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ЭтаКнига" defaultThemeVersion="124226"/>
  <mc:AlternateContent xmlns:mc="http://schemas.openxmlformats.org/markup-compatibility/2006">
    <mc:Choice Requires="x15">
      <x15ac:absPath xmlns:x15ac="http://schemas.microsoft.com/office/spreadsheetml/2010/11/ac" url="T:\УКП\_Общая\Зубков\__AGPP\0002. PU\Отправленные трансмителы\"/>
    </mc:Choice>
  </mc:AlternateContent>
  <bookViews>
    <workbookView xWindow="0" yWindow="0" windowWidth="27630" windowHeight="12585" tabRatio="443" firstSheet="1" activeTab="1"/>
  </bookViews>
  <sheets>
    <sheet name="Cover Page" sheetId="12" r:id="rId1"/>
    <sheet name="VDR" sheetId="3" r:id="rId2"/>
    <sheet name="SUM 00 V2" sheetId="7" r:id="rId3"/>
    <sheet name="Report 00 V2" sheetId="8" r:id="rId4"/>
    <sheet name="SUM A1" sheetId="13" r:id="rId5"/>
    <sheet name="Графики А1" sheetId="14" r:id="rId6"/>
    <sheet name="ИТОГ" sheetId="15" r:id="rId7"/>
    <sheet name="ПАМЯТКА" sheetId="9" r:id="rId8"/>
    <sheet name="Паспорта" sheetId="16" r:id="rId9"/>
  </sheets>
  <externalReferences>
    <externalReference r:id="rId10"/>
    <externalReference r:id="rId11"/>
    <externalReference r:id="rId12"/>
  </externalReferences>
  <definedNames>
    <definedName name="_xlnm._FilterDatabase" localSheetId="1" hidden="1">VDR!$A$12:$KA$546</definedName>
    <definedName name="CBWorkbookPriority" hidden="1">-1411612577</definedName>
    <definedName name="DiscCom">#REF!</definedName>
    <definedName name="DiscCon">#REF!</definedName>
    <definedName name="DiscEng">'[1]3D Model Calculation'!#REF!</definedName>
    <definedName name="DiscOver">#REF!</definedName>
    <definedName name="DiscPro">#REF!</definedName>
    <definedName name="fak">1</definedName>
    <definedName name="hochq1">1.5</definedName>
    <definedName name="hochq3">0.5</definedName>
    <definedName name="Phase">#REF!</definedName>
    <definedName name="Scope">#REF!</definedName>
    <definedName name="TitleNumberColumn">#REF!</definedName>
    <definedName name="TitleNumberStart">#REF!</definedName>
    <definedName name="_xlnm.Print_Titles" localSheetId="1">VDR!$1:$11</definedName>
    <definedName name="_xlnm.Print_Area" localSheetId="0">'Cover Page'!$A$1:$O$117</definedName>
    <definedName name="_xlnm.Print_Area" localSheetId="1">VDR!$A$1:$IQ$541</definedName>
  </definedNames>
  <calcPr calcId="152511"/>
  <customWorkbookViews>
    <customWorkbookView name="VOR77038 - Personal View" guid="{198AF0FE-2728-4CF8-B074-6932495CA901}" mergeInterval="0" personalView="1" maximized="1" yWindow="-4" windowWidth="1636" windowHeight="794" tabRatio="882" activeSheetId="2"/>
    <customWorkbookView name="Ian Bevins - Personal View" guid="{3F20A7E9-1864-4B53-B99C-3DFC3DBDDE06}" mergeInterval="0" personalView="1" maximized="1" xWindow="1" yWindow="1" windowWidth="1916" windowHeight="850" tabRatio="882" activeSheetId="2"/>
    <customWorkbookView name="Microsoft - Personal View" guid="{6BABC167-FD72-4781-914E-04D767C3C59F}" mergeInterval="0" personalView="1" maximized="1" windowWidth="1680" windowHeight="864" tabRatio="882" activeSheetId="2"/>
    <customWorkbookView name="C Dwivedi - Personal View" guid="{D0CE8F58-30B3-41CB-9F24-5E0CCBB8F611}" mergeInterval="0" personalView="1" maximized="1" windowWidth="1920" windowHeight="775" tabRatio="882" activeSheetId="2"/>
  </customWorkbookViews>
</workbook>
</file>

<file path=xl/calcChain.xml><?xml version="1.0" encoding="utf-8"?>
<calcChain xmlns="http://schemas.openxmlformats.org/spreadsheetml/2006/main">
  <c r="BC515" i="3" l="1"/>
  <c r="BC514" i="3"/>
  <c r="BC513" i="3"/>
  <c r="BC512" i="3"/>
  <c r="BC511" i="3"/>
  <c r="BC510" i="3"/>
  <c r="BC498" i="3"/>
  <c r="BC491" i="3"/>
  <c r="BC488" i="3"/>
  <c r="BC482" i="3"/>
  <c r="BC481" i="3"/>
  <c r="BC480" i="3"/>
  <c r="BC479" i="3"/>
  <c r="BC477" i="3"/>
  <c r="BC476" i="3"/>
  <c r="BC475" i="3"/>
  <c r="BC474" i="3"/>
  <c r="BC472" i="3"/>
  <c r="BC471" i="3"/>
  <c r="BC469" i="3"/>
  <c r="BC468" i="3"/>
  <c r="BC466" i="3"/>
  <c r="BC464" i="3"/>
  <c r="BC462" i="3"/>
  <c r="BC460" i="3"/>
  <c r="BC458" i="3"/>
  <c r="BC455" i="3"/>
  <c r="BC454" i="3"/>
  <c r="BC453" i="3"/>
  <c r="BC452" i="3"/>
  <c r="BC451" i="3"/>
  <c r="BC450" i="3"/>
  <c r="BC448" i="3"/>
  <c r="BC447" i="3"/>
  <c r="BC446" i="3"/>
  <c r="BC445" i="3"/>
  <c r="BC443" i="3"/>
  <c r="BC442" i="3"/>
  <c r="BC441" i="3"/>
  <c r="BC440" i="3"/>
  <c r="BC439" i="3"/>
  <c r="BC438" i="3"/>
  <c r="BC435" i="3"/>
  <c r="BC434" i="3"/>
  <c r="BC433" i="3"/>
  <c r="BC432" i="3"/>
  <c r="BC431" i="3"/>
  <c r="BC430" i="3"/>
  <c r="BC427" i="3"/>
  <c r="BC426" i="3"/>
  <c r="BC425" i="3"/>
  <c r="BC424" i="3"/>
  <c r="BC423" i="3"/>
  <c r="BC422" i="3"/>
  <c r="BC420" i="3"/>
  <c r="BC418" i="3"/>
  <c r="BC417" i="3"/>
  <c r="BC416" i="3"/>
  <c r="BC415" i="3"/>
  <c r="BC414" i="3"/>
  <c r="BC413" i="3"/>
  <c r="BC411" i="3"/>
  <c r="BC410" i="3"/>
  <c r="BC409" i="3"/>
  <c r="BC408" i="3"/>
  <c r="BC407" i="3"/>
  <c r="BC406" i="3"/>
  <c r="BC404" i="3"/>
  <c r="BC402" i="3"/>
  <c r="BC400" i="3"/>
  <c r="BC399" i="3"/>
  <c r="BC398" i="3"/>
  <c r="BC397" i="3"/>
  <c r="BC396" i="3"/>
  <c r="BC394" i="3"/>
  <c r="BC393" i="3"/>
  <c r="BC392" i="3"/>
  <c r="BC391" i="3"/>
  <c r="BC390" i="3"/>
  <c r="BC388" i="3"/>
  <c r="BC387" i="3"/>
  <c r="BC386" i="3"/>
  <c r="BC384" i="3"/>
  <c r="BC383" i="3"/>
  <c r="BC382" i="3"/>
  <c r="BC375" i="3"/>
  <c r="BC380" i="3"/>
  <c r="BC379" i="3"/>
  <c r="BC378" i="3"/>
  <c r="BC377" i="3"/>
  <c r="BC376" i="3"/>
  <c r="BC371" i="3"/>
  <c r="BC370" i="3"/>
  <c r="BC369" i="3"/>
  <c r="BC367" i="3"/>
  <c r="BC366" i="3"/>
  <c r="BC365" i="3"/>
  <c r="BC345" i="3"/>
  <c r="BC344" i="3"/>
  <c r="BC343" i="3"/>
  <c r="BC342" i="3"/>
  <c r="BC341" i="3"/>
  <c r="BC339" i="3"/>
  <c r="BC337" i="3"/>
  <c r="BC335" i="3"/>
  <c r="BC333" i="3"/>
  <c r="BC332" i="3"/>
  <c r="BC331" i="3"/>
  <c r="BC330" i="3"/>
  <c r="BC329" i="3"/>
  <c r="BC327" i="3"/>
  <c r="BC325" i="3"/>
  <c r="BC323" i="3"/>
  <c r="BC319" i="3"/>
  <c r="BC318" i="3"/>
  <c r="BC317" i="3"/>
  <c r="BC316" i="3"/>
  <c r="BC315" i="3"/>
  <c r="BC313" i="3"/>
  <c r="BC312" i="3"/>
  <c r="BC311" i="3"/>
  <c r="BC310" i="3"/>
  <c r="BC309" i="3"/>
  <c r="BC307" i="3"/>
  <c r="BC306" i="3"/>
  <c r="BC305" i="3"/>
  <c r="BC304" i="3"/>
  <c r="BC303" i="3"/>
  <c r="BC301" i="3"/>
  <c r="BC300" i="3"/>
  <c r="BC299" i="3"/>
  <c r="BC298" i="3"/>
  <c r="BC297" i="3"/>
  <c r="BC295" i="3"/>
  <c r="BC294" i="3"/>
  <c r="BC293" i="3"/>
  <c r="BC292" i="3"/>
  <c r="BC291" i="3"/>
  <c r="BC289" i="3"/>
  <c r="BC288" i="3"/>
  <c r="BC287" i="3"/>
  <c r="BC286" i="3"/>
  <c r="BC285" i="3"/>
  <c r="BC282" i="3"/>
  <c r="BC281" i="3"/>
  <c r="BC280" i="3"/>
  <c r="BC279" i="3"/>
  <c r="BC278" i="3"/>
  <c r="BC276" i="3"/>
  <c r="BC275" i="3"/>
  <c r="BC274" i="3"/>
  <c r="BC273" i="3"/>
  <c r="BC272" i="3"/>
  <c r="BC269" i="3"/>
  <c r="BC268" i="3"/>
  <c r="BC267" i="3"/>
  <c r="BC266" i="3"/>
  <c r="BC265" i="3"/>
  <c r="BC263" i="3"/>
  <c r="BC262" i="3"/>
  <c r="BC261" i="3"/>
  <c r="BC260" i="3"/>
  <c r="BC259" i="3"/>
  <c r="BC256" i="3"/>
  <c r="BC255" i="3"/>
  <c r="BC254" i="3"/>
  <c r="BC253" i="3"/>
  <c r="BC252" i="3"/>
  <c r="BC250" i="3"/>
  <c r="BC249" i="3"/>
  <c r="BC248" i="3"/>
  <c r="BC247" i="3"/>
  <c r="BC246" i="3"/>
  <c r="BC243" i="3"/>
  <c r="BC237" i="3"/>
  <c r="BC236" i="3"/>
  <c r="BC235" i="3"/>
  <c r="BC234" i="3"/>
  <c r="BC233" i="3"/>
  <c r="BC231" i="3"/>
  <c r="BC230" i="3"/>
  <c r="BC229" i="3"/>
  <c r="BC228" i="3"/>
  <c r="BC227" i="3"/>
  <c r="BC225" i="3"/>
  <c r="BC224" i="3"/>
  <c r="BC223" i="3"/>
  <c r="BC222" i="3"/>
  <c r="BC221" i="3"/>
  <c r="BC219" i="3"/>
  <c r="BC218" i="3"/>
  <c r="BC217" i="3"/>
  <c r="BC216" i="3"/>
  <c r="BC215" i="3"/>
  <c r="BC213" i="3"/>
  <c r="BC212" i="3"/>
  <c r="BC211" i="3"/>
  <c r="BC210" i="3"/>
  <c r="BC209" i="3"/>
  <c r="BC206" i="3"/>
  <c r="BC204" i="3"/>
  <c r="BC203" i="3"/>
  <c r="BC202" i="3"/>
  <c r="BC201" i="3"/>
  <c r="BC200" i="3"/>
  <c r="BC198" i="3"/>
  <c r="BC197" i="3"/>
  <c r="BC196" i="3"/>
  <c r="BC195" i="3"/>
  <c r="BC194" i="3"/>
  <c r="BC192" i="3"/>
  <c r="BC191" i="3"/>
  <c r="BC190" i="3"/>
  <c r="BC189" i="3"/>
  <c r="BC188" i="3"/>
  <c r="BC186" i="3"/>
  <c r="BC185" i="3"/>
  <c r="BC184" i="3"/>
  <c r="BC183" i="3"/>
  <c r="BC182" i="3"/>
  <c r="BC180" i="3"/>
  <c r="BC179" i="3"/>
  <c r="BC178" i="3"/>
  <c r="BC177" i="3"/>
  <c r="BC176" i="3"/>
  <c r="BC173" i="3"/>
  <c r="BC172" i="3"/>
  <c r="BC171" i="3"/>
  <c r="BC170" i="3"/>
  <c r="BC169" i="3"/>
  <c r="BC166" i="3"/>
  <c r="BC165" i="3"/>
  <c r="BC164" i="3"/>
  <c r="BC163" i="3"/>
  <c r="BC162" i="3"/>
  <c r="BC160" i="3"/>
  <c r="BC159" i="3"/>
  <c r="BC158" i="3"/>
  <c r="BC157" i="3"/>
  <c r="BC156" i="3"/>
  <c r="BC154" i="3"/>
  <c r="BC153" i="3"/>
  <c r="BC152" i="3"/>
  <c r="BC151" i="3"/>
  <c r="BC150" i="3"/>
  <c r="BC148" i="3"/>
  <c r="BC147" i="3"/>
  <c r="BC146" i="3"/>
  <c r="BC145" i="3"/>
  <c r="BC144" i="3"/>
  <c r="BC142" i="3"/>
  <c r="BC141" i="3"/>
  <c r="BC140" i="3"/>
  <c r="BC139" i="3"/>
  <c r="BC138" i="3"/>
  <c r="BC135" i="3"/>
  <c r="BC134" i="3"/>
  <c r="BC133" i="3"/>
  <c r="BC132" i="3"/>
  <c r="BC131" i="3"/>
  <c r="BC129" i="3"/>
  <c r="BC128" i="3"/>
  <c r="BC127" i="3"/>
  <c r="BC126" i="3"/>
  <c r="BC125" i="3"/>
  <c r="BC123" i="3"/>
  <c r="BC122" i="3"/>
  <c r="BC121" i="3"/>
  <c r="BC120" i="3"/>
  <c r="BC119" i="3"/>
  <c r="BC117" i="3"/>
  <c r="BC116" i="3"/>
  <c r="BC115" i="3"/>
  <c r="BC114" i="3"/>
  <c r="BC113" i="3"/>
  <c r="BC111" i="3"/>
  <c r="BC110" i="3"/>
  <c r="BC109" i="3"/>
  <c r="BC108" i="3"/>
  <c r="BC107" i="3"/>
  <c r="BC105" i="3"/>
  <c r="BC104" i="3"/>
  <c r="BC103" i="3"/>
  <c r="BC102" i="3"/>
  <c r="BC101" i="3"/>
  <c r="BC99" i="3"/>
  <c r="BC98" i="3"/>
  <c r="BC97" i="3"/>
  <c r="BC96" i="3"/>
  <c r="BC95" i="3"/>
  <c r="BC93" i="3"/>
  <c r="BC92" i="3"/>
  <c r="BC91" i="3"/>
  <c r="BC90" i="3"/>
  <c r="BC89" i="3"/>
  <c r="BC87" i="3"/>
  <c r="BC86" i="3"/>
  <c r="BC85" i="3"/>
  <c r="BC84" i="3"/>
  <c r="BC83" i="3"/>
  <c r="BC80" i="3"/>
  <c r="BC78" i="3"/>
  <c r="BC77" i="3"/>
  <c r="BC76" i="3"/>
  <c r="BC75" i="3"/>
  <c r="BC74" i="3"/>
  <c r="BC72" i="3"/>
  <c r="BC71" i="3"/>
  <c r="BC70" i="3"/>
  <c r="BC69" i="3"/>
  <c r="BC68" i="3"/>
  <c r="BC66" i="3"/>
  <c r="BC65" i="3"/>
  <c r="BC64" i="3"/>
  <c r="BC63" i="3"/>
  <c r="BC62" i="3"/>
  <c r="BC60" i="3"/>
  <c r="BC59" i="3"/>
  <c r="BC58" i="3"/>
  <c r="BC57" i="3"/>
  <c r="BC56" i="3"/>
  <c r="BC54" i="3"/>
  <c r="BC53" i="3"/>
  <c r="BC52" i="3"/>
  <c r="BC51" i="3"/>
  <c r="BC50" i="3"/>
  <c r="BC48" i="3"/>
  <c r="BC47" i="3"/>
  <c r="BC46" i="3"/>
  <c r="BC45" i="3"/>
  <c r="BC44" i="3"/>
  <c r="BC42" i="3"/>
  <c r="BC41" i="3"/>
  <c r="BC40" i="3"/>
  <c r="BC39" i="3"/>
  <c r="BC38" i="3"/>
  <c r="BC36" i="3"/>
  <c r="BC35" i="3"/>
  <c r="BC34" i="3"/>
  <c r="BC33" i="3"/>
  <c r="BC32" i="3"/>
  <c r="BC30" i="3"/>
  <c r="BC29" i="3"/>
  <c r="BC28" i="3"/>
  <c r="BC27" i="3"/>
  <c r="BC26" i="3"/>
  <c r="BC24" i="3"/>
  <c r="BC23" i="3"/>
  <c r="BC22" i="3"/>
  <c r="BC21" i="3"/>
  <c r="BC20" i="3"/>
  <c r="BB16" i="3" l="1"/>
  <c r="BB15" i="3"/>
  <c r="BB23" i="3"/>
  <c r="BB22" i="3"/>
  <c r="BB21" i="3"/>
  <c r="BB20" i="3"/>
  <c r="BB24" i="3"/>
  <c r="BB14" i="3"/>
  <c r="AO16" i="3" l="1"/>
  <c r="HO25" i="3" l="1"/>
  <c r="HP25" i="3"/>
  <c r="HQ25" i="3"/>
  <c r="HR25" i="3"/>
  <c r="HT25" i="3"/>
  <c r="HU25" i="3"/>
  <c r="HV25" i="3"/>
  <c r="HW25" i="3"/>
  <c r="HX25" i="3"/>
  <c r="HZ25" i="3"/>
  <c r="IA25" i="3"/>
  <c r="IB25" i="3"/>
  <c r="IC25" i="3"/>
  <c r="HO31" i="3"/>
  <c r="HP31" i="3"/>
  <c r="HQ31" i="3"/>
  <c r="HR31" i="3"/>
  <c r="HT31" i="3"/>
  <c r="HU31" i="3"/>
  <c r="HV31" i="3"/>
  <c r="HW31" i="3"/>
  <c r="HX31" i="3"/>
  <c r="HZ31" i="3"/>
  <c r="IA31" i="3"/>
  <c r="IB31" i="3"/>
  <c r="IC31" i="3"/>
  <c r="HO37" i="3"/>
  <c r="HP37" i="3"/>
  <c r="HQ37" i="3"/>
  <c r="HR37" i="3"/>
  <c r="HT37" i="3"/>
  <c r="HU37" i="3"/>
  <c r="HV37" i="3"/>
  <c r="HW37" i="3"/>
  <c r="HX37" i="3"/>
  <c r="HZ37" i="3"/>
  <c r="IA37" i="3"/>
  <c r="IB37" i="3"/>
  <c r="IC37" i="3"/>
  <c r="HO43" i="3"/>
  <c r="HP43" i="3"/>
  <c r="HQ43" i="3"/>
  <c r="HR43" i="3"/>
  <c r="HT43" i="3"/>
  <c r="HU43" i="3"/>
  <c r="HV43" i="3"/>
  <c r="HW43" i="3"/>
  <c r="HX43" i="3"/>
  <c r="HZ43" i="3"/>
  <c r="IA43" i="3"/>
  <c r="IB43" i="3"/>
  <c r="IC43" i="3"/>
  <c r="HO49" i="3"/>
  <c r="HP49" i="3"/>
  <c r="HQ49" i="3"/>
  <c r="HR49" i="3"/>
  <c r="HT49" i="3"/>
  <c r="HU49" i="3"/>
  <c r="HV49" i="3"/>
  <c r="HW49" i="3"/>
  <c r="HX49" i="3"/>
  <c r="HZ49" i="3"/>
  <c r="IA49" i="3"/>
  <c r="IB49" i="3"/>
  <c r="IC49" i="3"/>
  <c r="HO55" i="3"/>
  <c r="HP55" i="3"/>
  <c r="HQ55" i="3"/>
  <c r="HR55" i="3"/>
  <c r="HT55" i="3"/>
  <c r="HU55" i="3"/>
  <c r="HV55" i="3"/>
  <c r="HW55" i="3"/>
  <c r="HX55" i="3"/>
  <c r="HZ55" i="3"/>
  <c r="IA55" i="3"/>
  <c r="IB55" i="3"/>
  <c r="IC55" i="3"/>
  <c r="HO61" i="3"/>
  <c r="HP61" i="3"/>
  <c r="HQ61" i="3"/>
  <c r="HR61" i="3"/>
  <c r="HT61" i="3"/>
  <c r="HU61" i="3"/>
  <c r="HV61" i="3"/>
  <c r="HW61" i="3"/>
  <c r="HX61" i="3"/>
  <c r="HZ61" i="3"/>
  <c r="IA61" i="3"/>
  <c r="IB61" i="3"/>
  <c r="IC61" i="3"/>
  <c r="HO67" i="3"/>
  <c r="HP67" i="3"/>
  <c r="HQ67" i="3"/>
  <c r="HR67" i="3"/>
  <c r="HT67" i="3"/>
  <c r="HU67" i="3"/>
  <c r="HV67" i="3"/>
  <c r="HW67" i="3"/>
  <c r="HX67" i="3"/>
  <c r="HZ67" i="3"/>
  <c r="IA67" i="3"/>
  <c r="IB67" i="3"/>
  <c r="IC67" i="3"/>
  <c r="HO73" i="3"/>
  <c r="HP73" i="3"/>
  <c r="HQ73" i="3"/>
  <c r="HR73" i="3"/>
  <c r="HT73" i="3"/>
  <c r="HU73" i="3"/>
  <c r="HV73" i="3"/>
  <c r="HW73" i="3"/>
  <c r="HX73" i="3"/>
  <c r="HZ73" i="3"/>
  <c r="IA73" i="3"/>
  <c r="IB73" i="3"/>
  <c r="IC73" i="3"/>
  <c r="HO79" i="3"/>
  <c r="HP79" i="3"/>
  <c r="HQ79" i="3"/>
  <c r="HR79" i="3"/>
  <c r="HT79" i="3"/>
  <c r="HU79" i="3"/>
  <c r="HV79" i="3"/>
  <c r="HW79" i="3"/>
  <c r="HX79" i="3"/>
  <c r="HZ79" i="3"/>
  <c r="IA79" i="3"/>
  <c r="IB79" i="3"/>
  <c r="IC79" i="3"/>
  <c r="HO81" i="3"/>
  <c r="HP81" i="3"/>
  <c r="HQ81" i="3"/>
  <c r="HR81" i="3"/>
  <c r="HT81" i="3"/>
  <c r="HU81" i="3"/>
  <c r="HV81" i="3"/>
  <c r="HW81" i="3"/>
  <c r="HX81" i="3"/>
  <c r="HZ81" i="3"/>
  <c r="IA81" i="3"/>
  <c r="IB81" i="3"/>
  <c r="IC81" i="3"/>
  <c r="HO82" i="3"/>
  <c r="HP82" i="3"/>
  <c r="HQ82" i="3"/>
  <c r="HR82" i="3"/>
  <c r="HT82" i="3"/>
  <c r="HU82" i="3"/>
  <c r="HV82" i="3"/>
  <c r="HW82" i="3"/>
  <c r="HX82" i="3"/>
  <c r="HZ82" i="3"/>
  <c r="IA82" i="3"/>
  <c r="IB82" i="3"/>
  <c r="IC82" i="3"/>
  <c r="HO88" i="3"/>
  <c r="HP88" i="3"/>
  <c r="HQ88" i="3"/>
  <c r="HR88" i="3"/>
  <c r="HT88" i="3"/>
  <c r="HU88" i="3"/>
  <c r="HV88" i="3"/>
  <c r="HW88" i="3"/>
  <c r="HX88" i="3"/>
  <c r="HZ88" i="3"/>
  <c r="IA88" i="3"/>
  <c r="IB88" i="3"/>
  <c r="IC88" i="3"/>
  <c r="HO94" i="3"/>
  <c r="HP94" i="3"/>
  <c r="HQ94" i="3"/>
  <c r="HR94" i="3"/>
  <c r="HT94" i="3"/>
  <c r="HU94" i="3"/>
  <c r="HV94" i="3"/>
  <c r="HW94" i="3"/>
  <c r="HX94" i="3"/>
  <c r="HZ94" i="3"/>
  <c r="IA94" i="3"/>
  <c r="IB94" i="3"/>
  <c r="IC94" i="3"/>
  <c r="HO100" i="3"/>
  <c r="HP100" i="3"/>
  <c r="HQ100" i="3"/>
  <c r="HR100" i="3"/>
  <c r="HT100" i="3"/>
  <c r="HU100" i="3"/>
  <c r="HV100" i="3"/>
  <c r="HW100" i="3"/>
  <c r="HX100" i="3"/>
  <c r="HZ100" i="3"/>
  <c r="IA100" i="3"/>
  <c r="IB100" i="3"/>
  <c r="IC100" i="3"/>
  <c r="HO106" i="3"/>
  <c r="HP106" i="3"/>
  <c r="HQ106" i="3"/>
  <c r="HR106" i="3"/>
  <c r="HT106" i="3"/>
  <c r="HU106" i="3"/>
  <c r="HV106" i="3"/>
  <c r="HW106" i="3"/>
  <c r="HX106" i="3"/>
  <c r="HZ106" i="3"/>
  <c r="IA106" i="3"/>
  <c r="IB106" i="3"/>
  <c r="IC106" i="3"/>
  <c r="HO112" i="3"/>
  <c r="HP112" i="3"/>
  <c r="HQ112" i="3"/>
  <c r="HR112" i="3"/>
  <c r="HT112" i="3"/>
  <c r="HU112" i="3"/>
  <c r="HV112" i="3"/>
  <c r="HW112" i="3"/>
  <c r="HX112" i="3"/>
  <c r="HZ112" i="3"/>
  <c r="IA112" i="3"/>
  <c r="IB112" i="3"/>
  <c r="IC112" i="3"/>
  <c r="HO118" i="3"/>
  <c r="HP118" i="3"/>
  <c r="HQ118" i="3"/>
  <c r="HR118" i="3"/>
  <c r="HT118" i="3"/>
  <c r="HU118" i="3"/>
  <c r="HV118" i="3"/>
  <c r="HW118" i="3"/>
  <c r="HX118" i="3"/>
  <c r="HZ118" i="3"/>
  <c r="IA118" i="3"/>
  <c r="IB118" i="3"/>
  <c r="IC118" i="3"/>
  <c r="HO124" i="3"/>
  <c r="HP124" i="3"/>
  <c r="HQ124" i="3"/>
  <c r="HR124" i="3"/>
  <c r="HT124" i="3"/>
  <c r="HU124" i="3"/>
  <c r="HV124" i="3"/>
  <c r="HW124" i="3"/>
  <c r="HX124" i="3"/>
  <c r="HZ124" i="3"/>
  <c r="IA124" i="3"/>
  <c r="IB124" i="3"/>
  <c r="IC124" i="3"/>
  <c r="HO130" i="3"/>
  <c r="HP130" i="3"/>
  <c r="HQ130" i="3"/>
  <c r="HR130" i="3"/>
  <c r="HT130" i="3"/>
  <c r="HU130" i="3"/>
  <c r="HV130" i="3"/>
  <c r="HW130" i="3"/>
  <c r="HX130" i="3"/>
  <c r="HZ130" i="3"/>
  <c r="IA130" i="3"/>
  <c r="IB130" i="3"/>
  <c r="IC130" i="3"/>
  <c r="HO136" i="3"/>
  <c r="HP136" i="3"/>
  <c r="HQ136" i="3"/>
  <c r="HR136" i="3"/>
  <c r="HT136" i="3"/>
  <c r="HU136" i="3"/>
  <c r="HV136" i="3"/>
  <c r="HW136" i="3"/>
  <c r="HX136" i="3"/>
  <c r="HZ136" i="3"/>
  <c r="IA136" i="3"/>
  <c r="IB136" i="3"/>
  <c r="IC136" i="3"/>
  <c r="HO137" i="3"/>
  <c r="HP137" i="3"/>
  <c r="HQ137" i="3"/>
  <c r="HR137" i="3"/>
  <c r="HT137" i="3"/>
  <c r="HU137" i="3"/>
  <c r="HV137" i="3"/>
  <c r="HW137" i="3"/>
  <c r="HX137" i="3"/>
  <c r="HZ137" i="3"/>
  <c r="IA137" i="3"/>
  <c r="IB137" i="3"/>
  <c r="IC137" i="3"/>
  <c r="HO143" i="3"/>
  <c r="HP143" i="3"/>
  <c r="HQ143" i="3"/>
  <c r="HR143" i="3"/>
  <c r="HT143" i="3"/>
  <c r="HU143" i="3"/>
  <c r="HV143" i="3"/>
  <c r="HW143" i="3"/>
  <c r="HX143" i="3"/>
  <c r="HZ143" i="3"/>
  <c r="IA143" i="3"/>
  <c r="IB143" i="3"/>
  <c r="IC143" i="3"/>
  <c r="HO149" i="3"/>
  <c r="HP149" i="3"/>
  <c r="HQ149" i="3"/>
  <c r="HR149" i="3"/>
  <c r="HT149" i="3"/>
  <c r="HU149" i="3"/>
  <c r="HV149" i="3"/>
  <c r="HW149" i="3"/>
  <c r="HX149" i="3"/>
  <c r="HZ149" i="3"/>
  <c r="IA149" i="3"/>
  <c r="IB149" i="3"/>
  <c r="IC149" i="3"/>
  <c r="HO155" i="3"/>
  <c r="HP155" i="3"/>
  <c r="HQ155" i="3"/>
  <c r="HR155" i="3"/>
  <c r="HT155" i="3"/>
  <c r="HU155" i="3"/>
  <c r="HV155" i="3"/>
  <c r="HW155" i="3"/>
  <c r="HX155" i="3"/>
  <c r="HZ155" i="3"/>
  <c r="IA155" i="3"/>
  <c r="IB155" i="3"/>
  <c r="IC155" i="3"/>
  <c r="HO161" i="3"/>
  <c r="HP161" i="3"/>
  <c r="HQ161" i="3"/>
  <c r="HR161" i="3"/>
  <c r="HT161" i="3"/>
  <c r="HU161" i="3"/>
  <c r="HV161" i="3"/>
  <c r="HW161" i="3"/>
  <c r="HX161" i="3"/>
  <c r="HZ161" i="3"/>
  <c r="IA161" i="3"/>
  <c r="IB161" i="3"/>
  <c r="IC161" i="3"/>
  <c r="HO167" i="3"/>
  <c r="HP167" i="3"/>
  <c r="HQ167" i="3"/>
  <c r="HR167" i="3"/>
  <c r="HT167" i="3"/>
  <c r="HU167" i="3"/>
  <c r="HV167" i="3"/>
  <c r="HW167" i="3"/>
  <c r="HX167" i="3"/>
  <c r="HZ167" i="3"/>
  <c r="IA167" i="3"/>
  <c r="IB167" i="3"/>
  <c r="IC167" i="3"/>
  <c r="HO168" i="3"/>
  <c r="HP168" i="3"/>
  <c r="HQ168" i="3"/>
  <c r="HR168" i="3"/>
  <c r="HT168" i="3"/>
  <c r="HU168" i="3"/>
  <c r="HV168" i="3"/>
  <c r="HW168" i="3"/>
  <c r="HX168" i="3"/>
  <c r="HZ168" i="3"/>
  <c r="IA168" i="3"/>
  <c r="IB168" i="3"/>
  <c r="IC168" i="3"/>
  <c r="HO174" i="3"/>
  <c r="HP174" i="3"/>
  <c r="HQ174" i="3"/>
  <c r="HR174" i="3"/>
  <c r="HT174" i="3"/>
  <c r="HU174" i="3"/>
  <c r="HV174" i="3"/>
  <c r="HW174" i="3"/>
  <c r="HX174" i="3"/>
  <c r="HZ174" i="3"/>
  <c r="IA174" i="3"/>
  <c r="IB174" i="3"/>
  <c r="IC174" i="3"/>
  <c r="HO175" i="3"/>
  <c r="HP175" i="3"/>
  <c r="HQ175" i="3"/>
  <c r="HR175" i="3"/>
  <c r="HT175" i="3"/>
  <c r="HU175" i="3"/>
  <c r="HV175" i="3"/>
  <c r="HW175" i="3"/>
  <c r="HX175" i="3"/>
  <c r="HZ175" i="3"/>
  <c r="IA175" i="3"/>
  <c r="IB175" i="3"/>
  <c r="IC175" i="3"/>
  <c r="HO181" i="3"/>
  <c r="HP181" i="3"/>
  <c r="HQ181" i="3"/>
  <c r="HR181" i="3"/>
  <c r="HT181" i="3"/>
  <c r="HU181" i="3"/>
  <c r="HV181" i="3"/>
  <c r="HW181" i="3"/>
  <c r="HX181" i="3"/>
  <c r="HZ181" i="3"/>
  <c r="IA181" i="3"/>
  <c r="IB181" i="3"/>
  <c r="IC181" i="3"/>
  <c r="HO187" i="3"/>
  <c r="HP187" i="3"/>
  <c r="HQ187" i="3"/>
  <c r="HR187" i="3"/>
  <c r="HT187" i="3"/>
  <c r="HU187" i="3"/>
  <c r="HV187" i="3"/>
  <c r="HW187" i="3"/>
  <c r="HX187" i="3"/>
  <c r="HZ187" i="3"/>
  <c r="IA187" i="3"/>
  <c r="IB187" i="3"/>
  <c r="IC187" i="3"/>
  <c r="HO193" i="3"/>
  <c r="HP193" i="3"/>
  <c r="HQ193" i="3"/>
  <c r="HR193" i="3"/>
  <c r="HT193" i="3"/>
  <c r="HU193" i="3"/>
  <c r="HV193" i="3"/>
  <c r="HW193" i="3"/>
  <c r="HX193" i="3"/>
  <c r="HZ193" i="3"/>
  <c r="IA193" i="3"/>
  <c r="IB193" i="3"/>
  <c r="IC193" i="3"/>
  <c r="HO199" i="3"/>
  <c r="HP199" i="3"/>
  <c r="HQ199" i="3"/>
  <c r="HR199" i="3"/>
  <c r="HT199" i="3"/>
  <c r="HU199" i="3"/>
  <c r="HV199" i="3"/>
  <c r="HW199" i="3"/>
  <c r="HX199" i="3"/>
  <c r="HZ199" i="3"/>
  <c r="IA199" i="3"/>
  <c r="IB199" i="3"/>
  <c r="IC199" i="3"/>
  <c r="HO205" i="3"/>
  <c r="HP205" i="3"/>
  <c r="HQ205" i="3"/>
  <c r="HR205" i="3"/>
  <c r="HT205" i="3"/>
  <c r="HU205" i="3"/>
  <c r="HV205" i="3"/>
  <c r="HW205" i="3"/>
  <c r="HX205" i="3"/>
  <c r="HZ205" i="3"/>
  <c r="IA205" i="3"/>
  <c r="IB205" i="3"/>
  <c r="IC205" i="3"/>
  <c r="HO207" i="3"/>
  <c r="HP207" i="3"/>
  <c r="HQ207" i="3"/>
  <c r="HR207" i="3"/>
  <c r="HT207" i="3"/>
  <c r="HU207" i="3"/>
  <c r="HV207" i="3"/>
  <c r="HW207" i="3"/>
  <c r="HX207" i="3"/>
  <c r="HZ207" i="3"/>
  <c r="IA207" i="3"/>
  <c r="IB207" i="3"/>
  <c r="IC207" i="3"/>
  <c r="HO208" i="3"/>
  <c r="HP208" i="3"/>
  <c r="HQ208" i="3"/>
  <c r="HR208" i="3"/>
  <c r="HT208" i="3"/>
  <c r="HU208" i="3"/>
  <c r="HV208" i="3"/>
  <c r="HW208" i="3"/>
  <c r="HX208" i="3"/>
  <c r="HZ208" i="3"/>
  <c r="IA208" i="3"/>
  <c r="IB208" i="3"/>
  <c r="IC208" i="3"/>
  <c r="HO214" i="3"/>
  <c r="HP214" i="3"/>
  <c r="HQ214" i="3"/>
  <c r="HR214" i="3"/>
  <c r="HT214" i="3"/>
  <c r="HU214" i="3"/>
  <c r="HV214" i="3"/>
  <c r="HW214" i="3"/>
  <c r="HX214" i="3"/>
  <c r="HZ214" i="3"/>
  <c r="IA214" i="3"/>
  <c r="IB214" i="3"/>
  <c r="IC214" i="3"/>
  <c r="HO220" i="3"/>
  <c r="HP220" i="3"/>
  <c r="HQ220" i="3"/>
  <c r="HR220" i="3"/>
  <c r="HT220" i="3"/>
  <c r="HU220" i="3"/>
  <c r="HV220" i="3"/>
  <c r="HW220" i="3"/>
  <c r="HX220" i="3"/>
  <c r="HZ220" i="3"/>
  <c r="IA220" i="3"/>
  <c r="IB220" i="3"/>
  <c r="IC220" i="3"/>
  <c r="HO226" i="3"/>
  <c r="HP226" i="3"/>
  <c r="HQ226" i="3"/>
  <c r="HR226" i="3"/>
  <c r="HT226" i="3"/>
  <c r="HU226" i="3"/>
  <c r="HV226" i="3"/>
  <c r="HW226" i="3"/>
  <c r="HX226" i="3"/>
  <c r="HZ226" i="3"/>
  <c r="IA226" i="3"/>
  <c r="IB226" i="3"/>
  <c r="IC226" i="3"/>
  <c r="HO232" i="3"/>
  <c r="HP232" i="3"/>
  <c r="HQ232" i="3"/>
  <c r="HR232" i="3"/>
  <c r="HT232" i="3"/>
  <c r="HU232" i="3"/>
  <c r="HV232" i="3"/>
  <c r="HW232" i="3"/>
  <c r="HX232" i="3"/>
  <c r="HZ232" i="3"/>
  <c r="IA232" i="3"/>
  <c r="IB232" i="3"/>
  <c r="IC232" i="3"/>
  <c r="HO238" i="3"/>
  <c r="HP238" i="3"/>
  <c r="HQ238" i="3"/>
  <c r="HR238" i="3"/>
  <c r="HT238" i="3"/>
  <c r="HU238" i="3"/>
  <c r="HV238" i="3"/>
  <c r="HW238" i="3"/>
  <c r="HX238" i="3"/>
  <c r="HZ238" i="3"/>
  <c r="IA238" i="3"/>
  <c r="IB238" i="3"/>
  <c r="IC238" i="3"/>
  <c r="HO244" i="3"/>
  <c r="HP244" i="3"/>
  <c r="HQ244" i="3"/>
  <c r="HR244" i="3"/>
  <c r="HT244" i="3"/>
  <c r="HU244" i="3"/>
  <c r="HV244" i="3"/>
  <c r="HW244" i="3"/>
  <c r="HX244" i="3"/>
  <c r="HZ244" i="3"/>
  <c r="IA244" i="3"/>
  <c r="IB244" i="3"/>
  <c r="IC244" i="3"/>
  <c r="HO245" i="3"/>
  <c r="HP245" i="3"/>
  <c r="HQ245" i="3"/>
  <c r="HR245" i="3"/>
  <c r="HT245" i="3"/>
  <c r="HU245" i="3"/>
  <c r="HV245" i="3"/>
  <c r="HW245" i="3"/>
  <c r="HX245" i="3"/>
  <c r="HZ245" i="3"/>
  <c r="IA245" i="3"/>
  <c r="IB245" i="3"/>
  <c r="IC245" i="3"/>
  <c r="HO251" i="3"/>
  <c r="HP251" i="3"/>
  <c r="HQ251" i="3"/>
  <c r="HR251" i="3"/>
  <c r="HT251" i="3"/>
  <c r="HU251" i="3"/>
  <c r="HV251" i="3"/>
  <c r="HW251" i="3"/>
  <c r="HX251" i="3"/>
  <c r="HZ251" i="3"/>
  <c r="IA251" i="3"/>
  <c r="IB251" i="3"/>
  <c r="IC251" i="3"/>
  <c r="HO257" i="3"/>
  <c r="HP257" i="3"/>
  <c r="HQ257" i="3"/>
  <c r="HR257" i="3"/>
  <c r="HT257" i="3"/>
  <c r="HU257" i="3"/>
  <c r="HV257" i="3"/>
  <c r="HW257" i="3"/>
  <c r="HX257" i="3"/>
  <c r="HZ257" i="3"/>
  <c r="IA257" i="3"/>
  <c r="IB257" i="3"/>
  <c r="IC257" i="3"/>
  <c r="HO258" i="3"/>
  <c r="HP258" i="3"/>
  <c r="HQ258" i="3"/>
  <c r="HR258" i="3"/>
  <c r="HT258" i="3"/>
  <c r="HU258" i="3"/>
  <c r="HV258" i="3"/>
  <c r="HW258" i="3"/>
  <c r="HX258" i="3"/>
  <c r="HZ258" i="3"/>
  <c r="IA258" i="3"/>
  <c r="IB258" i="3"/>
  <c r="IC258" i="3"/>
  <c r="HO264" i="3"/>
  <c r="HP264" i="3"/>
  <c r="HQ264" i="3"/>
  <c r="HR264" i="3"/>
  <c r="HT264" i="3"/>
  <c r="HU264" i="3"/>
  <c r="HV264" i="3"/>
  <c r="HW264" i="3"/>
  <c r="HX264" i="3"/>
  <c r="HZ264" i="3"/>
  <c r="IA264" i="3"/>
  <c r="IB264" i="3"/>
  <c r="IC264" i="3"/>
  <c r="HO270" i="3"/>
  <c r="HP270" i="3"/>
  <c r="HQ270" i="3"/>
  <c r="HR270" i="3"/>
  <c r="HT270" i="3"/>
  <c r="HU270" i="3"/>
  <c r="HV270" i="3"/>
  <c r="HW270" i="3"/>
  <c r="HX270" i="3"/>
  <c r="HZ270" i="3"/>
  <c r="IA270" i="3"/>
  <c r="IB270" i="3"/>
  <c r="IC270" i="3"/>
  <c r="HO271" i="3"/>
  <c r="HP271" i="3"/>
  <c r="HQ271" i="3"/>
  <c r="HR271" i="3"/>
  <c r="HT271" i="3"/>
  <c r="HU271" i="3"/>
  <c r="HV271" i="3"/>
  <c r="HW271" i="3"/>
  <c r="HX271" i="3"/>
  <c r="HZ271" i="3"/>
  <c r="IA271" i="3"/>
  <c r="IB271" i="3"/>
  <c r="IC271" i="3"/>
  <c r="HO277" i="3"/>
  <c r="HP277" i="3"/>
  <c r="HQ277" i="3"/>
  <c r="HR277" i="3"/>
  <c r="HT277" i="3"/>
  <c r="HU277" i="3"/>
  <c r="HV277" i="3"/>
  <c r="HW277" i="3"/>
  <c r="HX277" i="3"/>
  <c r="HZ277" i="3"/>
  <c r="IA277" i="3"/>
  <c r="IB277" i="3"/>
  <c r="IC277" i="3"/>
  <c r="HO283" i="3"/>
  <c r="HP283" i="3"/>
  <c r="HQ283" i="3"/>
  <c r="HR283" i="3"/>
  <c r="HT283" i="3"/>
  <c r="HU283" i="3"/>
  <c r="HV283" i="3"/>
  <c r="HW283" i="3"/>
  <c r="HX283" i="3"/>
  <c r="HZ283" i="3"/>
  <c r="IA283" i="3"/>
  <c r="IB283" i="3"/>
  <c r="IC283" i="3"/>
  <c r="HO284" i="3"/>
  <c r="HP284" i="3"/>
  <c r="HQ284" i="3"/>
  <c r="HR284" i="3"/>
  <c r="HT284" i="3"/>
  <c r="HU284" i="3"/>
  <c r="HV284" i="3"/>
  <c r="HW284" i="3"/>
  <c r="HX284" i="3"/>
  <c r="HZ284" i="3"/>
  <c r="IA284" i="3"/>
  <c r="IB284" i="3"/>
  <c r="IC284" i="3"/>
  <c r="HO290" i="3"/>
  <c r="HP290" i="3"/>
  <c r="HQ290" i="3"/>
  <c r="HR290" i="3"/>
  <c r="HT290" i="3"/>
  <c r="HU290" i="3"/>
  <c r="HV290" i="3"/>
  <c r="HW290" i="3"/>
  <c r="HX290" i="3"/>
  <c r="HZ290" i="3"/>
  <c r="IA290" i="3"/>
  <c r="IB290" i="3"/>
  <c r="IC290" i="3"/>
  <c r="HO296" i="3"/>
  <c r="HP296" i="3"/>
  <c r="HQ296" i="3"/>
  <c r="HR296" i="3"/>
  <c r="HT296" i="3"/>
  <c r="HU296" i="3"/>
  <c r="HV296" i="3"/>
  <c r="HW296" i="3"/>
  <c r="HX296" i="3"/>
  <c r="HZ296" i="3"/>
  <c r="IA296" i="3"/>
  <c r="IB296" i="3"/>
  <c r="IC296" i="3"/>
  <c r="HO302" i="3"/>
  <c r="HP302" i="3"/>
  <c r="HQ302" i="3"/>
  <c r="HR302" i="3"/>
  <c r="HT302" i="3"/>
  <c r="HU302" i="3"/>
  <c r="HV302" i="3"/>
  <c r="HW302" i="3"/>
  <c r="HX302" i="3"/>
  <c r="HZ302" i="3"/>
  <c r="IA302" i="3"/>
  <c r="IB302" i="3"/>
  <c r="IC302" i="3"/>
  <c r="HO308" i="3"/>
  <c r="HP308" i="3"/>
  <c r="HQ308" i="3"/>
  <c r="HR308" i="3"/>
  <c r="HT308" i="3"/>
  <c r="HU308" i="3"/>
  <c r="HV308" i="3"/>
  <c r="HW308" i="3"/>
  <c r="HX308" i="3"/>
  <c r="HZ308" i="3"/>
  <c r="IA308" i="3"/>
  <c r="IB308" i="3"/>
  <c r="IC308" i="3"/>
  <c r="HO314" i="3"/>
  <c r="HP314" i="3"/>
  <c r="HQ314" i="3"/>
  <c r="HR314" i="3"/>
  <c r="HT314" i="3"/>
  <c r="HU314" i="3"/>
  <c r="HV314" i="3"/>
  <c r="HW314" i="3"/>
  <c r="HX314" i="3"/>
  <c r="HZ314" i="3"/>
  <c r="IA314" i="3"/>
  <c r="IB314" i="3"/>
  <c r="IC314" i="3"/>
  <c r="HO320" i="3"/>
  <c r="HP320" i="3"/>
  <c r="HQ320" i="3"/>
  <c r="HR320" i="3"/>
  <c r="HT320" i="3"/>
  <c r="HU320" i="3"/>
  <c r="HV320" i="3"/>
  <c r="HW320" i="3"/>
  <c r="HX320" i="3"/>
  <c r="HZ320" i="3"/>
  <c r="IA320" i="3"/>
  <c r="IB320" i="3"/>
  <c r="IC320" i="3"/>
  <c r="HO321" i="3"/>
  <c r="HP321" i="3"/>
  <c r="HQ321" i="3"/>
  <c r="HR321" i="3"/>
  <c r="HT321" i="3"/>
  <c r="HU321" i="3"/>
  <c r="HV321" i="3"/>
  <c r="HW321" i="3"/>
  <c r="HX321" i="3"/>
  <c r="HZ321" i="3"/>
  <c r="IA321" i="3"/>
  <c r="IB321" i="3"/>
  <c r="IC321" i="3"/>
  <c r="HO322" i="3"/>
  <c r="HP322" i="3"/>
  <c r="HQ322" i="3"/>
  <c r="HR322" i="3"/>
  <c r="HT322" i="3"/>
  <c r="HU322" i="3"/>
  <c r="HV322" i="3"/>
  <c r="HW322" i="3"/>
  <c r="HX322" i="3"/>
  <c r="HZ322" i="3"/>
  <c r="IA322" i="3"/>
  <c r="IB322" i="3"/>
  <c r="IC322" i="3"/>
  <c r="HO324" i="3"/>
  <c r="HP324" i="3"/>
  <c r="HQ324" i="3"/>
  <c r="HR324" i="3"/>
  <c r="HT324" i="3"/>
  <c r="HU324" i="3"/>
  <c r="HV324" i="3"/>
  <c r="HW324" i="3"/>
  <c r="HX324" i="3"/>
  <c r="HZ324" i="3"/>
  <c r="IA324" i="3"/>
  <c r="IB324" i="3"/>
  <c r="IC324" i="3"/>
  <c r="HO326" i="3"/>
  <c r="HP326" i="3"/>
  <c r="HQ326" i="3"/>
  <c r="HR326" i="3"/>
  <c r="HT326" i="3"/>
  <c r="HU326" i="3"/>
  <c r="HV326" i="3"/>
  <c r="HW326" i="3"/>
  <c r="HX326" i="3"/>
  <c r="HZ326" i="3"/>
  <c r="IA326" i="3"/>
  <c r="IB326" i="3"/>
  <c r="IC326" i="3"/>
  <c r="HO328" i="3"/>
  <c r="HP328" i="3"/>
  <c r="HQ328" i="3"/>
  <c r="HR328" i="3"/>
  <c r="HT328" i="3"/>
  <c r="HU328" i="3"/>
  <c r="HV328" i="3"/>
  <c r="HW328" i="3"/>
  <c r="HX328" i="3"/>
  <c r="HZ328" i="3"/>
  <c r="IA328" i="3"/>
  <c r="IB328" i="3"/>
  <c r="IC328" i="3"/>
  <c r="HO334" i="3"/>
  <c r="HP334" i="3"/>
  <c r="HQ334" i="3"/>
  <c r="HR334" i="3"/>
  <c r="HT334" i="3"/>
  <c r="HU334" i="3"/>
  <c r="HV334" i="3"/>
  <c r="HW334" i="3"/>
  <c r="HX334" i="3"/>
  <c r="HZ334" i="3"/>
  <c r="IA334" i="3"/>
  <c r="IB334" i="3"/>
  <c r="IC334" i="3"/>
  <c r="HO336" i="3"/>
  <c r="HP336" i="3"/>
  <c r="HQ336" i="3"/>
  <c r="HR336" i="3"/>
  <c r="HT336" i="3"/>
  <c r="HU336" i="3"/>
  <c r="HV336" i="3"/>
  <c r="HW336" i="3"/>
  <c r="HX336" i="3"/>
  <c r="HZ336" i="3"/>
  <c r="IA336" i="3"/>
  <c r="IB336" i="3"/>
  <c r="IC336" i="3"/>
  <c r="HO338" i="3"/>
  <c r="HP338" i="3"/>
  <c r="HQ338" i="3"/>
  <c r="HR338" i="3"/>
  <c r="HT338" i="3"/>
  <c r="HU338" i="3"/>
  <c r="HV338" i="3"/>
  <c r="HW338" i="3"/>
  <c r="HX338" i="3"/>
  <c r="HZ338" i="3"/>
  <c r="IA338" i="3"/>
  <c r="IB338" i="3"/>
  <c r="IC338" i="3"/>
  <c r="HO340" i="3"/>
  <c r="HP340" i="3"/>
  <c r="HQ340" i="3"/>
  <c r="HR340" i="3"/>
  <c r="HT340" i="3"/>
  <c r="HU340" i="3"/>
  <c r="HV340" i="3"/>
  <c r="HW340" i="3"/>
  <c r="HX340" i="3"/>
  <c r="HZ340" i="3"/>
  <c r="IA340" i="3"/>
  <c r="IB340" i="3"/>
  <c r="IC340" i="3"/>
  <c r="HO346" i="3"/>
  <c r="HP346" i="3"/>
  <c r="HQ346" i="3"/>
  <c r="HR346" i="3"/>
  <c r="HT346" i="3"/>
  <c r="HU346" i="3"/>
  <c r="HV346" i="3"/>
  <c r="HW346" i="3"/>
  <c r="HX346" i="3"/>
  <c r="HZ346" i="3"/>
  <c r="IA346" i="3"/>
  <c r="IB346" i="3"/>
  <c r="IC346" i="3"/>
  <c r="HO351" i="3"/>
  <c r="HP351" i="3"/>
  <c r="HQ351" i="3"/>
  <c r="HR351" i="3"/>
  <c r="HT351" i="3"/>
  <c r="HU351" i="3"/>
  <c r="HV351" i="3"/>
  <c r="HW351" i="3"/>
  <c r="HX351" i="3"/>
  <c r="HZ351" i="3"/>
  <c r="IA351" i="3"/>
  <c r="IB351" i="3"/>
  <c r="IC351" i="3"/>
  <c r="HO356" i="3"/>
  <c r="HP356" i="3"/>
  <c r="HQ356" i="3"/>
  <c r="HR356" i="3"/>
  <c r="HT356" i="3"/>
  <c r="HU356" i="3"/>
  <c r="HV356" i="3"/>
  <c r="HW356" i="3"/>
  <c r="HX356" i="3"/>
  <c r="HZ356" i="3"/>
  <c r="IA356" i="3"/>
  <c r="IB356" i="3"/>
  <c r="IC356" i="3"/>
  <c r="HO361" i="3"/>
  <c r="HP361" i="3"/>
  <c r="HQ361" i="3"/>
  <c r="HR361" i="3"/>
  <c r="HT361" i="3"/>
  <c r="HU361" i="3"/>
  <c r="HV361" i="3"/>
  <c r="HW361" i="3"/>
  <c r="HX361" i="3"/>
  <c r="HZ361" i="3"/>
  <c r="IA361" i="3"/>
  <c r="IB361" i="3"/>
  <c r="IC361" i="3"/>
  <c r="HO362" i="3"/>
  <c r="HP362" i="3"/>
  <c r="HQ362" i="3"/>
  <c r="HR362" i="3"/>
  <c r="HT362" i="3"/>
  <c r="HU362" i="3"/>
  <c r="HV362" i="3"/>
  <c r="HW362" i="3"/>
  <c r="HX362" i="3"/>
  <c r="HZ362" i="3"/>
  <c r="IA362" i="3"/>
  <c r="IB362" i="3"/>
  <c r="IC362" i="3"/>
  <c r="HO363" i="3"/>
  <c r="HP363" i="3"/>
  <c r="HQ363" i="3"/>
  <c r="HR363" i="3"/>
  <c r="HT363" i="3"/>
  <c r="HU363" i="3"/>
  <c r="HV363" i="3"/>
  <c r="HW363" i="3"/>
  <c r="HX363" i="3"/>
  <c r="HZ363" i="3"/>
  <c r="IA363" i="3"/>
  <c r="IB363" i="3"/>
  <c r="IC363" i="3"/>
  <c r="HO364" i="3"/>
  <c r="HP364" i="3"/>
  <c r="HQ364" i="3"/>
  <c r="HR364" i="3"/>
  <c r="HT364" i="3"/>
  <c r="HU364" i="3"/>
  <c r="HV364" i="3"/>
  <c r="HW364" i="3"/>
  <c r="HX364" i="3"/>
  <c r="HZ364" i="3"/>
  <c r="IA364" i="3"/>
  <c r="IB364" i="3"/>
  <c r="IC364" i="3"/>
  <c r="HO368" i="3"/>
  <c r="HP368" i="3"/>
  <c r="HQ368" i="3"/>
  <c r="HR368" i="3"/>
  <c r="HT368" i="3"/>
  <c r="HU368" i="3"/>
  <c r="HV368" i="3"/>
  <c r="HW368" i="3"/>
  <c r="HX368" i="3"/>
  <c r="HZ368" i="3"/>
  <c r="IA368" i="3"/>
  <c r="IB368" i="3"/>
  <c r="IC368" i="3"/>
  <c r="HO372" i="3"/>
  <c r="HP372" i="3"/>
  <c r="HQ372" i="3"/>
  <c r="HR372" i="3"/>
  <c r="HT372" i="3"/>
  <c r="HU372" i="3"/>
  <c r="HV372" i="3"/>
  <c r="HW372" i="3"/>
  <c r="HX372" i="3"/>
  <c r="HZ372" i="3"/>
  <c r="IA372" i="3"/>
  <c r="IB372" i="3"/>
  <c r="IC372" i="3"/>
  <c r="HO374" i="3"/>
  <c r="HP374" i="3"/>
  <c r="HQ374" i="3"/>
  <c r="HR374" i="3"/>
  <c r="HT374" i="3"/>
  <c r="HU374" i="3"/>
  <c r="HV374" i="3"/>
  <c r="HW374" i="3"/>
  <c r="HX374" i="3"/>
  <c r="HZ374" i="3"/>
  <c r="IA374" i="3"/>
  <c r="IB374" i="3"/>
  <c r="IC374" i="3"/>
  <c r="HO381" i="3"/>
  <c r="HP381" i="3"/>
  <c r="HQ381" i="3"/>
  <c r="HR381" i="3"/>
  <c r="HT381" i="3"/>
  <c r="HU381" i="3"/>
  <c r="HV381" i="3"/>
  <c r="HW381" i="3"/>
  <c r="HX381" i="3"/>
  <c r="HZ381" i="3"/>
  <c r="IA381" i="3"/>
  <c r="IB381" i="3"/>
  <c r="IC381" i="3"/>
  <c r="HO385" i="3"/>
  <c r="HP385" i="3"/>
  <c r="HQ385" i="3"/>
  <c r="HR385" i="3"/>
  <c r="HT385" i="3"/>
  <c r="HU385" i="3"/>
  <c r="HV385" i="3"/>
  <c r="HW385" i="3"/>
  <c r="HX385" i="3"/>
  <c r="HZ385" i="3"/>
  <c r="IA385" i="3"/>
  <c r="IB385" i="3"/>
  <c r="IC385" i="3"/>
  <c r="HO389" i="3"/>
  <c r="HP389" i="3"/>
  <c r="HQ389" i="3"/>
  <c r="HR389" i="3"/>
  <c r="HT389" i="3"/>
  <c r="HU389" i="3"/>
  <c r="HV389" i="3"/>
  <c r="HW389" i="3"/>
  <c r="HX389" i="3"/>
  <c r="HZ389" i="3"/>
  <c r="IA389" i="3"/>
  <c r="IB389" i="3"/>
  <c r="IC389" i="3"/>
  <c r="HO395" i="3"/>
  <c r="HP395" i="3"/>
  <c r="HQ395" i="3"/>
  <c r="HR395" i="3"/>
  <c r="HT395" i="3"/>
  <c r="HU395" i="3"/>
  <c r="HV395" i="3"/>
  <c r="HW395" i="3"/>
  <c r="HX395" i="3"/>
  <c r="HZ395" i="3"/>
  <c r="IA395" i="3"/>
  <c r="IB395" i="3"/>
  <c r="IC395" i="3"/>
  <c r="HO401" i="3"/>
  <c r="HP401" i="3"/>
  <c r="HQ401" i="3"/>
  <c r="HR401" i="3"/>
  <c r="HT401" i="3"/>
  <c r="HU401" i="3"/>
  <c r="HV401" i="3"/>
  <c r="HW401" i="3"/>
  <c r="HX401" i="3"/>
  <c r="HZ401" i="3"/>
  <c r="IA401" i="3"/>
  <c r="IB401" i="3"/>
  <c r="IC401" i="3"/>
  <c r="HO403" i="3"/>
  <c r="HP403" i="3"/>
  <c r="HQ403" i="3"/>
  <c r="HR403" i="3"/>
  <c r="HT403" i="3"/>
  <c r="HU403" i="3"/>
  <c r="HV403" i="3"/>
  <c r="HW403" i="3"/>
  <c r="HX403" i="3"/>
  <c r="HZ403" i="3"/>
  <c r="IA403" i="3"/>
  <c r="IB403" i="3"/>
  <c r="IC403" i="3"/>
  <c r="HO405" i="3"/>
  <c r="HP405" i="3"/>
  <c r="HQ405" i="3"/>
  <c r="HR405" i="3"/>
  <c r="HT405" i="3"/>
  <c r="HU405" i="3"/>
  <c r="HV405" i="3"/>
  <c r="HW405" i="3"/>
  <c r="HX405" i="3"/>
  <c r="HZ405" i="3"/>
  <c r="IA405" i="3"/>
  <c r="IB405" i="3"/>
  <c r="IC405" i="3"/>
  <c r="HO412" i="3"/>
  <c r="HP412" i="3"/>
  <c r="HQ412" i="3"/>
  <c r="HR412" i="3"/>
  <c r="HT412" i="3"/>
  <c r="HU412" i="3"/>
  <c r="HV412" i="3"/>
  <c r="HW412" i="3"/>
  <c r="HX412" i="3"/>
  <c r="HZ412" i="3"/>
  <c r="IA412" i="3"/>
  <c r="IB412" i="3"/>
  <c r="IC412" i="3"/>
  <c r="HO419" i="3"/>
  <c r="HP419" i="3"/>
  <c r="HQ419" i="3"/>
  <c r="HR419" i="3"/>
  <c r="HT419" i="3"/>
  <c r="HU419" i="3"/>
  <c r="HV419" i="3"/>
  <c r="HW419" i="3"/>
  <c r="HX419" i="3"/>
  <c r="HZ419" i="3"/>
  <c r="IA419" i="3"/>
  <c r="IB419" i="3"/>
  <c r="IC419" i="3"/>
  <c r="HO421" i="3"/>
  <c r="HP421" i="3"/>
  <c r="HQ421" i="3"/>
  <c r="HR421" i="3"/>
  <c r="HT421" i="3"/>
  <c r="HU421" i="3"/>
  <c r="HV421" i="3"/>
  <c r="HW421" i="3"/>
  <c r="HX421" i="3"/>
  <c r="HZ421" i="3"/>
  <c r="IA421" i="3"/>
  <c r="IB421" i="3"/>
  <c r="IC421" i="3"/>
  <c r="HO428" i="3"/>
  <c r="HP428" i="3"/>
  <c r="HQ428" i="3"/>
  <c r="HR428" i="3"/>
  <c r="HT428" i="3"/>
  <c r="HU428" i="3"/>
  <c r="HV428" i="3"/>
  <c r="HW428" i="3"/>
  <c r="HX428" i="3"/>
  <c r="HZ428" i="3"/>
  <c r="IA428" i="3"/>
  <c r="IB428" i="3"/>
  <c r="IC428" i="3"/>
  <c r="HO429" i="3"/>
  <c r="HP429" i="3"/>
  <c r="HQ429" i="3"/>
  <c r="HR429" i="3"/>
  <c r="HT429" i="3"/>
  <c r="HU429" i="3"/>
  <c r="HV429" i="3"/>
  <c r="HW429" i="3"/>
  <c r="HX429" i="3"/>
  <c r="HZ429" i="3"/>
  <c r="IA429" i="3"/>
  <c r="IB429" i="3"/>
  <c r="IC429" i="3"/>
  <c r="HO436" i="3"/>
  <c r="HP436" i="3"/>
  <c r="HQ436" i="3"/>
  <c r="HR436" i="3"/>
  <c r="HT436" i="3"/>
  <c r="HU436" i="3"/>
  <c r="HV436" i="3"/>
  <c r="HW436" i="3"/>
  <c r="HX436" i="3"/>
  <c r="HZ436" i="3"/>
  <c r="IA436" i="3"/>
  <c r="IB436" i="3"/>
  <c r="IC436" i="3"/>
  <c r="HO437" i="3"/>
  <c r="HP437" i="3"/>
  <c r="HQ437" i="3"/>
  <c r="HR437" i="3"/>
  <c r="HT437" i="3"/>
  <c r="HU437" i="3"/>
  <c r="HV437" i="3"/>
  <c r="HW437" i="3"/>
  <c r="HX437" i="3"/>
  <c r="HZ437" i="3"/>
  <c r="IA437" i="3"/>
  <c r="IB437" i="3"/>
  <c r="IC437" i="3"/>
  <c r="HO444" i="3"/>
  <c r="HP444" i="3"/>
  <c r="HQ444" i="3"/>
  <c r="HR444" i="3"/>
  <c r="HT444" i="3"/>
  <c r="HU444" i="3"/>
  <c r="HV444" i="3"/>
  <c r="HW444" i="3"/>
  <c r="HX444" i="3"/>
  <c r="HZ444" i="3"/>
  <c r="IA444" i="3"/>
  <c r="IB444" i="3"/>
  <c r="IC444" i="3"/>
  <c r="HO449" i="3"/>
  <c r="HP449" i="3"/>
  <c r="HQ449" i="3"/>
  <c r="HR449" i="3"/>
  <c r="HT449" i="3"/>
  <c r="HU449" i="3"/>
  <c r="HV449" i="3"/>
  <c r="HW449" i="3"/>
  <c r="HX449" i="3"/>
  <c r="HZ449" i="3"/>
  <c r="IA449" i="3"/>
  <c r="IB449" i="3"/>
  <c r="IC449" i="3"/>
  <c r="HO456" i="3"/>
  <c r="HP456" i="3"/>
  <c r="HQ456" i="3"/>
  <c r="HR456" i="3"/>
  <c r="HT456" i="3"/>
  <c r="HU456" i="3"/>
  <c r="HV456" i="3"/>
  <c r="HW456" i="3"/>
  <c r="HX456" i="3"/>
  <c r="HZ456" i="3"/>
  <c r="IA456" i="3"/>
  <c r="IB456" i="3"/>
  <c r="IC456" i="3"/>
  <c r="HO457" i="3"/>
  <c r="HP457" i="3"/>
  <c r="HQ457" i="3"/>
  <c r="HR457" i="3"/>
  <c r="HT457" i="3"/>
  <c r="HU457" i="3"/>
  <c r="HV457" i="3"/>
  <c r="HW457" i="3"/>
  <c r="HX457" i="3"/>
  <c r="HZ457" i="3"/>
  <c r="IA457" i="3"/>
  <c r="IB457" i="3"/>
  <c r="IC457" i="3"/>
  <c r="HO470" i="3"/>
  <c r="HP470" i="3"/>
  <c r="HQ470" i="3"/>
  <c r="HR470" i="3"/>
  <c r="HT470" i="3"/>
  <c r="HU470" i="3"/>
  <c r="HV470" i="3"/>
  <c r="HW470" i="3"/>
  <c r="HX470" i="3"/>
  <c r="HZ470" i="3"/>
  <c r="IA470" i="3"/>
  <c r="IB470" i="3"/>
  <c r="IC470" i="3"/>
  <c r="HO473" i="3"/>
  <c r="HP473" i="3"/>
  <c r="HQ473" i="3"/>
  <c r="HR473" i="3"/>
  <c r="HT473" i="3"/>
  <c r="HU473" i="3"/>
  <c r="HV473" i="3"/>
  <c r="HW473" i="3"/>
  <c r="HX473" i="3"/>
  <c r="HZ473" i="3"/>
  <c r="IA473" i="3"/>
  <c r="IB473" i="3"/>
  <c r="IC473" i="3"/>
  <c r="HO486" i="3"/>
  <c r="HP486" i="3"/>
  <c r="HQ486" i="3"/>
  <c r="HR486" i="3"/>
  <c r="HT486" i="3"/>
  <c r="HU486" i="3"/>
  <c r="HV486" i="3"/>
  <c r="HW486" i="3"/>
  <c r="HX486" i="3"/>
  <c r="HZ486" i="3"/>
  <c r="IA486" i="3"/>
  <c r="IB486" i="3"/>
  <c r="IC486" i="3"/>
  <c r="HO487" i="3"/>
  <c r="HP487" i="3"/>
  <c r="HQ487" i="3"/>
  <c r="HR487" i="3"/>
  <c r="HT487" i="3"/>
  <c r="HU487" i="3"/>
  <c r="HV487" i="3"/>
  <c r="HW487" i="3"/>
  <c r="HX487" i="3"/>
  <c r="HZ487" i="3"/>
  <c r="IA487" i="3"/>
  <c r="IB487" i="3"/>
  <c r="IC487" i="3"/>
  <c r="HO490" i="3"/>
  <c r="HP490" i="3"/>
  <c r="HQ490" i="3"/>
  <c r="HR490" i="3"/>
  <c r="HT490" i="3"/>
  <c r="HU490" i="3"/>
  <c r="HV490" i="3"/>
  <c r="HW490" i="3"/>
  <c r="HX490" i="3"/>
  <c r="HZ490" i="3"/>
  <c r="IA490" i="3"/>
  <c r="IB490" i="3"/>
  <c r="IC490" i="3"/>
  <c r="HO492" i="3"/>
  <c r="HP492" i="3"/>
  <c r="HQ492" i="3"/>
  <c r="HR492" i="3"/>
  <c r="HT492" i="3"/>
  <c r="HU492" i="3"/>
  <c r="HV492" i="3"/>
  <c r="HW492" i="3"/>
  <c r="HX492" i="3"/>
  <c r="HZ492" i="3"/>
  <c r="IA492" i="3"/>
  <c r="IB492" i="3"/>
  <c r="IC492" i="3"/>
  <c r="HO493" i="3"/>
  <c r="HP493" i="3"/>
  <c r="HQ493" i="3"/>
  <c r="HR493" i="3"/>
  <c r="HT493" i="3"/>
  <c r="HU493" i="3"/>
  <c r="HV493" i="3"/>
  <c r="HW493" i="3"/>
  <c r="HX493" i="3"/>
  <c r="HZ493" i="3"/>
  <c r="IA493" i="3"/>
  <c r="IB493" i="3"/>
  <c r="IC493" i="3"/>
  <c r="HO500" i="3"/>
  <c r="HP500" i="3"/>
  <c r="HQ500" i="3"/>
  <c r="HR500" i="3"/>
  <c r="HT500" i="3"/>
  <c r="HU500" i="3"/>
  <c r="HV500" i="3"/>
  <c r="HW500" i="3"/>
  <c r="HX500" i="3"/>
  <c r="HZ500" i="3"/>
  <c r="IA500" i="3"/>
  <c r="IB500" i="3"/>
  <c r="IC500" i="3"/>
  <c r="HO501" i="3"/>
  <c r="HP501" i="3"/>
  <c r="HQ501" i="3"/>
  <c r="HR501" i="3"/>
  <c r="HT501" i="3"/>
  <c r="HU501" i="3"/>
  <c r="HV501" i="3"/>
  <c r="HW501" i="3"/>
  <c r="HX501" i="3"/>
  <c r="HZ501" i="3"/>
  <c r="IA501" i="3"/>
  <c r="IB501" i="3"/>
  <c r="IC501" i="3"/>
  <c r="HO508" i="3"/>
  <c r="HP508" i="3"/>
  <c r="HQ508" i="3"/>
  <c r="HR508" i="3"/>
  <c r="HT508" i="3"/>
  <c r="HU508" i="3"/>
  <c r="HV508" i="3"/>
  <c r="HW508" i="3"/>
  <c r="HX508" i="3"/>
  <c r="HZ508" i="3"/>
  <c r="IA508" i="3"/>
  <c r="IB508" i="3"/>
  <c r="IC508" i="3"/>
  <c r="HO509" i="3"/>
  <c r="HP509" i="3"/>
  <c r="HQ509" i="3"/>
  <c r="HR509" i="3"/>
  <c r="HT509" i="3"/>
  <c r="HU509" i="3"/>
  <c r="HV509" i="3"/>
  <c r="HW509" i="3"/>
  <c r="HX509" i="3"/>
  <c r="HZ509" i="3"/>
  <c r="IA509" i="3"/>
  <c r="IB509" i="3"/>
  <c r="IC509" i="3"/>
  <c r="HO516" i="3"/>
  <c r="HP516" i="3"/>
  <c r="HQ516" i="3"/>
  <c r="HR516" i="3"/>
  <c r="HT516" i="3"/>
  <c r="HU516" i="3"/>
  <c r="HV516" i="3"/>
  <c r="HW516" i="3"/>
  <c r="HX516" i="3"/>
  <c r="HZ516" i="3"/>
  <c r="IA516" i="3"/>
  <c r="IB516" i="3"/>
  <c r="IC516" i="3"/>
  <c r="HO523" i="3"/>
  <c r="HP523" i="3"/>
  <c r="HQ523" i="3"/>
  <c r="HR523" i="3"/>
  <c r="HT523" i="3"/>
  <c r="HU523" i="3"/>
  <c r="HV523" i="3"/>
  <c r="HW523" i="3"/>
  <c r="HX523" i="3"/>
  <c r="HZ523" i="3"/>
  <c r="IA523" i="3"/>
  <c r="IB523" i="3"/>
  <c r="IC523" i="3"/>
  <c r="HO531" i="3"/>
  <c r="HP531" i="3"/>
  <c r="HQ531" i="3"/>
  <c r="HR531" i="3"/>
  <c r="HT531" i="3"/>
  <c r="HU531" i="3"/>
  <c r="HV531" i="3"/>
  <c r="HW531" i="3"/>
  <c r="HX531" i="3"/>
  <c r="HZ531" i="3"/>
  <c r="IA531" i="3"/>
  <c r="IB531" i="3"/>
  <c r="IC531" i="3"/>
  <c r="HO532" i="3"/>
  <c r="HP532" i="3"/>
  <c r="HQ532" i="3"/>
  <c r="HR532" i="3"/>
  <c r="HT532" i="3"/>
  <c r="HU532" i="3"/>
  <c r="HV532" i="3"/>
  <c r="HW532" i="3"/>
  <c r="HX532" i="3"/>
  <c r="HZ532" i="3"/>
  <c r="IA532" i="3"/>
  <c r="IB532" i="3"/>
  <c r="IC532" i="3"/>
  <c r="HO534" i="3"/>
  <c r="HP534" i="3"/>
  <c r="HQ534" i="3"/>
  <c r="HR534" i="3"/>
  <c r="HT534" i="3"/>
  <c r="HU534" i="3"/>
  <c r="HV534" i="3"/>
  <c r="HW534" i="3"/>
  <c r="HX534" i="3"/>
  <c r="HZ534" i="3"/>
  <c r="IA534" i="3"/>
  <c r="IB534" i="3"/>
  <c r="IC534" i="3"/>
  <c r="HS412" i="3" l="1"/>
  <c r="HS199" i="3"/>
  <c r="HS118" i="3"/>
  <c r="HS220" i="3"/>
  <c r="HS508" i="3"/>
  <c r="HS492" i="3"/>
  <c r="HS328" i="3"/>
  <c r="HS346" i="3"/>
  <c r="HS174" i="3"/>
  <c r="HS136" i="3"/>
  <c r="HS112" i="3"/>
  <c r="HS88" i="3"/>
  <c r="HS436" i="3"/>
  <c r="HS419" i="3"/>
  <c r="HS364" i="3"/>
  <c r="HS356" i="3"/>
  <c r="HS320" i="3"/>
  <c r="HS308" i="3"/>
  <c r="HS251" i="3"/>
  <c r="HS532" i="3"/>
  <c r="HS385" i="3"/>
  <c r="HS340" i="3"/>
  <c r="HS490" i="3"/>
  <c r="HS270" i="3"/>
  <c r="HS314" i="3"/>
  <c r="HS372" i="3"/>
  <c r="HS368" i="3"/>
  <c r="HS338" i="3"/>
  <c r="HS302" i="3"/>
  <c r="HS296" i="3"/>
  <c r="HS258" i="3"/>
  <c r="HS244" i="3"/>
  <c r="HS226" i="3"/>
  <c r="HS82" i="3"/>
  <c r="HS534" i="3"/>
  <c r="HS516" i="3"/>
  <c r="HS500" i="3"/>
  <c r="HS334" i="3"/>
  <c r="HS324" i="3"/>
  <c r="HS205" i="3"/>
  <c r="HS81" i="3"/>
  <c r="HS61" i="3"/>
  <c r="HS37" i="3"/>
  <c r="HS208" i="3"/>
  <c r="HS193" i="3"/>
  <c r="HS155" i="3"/>
  <c r="HS73" i="3"/>
  <c r="HS49" i="3"/>
  <c r="HS509" i="3"/>
  <c r="HS470" i="3"/>
  <c r="HS444" i="3"/>
  <c r="HS428" i="3"/>
  <c r="HS395" i="3"/>
  <c r="HS374" i="3"/>
  <c r="HS322" i="3"/>
  <c r="HS257" i="3"/>
  <c r="HS232" i="3"/>
  <c r="HS168" i="3"/>
  <c r="HS130" i="3"/>
  <c r="HS124" i="3"/>
  <c r="HS106" i="3"/>
  <c r="HS100" i="3"/>
  <c r="HS473" i="3"/>
  <c r="HS429" i="3"/>
  <c r="HS362" i="3"/>
  <c r="HS486" i="3"/>
  <c r="HS456" i="3"/>
  <c r="HS94" i="3"/>
  <c r="HS336" i="3"/>
  <c r="HS326" i="3"/>
  <c r="HS321" i="3"/>
  <c r="HS284" i="3"/>
  <c r="HS264" i="3"/>
  <c r="HS363" i="3"/>
  <c r="HS283" i="3"/>
  <c r="HS277" i="3"/>
  <c r="HS290" i="3"/>
  <c r="HS271" i="3"/>
  <c r="HS207" i="3"/>
  <c r="HS214" i="3"/>
  <c r="HS245" i="3"/>
  <c r="HS238" i="3"/>
  <c r="HS187" i="3"/>
  <c r="HS149" i="3"/>
  <c r="HS67" i="3"/>
  <c r="HS25" i="3"/>
  <c r="HS43" i="3"/>
  <c r="HS501" i="3"/>
  <c r="HS487" i="3"/>
  <c r="HS457" i="3"/>
  <c r="HS421" i="3"/>
  <c r="HS531" i="3"/>
  <c r="HS523" i="3"/>
  <c r="HS437" i="3"/>
  <c r="HS405" i="3"/>
  <c r="HS389" i="3"/>
  <c r="HS361" i="3"/>
  <c r="HS401" i="3"/>
  <c r="HS381" i="3"/>
  <c r="HS493" i="3"/>
  <c r="HS449" i="3"/>
  <c r="HS403" i="3"/>
  <c r="HS351" i="3"/>
  <c r="HS175" i="3"/>
  <c r="HS161" i="3"/>
  <c r="HS137" i="3"/>
  <c r="HS79" i="3"/>
  <c r="HS55" i="3"/>
  <c r="HS31" i="3"/>
  <c r="HS181" i="3"/>
  <c r="HS167" i="3"/>
  <c r="HS143" i="3"/>
  <c r="ID25" i="3"/>
  <c r="ID31" i="3"/>
  <c r="ID37" i="3"/>
  <c r="ID43" i="3"/>
  <c r="ID49" i="3"/>
  <c r="ID55" i="3"/>
  <c r="ID61" i="3"/>
  <c r="ID67" i="3"/>
  <c r="ID73" i="3"/>
  <c r="ID79" i="3"/>
  <c r="ID81" i="3"/>
  <c r="ID82" i="3"/>
  <c r="ID88" i="3"/>
  <c r="ID94" i="3"/>
  <c r="ID100" i="3"/>
  <c r="ID106" i="3"/>
  <c r="ID112" i="3"/>
  <c r="ID118" i="3"/>
  <c r="ID124" i="3"/>
  <c r="ID130" i="3"/>
  <c r="ID136" i="3"/>
  <c r="ID137" i="3"/>
  <c r="ID143" i="3"/>
  <c r="ID149" i="3"/>
  <c r="ID155" i="3"/>
  <c r="ID161" i="3"/>
  <c r="ID167" i="3"/>
  <c r="ID168" i="3"/>
  <c r="ID174" i="3"/>
  <c r="ID175" i="3"/>
  <c r="ID181" i="3"/>
  <c r="ID187" i="3"/>
  <c r="ID193" i="3"/>
  <c r="ID199" i="3"/>
  <c r="ID205" i="3"/>
  <c r="ID207" i="3"/>
  <c r="ID208" i="3"/>
  <c r="ID214" i="3"/>
  <c r="ID220" i="3"/>
  <c r="ID226" i="3"/>
  <c r="ID232" i="3"/>
  <c r="ID238" i="3"/>
  <c r="ID244" i="3"/>
  <c r="ID245" i="3"/>
  <c r="ID251" i="3"/>
  <c r="ID257" i="3"/>
  <c r="ID258" i="3"/>
  <c r="ID264" i="3"/>
  <c r="ID270" i="3"/>
  <c r="ID271" i="3"/>
  <c r="ID277" i="3"/>
  <c r="ID283" i="3"/>
  <c r="ID284" i="3"/>
  <c r="ID290" i="3"/>
  <c r="ID296" i="3"/>
  <c r="ID302" i="3"/>
  <c r="ID308" i="3"/>
  <c r="ID314" i="3"/>
  <c r="ID320" i="3"/>
  <c r="ID321" i="3"/>
  <c r="ID322" i="3"/>
  <c r="ID324" i="3"/>
  <c r="ID326" i="3"/>
  <c r="ID328" i="3"/>
  <c r="ID334" i="3"/>
  <c r="ID336" i="3"/>
  <c r="ID338" i="3"/>
  <c r="ID340" i="3"/>
  <c r="ID346" i="3"/>
  <c r="ID351" i="3"/>
  <c r="ID356" i="3"/>
  <c r="ID361" i="3"/>
  <c r="ID362" i="3"/>
  <c r="ID363" i="3"/>
  <c r="ID364" i="3"/>
  <c r="ID368" i="3"/>
  <c r="ID372" i="3"/>
  <c r="ID374" i="3"/>
  <c r="ID381" i="3"/>
  <c r="ID385" i="3"/>
  <c r="ID389" i="3"/>
  <c r="ID395" i="3"/>
  <c r="ID401" i="3"/>
  <c r="ID403" i="3"/>
  <c r="ID405" i="3"/>
  <c r="ID412" i="3"/>
  <c r="ID419" i="3"/>
  <c r="ID421" i="3"/>
  <c r="ID428" i="3"/>
  <c r="ID429" i="3"/>
  <c r="ID436" i="3"/>
  <c r="ID437" i="3"/>
  <c r="ID444" i="3"/>
  <c r="ID449" i="3"/>
  <c r="ID456" i="3"/>
  <c r="ID457" i="3"/>
  <c r="ID470" i="3"/>
  <c r="ID473" i="3"/>
  <c r="ID486" i="3"/>
  <c r="ID487" i="3"/>
  <c r="ID490" i="3"/>
  <c r="ID492" i="3"/>
  <c r="ID493" i="3"/>
  <c r="ID500" i="3"/>
  <c r="ID501" i="3"/>
  <c r="ID508" i="3"/>
  <c r="ID509" i="3"/>
  <c r="ID516" i="3"/>
  <c r="ID523" i="3"/>
  <c r="ID531" i="3"/>
  <c r="ID532" i="3"/>
  <c r="ID534" i="3"/>
  <c r="W20" i="3"/>
  <c r="AX20" i="3" s="1"/>
  <c r="AO20" i="3"/>
  <c r="BD20" i="3"/>
  <c r="AP20" i="3" s="1"/>
  <c r="BK20" i="3"/>
  <c r="CR20" i="3" s="1"/>
  <c r="CW20" i="3" s="1"/>
  <c r="CQ20" i="3"/>
  <c r="CV20" i="3" s="1"/>
  <c r="CZ20" i="3"/>
  <c r="DA20" i="3"/>
  <c r="DE20" i="3"/>
  <c r="DF20" i="3"/>
  <c r="DI20" i="3"/>
  <c r="DJ20" i="3"/>
  <c r="DN20" i="3"/>
  <c r="DO20" i="3"/>
  <c r="DR20" i="3"/>
  <c r="DS20" i="3"/>
  <c r="DW20" i="3"/>
  <c r="DX20" i="3"/>
  <c r="EA20" i="3"/>
  <c r="EB20" i="3"/>
  <c r="EF20" i="3"/>
  <c r="EG20" i="3"/>
  <c r="EJ20" i="3"/>
  <c r="EK20" i="3"/>
  <c r="EO20" i="3"/>
  <c r="EP20" i="3"/>
  <c r="ES20" i="3"/>
  <c r="ET20" i="3"/>
  <c r="EX20" i="3"/>
  <c r="EY20" i="3"/>
  <c r="FB20" i="3"/>
  <c r="FC20" i="3"/>
  <c r="FK20" i="3"/>
  <c r="FL20" i="3"/>
  <c r="FQ20" i="3"/>
  <c r="FT20" i="3"/>
  <c r="FU20" i="3"/>
  <c r="FZ20" i="3"/>
  <c r="GC20" i="3"/>
  <c r="GD20" i="3"/>
  <c r="GL20" i="3"/>
  <c r="GM20" i="3"/>
  <c r="HI20" i="3"/>
  <c r="HJ20" i="3"/>
  <c r="HK20" i="3"/>
  <c r="HL20" i="3"/>
  <c r="HK21" i="3"/>
  <c r="HL21" i="3"/>
  <c r="HK22" i="3"/>
  <c r="HL22" i="3"/>
  <c r="HK23" i="3"/>
  <c r="HL23" i="3"/>
  <c r="HK24" i="3"/>
  <c r="HL24" i="3"/>
  <c r="HK25" i="3"/>
  <c r="HL25" i="3"/>
  <c r="HK26" i="3"/>
  <c r="HL26" i="3"/>
  <c r="HK27" i="3"/>
  <c r="HL27" i="3"/>
  <c r="HK28" i="3"/>
  <c r="HL28" i="3"/>
  <c r="HK29" i="3"/>
  <c r="HL29" i="3"/>
  <c r="HK30" i="3"/>
  <c r="HL30" i="3"/>
  <c r="HK31" i="3"/>
  <c r="HL31" i="3"/>
  <c r="HK32" i="3"/>
  <c r="HL32" i="3"/>
  <c r="HK33" i="3"/>
  <c r="HL33" i="3"/>
  <c r="HK34" i="3"/>
  <c r="HL34" i="3"/>
  <c r="HK35" i="3"/>
  <c r="HL35" i="3"/>
  <c r="HK36" i="3"/>
  <c r="HL36" i="3"/>
  <c r="HK37" i="3"/>
  <c r="HL37" i="3"/>
  <c r="HK38" i="3"/>
  <c r="HL38" i="3"/>
  <c r="HK39" i="3"/>
  <c r="HL39" i="3"/>
  <c r="HK40" i="3"/>
  <c r="HL40" i="3"/>
  <c r="HK41" i="3"/>
  <c r="HL41" i="3"/>
  <c r="HK42" i="3"/>
  <c r="HL42" i="3"/>
  <c r="HK43" i="3"/>
  <c r="HL43" i="3"/>
  <c r="HK44" i="3"/>
  <c r="HL44" i="3"/>
  <c r="HK45" i="3"/>
  <c r="HL45" i="3"/>
  <c r="HK46" i="3"/>
  <c r="HL46" i="3"/>
  <c r="HK47" i="3"/>
  <c r="HL47" i="3"/>
  <c r="HK48" i="3"/>
  <c r="HL48" i="3"/>
  <c r="HK49" i="3"/>
  <c r="HL49" i="3"/>
  <c r="HK50" i="3"/>
  <c r="HL50" i="3"/>
  <c r="HK51" i="3"/>
  <c r="HL51" i="3"/>
  <c r="HK52" i="3"/>
  <c r="HL52" i="3"/>
  <c r="HK53" i="3"/>
  <c r="HL53" i="3"/>
  <c r="HK54" i="3"/>
  <c r="HL54" i="3"/>
  <c r="HK55" i="3"/>
  <c r="HL55" i="3"/>
  <c r="HK56" i="3"/>
  <c r="HL56" i="3"/>
  <c r="HK57" i="3"/>
  <c r="HL57" i="3"/>
  <c r="HK58" i="3"/>
  <c r="HL58" i="3"/>
  <c r="HK59" i="3"/>
  <c r="HL59" i="3"/>
  <c r="HK60" i="3"/>
  <c r="HL60" i="3"/>
  <c r="HK61" i="3"/>
  <c r="HL61" i="3"/>
  <c r="HK62" i="3"/>
  <c r="HL62" i="3"/>
  <c r="HK63" i="3"/>
  <c r="HL63" i="3"/>
  <c r="HK64" i="3"/>
  <c r="HL64" i="3"/>
  <c r="HK65" i="3"/>
  <c r="HL65" i="3"/>
  <c r="HK66" i="3"/>
  <c r="HL66" i="3"/>
  <c r="HK67" i="3"/>
  <c r="HL67" i="3"/>
  <c r="HK68" i="3"/>
  <c r="HL68" i="3"/>
  <c r="HK69" i="3"/>
  <c r="HL69" i="3"/>
  <c r="HK70" i="3"/>
  <c r="HL70" i="3"/>
  <c r="HK71" i="3"/>
  <c r="HL71" i="3"/>
  <c r="HK72" i="3"/>
  <c r="HL72" i="3"/>
  <c r="HK73" i="3"/>
  <c r="HL73" i="3"/>
  <c r="HK74" i="3"/>
  <c r="HL74" i="3"/>
  <c r="HK75" i="3"/>
  <c r="HL75" i="3"/>
  <c r="HK76" i="3"/>
  <c r="HL76" i="3"/>
  <c r="HK77" i="3"/>
  <c r="HL77" i="3"/>
  <c r="HK78" i="3"/>
  <c r="HL78" i="3"/>
  <c r="HK79" i="3"/>
  <c r="HL79" i="3"/>
  <c r="HK80" i="3"/>
  <c r="HL80" i="3"/>
  <c r="HK81" i="3"/>
  <c r="HL81" i="3"/>
  <c r="HK82" i="3"/>
  <c r="HL82" i="3"/>
  <c r="HK83" i="3"/>
  <c r="HL83" i="3"/>
  <c r="HK84" i="3"/>
  <c r="HL84" i="3"/>
  <c r="HK85" i="3"/>
  <c r="HL85" i="3"/>
  <c r="HK86" i="3"/>
  <c r="HL86" i="3"/>
  <c r="HK87" i="3"/>
  <c r="HL87" i="3"/>
  <c r="HK88" i="3"/>
  <c r="HL88" i="3"/>
  <c r="HK89" i="3"/>
  <c r="HL89" i="3"/>
  <c r="HK90" i="3"/>
  <c r="HL90" i="3"/>
  <c r="HK91" i="3"/>
  <c r="HL91" i="3"/>
  <c r="HK92" i="3"/>
  <c r="HL92" i="3"/>
  <c r="HK93" i="3"/>
  <c r="HL93" i="3"/>
  <c r="HK94" i="3"/>
  <c r="HL94" i="3"/>
  <c r="HK95" i="3"/>
  <c r="HL95" i="3"/>
  <c r="HK96" i="3"/>
  <c r="HL96" i="3"/>
  <c r="HK97" i="3"/>
  <c r="HL97" i="3"/>
  <c r="HK98" i="3"/>
  <c r="HL98" i="3"/>
  <c r="HK99" i="3"/>
  <c r="HL99" i="3"/>
  <c r="HK100" i="3"/>
  <c r="HL100" i="3"/>
  <c r="HK101" i="3"/>
  <c r="HL101" i="3"/>
  <c r="HK102" i="3"/>
  <c r="HL102" i="3"/>
  <c r="HK103" i="3"/>
  <c r="HL103" i="3"/>
  <c r="HK104" i="3"/>
  <c r="HL104" i="3"/>
  <c r="HK105" i="3"/>
  <c r="HL105" i="3"/>
  <c r="HK106" i="3"/>
  <c r="HL106" i="3"/>
  <c r="HK107" i="3"/>
  <c r="HL107" i="3"/>
  <c r="HK108" i="3"/>
  <c r="HL108" i="3"/>
  <c r="HK109" i="3"/>
  <c r="HL109" i="3"/>
  <c r="HK110" i="3"/>
  <c r="HL110" i="3"/>
  <c r="HK111" i="3"/>
  <c r="HL111" i="3"/>
  <c r="HK112" i="3"/>
  <c r="HL112" i="3"/>
  <c r="HK113" i="3"/>
  <c r="HL113" i="3"/>
  <c r="HK114" i="3"/>
  <c r="HL114" i="3"/>
  <c r="HK115" i="3"/>
  <c r="HL115" i="3"/>
  <c r="HK116" i="3"/>
  <c r="HL116" i="3"/>
  <c r="HK117" i="3"/>
  <c r="HL117" i="3"/>
  <c r="HK118" i="3"/>
  <c r="HL118" i="3"/>
  <c r="HK119" i="3"/>
  <c r="HL119" i="3"/>
  <c r="HK120" i="3"/>
  <c r="HL120" i="3"/>
  <c r="HK121" i="3"/>
  <c r="HL121" i="3"/>
  <c r="HK122" i="3"/>
  <c r="HL122" i="3"/>
  <c r="HK123" i="3"/>
  <c r="HL123" i="3"/>
  <c r="HK124" i="3"/>
  <c r="HL124" i="3"/>
  <c r="HK125" i="3"/>
  <c r="HL125" i="3"/>
  <c r="HK126" i="3"/>
  <c r="HL126" i="3"/>
  <c r="HK127" i="3"/>
  <c r="HL127" i="3"/>
  <c r="HK128" i="3"/>
  <c r="HL128" i="3"/>
  <c r="HK129" i="3"/>
  <c r="HL129" i="3"/>
  <c r="HK130" i="3"/>
  <c r="HL130" i="3"/>
  <c r="HK131" i="3"/>
  <c r="HL131" i="3"/>
  <c r="HK132" i="3"/>
  <c r="HL132" i="3"/>
  <c r="HK133" i="3"/>
  <c r="HL133" i="3"/>
  <c r="HK134" i="3"/>
  <c r="HL134" i="3"/>
  <c r="HK135" i="3"/>
  <c r="HL135" i="3"/>
  <c r="HK136" i="3"/>
  <c r="HL136" i="3"/>
  <c r="HK137" i="3"/>
  <c r="HL137" i="3"/>
  <c r="HK138" i="3"/>
  <c r="HL138" i="3"/>
  <c r="HK139" i="3"/>
  <c r="HL139" i="3"/>
  <c r="HK140" i="3"/>
  <c r="HL140" i="3"/>
  <c r="HK141" i="3"/>
  <c r="HL141" i="3"/>
  <c r="HK142" i="3"/>
  <c r="HL142" i="3"/>
  <c r="HK143" i="3"/>
  <c r="HL143" i="3"/>
  <c r="HK144" i="3"/>
  <c r="HL144" i="3"/>
  <c r="HK145" i="3"/>
  <c r="HL145" i="3"/>
  <c r="HK146" i="3"/>
  <c r="HL146" i="3"/>
  <c r="HK147" i="3"/>
  <c r="HL147" i="3"/>
  <c r="HK148" i="3"/>
  <c r="HL148" i="3"/>
  <c r="HK149" i="3"/>
  <c r="HL149" i="3"/>
  <c r="HK150" i="3"/>
  <c r="HL150" i="3"/>
  <c r="HK151" i="3"/>
  <c r="HL151" i="3"/>
  <c r="HK152" i="3"/>
  <c r="HL152" i="3"/>
  <c r="HK153" i="3"/>
  <c r="HL153" i="3"/>
  <c r="HK154" i="3"/>
  <c r="HL154" i="3"/>
  <c r="HK155" i="3"/>
  <c r="HL155" i="3"/>
  <c r="HK156" i="3"/>
  <c r="HL156" i="3"/>
  <c r="HK157" i="3"/>
  <c r="HL157" i="3"/>
  <c r="HK158" i="3"/>
  <c r="HL158" i="3"/>
  <c r="HK159" i="3"/>
  <c r="HL159" i="3"/>
  <c r="HK160" i="3"/>
  <c r="HL160" i="3"/>
  <c r="HK161" i="3"/>
  <c r="HL161" i="3"/>
  <c r="HK162" i="3"/>
  <c r="HL162" i="3"/>
  <c r="HK163" i="3"/>
  <c r="HL163" i="3"/>
  <c r="HK164" i="3"/>
  <c r="HL164" i="3"/>
  <c r="HK165" i="3"/>
  <c r="HL165" i="3"/>
  <c r="HK166" i="3"/>
  <c r="HL166" i="3"/>
  <c r="HK167" i="3"/>
  <c r="HL167" i="3"/>
  <c r="HK168" i="3"/>
  <c r="HL168" i="3"/>
  <c r="HK169" i="3"/>
  <c r="HL169" i="3"/>
  <c r="HK170" i="3"/>
  <c r="HL170" i="3"/>
  <c r="HK171" i="3"/>
  <c r="HL171" i="3"/>
  <c r="HK172" i="3"/>
  <c r="HL172" i="3"/>
  <c r="HK173" i="3"/>
  <c r="HL173" i="3"/>
  <c r="HK174" i="3"/>
  <c r="HL174" i="3"/>
  <c r="HK175" i="3"/>
  <c r="HL175" i="3"/>
  <c r="HK176" i="3"/>
  <c r="HL176" i="3"/>
  <c r="HK177" i="3"/>
  <c r="HL177" i="3"/>
  <c r="HK178" i="3"/>
  <c r="HL178" i="3"/>
  <c r="HK179" i="3"/>
  <c r="HL179" i="3"/>
  <c r="HK180" i="3"/>
  <c r="HL180" i="3"/>
  <c r="HK181" i="3"/>
  <c r="HL181" i="3"/>
  <c r="HK182" i="3"/>
  <c r="HL182" i="3"/>
  <c r="HK183" i="3"/>
  <c r="HL183" i="3"/>
  <c r="HK184" i="3"/>
  <c r="HL184" i="3"/>
  <c r="HK185" i="3"/>
  <c r="HL185" i="3"/>
  <c r="HK186" i="3"/>
  <c r="HL186" i="3"/>
  <c r="HK187" i="3"/>
  <c r="HL187" i="3"/>
  <c r="HK188" i="3"/>
  <c r="HL188" i="3"/>
  <c r="HK189" i="3"/>
  <c r="HL189" i="3"/>
  <c r="HK190" i="3"/>
  <c r="HL190" i="3"/>
  <c r="HK191" i="3"/>
  <c r="HL191" i="3"/>
  <c r="HK192" i="3"/>
  <c r="HL192" i="3"/>
  <c r="HK193" i="3"/>
  <c r="HL193" i="3"/>
  <c r="HK194" i="3"/>
  <c r="HL194" i="3"/>
  <c r="HK195" i="3"/>
  <c r="HL195" i="3"/>
  <c r="HK196" i="3"/>
  <c r="HL196" i="3"/>
  <c r="HK197" i="3"/>
  <c r="HL197" i="3"/>
  <c r="HK198" i="3"/>
  <c r="HL198" i="3"/>
  <c r="HK199" i="3"/>
  <c r="HL199" i="3"/>
  <c r="HK200" i="3"/>
  <c r="HL200" i="3"/>
  <c r="HK201" i="3"/>
  <c r="HL201" i="3"/>
  <c r="HK202" i="3"/>
  <c r="HL202" i="3"/>
  <c r="HK203" i="3"/>
  <c r="HL203" i="3"/>
  <c r="HK204" i="3"/>
  <c r="HL204" i="3"/>
  <c r="HK205" i="3"/>
  <c r="HL205" i="3"/>
  <c r="HK206" i="3"/>
  <c r="HL206" i="3"/>
  <c r="HK207" i="3"/>
  <c r="HL207" i="3"/>
  <c r="HK208" i="3"/>
  <c r="HL208" i="3"/>
  <c r="HK209" i="3"/>
  <c r="HL209" i="3"/>
  <c r="HK210" i="3"/>
  <c r="HL210" i="3"/>
  <c r="HK211" i="3"/>
  <c r="HL211" i="3"/>
  <c r="HK212" i="3"/>
  <c r="HL212" i="3"/>
  <c r="HK213" i="3"/>
  <c r="HL213" i="3"/>
  <c r="HK214" i="3"/>
  <c r="HL214" i="3"/>
  <c r="HK215" i="3"/>
  <c r="HL215" i="3"/>
  <c r="HK216" i="3"/>
  <c r="HL216" i="3"/>
  <c r="HK217" i="3"/>
  <c r="HL217" i="3"/>
  <c r="HK218" i="3"/>
  <c r="HL218" i="3"/>
  <c r="HK219" i="3"/>
  <c r="HL219" i="3"/>
  <c r="HK220" i="3"/>
  <c r="HL220" i="3"/>
  <c r="HK221" i="3"/>
  <c r="HL221" i="3"/>
  <c r="HK222" i="3"/>
  <c r="HL222" i="3"/>
  <c r="HK223" i="3"/>
  <c r="HL223" i="3"/>
  <c r="HK224" i="3"/>
  <c r="HL224" i="3"/>
  <c r="HK225" i="3"/>
  <c r="HL225" i="3"/>
  <c r="HK226" i="3"/>
  <c r="HL226" i="3"/>
  <c r="HK227" i="3"/>
  <c r="HL227" i="3"/>
  <c r="HK228" i="3"/>
  <c r="HL228" i="3"/>
  <c r="HK229" i="3"/>
  <c r="HL229" i="3"/>
  <c r="HK230" i="3"/>
  <c r="HL230" i="3"/>
  <c r="HK231" i="3"/>
  <c r="HL231" i="3"/>
  <c r="HK232" i="3"/>
  <c r="HL232" i="3"/>
  <c r="HK233" i="3"/>
  <c r="HL233" i="3"/>
  <c r="HK234" i="3"/>
  <c r="HL234" i="3"/>
  <c r="HK235" i="3"/>
  <c r="HL235" i="3"/>
  <c r="HK236" i="3"/>
  <c r="HL236" i="3"/>
  <c r="HK237" i="3"/>
  <c r="HL237" i="3"/>
  <c r="HK238" i="3"/>
  <c r="HL238" i="3"/>
  <c r="HK239" i="3"/>
  <c r="HL239" i="3"/>
  <c r="HK240" i="3"/>
  <c r="HL240" i="3"/>
  <c r="HK241" i="3"/>
  <c r="HL241" i="3"/>
  <c r="HK242" i="3"/>
  <c r="HL242" i="3"/>
  <c r="HK243" i="3"/>
  <c r="HL243" i="3"/>
  <c r="HK244" i="3"/>
  <c r="HL244" i="3"/>
  <c r="HK245" i="3"/>
  <c r="HL245" i="3"/>
  <c r="HK246" i="3"/>
  <c r="HL246" i="3"/>
  <c r="HK247" i="3"/>
  <c r="HL247" i="3"/>
  <c r="HK248" i="3"/>
  <c r="HL248" i="3"/>
  <c r="HK249" i="3"/>
  <c r="HL249" i="3"/>
  <c r="HK250" i="3"/>
  <c r="HL250" i="3"/>
  <c r="HK251" i="3"/>
  <c r="HL251" i="3"/>
  <c r="HK252" i="3"/>
  <c r="HL252" i="3"/>
  <c r="HK253" i="3"/>
  <c r="HL253" i="3"/>
  <c r="HK254" i="3"/>
  <c r="HL254" i="3"/>
  <c r="HK255" i="3"/>
  <c r="HL255" i="3"/>
  <c r="HK256" i="3"/>
  <c r="HL256" i="3"/>
  <c r="HK257" i="3"/>
  <c r="HL257" i="3"/>
  <c r="HK258" i="3"/>
  <c r="HL258" i="3"/>
  <c r="HK259" i="3"/>
  <c r="HL259" i="3"/>
  <c r="HK260" i="3"/>
  <c r="HL260" i="3"/>
  <c r="HK261" i="3"/>
  <c r="HL261" i="3"/>
  <c r="HK262" i="3"/>
  <c r="HL262" i="3"/>
  <c r="HK263" i="3"/>
  <c r="HL263" i="3"/>
  <c r="HK264" i="3"/>
  <c r="HL264" i="3"/>
  <c r="HK265" i="3"/>
  <c r="HL265" i="3"/>
  <c r="HK266" i="3"/>
  <c r="HL266" i="3"/>
  <c r="HK267" i="3"/>
  <c r="HL267" i="3"/>
  <c r="HK268" i="3"/>
  <c r="HL268" i="3"/>
  <c r="HK269" i="3"/>
  <c r="HL269" i="3"/>
  <c r="HK270" i="3"/>
  <c r="HL270" i="3"/>
  <c r="HK271" i="3"/>
  <c r="HL271" i="3"/>
  <c r="HK272" i="3"/>
  <c r="HL272" i="3"/>
  <c r="HK273" i="3"/>
  <c r="HL273" i="3"/>
  <c r="HK274" i="3"/>
  <c r="HL274" i="3"/>
  <c r="HK275" i="3"/>
  <c r="HL275" i="3"/>
  <c r="HK276" i="3"/>
  <c r="HL276" i="3"/>
  <c r="HK277" i="3"/>
  <c r="HL277" i="3"/>
  <c r="HK278" i="3"/>
  <c r="HL278" i="3"/>
  <c r="HK279" i="3"/>
  <c r="HL279" i="3"/>
  <c r="HK280" i="3"/>
  <c r="HL280" i="3"/>
  <c r="HK281" i="3"/>
  <c r="HL281" i="3"/>
  <c r="HK282" i="3"/>
  <c r="HL282" i="3"/>
  <c r="HK283" i="3"/>
  <c r="HL283" i="3"/>
  <c r="HK284" i="3"/>
  <c r="HL284" i="3"/>
  <c r="HK285" i="3"/>
  <c r="HL285" i="3"/>
  <c r="HK286" i="3"/>
  <c r="HL286" i="3"/>
  <c r="HK287" i="3"/>
  <c r="HL287" i="3"/>
  <c r="HK288" i="3"/>
  <c r="HL288" i="3"/>
  <c r="HK289" i="3"/>
  <c r="HL289" i="3"/>
  <c r="HK290" i="3"/>
  <c r="HL290" i="3"/>
  <c r="HK291" i="3"/>
  <c r="HL291" i="3"/>
  <c r="HK292" i="3"/>
  <c r="HL292" i="3"/>
  <c r="HK293" i="3"/>
  <c r="HL293" i="3"/>
  <c r="HK294" i="3"/>
  <c r="HL294" i="3"/>
  <c r="HK295" i="3"/>
  <c r="HL295" i="3"/>
  <c r="HK296" i="3"/>
  <c r="HL296" i="3"/>
  <c r="HK297" i="3"/>
  <c r="HL297" i="3"/>
  <c r="HK298" i="3"/>
  <c r="HL298" i="3"/>
  <c r="HK299" i="3"/>
  <c r="HL299" i="3"/>
  <c r="HK300" i="3"/>
  <c r="HL300" i="3"/>
  <c r="HK301" i="3"/>
  <c r="HL301" i="3"/>
  <c r="HK302" i="3"/>
  <c r="HL302" i="3"/>
  <c r="HK303" i="3"/>
  <c r="HL303" i="3"/>
  <c r="HK304" i="3"/>
  <c r="HL304" i="3"/>
  <c r="HK305" i="3"/>
  <c r="HL305" i="3"/>
  <c r="HK306" i="3"/>
  <c r="HL306" i="3"/>
  <c r="HK307" i="3"/>
  <c r="HL307" i="3"/>
  <c r="HK308" i="3"/>
  <c r="HL308" i="3"/>
  <c r="HK309" i="3"/>
  <c r="HL309" i="3"/>
  <c r="HK310" i="3"/>
  <c r="HL310" i="3"/>
  <c r="HK311" i="3"/>
  <c r="HL311" i="3"/>
  <c r="HK312" i="3"/>
  <c r="HL312" i="3"/>
  <c r="HK313" i="3"/>
  <c r="HL313" i="3"/>
  <c r="HK314" i="3"/>
  <c r="HL314" i="3"/>
  <c r="HK315" i="3"/>
  <c r="HL315" i="3"/>
  <c r="HK316" i="3"/>
  <c r="HL316" i="3"/>
  <c r="HK317" i="3"/>
  <c r="HL317" i="3"/>
  <c r="HK318" i="3"/>
  <c r="HL318" i="3"/>
  <c r="HK319" i="3"/>
  <c r="HL319" i="3"/>
  <c r="HK320" i="3"/>
  <c r="HL320" i="3"/>
  <c r="HK321" i="3"/>
  <c r="HL321" i="3"/>
  <c r="HK322" i="3"/>
  <c r="HL322" i="3"/>
  <c r="HK323" i="3"/>
  <c r="HL323" i="3"/>
  <c r="HK324" i="3"/>
  <c r="HL324" i="3"/>
  <c r="HK325" i="3"/>
  <c r="HL325" i="3"/>
  <c r="HK326" i="3"/>
  <c r="HL326" i="3"/>
  <c r="HK327" i="3"/>
  <c r="HL327" i="3"/>
  <c r="HK328" i="3"/>
  <c r="HL328" i="3"/>
  <c r="HK329" i="3"/>
  <c r="HL329" i="3"/>
  <c r="HK330" i="3"/>
  <c r="HL330" i="3"/>
  <c r="HK331" i="3"/>
  <c r="HL331" i="3"/>
  <c r="HK332" i="3"/>
  <c r="HL332" i="3"/>
  <c r="HK333" i="3"/>
  <c r="HL333" i="3"/>
  <c r="HK334" i="3"/>
  <c r="HL334" i="3"/>
  <c r="HK335" i="3"/>
  <c r="HL335" i="3"/>
  <c r="HK336" i="3"/>
  <c r="HL336" i="3"/>
  <c r="HK337" i="3"/>
  <c r="HL337" i="3"/>
  <c r="HK338" i="3"/>
  <c r="HL338" i="3"/>
  <c r="HK339" i="3"/>
  <c r="HL339" i="3"/>
  <c r="HK340" i="3"/>
  <c r="HL340" i="3"/>
  <c r="HK341" i="3"/>
  <c r="HL341" i="3"/>
  <c r="HK342" i="3"/>
  <c r="HL342" i="3"/>
  <c r="HK343" i="3"/>
  <c r="HL343" i="3"/>
  <c r="HK344" i="3"/>
  <c r="HL344" i="3"/>
  <c r="HK345" i="3"/>
  <c r="HL345" i="3"/>
  <c r="HK346" i="3"/>
  <c r="HL346" i="3"/>
  <c r="HK347" i="3"/>
  <c r="HL347" i="3"/>
  <c r="HK348" i="3"/>
  <c r="HL348" i="3"/>
  <c r="HK349" i="3"/>
  <c r="HL349" i="3"/>
  <c r="HK350" i="3"/>
  <c r="HL350" i="3"/>
  <c r="HK351" i="3"/>
  <c r="HL351" i="3"/>
  <c r="HK352" i="3"/>
  <c r="HL352" i="3"/>
  <c r="HK353" i="3"/>
  <c r="HL353" i="3"/>
  <c r="HK354" i="3"/>
  <c r="HL354" i="3"/>
  <c r="HK355" i="3"/>
  <c r="HL355" i="3"/>
  <c r="HK356" i="3"/>
  <c r="HL356" i="3"/>
  <c r="HK357" i="3"/>
  <c r="HL357" i="3"/>
  <c r="HK358" i="3"/>
  <c r="HL358" i="3"/>
  <c r="HK359" i="3"/>
  <c r="HL359" i="3"/>
  <c r="HK360" i="3"/>
  <c r="HL360" i="3"/>
  <c r="HK361" i="3"/>
  <c r="HL361" i="3"/>
  <c r="HK362" i="3"/>
  <c r="HL362" i="3"/>
  <c r="HK363" i="3"/>
  <c r="HL363" i="3"/>
  <c r="HK364" i="3"/>
  <c r="HL364" i="3"/>
  <c r="HK365" i="3"/>
  <c r="HL365" i="3"/>
  <c r="HK366" i="3"/>
  <c r="HL366" i="3"/>
  <c r="HK367" i="3"/>
  <c r="HL367" i="3"/>
  <c r="HK368" i="3"/>
  <c r="HL368" i="3"/>
  <c r="HK369" i="3"/>
  <c r="HL369" i="3"/>
  <c r="HK370" i="3"/>
  <c r="HL370" i="3"/>
  <c r="HK371" i="3"/>
  <c r="HL371" i="3"/>
  <c r="HK372" i="3"/>
  <c r="HL372" i="3"/>
  <c r="HK373" i="3"/>
  <c r="HL373" i="3"/>
  <c r="HK374" i="3"/>
  <c r="HL374" i="3"/>
  <c r="HK375" i="3"/>
  <c r="HL375" i="3"/>
  <c r="HK376" i="3"/>
  <c r="HL376" i="3"/>
  <c r="HK377" i="3"/>
  <c r="HL377" i="3"/>
  <c r="HK378" i="3"/>
  <c r="HL378" i="3"/>
  <c r="HK379" i="3"/>
  <c r="HL379" i="3"/>
  <c r="HK380" i="3"/>
  <c r="HL380" i="3"/>
  <c r="HK381" i="3"/>
  <c r="HL381" i="3"/>
  <c r="HK382" i="3"/>
  <c r="HL382" i="3"/>
  <c r="HK383" i="3"/>
  <c r="HL383" i="3"/>
  <c r="HK384" i="3"/>
  <c r="HL384" i="3"/>
  <c r="HK385" i="3"/>
  <c r="HL385" i="3"/>
  <c r="HK386" i="3"/>
  <c r="HL386" i="3"/>
  <c r="HK387" i="3"/>
  <c r="HL387" i="3"/>
  <c r="HK388" i="3"/>
  <c r="HL388" i="3"/>
  <c r="HK389" i="3"/>
  <c r="HL389" i="3"/>
  <c r="HK390" i="3"/>
  <c r="HL390" i="3"/>
  <c r="HK391" i="3"/>
  <c r="HL391" i="3"/>
  <c r="HK392" i="3"/>
  <c r="HL392" i="3"/>
  <c r="HK393" i="3"/>
  <c r="HL393" i="3"/>
  <c r="HK394" i="3"/>
  <c r="HL394" i="3"/>
  <c r="HK395" i="3"/>
  <c r="HL395" i="3"/>
  <c r="HK396" i="3"/>
  <c r="HL396" i="3"/>
  <c r="HK397" i="3"/>
  <c r="HL397" i="3"/>
  <c r="HK398" i="3"/>
  <c r="HL398" i="3"/>
  <c r="HK399" i="3"/>
  <c r="HL399" i="3"/>
  <c r="HK400" i="3"/>
  <c r="HL400" i="3"/>
  <c r="HK401" i="3"/>
  <c r="HL401" i="3"/>
  <c r="HK402" i="3"/>
  <c r="HL402" i="3"/>
  <c r="HK403" i="3"/>
  <c r="HL403" i="3"/>
  <c r="HK404" i="3"/>
  <c r="HL404" i="3"/>
  <c r="HK405" i="3"/>
  <c r="HL405" i="3"/>
  <c r="HK406" i="3"/>
  <c r="HL406" i="3"/>
  <c r="HK407" i="3"/>
  <c r="HL407" i="3"/>
  <c r="HK408" i="3"/>
  <c r="HL408" i="3"/>
  <c r="HK409" i="3"/>
  <c r="HL409" i="3"/>
  <c r="HK410" i="3"/>
  <c r="HL410" i="3"/>
  <c r="HK411" i="3"/>
  <c r="HL411" i="3"/>
  <c r="HK412" i="3"/>
  <c r="HL412" i="3"/>
  <c r="HK413" i="3"/>
  <c r="HL413" i="3"/>
  <c r="HK414" i="3"/>
  <c r="HL414" i="3"/>
  <c r="HK415" i="3"/>
  <c r="HL415" i="3"/>
  <c r="HK416" i="3"/>
  <c r="HL416" i="3"/>
  <c r="HK417" i="3"/>
  <c r="HL417" i="3"/>
  <c r="HK418" i="3"/>
  <c r="HL418" i="3"/>
  <c r="HK419" i="3"/>
  <c r="HL419" i="3"/>
  <c r="HK422" i="3"/>
  <c r="HL422" i="3"/>
  <c r="HK423" i="3"/>
  <c r="HL423" i="3"/>
  <c r="HK424" i="3"/>
  <c r="HL424" i="3"/>
  <c r="HK425" i="3"/>
  <c r="HL425" i="3"/>
  <c r="HK426" i="3"/>
  <c r="HL426" i="3"/>
  <c r="HK427" i="3"/>
  <c r="HL427" i="3"/>
  <c r="HK428" i="3"/>
  <c r="HL428" i="3"/>
  <c r="HK429" i="3"/>
  <c r="HL429" i="3"/>
  <c r="HK430" i="3"/>
  <c r="HL430" i="3"/>
  <c r="HK431" i="3"/>
  <c r="HL431" i="3"/>
  <c r="HK432" i="3"/>
  <c r="HL432" i="3"/>
  <c r="HK433" i="3"/>
  <c r="HL433" i="3"/>
  <c r="HK434" i="3"/>
  <c r="HL434" i="3"/>
  <c r="HK435" i="3"/>
  <c r="HL435" i="3"/>
  <c r="HK436" i="3"/>
  <c r="HL436" i="3"/>
  <c r="HK437" i="3"/>
  <c r="HL437" i="3"/>
  <c r="HK438" i="3"/>
  <c r="HL438" i="3"/>
  <c r="HK439" i="3"/>
  <c r="HL439" i="3"/>
  <c r="HK440" i="3"/>
  <c r="HL440" i="3"/>
  <c r="HK441" i="3"/>
  <c r="HL441" i="3"/>
  <c r="HK442" i="3"/>
  <c r="HL442" i="3"/>
  <c r="HK443" i="3"/>
  <c r="HL443" i="3"/>
  <c r="HK444" i="3"/>
  <c r="HL444" i="3"/>
  <c r="HK445" i="3"/>
  <c r="HL445" i="3"/>
  <c r="HK446" i="3"/>
  <c r="HL446" i="3"/>
  <c r="HK447" i="3"/>
  <c r="HL447" i="3"/>
  <c r="HK448" i="3"/>
  <c r="HL448" i="3"/>
  <c r="HK449" i="3"/>
  <c r="HL449" i="3"/>
  <c r="HK450" i="3"/>
  <c r="HL450" i="3"/>
  <c r="HK451" i="3"/>
  <c r="HL451" i="3"/>
  <c r="HK452" i="3"/>
  <c r="HL452" i="3"/>
  <c r="HK453" i="3"/>
  <c r="HL453" i="3"/>
  <c r="HK454" i="3"/>
  <c r="HL454" i="3"/>
  <c r="HK455" i="3"/>
  <c r="HL455" i="3"/>
  <c r="HK456" i="3"/>
  <c r="HL456" i="3"/>
  <c r="HK457" i="3"/>
  <c r="HL457" i="3"/>
  <c r="HK458" i="3"/>
  <c r="HL458" i="3"/>
  <c r="HK459" i="3"/>
  <c r="HL459" i="3"/>
  <c r="HK460" i="3"/>
  <c r="HL460" i="3"/>
  <c r="HK461" i="3"/>
  <c r="HL461" i="3"/>
  <c r="HK462" i="3"/>
  <c r="HL462" i="3"/>
  <c r="HK463" i="3"/>
  <c r="HL463" i="3"/>
  <c r="HK464" i="3"/>
  <c r="HL464" i="3"/>
  <c r="HK465" i="3"/>
  <c r="HL465" i="3"/>
  <c r="HK466" i="3"/>
  <c r="HL466" i="3"/>
  <c r="HK467" i="3"/>
  <c r="HL467" i="3"/>
  <c r="HK468" i="3"/>
  <c r="HL468" i="3"/>
  <c r="HK469" i="3"/>
  <c r="HL469" i="3"/>
  <c r="HK470" i="3"/>
  <c r="HL470" i="3"/>
  <c r="HK471" i="3"/>
  <c r="HL471" i="3"/>
  <c r="HK472" i="3"/>
  <c r="HL472" i="3"/>
  <c r="HK473" i="3"/>
  <c r="HL473" i="3"/>
  <c r="HK474" i="3"/>
  <c r="HL474" i="3"/>
  <c r="HK475" i="3"/>
  <c r="HL475" i="3"/>
  <c r="HK476" i="3"/>
  <c r="HL476" i="3"/>
  <c r="HK477" i="3"/>
  <c r="HL477" i="3"/>
  <c r="HK478" i="3"/>
  <c r="HL478" i="3"/>
  <c r="HK479" i="3"/>
  <c r="HL479" i="3"/>
  <c r="HK480" i="3"/>
  <c r="HL480" i="3"/>
  <c r="HK481" i="3"/>
  <c r="HL481" i="3"/>
  <c r="HK482" i="3"/>
  <c r="HL482" i="3"/>
  <c r="HK483" i="3"/>
  <c r="HL483" i="3"/>
  <c r="HK484" i="3"/>
  <c r="HL484" i="3"/>
  <c r="HK485" i="3"/>
  <c r="HL485" i="3"/>
  <c r="HK486" i="3"/>
  <c r="HL486" i="3"/>
  <c r="HK487" i="3"/>
  <c r="HL487" i="3"/>
  <c r="HK488" i="3"/>
  <c r="HL488" i="3"/>
  <c r="HK489" i="3"/>
  <c r="HL489" i="3"/>
  <c r="HK490" i="3"/>
  <c r="HL490" i="3"/>
  <c r="HK491" i="3"/>
  <c r="HL491" i="3"/>
  <c r="HK492" i="3"/>
  <c r="HL492" i="3"/>
  <c r="HK493" i="3"/>
  <c r="HL493" i="3"/>
  <c r="HK494" i="3"/>
  <c r="HL494" i="3"/>
  <c r="HK495" i="3"/>
  <c r="HL495" i="3"/>
  <c r="HK496" i="3"/>
  <c r="HL496" i="3"/>
  <c r="HK497" i="3"/>
  <c r="HL497" i="3"/>
  <c r="HK498" i="3"/>
  <c r="HL498" i="3"/>
  <c r="HK499" i="3"/>
  <c r="HL499" i="3"/>
  <c r="HK500" i="3"/>
  <c r="HL500" i="3"/>
  <c r="HK501" i="3"/>
  <c r="HL501" i="3"/>
  <c r="HK502" i="3"/>
  <c r="HL502" i="3"/>
  <c r="HK503" i="3"/>
  <c r="HL503" i="3"/>
  <c r="HK504" i="3"/>
  <c r="HL504" i="3"/>
  <c r="HK505" i="3"/>
  <c r="HL505" i="3"/>
  <c r="HK506" i="3"/>
  <c r="HL506" i="3"/>
  <c r="HK507" i="3"/>
  <c r="HL507" i="3"/>
  <c r="HK508" i="3"/>
  <c r="HL508" i="3"/>
  <c r="HK509" i="3"/>
  <c r="HL509" i="3"/>
  <c r="HK510" i="3"/>
  <c r="HL510" i="3"/>
  <c r="HK511" i="3"/>
  <c r="HL511" i="3"/>
  <c r="HK512" i="3"/>
  <c r="HL512" i="3"/>
  <c r="HK513" i="3"/>
  <c r="HL513" i="3"/>
  <c r="HK514" i="3"/>
  <c r="HL514" i="3"/>
  <c r="HK515" i="3"/>
  <c r="HL515" i="3"/>
  <c r="HK516" i="3"/>
  <c r="HL516" i="3"/>
  <c r="HK517" i="3"/>
  <c r="HL517" i="3"/>
  <c r="HK518" i="3"/>
  <c r="HL518" i="3"/>
  <c r="HK519" i="3"/>
  <c r="HL519" i="3"/>
  <c r="HK520" i="3"/>
  <c r="HL520" i="3"/>
  <c r="HK521" i="3"/>
  <c r="HL521" i="3"/>
  <c r="HK522" i="3"/>
  <c r="HL522" i="3"/>
  <c r="HK523" i="3"/>
  <c r="HL523" i="3"/>
  <c r="HK524" i="3"/>
  <c r="HL524" i="3"/>
  <c r="HK525" i="3"/>
  <c r="HL525" i="3"/>
  <c r="HK526" i="3"/>
  <c r="HL526" i="3"/>
  <c r="HK527" i="3"/>
  <c r="HL527" i="3"/>
  <c r="HK528" i="3"/>
  <c r="HL528" i="3"/>
  <c r="HK529" i="3"/>
  <c r="HL529" i="3"/>
  <c r="HK530" i="3"/>
  <c r="HL530" i="3"/>
  <c r="HK531" i="3"/>
  <c r="HL531" i="3"/>
  <c r="HK532" i="3"/>
  <c r="HL532" i="3"/>
  <c r="HK533" i="3"/>
  <c r="HL533" i="3"/>
  <c r="HL534" i="3"/>
  <c r="ID20" i="3" l="1"/>
  <c r="IB20" i="3"/>
  <c r="HW20" i="3"/>
  <c r="HZ20" i="3"/>
  <c r="HQ20" i="3"/>
  <c r="HV20" i="3"/>
  <c r="IC20" i="3"/>
  <c r="HU20" i="3"/>
  <c r="HO20" i="3"/>
  <c r="IA20" i="3"/>
  <c r="HR20" i="3"/>
  <c r="HX20" i="3"/>
  <c r="HP20" i="3"/>
  <c r="AW20" i="3"/>
  <c r="FH20" i="3"/>
  <c r="HA20" i="3"/>
  <c r="AO420" i="3"/>
  <c r="BK420" i="3"/>
  <c r="CR420" i="3" s="1"/>
  <c r="BB420" i="3"/>
  <c r="BD420" i="3" s="1"/>
  <c r="AP420" i="3" s="1"/>
  <c r="CQ420" i="3"/>
  <c r="BB325" i="3"/>
  <c r="BB530" i="3"/>
  <c r="BB529" i="3"/>
  <c r="BB528" i="3"/>
  <c r="BB527" i="3"/>
  <c r="BB526" i="3"/>
  <c r="BB525" i="3"/>
  <c r="BB524" i="3"/>
  <c r="BB522" i="3"/>
  <c r="BB521" i="3"/>
  <c r="BB520" i="3"/>
  <c r="BB519" i="3"/>
  <c r="BB518" i="3"/>
  <c r="BB517" i="3"/>
  <c r="BB515" i="3"/>
  <c r="BB514" i="3"/>
  <c r="BB513" i="3"/>
  <c r="BB512" i="3"/>
  <c r="BB511" i="3"/>
  <c r="BB510" i="3"/>
  <c r="BB507" i="3"/>
  <c r="BB506" i="3"/>
  <c r="BB505" i="3"/>
  <c r="BB504" i="3"/>
  <c r="BB503" i="3"/>
  <c r="BB502" i="3"/>
  <c r="BB499" i="3"/>
  <c r="BB498" i="3"/>
  <c r="BB497" i="3"/>
  <c r="BB496" i="3"/>
  <c r="BB495" i="3"/>
  <c r="BB494" i="3"/>
  <c r="BB491" i="3"/>
  <c r="BB489" i="3"/>
  <c r="BB488" i="3"/>
  <c r="BB485" i="3"/>
  <c r="BB484" i="3"/>
  <c r="BB483" i="3"/>
  <c r="BB482" i="3"/>
  <c r="BB481" i="3"/>
  <c r="BB480" i="3"/>
  <c r="BB479" i="3"/>
  <c r="BB478" i="3"/>
  <c r="BB477" i="3"/>
  <c r="BB476" i="3"/>
  <c r="BB475" i="3"/>
  <c r="BB474" i="3"/>
  <c r="BB472" i="3"/>
  <c r="BB471" i="3"/>
  <c r="BB469" i="3"/>
  <c r="BB468" i="3"/>
  <c r="BB467" i="3"/>
  <c r="BB466" i="3"/>
  <c r="BB465" i="3"/>
  <c r="BB464" i="3"/>
  <c r="BB463" i="3"/>
  <c r="BB462" i="3"/>
  <c r="BB461" i="3"/>
  <c r="BB460" i="3"/>
  <c r="BB459" i="3"/>
  <c r="BB458" i="3"/>
  <c r="BB455" i="3"/>
  <c r="BB454" i="3"/>
  <c r="BB453" i="3"/>
  <c r="BB452" i="3"/>
  <c r="BB451" i="3"/>
  <c r="BB450" i="3"/>
  <c r="BB448" i="3"/>
  <c r="BB447" i="3"/>
  <c r="BB446" i="3"/>
  <c r="BB445" i="3"/>
  <c r="BB443" i="3"/>
  <c r="BB442" i="3"/>
  <c r="BB441" i="3"/>
  <c r="BB440" i="3"/>
  <c r="BB439" i="3"/>
  <c r="BB438" i="3"/>
  <c r="BB435" i="3"/>
  <c r="BB434" i="3"/>
  <c r="BB433" i="3"/>
  <c r="BB432" i="3"/>
  <c r="BB431" i="3"/>
  <c r="BB430" i="3"/>
  <c r="BB427" i="3"/>
  <c r="BB426" i="3"/>
  <c r="BB425" i="3"/>
  <c r="BB424" i="3"/>
  <c r="BB423" i="3"/>
  <c r="BB422" i="3"/>
  <c r="BB418" i="3"/>
  <c r="BB417" i="3"/>
  <c r="BB416" i="3"/>
  <c r="BB415" i="3"/>
  <c r="BB414" i="3"/>
  <c r="BB413" i="3"/>
  <c r="BB411" i="3"/>
  <c r="BB410" i="3"/>
  <c r="BB409" i="3"/>
  <c r="BB408" i="3"/>
  <c r="BB407" i="3"/>
  <c r="BB406" i="3"/>
  <c r="BB404" i="3"/>
  <c r="BB402" i="3"/>
  <c r="BB400" i="3"/>
  <c r="BB399" i="3"/>
  <c r="BB398" i="3"/>
  <c r="BB397" i="3"/>
  <c r="BB396" i="3"/>
  <c r="BB394" i="3"/>
  <c r="BB393" i="3"/>
  <c r="BB392" i="3"/>
  <c r="BB391" i="3"/>
  <c r="BB390" i="3"/>
  <c r="BB388" i="3"/>
  <c r="BB387" i="3"/>
  <c r="BB386" i="3"/>
  <c r="BB384" i="3"/>
  <c r="BB383" i="3"/>
  <c r="BB382" i="3"/>
  <c r="BB380" i="3"/>
  <c r="BB379" i="3"/>
  <c r="BB378" i="3"/>
  <c r="BB377" i="3"/>
  <c r="BB376" i="3"/>
  <c r="BB375" i="3"/>
  <c r="BB373" i="3"/>
  <c r="BB371" i="3"/>
  <c r="BB370" i="3"/>
  <c r="BB369" i="3"/>
  <c r="BB367" i="3"/>
  <c r="BB366" i="3"/>
  <c r="BB365" i="3"/>
  <c r="BB360" i="3"/>
  <c r="BB359" i="3"/>
  <c r="BB358" i="3"/>
  <c r="BB357" i="3"/>
  <c r="BB355" i="3"/>
  <c r="BB354" i="3"/>
  <c r="BB353" i="3"/>
  <c r="BB352" i="3"/>
  <c r="BB350" i="3"/>
  <c r="BB349" i="3"/>
  <c r="BB348" i="3"/>
  <c r="BB347" i="3"/>
  <c r="BB345" i="3"/>
  <c r="BB344" i="3"/>
  <c r="BB343" i="3"/>
  <c r="BB342" i="3"/>
  <c r="BB341" i="3"/>
  <c r="BB339" i="3"/>
  <c r="BB337" i="3"/>
  <c r="BB335" i="3"/>
  <c r="BB333" i="3"/>
  <c r="BB332" i="3"/>
  <c r="BB331" i="3"/>
  <c r="BB330" i="3"/>
  <c r="BB329" i="3"/>
  <c r="BB327" i="3"/>
  <c r="BB323" i="3"/>
  <c r="BB319" i="3"/>
  <c r="BB318" i="3"/>
  <c r="BB317" i="3"/>
  <c r="BB316" i="3"/>
  <c r="BB315" i="3"/>
  <c r="BB313" i="3"/>
  <c r="BB312" i="3"/>
  <c r="BB311" i="3"/>
  <c r="BB310" i="3"/>
  <c r="BB309" i="3"/>
  <c r="BB307" i="3"/>
  <c r="BB306" i="3"/>
  <c r="BB305" i="3"/>
  <c r="BB304" i="3"/>
  <c r="BB303" i="3"/>
  <c r="BB301" i="3"/>
  <c r="BB300" i="3"/>
  <c r="BB299" i="3"/>
  <c r="BB298" i="3"/>
  <c r="BB297" i="3"/>
  <c r="BB295" i="3"/>
  <c r="BB294" i="3"/>
  <c r="BB293" i="3"/>
  <c r="BB292" i="3"/>
  <c r="BB291" i="3"/>
  <c r="BB289" i="3"/>
  <c r="BB288" i="3"/>
  <c r="BB287" i="3"/>
  <c r="BB286" i="3"/>
  <c r="BB285" i="3"/>
  <c r="BB282" i="3"/>
  <c r="BB281" i="3"/>
  <c r="BB280" i="3"/>
  <c r="BB279" i="3"/>
  <c r="BB278" i="3"/>
  <c r="BB276" i="3"/>
  <c r="BB275" i="3"/>
  <c r="BB274" i="3"/>
  <c r="BB273" i="3"/>
  <c r="BB272" i="3"/>
  <c r="BB269" i="3"/>
  <c r="BB268" i="3"/>
  <c r="BB267" i="3"/>
  <c r="BB266" i="3"/>
  <c r="BB265" i="3"/>
  <c r="BB263" i="3"/>
  <c r="BB262" i="3"/>
  <c r="BB261" i="3"/>
  <c r="BB260" i="3"/>
  <c r="BB259" i="3"/>
  <c r="BB256" i="3"/>
  <c r="BB255" i="3"/>
  <c r="BB254" i="3"/>
  <c r="BB253" i="3"/>
  <c r="BB252" i="3"/>
  <c r="BB250" i="3"/>
  <c r="BB249" i="3"/>
  <c r="BB248" i="3"/>
  <c r="BB247" i="3"/>
  <c r="BB246" i="3"/>
  <c r="BB243" i="3"/>
  <c r="BB242" i="3"/>
  <c r="BB241" i="3"/>
  <c r="BB240" i="3"/>
  <c r="BB239" i="3"/>
  <c r="BB237" i="3"/>
  <c r="BB236" i="3"/>
  <c r="BB235" i="3"/>
  <c r="BB234" i="3"/>
  <c r="BB233" i="3"/>
  <c r="BB231" i="3"/>
  <c r="BB230" i="3"/>
  <c r="BB229" i="3"/>
  <c r="BB228" i="3"/>
  <c r="BB227" i="3"/>
  <c r="BB225" i="3"/>
  <c r="BB224" i="3"/>
  <c r="BB223" i="3"/>
  <c r="BB222" i="3"/>
  <c r="BB221" i="3"/>
  <c r="BB219" i="3"/>
  <c r="BB218" i="3"/>
  <c r="BB217" i="3"/>
  <c r="BB216" i="3"/>
  <c r="BB215" i="3"/>
  <c r="BB213" i="3"/>
  <c r="BB212" i="3"/>
  <c r="BB211" i="3"/>
  <c r="BB210" i="3"/>
  <c r="BB209" i="3"/>
  <c r="BB206" i="3"/>
  <c r="BB204" i="3"/>
  <c r="BB203" i="3"/>
  <c r="BB202" i="3"/>
  <c r="BB201" i="3"/>
  <c r="BB200" i="3"/>
  <c r="BB198" i="3"/>
  <c r="BB197" i="3"/>
  <c r="BB196" i="3"/>
  <c r="BB195" i="3"/>
  <c r="BB194" i="3"/>
  <c r="BB192" i="3"/>
  <c r="BB191" i="3"/>
  <c r="BB190" i="3"/>
  <c r="BB189" i="3"/>
  <c r="BB188" i="3"/>
  <c r="BB186" i="3"/>
  <c r="BB185" i="3"/>
  <c r="BB184" i="3"/>
  <c r="BB183" i="3"/>
  <c r="BB182" i="3"/>
  <c r="BB180" i="3"/>
  <c r="BB179" i="3"/>
  <c r="BB178" i="3"/>
  <c r="BB177" i="3"/>
  <c r="BB176" i="3"/>
  <c r="BB173" i="3"/>
  <c r="BB172" i="3"/>
  <c r="BB171" i="3"/>
  <c r="BB170" i="3"/>
  <c r="BB169" i="3"/>
  <c r="BB166" i="3"/>
  <c r="BB165" i="3"/>
  <c r="BB164" i="3"/>
  <c r="BB163" i="3"/>
  <c r="BB162" i="3"/>
  <c r="BB160" i="3"/>
  <c r="BB159" i="3"/>
  <c r="BB158" i="3"/>
  <c r="BB157" i="3"/>
  <c r="BB156" i="3"/>
  <c r="BB154" i="3"/>
  <c r="BB153" i="3"/>
  <c r="BB152" i="3"/>
  <c r="BB151" i="3"/>
  <c r="BB150" i="3"/>
  <c r="BB148" i="3"/>
  <c r="BB147" i="3"/>
  <c r="BB146" i="3"/>
  <c r="BB145" i="3"/>
  <c r="BB144" i="3"/>
  <c r="BB142" i="3"/>
  <c r="BB141" i="3"/>
  <c r="BB140" i="3"/>
  <c r="BB139" i="3"/>
  <c r="BB138" i="3"/>
  <c r="BB135" i="3"/>
  <c r="BB134" i="3"/>
  <c r="BB133" i="3"/>
  <c r="BB132" i="3"/>
  <c r="BB131" i="3"/>
  <c r="BB129" i="3"/>
  <c r="BB128" i="3"/>
  <c r="BB127" i="3"/>
  <c r="BB126" i="3"/>
  <c r="BB125" i="3"/>
  <c r="BB123" i="3"/>
  <c r="BB122" i="3"/>
  <c r="BB121" i="3"/>
  <c r="BB120" i="3"/>
  <c r="BB119" i="3"/>
  <c r="BB117" i="3"/>
  <c r="BB116" i="3"/>
  <c r="BB115" i="3"/>
  <c r="BB114" i="3"/>
  <c r="BB113" i="3"/>
  <c r="BB111" i="3"/>
  <c r="BB110" i="3"/>
  <c r="BB109" i="3"/>
  <c r="BB108" i="3"/>
  <c r="BB107" i="3"/>
  <c r="BB105" i="3"/>
  <c r="BB104" i="3"/>
  <c r="BB103" i="3"/>
  <c r="BB102" i="3"/>
  <c r="BB101" i="3"/>
  <c r="BB99" i="3"/>
  <c r="BB98" i="3"/>
  <c r="BB97" i="3"/>
  <c r="BB96" i="3"/>
  <c r="BB95" i="3"/>
  <c r="BB93" i="3"/>
  <c r="BB92" i="3"/>
  <c r="BB91" i="3"/>
  <c r="BB90" i="3"/>
  <c r="BB89" i="3"/>
  <c r="BB87" i="3"/>
  <c r="BB86" i="3"/>
  <c r="BB85" i="3"/>
  <c r="BB84" i="3"/>
  <c r="BB83" i="3"/>
  <c r="BB80" i="3"/>
  <c r="BB78" i="3"/>
  <c r="BB77" i="3"/>
  <c r="BB76" i="3"/>
  <c r="BB75" i="3"/>
  <c r="BB74" i="3"/>
  <c r="BB72" i="3"/>
  <c r="BB71" i="3"/>
  <c r="BB70" i="3"/>
  <c r="BB69" i="3"/>
  <c r="BB68" i="3"/>
  <c r="BB66" i="3"/>
  <c r="BB65" i="3"/>
  <c r="BB64" i="3"/>
  <c r="BB63" i="3"/>
  <c r="BB62" i="3"/>
  <c r="BB60" i="3"/>
  <c r="BB59" i="3"/>
  <c r="BB58" i="3"/>
  <c r="BB57" i="3"/>
  <c r="BB56" i="3"/>
  <c r="BB54" i="3"/>
  <c r="BB53" i="3"/>
  <c r="BB52" i="3"/>
  <c r="BB51" i="3"/>
  <c r="BB50" i="3"/>
  <c r="BB48" i="3"/>
  <c r="BB47" i="3"/>
  <c r="BB46" i="3"/>
  <c r="BB45" i="3"/>
  <c r="BB44" i="3"/>
  <c r="BB42" i="3"/>
  <c r="BB41" i="3"/>
  <c r="BB40" i="3"/>
  <c r="BB39" i="3"/>
  <c r="BB38" i="3"/>
  <c r="BB36" i="3"/>
  <c r="BB35" i="3"/>
  <c r="BB34" i="3"/>
  <c r="BB33" i="3"/>
  <c r="BB32" i="3"/>
  <c r="BB30" i="3"/>
  <c r="BB29" i="3"/>
  <c r="BB28" i="3"/>
  <c r="BB27" i="3"/>
  <c r="BB26" i="3"/>
  <c r="HQ420" i="3" l="1"/>
  <c r="HU420" i="3"/>
  <c r="HZ420" i="3"/>
  <c r="HP420" i="3"/>
  <c r="HV420" i="3"/>
  <c r="IB420" i="3"/>
  <c r="IA420" i="3"/>
  <c r="IC420" i="3"/>
  <c r="HO420" i="3"/>
  <c r="HW420" i="3"/>
  <c r="HR420" i="3"/>
  <c r="HX420" i="3"/>
  <c r="ID420" i="3"/>
  <c r="HT20" i="3"/>
  <c r="HS20" i="3"/>
  <c r="HJ361" i="3"/>
  <c r="HI361" i="3"/>
  <c r="HE361" i="3"/>
  <c r="HD361" i="3"/>
  <c r="HC361" i="3"/>
  <c r="HB361" i="3"/>
  <c r="HA361" i="3"/>
  <c r="HJ360" i="3"/>
  <c r="HI360" i="3"/>
  <c r="HD360" i="3"/>
  <c r="HB360" i="3"/>
  <c r="GM360" i="3"/>
  <c r="GL360" i="3"/>
  <c r="GD360" i="3"/>
  <c r="GC360" i="3"/>
  <c r="FZ360" i="3"/>
  <c r="FU360" i="3"/>
  <c r="FT360" i="3"/>
  <c r="FQ360" i="3"/>
  <c r="FL360" i="3"/>
  <c r="FK360" i="3"/>
  <c r="FC360" i="3"/>
  <c r="FB360" i="3"/>
  <c r="EY360" i="3"/>
  <c r="EX360" i="3"/>
  <c r="ET360" i="3"/>
  <c r="ES360" i="3"/>
  <c r="EP360" i="3"/>
  <c r="EO360" i="3"/>
  <c r="EK360" i="3"/>
  <c r="EJ360" i="3"/>
  <c r="EG360" i="3"/>
  <c r="EF360" i="3"/>
  <c r="EB360" i="3"/>
  <c r="EA360" i="3"/>
  <c r="DX360" i="3"/>
  <c r="DW360" i="3"/>
  <c r="DS360" i="3"/>
  <c r="DR360" i="3"/>
  <c r="DO360" i="3"/>
  <c r="DN360" i="3"/>
  <c r="DJ360" i="3"/>
  <c r="DI360" i="3"/>
  <c r="DF360" i="3"/>
  <c r="DE360" i="3"/>
  <c r="DA360" i="3"/>
  <c r="CZ360" i="3"/>
  <c r="CW360" i="3"/>
  <c r="CR360" i="3"/>
  <c r="CQ360" i="3"/>
  <c r="CV360" i="3" s="1"/>
  <c r="BK360" i="3"/>
  <c r="BD360" i="3"/>
  <c r="AP360" i="3" s="1"/>
  <c r="AX360" i="3"/>
  <c r="AW360" i="3"/>
  <c r="AO360" i="3"/>
  <c r="HJ359" i="3"/>
  <c r="HI359" i="3"/>
  <c r="HD359" i="3"/>
  <c r="HB359" i="3"/>
  <c r="GM359" i="3"/>
  <c r="GL359" i="3"/>
  <c r="GD359" i="3"/>
  <c r="GC359" i="3"/>
  <c r="FZ359" i="3"/>
  <c r="FU359" i="3"/>
  <c r="FT359" i="3"/>
  <c r="FQ359" i="3"/>
  <c r="FL359" i="3"/>
  <c r="FK359" i="3"/>
  <c r="FC359" i="3"/>
  <c r="FB359" i="3"/>
  <c r="EY359" i="3"/>
  <c r="EX359" i="3"/>
  <c r="ET359" i="3"/>
  <c r="ES359" i="3"/>
  <c r="EP359" i="3"/>
  <c r="EO359" i="3"/>
  <c r="EK359" i="3"/>
  <c r="EJ359" i="3"/>
  <c r="EG359" i="3"/>
  <c r="EF359" i="3"/>
  <c r="EB359" i="3"/>
  <c r="EA359" i="3"/>
  <c r="DX359" i="3"/>
  <c r="DW359" i="3"/>
  <c r="DS359" i="3"/>
  <c r="DR359" i="3"/>
  <c r="DO359" i="3"/>
  <c r="DN359" i="3"/>
  <c r="DJ359" i="3"/>
  <c r="DI359" i="3"/>
  <c r="DF359" i="3"/>
  <c r="DE359" i="3"/>
  <c r="DA359" i="3"/>
  <c r="CZ359" i="3"/>
  <c r="CW359" i="3"/>
  <c r="CR359" i="3"/>
  <c r="CQ359" i="3"/>
  <c r="CV359" i="3" s="1"/>
  <c r="BK359" i="3"/>
  <c r="HA359" i="3" s="1"/>
  <c r="BD359" i="3"/>
  <c r="AP359" i="3" s="1"/>
  <c r="AX359" i="3"/>
  <c r="AW359" i="3"/>
  <c r="AO359" i="3"/>
  <c r="HJ358" i="3"/>
  <c r="HI358" i="3"/>
  <c r="HD358" i="3"/>
  <c r="HB358" i="3"/>
  <c r="GM358" i="3"/>
  <c r="GL358" i="3"/>
  <c r="GD358" i="3"/>
  <c r="GC358" i="3"/>
  <c r="FZ358" i="3"/>
  <c r="FU358" i="3"/>
  <c r="FT358" i="3"/>
  <c r="FQ358" i="3"/>
  <c r="FL358" i="3"/>
  <c r="FK358" i="3"/>
  <c r="FC358" i="3"/>
  <c r="FB358" i="3"/>
  <c r="EY358" i="3"/>
  <c r="EX358" i="3"/>
  <c r="ET358" i="3"/>
  <c r="ES358" i="3"/>
  <c r="EP358" i="3"/>
  <c r="EO358" i="3"/>
  <c r="EK358" i="3"/>
  <c r="EJ358" i="3"/>
  <c r="EG358" i="3"/>
  <c r="EF358" i="3"/>
  <c r="EB358" i="3"/>
  <c r="EA358" i="3"/>
  <c r="DX358" i="3"/>
  <c r="DW358" i="3"/>
  <c r="DS358" i="3"/>
  <c r="DR358" i="3"/>
  <c r="DO358" i="3"/>
  <c r="DN358" i="3"/>
  <c r="DJ358" i="3"/>
  <c r="DI358" i="3"/>
  <c r="DF358" i="3"/>
  <c r="DE358" i="3"/>
  <c r="DA358" i="3"/>
  <c r="CZ358" i="3"/>
  <c r="CW358" i="3"/>
  <c r="CR358" i="3"/>
  <c r="CQ358" i="3"/>
  <c r="CV358" i="3" s="1"/>
  <c r="BK358" i="3"/>
  <c r="HA358" i="3" s="1"/>
  <c r="BD358" i="3"/>
  <c r="AP358" i="3" s="1"/>
  <c r="AX358" i="3"/>
  <c r="AW358" i="3"/>
  <c r="AO358" i="3"/>
  <c r="HJ357" i="3"/>
  <c r="HI357" i="3"/>
  <c r="HD357" i="3"/>
  <c r="HB357" i="3"/>
  <c r="GM357" i="3"/>
  <c r="GL357" i="3"/>
  <c r="GD357" i="3"/>
  <c r="GC357" i="3"/>
  <c r="FZ357" i="3"/>
  <c r="FU357" i="3"/>
  <c r="FT357" i="3"/>
  <c r="FQ357" i="3"/>
  <c r="FL357" i="3"/>
  <c r="FK357" i="3"/>
  <c r="FC357" i="3"/>
  <c r="FB357" i="3"/>
  <c r="EY357" i="3"/>
  <c r="EX357" i="3"/>
  <c r="ET357" i="3"/>
  <c r="ES357" i="3"/>
  <c r="EP357" i="3"/>
  <c r="EO357" i="3"/>
  <c r="EK357" i="3"/>
  <c r="EJ357" i="3"/>
  <c r="EG357" i="3"/>
  <c r="EF357" i="3"/>
  <c r="EB357" i="3"/>
  <c r="EA357" i="3"/>
  <c r="DX357" i="3"/>
  <c r="DW357" i="3"/>
  <c r="DS357" i="3"/>
  <c r="DR357" i="3"/>
  <c r="DO357" i="3"/>
  <c r="DN357" i="3"/>
  <c r="DJ357" i="3"/>
  <c r="DI357" i="3"/>
  <c r="DF357" i="3"/>
  <c r="DE357" i="3"/>
  <c r="DA357" i="3"/>
  <c r="CZ357" i="3"/>
  <c r="CW357" i="3"/>
  <c r="CR357" i="3"/>
  <c r="CQ357" i="3"/>
  <c r="CV357" i="3" s="1"/>
  <c r="BK357" i="3"/>
  <c r="FH357" i="3" s="1"/>
  <c r="BD357" i="3"/>
  <c r="AP357" i="3" s="1"/>
  <c r="AX357" i="3"/>
  <c r="AW357" i="3"/>
  <c r="AO357" i="3"/>
  <c r="HJ356" i="3"/>
  <c r="HI356" i="3"/>
  <c r="HE356" i="3"/>
  <c r="HD356" i="3"/>
  <c r="HC356" i="3"/>
  <c r="HB356" i="3"/>
  <c r="HA356" i="3"/>
  <c r="HJ355" i="3"/>
  <c r="HI355" i="3"/>
  <c r="HD355" i="3"/>
  <c r="HB355" i="3"/>
  <c r="GM355" i="3"/>
  <c r="GL355" i="3"/>
  <c r="GD355" i="3"/>
  <c r="GC355" i="3"/>
  <c r="FZ355" i="3"/>
  <c r="FU355" i="3"/>
  <c r="FT355" i="3"/>
  <c r="FQ355" i="3"/>
  <c r="FL355" i="3"/>
  <c r="FK355" i="3"/>
  <c r="FC355" i="3"/>
  <c r="FB355" i="3"/>
  <c r="EY355" i="3"/>
  <c r="EX355" i="3"/>
  <c r="ET355" i="3"/>
  <c r="ES355" i="3"/>
  <c r="EP355" i="3"/>
  <c r="EO355" i="3"/>
  <c r="EK355" i="3"/>
  <c r="EJ355" i="3"/>
  <c r="EG355" i="3"/>
  <c r="EF355" i="3"/>
  <c r="EB355" i="3"/>
  <c r="EA355" i="3"/>
  <c r="DX355" i="3"/>
  <c r="DW355" i="3"/>
  <c r="DS355" i="3"/>
  <c r="DR355" i="3"/>
  <c r="DO355" i="3"/>
  <c r="DN355" i="3"/>
  <c r="DJ355" i="3"/>
  <c r="DI355" i="3"/>
  <c r="DF355" i="3"/>
  <c r="DE355" i="3"/>
  <c r="DA355" i="3"/>
  <c r="CZ355" i="3"/>
  <c r="CW355" i="3"/>
  <c r="CR355" i="3"/>
  <c r="CQ355" i="3"/>
  <c r="CV355" i="3" s="1"/>
  <c r="BK355" i="3"/>
  <c r="BD355" i="3"/>
  <c r="AP355" i="3" s="1"/>
  <c r="AX355" i="3"/>
  <c r="AW355" i="3"/>
  <c r="AO355" i="3"/>
  <c r="HJ354" i="3"/>
  <c r="HI354" i="3"/>
  <c r="HD354" i="3"/>
  <c r="HB354" i="3"/>
  <c r="GM354" i="3"/>
  <c r="GL354" i="3"/>
  <c r="GD354" i="3"/>
  <c r="GC354" i="3"/>
  <c r="FZ354" i="3"/>
  <c r="FU354" i="3"/>
  <c r="FT354" i="3"/>
  <c r="FQ354" i="3"/>
  <c r="FL354" i="3"/>
  <c r="FK354" i="3"/>
  <c r="FC354" i="3"/>
  <c r="FB354" i="3"/>
  <c r="EY354" i="3"/>
  <c r="EX354" i="3"/>
  <c r="ET354" i="3"/>
  <c r="ES354" i="3"/>
  <c r="EP354" i="3"/>
  <c r="EO354" i="3"/>
  <c r="EK354" i="3"/>
  <c r="EJ354" i="3"/>
  <c r="EG354" i="3"/>
  <c r="EF354" i="3"/>
  <c r="EB354" i="3"/>
  <c r="EA354" i="3"/>
  <c r="DX354" i="3"/>
  <c r="DW354" i="3"/>
  <c r="DS354" i="3"/>
  <c r="DR354" i="3"/>
  <c r="DO354" i="3"/>
  <c r="DN354" i="3"/>
  <c r="DJ354" i="3"/>
  <c r="DI354" i="3"/>
  <c r="DF354" i="3"/>
  <c r="DE354" i="3"/>
  <c r="DA354" i="3"/>
  <c r="CZ354" i="3"/>
  <c r="CW354" i="3"/>
  <c r="CR354" i="3"/>
  <c r="CQ354" i="3"/>
  <c r="CV354" i="3" s="1"/>
  <c r="BK354" i="3"/>
  <c r="FH354" i="3" s="1"/>
  <c r="BD354" i="3"/>
  <c r="AP354" i="3" s="1"/>
  <c r="AX354" i="3"/>
  <c r="AW354" i="3"/>
  <c r="AO354" i="3"/>
  <c r="HJ353" i="3"/>
  <c r="HI353" i="3"/>
  <c r="HD353" i="3"/>
  <c r="HB353" i="3"/>
  <c r="GM353" i="3"/>
  <c r="GL353" i="3"/>
  <c r="GD353" i="3"/>
  <c r="GC353" i="3"/>
  <c r="FZ353" i="3"/>
  <c r="FU353" i="3"/>
  <c r="FT353" i="3"/>
  <c r="FQ353" i="3"/>
  <c r="FL353" i="3"/>
  <c r="FK353" i="3"/>
  <c r="FC353" i="3"/>
  <c r="FB353" i="3"/>
  <c r="EY353" i="3"/>
  <c r="EX353" i="3"/>
  <c r="ET353" i="3"/>
  <c r="ES353" i="3"/>
  <c r="EP353" i="3"/>
  <c r="EO353" i="3"/>
  <c r="EK353" i="3"/>
  <c r="EJ353" i="3"/>
  <c r="EG353" i="3"/>
  <c r="EF353" i="3"/>
  <c r="EB353" i="3"/>
  <c r="EA353" i="3"/>
  <c r="DX353" i="3"/>
  <c r="DW353" i="3"/>
  <c r="DS353" i="3"/>
  <c r="DR353" i="3"/>
  <c r="DO353" i="3"/>
  <c r="DN353" i="3"/>
  <c r="DJ353" i="3"/>
  <c r="DI353" i="3"/>
  <c r="DF353" i="3"/>
  <c r="DE353" i="3"/>
  <c r="DA353" i="3"/>
  <c r="CZ353" i="3"/>
  <c r="CW353" i="3"/>
  <c r="CR353" i="3"/>
  <c r="CQ353" i="3"/>
  <c r="CV353" i="3" s="1"/>
  <c r="BK353" i="3"/>
  <c r="HA353" i="3" s="1"/>
  <c r="BD353" i="3"/>
  <c r="AP353" i="3" s="1"/>
  <c r="AX353" i="3"/>
  <c r="AW353" i="3"/>
  <c r="AO353" i="3"/>
  <c r="HJ352" i="3"/>
  <c r="HI352" i="3"/>
  <c r="HD352" i="3"/>
  <c r="HB352" i="3"/>
  <c r="GM352" i="3"/>
  <c r="GL352" i="3"/>
  <c r="GD352" i="3"/>
  <c r="GC352" i="3"/>
  <c r="FZ352" i="3"/>
  <c r="FU352" i="3"/>
  <c r="FT352" i="3"/>
  <c r="FQ352" i="3"/>
  <c r="FL352" i="3"/>
  <c r="FK352" i="3"/>
  <c r="FC352" i="3"/>
  <c r="FB352" i="3"/>
  <c r="EY352" i="3"/>
  <c r="EX352" i="3"/>
  <c r="ET352" i="3"/>
  <c r="ES352" i="3"/>
  <c r="EP352" i="3"/>
  <c r="EO352" i="3"/>
  <c r="EK352" i="3"/>
  <c r="EJ352" i="3"/>
  <c r="EG352" i="3"/>
  <c r="EF352" i="3"/>
  <c r="EB352" i="3"/>
  <c r="EA352" i="3"/>
  <c r="DX352" i="3"/>
  <c r="DW352" i="3"/>
  <c r="DS352" i="3"/>
  <c r="DR352" i="3"/>
  <c r="DO352" i="3"/>
  <c r="DN352" i="3"/>
  <c r="DJ352" i="3"/>
  <c r="DI352" i="3"/>
  <c r="DF352" i="3"/>
  <c r="DE352" i="3"/>
  <c r="DA352" i="3"/>
  <c r="CZ352" i="3"/>
  <c r="CW352" i="3"/>
  <c r="CR352" i="3"/>
  <c r="CQ352" i="3"/>
  <c r="CV352" i="3" s="1"/>
  <c r="BK352" i="3"/>
  <c r="FH352" i="3" s="1"/>
  <c r="BD352" i="3"/>
  <c r="AP352" i="3" s="1"/>
  <c r="AX352" i="3"/>
  <c r="AW352" i="3"/>
  <c r="AO352" i="3"/>
  <c r="HJ345" i="3"/>
  <c r="HI345" i="3"/>
  <c r="GM345" i="3"/>
  <c r="GL345" i="3"/>
  <c r="GD345" i="3"/>
  <c r="GC345" i="3"/>
  <c r="FZ345" i="3"/>
  <c r="FU345" i="3"/>
  <c r="FT345" i="3"/>
  <c r="FQ345" i="3"/>
  <c r="FL345" i="3"/>
  <c r="FK345" i="3"/>
  <c r="FC345" i="3"/>
  <c r="FB345" i="3"/>
  <c r="EY345" i="3"/>
  <c r="EX345" i="3"/>
  <c r="ET345" i="3"/>
  <c r="ES345" i="3"/>
  <c r="EP345" i="3"/>
  <c r="EO345" i="3"/>
  <c r="EK345" i="3"/>
  <c r="EJ345" i="3"/>
  <c r="EG345" i="3"/>
  <c r="EF345" i="3"/>
  <c r="EB345" i="3"/>
  <c r="EA345" i="3"/>
  <c r="DX345" i="3"/>
  <c r="DW345" i="3"/>
  <c r="DS345" i="3"/>
  <c r="DR345" i="3"/>
  <c r="DO345" i="3"/>
  <c r="DN345" i="3"/>
  <c r="DJ345" i="3"/>
  <c r="DI345" i="3"/>
  <c r="DF345" i="3"/>
  <c r="DE345" i="3"/>
  <c r="DA345" i="3"/>
  <c r="CZ345" i="3"/>
  <c r="CQ345" i="3"/>
  <c r="CV345" i="3" s="1"/>
  <c r="BK345" i="3"/>
  <c r="FH345" i="3" s="1"/>
  <c r="BD345" i="3"/>
  <c r="AP345" i="3" s="1"/>
  <c r="AO345" i="3"/>
  <c r="W345" i="3"/>
  <c r="AW345" i="3" s="1"/>
  <c r="HJ344" i="3"/>
  <c r="HI344" i="3"/>
  <c r="HD344" i="3"/>
  <c r="HB344" i="3"/>
  <c r="GM344" i="3"/>
  <c r="GL344" i="3"/>
  <c r="GD344" i="3"/>
  <c r="GC344" i="3"/>
  <c r="FZ344" i="3"/>
  <c r="FU344" i="3"/>
  <c r="FT344" i="3"/>
  <c r="FQ344" i="3"/>
  <c r="FL344" i="3"/>
  <c r="FK344" i="3"/>
  <c r="FC344" i="3"/>
  <c r="FB344" i="3"/>
  <c r="EY344" i="3"/>
  <c r="EX344" i="3"/>
  <c r="ET344" i="3"/>
  <c r="ES344" i="3"/>
  <c r="EP344" i="3"/>
  <c r="EO344" i="3"/>
  <c r="EK344" i="3"/>
  <c r="EJ344" i="3"/>
  <c r="EG344" i="3"/>
  <c r="EF344" i="3"/>
  <c r="EB344" i="3"/>
  <c r="EA344" i="3"/>
  <c r="DX344" i="3"/>
  <c r="DW344" i="3"/>
  <c r="DS344" i="3"/>
  <c r="DR344" i="3"/>
  <c r="DO344" i="3"/>
  <c r="DN344" i="3"/>
  <c r="DJ344" i="3"/>
  <c r="DI344" i="3"/>
  <c r="DF344" i="3"/>
  <c r="DE344" i="3"/>
  <c r="DA344" i="3"/>
  <c r="CZ344" i="3"/>
  <c r="CW344" i="3"/>
  <c r="CR344" i="3"/>
  <c r="CQ344" i="3"/>
  <c r="CV344" i="3" s="1"/>
  <c r="BK344" i="3"/>
  <c r="BD344" i="3"/>
  <c r="AP344" i="3" s="1"/>
  <c r="AO344" i="3"/>
  <c r="W344" i="3"/>
  <c r="AX344" i="3" s="1"/>
  <c r="HJ343" i="3"/>
  <c r="HI343" i="3"/>
  <c r="HD343" i="3"/>
  <c r="HB343" i="3"/>
  <c r="GM343" i="3"/>
  <c r="GL343" i="3"/>
  <c r="GD343" i="3"/>
  <c r="GC343" i="3"/>
  <c r="FZ343" i="3"/>
  <c r="FU343" i="3"/>
  <c r="FT343" i="3"/>
  <c r="FQ343" i="3"/>
  <c r="FL343" i="3"/>
  <c r="FK343" i="3"/>
  <c r="FC343" i="3"/>
  <c r="FB343" i="3"/>
  <c r="EY343" i="3"/>
  <c r="EX343" i="3"/>
  <c r="ET343" i="3"/>
  <c r="ES343" i="3"/>
  <c r="EP343" i="3"/>
  <c r="EO343" i="3"/>
  <c r="EK343" i="3"/>
  <c r="EJ343" i="3"/>
  <c r="EG343" i="3"/>
  <c r="EF343" i="3"/>
  <c r="EB343" i="3"/>
  <c r="EA343" i="3"/>
  <c r="DX343" i="3"/>
  <c r="DW343" i="3"/>
  <c r="DS343" i="3"/>
  <c r="DR343" i="3"/>
  <c r="DO343" i="3"/>
  <c r="DN343" i="3"/>
  <c r="DJ343" i="3"/>
  <c r="DI343" i="3"/>
  <c r="DF343" i="3"/>
  <c r="DE343" i="3"/>
  <c r="DA343" i="3"/>
  <c r="CZ343" i="3"/>
  <c r="CW343" i="3"/>
  <c r="CR343" i="3"/>
  <c r="CQ343" i="3"/>
  <c r="CV343" i="3" s="1"/>
  <c r="BK343" i="3"/>
  <c r="FH343" i="3" s="1"/>
  <c r="BD343" i="3"/>
  <c r="AP343" i="3" s="1"/>
  <c r="AO343" i="3"/>
  <c r="W343" i="3"/>
  <c r="AX343" i="3" s="1"/>
  <c r="HJ342" i="3"/>
  <c r="HI342" i="3"/>
  <c r="HD342" i="3"/>
  <c r="HB342" i="3"/>
  <c r="GM342" i="3"/>
  <c r="GL342" i="3"/>
  <c r="GD342" i="3"/>
  <c r="GC342" i="3"/>
  <c r="FZ342" i="3"/>
  <c r="FU342" i="3"/>
  <c r="FT342" i="3"/>
  <c r="FQ342" i="3"/>
  <c r="FL342" i="3"/>
  <c r="FK342" i="3"/>
  <c r="FC342" i="3"/>
  <c r="FB342" i="3"/>
  <c r="EY342" i="3"/>
  <c r="EX342" i="3"/>
  <c r="ET342" i="3"/>
  <c r="ES342" i="3"/>
  <c r="EP342" i="3"/>
  <c r="EO342" i="3"/>
  <c r="EK342" i="3"/>
  <c r="EJ342" i="3"/>
  <c r="EG342" i="3"/>
  <c r="EF342" i="3"/>
  <c r="EB342" i="3"/>
  <c r="EA342" i="3"/>
  <c r="DX342" i="3"/>
  <c r="DW342" i="3"/>
  <c r="DS342" i="3"/>
  <c r="DR342" i="3"/>
  <c r="DO342" i="3"/>
  <c r="DN342" i="3"/>
  <c r="DJ342" i="3"/>
  <c r="DI342" i="3"/>
  <c r="DF342" i="3"/>
  <c r="DE342" i="3"/>
  <c r="DA342" i="3"/>
  <c r="CZ342" i="3"/>
  <c r="CW342" i="3"/>
  <c r="CR342" i="3"/>
  <c r="CQ342" i="3"/>
  <c r="CV342" i="3" s="1"/>
  <c r="BK342" i="3"/>
  <c r="HA342" i="3" s="1"/>
  <c r="BD342" i="3"/>
  <c r="AP342" i="3" s="1"/>
  <c r="AO342" i="3"/>
  <c r="W342" i="3"/>
  <c r="AW342" i="3" s="1"/>
  <c r="HJ341" i="3"/>
  <c r="HI341" i="3"/>
  <c r="HD341" i="3"/>
  <c r="HB341" i="3"/>
  <c r="GM341" i="3"/>
  <c r="GL341" i="3"/>
  <c r="GD341" i="3"/>
  <c r="GC341" i="3"/>
  <c r="FZ341" i="3"/>
  <c r="FU341" i="3"/>
  <c r="FT341" i="3"/>
  <c r="FQ341" i="3"/>
  <c r="FL341" i="3"/>
  <c r="FK341" i="3"/>
  <c r="FC341" i="3"/>
  <c r="FB341" i="3"/>
  <c r="EY341" i="3"/>
  <c r="EX341" i="3"/>
  <c r="ET341" i="3"/>
  <c r="ES341" i="3"/>
  <c r="EP341" i="3"/>
  <c r="EO341" i="3"/>
  <c r="EK341" i="3"/>
  <c r="EJ341" i="3"/>
  <c r="EG341" i="3"/>
  <c r="EF341" i="3"/>
  <c r="EB341" i="3"/>
  <c r="EA341" i="3"/>
  <c r="DX341" i="3"/>
  <c r="DW341" i="3"/>
  <c r="DS341" i="3"/>
  <c r="DR341" i="3"/>
  <c r="DO341" i="3"/>
  <c r="DN341" i="3"/>
  <c r="DJ341" i="3"/>
  <c r="DI341" i="3"/>
  <c r="DF341" i="3"/>
  <c r="DE341" i="3"/>
  <c r="DA341" i="3"/>
  <c r="CZ341" i="3"/>
  <c r="CW341" i="3"/>
  <c r="CR341" i="3"/>
  <c r="CQ341" i="3"/>
  <c r="CV341" i="3" s="1"/>
  <c r="BK341" i="3"/>
  <c r="HA341" i="3" s="1"/>
  <c r="BD341" i="3"/>
  <c r="AP341" i="3" s="1"/>
  <c r="AO341" i="3"/>
  <c r="W341" i="3"/>
  <c r="AX341" i="3" s="1"/>
  <c r="HJ340" i="3"/>
  <c r="HI340" i="3"/>
  <c r="HE340" i="3"/>
  <c r="HD340" i="3"/>
  <c r="HC340" i="3"/>
  <c r="HB340" i="3"/>
  <c r="HA340" i="3"/>
  <c r="HJ339" i="3"/>
  <c r="HI339" i="3"/>
  <c r="GM339" i="3"/>
  <c r="GL339" i="3"/>
  <c r="GD339" i="3"/>
  <c r="GC339" i="3"/>
  <c r="FZ339" i="3"/>
  <c r="FU339" i="3"/>
  <c r="FT339" i="3"/>
  <c r="FQ339" i="3"/>
  <c r="FL339" i="3"/>
  <c r="FK339" i="3"/>
  <c r="FC339" i="3"/>
  <c r="FB339" i="3"/>
  <c r="EY339" i="3"/>
  <c r="EX339" i="3"/>
  <c r="ET339" i="3"/>
  <c r="ES339" i="3"/>
  <c r="EP339" i="3"/>
  <c r="EO339" i="3"/>
  <c r="EK339" i="3"/>
  <c r="EJ339" i="3"/>
  <c r="EG339" i="3"/>
  <c r="EF339" i="3"/>
  <c r="EB339" i="3"/>
  <c r="EA339" i="3"/>
  <c r="DX339" i="3"/>
  <c r="DW339" i="3"/>
  <c r="DS339" i="3"/>
  <c r="DR339" i="3"/>
  <c r="DO339" i="3"/>
  <c r="DN339" i="3"/>
  <c r="DJ339" i="3"/>
  <c r="DI339" i="3"/>
  <c r="DF339" i="3"/>
  <c r="DE339" i="3"/>
  <c r="DA339" i="3"/>
  <c r="CZ339" i="3"/>
  <c r="CQ339" i="3"/>
  <c r="CV339" i="3" s="1"/>
  <c r="BK339" i="3"/>
  <c r="FH339" i="3" s="1"/>
  <c r="BD339" i="3"/>
  <c r="AP339" i="3" s="1"/>
  <c r="AO339" i="3"/>
  <c r="W339" i="3"/>
  <c r="AX339" i="3" s="1"/>
  <c r="HJ338" i="3"/>
  <c r="HI338" i="3"/>
  <c r="HE338" i="3"/>
  <c r="HD338" i="3"/>
  <c r="HC338" i="3"/>
  <c r="HB338" i="3"/>
  <c r="HA338" i="3"/>
  <c r="HJ337" i="3"/>
  <c r="HI337" i="3"/>
  <c r="GM337" i="3"/>
  <c r="GL337" i="3"/>
  <c r="GD337" i="3"/>
  <c r="GC337" i="3"/>
  <c r="FZ337" i="3"/>
  <c r="FU337" i="3"/>
  <c r="FT337" i="3"/>
  <c r="FQ337" i="3"/>
  <c r="FL337" i="3"/>
  <c r="FK337" i="3"/>
  <c r="FC337" i="3"/>
  <c r="FB337" i="3"/>
  <c r="EY337" i="3"/>
  <c r="EX337" i="3"/>
  <c r="ET337" i="3"/>
  <c r="ES337" i="3"/>
  <c r="EP337" i="3"/>
  <c r="EO337" i="3"/>
  <c r="EK337" i="3"/>
  <c r="EJ337" i="3"/>
  <c r="EG337" i="3"/>
  <c r="EF337" i="3"/>
  <c r="EB337" i="3"/>
  <c r="EA337" i="3"/>
  <c r="DX337" i="3"/>
  <c r="DW337" i="3"/>
  <c r="DS337" i="3"/>
  <c r="DR337" i="3"/>
  <c r="DO337" i="3"/>
  <c r="DN337" i="3"/>
  <c r="DJ337" i="3"/>
  <c r="DI337" i="3"/>
  <c r="DF337" i="3"/>
  <c r="DE337" i="3"/>
  <c r="DA337" i="3"/>
  <c r="CZ337" i="3"/>
  <c r="CQ337" i="3"/>
  <c r="CV337" i="3" s="1"/>
  <c r="BK337" i="3"/>
  <c r="FH337" i="3" s="1"/>
  <c r="BD337" i="3"/>
  <c r="AP337" i="3" s="1"/>
  <c r="AO337" i="3"/>
  <c r="W337" i="3"/>
  <c r="AW337" i="3" s="1"/>
  <c r="HJ336" i="3"/>
  <c r="HI336" i="3"/>
  <c r="HE336" i="3"/>
  <c r="HD336" i="3"/>
  <c r="HC336" i="3"/>
  <c r="HB336" i="3"/>
  <c r="HA336" i="3"/>
  <c r="HJ335" i="3"/>
  <c r="HI335" i="3"/>
  <c r="GM335" i="3"/>
  <c r="GL335" i="3"/>
  <c r="GD335" i="3"/>
  <c r="GC335" i="3"/>
  <c r="FZ335" i="3"/>
  <c r="FU335" i="3"/>
  <c r="FT335" i="3"/>
  <c r="FQ335" i="3"/>
  <c r="FL335" i="3"/>
  <c r="FK335" i="3"/>
  <c r="FC335" i="3"/>
  <c r="FB335" i="3"/>
  <c r="EY335" i="3"/>
  <c r="EX335" i="3"/>
  <c r="ET335" i="3"/>
  <c r="ES335" i="3"/>
  <c r="EP335" i="3"/>
  <c r="EO335" i="3"/>
  <c r="EK335" i="3"/>
  <c r="EJ335" i="3"/>
  <c r="EG335" i="3"/>
  <c r="EF335" i="3"/>
  <c r="EB335" i="3"/>
  <c r="EA335" i="3"/>
  <c r="DX335" i="3"/>
  <c r="DW335" i="3"/>
  <c r="DS335" i="3"/>
  <c r="DR335" i="3"/>
  <c r="DO335" i="3"/>
  <c r="DN335" i="3"/>
  <c r="DJ335" i="3"/>
  <c r="DI335" i="3"/>
  <c r="DF335" i="3"/>
  <c r="DE335" i="3"/>
  <c r="DA335" i="3"/>
  <c r="CZ335" i="3"/>
  <c r="CQ335" i="3"/>
  <c r="CV335" i="3" s="1"/>
  <c r="BK335" i="3"/>
  <c r="FH335" i="3" s="1"/>
  <c r="BD335" i="3"/>
  <c r="AP335" i="3" s="1"/>
  <c r="AO335" i="3"/>
  <c r="W335" i="3"/>
  <c r="AX335" i="3" s="1"/>
  <c r="HJ314" i="3"/>
  <c r="HI314" i="3"/>
  <c r="HE314" i="3"/>
  <c r="HD314" i="3"/>
  <c r="HC314" i="3"/>
  <c r="HB314" i="3"/>
  <c r="HA314" i="3"/>
  <c r="HJ313" i="3"/>
  <c r="HI313" i="3"/>
  <c r="GM313" i="3"/>
  <c r="GL313" i="3"/>
  <c r="GD313" i="3"/>
  <c r="GC313" i="3"/>
  <c r="FZ313" i="3"/>
  <c r="FU313" i="3"/>
  <c r="FT313" i="3"/>
  <c r="FQ313" i="3"/>
  <c r="FK313" i="3"/>
  <c r="FC313" i="3"/>
  <c r="FB313" i="3"/>
  <c r="EY313" i="3"/>
  <c r="EX313" i="3"/>
  <c r="ET313" i="3"/>
  <c r="ES313" i="3"/>
  <c r="EP313" i="3"/>
  <c r="EO313" i="3"/>
  <c r="EK313" i="3"/>
  <c r="EJ313" i="3"/>
  <c r="EG313" i="3"/>
  <c r="EF313" i="3"/>
  <c r="EB313" i="3"/>
  <c r="EA313" i="3"/>
  <c r="DX313" i="3"/>
  <c r="DW313" i="3"/>
  <c r="DS313" i="3"/>
  <c r="DR313" i="3"/>
  <c r="DO313" i="3"/>
  <c r="DN313" i="3"/>
  <c r="DJ313" i="3"/>
  <c r="DI313" i="3"/>
  <c r="DF313" i="3"/>
  <c r="DE313" i="3"/>
  <c r="DA313" i="3"/>
  <c r="CZ313" i="3"/>
  <c r="CQ313" i="3"/>
  <c r="CV313" i="3" s="1"/>
  <c r="BK313" i="3"/>
  <c r="FH313" i="3" s="1"/>
  <c r="FL313" i="3" s="1"/>
  <c r="BD313" i="3"/>
  <c r="AP313" i="3" s="1"/>
  <c r="AO313" i="3"/>
  <c r="W313" i="3"/>
  <c r="AX313" i="3" s="1"/>
  <c r="HJ312" i="3"/>
  <c r="HI312" i="3"/>
  <c r="GM312" i="3"/>
  <c r="GL312" i="3"/>
  <c r="GD312" i="3"/>
  <c r="GC312" i="3"/>
  <c r="FZ312" i="3"/>
  <c r="FU312" i="3"/>
  <c r="FT312" i="3"/>
  <c r="FL312" i="3"/>
  <c r="FK312" i="3"/>
  <c r="FC312" i="3"/>
  <c r="FB312" i="3"/>
  <c r="EY312" i="3"/>
  <c r="EX312" i="3"/>
  <c r="ET312" i="3"/>
  <c r="ES312" i="3"/>
  <c r="EP312" i="3"/>
  <c r="EO312" i="3"/>
  <c r="EK312" i="3"/>
  <c r="EJ312" i="3"/>
  <c r="EG312" i="3"/>
  <c r="EF312" i="3"/>
  <c r="EB312" i="3"/>
  <c r="EA312" i="3"/>
  <c r="DX312" i="3"/>
  <c r="DW312" i="3"/>
  <c r="DS312" i="3"/>
  <c r="DR312" i="3"/>
  <c r="DO312" i="3"/>
  <c r="DN312" i="3"/>
  <c r="DJ312" i="3"/>
  <c r="DI312" i="3"/>
  <c r="DF312" i="3"/>
  <c r="DE312" i="3"/>
  <c r="DA312" i="3"/>
  <c r="CZ312" i="3"/>
  <c r="CQ312" i="3"/>
  <c r="CV312" i="3" s="1"/>
  <c r="BK312" i="3"/>
  <c r="FH312" i="3" s="1"/>
  <c r="BD312" i="3"/>
  <c r="AP312" i="3" s="1"/>
  <c r="AO312" i="3"/>
  <c r="W312" i="3"/>
  <c r="AX312" i="3" s="1"/>
  <c r="HJ311" i="3"/>
  <c r="HI311" i="3"/>
  <c r="GM311" i="3"/>
  <c r="GL311" i="3"/>
  <c r="GD311" i="3"/>
  <c r="GC311" i="3"/>
  <c r="FZ311" i="3"/>
  <c r="FU311" i="3"/>
  <c r="FT311" i="3"/>
  <c r="FQ311" i="3"/>
  <c r="FL311" i="3"/>
  <c r="FK311" i="3"/>
  <c r="FC311" i="3"/>
  <c r="FB311" i="3"/>
  <c r="EY311" i="3"/>
  <c r="EX311" i="3"/>
  <c r="ET311" i="3"/>
  <c r="ES311" i="3"/>
  <c r="EP311" i="3"/>
  <c r="EO311" i="3"/>
  <c r="EK311" i="3"/>
  <c r="EJ311" i="3"/>
  <c r="EG311" i="3"/>
  <c r="EF311" i="3"/>
  <c r="EB311" i="3"/>
  <c r="EA311" i="3"/>
  <c r="DX311" i="3"/>
  <c r="DW311" i="3"/>
  <c r="DS311" i="3"/>
  <c r="DR311" i="3"/>
  <c r="DO311" i="3"/>
  <c r="DN311" i="3"/>
  <c r="DJ311" i="3"/>
  <c r="DI311" i="3"/>
  <c r="DF311" i="3"/>
  <c r="DE311" i="3"/>
  <c r="DA311" i="3"/>
  <c r="CZ311" i="3"/>
  <c r="CQ311" i="3"/>
  <c r="CV311" i="3" s="1"/>
  <c r="BK311" i="3"/>
  <c r="HA311" i="3" s="1"/>
  <c r="BD311" i="3"/>
  <c r="AP311" i="3" s="1"/>
  <c r="AO311" i="3"/>
  <c r="W311" i="3"/>
  <c r="AX311" i="3" s="1"/>
  <c r="HJ310" i="3"/>
  <c r="HI310" i="3"/>
  <c r="GM310" i="3"/>
  <c r="GL310" i="3"/>
  <c r="GD310" i="3"/>
  <c r="GC310" i="3"/>
  <c r="FZ310" i="3"/>
  <c r="FU310" i="3"/>
  <c r="FT310" i="3"/>
  <c r="FQ310" i="3"/>
  <c r="FL310" i="3"/>
  <c r="FK310" i="3"/>
  <c r="FC310" i="3"/>
  <c r="FB310" i="3"/>
  <c r="EY310" i="3"/>
  <c r="EX310" i="3"/>
  <c r="ET310" i="3"/>
  <c r="ES310" i="3"/>
  <c r="EP310" i="3"/>
  <c r="EO310" i="3"/>
  <c r="EK310" i="3"/>
  <c r="EJ310" i="3"/>
  <c r="EG310" i="3"/>
  <c r="EF310" i="3"/>
  <c r="EB310" i="3"/>
  <c r="EA310" i="3"/>
  <c r="DX310" i="3"/>
  <c r="DW310" i="3"/>
  <c r="DS310" i="3"/>
  <c r="DR310" i="3"/>
  <c r="DO310" i="3"/>
  <c r="DN310" i="3"/>
  <c r="DJ310" i="3"/>
  <c r="DI310" i="3"/>
  <c r="DF310" i="3"/>
  <c r="DE310" i="3"/>
  <c r="DA310" i="3"/>
  <c r="CZ310" i="3"/>
  <c r="CQ310" i="3"/>
  <c r="CV310" i="3" s="1"/>
  <c r="BK310" i="3"/>
  <c r="FH310" i="3" s="1"/>
  <c r="BD310" i="3"/>
  <c r="AP310" i="3" s="1"/>
  <c r="AO310" i="3"/>
  <c r="W310" i="3"/>
  <c r="AX310" i="3" s="1"/>
  <c r="HJ309" i="3"/>
  <c r="HI309" i="3"/>
  <c r="GM309" i="3"/>
  <c r="GL309" i="3"/>
  <c r="GD309" i="3"/>
  <c r="GC309" i="3"/>
  <c r="FZ309" i="3"/>
  <c r="FU309" i="3"/>
  <c r="FT309" i="3"/>
  <c r="FQ309" i="3"/>
  <c r="FL309" i="3"/>
  <c r="FK309" i="3"/>
  <c r="FC309" i="3"/>
  <c r="FB309" i="3"/>
  <c r="EY309" i="3"/>
  <c r="EX309" i="3"/>
  <c r="ET309" i="3"/>
  <c r="ES309" i="3"/>
  <c r="EP309" i="3"/>
  <c r="EO309" i="3"/>
  <c r="EK309" i="3"/>
  <c r="EJ309" i="3"/>
  <c r="EG309" i="3"/>
  <c r="EF309" i="3"/>
  <c r="EB309" i="3"/>
  <c r="EA309" i="3"/>
  <c r="DX309" i="3"/>
  <c r="DW309" i="3"/>
  <c r="DS309" i="3"/>
  <c r="DR309" i="3"/>
  <c r="DO309" i="3"/>
  <c r="DN309" i="3"/>
  <c r="DJ309" i="3"/>
  <c r="DI309" i="3"/>
  <c r="DF309" i="3"/>
  <c r="DE309" i="3"/>
  <c r="DA309" i="3"/>
  <c r="CZ309" i="3"/>
  <c r="CQ309" i="3"/>
  <c r="CV309" i="3" s="1"/>
  <c r="BK309" i="3"/>
  <c r="FH309" i="3" s="1"/>
  <c r="BD309" i="3"/>
  <c r="AP309" i="3" s="1"/>
  <c r="AO309" i="3"/>
  <c r="W309" i="3"/>
  <c r="AW309" i="3" s="1"/>
  <c r="HS420" i="3" l="1"/>
  <c r="HQ341" i="3"/>
  <c r="HW341" i="3"/>
  <c r="IB341" i="3"/>
  <c r="HR341" i="3"/>
  <c r="HX341" i="3"/>
  <c r="IC341" i="3"/>
  <c r="HV341" i="3"/>
  <c r="HO341" i="3"/>
  <c r="HZ341" i="3"/>
  <c r="HP341" i="3"/>
  <c r="IA341" i="3"/>
  <c r="HU341" i="3"/>
  <c r="HQ345" i="3"/>
  <c r="HW345" i="3"/>
  <c r="IB345" i="3"/>
  <c r="HR345" i="3"/>
  <c r="HX345" i="3"/>
  <c r="IC345" i="3"/>
  <c r="HP345" i="3"/>
  <c r="IA345" i="3"/>
  <c r="HU345" i="3"/>
  <c r="HV345" i="3"/>
  <c r="HO345" i="3"/>
  <c r="HZ345" i="3"/>
  <c r="HO310" i="3"/>
  <c r="HU310" i="3"/>
  <c r="HZ310" i="3"/>
  <c r="HP310" i="3"/>
  <c r="HV310" i="3"/>
  <c r="IA310" i="3"/>
  <c r="HX310" i="3"/>
  <c r="HQ310" i="3"/>
  <c r="IB310" i="3"/>
  <c r="IC310" i="3"/>
  <c r="HR310" i="3"/>
  <c r="HW310" i="3"/>
  <c r="HO312" i="3"/>
  <c r="HX312" i="3"/>
  <c r="IC312" i="3"/>
  <c r="HP312" i="3"/>
  <c r="HU312" i="3"/>
  <c r="HZ312" i="3"/>
  <c r="HW312" i="3"/>
  <c r="HQ312" i="3"/>
  <c r="IA312" i="3"/>
  <c r="HR312" i="3"/>
  <c r="HV312" i="3"/>
  <c r="IB312" i="3"/>
  <c r="HO344" i="3"/>
  <c r="HW344" i="3"/>
  <c r="IB344" i="3"/>
  <c r="HP344" i="3"/>
  <c r="HX344" i="3"/>
  <c r="IC344" i="3"/>
  <c r="HV344" i="3"/>
  <c r="HQ344" i="3"/>
  <c r="HZ344" i="3"/>
  <c r="HR344" i="3"/>
  <c r="IA344" i="3"/>
  <c r="HU344" i="3"/>
  <c r="HQ337" i="3"/>
  <c r="HW337" i="3"/>
  <c r="IB337" i="3"/>
  <c r="HR337" i="3"/>
  <c r="HX337" i="3"/>
  <c r="IC337" i="3"/>
  <c r="HU337" i="3"/>
  <c r="HV337" i="3"/>
  <c r="HO337" i="3"/>
  <c r="HZ337" i="3"/>
  <c r="HP337" i="3"/>
  <c r="IA337" i="3"/>
  <c r="HO343" i="3"/>
  <c r="HU343" i="3"/>
  <c r="HZ343" i="3"/>
  <c r="HP343" i="3"/>
  <c r="HV343" i="3"/>
  <c r="IA343" i="3"/>
  <c r="HR343" i="3"/>
  <c r="IC343" i="3"/>
  <c r="HW343" i="3"/>
  <c r="HX343" i="3"/>
  <c r="HQ343" i="3"/>
  <c r="IB343" i="3"/>
  <c r="HP357" i="3"/>
  <c r="HV357" i="3"/>
  <c r="IA357" i="3"/>
  <c r="HQ357" i="3"/>
  <c r="HW357" i="3"/>
  <c r="IB357" i="3"/>
  <c r="HO357" i="3"/>
  <c r="HZ357" i="3"/>
  <c r="HU357" i="3"/>
  <c r="HR357" i="3"/>
  <c r="HX357" i="3"/>
  <c r="IC357" i="3"/>
  <c r="HP358" i="3"/>
  <c r="HX358" i="3"/>
  <c r="IC358" i="3"/>
  <c r="HQ358" i="3"/>
  <c r="HU358" i="3"/>
  <c r="HZ358" i="3"/>
  <c r="IB358" i="3"/>
  <c r="HO358" i="3"/>
  <c r="HW358" i="3"/>
  <c r="HR358" i="3"/>
  <c r="HV358" i="3"/>
  <c r="IA358" i="3"/>
  <c r="HR359" i="3"/>
  <c r="HX359" i="3"/>
  <c r="IC359" i="3"/>
  <c r="HO359" i="3"/>
  <c r="HU359" i="3"/>
  <c r="HZ359" i="3"/>
  <c r="HW359" i="3"/>
  <c r="HQ359" i="3"/>
  <c r="IB359" i="3"/>
  <c r="HV359" i="3"/>
  <c r="IA359" i="3"/>
  <c r="HP359" i="3"/>
  <c r="HR360" i="3"/>
  <c r="HV360" i="3"/>
  <c r="IA360" i="3"/>
  <c r="HO360" i="3"/>
  <c r="HW360" i="3"/>
  <c r="IB360" i="3"/>
  <c r="HQ360" i="3"/>
  <c r="HZ360" i="3"/>
  <c r="HU360" i="3"/>
  <c r="HX360" i="3"/>
  <c r="IC360" i="3"/>
  <c r="HP360" i="3"/>
  <c r="HR313" i="3"/>
  <c r="HW313" i="3"/>
  <c r="IB313" i="3"/>
  <c r="HO313" i="3"/>
  <c r="HX313" i="3"/>
  <c r="IC313" i="3"/>
  <c r="HQ313" i="3"/>
  <c r="IA313" i="3"/>
  <c r="HU313" i="3"/>
  <c r="HV313" i="3"/>
  <c r="HZ313" i="3"/>
  <c r="HP313" i="3"/>
  <c r="HP309" i="3"/>
  <c r="HU309" i="3"/>
  <c r="HZ309" i="3"/>
  <c r="HQ309" i="3"/>
  <c r="HV309" i="3"/>
  <c r="IA309" i="3"/>
  <c r="IC309" i="3"/>
  <c r="HW309" i="3"/>
  <c r="HX309" i="3"/>
  <c r="IB309" i="3"/>
  <c r="HO309" i="3"/>
  <c r="HR309" i="3"/>
  <c r="HO311" i="3"/>
  <c r="HU311" i="3"/>
  <c r="HZ311" i="3"/>
  <c r="HP311" i="3"/>
  <c r="HV311" i="3"/>
  <c r="IA311" i="3"/>
  <c r="HR311" i="3"/>
  <c r="IC311" i="3"/>
  <c r="HW311" i="3"/>
  <c r="HQ311" i="3"/>
  <c r="HX311" i="3"/>
  <c r="IB311" i="3"/>
  <c r="HO339" i="3"/>
  <c r="HU339" i="3"/>
  <c r="HZ339" i="3"/>
  <c r="HP339" i="3"/>
  <c r="HV339" i="3"/>
  <c r="IA339" i="3"/>
  <c r="HW339" i="3"/>
  <c r="HX339" i="3"/>
  <c r="HQ339" i="3"/>
  <c r="IB339" i="3"/>
  <c r="HR339" i="3"/>
  <c r="IC339" i="3"/>
  <c r="HT420" i="3"/>
  <c r="HO335" i="3"/>
  <c r="HU335" i="3"/>
  <c r="HZ335" i="3"/>
  <c r="HP335" i="3"/>
  <c r="HV335" i="3"/>
  <c r="IA335" i="3"/>
  <c r="HR335" i="3"/>
  <c r="IC335" i="3"/>
  <c r="HW335" i="3"/>
  <c r="HX335" i="3"/>
  <c r="HQ335" i="3"/>
  <c r="IB335" i="3"/>
  <c r="HQ342" i="3"/>
  <c r="HU342" i="3"/>
  <c r="HZ342" i="3"/>
  <c r="HR342" i="3"/>
  <c r="HV342" i="3"/>
  <c r="IA342" i="3"/>
  <c r="HP342" i="3"/>
  <c r="HX342" i="3"/>
  <c r="IB342" i="3"/>
  <c r="IC342" i="3"/>
  <c r="HO342" i="3"/>
  <c r="HW342" i="3"/>
  <c r="HR352" i="3"/>
  <c r="HV352" i="3"/>
  <c r="IA352" i="3"/>
  <c r="HO352" i="3"/>
  <c r="HW352" i="3"/>
  <c r="IB352" i="3"/>
  <c r="IC352" i="3"/>
  <c r="HU352" i="3"/>
  <c r="HQ352" i="3"/>
  <c r="HS352" i="3" s="1"/>
  <c r="HZ352" i="3"/>
  <c r="HP352" i="3"/>
  <c r="HX352" i="3"/>
  <c r="HP353" i="3"/>
  <c r="HV353" i="3"/>
  <c r="IA353" i="3"/>
  <c r="HQ353" i="3"/>
  <c r="HW353" i="3"/>
  <c r="IB353" i="3"/>
  <c r="HX353" i="3"/>
  <c r="HO353" i="3"/>
  <c r="HZ353" i="3"/>
  <c r="HU353" i="3"/>
  <c r="HR353" i="3"/>
  <c r="IC353" i="3"/>
  <c r="HP354" i="3"/>
  <c r="HX354" i="3"/>
  <c r="IC354" i="3"/>
  <c r="HQ354" i="3"/>
  <c r="HU354" i="3"/>
  <c r="HZ354" i="3"/>
  <c r="HR354" i="3"/>
  <c r="IA354" i="3"/>
  <c r="IB354" i="3"/>
  <c r="HO354" i="3"/>
  <c r="HW354" i="3"/>
  <c r="HV354" i="3"/>
  <c r="HR355" i="3"/>
  <c r="HX355" i="3"/>
  <c r="IC355" i="3"/>
  <c r="HO355" i="3"/>
  <c r="HU355" i="3"/>
  <c r="HZ355" i="3"/>
  <c r="HW355" i="3"/>
  <c r="HQ355" i="3"/>
  <c r="IB355" i="3"/>
  <c r="HP355" i="3"/>
  <c r="HV355" i="3"/>
  <c r="IA355" i="3"/>
  <c r="ID335" i="3"/>
  <c r="ID342" i="3"/>
  <c r="ID352" i="3"/>
  <c r="ID355" i="3"/>
  <c r="ID313" i="3"/>
  <c r="ID309" i="3"/>
  <c r="ID310" i="3"/>
  <c r="ID311" i="3"/>
  <c r="ID312" i="3"/>
  <c r="ID339" i="3"/>
  <c r="ID344" i="3"/>
  <c r="ID343" i="3"/>
  <c r="ID358" i="3"/>
  <c r="ID359" i="3"/>
  <c r="ID337" i="3"/>
  <c r="ID357" i="3"/>
  <c r="ID360" i="3"/>
  <c r="ID353" i="3"/>
  <c r="ID354" i="3"/>
  <c r="ID341" i="3"/>
  <c r="ID345" i="3"/>
  <c r="CR309" i="3"/>
  <c r="CW309" i="3" s="1"/>
  <c r="CR310" i="3"/>
  <c r="CW310" i="3" s="1"/>
  <c r="CR311" i="3"/>
  <c r="CW311" i="3" s="1"/>
  <c r="CR312" i="3"/>
  <c r="CW312" i="3" s="1"/>
  <c r="CR313" i="3"/>
  <c r="CW313" i="3" s="1"/>
  <c r="CR337" i="3"/>
  <c r="CW337" i="3" s="1"/>
  <c r="CR339" i="3"/>
  <c r="CW339" i="3" s="1"/>
  <c r="CR345" i="3"/>
  <c r="CW345" i="3" s="1"/>
  <c r="CR335" i="3"/>
  <c r="CW335" i="3" s="1"/>
  <c r="AX345" i="3"/>
  <c r="FH359" i="3"/>
  <c r="FH358" i="3"/>
  <c r="FH360" i="3"/>
  <c r="HA360" i="3"/>
  <c r="HA357" i="3"/>
  <c r="FH353" i="3"/>
  <c r="HA354" i="3"/>
  <c r="FH355" i="3"/>
  <c r="HA355" i="3"/>
  <c r="HA352" i="3"/>
  <c r="AW339" i="3"/>
  <c r="AW344" i="3"/>
  <c r="FH341" i="3"/>
  <c r="AX337" i="3"/>
  <c r="HA339" i="3"/>
  <c r="HA345" i="3"/>
  <c r="AW335" i="3"/>
  <c r="HA337" i="3"/>
  <c r="HA335" i="3"/>
  <c r="AX342" i="3"/>
  <c r="HA343" i="3"/>
  <c r="FH344" i="3"/>
  <c r="FH342" i="3"/>
  <c r="AW343" i="3"/>
  <c r="HA344" i="3"/>
  <c r="AW341" i="3"/>
  <c r="AX309" i="3"/>
  <c r="AW311" i="3"/>
  <c r="FH311" i="3"/>
  <c r="HA309" i="3"/>
  <c r="HA312" i="3"/>
  <c r="HA310" i="3"/>
  <c r="AW312" i="3"/>
  <c r="HA313" i="3"/>
  <c r="AW310" i="3"/>
  <c r="AW313" i="3"/>
  <c r="HS335" i="3" l="1"/>
  <c r="HS343" i="3"/>
  <c r="HT345" i="3"/>
  <c r="HT341" i="3"/>
  <c r="HT355" i="3"/>
  <c r="HT310" i="3"/>
  <c r="HS353" i="3"/>
  <c r="HT339" i="3"/>
  <c r="HS359" i="3"/>
  <c r="HT337" i="3"/>
  <c r="HT357" i="3"/>
  <c r="HT312" i="3"/>
  <c r="HS339" i="3"/>
  <c r="HT354" i="3"/>
  <c r="HS342" i="3"/>
  <c r="HT313" i="3"/>
  <c r="HS360" i="3"/>
  <c r="HT353" i="3"/>
  <c r="HT342" i="3"/>
  <c r="HS309" i="3"/>
  <c r="HS358" i="3"/>
  <c r="HS344" i="3"/>
  <c r="HS341" i="3"/>
  <c r="HT311" i="3"/>
  <c r="HS310" i="3"/>
  <c r="HT344" i="3"/>
  <c r="HT309" i="3"/>
  <c r="HT360" i="3"/>
  <c r="HS357" i="3"/>
  <c r="HT343" i="3"/>
  <c r="HS312" i="3"/>
  <c r="HS311" i="3"/>
  <c r="HS313" i="3"/>
  <c r="HS355" i="3"/>
  <c r="HS354" i="3"/>
  <c r="HT352" i="3"/>
  <c r="HT335" i="3"/>
  <c r="HT359" i="3"/>
  <c r="HT358" i="3"/>
  <c r="HS337" i="3"/>
  <c r="HS345" i="3"/>
  <c r="HJ160" i="3"/>
  <c r="HI160" i="3"/>
  <c r="GM160" i="3"/>
  <c r="GL160" i="3"/>
  <c r="GD160" i="3"/>
  <c r="GC160" i="3"/>
  <c r="FZ160" i="3"/>
  <c r="FU160" i="3"/>
  <c r="FT160" i="3"/>
  <c r="FQ160" i="3"/>
  <c r="FK160" i="3"/>
  <c r="FC160" i="3"/>
  <c r="FB160" i="3"/>
  <c r="EY160" i="3"/>
  <c r="EX160" i="3"/>
  <c r="ET160" i="3"/>
  <c r="ES160" i="3"/>
  <c r="EP160" i="3"/>
  <c r="EO160" i="3"/>
  <c r="EK160" i="3"/>
  <c r="EJ160" i="3"/>
  <c r="EG160" i="3"/>
  <c r="EF160" i="3"/>
  <c r="EB160" i="3"/>
  <c r="EA160" i="3"/>
  <c r="DX160" i="3"/>
  <c r="DW160" i="3"/>
  <c r="DS160" i="3"/>
  <c r="DR160" i="3"/>
  <c r="DO160" i="3"/>
  <c r="DN160" i="3"/>
  <c r="DJ160" i="3"/>
  <c r="DI160" i="3"/>
  <c r="DF160" i="3"/>
  <c r="DE160" i="3"/>
  <c r="DA160" i="3"/>
  <c r="CZ160" i="3"/>
  <c r="CV160" i="3"/>
  <c r="CQ160" i="3"/>
  <c r="BK160" i="3"/>
  <c r="HA160" i="3" s="1"/>
  <c r="BD160" i="3"/>
  <c r="AP160" i="3" s="1"/>
  <c r="AO160" i="3"/>
  <c r="W160" i="3"/>
  <c r="AX160" i="3" s="1"/>
  <c r="HJ159" i="3"/>
  <c r="HI159" i="3"/>
  <c r="GM159" i="3"/>
  <c r="GL159" i="3"/>
  <c r="GD159" i="3"/>
  <c r="GC159" i="3"/>
  <c r="FZ159" i="3"/>
  <c r="FU159" i="3"/>
  <c r="FT159" i="3"/>
  <c r="FQ159" i="3"/>
  <c r="FL159" i="3"/>
  <c r="FK159" i="3"/>
  <c r="FC159" i="3"/>
  <c r="FB159" i="3"/>
  <c r="EY159" i="3"/>
  <c r="EX159" i="3"/>
  <c r="ET159" i="3"/>
  <c r="ES159" i="3"/>
  <c r="EP159" i="3"/>
  <c r="EO159" i="3"/>
  <c r="EK159" i="3"/>
  <c r="EJ159" i="3"/>
  <c r="EG159" i="3"/>
  <c r="EF159" i="3"/>
  <c r="EB159" i="3"/>
  <c r="EA159" i="3"/>
  <c r="DX159" i="3"/>
  <c r="DW159" i="3"/>
  <c r="DS159" i="3"/>
  <c r="DR159" i="3"/>
  <c r="DO159" i="3"/>
  <c r="DN159" i="3"/>
  <c r="DJ159" i="3"/>
  <c r="DI159" i="3"/>
  <c r="DF159" i="3"/>
  <c r="DE159" i="3"/>
  <c r="DA159" i="3"/>
  <c r="CZ159" i="3"/>
  <c r="CV159" i="3"/>
  <c r="CQ159" i="3"/>
  <c r="BK159" i="3"/>
  <c r="FH159" i="3" s="1"/>
  <c r="BD159" i="3"/>
  <c r="AP159" i="3" s="1"/>
  <c r="AO159" i="3"/>
  <c r="W159" i="3"/>
  <c r="AX159" i="3" s="1"/>
  <c r="HJ158" i="3"/>
  <c r="HI158" i="3"/>
  <c r="GM158" i="3"/>
  <c r="GL158" i="3"/>
  <c r="GD158" i="3"/>
  <c r="GC158" i="3"/>
  <c r="FZ158" i="3"/>
  <c r="FU158" i="3"/>
  <c r="FT158" i="3"/>
  <c r="FQ158" i="3"/>
  <c r="FL158" i="3"/>
  <c r="FK158" i="3"/>
  <c r="FC158" i="3"/>
  <c r="FB158" i="3"/>
  <c r="EY158" i="3"/>
  <c r="EX158" i="3"/>
  <c r="ET158" i="3"/>
  <c r="ES158" i="3"/>
  <c r="EP158" i="3"/>
  <c r="EO158" i="3"/>
  <c r="EK158" i="3"/>
  <c r="EJ158" i="3"/>
  <c r="EG158" i="3"/>
  <c r="EF158" i="3"/>
  <c r="EB158" i="3"/>
  <c r="EA158" i="3"/>
  <c r="DX158" i="3"/>
  <c r="DW158" i="3"/>
  <c r="DS158" i="3"/>
  <c r="DR158" i="3"/>
  <c r="DO158" i="3"/>
  <c r="DN158" i="3"/>
  <c r="DJ158" i="3"/>
  <c r="DI158" i="3"/>
  <c r="DF158" i="3"/>
  <c r="DE158" i="3"/>
  <c r="DA158" i="3"/>
  <c r="CZ158" i="3"/>
  <c r="CV158" i="3"/>
  <c r="CQ158" i="3"/>
  <c r="BK158" i="3"/>
  <c r="BD158" i="3"/>
  <c r="AP158" i="3" s="1"/>
  <c r="AO158" i="3"/>
  <c r="W158" i="3"/>
  <c r="AX158" i="3" s="1"/>
  <c r="HJ157" i="3"/>
  <c r="HI157" i="3"/>
  <c r="GM157" i="3"/>
  <c r="GL157" i="3"/>
  <c r="GD157" i="3"/>
  <c r="GC157" i="3"/>
  <c r="FZ157" i="3"/>
  <c r="FU157" i="3"/>
  <c r="FT157" i="3"/>
  <c r="FQ157" i="3"/>
  <c r="FL157" i="3"/>
  <c r="FK157" i="3"/>
  <c r="FC157" i="3"/>
  <c r="FB157" i="3"/>
  <c r="EY157" i="3"/>
  <c r="EX157" i="3"/>
  <c r="ET157" i="3"/>
  <c r="ES157" i="3"/>
  <c r="EP157" i="3"/>
  <c r="EO157" i="3"/>
  <c r="EK157" i="3"/>
  <c r="EJ157" i="3"/>
  <c r="EG157" i="3"/>
  <c r="EF157" i="3"/>
  <c r="EB157" i="3"/>
  <c r="EA157" i="3"/>
  <c r="DX157" i="3"/>
  <c r="DW157" i="3"/>
  <c r="DS157" i="3"/>
  <c r="DR157" i="3"/>
  <c r="DO157" i="3"/>
  <c r="DN157" i="3"/>
  <c r="DJ157" i="3"/>
  <c r="DI157" i="3"/>
  <c r="DF157" i="3"/>
  <c r="DE157" i="3"/>
  <c r="DA157" i="3"/>
  <c r="CZ157" i="3"/>
  <c r="CV157" i="3"/>
  <c r="CQ157" i="3"/>
  <c r="BK157" i="3"/>
  <c r="HA157" i="3" s="1"/>
  <c r="BD157" i="3"/>
  <c r="AP157" i="3" s="1"/>
  <c r="AO157" i="3"/>
  <c r="W157" i="3"/>
  <c r="AW157" i="3" s="1"/>
  <c r="HJ156" i="3"/>
  <c r="HI156" i="3"/>
  <c r="GM156" i="3"/>
  <c r="GL156" i="3"/>
  <c r="GD156" i="3"/>
  <c r="GC156" i="3"/>
  <c r="FZ156" i="3"/>
  <c r="FU156" i="3"/>
  <c r="FT156" i="3"/>
  <c r="FQ156" i="3"/>
  <c r="FL156" i="3"/>
  <c r="FK156" i="3"/>
  <c r="FC156" i="3"/>
  <c r="FB156" i="3"/>
  <c r="EY156" i="3"/>
  <c r="EX156" i="3"/>
  <c r="ET156" i="3"/>
  <c r="ES156" i="3"/>
  <c r="EP156" i="3"/>
  <c r="EO156" i="3"/>
  <c r="EK156" i="3"/>
  <c r="EJ156" i="3"/>
  <c r="EG156" i="3"/>
  <c r="EF156" i="3"/>
  <c r="EB156" i="3"/>
  <c r="EA156" i="3"/>
  <c r="DX156" i="3"/>
  <c r="DW156" i="3"/>
  <c r="DS156" i="3"/>
  <c r="DR156" i="3"/>
  <c r="DO156" i="3"/>
  <c r="DN156" i="3"/>
  <c r="DJ156" i="3"/>
  <c r="DI156" i="3"/>
  <c r="DF156" i="3"/>
  <c r="DE156" i="3"/>
  <c r="DA156" i="3"/>
  <c r="CZ156" i="3"/>
  <c r="CV156" i="3"/>
  <c r="CQ156" i="3"/>
  <c r="BK156" i="3"/>
  <c r="FH156" i="3" s="1"/>
  <c r="BD156" i="3"/>
  <c r="AP156" i="3" s="1"/>
  <c r="AO156" i="3"/>
  <c r="W156" i="3"/>
  <c r="AW156" i="3" s="1"/>
  <c r="HA374" i="3"/>
  <c r="HB374" i="3"/>
  <c r="HC374" i="3"/>
  <c r="HF374" i="3"/>
  <c r="HG374" i="3"/>
  <c r="HI374" i="3"/>
  <c r="HJ374" i="3"/>
  <c r="FH158" i="3" l="1"/>
  <c r="CR158" i="3"/>
  <c r="CW158" i="3" s="1"/>
  <c r="HO156" i="3"/>
  <c r="HW156" i="3"/>
  <c r="IB156" i="3"/>
  <c r="HP156" i="3"/>
  <c r="HX156" i="3"/>
  <c r="IC156" i="3"/>
  <c r="HQ156" i="3"/>
  <c r="HU156" i="3"/>
  <c r="HZ156" i="3"/>
  <c r="HR156" i="3"/>
  <c r="HV156" i="3"/>
  <c r="IA156" i="3"/>
  <c r="HO160" i="3"/>
  <c r="HW160" i="3"/>
  <c r="IB160" i="3"/>
  <c r="HP160" i="3"/>
  <c r="HX160" i="3"/>
  <c r="IC160" i="3"/>
  <c r="HQ160" i="3"/>
  <c r="HU160" i="3"/>
  <c r="HZ160" i="3"/>
  <c r="HR160" i="3"/>
  <c r="HV160" i="3"/>
  <c r="IA160" i="3"/>
  <c r="HO159" i="3"/>
  <c r="HU159" i="3"/>
  <c r="HZ159" i="3"/>
  <c r="HP159" i="3"/>
  <c r="HV159" i="3"/>
  <c r="IA159" i="3"/>
  <c r="HQ159" i="3"/>
  <c r="HW159" i="3"/>
  <c r="IB159" i="3"/>
  <c r="HR159" i="3"/>
  <c r="HX159" i="3"/>
  <c r="IC159" i="3"/>
  <c r="HQ157" i="3"/>
  <c r="HW157" i="3"/>
  <c r="IB157" i="3"/>
  <c r="HR157" i="3"/>
  <c r="HX157" i="3"/>
  <c r="IC157" i="3"/>
  <c r="HO157" i="3"/>
  <c r="HU157" i="3"/>
  <c r="HZ157" i="3"/>
  <c r="HP157" i="3"/>
  <c r="HV157" i="3"/>
  <c r="IA157" i="3"/>
  <c r="HQ158" i="3"/>
  <c r="HU158" i="3"/>
  <c r="HZ158" i="3"/>
  <c r="HR158" i="3"/>
  <c r="HV158" i="3"/>
  <c r="IA158" i="3"/>
  <c r="HO158" i="3"/>
  <c r="HW158" i="3"/>
  <c r="IB158" i="3"/>
  <c r="HP158" i="3"/>
  <c r="HX158" i="3"/>
  <c r="IC158" i="3"/>
  <c r="ID158" i="3"/>
  <c r="ID159" i="3"/>
  <c r="ID157" i="3"/>
  <c r="ID156" i="3"/>
  <c r="ID160" i="3"/>
  <c r="CR159" i="3"/>
  <c r="CW159" i="3" s="1"/>
  <c r="CR157" i="3"/>
  <c r="CW157" i="3" s="1"/>
  <c r="CR156" i="3"/>
  <c r="CW156" i="3" s="1"/>
  <c r="CR160" i="3"/>
  <c r="CW160" i="3" s="1"/>
  <c r="AW160" i="3"/>
  <c r="AX157" i="3"/>
  <c r="AW159" i="3"/>
  <c r="AX156" i="3"/>
  <c r="HA159" i="3"/>
  <c r="HA158" i="3"/>
  <c r="FH160" i="3"/>
  <c r="FL160" i="3" s="1"/>
  <c r="HA156" i="3"/>
  <c r="FH157" i="3"/>
  <c r="AW158" i="3"/>
  <c r="HS159" i="3" l="1"/>
  <c r="HS160" i="3"/>
  <c r="HT157" i="3"/>
  <c r="HT156" i="3"/>
  <c r="HS158" i="3"/>
  <c r="HS157" i="3"/>
  <c r="HS156" i="3"/>
  <c r="HT158" i="3"/>
  <c r="HT159" i="3"/>
  <c r="HT160" i="3"/>
  <c r="HJ419" i="3"/>
  <c r="HI419" i="3"/>
  <c r="HG419" i="3"/>
  <c r="HF419" i="3"/>
  <c r="HC419" i="3"/>
  <c r="HB419" i="3"/>
  <c r="HA419" i="3"/>
  <c r="BK14" i="3" l="1"/>
  <c r="FQ184" i="3" l="1"/>
  <c r="FQ183" i="3"/>
  <c r="FQ182" i="3"/>
  <c r="FQ179" i="3"/>
  <c r="FQ178" i="3"/>
  <c r="FQ177" i="3"/>
  <c r="FQ176" i="3"/>
  <c r="FC533" i="3" l="1"/>
  <c r="FB533" i="3"/>
  <c r="EY533" i="3"/>
  <c r="EX533" i="3"/>
  <c r="FC532" i="3"/>
  <c r="FB532" i="3"/>
  <c r="EY532" i="3"/>
  <c r="FC530" i="3"/>
  <c r="FB530" i="3"/>
  <c r="EY530" i="3"/>
  <c r="EX530" i="3"/>
  <c r="FC529" i="3"/>
  <c r="FB529" i="3"/>
  <c r="EY529" i="3"/>
  <c r="EX529" i="3"/>
  <c r="FC528" i="3"/>
  <c r="FB528" i="3"/>
  <c r="EY528" i="3"/>
  <c r="EX528" i="3"/>
  <c r="FC527" i="3"/>
  <c r="FB527" i="3"/>
  <c r="EY527" i="3"/>
  <c r="EX527" i="3"/>
  <c r="FC526" i="3"/>
  <c r="FB526" i="3"/>
  <c r="EY526" i="3"/>
  <c r="EX526" i="3"/>
  <c r="FC525" i="3"/>
  <c r="FB525" i="3"/>
  <c r="EY525" i="3"/>
  <c r="EX525" i="3"/>
  <c r="FC524" i="3"/>
  <c r="FB524" i="3"/>
  <c r="EY524" i="3"/>
  <c r="EX524" i="3"/>
  <c r="FC522" i="3"/>
  <c r="FB522" i="3"/>
  <c r="EY522" i="3"/>
  <c r="EX522" i="3"/>
  <c r="FC521" i="3"/>
  <c r="FB521" i="3"/>
  <c r="EY521" i="3"/>
  <c r="EX521" i="3"/>
  <c r="FC520" i="3"/>
  <c r="FB520" i="3"/>
  <c r="EY520" i="3"/>
  <c r="EX520" i="3"/>
  <c r="FC519" i="3"/>
  <c r="FB519" i="3"/>
  <c r="EY519" i="3"/>
  <c r="EX519" i="3"/>
  <c r="FC518" i="3"/>
  <c r="FB518" i="3"/>
  <c r="EY518" i="3"/>
  <c r="EX518" i="3"/>
  <c r="FC517" i="3"/>
  <c r="FB517" i="3"/>
  <c r="EY517" i="3"/>
  <c r="EX517" i="3"/>
  <c r="FC515" i="3"/>
  <c r="FB515" i="3"/>
  <c r="EY515" i="3"/>
  <c r="EX515" i="3"/>
  <c r="FC514" i="3"/>
  <c r="FB514" i="3"/>
  <c r="EY514" i="3"/>
  <c r="EX514" i="3"/>
  <c r="FC513" i="3"/>
  <c r="FB513" i="3"/>
  <c r="EY513" i="3"/>
  <c r="EX513" i="3"/>
  <c r="FC512" i="3"/>
  <c r="FB512" i="3"/>
  <c r="EY512" i="3"/>
  <c r="EX512" i="3"/>
  <c r="FC511" i="3"/>
  <c r="FB511" i="3"/>
  <c r="EY511" i="3"/>
  <c r="EX511" i="3"/>
  <c r="FC510" i="3"/>
  <c r="FB510" i="3"/>
  <c r="EY510" i="3"/>
  <c r="EX510" i="3"/>
  <c r="FC507" i="3"/>
  <c r="FB507" i="3"/>
  <c r="EY507" i="3"/>
  <c r="EX507" i="3"/>
  <c r="FC506" i="3"/>
  <c r="FB506" i="3"/>
  <c r="EY506" i="3"/>
  <c r="EX506" i="3"/>
  <c r="FC505" i="3"/>
  <c r="FB505" i="3"/>
  <c r="EY505" i="3"/>
  <c r="EX505" i="3"/>
  <c r="FC504" i="3"/>
  <c r="FB504" i="3"/>
  <c r="EY504" i="3"/>
  <c r="EX504" i="3"/>
  <c r="FC503" i="3"/>
  <c r="FB503" i="3"/>
  <c r="EY503" i="3"/>
  <c r="EX503" i="3"/>
  <c r="FC502" i="3"/>
  <c r="FB502" i="3"/>
  <c r="EY502" i="3"/>
  <c r="EX502" i="3"/>
  <c r="FC499" i="3"/>
  <c r="FB499" i="3"/>
  <c r="EY499" i="3"/>
  <c r="EX499" i="3"/>
  <c r="FC498" i="3"/>
  <c r="FB498" i="3"/>
  <c r="EY498" i="3"/>
  <c r="EX498" i="3"/>
  <c r="FC497" i="3"/>
  <c r="FB497" i="3"/>
  <c r="EY497" i="3"/>
  <c r="EX497" i="3"/>
  <c r="FC496" i="3"/>
  <c r="FB496" i="3"/>
  <c r="EY496" i="3"/>
  <c r="EX496" i="3"/>
  <c r="FC495" i="3"/>
  <c r="FB495" i="3"/>
  <c r="EY495" i="3"/>
  <c r="EX495" i="3"/>
  <c r="FC494" i="3"/>
  <c r="FB494" i="3"/>
  <c r="EY494" i="3"/>
  <c r="EX494" i="3"/>
  <c r="FC491" i="3"/>
  <c r="FB491" i="3"/>
  <c r="EY491" i="3"/>
  <c r="EX491" i="3"/>
  <c r="FC489" i="3"/>
  <c r="FB489" i="3"/>
  <c r="EY489" i="3"/>
  <c r="EX489" i="3"/>
  <c r="FC488" i="3"/>
  <c r="FB488" i="3"/>
  <c r="EY488" i="3"/>
  <c r="EX488" i="3"/>
  <c r="FC485" i="3"/>
  <c r="FB485" i="3"/>
  <c r="EY485" i="3"/>
  <c r="EX485" i="3"/>
  <c r="FC484" i="3"/>
  <c r="FB484" i="3"/>
  <c r="EY484" i="3"/>
  <c r="EX484" i="3"/>
  <c r="FC483" i="3"/>
  <c r="FB483" i="3"/>
  <c r="EY483" i="3"/>
  <c r="EX483" i="3"/>
  <c r="FC482" i="3"/>
  <c r="FB482" i="3"/>
  <c r="EY482" i="3"/>
  <c r="EX482" i="3"/>
  <c r="FC481" i="3"/>
  <c r="FB481" i="3"/>
  <c r="EY481" i="3"/>
  <c r="EX481" i="3"/>
  <c r="FC480" i="3"/>
  <c r="FB480" i="3"/>
  <c r="EY480" i="3"/>
  <c r="EX480" i="3"/>
  <c r="FC479" i="3"/>
  <c r="FB479" i="3"/>
  <c r="EY479" i="3"/>
  <c r="EX479" i="3"/>
  <c r="FC478" i="3"/>
  <c r="FB478" i="3"/>
  <c r="EY478" i="3"/>
  <c r="EX478" i="3"/>
  <c r="FC477" i="3"/>
  <c r="FB477" i="3"/>
  <c r="EY477" i="3"/>
  <c r="EX477" i="3"/>
  <c r="FC476" i="3"/>
  <c r="FB476" i="3"/>
  <c r="EY476" i="3"/>
  <c r="EX476" i="3"/>
  <c r="FC475" i="3"/>
  <c r="FB475" i="3"/>
  <c r="EY475" i="3"/>
  <c r="EX475" i="3"/>
  <c r="FC474" i="3"/>
  <c r="FB474" i="3"/>
  <c r="EY474" i="3"/>
  <c r="EX474" i="3"/>
  <c r="FC472" i="3"/>
  <c r="FB472" i="3"/>
  <c r="EY472" i="3"/>
  <c r="EX472" i="3"/>
  <c r="FC471" i="3"/>
  <c r="FB471" i="3"/>
  <c r="EY471" i="3"/>
  <c r="EX471" i="3"/>
  <c r="FC469" i="3"/>
  <c r="FB469" i="3"/>
  <c r="EY469" i="3"/>
  <c r="EX469" i="3"/>
  <c r="FC468" i="3"/>
  <c r="FB468" i="3"/>
  <c r="EY468" i="3"/>
  <c r="EX468" i="3"/>
  <c r="FC467" i="3"/>
  <c r="FB467" i="3"/>
  <c r="EY467" i="3"/>
  <c r="EX467" i="3"/>
  <c r="FC466" i="3"/>
  <c r="FB466" i="3"/>
  <c r="EY466" i="3"/>
  <c r="EX466" i="3"/>
  <c r="FC465" i="3"/>
  <c r="FB465" i="3"/>
  <c r="EY465" i="3"/>
  <c r="EX465" i="3"/>
  <c r="FC464" i="3"/>
  <c r="FB464" i="3"/>
  <c r="EY464" i="3"/>
  <c r="EX464" i="3"/>
  <c r="FC463" i="3"/>
  <c r="FB463" i="3"/>
  <c r="EY463" i="3"/>
  <c r="EX463" i="3"/>
  <c r="FC462" i="3"/>
  <c r="FB462" i="3"/>
  <c r="EY462" i="3"/>
  <c r="EX462" i="3"/>
  <c r="FC461" i="3"/>
  <c r="FB461" i="3"/>
  <c r="EY461" i="3"/>
  <c r="EX461" i="3"/>
  <c r="FC460" i="3"/>
  <c r="FB460" i="3"/>
  <c r="EY460" i="3"/>
  <c r="EX460" i="3"/>
  <c r="FC459" i="3"/>
  <c r="FB459" i="3"/>
  <c r="EY459" i="3"/>
  <c r="EX459" i="3"/>
  <c r="FC458" i="3"/>
  <c r="FB458" i="3"/>
  <c r="EY458" i="3"/>
  <c r="EX458" i="3"/>
  <c r="FC455" i="3"/>
  <c r="FB455" i="3"/>
  <c r="EY455" i="3"/>
  <c r="EX455" i="3"/>
  <c r="FC454" i="3"/>
  <c r="FB454" i="3"/>
  <c r="EY454" i="3"/>
  <c r="EX454" i="3"/>
  <c r="FC453" i="3"/>
  <c r="FB453" i="3"/>
  <c r="EY453" i="3"/>
  <c r="EX453" i="3"/>
  <c r="FC452" i="3"/>
  <c r="FB452" i="3"/>
  <c r="EY452" i="3"/>
  <c r="EX452" i="3"/>
  <c r="FC451" i="3"/>
  <c r="FB451" i="3"/>
  <c r="EY451" i="3"/>
  <c r="EX451" i="3"/>
  <c r="FC450" i="3"/>
  <c r="FB450" i="3"/>
  <c r="EY450" i="3"/>
  <c r="EX450" i="3"/>
  <c r="FC448" i="3"/>
  <c r="FB448" i="3"/>
  <c r="EY448" i="3"/>
  <c r="EX448" i="3"/>
  <c r="FC447" i="3"/>
  <c r="FB447" i="3"/>
  <c r="EY447" i="3"/>
  <c r="EX447" i="3"/>
  <c r="FC446" i="3"/>
  <c r="FB446" i="3"/>
  <c r="EY446" i="3"/>
  <c r="EX446" i="3"/>
  <c r="FC445" i="3"/>
  <c r="FB445" i="3"/>
  <c r="EY445" i="3"/>
  <c r="EX445" i="3"/>
  <c r="FC443" i="3"/>
  <c r="FB443" i="3"/>
  <c r="EY443" i="3"/>
  <c r="EX443" i="3"/>
  <c r="FC442" i="3"/>
  <c r="FB442" i="3"/>
  <c r="EY442" i="3"/>
  <c r="EX442" i="3"/>
  <c r="FC441" i="3"/>
  <c r="FB441" i="3"/>
  <c r="EY441" i="3"/>
  <c r="EX441" i="3"/>
  <c r="FC440" i="3"/>
  <c r="FB440" i="3"/>
  <c r="EY440" i="3"/>
  <c r="EX440" i="3"/>
  <c r="FC439" i="3"/>
  <c r="FB439" i="3"/>
  <c r="EY439" i="3"/>
  <c r="EX439" i="3"/>
  <c r="FC438" i="3"/>
  <c r="FB438" i="3"/>
  <c r="EY438" i="3"/>
  <c r="EX438" i="3"/>
  <c r="FC435" i="3"/>
  <c r="FB435" i="3"/>
  <c r="EY435" i="3"/>
  <c r="EX435" i="3"/>
  <c r="FC434" i="3"/>
  <c r="FB434" i="3"/>
  <c r="EY434" i="3"/>
  <c r="EX434" i="3"/>
  <c r="FC433" i="3"/>
  <c r="FB433" i="3"/>
  <c r="EY433" i="3"/>
  <c r="EX433" i="3"/>
  <c r="FC432" i="3"/>
  <c r="FB432" i="3"/>
  <c r="EY432" i="3"/>
  <c r="EX432" i="3"/>
  <c r="FC431" i="3"/>
  <c r="FB431" i="3"/>
  <c r="EY431" i="3"/>
  <c r="EX431" i="3"/>
  <c r="FC430" i="3"/>
  <c r="FB430" i="3"/>
  <c r="EY430" i="3"/>
  <c r="EX430" i="3"/>
  <c r="FC427" i="3"/>
  <c r="FB427" i="3"/>
  <c r="EY427" i="3"/>
  <c r="EX427" i="3"/>
  <c r="FC426" i="3"/>
  <c r="FB426" i="3"/>
  <c r="EY426" i="3"/>
  <c r="EX426" i="3"/>
  <c r="FC425" i="3"/>
  <c r="FB425" i="3"/>
  <c r="EY425" i="3"/>
  <c r="EX425" i="3"/>
  <c r="FC424" i="3"/>
  <c r="FB424" i="3"/>
  <c r="EY424" i="3"/>
  <c r="EX424" i="3"/>
  <c r="FC423" i="3"/>
  <c r="FB423" i="3"/>
  <c r="EY423" i="3"/>
  <c r="EX423" i="3"/>
  <c r="FC422" i="3"/>
  <c r="FB422" i="3"/>
  <c r="EY422" i="3"/>
  <c r="EX422" i="3"/>
  <c r="FC418" i="3"/>
  <c r="FB418" i="3"/>
  <c r="EY418" i="3"/>
  <c r="EX418" i="3"/>
  <c r="FC417" i="3"/>
  <c r="FB417" i="3"/>
  <c r="EY417" i="3"/>
  <c r="EX417" i="3"/>
  <c r="FC416" i="3"/>
  <c r="FB416" i="3"/>
  <c r="EY416" i="3"/>
  <c r="EX416" i="3"/>
  <c r="FC415" i="3"/>
  <c r="FB415" i="3"/>
  <c r="EY415" i="3"/>
  <c r="EX415" i="3"/>
  <c r="FC414" i="3"/>
  <c r="FB414" i="3"/>
  <c r="EY414" i="3"/>
  <c r="EX414" i="3"/>
  <c r="FC413" i="3"/>
  <c r="FB413" i="3"/>
  <c r="EY413" i="3"/>
  <c r="EX413" i="3"/>
  <c r="FC411" i="3"/>
  <c r="FB411" i="3"/>
  <c r="EY411" i="3"/>
  <c r="EX411" i="3"/>
  <c r="FC410" i="3"/>
  <c r="FB410" i="3"/>
  <c r="EY410" i="3"/>
  <c r="EX410" i="3"/>
  <c r="FC409" i="3"/>
  <c r="FB409" i="3"/>
  <c r="EY409" i="3"/>
  <c r="EX409" i="3"/>
  <c r="FC408" i="3"/>
  <c r="FB408" i="3"/>
  <c r="EY408" i="3"/>
  <c r="EX408" i="3"/>
  <c r="FC407" i="3"/>
  <c r="FB407" i="3"/>
  <c r="EY407" i="3"/>
  <c r="EX407" i="3"/>
  <c r="FC406" i="3"/>
  <c r="FB406" i="3"/>
  <c r="EY406" i="3"/>
  <c r="EX406" i="3"/>
  <c r="FC404" i="3"/>
  <c r="FB404" i="3"/>
  <c r="EY404" i="3"/>
  <c r="EX404" i="3"/>
  <c r="FC402" i="3"/>
  <c r="FB402" i="3"/>
  <c r="EY402" i="3"/>
  <c r="EX402" i="3"/>
  <c r="FC400" i="3"/>
  <c r="FB400" i="3"/>
  <c r="EY400" i="3"/>
  <c r="EX400" i="3"/>
  <c r="FC399" i="3"/>
  <c r="FB399" i="3"/>
  <c r="EY399" i="3"/>
  <c r="EX399" i="3"/>
  <c r="FC398" i="3"/>
  <c r="FB398" i="3"/>
  <c r="EY398" i="3"/>
  <c r="EX398" i="3"/>
  <c r="FC397" i="3"/>
  <c r="FB397" i="3"/>
  <c r="EY397" i="3"/>
  <c r="EX397" i="3"/>
  <c r="FC396" i="3"/>
  <c r="FB396" i="3"/>
  <c r="EY396" i="3"/>
  <c r="EX396" i="3"/>
  <c r="FC394" i="3"/>
  <c r="FB394" i="3"/>
  <c r="EY394" i="3"/>
  <c r="EX394" i="3"/>
  <c r="FC393" i="3"/>
  <c r="FB393" i="3"/>
  <c r="EY393" i="3"/>
  <c r="EX393" i="3"/>
  <c r="FC392" i="3"/>
  <c r="FB392" i="3"/>
  <c r="EY392" i="3"/>
  <c r="EX392" i="3"/>
  <c r="FC391" i="3"/>
  <c r="FB391" i="3"/>
  <c r="EY391" i="3"/>
  <c r="EX391" i="3"/>
  <c r="FC390" i="3"/>
  <c r="FB390" i="3"/>
  <c r="EY390" i="3"/>
  <c r="EX390" i="3"/>
  <c r="FC388" i="3"/>
  <c r="FB388" i="3"/>
  <c r="EY388" i="3"/>
  <c r="EX388" i="3"/>
  <c r="FC387" i="3"/>
  <c r="FB387" i="3"/>
  <c r="EY387" i="3"/>
  <c r="EX387" i="3"/>
  <c r="FC386" i="3"/>
  <c r="FB386" i="3"/>
  <c r="EY386" i="3"/>
  <c r="EX386" i="3"/>
  <c r="FC384" i="3"/>
  <c r="FB384" i="3"/>
  <c r="EY384" i="3"/>
  <c r="EX384" i="3"/>
  <c r="FC383" i="3"/>
  <c r="FB383" i="3"/>
  <c r="EY383" i="3"/>
  <c r="EX383" i="3"/>
  <c r="FC382" i="3"/>
  <c r="FB382" i="3"/>
  <c r="EY382" i="3"/>
  <c r="EX382" i="3"/>
  <c r="FC380" i="3"/>
  <c r="FB380" i="3"/>
  <c r="EY380" i="3"/>
  <c r="EX380" i="3"/>
  <c r="FC379" i="3"/>
  <c r="FB379" i="3"/>
  <c r="EY379" i="3"/>
  <c r="EX379" i="3"/>
  <c r="FC378" i="3"/>
  <c r="FB378" i="3"/>
  <c r="EY378" i="3"/>
  <c r="EX378" i="3"/>
  <c r="FC377" i="3"/>
  <c r="FB377" i="3"/>
  <c r="EY377" i="3"/>
  <c r="EX377" i="3"/>
  <c r="FC376" i="3"/>
  <c r="FB376" i="3"/>
  <c r="EY376" i="3"/>
  <c r="EX376" i="3"/>
  <c r="FC375" i="3"/>
  <c r="FB375" i="3"/>
  <c r="EY375" i="3"/>
  <c r="EX375" i="3"/>
  <c r="FC373" i="3"/>
  <c r="FB373" i="3"/>
  <c r="EY373" i="3"/>
  <c r="EX373" i="3"/>
  <c r="FC371" i="3"/>
  <c r="FB371" i="3"/>
  <c r="EY371" i="3"/>
  <c r="EX371" i="3"/>
  <c r="FC370" i="3"/>
  <c r="FB370" i="3"/>
  <c r="EY370" i="3"/>
  <c r="EX370" i="3"/>
  <c r="FC369" i="3"/>
  <c r="FB369" i="3"/>
  <c r="EY369" i="3"/>
  <c r="EX369" i="3"/>
  <c r="FC367" i="3"/>
  <c r="FB367" i="3"/>
  <c r="EY367" i="3"/>
  <c r="EX367" i="3"/>
  <c r="FC366" i="3"/>
  <c r="FB366" i="3"/>
  <c r="EY366" i="3"/>
  <c r="EX366" i="3"/>
  <c r="FC365" i="3"/>
  <c r="FB365" i="3"/>
  <c r="EY365" i="3"/>
  <c r="EX365" i="3"/>
  <c r="FC350" i="3"/>
  <c r="FB350" i="3"/>
  <c r="EY350" i="3"/>
  <c r="EX350" i="3"/>
  <c r="FC349" i="3"/>
  <c r="FB349" i="3"/>
  <c r="EY349" i="3"/>
  <c r="EX349" i="3"/>
  <c r="FC348" i="3"/>
  <c r="FB348" i="3"/>
  <c r="EY348" i="3"/>
  <c r="EX348" i="3"/>
  <c r="FC347" i="3"/>
  <c r="FB347" i="3"/>
  <c r="EY347" i="3"/>
  <c r="EX347" i="3"/>
  <c r="FC333" i="3"/>
  <c r="FB333" i="3"/>
  <c r="EY333" i="3"/>
  <c r="EX333" i="3"/>
  <c r="FC332" i="3"/>
  <c r="FB332" i="3"/>
  <c r="EY332" i="3"/>
  <c r="EX332" i="3"/>
  <c r="FC331" i="3"/>
  <c r="FB331" i="3"/>
  <c r="EY331" i="3"/>
  <c r="EX331" i="3"/>
  <c r="FC330" i="3"/>
  <c r="FB330" i="3"/>
  <c r="EY330" i="3"/>
  <c r="EX330" i="3"/>
  <c r="FC329" i="3"/>
  <c r="FB329" i="3"/>
  <c r="EY329" i="3"/>
  <c r="EX329" i="3"/>
  <c r="FC327" i="3"/>
  <c r="FB327" i="3"/>
  <c r="EY327" i="3"/>
  <c r="EX327" i="3"/>
  <c r="FC325" i="3"/>
  <c r="FB325" i="3"/>
  <c r="EY325" i="3"/>
  <c r="EX325" i="3"/>
  <c r="FC323" i="3"/>
  <c r="FB323" i="3"/>
  <c r="EY323" i="3"/>
  <c r="EX323" i="3"/>
  <c r="FC319" i="3"/>
  <c r="FB319" i="3"/>
  <c r="EY319" i="3"/>
  <c r="EX319" i="3"/>
  <c r="FC318" i="3"/>
  <c r="FB318" i="3"/>
  <c r="EY318" i="3"/>
  <c r="EX318" i="3"/>
  <c r="FC317" i="3"/>
  <c r="FB317" i="3"/>
  <c r="EY317" i="3"/>
  <c r="EX317" i="3"/>
  <c r="FC316" i="3"/>
  <c r="FB316" i="3"/>
  <c r="EY316" i="3"/>
  <c r="EX316" i="3"/>
  <c r="FC315" i="3"/>
  <c r="FB315" i="3"/>
  <c r="EY315" i="3"/>
  <c r="EX315" i="3"/>
  <c r="FC307" i="3"/>
  <c r="FB307" i="3"/>
  <c r="EY307" i="3"/>
  <c r="EX307" i="3"/>
  <c r="FC306" i="3"/>
  <c r="FB306" i="3"/>
  <c r="EY306" i="3"/>
  <c r="EX306" i="3"/>
  <c r="FC305" i="3"/>
  <c r="FB305" i="3"/>
  <c r="EY305" i="3"/>
  <c r="EX305" i="3"/>
  <c r="FC304" i="3"/>
  <c r="FB304" i="3"/>
  <c r="EY304" i="3"/>
  <c r="EX304" i="3"/>
  <c r="FC303" i="3"/>
  <c r="FB303" i="3"/>
  <c r="EY303" i="3"/>
  <c r="EX303" i="3"/>
  <c r="FC301" i="3"/>
  <c r="FB301" i="3"/>
  <c r="EY301" i="3"/>
  <c r="EX301" i="3"/>
  <c r="FC300" i="3"/>
  <c r="FB300" i="3"/>
  <c r="EY300" i="3"/>
  <c r="EX300" i="3"/>
  <c r="FC299" i="3"/>
  <c r="FB299" i="3"/>
  <c r="EY299" i="3"/>
  <c r="EX299" i="3"/>
  <c r="FC298" i="3"/>
  <c r="FB298" i="3"/>
  <c r="EY298" i="3"/>
  <c r="EX298" i="3"/>
  <c r="FC297" i="3"/>
  <c r="FB297" i="3"/>
  <c r="EY297" i="3"/>
  <c r="EX297" i="3"/>
  <c r="FC295" i="3"/>
  <c r="FB295" i="3"/>
  <c r="EY295" i="3"/>
  <c r="EX295" i="3"/>
  <c r="FC294" i="3"/>
  <c r="FB294" i="3"/>
  <c r="EY294" i="3"/>
  <c r="EX294" i="3"/>
  <c r="FC293" i="3"/>
  <c r="FB293" i="3"/>
  <c r="EY293" i="3"/>
  <c r="EX293" i="3"/>
  <c r="FC292" i="3"/>
  <c r="FB292" i="3"/>
  <c r="EY292" i="3"/>
  <c r="EX292" i="3"/>
  <c r="FC291" i="3"/>
  <c r="FB291" i="3"/>
  <c r="EY291" i="3"/>
  <c r="EX291" i="3"/>
  <c r="FC289" i="3"/>
  <c r="FB289" i="3"/>
  <c r="EY289" i="3"/>
  <c r="EX289" i="3"/>
  <c r="FC288" i="3"/>
  <c r="FB288" i="3"/>
  <c r="EY288" i="3"/>
  <c r="EX288" i="3"/>
  <c r="FC287" i="3"/>
  <c r="FB287" i="3"/>
  <c r="EY287" i="3"/>
  <c r="EX287" i="3"/>
  <c r="FC286" i="3"/>
  <c r="FB286" i="3"/>
  <c r="EY286" i="3"/>
  <c r="EX286" i="3"/>
  <c r="FC285" i="3"/>
  <c r="FB285" i="3"/>
  <c r="EY285" i="3"/>
  <c r="EX285" i="3"/>
  <c r="FC282" i="3"/>
  <c r="FB282" i="3"/>
  <c r="EY282" i="3"/>
  <c r="EX282" i="3"/>
  <c r="FC281" i="3"/>
  <c r="FB281" i="3"/>
  <c r="EY281" i="3"/>
  <c r="EX281" i="3"/>
  <c r="FC280" i="3"/>
  <c r="FB280" i="3"/>
  <c r="EY280" i="3"/>
  <c r="EX280" i="3"/>
  <c r="FC279" i="3"/>
  <c r="FB279" i="3"/>
  <c r="EY279" i="3"/>
  <c r="EX279" i="3"/>
  <c r="FC278" i="3"/>
  <c r="FB278" i="3"/>
  <c r="EY278" i="3"/>
  <c r="EX278" i="3"/>
  <c r="FC276" i="3"/>
  <c r="FB276" i="3"/>
  <c r="EY276" i="3"/>
  <c r="EX276" i="3"/>
  <c r="FC275" i="3"/>
  <c r="FB275" i="3"/>
  <c r="EY275" i="3"/>
  <c r="EX275" i="3"/>
  <c r="FC274" i="3"/>
  <c r="FB274" i="3"/>
  <c r="EY274" i="3"/>
  <c r="EX274" i="3"/>
  <c r="FC273" i="3"/>
  <c r="FB273" i="3"/>
  <c r="EY273" i="3"/>
  <c r="EX273" i="3"/>
  <c r="FC272" i="3"/>
  <c r="FB272" i="3"/>
  <c r="EY272" i="3"/>
  <c r="EX272" i="3"/>
  <c r="FC269" i="3"/>
  <c r="FB269" i="3"/>
  <c r="EY269" i="3"/>
  <c r="EX269" i="3"/>
  <c r="FC268" i="3"/>
  <c r="FB268" i="3"/>
  <c r="EY268" i="3"/>
  <c r="EX268" i="3"/>
  <c r="FC267" i="3"/>
  <c r="FB267" i="3"/>
  <c r="EY267" i="3"/>
  <c r="EX267" i="3"/>
  <c r="FC266" i="3"/>
  <c r="FB266" i="3"/>
  <c r="EY266" i="3"/>
  <c r="EX266" i="3"/>
  <c r="FC265" i="3"/>
  <c r="FB265" i="3"/>
  <c r="EY265" i="3"/>
  <c r="EX265" i="3"/>
  <c r="FC263" i="3"/>
  <c r="FB263" i="3"/>
  <c r="EY263" i="3"/>
  <c r="EX263" i="3"/>
  <c r="FC262" i="3"/>
  <c r="FB262" i="3"/>
  <c r="EY262" i="3"/>
  <c r="EX262" i="3"/>
  <c r="FC261" i="3"/>
  <c r="FB261" i="3"/>
  <c r="EY261" i="3"/>
  <c r="EX261" i="3"/>
  <c r="FC260" i="3"/>
  <c r="FB260" i="3"/>
  <c r="EY260" i="3"/>
  <c r="EX260" i="3"/>
  <c r="FC259" i="3"/>
  <c r="FB259" i="3"/>
  <c r="EY259" i="3"/>
  <c r="EX259" i="3"/>
  <c r="FC256" i="3"/>
  <c r="FB256" i="3"/>
  <c r="EY256" i="3"/>
  <c r="EX256" i="3"/>
  <c r="FC255" i="3"/>
  <c r="FB255" i="3"/>
  <c r="EY255" i="3"/>
  <c r="EX255" i="3"/>
  <c r="FC254" i="3"/>
  <c r="FB254" i="3"/>
  <c r="EY254" i="3"/>
  <c r="EX254" i="3"/>
  <c r="FC253" i="3"/>
  <c r="FB253" i="3"/>
  <c r="EY253" i="3"/>
  <c r="EX253" i="3"/>
  <c r="FC252" i="3"/>
  <c r="FB252" i="3"/>
  <c r="EY252" i="3"/>
  <c r="EX252" i="3"/>
  <c r="FC250" i="3"/>
  <c r="FB250" i="3"/>
  <c r="EY250" i="3"/>
  <c r="EX250" i="3"/>
  <c r="FC249" i="3"/>
  <c r="FB249" i="3"/>
  <c r="EY249" i="3"/>
  <c r="EX249" i="3"/>
  <c r="FC248" i="3"/>
  <c r="FB248" i="3"/>
  <c r="EY248" i="3"/>
  <c r="EX248" i="3"/>
  <c r="FC247" i="3"/>
  <c r="FB247" i="3"/>
  <c r="EY247" i="3"/>
  <c r="EX247" i="3"/>
  <c r="FC246" i="3"/>
  <c r="FB246" i="3"/>
  <c r="EY246" i="3"/>
  <c r="EX246" i="3"/>
  <c r="FC243" i="3"/>
  <c r="FB243" i="3"/>
  <c r="EY243" i="3"/>
  <c r="EX243" i="3"/>
  <c r="FC242" i="3"/>
  <c r="FB242" i="3"/>
  <c r="EY242" i="3"/>
  <c r="EX242" i="3"/>
  <c r="FC241" i="3"/>
  <c r="FB241" i="3"/>
  <c r="EY241" i="3"/>
  <c r="EX241" i="3"/>
  <c r="FC240" i="3"/>
  <c r="FB240" i="3"/>
  <c r="EY240" i="3"/>
  <c r="EX240" i="3"/>
  <c r="FC239" i="3"/>
  <c r="FB239" i="3"/>
  <c r="EY239" i="3"/>
  <c r="EX239" i="3"/>
  <c r="FC237" i="3"/>
  <c r="FB237" i="3"/>
  <c r="EY237" i="3"/>
  <c r="EX237" i="3"/>
  <c r="FC236" i="3"/>
  <c r="FB236" i="3"/>
  <c r="EY236" i="3"/>
  <c r="EX236" i="3"/>
  <c r="FC235" i="3"/>
  <c r="FB235" i="3"/>
  <c r="EY235" i="3"/>
  <c r="EX235" i="3"/>
  <c r="FC234" i="3"/>
  <c r="FB234" i="3"/>
  <c r="EY234" i="3"/>
  <c r="EX234" i="3"/>
  <c r="FC233" i="3"/>
  <c r="FB233" i="3"/>
  <c r="EY233" i="3"/>
  <c r="EX233" i="3"/>
  <c r="FC231" i="3"/>
  <c r="FB231" i="3"/>
  <c r="EY231" i="3"/>
  <c r="EX231" i="3"/>
  <c r="FC230" i="3"/>
  <c r="FB230" i="3"/>
  <c r="EY230" i="3"/>
  <c r="EX230" i="3"/>
  <c r="FC229" i="3"/>
  <c r="FB229" i="3"/>
  <c r="EY229" i="3"/>
  <c r="EX229" i="3"/>
  <c r="FC228" i="3"/>
  <c r="FB228" i="3"/>
  <c r="EY228" i="3"/>
  <c r="EX228" i="3"/>
  <c r="FC227" i="3"/>
  <c r="FB227" i="3"/>
  <c r="EY227" i="3"/>
  <c r="EX227" i="3"/>
  <c r="FC225" i="3"/>
  <c r="FB225" i="3"/>
  <c r="EY225" i="3"/>
  <c r="EX225" i="3"/>
  <c r="FC224" i="3"/>
  <c r="FB224" i="3"/>
  <c r="EY224" i="3"/>
  <c r="EX224" i="3"/>
  <c r="FC223" i="3"/>
  <c r="FB223" i="3"/>
  <c r="EY223" i="3"/>
  <c r="EX223" i="3"/>
  <c r="FC222" i="3"/>
  <c r="FB222" i="3"/>
  <c r="EY222" i="3"/>
  <c r="EX222" i="3"/>
  <c r="FC221" i="3"/>
  <c r="FB221" i="3"/>
  <c r="EY221" i="3"/>
  <c r="EX221" i="3"/>
  <c r="FC219" i="3"/>
  <c r="FB219" i="3"/>
  <c r="EY219" i="3"/>
  <c r="EX219" i="3"/>
  <c r="FC218" i="3"/>
  <c r="FB218" i="3"/>
  <c r="EY218" i="3"/>
  <c r="EX218" i="3"/>
  <c r="FC217" i="3"/>
  <c r="FB217" i="3"/>
  <c r="EY217" i="3"/>
  <c r="EX217" i="3"/>
  <c r="FC216" i="3"/>
  <c r="FB216" i="3"/>
  <c r="EY216" i="3"/>
  <c r="EX216" i="3"/>
  <c r="FC215" i="3"/>
  <c r="FB215" i="3"/>
  <c r="EY215" i="3"/>
  <c r="EX215" i="3"/>
  <c r="FC213" i="3"/>
  <c r="FB213" i="3"/>
  <c r="EY213" i="3"/>
  <c r="EX213" i="3"/>
  <c r="FC212" i="3"/>
  <c r="FB212" i="3"/>
  <c r="EY212" i="3"/>
  <c r="EX212" i="3"/>
  <c r="FC211" i="3"/>
  <c r="FB211" i="3"/>
  <c r="EY211" i="3"/>
  <c r="EX211" i="3"/>
  <c r="FC210" i="3"/>
  <c r="FB210" i="3"/>
  <c r="EY210" i="3"/>
  <c r="EX210" i="3"/>
  <c r="FC209" i="3"/>
  <c r="FB209" i="3"/>
  <c r="EY209" i="3"/>
  <c r="EX209" i="3"/>
  <c r="FC206" i="3"/>
  <c r="FB206" i="3"/>
  <c r="EY206" i="3"/>
  <c r="EX206" i="3"/>
  <c r="FC204" i="3"/>
  <c r="FB204" i="3"/>
  <c r="EY204" i="3"/>
  <c r="EX204" i="3"/>
  <c r="FC203" i="3"/>
  <c r="FB203" i="3"/>
  <c r="EY203" i="3"/>
  <c r="EX203" i="3"/>
  <c r="FC202" i="3"/>
  <c r="FB202" i="3"/>
  <c r="EY202" i="3"/>
  <c r="EX202" i="3"/>
  <c r="FC201" i="3"/>
  <c r="FB201" i="3"/>
  <c r="EY201" i="3"/>
  <c r="EX201" i="3"/>
  <c r="FC200" i="3"/>
  <c r="FB200" i="3"/>
  <c r="EY200" i="3"/>
  <c r="EX200" i="3"/>
  <c r="FC198" i="3"/>
  <c r="FB198" i="3"/>
  <c r="EY198" i="3"/>
  <c r="EX198" i="3"/>
  <c r="FC197" i="3"/>
  <c r="FB197" i="3"/>
  <c r="EY197" i="3"/>
  <c r="EX197" i="3"/>
  <c r="FC196" i="3"/>
  <c r="FB196" i="3"/>
  <c r="EY196" i="3"/>
  <c r="EX196" i="3"/>
  <c r="FC195" i="3"/>
  <c r="FB195" i="3"/>
  <c r="EY195" i="3"/>
  <c r="EX195" i="3"/>
  <c r="FC194" i="3"/>
  <c r="FB194" i="3"/>
  <c r="EY194" i="3"/>
  <c r="EX194" i="3"/>
  <c r="FC192" i="3"/>
  <c r="FB192" i="3"/>
  <c r="EY192" i="3"/>
  <c r="EX192" i="3"/>
  <c r="FC191" i="3"/>
  <c r="FB191" i="3"/>
  <c r="EY191" i="3"/>
  <c r="EX191" i="3"/>
  <c r="FC190" i="3"/>
  <c r="FB190" i="3"/>
  <c r="EY190" i="3"/>
  <c r="EX190" i="3"/>
  <c r="FC189" i="3"/>
  <c r="FB189" i="3"/>
  <c r="EY189" i="3"/>
  <c r="EX189" i="3"/>
  <c r="FC188" i="3"/>
  <c r="FB188" i="3"/>
  <c r="EY188" i="3"/>
  <c r="EX188" i="3"/>
  <c r="FC186" i="3"/>
  <c r="FB186" i="3"/>
  <c r="EY186" i="3"/>
  <c r="EX186" i="3"/>
  <c r="FC185" i="3"/>
  <c r="FB185" i="3"/>
  <c r="EY185" i="3"/>
  <c r="EX185" i="3"/>
  <c r="FC184" i="3"/>
  <c r="FB184" i="3"/>
  <c r="EY184" i="3"/>
  <c r="EX184" i="3"/>
  <c r="FC183" i="3"/>
  <c r="FB183" i="3"/>
  <c r="EY183" i="3"/>
  <c r="EX183" i="3"/>
  <c r="FC182" i="3"/>
  <c r="FB182" i="3"/>
  <c r="EY182" i="3"/>
  <c r="EX182" i="3"/>
  <c r="FC180" i="3"/>
  <c r="FB180" i="3"/>
  <c r="EY180" i="3"/>
  <c r="EX180" i="3"/>
  <c r="FC179" i="3"/>
  <c r="FB179" i="3"/>
  <c r="EY179" i="3"/>
  <c r="EX179" i="3"/>
  <c r="FC178" i="3"/>
  <c r="FB178" i="3"/>
  <c r="EY178" i="3"/>
  <c r="EX178" i="3"/>
  <c r="FC177" i="3"/>
  <c r="FB177" i="3"/>
  <c r="EY177" i="3"/>
  <c r="EX177" i="3"/>
  <c r="FC176" i="3"/>
  <c r="FB176" i="3"/>
  <c r="EY176" i="3"/>
  <c r="EX176" i="3"/>
  <c r="FC173" i="3"/>
  <c r="FB173" i="3"/>
  <c r="EY173" i="3"/>
  <c r="EX173" i="3"/>
  <c r="FC172" i="3"/>
  <c r="FB172" i="3"/>
  <c r="EY172" i="3"/>
  <c r="EX172" i="3"/>
  <c r="FC171" i="3"/>
  <c r="FB171" i="3"/>
  <c r="EY171" i="3"/>
  <c r="EX171" i="3"/>
  <c r="FC170" i="3"/>
  <c r="FB170" i="3"/>
  <c r="EY170" i="3"/>
  <c r="EX170" i="3"/>
  <c r="FC169" i="3"/>
  <c r="FB169" i="3"/>
  <c r="EY169" i="3"/>
  <c r="EX169" i="3"/>
  <c r="FC166" i="3"/>
  <c r="FB166" i="3"/>
  <c r="EY166" i="3"/>
  <c r="EX166" i="3"/>
  <c r="FC165" i="3"/>
  <c r="FB165" i="3"/>
  <c r="EY165" i="3"/>
  <c r="EX165" i="3"/>
  <c r="FC164" i="3"/>
  <c r="FB164" i="3"/>
  <c r="EY164" i="3"/>
  <c r="EX164" i="3"/>
  <c r="FC163" i="3"/>
  <c r="FB163" i="3"/>
  <c r="EY163" i="3"/>
  <c r="EX163" i="3"/>
  <c r="FC162" i="3"/>
  <c r="FB162" i="3"/>
  <c r="EY162" i="3"/>
  <c r="EX162" i="3"/>
  <c r="FC154" i="3"/>
  <c r="FB154" i="3"/>
  <c r="EY154" i="3"/>
  <c r="EX154" i="3"/>
  <c r="FC153" i="3"/>
  <c r="FB153" i="3"/>
  <c r="EY153" i="3"/>
  <c r="EX153" i="3"/>
  <c r="FC152" i="3"/>
  <c r="FB152" i="3"/>
  <c r="EY152" i="3"/>
  <c r="EX152" i="3"/>
  <c r="FC151" i="3"/>
  <c r="FB151" i="3"/>
  <c r="EY151" i="3"/>
  <c r="EX151" i="3"/>
  <c r="FC150" i="3"/>
  <c r="FB150" i="3"/>
  <c r="EY150" i="3"/>
  <c r="EX150" i="3"/>
  <c r="FC148" i="3"/>
  <c r="FB148" i="3"/>
  <c r="EY148" i="3"/>
  <c r="EX148" i="3"/>
  <c r="FC147" i="3"/>
  <c r="FB147" i="3"/>
  <c r="EY147" i="3"/>
  <c r="EX147" i="3"/>
  <c r="FC146" i="3"/>
  <c r="FB146" i="3"/>
  <c r="EY146" i="3"/>
  <c r="EX146" i="3"/>
  <c r="FC145" i="3"/>
  <c r="FB145" i="3"/>
  <c r="EY145" i="3"/>
  <c r="EX145" i="3"/>
  <c r="FC144" i="3"/>
  <c r="FB144" i="3"/>
  <c r="EY144" i="3"/>
  <c r="EX144" i="3"/>
  <c r="FC142" i="3"/>
  <c r="FB142" i="3"/>
  <c r="EY142" i="3"/>
  <c r="EX142" i="3"/>
  <c r="FC141" i="3"/>
  <c r="FB141" i="3"/>
  <c r="EY141" i="3"/>
  <c r="EX141" i="3"/>
  <c r="FC140" i="3"/>
  <c r="FB140" i="3"/>
  <c r="EY140" i="3"/>
  <c r="EX140" i="3"/>
  <c r="FC139" i="3"/>
  <c r="FB139" i="3"/>
  <c r="EY139" i="3"/>
  <c r="EX139" i="3"/>
  <c r="FC138" i="3"/>
  <c r="FB138" i="3"/>
  <c r="EY138" i="3"/>
  <c r="EX138" i="3"/>
  <c r="FC135" i="3"/>
  <c r="FB135" i="3"/>
  <c r="EY135" i="3"/>
  <c r="EX135" i="3"/>
  <c r="FC134" i="3"/>
  <c r="FB134" i="3"/>
  <c r="EY134" i="3"/>
  <c r="EX134" i="3"/>
  <c r="FC133" i="3"/>
  <c r="FB133" i="3"/>
  <c r="EY133" i="3"/>
  <c r="EX133" i="3"/>
  <c r="FC132" i="3"/>
  <c r="FB132" i="3"/>
  <c r="EY132" i="3"/>
  <c r="EX132" i="3"/>
  <c r="FC131" i="3"/>
  <c r="FB131" i="3"/>
  <c r="EY131" i="3"/>
  <c r="EX131" i="3"/>
  <c r="FC129" i="3"/>
  <c r="FB129" i="3"/>
  <c r="EY129" i="3"/>
  <c r="EX129" i="3"/>
  <c r="FC128" i="3"/>
  <c r="FB128" i="3"/>
  <c r="EY128" i="3"/>
  <c r="EX128" i="3"/>
  <c r="FC127" i="3"/>
  <c r="FB127" i="3"/>
  <c r="EY127" i="3"/>
  <c r="EX127" i="3"/>
  <c r="FC126" i="3"/>
  <c r="FB126" i="3"/>
  <c r="EY126" i="3"/>
  <c r="EX126" i="3"/>
  <c r="FC125" i="3"/>
  <c r="FB125" i="3"/>
  <c r="EY125" i="3"/>
  <c r="EX125" i="3"/>
  <c r="FC123" i="3"/>
  <c r="FB123" i="3"/>
  <c r="EY123" i="3"/>
  <c r="EX123" i="3"/>
  <c r="FC122" i="3"/>
  <c r="FB122" i="3"/>
  <c r="EY122" i="3"/>
  <c r="EX122" i="3"/>
  <c r="FC121" i="3"/>
  <c r="FB121" i="3"/>
  <c r="EY121" i="3"/>
  <c r="EX121" i="3"/>
  <c r="FC120" i="3"/>
  <c r="FB120" i="3"/>
  <c r="EY120" i="3"/>
  <c r="EX120" i="3"/>
  <c r="FC119" i="3"/>
  <c r="FB119" i="3"/>
  <c r="EY119" i="3"/>
  <c r="EX119" i="3"/>
  <c r="FC117" i="3"/>
  <c r="FB117" i="3"/>
  <c r="EY117" i="3"/>
  <c r="EX117" i="3"/>
  <c r="FC116" i="3"/>
  <c r="FB116" i="3"/>
  <c r="EY116" i="3"/>
  <c r="EX116" i="3"/>
  <c r="FC115" i="3"/>
  <c r="FB115" i="3"/>
  <c r="EY115" i="3"/>
  <c r="EX115" i="3"/>
  <c r="FC114" i="3"/>
  <c r="FB114" i="3"/>
  <c r="EY114" i="3"/>
  <c r="EX114" i="3"/>
  <c r="FC113" i="3"/>
  <c r="FB113" i="3"/>
  <c r="EY113" i="3"/>
  <c r="EX113" i="3"/>
  <c r="FC111" i="3"/>
  <c r="FB111" i="3"/>
  <c r="EY111" i="3"/>
  <c r="EX111" i="3"/>
  <c r="FC110" i="3"/>
  <c r="FB110" i="3"/>
  <c r="EY110" i="3"/>
  <c r="EX110" i="3"/>
  <c r="FC109" i="3"/>
  <c r="FB109" i="3"/>
  <c r="EY109" i="3"/>
  <c r="EX109" i="3"/>
  <c r="FC108" i="3"/>
  <c r="FB108" i="3"/>
  <c r="EY108" i="3"/>
  <c r="EX108" i="3"/>
  <c r="FC107" i="3"/>
  <c r="FB107" i="3"/>
  <c r="EY107" i="3"/>
  <c r="EX107" i="3"/>
  <c r="FC105" i="3"/>
  <c r="FB105" i="3"/>
  <c r="EY105" i="3"/>
  <c r="EX105" i="3"/>
  <c r="FC104" i="3"/>
  <c r="FB104" i="3"/>
  <c r="EY104" i="3"/>
  <c r="EX104" i="3"/>
  <c r="FC103" i="3"/>
  <c r="FB103" i="3"/>
  <c r="EY103" i="3"/>
  <c r="EX103" i="3"/>
  <c r="FC102" i="3"/>
  <c r="FB102" i="3"/>
  <c r="EY102" i="3"/>
  <c r="EX102" i="3"/>
  <c r="FC101" i="3"/>
  <c r="FB101" i="3"/>
  <c r="EY101" i="3"/>
  <c r="EX101" i="3"/>
  <c r="FC99" i="3"/>
  <c r="FB99" i="3"/>
  <c r="EY99" i="3"/>
  <c r="EX99" i="3"/>
  <c r="FC98" i="3"/>
  <c r="FB98" i="3"/>
  <c r="EY98" i="3"/>
  <c r="EX98" i="3"/>
  <c r="FC97" i="3"/>
  <c r="FB97" i="3"/>
  <c r="EY97" i="3"/>
  <c r="EX97" i="3"/>
  <c r="FC96" i="3"/>
  <c r="FB96" i="3"/>
  <c r="EY96" i="3"/>
  <c r="EX96" i="3"/>
  <c r="FC95" i="3"/>
  <c r="FB95" i="3"/>
  <c r="EY95" i="3"/>
  <c r="EX95" i="3"/>
  <c r="FC93" i="3"/>
  <c r="FB93" i="3"/>
  <c r="EY93" i="3"/>
  <c r="EX93" i="3"/>
  <c r="FC92" i="3"/>
  <c r="FB92" i="3"/>
  <c r="EY92" i="3"/>
  <c r="EX92" i="3"/>
  <c r="FC91" i="3"/>
  <c r="FB91" i="3"/>
  <c r="EY91" i="3"/>
  <c r="EX91" i="3"/>
  <c r="FC90" i="3"/>
  <c r="FB90" i="3"/>
  <c r="EY90" i="3"/>
  <c r="EX90" i="3"/>
  <c r="FC89" i="3"/>
  <c r="FB89" i="3"/>
  <c r="EY89" i="3"/>
  <c r="EX89" i="3"/>
  <c r="FC87" i="3"/>
  <c r="FB87" i="3"/>
  <c r="EY87" i="3"/>
  <c r="EX87" i="3"/>
  <c r="FC86" i="3"/>
  <c r="FB86" i="3"/>
  <c r="EY86" i="3"/>
  <c r="EX86" i="3"/>
  <c r="FC85" i="3"/>
  <c r="FB85" i="3"/>
  <c r="EY85" i="3"/>
  <c r="EX85" i="3"/>
  <c r="FC84" i="3"/>
  <c r="FB84" i="3"/>
  <c r="EY84" i="3"/>
  <c r="EX84" i="3"/>
  <c r="FC83" i="3"/>
  <c r="FB83" i="3"/>
  <c r="EY83" i="3"/>
  <c r="EX83" i="3"/>
  <c r="FC80" i="3"/>
  <c r="FB80" i="3"/>
  <c r="EY80" i="3"/>
  <c r="EX80" i="3"/>
  <c r="FC78" i="3"/>
  <c r="FB78" i="3"/>
  <c r="EY78" i="3"/>
  <c r="EX78" i="3"/>
  <c r="FC77" i="3"/>
  <c r="FB77" i="3"/>
  <c r="EY77" i="3"/>
  <c r="EX77" i="3"/>
  <c r="FC76" i="3"/>
  <c r="FB76" i="3"/>
  <c r="EY76" i="3"/>
  <c r="EX76" i="3"/>
  <c r="FC75" i="3"/>
  <c r="FB75" i="3"/>
  <c r="EY75" i="3"/>
  <c r="EX75" i="3"/>
  <c r="FC74" i="3"/>
  <c r="FB74" i="3"/>
  <c r="EY74" i="3"/>
  <c r="EX74" i="3"/>
  <c r="FC72" i="3"/>
  <c r="FB72" i="3"/>
  <c r="EY72" i="3"/>
  <c r="EX72" i="3"/>
  <c r="FC71" i="3"/>
  <c r="FB71" i="3"/>
  <c r="EY71" i="3"/>
  <c r="EX71" i="3"/>
  <c r="FC70" i="3"/>
  <c r="FB70" i="3"/>
  <c r="EY70" i="3"/>
  <c r="EX70" i="3"/>
  <c r="FC69" i="3"/>
  <c r="FB69" i="3"/>
  <c r="EY69" i="3"/>
  <c r="EX69" i="3"/>
  <c r="FC68" i="3"/>
  <c r="FB68" i="3"/>
  <c r="EY68" i="3"/>
  <c r="EX68" i="3"/>
  <c r="FC66" i="3"/>
  <c r="FB66" i="3"/>
  <c r="EY66" i="3"/>
  <c r="EX66" i="3"/>
  <c r="FC65" i="3"/>
  <c r="FB65" i="3"/>
  <c r="EY65" i="3"/>
  <c r="EX65" i="3"/>
  <c r="FC64" i="3"/>
  <c r="FB64" i="3"/>
  <c r="EY64" i="3"/>
  <c r="EX64" i="3"/>
  <c r="FC63" i="3"/>
  <c r="FB63" i="3"/>
  <c r="EY63" i="3"/>
  <c r="EX63" i="3"/>
  <c r="FC62" i="3"/>
  <c r="FB62" i="3"/>
  <c r="EY62" i="3"/>
  <c r="EX62" i="3"/>
  <c r="FC60" i="3"/>
  <c r="FB60" i="3"/>
  <c r="EY60" i="3"/>
  <c r="EX60" i="3"/>
  <c r="FC59" i="3"/>
  <c r="FB59" i="3"/>
  <c r="EY59" i="3"/>
  <c r="EX59" i="3"/>
  <c r="FC58" i="3"/>
  <c r="FB58" i="3"/>
  <c r="EY58" i="3"/>
  <c r="EX58" i="3"/>
  <c r="FC57" i="3"/>
  <c r="FB57" i="3"/>
  <c r="EY57" i="3"/>
  <c r="EX57" i="3"/>
  <c r="FC56" i="3"/>
  <c r="FB56" i="3"/>
  <c r="EY56" i="3"/>
  <c r="EX56" i="3"/>
  <c r="FC54" i="3"/>
  <c r="FB54" i="3"/>
  <c r="EY54" i="3"/>
  <c r="EX54" i="3"/>
  <c r="FC53" i="3"/>
  <c r="FB53" i="3"/>
  <c r="EY53" i="3"/>
  <c r="EX53" i="3"/>
  <c r="FC52" i="3"/>
  <c r="FB52" i="3"/>
  <c r="EY52" i="3"/>
  <c r="EX52" i="3"/>
  <c r="FC51" i="3"/>
  <c r="FB51" i="3"/>
  <c r="EY51" i="3"/>
  <c r="EX51" i="3"/>
  <c r="FC50" i="3"/>
  <c r="FB50" i="3"/>
  <c r="EY50" i="3"/>
  <c r="EX50" i="3"/>
  <c r="FC48" i="3"/>
  <c r="FB48" i="3"/>
  <c r="EY48" i="3"/>
  <c r="EX48" i="3"/>
  <c r="FC47" i="3"/>
  <c r="FB47" i="3"/>
  <c r="EY47" i="3"/>
  <c r="EX47" i="3"/>
  <c r="FC46" i="3"/>
  <c r="FB46" i="3"/>
  <c r="EY46" i="3"/>
  <c r="EX46" i="3"/>
  <c r="FC45" i="3"/>
  <c r="FB45" i="3"/>
  <c r="EY45" i="3"/>
  <c r="EX45" i="3"/>
  <c r="FC44" i="3"/>
  <c r="FB44" i="3"/>
  <c r="EY44" i="3"/>
  <c r="EX44" i="3"/>
  <c r="FC42" i="3"/>
  <c r="FB42" i="3"/>
  <c r="EY42" i="3"/>
  <c r="EX42" i="3"/>
  <c r="FC41" i="3"/>
  <c r="FB41" i="3"/>
  <c r="EY41" i="3"/>
  <c r="EX41" i="3"/>
  <c r="FC40" i="3"/>
  <c r="FB40" i="3"/>
  <c r="EY40" i="3"/>
  <c r="EX40" i="3"/>
  <c r="FC39" i="3"/>
  <c r="FB39" i="3"/>
  <c r="EY39" i="3"/>
  <c r="EX39" i="3"/>
  <c r="FC38" i="3"/>
  <c r="FB38" i="3"/>
  <c r="EY38" i="3"/>
  <c r="EX38" i="3"/>
  <c r="FC36" i="3"/>
  <c r="FB36" i="3"/>
  <c r="EY36" i="3"/>
  <c r="EX36" i="3"/>
  <c r="FC35" i="3"/>
  <c r="FB35" i="3"/>
  <c r="EY35" i="3"/>
  <c r="EX35" i="3"/>
  <c r="FC34" i="3"/>
  <c r="FB34" i="3"/>
  <c r="EY34" i="3"/>
  <c r="EX34" i="3"/>
  <c r="FC33" i="3"/>
  <c r="FB33" i="3"/>
  <c r="EY33" i="3"/>
  <c r="EX33" i="3"/>
  <c r="FC32" i="3"/>
  <c r="FB32" i="3"/>
  <c r="EY32" i="3"/>
  <c r="EX32" i="3"/>
  <c r="FC30" i="3"/>
  <c r="FB30" i="3"/>
  <c r="EY30" i="3"/>
  <c r="EX30" i="3"/>
  <c r="FC29" i="3"/>
  <c r="FB29" i="3"/>
  <c r="EY29" i="3"/>
  <c r="EX29" i="3"/>
  <c r="FC28" i="3"/>
  <c r="FB28" i="3"/>
  <c r="EY28" i="3"/>
  <c r="EX28" i="3"/>
  <c r="FC27" i="3"/>
  <c r="FB27" i="3"/>
  <c r="EY27" i="3"/>
  <c r="EX27" i="3"/>
  <c r="FC26" i="3"/>
  <c r="FB26" i="3"/>
  <c r="EY26" i="3"/>
  <c r="EX26" i="3"/>
  <c r="FC24" i="3"/>
  <c r="FB24" i="3"/>
  <c r="EY24" i="3"/>
  <c r="EX24" i="3"/>
  <c r="FC23" i="3"/>
  <c r="FB23" i="3"/>
  <c r="EY23" i="3"/>
  <c r="EX23" i="3"/>
  <c r="FC22" i="3"/>
  <c r="FB22" i="3"/>
  <c r="EY22" i="3"/>
  <c r="EX22" i="3"/>
  <c r="FC21" i="3"/>
  <c r="FB21" i="3"/>
  <c r="EY21" i="3"/>
  <c r="EX21" i="3"/>
  <c r="FC16" i="3"/>
  <c r="FB16" i="3"/>
  <c r="EY16" i="3"/>
  <c r="EX16" i="3"/>
  <c r="FC15" i="3"/>
  <c r="FB15" i="3"/>
  <c r="EY15" i="3"/>
  <c r="EX15" i="3"/>
  <c r="AW350" i="3" l="1"/>
  <c r="AW349" i="3"/>
  <c r="AW348" i="3"/>
  <c r="AW347" i="3"/>
  <c r="HJ350" i="3"/>
  <c r="HI350" i="3"/>
  <c r="GM350" i="3"/>
  <c r="GL350" i="3"/>
  <c r="GD350" i="3"/>
  <c r="GC350" i="3"/>
  <c r="FZ350" i="3"/>
  <c r="FU350" i="3"/>
  <c r="FT350" i="3"/>
  <c r="FQ350" i="3"/>
  <c r="FL350" i="3"/>
  <c r="FK350" i="3"/>
  <c r="ET350" i="3"/>
  <c r="ES350" i="3"/>
  <c r="EP350" i="3"/>
  <c r="EO350" i="3"/>
  <c r="EK350" i="3"/>
  <c r="EJ350" i="3"/>
  <c r="EG350" i="3"/>
  <c r="EF350" i="3"/>
  <c r="EB350" i="3"/>
  <c r="EA350" i="3"/>
  <c r="DX350" i="3"/>
  <c r="DW350" i="3"/>
  <c r="DS350" i="3"/>
  <c r="DR350" i="3"/>
  <c r="DO350" i="3"/>
  <c r="DN350" i="3"/>
  <c r="DJ350" i="3"/>
  <c r="DI350" i="3"/>
  <c r="DF350" i="3"/>
  <c r="DE350" i="3"/>
  <c r="DA350" i="3"/>
  <c r="CZ350" i="3"/>
  <c r="CQ350" i="3"/>
  <c r="CV350" i="3" s="1"/>
  <c r="BD350" i="3"/>
  <c r="AP350" i="3" s="1"/>
  <c r="AO350" i="3"/>
  <c r="HJ349" i="3"/>
  <c r="HI349" i="3"/>
  <c r="GM349" i="3"/>
  <c r="GL349" i="3"/>
  <c r="GD349" i="3"/>
  <c r="GC349" i="3"/>
  <c r="FZ349" i="3"/>
  <c r="FU349" i="3"/>
  <c r="FT349" i="3"/>
  <c r="FQ349" i="3"/>
  <c r="FL349" i="3"/>
  <c r="FK349" i="3"/>
  <c r="ET349" i="3"/>
  <c r="ES349" i="3"/>
  <c r="EP349" i="3"/>
  <c r="EO349" i="3"/>
  <c r="EK349" i="3"/>
  <c r="EJ349" i="3"/>
  <c r="EG349" i="3"/>
  <c r="EF349" i="3"/>
  <c r="EB349" i="3"/>
  <c r="EA349" i="3"/>
  <c r="DX349" i="3"/>
  <c r="DW349" i="3"/>
  <c r="DS349" i="3"/>
  <c r="DR349" i="3"/>
  <c r="DO349" i="3"/>
  <c r="DN349" i="3"/>
  <c r="DJ349" i="3"/>
  <c r="DI349" i="3"/>
  <c r="DF349" i="3"/>
  <c r="DE349" i="3"/>
  <c r="DA349" i="3"/>
  <c r="CZ349" i="3"/>
  <c r="CQ349" i="3"/>
  <c r="CV349" i="3" s="1"/>
  <c r="BD349" i="3"/>
  <c r="AP349" i="3" s="1"/>
  <c r="AO349" i="3"/>
  <c r="HJ348" i="3"/>
  <c r="HI348" i="3"/>
  <c r="GM348" i="3"/>
  <c r="GL348" i="3"/>
  <c r="GD348" i="3"/>
  <c r="GC348" i="3"/>
  <c r="FZ348" i="3"/>
  <c r="FU348" i="3"/>
  <c r="FT348" i="3"/>
  <c r="FQ348" i="3"/>
  <c r="FL348" i="3"/>
  <c r="FK348" i="3"/>
  <c r="ET348" i="3"/>
  <c r="ES348" i="3"/>
  <c r="EP348" i="3"/>
  <c r="EO348" i="3"/>
  <c r="EK348" i="3"/>
  <c r="EJ348" i="3"/>
  <c r="EG348" i="3"/>
  <c r="EF348" i="3"/>
  <c r="EB348" i="3"/>
  <c r="EA348" i="3"/>
  <c r="DX348" i="3"/>
  <c r="DW348" i="3"/>
  <c r="DS348" i="3"/>
  <c r="DR348" i="3"/>
  <c r="DO348" i="3"/>
  <c r="DN348" i="3"/>
  <c r="DJ348" i="3"/>
  <c r="DI348" i="3"/>
  <c r="DF348" i="3"/>
  <c r="DE348" i="3"/>
  <c r="DA348" i="3"/>
  <c r="CZ348" i="3"/>
  <c r="BK348" i="3"/>
  <c r="FH348" i="3" s="1"/>
  <c r="BD348" i="3"/>
  <c r="AP348" i="3" s="1"/>
  <c r="AO348" i="3"/>
  <c r="HJ347" i="3"/>
  <c r="HI347" i="3"/>
  <c r="GM347" i="3"/>
  <c r="GL347" i="3"/>
  <c r="GD347" i="3"/>
  <c r="GC347" i="3"/>
  <c r="FZ347" i="3"/>
  <c r="FU347" i="3"/>
  <c r="FT347" i="3"/>
  <c r="FQ347" i="3"/>
  <c r="FL347" i="3"/>
  <c r="FK347" i="3"/>
  <c r="ET347" i="3"/>
  <c r="ES347" i="3"/>
  <c r="EP347" i="3"/>
  <c r="EO347" i="3"/>
  <c r="EK347" i="3"/>
  <c r="EJ347" i="3"/>
  <c r="EG347" i="3"/>
  <c r="EF347" i="3"/>
  <c r="EB347" i="3"/>
  <c r="EA347" i="3"/>
  <c r="DX347" i="3"/>
  <c r="DW347" i="3"/>
  <c r="DS347" i="3"/>
  <c r="DR347" i="3"/>
  <c r="DO347" i="3"/>
  <c r="DN347" i="3"/>
  <c r="DJ347" i="3"/>
  <c r="DI347" i="3"/>
  <c r="DF347" i="3"/>
  <c r="DE347" i="3"/>
  <c r="DA347" i="3"/>
  <c r="CZ347" i="3"/>
  <c r="CQ347" i="3"/>
  <c r="CV347" i="3" s="1"/>
  <c r="BD347" i="3"/>
  <c r="AP347" i="3" s="1"/>
  <c r="AO347" i="3"/>
  <c r="HJ346" i="3"/>
  <c r="HI346" i="3"/>
  <c r="HE346" i="3"/>
  <c r="HD346" i="3"/>
  <c r="HC346" i="3"/>
  <c r="HB346" i="3"/>
  <c r="HA346" i="3"/>
  <c r="HJ351" i="3"/>
  <c r="HI351" i="3"/>
  <c r="HE351" i="3"/>
  <c r="HD351" i="3"/>
  <c r="HC351" i="3"/>
  <c r="HB351" i="3"/>
  <c r="HA351" i="3"/>
  <c r="HO347" i="3" l="1"/>
  <c r="HU347" i="3"/>
  <c r="HZ347" i="3"/>
  <c r="HP347" i="3"/>
  <c r="HV347" i="3"/>
  <c r="IA347" i="3"/>
  <c r="HR347" i="3"/>
  <c r="IC347" i="3"/>
  <c r="HW347" i="3"/>
  <c r="HQ347" i="3"/>
  <c r="IB347" i="3"/>
  <c r="HX347" i="3"/>
  <c r="HO348" i="3"/>
  <c r="HW348" i="3"/>
  <c r="IB348" i="3"/>
  <c r="HP348" i="3"/>
  <c r="HX348" i="3"/>
  <c r="IC348" i="3"/>
  <c r="HV348" i="3"/>
  <c r="HQ348" i="3"/>
  <c r="HZ348" i="3"/>
  <c r="HU348" i="3"/>
  <c r="HR348" i="3"/>
  <c r="IA348" i="3"/>
  <c r="HQ349" i="3"/>
  <c r="HW349" i="3"/>
  <c r="IB349" i="3"/>
  <c r="HR349" i="3"/>
  <c r="HX349" i="3"/>
  <c r="IC349" i="3"/>
  <c r="HP349" i="3"/>
  <c r="IA349" i="3"/>
  <c r="HU349" i="3"/>
  <c r="HO349" i="3"/>
  <c r="HZ349" i="3"/>
  <c r="HV349" i="3"/>
  <c r="HQ350" i="3"/>
  <c r="HU350" i="3"/>
  <c r="HZ350" i="3"/>
  <c r="HR350" i="3"/>
  <c r="HV350" i="3"/>
  <c r="IA350" i="3"/>
  <c r="IC350" i="3"/>
  <c r="HO350" i="3"/>
  <c r="HW350" i="3"/>
  <c r="IB350" i="3"/>
  <c r="HP350" i="3"/>
  <c r="HX350" i="3"/>
  <c r="ID348" i="3"/>
  <c r="ID349" i="3"/>
  <c r="ID350" i="3"/>
  <c r="ID347" i="3"/>
  <c r="CQ348" i="3"/>
  <c r="CV348" i="3" s="1"/>
  <c r="BK347" i="3"/>
  <c r="FH347" i="3" s="1"/>
  <c r="BK349" i="3"/>
  <c r="FH349" i="3" s="1"/>
  <c r="BK350" i="3"/>
  <c r="FH350" i="3" s="1"/>
  <c r="AX350" i="3"/>
  <c r="AX348" i="3"/>
  <c r="AX349" i="3"/>
  <c r="CR347" i="3"/>
  <c r="CW347" i="3" s="1"/>
  <c r="CR348" i="3"/>
  <c r="CW348" i="3" s="1"/>
  <c r="HA348" i="3"/>
  <c r="CR349" i="3"/>
  <c r="CW349" i="3" s="1"/>
  <c r="CR350" i="3"/>
  <c r="CW350" i="3" s="1"/>
  <c r="AX347" i="3"/>
  <c r="HT349" i="3" l="1"/>
  <c r="HT347" i="3"/>
  <c r="HS350" i="3"/>
  <c r="HS349" i="3"/>
  <c r="HT350" i="3"/>
  <c r="HS348" i="3"/>
  <c r="HT348" i="3"/>
  <c r="HS347" i="3"/>
  <c r="HA347" i="3"/>
  <c r="HA350" i="3"/>
  <c r="HA349" i="3"/>
  <c r="HJ193" i="3" l="1"/>
  <c r="HI193" i="3"/>
  <c r="HE193" i="3"/>
  <c r="HD193" i="3"/>
  <c r="HC193" i="3"/>
  <c r="HB193" i="3"/>
  <c r="HA193" i="3"/>
  <c r="HJ243" i="3"/>
  <c r="HI243" i="3"/>
  <c r="GM243" i="3"/>
  <c r="GL243" i="3"/>
  <c r="GD243" i="3"/>
  <c r="GC243" i="3"/>
  <c r="FZ243" i="3"/>
  <c r="FU243" i="3"/>
  <c r="FT243" i="3"/>
  <c r="FQ243" i="3"/>
  <c r="FK243" i="3"/>
  <c r="ET243" i="3"/>
  <c r="ES243" i="3"/>
  <c r="EP243" i="3"/>
  <c r="EO243" i="3"/>
  <c r="EK243" i="3"/>
  <c r="EJ243" i="3"/>
  <c r="EG243" i="3"/>
  <c r="EF243" i="3"/>
  <c r="EB243" i="3"/>
  <c r="EA243" i="3"/>
  <c r="DX243" i="3"/>
  <c r="DW243" i="3"/>
  <c r="DS243" i="3"/>
  <c r="DR243" i="3"/>
  <c r="DO243" i="3"/>
  <c r="DN243" i="3"/>
  <c r="DJ243" i="3"/>
  <c r="DI243" i="3"/>
  <c r="CQ243" i="3"/>
  <c r="CV243" i="3" s="1"/>
  <c r="CZ243" i="3" s="1"/>
  <c r="DE243" i="3" s="1"/>
  <c r="BD243" i="3"/>
  <c r="AP243" i="3" s="1"/>
  <c r="AO243" i="3"/>
  <c r="W243" i="3"/>
  <c r="AW243" i="3" s="1"/>
  <c r="HJ242" i="3"/>
  <c r="HI242" i="3"/>
  <c r="GM242" i="3"/>
  <c r="GL242" i="3"/>
  <c r="GD242" i="3"/>
  <c r="GC242" i="3"/>
  <c r="FZ242" i="3"/>
  <c r="FU242" i="3"/>
  <c r="FT242" i="3"/>
  <c r="FQ242" i="3"/>
  <c r="FK242" i="3"/>
  <c r="ET242" i="3"/>
  <c r="ES242" i="3"/>
  <c r="EP242" i="3"/>
  <c r="EO242" i="3"/>
  <c r="EK242" i="3"/>
  <c r="EJ242" i="3"/>
  <c r="EG242" i="3"/>
  <c r="EF242" i="3"/>
  <c r="EB242" i="3"/>
  <c r="EA242" i="3"/>
  <c r="DX242" i="3"/>
  <c r="DW242" i="3"/>
  <c r="DS242" i="3"/>
  <c r="DR242" i="3"/>
  <c r="DO242" i="3"/>
  <c r="DN242" i="3"/>
  <c r="DJ242" i="3"/>
  <c r="DI242" i="3"/>
  <c r="DF242" i="3"/>
  <c r="DE242" i="3"/>
  <c r="DA242" i="3"/>
  <c r="CZ242" i="3"/>
  <c r="CQ242" i="3"/>
  <c r="CV242" i="3" s="1"/>
  <c r="BD242" i="3"/>
  <c r="AP242" i="3" s="1"/>
  <c r="AO242" i="3"/>
  <c r="W242" i="3"/>
  <c r="AW242" i="3" s="1"/>
  <c r="HJ241" i="3"/>
  <c r="HI241" i="3"/>
  <c r="GM241" i="3"/>
  <c r="GL241" i="3"/>
  <c r="GD241" i="3"/>
  <c r="GC241" i="3"/>
  <c r="FZ241" i="3"/>
  <c r="FU241" i="3"/>
  <c r="FT241" i="3"/>
  <c r="FQ241" i="3"/>
  <c r="FK241" i="3"/>
  <c r="ET241" i="3"/>
  <c r="ES241" i="3"/>
  <c r="EP241" i="3"/>
  <c r="EO241" i="3"/>
  <c r="EK241" i="3"/>
  <c r="EJ241" i="3"/>
  <c r="EG241" i="3"/>
  <c r="EF241" i="3"/>
  <c r="EB241" i="3"/>
  <c r="EA241" i="3"/>
  <c r="DX241" i="3"/>
  <c r="DW241" i="3"/>
  <c r="DS241" i="3"/>
  <c r="DR241" i="3"/>
  <c r="DO241" i="3"/>
  <c r="DN241" i="3"/>
  <c r="DJ241" i="3"/>
  <c r="DI241" i="3"/>
  <c r="DF241" i="3"/>
  <c r="DE241" i="3"/>
  <c r="DA241" i="3"/>
  <c r="CZ241" i="3"/>
  <c r="CQ241" i="3"/>
  <c r="CV241" i="3" s="1"/>
  <c r="BD241" i="3"/>
  <c r="AP241" i="3" s="1"/>
  <c r="AO241" i="3"/>
  <c r="W241" i="3"/>
  <c r="AW241" i="3" s="1"/>
  <c r="HJ240" i="3"/>
  <c r="HI240" i="3"/>
  <c r="GM240" i="3"/>
  <c r="GL240" i="3"/>
  <c r="GD240" i="3"/>
  <c r="GC240" i="3"/>
  <c r="FZ240" i="3"/>
  <c r="FU240" i="3"/>
  <c r="FT240" i="3"/>
  <c r="FQ240" i="3"/>
  <c r="FK240" i="3"/>
  <c r="ET240" i="3"/>
  <c r="ES240" i="3"/>
  <c r="EP240" i="3"/>
  <c r="EO240" i="3"/>
  <c r="EK240" i="3"/>
  <c r="EJ240" i="3"/>
  <c r="EG240" i="3"/>
  <c r="EF240" i="3"/>
  <c r="EB240" i="3"/>
  <c r="EA240" i="3"/>
  <c r="DX240" i="3"/>
  <c r="DW240" i="3"/>
  <c r="DS240" i="3"/>
  <c r="DR240" i="3"/>
  <c r="DO240" i="3"/>
  <c r="DN240" i="3"/>
  <c r="DJ240" i="3"/>
  <c r="DI240" i="3"/>
  <c r="DF240" i="3"/>
  <c r="DE240" i="3"/>
  <c r="DA240" i="3"/>
  <c r="CZ240" i="3"/>
  <c r="CQ240" i="3"/>
  <c r="CV240" i="3" s="1"/>
  <c r="BD240" i="3"/>
  <c r="AP240" i="3" s="1"/>
  <c r="AO240" i="3"/>
  <c r="W240" i="3"/>
  <c r="AW240" i="3" s="1"/>
  <c r="HJ239" i="3"/>
  <c r="HI239" i="3"/>
  <c r="GM239" i="3"/>
  <c r="GL239" i="3"/>
  <c r="GD239" i="3"/>
  <c r="GC239" i="3"/>
  <c r="FZ239" i="3"/>
  <c r="FU239" i="3"/>
  <c r="FT239" i="3"/>
  <c r="FQ239" i="3"/>
  <c r="FK239" i="3"/>
  <c r="ET239" i="3"/>
  <c r="ES239" i="3"/>
  <c r="EP239" i="3"/>
  <c r="EO239" i="3"/>
  <c r="EK239" i="3"/>
  <c r="EJ239" i="3"/>
  <c r="EG239" i="3"/>
  <c r="EF239" i="3"/>
  <c r="EB239" i="3"/>
  <c r="EA239" i="3"/>
  <c r="DX239" i="3"/>
  <c r="DW239" i="3"/>
  <c r="DS239" i="3"/>
  <c r="DR239" i="3"/>
  <c r="DO239" i="3"/>
  <c r="DN239" i="3"/>
  <c r="DJ239" i="3"/>
  <c r="DI239" i="3"/>
  <c r="DF239" i="3"/>
  <c r="DE239" i="3"/>
  <c r="DA239" i="3"/>
  <c r="CZ239" i="3"/>
  <c r="CQ239" i="3"/>
  <c r="CV239" i="3" s="1"/>
  <c r="BD239" i="3"/>
  <c r="AP239" i="3" s="1"/>
  <c r="AO239" i="3"/>
  <c r="W239" i="3"/>
  <c r="AW239" i="3" s="1"/>
  <c r="HJ238" i="3"/>
  <c r="HI238" i="3"/>
  <c r="HE238" i="3"/>
  <c r="HD238" i="3"/>
  <c r="HC238" i="3"/>
  <c r="HB238" i="3"/>
  <c r="HA238" i="3"/>
  <c r="HQ239" i="3" l="1"/>
  <c r="HV239" i="3"/>
  <c r="IA239" i="3"/>
  <c r="HR239" i="3"/>
  <c r="HW239" i="3"/>
  <c r="IB239" i="3"/>
  <c r="HO239" i="3"/>
  <c r="HT239" i="3"/>
  <c r="HX239" i="3"/>
  <c r="IC239" i="3"/>
  <c r="HP239" i="3"/>
  <c r="HU239" i="3"/>
  <c r="HZ239" i="3"/>
  <c r="HP240" i="3"/>
  <c r="HT240" i="3"/>
  <c r="HX240" i="3"/>
  <c r="IC240" i="3"/>
  <c r="HQ240" i="3"/>
  <c r="HU240" i="3"/>
  <c r="HZ240" i="3"/>
  <c r="HR240" i="3"/>
  <c r="HV240" i="3"/>
  <c r="IA240" i="3"/>
  <c r="HO240" i="3"/>
  <c r="HW240" i="3"/>
  <c r="IB240" i="3"/>
  <c r="HR241" i="3"/>
  <c r="HW241" i="3"/>
  <c r="IB241" i="3"/>
  <c r="HO241" i="3"/>
  <c r="HT241" i="3"/>
  <c r="HX241" i="3"/>
  <c r="IC241" i="3"/>
  <c r="HP241" i="3"/>
  <c r="HU241" i="3"/>
  <c r="HZ241" i="3"/>
  <c r="HQ241" i="3"/>
  <c r="HV241" i="3"/>
  <c r="IA241" i="3"/>
  <c r="HQ242" i="3"/>
  <c r="HU242" i="3"/>
  <c r="HZ242" i="3"/>
  <c r="HR242" i="3"/>
  <c r="HV242" i="3"/>
  <c r="IA242" i="3"/>
  <c r="HO242" i="3"/>
  <c r="HW242" i="3"/>
  <c r="IB242" i="3"/>
  <c r="HP242" i="3"/>
  <c r="HT242" i="3"/>
  <c r="HX242" i="3"/>
  <c r="IC242" i="3"/>
  <c r="HO243" i="3"/>
  <c r="HU243" i="3"/>
  <c r="HZ243" i="3"/>
  <c r="HP243" i="3"/>
  <c r="HV243" i="3"/>
  <c r="IA243" i="3"/>
  <c r="HQ243" i="3"/>
  <c r="HW243" i="3"/>
  <c r="IB243" i="3"/>
  <c r="HR243" i="3"/>
  <c r="HX243" i="3"/>
  <c r="IC243" i="3"/>
  <c r="ID242" i="3"/>
  <c r="ID239" i="3"/>
  <c r="ID243" i="3"/>
  <c r="ID240" i="3"/>
  <c r="ID241" i="3"/>
  <c r="BK239" i="3"/>
  <c r="FH239" i="3" s="1"/>
  <c r="FL239" i="3" s="1"/>
  <c r="BK240" i="3"/>
  <c r="FH240" i="3" s="1"/>
  <c r="FL240" i="3" s="1"/>
  <c r="BK241" i="3"/>
  <c r="FH241" i="3" s="1"/>
  <c r="FL241" i="3" s="1"/>
  <c r="BK242" i="3"/>
  <c r="FH242" i="3" s="1"/>
  <c r="FL242" i="3" s="1"/>
  <c r="BK243" i="3"/>
  <c r="FH243" i="3" s="1"/>
  <c r="FL243" i="3" s="1"/>
  <c r="AX242" i="3"/>
  <c r="AX243" i="3"/>
  <c r="CR239" i="3"/>
  <c r="CW239" i="3" s="1"/>
  <c r="CR240" i="3"/>
  <c r="CW240" i="3" s="1"/>
  <c r="CR241" i="3"/>
  <c r="CW241" i="3" s="1"/>
  <c r="CR242" i="3"/>
  <c r="CW242" i="3" s="1"/>
  <c r="AX239" i="3"/>
  <c r="AX240" i="3"/>
  <c r="AX241" i="3"/>
  <c r="HS243" i="3" l="1"/>
  <c r="HS239" i="3"/>
  <c r="HS242" i="3"/>
  <c r="HS240" i="3"/>
  <c r="HT243" i="3"/>
  <c r="HS241" i="3"/>
  <c r="CR243" i="3"/>
  <c r="CW243" i="3" s="1"/>
  <c r="DA243" i="3" s="1"/>
  <c r="DF243" i="3" s="1"/>
  <c r="HA240" i="3"/>
  <c r="HA241" i="3"/>
  <c r="HA239" i="3"/>
  <c r="HA242" i="3"/>
  <c r="HA243" i="3"/>
  <c r="GM533" i="3"/>
  <c r="GL533" i="3"/>
  <c r="GM532" i="3"/>
  <c r="GL532" i="3"/>
  <c r="GM530" i="3"/>
  <c r="GL530" i="3"/>
  <c r="GM529" i="3"/>
  <c r="GL529" i="3"/>
  <c r="GM528" i="3"/>
  <c r="GL528" i="3"/>
  <c r="GM527" i="3"/>
  <c r="GL527" i="3"/>
  <c r="GM526" i="3"/>
  <c r="GL526" i="3"/>
  <c r="GM525" i="3"/>
  <c r="GL525" i="3"/>
  <c r="GM524" i="3"/>
  <c r="GL524" i="3"/>
  <c r="GM522" i="3"/>
  <c r="GL522" i="3"/>
  <c r="GM521" i="3"/>
  <c r="GL521" i="3"/>
  <c r="GM520" i="3"/>
  <c r="GL520" i="3"/>
  <c r="GM519" i="3"/>
  <c r="GL519" i="3"/>
  <c r="GM518" i="3"/>
  <c r="GL518" i="3"/>
  <c r="GM517" i="3"/>
  <c r="GL517" i="3"/>
  <c r="GM515" i="3"/>
  <c r="GL515" i="3"/>
  <c r="GM514" i="3"/>
  <c r="GL514" i="3"/>
  <c r="GM513" i="3"/>
  <c r="GL513" i="3"/>
  <c r="GM512" i="3"/>
  <c r="GL512" i="3"/>
  <c r="GM511" i="3"/>
  <c r="GL511" i="3"/>
  <c r="GM510" i="3"/>
  <c r="GL510" i="3"/>
  <c r="GM507" i="3"/>
  <c r="GL507" i="3"/>
  <c r="GM506" i="3"/>
  <c r="GL506" i="3"/>
  <c r="GM505" i="3"/>
  <c r="GL505" i="3"/>
  <c r="GM504" i="3"/>
  <c r="GL504" i="3"/>
  <c r="GM503" i="3"/>
  <c r="GL503" i="3"/>
  <c r="GM502" i="3"/>
  <c r="GL502" i="3"/>
  <c r="GM499" i="3"/>
  <c r="GL499" i="3"/>
  <c r="GM498" i="3"/>
  <c r="GL498" i="3"/>
  <c r="GM497" i="3"/>
  <c r="GL497" i="3"/>
  <c r="GM496" i="3"/>
  <c r="GL496" i="3"/>
  <c r="GM495" i="3"/>
  <c r="GL495" i="3"/>
  <c r="GM494" i="3"/>
  <c r="GL494" i="3"/>
  <c r="GM491" i="3"/>
  <c r="GL491" i="3"/>
  <c r="GM489" i="3"/>
  <c r="GL489" i="3"/>
  <c r="GM488" i="3"/>
  <c r="GL488" i="3"/>
  <c r="GM485" i="3"/>
  <c r="GL485" i="3"/>
  <c r="GM484" i="3"/>
  <c r="GL484" i="3"/>
  <c r="GM483" i="3"/>
  <c r="GL483" i="3"/>
  <c r="GM482" i="3"/>
  <c r="GL482" i="3"/>
  <c r="GM481" i="3"/>
  <c r="GL481" i="3"/>
  <c r="GM480" i="3"/>
  <c r="GL480" i="3"/>
  <c r="GM479" i="3"/>
  <c r="GL479" i="3"/>
  <c r="GM478" i="3"/>
  <c r="GL478" i="3"/>
  <c r="GM477" i="3"/>
  <c r="GL477" i="3"/>
  <c r="GM476" i="3"/>
  <c r="GL476" i="3"/>
  <c r="GM475" i="3"/>
  <c r="GL475" i="3"/>
  <c r="GM474" i="3"/>
  <c r="GL474" i="3"/>
  <c r="GM472" i="3"/>
  <c r="GL472" i="3"/>
  <c r="GM471" i="3"/>
  <c r="GL471" i="3"/>
  <c r="GM469" i="3"/>
  <c r="GL469" i="3"/>
  <c r="GM468" i="3"/>
  <c r="GL468" i="3"/>
  <c r="GM467" i="3"/>
  <c r="GL467" i="3"/>
  <c r="GM466" i="3"/>
  <c r="GL466" i="3"/>
  <c r="GM465" i="3"/>
  <c r="GL465" i="3"/>
  <c r="GM464" i="3"/>
  <c r="GL464" i="3"/>
  <c r="GM463" i="3"/>
  <c r="GL463" i="3"/>
  <c r="GM462" i="3"/>
  <c r="GL462" i="3"/>
  <c r="GM461" i="3"/>
  <c r="GL461" i="3"/>
  <c r="GM460" i="3"/>
  <c r="GL460" i="3"/>
  <c r="GM459" i="3"/>
  <c r="GL459" i="3"/>
  <c r="GM458" i="3"/>
  <c r="GL458" i="3"/>
  <c r="GM455" i="3"/>
  <c r="GL455" i="3"/>
  <c r="GM454" i="3"/>
  <c r="GL454" i="3"/>
  <c r="GM453" i="3"/>
  <c r="GL453" i="3"/>
  <c r="GM452" i="3"/>
  <c r="GL452" i="3"/>
  <c r="GM451" i="3"/>
  <c r="GL451" i="3"/>
  <c r="GM450" i="3"/>
  <c r="GL450" i="3"/>
  <c r="GM448" i="3"/>
  <c r="GL448" i="3"/>
  <c r="GM447" i="3"/>
  <c r="GL447" i="3"/>
  <c r="GM446" i="3"/>
  <c r="GL446" i="3"/>
  <c r="GM445" i="3"/>
  <c r="GL445" i="3"/>
  <c r="GM443" i="3"/>
  <c r="GL443" i="3"/>
  <c r="GM442" i="3"/>
  <c r="GL442" i="3"/>
  <c r="GM441" i="3"/>
  <c r="GL441" i="3"/>
  <c r="GM440" i="3"/>
  <c r="GL440" i="3"/>
  <c r="GM439" i="3"/>
  <c r="GL439" i="3"/>
  <c r="GM438" i="3"/>
  <c r="GL438" i="3"/>
  <c r="GM435" i="3"/>
  <c r="GL435" i="3"/>
  <c r="GM434" i="3"/>
  <c r="GL434" i="3"/>
  <c r="GM433" i="3"/>
  <c r="GL433" i="3"/>
  <c r="GM432" i="3"/>
  <c r="GL432" i="3"/>
  <c r="GM431" i="3"/>
  <c r="GL431" i="3"/>
  <c r="GM430" i="3"/>
  <c r="GL430" i="3"/>
  <c r="GM427" i="3"/>
  <c r="GL427" i="3"/>
  <c r="GM426" i="3"/>
  <c r="GL426" i="3"/>
  <c r="GM425" i="3"/>
  <c r="GL425" i="3"/>
  <c r="GM424" i="3"/>
  <c r="GL424" i="3"/>
  <c r="GM423" i="3"/>
  <c r="GL423" i="3"/>
  <c r="GM422" i="3"/>
  <c r="GL422" i="3"/>
  <c r="GM418" i="3"/>
  <c r="GL418" i="3"/>
  <c r="GM417" i="3"/>
  <c r="GL417" i="3"/>
  <c r="GM416" i="3"/>
  <c r="GL416" i="3"/>
  <c r="GM415" i="3"/>
  <c r="GL415" i="3"/>
  <c r="GM414" i="3"/>
  <c r="GL414" i="3"/>
  <c r="GM413" i="3"/>
  <c r="GL413" i="3"/>
  <c r="GM411" i="3"/>
  <c r="GL411" i="3"/>
  <c r="GM410" i="3"/>
  <c r="GL410" i="3"/>
  <c r="GM409" i="3"/>
  <c r="GL409" i="3"/>
  <c r="GM408" i="3"/>
  <c r="GL408" i="3"/>
  <c r="GM407" i="3"/>
  <c r="GL407" i="3"/>
  <c r="GM406" i="3"/>
  <c r="GL406" i="3"/>
  <c r="GM404" i="3"/>
  <c r="GL404" i="3"/>
  <c r="GM402" i="3"/>
  <c r="GL402" i="3"/>
  <c r="GM400" i="3"/>
  <c r="GL400" i="3"/>
  <c r="GM399" i="3"/>
  <c r="GL399" i="3"/>
  <c r="GM398" i="3"/>
  <c r="GL398" i="3"/>
  <c r="GM397" i="3"/>
  <c r="GL397" i="3"/>
  <c r="GM396" i="3"/>
  <c r="GL396" i="3"/>
  <c r="GM394" i="3"/>
  <c r="GL394" i="3"/>
  <c r="GM393" i="3"/>
  <c r="GL393" i="3"/>
  <c r="GM392" i="3"/>
  <c r="GL392" i="3"/>
  <c r="GM391" i="3"/>
  <c r="GL391" i="3"/>
  <c r="GM390" i="3"/>
  <c r="GL390" i="3"/>
  <c r="GM388" i="3"/>
  <c r="GL388" i="3"/>
  <c r="GM387" i="3"/>
  <c r="GL387" i="3"/>
  <c r="GM386" i="3"/>
  <c r="GL386" i="3"/>
  <c r="GM384" i="3"/>
  <c r="GL384" i="3"/>
  <c r="GM383" i="3"/>
  <c r="GL383" i="3"/>
  <c r="GM382" i="3"/>
  <c r="GL382" i="3"/>
  <c r="GM380" i="3"/>
  <c r="GL380" i="3"/>
  <c r="GM379" i="3"/>
  <c r="GL379" i="3"/>
  <c r="GM378" i="3"/>
  <c r="GL378" i="3"/>
  <c r="GM377" i="3"/>
  <c r="GL377" i="3"/>
  <c r="GM376" i="3"/>
  <c r="GL376" i="3"/>
  <c r="GM375" i="3"/>
  <c r="GL375" i="3"/>
  <c r="GM373" i="3"/>
  <c r="GL373" i="3"/>
  <c r="GM371" i="3"/>
  <c r="GL371" i="3"/>
  <c r="GM370" i="3"/>
  <c r="GL370" i="3"/>
  <c r="GM369" i="3"/>
  <c r="GL369" i="3"/>
  <c r="GM367" i="3"/>
  <c r="GL367" i="3"/>
  <c r="GM366" i="3"/>
  <c r="GL366" i="3"/>
  <c r="GM365" i="3"/>
  <c r="GL365" i="3"/>
  <c r="GM333" i="3"/>
  <c r="GL333" i="3"/>
  <c r="GM332" i="3"/>
  <c r="GL332" i="3"/>
  <c r="GM331" i="3"/>
  <c r="GL331" i="3"/>
  <c r="GM330" i="3"/>
  <c r="GL330" i="3"/>
  <c r="GM329" i="3"/>
  <c r="GL329" i="3"/>
  <c r="GM327" i="3"/>
  <c r="GL327" i="3"/>
  <c r="GM325" i="3"/>
  <c r="GL325" i="3"/>
  <c r="GM323" i="3"/>
  <c r="GL323" i="3"/>
  <c r="GM319" i="3"/>
  <c r="GL319" i="3"/>
  <c r="GM318" i="3"/>
  <c r="GL318" i="3"/>
  <c r="GM317" i="3"/>
  <c r="GL317" i="3"/>
  <c r="GM316" i="3"/>
  <c r="GL316" i="3"/>
  <c r="GM315" i="3"/>
  <c r="GL315" i="3"/>
  <c r="GM307" i="3"/>
  <c r="GL307" i="3"/>
  <c r="GM306" i="3"/>
  <c r="GL306" i="3"/>
  <c r="GM305" i="3"/>
  <c r="GL305" i="3"/>
  <c r="GM304" i="3"/>
  <c r="GL304" i="3"/>
  <c r="GM303" i="3"/>
  <c r="GL303" i="3"/>
  <c r="GM301" i="3"/>
  <c r="GL301" i="3"/>
  <c r="GM300" i="3"/>
  <c r="GL300" i="3"/>
  <c r="GM299" i="3"/>
  <c r="GL299" i="3"/>
  <c r="GM298" i="3"/>
  <c r="GL298" i="3"/>
  <c r="GM297" i="3"/>
  <c r="GL297" i="3"/>
  <c r="GM295" i="3"/>
  <c r="GL295" i="3"/>
  <c r="GM294" i="3"/>
  <c r="GL294" i="3"/>
  <c r="GM293" i="3"/>
  <c r="GL293" i="3"/>
  <c r="GM292" i="3"/>
  <c r="GL292" i="3"/>
  <c r="GM291" i="3"/>
  <c r="GL291" i="3"/>
  <c r="GM289" i="3"/>
  <c r="GL289" i="3"/>
  <c r="GM288" i="3"/>
  <c r="GL288" i="3"/>
  <c r="GM287" i="3"/>
  <c r="GL287" i="3"/>
  <c r="GM286" i="3"/>
  <c r="GL286" i="3"/>
  <c r="GM285" i="3"/>
  <c r="GL285" i="3"/>
  <c r="GM282" i="3"/>
  <c r="GL282" i="3"/>
  <c r="GM281" i="3"/>
  <c r="GL281" i="3"/>
  <c r="GM280" i="3"/>
  <c r="GL280" i="3"/>
  <c r="GM279" i="3"/>
  <c r="GL279" i="3"/>
  <c r="GM278" i="3"/>
  <c r="GL278" i="3"/>
  <c r="GM276" i="3"/>
  <c r="GL276" i="3"/>
  <c r="GM275" i="3"/>
  <c r="GL275" i="3"/>
  <c r="GM274" i="3"/>
  <c r="GL274" i="3"/>
  <c r="GM273" i="3"/>
  <c r="GL273" i="3"/>
  <c r="GM272" i="3"/>
  <c r="GL272" i="3"/>
  <c r="GM269" i="3"/>
  <c r="GL269" i="3"/>
  <c r="GM268" i="3"/>
  <c r="GL268" i="3"/>
  <c r="GM267" i="3"/>
  <c r="GL267" i="3"/>
  <c r="GM266" i="3"/>
  <c r="GL266" i="3"/>
  <c r="GM265" i="3"/>
  <c r="GL265" i="3"/>
  <c r="GM263" i="3"/>
  <c r="GL263" i="3"/>
  <c r="GM262" i="3"/>
  <c r="GL262" i="3"/>
  <c r="GM261" i="3"/>
  <c r="GL261" i="3"/>
  <c r="GM260" i="3"/>
  <c r="GL260" i="3"/>
  <c r="GM259" i="3"/>
  <c r="GL259" i="3"/>
  <c r="GM256" i="3"/>
  <c r="GL256" i="3"/>
  <c r="GM255" i="3"/>
  <c r="GL255" i="3"/>
  <c r="GM254" i="3"/>
  <c r="GL254" i="3"/>
  <c r="GM253" i="3"/>
  <c r="GL253" i="3"/>
  <c r="GM252" i="3"/>
  <c r="GL252" i="3"/>
  <c r="GM250" i="3"/>
  <c r="GL250" i="3"/>
  <c r="GM249" i="3"/>
  <c r="GL249" i="3"/>
  <c r="GM248" i="3"/>
  <c r="GL248" i="3"/>
  <c r="GM247" i="3"/>
  <c r="GL247" i="3"/>
  <c r="GM246" i="3"/>
  <c r="GL246" i="3"/>
  <c r="GM237" i="3"/>
  <c r="GL237" i="3"/>
  <c r="GM236" i="3"/>
  <c r="GL236" i="3"/>
  <c r="GM235" i="3"/>
  <c r="GL235" i="3"/>
  <c r="GM234" i="3"/>
  <c r="GL234" i="3"/>
  <c r="GM233" i="3"/>
  <c r="GL233" i="3"/>
  <c r="GM231" i="3"/>
  <c r="GL231" i="3"/>
  <c r="GM230" i="3"/>
  <c r="GL230" i="3"/>
  <c r="GM229" i="3"/>
  <c r="GL229" i="3"/>
  <c r="GM228" i="3"/>
  <c r="GL228" i="3"/>
  <c r="GM227" i="3"/>
  <c r="GL227" i="3"/>
  <c r="GM225" i="3"/>
  <c r="GL225" i="3"/>
  <c r="GM224" i="3"/>
  <c r="GL224" i="3"/>
  <c r="GM223" i="3"/>
  <c r="GL223" i="3"/>
  <c r="GM222" i="3"/>
  <c r="GL222" i="3"/>
  <c r="GM221" i="3"/>
  <c r="GL221" i="3"/>
  <c r="GM219" i="3"/>
  <c r="GL219" i="3"/>
  <c r="GM218" i="3"/>
  <c r="GL218" i="3"/>
  <c r="GM217" i="3"/>
  <c r="GL217" i="3"/>
  <c r="GM216" i="3"/>
  <c r="GL216" i="3"/>
  <c r="GM215" i="3"/>
  <c r="GL215" i="3"/>
  <c r="GM213" i="3"/>
  <c r="GL213" i="3"/>
  <c r="GM212" i="3"/>
  <c r="GL212" i="3"/>
  <c r="GM211" i="3"/>
  <c r="GL211" i="3"/>
  <c r="GM210" i="3"/>
  <c r="GL210" i="3"/>
  <c r="GM209" i="3"/>
  <c r="GL209" i="3"/>
  <c r="GM206" i="3"/>
  <c r="GL206" i="3"/>
  <c r="GM204" i="3"/>
  <c r="GL204" i="3"/>
  <c r="GM203" i="3"/>
  <c r="GL203" i="3"/>
  <c r="GM202" i="3"/>
  <c r="GL202" i="3"/>
  <c r="GM201" i="3"/>
  <c r="GL201" i="3"/>
  <c r="GM200" i="3"/>
  <c r="GL200" i="3"/>
  <c r="GM198" i="3"/>
  <c r="GL198" i="3"/>
  <c r="GM197" i="3"/>
  <c r="GL197" i="3"/>
  <c r="GM196" i="3"/>
  <c r="GL196" i="3"/>
  <c r="GM195" i="3"/>
  <c r="GL195" i="3"/>
  <c r="GM194" i="3"/>
  <c r="GL194" i="3"/>
  <c r="GM192" i="3"/>
  <c r="GL192" i="3"/>
  <c r="GM191" i="3"/>
  <c r="GL191" i="3"/>
  <c r="GM190" i="3"/>
  <c r="GL190" i="3"/>
  <c r="GM189" i="3"/>
  <c r="GL189" i="3"/>
  <c r="GM188" i="3"/>
  <c r="GL188" i="3"/>
  <c r="GM186" i="3"/>
  <c r="GL186" i="3"/>
  <c r="GM185" i="3"/>
  <c r="GL185" i="3"/>
  <c r="GM184" i="3"/>
  <c r="GL184" i="3"/>
  <c r="GM183" i="3"/>
  <c r="GL183" i="3"/>
  <c r="GM182" i="3"/>
  <c r="GL182" i="3"/>
  <c r="GM180" i="3"/>
  <c r="GL180" i="3"/>
  <c r="GM179" i="3"/>
  <c r="GL179" i="3"/>
  <c r="GM178" i="3"/>
  <c r="GL178" i="3"/>
  <c r="GM177" i="3"/>
  <c r="GL177" i="3"/>
  <c r="GM176" i="3"/>
  <c r="GL176" i="3"/>
  <c r="GM173" i="3"/>
  <c r="GL173" i="3"/>
  <c r="GM172" i="3"/>
  <c r="GL172" i="3"/>
  <c r="GM171" i="3"/>
  <c r="GL171" i="3"/>
  <c r="GM170" i="3"/>
  <c r="GL170" i="3"/>
  <c r="GM169" i="3"/>
  <c r="GL169" i="3"/>
  <c r="GM166" i="3"/>
  <c r="GL166" i="3"/>
  <c r="GM165" i="3"/>
  <c r="GL165" i="3"/>
  <c r="GM164" i="3"/>
  <c r="GL164" i="3"/>
  <c r="GM163" i="3"/>
  <c r="GL163" i="3"/>
  <c r="GM162" i="3"/>
  <c r="GL162" i="3"/>
  <c r="GM154" i="3"/>
  <c r="GL154" i="3"/>
  <c r="GM153" i="3"/>
  <c r="GL153" i="3"/>
  <c r="GM152" i="3"/>
  <c r="GL152" i="3"/>
  <c r="GM151" i="3"/>
  <c r="GL151" i="3"/>
  <c r="GM150" i="3"/>
  <c r="GL150" i="3"/>
  <c r="GM148" i="3"/>
  <c r="GL148" i="3"/>
  <c r="GM147" i="3"/>
  <c r="GL147" i="3"/>
  <c r="GM146" i="3"/>
  <c r="GL146" i="3"/>
  <c r="GM145" i="3"/>
  <c r="GL145" i="3"/>
  <c r="GM144" i="3"/>
  <c r="GL144" i="3"/>
  <c r="GM142" i="3"/>
  <c r="GL142" i="3"/>
  <c r="GM141" i="3"/>
  <c r="GL141" i="3"/>
  <c r="GM140" i="3"/>
  <c r="GL140" i="3"/>
  <c r="GM139" i="3"/>
  <c r="GL139" i="3"/>
  <c r="GM138" i="3"/>
  <c r="GL138" i="3"/>
  <c r="GM135" i="3"/>
  <c r="GL135" i="3"/>
  <c r="GM134" i="3"/>
  <c r="GL134" i="3"/>
  <c r="GM133" i="3"/>
  <c r="GL133" i="3"/>
  <c r="GM132" i="3"/>
  <c r="GL132" i="3"/>
  <c r="GM131" i="3"/>
  <c r="GL131" i="3"/>
  <c r="GM129" i="3"/>
  <c r="GL129" i="3"/>
  <c r="GM128" i="3"/>
  <c r="GL128" i="3"/>
  <c r="GM127" i="3"/>
  <c r="GL127" i="3"/>
  <c r="GM126" i="3"/>
  <c r="GL126" i="3"/>
  <c r="GM125" i="3"/>
  <c r="GL125" i="3"/>
  <c r="GM123" i="3"/>
  <c r="GL123" i="3"/>
  <c r="GM122" i="3"/>
  <c r="GL122" i="3"/>
  <c r="GM121" i="3"/>
  <c r="GL121" i="3"/>
  <c r="GM120" i="3"/>
  <c r="GL120" i="3"/>
  <c r="GM119" i="3"/>
  <c r="GL119" i="3"/>
  <c r="GM117" i="3"/>
  <c r="GL117" i="3"/>
  <c r="GM116" i="3"/>
  <c r="GL116" i="3"/>
  <c r="GM115" i="3"/>
  <c r="GL115" i="3"/>
  <c r="GM114" i="3"/>
  <c r="GL114" i="3"/>
  <c r="GM113" i="3"/>
  <c r="GL113" i="3"/>
  <c r="GM111" i="3"/>
  <c r="GL111" i="3"/>
  <c r="GM110" i="3"/>
  <c r="GL110" i="3"/>
  <c r="GM109" i="3"/>
  <c r="GL109" i="3"/>
  <c r="GM108" i="3"/>
  <c r="GL108" i="3"/>
  <c r="GM107" i="3"/>
  <c r="GL107" i="3"/>
  <c r="GM105" i="3"/>
  <c r="GL105" i="3"/>
  <c r="GM104" i="3"/>
  <c r="GL104" i="3"/>
  <c r="GM103" i="3"/>
  <c r="GL103" i="3"/>
  <c r="GM102" i="3"/>
  <c r="GL102" i="3"/>
  <c r="GM101" i="3"/>
  <c r="GL101" i="3"/>
  <c r="GM99" i="3"/>
  <c r="GL99" i="3"/>
  <c r="GM98" i="3"/>
  <c r="GL98" i="3"/>
  <c r="GM97" i="3"/>
  <c r="GL97" i="3"/>
  <c r="GM96" i="3"/>
  <c r="GL96" i="3"/>
  <c r="GM95" i="3"/>
  <c r="GL95" i="3"/>
  <c r="GM93" i="3"/>
  <c r="GL93" i="3"/>
  <c r="GM92" i="3"/>
  <c r="GL92" i="3"/>
  <c r="GM91" i="3"/>
  <c r="GL91" i="3"/>
  <c r="GM90" i="3"/>
  <c r="GL90" i="3"/>
  <c r="GM89" i="3"/>
  <c r="GL89" i="3"/>
  <c r="GM87" i="3"/>
  <c r="GL87" i="3"/>
  <c r="GM86" i="3"/>
  <c r="GL86" i="3"/>
  <c r="GM85" i="3"/>
  <c r="GL85" i="3"/>
  <c r="GM84" i="3"/>
  <c r="GL84" i="3"/>
  <c r="GM83" i="3"/>
  <c r="GL83" i="3"/>
  <c r="GM80" i="3"/>
  <c r="GL80" i="3"/>
  <c r="GM78" i="3"/>
  <c r="GL78" i="3"/>
  <c r="GM77" i="3"/>
  <c r="GL77" i="3"/>
  <c r="GM76" i="3"/>
  <c r="GL76" i="3"/>
  <c r="GM75" i="3"/>
  <c r="GL75" i="3"/>
  <c r="GM74" i="3"/>
  <c r="GL74" i="3"/>
  <c r="GM72" i="3"/>
  <c r="GL72" i="3"/>
  <c r="GM71" i="3"/>
  <c r="GL71" i="3"/>
  <c r="GM70" i="3"/>
  <c r="GL70" i="3"/>
  <c r="GM69" i="3"/>
  <c r="GL69" i="3"/>
  <c r="GM68" i="3"/>
  <c r="GL68" i="3"/>
  <c r="GM66" i="3"/>
  <c r="GL66" i="3"/>
  <c r="GM65" i="3"/>
  <c r="GL65" i="3"/>
  <c r="GM64" i="3"/>
  <c r="GL64" i="3"/>
  <c r="GM63" i="3"/>
  <c r="GL63" i="3"/>
  <c r="GM62" i="3"/>
  <c r="GL62" i="3"/>
  <c r="GM60" i="3"/>
  <c r="GL60" i="3"/>
  <c r="GM59" i="3"/>
  <c r="GL59" i="3"/>
  <c r="GM58" i="3"/>
  <c r="GL58" i="3"/>
  <c r="GM57" i="3"/>
  <c r="GL57" i="3"/>
  <c r="GM56" i="3"/>
  <c r="GL56" i="3"/>
  <c r="GM54" i="3"/>
  <c r="GL54" i="3"/>
  <c r="GM53" i="3"/>
  <c r="GL53" i="3"/>
  <c r="GM52" i="3"/>
  <c r="GL52" i="3"/>
  <c r="GM51" i="3"/>
  <c r="GL51" i="3"/>
  <c r="GM50" i="3"/>
  <c r="GL50" i="3"/>
  <c r="GM48" i="3"/>
  <c r="GL48" i="3"/>
  <c r="GM47" i="3"/>
  <c r="GL47" i="3"/>
  <c r="GM46" i="3"/>
  <c r="GL46" i="3"/>
  <c r="GM45" i="3"/>
  <c r="GL45" i="3"/>
  <c r="GM44" i="3"/>
  <c r="GL44" i="3"/>
  <c r="GM42" i="3"/>
  <c r="GL42" i="3"/>
  <c r="GM41" i="3"/>
  <c r="GL41" i="3"/>
  <c r="GM40" i="3"/>
  <c r="GL40" i="3"/>
  <c r="GM39" i="3"/>
  <c r="GL39" i="3"/>
  <c r="GM38" i="3"/>
  <c r="GL38" i="3"/>
  <c r="GM36" i="3"/>
  <c r="GL36" i="3"/>
  <c r="GM35" i="3"/>
  <c r="GL35" i="3"/>
  <c r="GM34" i="3"/>
  <c r="GL34" i="3"/>
  <c r="GM33" i="3"/>
  <c r="GL33" i="3"/>
  <c r="GM32" i="3"/>
  <c r="GL32" i="3"/>
  <c r="GM30" i="3"/>
  <c r="GL30" i="3"/>
  <c r="GM29" i="3"/>
  <c r="GL29" i="3"/>
  <c r="GM28" i="3"/>
  <c r="GL28" i="3"/>
  <c r="GM27" i="3"/>
  <c r="GL27" i="3"/>
  <c r="GM26" i="3"/>
  <c r="GL26" i="3"/>
  <c r="GM24" i="3"/>
  <c r="GL24" i="3"/>
  <c r="GM23" i="3"/>
  <c r="GL23" i="3"/>
  <c r="GM22" i="3"/>
  <c r="GL22" i="3"/>
  <c r="GM21" i="3"/>
  <c r="GL21" i="3"/>
  <c r="GM16" i="3"/>
  <c r="GL16" i="3"/>
  <c r="GM15" i="3"/>
  <c r="GL15" i="3"/>
  <c r="GM14" i="3"/>
  <c r="GL14" i="3"/>
  <c r="HJ54" i="3" l="1"/>
  <c r="HI54" i="3"/>
  <c r="GD54" i="3"/>
  <c r="GC54" i="3"/>
  <c r="FZ54" i="3"/>
  <c r="FU54" i="3"/>
  <c r="FT54" i="3"/>
  <c r="FQ54" i="3"/>
  <c r="FK54" i="3"/>
  <c r="ET54" i="3"/>
  <c r="ES54" i="3"/>
  <c r="EP54" i="3"/>
  <c r="EO54" i="3"/>
  <c r="EK54" i="3"/>
  <c r="EJ54" i="3"/>
  <c r="EG54" i="3"/>
  <c r="EF54" i="3"/>
  <c r="EB54" i="3"/>
  <c r="EA54" i="3"/>
  <c r="DX54" i="3"/>
  <c r="DW54" i="3"/>
  <c r="DS54" i="3"/>
  <c r="DR54" i="3"/>
  <c r="CQ54" i="3"/>
  <c r="CV54" i="3" s="1"/>
  <c r="CZ54" i="3" s="1"/>
  <c r="DE54" i="3" s="1"/>
  <c r="DI54" i="3" s="1"/>
  <c r="DN54" i="3" s="1"/>
  <c r="BD54" i="3"/>
  <c r="AP54" i="3" s="1"/>
  <c r="AO54" i="3"/>
  <c r="W54" i="3"/>
  <c r="AX54" i="3" s="1"/>
  <c r="HJ53" i="3"/>
  <c r="HI53" i="3"/>
  <c r="GD53" i="3"/>
  <c r="GC53" i="3"/>
  <c r="FZ53" i="3"/>
  <c r="FU53" i="3"/>
  <c r="FT53" i="3"/>
  <c r="FQ53" i="3"/>
  <c r="FK53" i="3"/>
  <c r="ET53" i="3"/>
  <c r="ES53" i="3"/>
  <c r="EP53" i="3"/>
  <c r="EO53" i="3"/>
  <c r="EK53" i="3"/>
  <c r="EJ53" i="3"/>
  <c r="EG53" i="3"/>
  <c r="EF53" i="3"/>
  <c r="EB53" i="3"/>
  <c r="EA53" i="3"/>
  <c r="DX53" i="3"/>
  <c r="DW53" i="3"/>
  <c r="DS53" i="3"/>
  <c r="DR53" i="3"/>
  <c r="DO53" i="3"/>
  <c r="DN53" i="3"/>
  <c r="DJ53" i="3"/>
  <c r="DI53" i="3"/>
  <c r="DF53" i="3"/>
  <c r="DE53" i="3"/>
  <c r="CQ53" i="3"/>
  <c r="CV53" i="3" s="1"/>
  <c r="CZ53" i="3" s="1"/>
  <c r="BD53" i="3"/>
  <c r="AP53" i="3" s="1"/>
  <c r="AO53" i="3"/>
  <c r="W53" i="3"/>
  <c r="AW53" i="3" s="1"/>
  <c r="HJ52" i="3"/>
  <c r="HI52" i="3"/>
  <c r="GD52" i="3"/>
  <c r="GC52" i="3"/>
  <c r="FZ52" i="3"/>
  <c r="FU52" i="3"/>
  <c r="FT52" i="3"/>
  <c r="FQ52" i="3"/>
  <c r="FK52" i="3"/>
  <c r="ET52" i="3"/>
  <c r="ES52" i="3"/>
  <c r="EP52" i="3"/>
  <c r="EO52" i="3"/>
  <c r="EK52" i="3"/>
  <c r="EJ52" i="3"/>
  <c r="EG52" i="3"/>
  <c r="EF52" i="3"/>
  <c r="EB52" i="3"/>
  <c r="EA52" i="3"/>
  <c r="DX52" i="3"/>
  <c r="DW52" i="3"/>
  <c r="DS52" i="3"/>
  <c r="DR52" i="3"/>
  <c r="DO52" i="3"/>
  <c r="DN52" i="3"/>
  <c r="DJ52" i="3"/>
  <c r="DI52" i="3"/>
  <c r="CQ52" i="3"/>
  <c r="CV52" i="3" s="1"/>
  <c r="CZ52" i="3" s="1"/>
  <c r="DE52" i="3" s="1"/>
  <c r="BD52" i="3"/>
  <c r="AP52" i="3" s="1"/>
  <c r="AO52" i="3"/>
  <c r="W52" i="3"/>
  <c r="AX52" i="3" s="1"/>
  <c r="HJ51" i="3"/>
  <c r="HI51" i="3"/>
  <c r="GD51" i="3"/>
  <c r="GC51" i="3"/>
  <c r="FZ51" i="3"/>
  <c r="FU51" i="3"/>
  <c r="FT51" i="3"/>
  <c r="FQ51" i="3"/>
  <c r="FK51" i="3"/>
  <c r="ET51" i="3"/>
  <c r="ES51" i="3"/>
  <c r="EP51" i="3"/>
  <c r="EO51" i="3"/>
  <c r="EK51" i="3"/>
  <c r="EJ51" i="3"/>
  <c r="EG51" i="3"/>
  <c r="EF51" i="3"/>
  <c r="EB51" i="3"/>
  <c r="EA51" i="3"/>
  <c r="DX51" i="3"/>
  <c r="DW51" i="3"/>
  <c r="DS51" i="3"/>
  <c r="DR51" i="3"/>
  <c r="DO51" i="3"/>
  <c r="DN51" i="3"/>
  <c r="DJ51" i="3"/>
  <c r="DI51" i="3"/>
  <c r="CQ51" i="3"/>
  <c r="CV51" i="3" s="1"/>
  <c r="CZ51" i="3" s="1"/>
  <c r="DE51" i="3" s="1"/>
  <c r="BD51" i="3"/>
  <c r="AP51" i="3" s="1"/>
  <c r="AO51" i="3"/>
  <c r="W51" i="3"/>
  <c r="AW51" i="3" s="1"/>
  <c r="HJ50" i="3"/>
  <c r="HI50" i="3"/>
  <c r="GD50" i="3"/>
  <c r="GC50" i="3"/>
  <c r="FZ50" i="3"/>
  <c r="FU50" i="3"/>
  <c r="FT50" i="3"/>
  <c r="FQ50" i="3"/>
  <c r="FK50" i="3"/>
  <c r="ET50" i="3"/>
  <c r="ES50" i="3"/>
  <c r="EP50" i="3"/>
  <c r="EO50" i="3"/>
  <c r="EK50" i="3"/>
  <c r="EJ50" i="3"/>
  <c r="EG50" i="3"/>
  <c r="EF50" i="3"/>
  <c r="EB50" i="3"/>
  <c r="EA50" i="3"/>
  <c r="DX50" i="3"/>
  <c r="DW50" i="3"/>
  <c r="DS50" i="3"/>
  <c r="DR50" i="3"/>
  <c r="DO50" i="3"/>
  <c r="DN50" i="3"/>
  <c r="DJ50" i="3"/>
  <c r="DI50" i="3"/>
  <c r="CQ50" i="3"/>
  <c r="CV50" i="3" s="1"/>
  <c r="CZ50" i="3" s="1"/>
  <c r="DE50" i="3" s="1"/>
  <c r="BD50" i="3"/>
  <c r="AP50" i="3" s="1"/>
  <c r="AO50" i="3"/>
  <c r="W50" i="3"/>
  <c r="AX50" i="3" s="1"/>
  <c r="HJ49" i="3"/>
  <c r="HI49" i="3"/>
  <c r="HE49" i="3"/>
  <c r="HD49" i="3"/>
  <c r="HC49" i="3"/>
  <c r="HB49" i="3"/>
  <c r="HA49" i="3"/>
  <c r="HQ50" i="3" l="1"/>
  <c r="HU50" i="3"/>
  <c r="HZ50" i="3"/>
  <c r="HO50" i="3"/>
  <c r="HW50" i="3"/>
  <c r="IB50" i="3"/>
  <c r="IC50" i="3"/>
  <c r="HV50" i="3"/>
  <c r="HP50" i="3"/>
  <c r="HX50" i="3"/>
  <c r="HR50" i="3"/>
  <c r="IA50" i="3"/>
  <c r="HQ53" i="3"/>
  <c r="HW53" i="3"/>
  <c r="IB53" i="3"/>
  <c r="HR53" i="3"/>
  <c r="HX53" i="3"/>
  <c r="IC53" i="3"/>
  <c r="HO53" i="3"/>
  <c r="HU53" i="3"/>
  <c r="HZ53" i="3"/>
  <c r="IA53" i="3"/>
  <c r="HP53" i="3"/>
  <c r="HV53" i="3"/>
  <c r="HR52" i="3"/>
  <c r="HV52" i="3"/>
  <c r="HO52" i="3"/>
  <c r="HW52" i="3"/>
  <c r="IB52" i="3"/>
  <c r="HP52" i="3"/>
  <c r="HX52" i="3"/>
  <c r="IC52" i="3"/>
  <c r="HQ52" i="3"/>
  <c r="HU52" i="3"/>
  <c r="HZ52" i="3"/>
  <c r="IA52" i="3"/>
  <c r="HQ54" i="3"/>
  <c r="HU54" i="3"/>
  <c r="HZ54" i="3"/>
  <c r="HR54" i="3"/>
  <c r="HV54" i="3"/>
  <c r="IA54" i="3"/>
  <c r="HO54" i="3"/>
  <c r="HW54" i="3"/>
  <c r="IB54" i="3"/>
  <c r="IC54" i="3"/>
  <c r="HP54" i="3"/>
  <c r="HX54" i="3"/>
  <c r="HR51" i="3"/>
  <c r="HX51" i="3"/>
  <c r="IC51" i="3"/>
  <c r="HO51" i="3"/>
  <c r="HU51" i="3"/>
  <c r="HZ51" i="3"/>
  <c r="HP51" i="3"/>
  <c r="HV51" i="3"/>
  <c r="IA51" i="3"/>
  <c r="HQ51" i="3"/>
  <c r="HW51" i="3"/>
  <c r="IB51" i="3"/>
  <c r="ID52" i="3"/>
  <c r="ID54" i="3"/>
  <c r="ID50" i="3"/>
  <c r="ID53" i="3"/>
  <c r="ID51" i="3"/>
  <c r="BK52" i="3"/>
  <c r="CR52" i="3" s="1"/>
  <c r="CW52" i="3" s="1"/>
  <c r="DA52" i="3" s="1"/>
  <c r="DF52" i="3" s="1"/>
  <c r="BK50" i="3"/>
  <c r="CR50" i="3" s="1"/>
  <c r="CW50" i="3" s="1"/>
  <c r="DA50" i="3" s="1"/>
  <c r="DF50" i="3" s="1"/>
  <c r="BK51" i="3"/>
  <c r="FH51" i="3" s="1"/>
  <c r="FL51" i="3" s="1"/>
  <c r="BK53" i="3"/>
  <c r="FH53" i="3" s="1"/>
  <c r="FL53" i="3" s="1"/>
  <c r="BK54" i="3"/>
  <c r="CR54" i="3" s="1"/>
  <c r="CW54" i="3" s="1"/>
  <c r="DA54" i="3" s="1"/>
  <c r="DF54" i="3" s="1"/>
  <c r="DJ54" i="3" s="1"/>
  <c r="DO54" i="3" s="1"/>
  <c r="AX51" i="3"/>
  <c r="AX53" i="3"/>
  <c r="AW50" i="3"/>
  <c r="AW52" i="3"/>
  <c r="AW54" i="3"/>
  <c r="HS51" i="3" l="1"/>
  <c r="HT54" i="3"/>
  <c r="HT53" i="3"/>
  <c r="HT51" i="3"/>
  <c r="HT52" i="3"/>
  <c r="HS54" i="3"/>
  <c r="HS52" i="3"/>
  <c r="HT50" i="3"/>
  <c r="HS53" i="3"/>
  <c r="HS50" i="3"/>
  <c r="CR53" i="3"/>
  <c r="CW53" i="3" s="1"/>
  <c r="DA53" i="3" s="1"/>
  <c r="CR51" i="3"/>
  <c r="CW51" i="3" s="1"/>
  <c r="DA51" i="3" s="1"/>
  <c r="DF51" i="3" s="1"/>
  <c r="FH50" i="3"/>
  <c r="FL50" i="3" s="1"/>
  <c r="HA53" i="3"/>
  <c r="HA50" i="3"/>
  <c r="HA51" i="3"/>
  <c r="HA52" i="3"/>
  <c r="FH52" i="3"/>
  <c r="FL52" i="3" s="1"/>
  <c r="HA54" i="3"/>
  <c r="FH54" i="3"/>
  <c r="FL54" i="3" s="1"/>
  <c r="FQ131" i="3"/>
  <c r="FQ125" i="3"/>
  <c r="FQ119" i="3"/>
  <c r="FQ113" i="3"/>
  <c r="FQ107" i="3"/>
  <c r="FQ101" i="3"/>
  <c r="FQ95" i="3"/>
  <c r="FQ89" i="3"/>
  <c r="FQ83" i="3"/>
  <c r="D8" i="16" l="1"/>
  <c r="D9" i="16"/>
  <c r="D6" i="16" l="1"/>
  <c r="HI21" i="3"/>
  <c r="HJ21" i="3"/>
  <c r="HI22" i="3"/>
  <c r="HJ22" i="3"/>
  <c r="HI23" i="3"/>
  <c r="HJ23" i="3"/>
  <c r="HI24" i="3"/>
  <c r="HJ24" i="3"/>
  <c r="HI25" i="3"/>
  <c r="HJ25" i="3"/>
  <c r="HI26" i="3"/>
  <c r="HJ26" i="3"/>
  <c r="HI27" i="3"/>
  <c r="HJ27" i="3"/>
  <c r="HI28" i="3"/>
  <c r="HJ28" i="3"/>
  <c r="HI29" i="3"/>
  <c r="HJ29" i="3"/>
  <c r="HI30" i="3"/>
  <c r="HJ30" i="3"/>
  <c r="HI31" i="3"/>
  <c r="HJ31" i="3"/>
  <c r="HI32" i="3"/>
  <c r="HJ32" i="3"/>
  <c r="HI33" i="3"/>
  <c r="HJ33" i="3"/>
  <c r="HI34" i="3"/>
  <c r="HJ34" i="3"/>
  <c r="HI35" i="3"/>
  <c r="HJ35" i="3"/>
  <c r="HI36" i="3"/>
  <c r="HJ36" i="3"/>
  <c r="HI37" i="3"/>
  <c r="HJ37" i="3"/>
  <c r="HI38" i="3"/>
  <c r="HJ38" i="3"/>
  <c r="HI39" i="3"/>
  <c r="HJ39" i="3"/>
  <c r="HI40" i="3"/>
  <c r="HJ40" i="3"/>
  <c r="HI41" i="3"/>
  <c r="HJ41" i="3"/>
  <c r="HI42" i="3"/>
  <c r="HJ42" i="3"/>
  <c r="HI43" i="3"/>
  <c r="HJ43" i="3"/>
  <c r="HI44" i="3"/>
  <c r="HJ44" i="3"/>
  <c r="HI45" i="3"/>
  <c r="HJ45" i="3"/>
  <c r="HI46" i="3"/>
  <c r="HJ46" i="3"/>
  <c r="HI47" i="3"/>
  <c r="HJ47" i="3"/>
  <c r="HI48" i="3"/>
  <c r="HJ48" i="3"/>
  <c r="HI55" i="3"/>
  <c r="HJ55" i="3"/>
  <c r="HI56" i="3"/>
  <c r="HJ56" i="3"/>
  <c r="HI57" i="3"/>
  <c r="HJ57" i="3"/>
  <c r="HI58" i="3"/>
  <c r="HJ58" i="3"/>
  <c r="HI59" i="3"/>
  <c r="HJ59" i="3"/>
  <c r="HI60" i="3"/>
  <c r="HJ60" i="3"/>
  <c r="HI61" i="3"/>
  <c r="HJ61" i="3"/>
  <c r="HI62" i="3"/>
  <c r="HJ62" i="3"/>
  <c r="HI63" i="3"/>
  <c r="HJ63" i="3"/>
  <c r="HI64" i="3"/>
  <c r="HJ64" i="3"/>
  <c r="HI65" i="3"/>
  <c r="HJ65" i="3"/>
  <c r="HI66" i="3"/>
  <c r="HJ66" i="3"/>
  <c r="HI67" i="3"/>
  <c r="HJ67" i="3"/>
  <c r="HI68" i="3"/>
  <c r="HJ68" i="3"/>
  <c r="HI69" i="3"/>
  <c r="HJ69" i="3"/>
  <c r="HI70" i="3"/>
  <c r="HJ70" i="3"/>
  <c r="HI71" i="3"/>
  <c r="HJ71" i="3"/>
  <c r="HI72" i="3"/>
  <c r="HJ72" i="3"/>
  <c r="HI73" i="3"/>
  <c r="HJ73" i="3"/>
  <c r="HI74" i="3"/>
  <c r="HJ74" i="3"/>
  <c r="HI75" i="3"/>
  <c r="HJ75" i="3"/>
  <c r="HI76" i="3"/>
  <c r="HJ76" i="3"/>
  <c r="HI77" i="3"/>
  <c r="HJ77" i="3"/>
  <c r="HI78" i="3"/>
  <c r="HJ78" i="3"/>
  <c r="HI79" i="3"/>
  <c r="HJ79" i="3"/>
  <c r="HI80" i="3"/>
  <c r="HJ80" i="3"/>
  <c r="HI81" i="3"/>
  <c r="HJ81" i="3"/>
  <c r="HI82" i="3"/>
  <c r="HJ82" i="3"/>
  <c r="HI83" i="3"/>
  <c r="HJ83" i="3"/>
  <c r="HI84" i="3"/>
  <c r="HJ84" i="3"/>
  <c r="HI85" i="3"/>
  <c r="HJ85" i="3"/>
  <c r="HI86" i="3"/>
  <c r="HJ86" i="3"/>
  <c r="HI87" i="3"/>
  <c r="HJ87" i="3"/>
  <c r="HI88" i="3"/>
  <c r="HJ88" i="3"/>
  <c r="HI89" i="3"/>
  <c r="HJ89" i="3"/>
  <c r="HI90" i="3"/>
  <c r="HJ90" i="3"/>
  <c r="HI91" i="3"/>
  <c r="HJ91" i="3"/>
  <c r="HI92" i="3"/>
  <c r="HJ92" i="3"/>
  <c r="HI93" i="3"/>
  <c r="HJ93" i="3"/>
  <c r="HI94" i="3"/>
  <c r="HJ94" i="3"/>
  <c r="HI95" i="3"/>
  <c r="HJ95" i="3"/>
  <c r="HI96" i="3"/>
  <c r="HJ96" i="3"/>
  <c r="HI97" i="3"/>
  <c r="HJ97" i="3"/>
  <c r="HI98" i="3"/>
  <c r="HJ98" i="3"/>
  <c r="HI99" i="3"/>
  <c r="HJ99" i="3"/>
  <c r="HI100" i="3"/>
  <c r="HJ100" i="3"/>
  <c r="HI101" i="3"/>
  <c r="HJ101" i="3"/>
  <c r="HI102" i="3"/>
  <c r="HJ102" i="3"/>
  <c r="HI103" i="3"/>
  <c r="HJ103" i="3"/>
  <c r="HI104" i="3"/>
  <c r="HJ104" i="3"/>
  <c r="HI105" i="3"/>
  <c r="HJ105" i="3"/>
  <c r="HI106" i="3"/>
  <c r="HJ106" i="3"/>
  <c r="HI107" i="3"/>
  <c r="HJ107" i="3"/>
  <c r="HI108" i="3"/>
  <c r="HJ108" i="3"/>
  <c r="HI109" i="3"/>
  <c r="HJ109" i="3"/>
  <c r="HI110" i="3"/>
  <c r="HJ110" i="3"/>
  <c r="HI111" i="3"/>
  <c r="HJ111" i="3"/>
  <c r="HI112" i="3"/>
  <c r="HJ112" i="3"/>
  <c r="HI113" i="3"/>
  <c r="HJ113" i="3"/>
  <c r="HI114" i="3"/>
  <c r="HJ114" i="3"/>
  <c r="HI115" i="3"/>
  <c r="HJ115" i="3"/>
  <c r="HI116" i="3"/>
  <c r="HJ116" i="3"/>
  <c r="HI117" i="3"/>
  <c r="HJ117" i="3"/>
  <c r="HI118" i="3"/>
  <c r="HJ118" i="3"/>
  <c r="HI119" i="3"/>
  <c r="HJ119" i="3"/>
  <c r="HI120" i="3"/>
  <c r="HJ120" i="3"/>
  <c r="HI121" i="3"/>
  <c r="HJ121" i="3"/>
  <c r="HI122" i="3"/>
  <c r="HJ122" i="3"/>
  <c r="HI123" i="3"/>
  <c r="HJ123" i="3"/>
  <c r="HI124" i="3"/>
  <c r="HJ124" i="3"/>
  <c r="HI125" i="3"/>
  <c r="HJ125" i="3"/>
  <c r="HI126" i="3"/>
  <c r="HJ126" i="3"/>
  <c r="HI127" i="3"/>
  <c r="HJ127" i="3"/>
  <c r="HI128" i="3"/>
  <c r="HJ128" i="3"/>
  <c r="HI129" i="3"/>
  <c r="HJ129" i="3"/>
  <c r="HI130" i="3"/>
  <c r="HJ130" i="3"/>
  <c r="HI131" i="3"/>
  <c r="HJ131" i="3"/>
  <c r="HI132" i="3"/>
  <c r="HJ132" i="3"/>
  <c r="HI133" i="3"/>
  <c r="HJ133" i="3"/>
  <c r="HI134" i="3"/>
  <c r="HJ134" i="3"/>
  <c r="HI135" i="3"/>
  <c r="HJ135" i="3"/>
  <c r="HI136" i="3"/>
  <c r="HJ136" i="3"/>
  <c r="HI137" i="3"/>
  <c r="HJ137" i="3"/>
  <c r="HI138" i="3"/>
  <c r="HJ138" i="3"/>
  <c r="HI139" i="3"/>
  <c r="HJ139" i="3"/>
  <c r="HI140" i="3"/>
  <c r="HJ140" i="3"/>
  <c r="HI141" i="3"/>
  <c r="HJ141" i="3"/>
  <c r="HI142" i="3"/>
  <c r="HJ142" i="3"/>
  <c r="HI143" i="3"/>
  <c r="HJ143" i="3"/>
  <c r="HI144" i="3"/>
  <c r="HJ144" i="3"/>
  <c r="HI145" i="3"/>
  <c r="HJ145" i="3"/>
  <c r="HI146" i="3"/>
  <c r="HJ146" i="3"/>
  <c r="HI147" i="3"/>
  <c r="HJ147" i="3"/>
  <c r="HI148" i="3"/>
  <c r="HJ148" i="3"/>
  <c r="HI149" i="3"/>
  <c r="HJ149" i="3"/>
  <c r="HI150" i="3"/>
  <c r="HJ150" i="3"/>
  <c r="HI151" i="3"/>
  <c r="HJ151" i="3"/>
  <c r="HI152" i="3"/>
  <c r="HJ152" i="3"/>
  <c r="HI153" i="3"/>
  <c r="HJ153" i="3"/>
  <c r="HI154" i="3"/>
  <c r="HJ154" i="3"/>
  <c r="HI155" i="3"/>
  <c r="HJ155" i="3"/>
  <c r="HI161" i="3"/>
  <c r="HJ161" i="3"/>
  <c r="HI162" i="3"/>
  <c r="HJ162" i="3"/>
  <c r="HI163" i="3"/>
  <c r="HJ163" i="3"/>
  <c r="HI164" i="3"/>
  <c r="HJ164" i="3"/>
  <c r="HI165" i="3"/>
  <c r="HJ165" i="3"/>
  <c r="HI166" i="3"/>
  <c r="HJ166" i="3"/>
  <c r="HI167" i="3"/>
  <c r="HJ167" i="3"/>
  <c r="HI168" i="3"/>
  <c r="HJ168" i="3"/>
  <c r="HI169" i="3"/>
  <c r="HJ169" i="3"/>
  <c r="HI170" i="3"/>
  <c r="HJ170" i="3"/>
  <c r="HI171" i="3"/>
  <c r="HJ171" i="3"/>
  <c r="HI172" i="3"/>
  <c r="HJ172" i="3"/>
  <c r="HI173" i="3"/>
  <c r="HJ173" i="3"/>
  <c r="HI174" i="3"/>
  <c r="HJ174" i="3"/>
  <c r="HI175" i="3"/>
  <c r="HJ175" i="3"/>
  <c r="HI176" i="3"/>
  <c r="HJ176" i="3"/>
  <c r="HI177" i="3"/>
  <c r="HJ177" i="3"/>
  <c r="HI178" i="3"/>
  <c r="HJ178" i="3"/>
  <c r="HI179" i="3"/>
  <c r="HJ179" i="3"/>
  <c r="HI180" i="3"/>
  <c r="HJ180" i="3"/>
  <c r="HI181" i="3"/>
  <c r="HJ181" i="3"/>
  <c r="HI182" i="3"/>
  <c r="HJ182" i="3"/>
  <c r="HI183" i="3"/>
  <c r="HJ183" i="3"/>
  <c r="HI184" i="3"/>
  <c r="HJ184" i="3"/>
  <c r="HI185" i="3"/>
  <c r="HJ185" i="3"/>
  <c r="HI186" i="3"/>
  <c r="HJ186" i="3"/>
  <c r="HI187" i="3"/>
  <c r="HJ187" i="3"/>
  <c r="HI188" i="3"/>
  <c r="HJ188" i="3"/>
  <c r="HI189" i="3"/>
  <c r="HJ189" i="3"/>
  <c r="HI190" i="3"/>
  <c r="HJ190" i="3"/>
  <c r="HI191" i="3"/>
  <c r="HJ191" i="3"/>
  <c r="HI192" i="3"/>
  <c r="HJ192" i="3"/>
  <c r="HI194" i="3"/>
  <c r="HJ194" i="3"/>
  <c r="HI195" i="3"/>
  <c r="HJ195" i="3"/>
  <c r="HI196" i="3"/>
  <c r="HJ196" i="3"/>
  <c r="HI197" i="3"/>
  <c r="HJ197" i="3"/>
  <c r="HI198" i="3"/>
  <c r="HJ198" i="3"/>
  <c r="HI199" i="3"/>
  <c r="HJ199" i="3"/>
  <c r="HI200" i="3"/>
  <c r="HJ200" i="3"/>
  <c r="HI201" i="3"/>
  <c r="HJ201" i="3"/>
  <c r="HI202" i="3"/>
  <c r="HJ202" i="3"/>
  <c r="HI203" i="3"/>
  <c r="HJ203" i="3"/>
  <c r="HI204" i="3"/>
  <c r="HJ204" i="3"/>
  <c r="HI205" i="3"/>
  <c r="HJ205" i="3"/>
  <c r="HI206" i="3"/>
  <c r="HJ206" i="3"/>
  <c r="HI207" i="3"/>
  <c r="HJ207" i="3"/>
  <c r="HI208" i="3"/>
  <c r="HJ208" i="3"/>
  <c r="HI209" i="3"/>
  <c r="HJ209" i="3"/>
  <c r="HI210" i="3"/>
  <c r="HJ210" i="3"/>
  <c r="HI211" i="3"/>
  <c r="HJ211" i="3"/>
  <c r="HI212" i="3"/>
  <c r="HJ212" i="3"/>
  <c r="HI213" i="3"/>
  <c r="HJ213" i="3"/>
  <c r="HI214" i="3"/>
  <c r="HJ214" i="3"/>
  <c r="HI215" i="3"/>
  <c r="HJ215" i="3"/>
  <c r="HI216" i="3"/>
  <c r="HJ216" i="3"/>
  <c r="HI217" i="3"/>
  <c r="HJ217" i="3"/>
  <c r="HI218" i="3"/>
  <c r="HJ218" i="3"/>
  <c r="HI219" i="3"/>
  <c r="HJ219" i="3"/>
  <c r="HI220" i="3"/>
  <c r="HJ220" i="3"/>
  <c r="HI221" i="3"/>
  <c r="HJ221" i="3"/>
  <c r="HI222" i="3"/>
  <c r="HJ222" i="3"/>
  <c r="HI223" i="3"/>
  <c r="HJ223" i="3"/>
  <c r="HI224" i="3"/>
  <c r="HJ224" i="3"/>
  <c r="HI225" i="3"/>
  <c r="HJ225" i="3"/>
  <c r="HI226" i="3"/>
  <c r="HJ226" i="3"/>
  <c r="HI227" i="3"/>
  <c r="HJ227" i="3"/>
  <c r="HI228" i="3"/>
  <c r="HJ228" i="3"/>
  <c r="HI229" i="3"/>
  <c r="HJ229" i="3"/>
  <c r="HI230" i="3"/>
  <c r="HJ230" i="3"/>
  <c r="HI231" i="3"/>
  <c r="HJ231" i="3"/>
  <c r="HI232" i="3"/>
  <c r="HJ232" i="3"/>
  <c r="HI233" i="3"/>
  <c r="HJ233" i="3"/>
  <c r="HI234" i="3"/>
  <c r="HJ234" i="3"/>
  <c r="HI235" i="3"/>
  <c r="HJ235" i="3"/>
  <c r="HI236" i="3"/>
  <c r="HJ236" i="3"/>
  <c r="HI237" i="3"/>
  <c r="HJ237" i="3"/>
  <c r="HI244" i="3"/>
  <c r="HJ244" i="3"/>
  <c r="HI245" i="3"/>
  <c r="HJ245" i="3"/>
  <c r="HI246" i="3"/>
  <c r="HJ246" i="3"/>
  <c r="HI247" i="3"/>
  <c r="HJ247" i="3"/>
  <c r="HI248" i="3"/>
  <c r="HJ248" i="3"/>
  <c r="HI249" i="3"/>
  <c r="HJ249" i="3"/>
  <c r="HI250" i="3"/>
  <c r="HJ250" i="3"/>
  <c r="HI251" i="3"/>
  <c r="HJ251" i="3"/>
  <c r="HI252" i="3"/>
  <c r="HJ252" i="3"/>
  <c r="HI253" i="3"/>
  <c r="HJ253" i="3"/>
  <c r="HI254" i="3"/>
  <c r="HJ254" i="3"/>
  <c r="HI255" i="3"/>
  <c r="HJ255" i="3"/>
  <c r="HI256" i="3"/>
  <c r="HJ256" i="3"/>
  <c r="HI257" i="3"/>
  <c r="HJ257" i="3"/>
  <c r="HI258" i="3"/>
  <c r="HJ258" i="3"/>
  <c r="HI259" i="3"/>
  <c r="HJ259" i="3"/>
  <c r="HI260" i="3"/>
  <c r="HJ260" i="3"/>
  <c r="HI261" i="3"/>
  <c r="HJ261" i="3"/>
  <c r="HI262" i="3"/>
  <c r="HJ262" i="3"/>
  <c r="HI263" i="3"/>
  <c r="HJ263" i="3"/>
  <c r="HI264" i="3"/>
  <c r="HJ264" i="3"/>
  <c r="HI265" i="3"/>
  <c r="HJ265" i="3"/>
  <c r="HI266" i="3"/>
  <c r="HJ266" i="3"/>
  <c r="HI267" i="3"/>
  <c r="HJ267" i="3"/>
  <c r="HI268" i="3"/>
  <c r="HJ268" i="3"/>
  <c r="HI269" i="3"/>
  <c r="HJ269" i="3"/>
  <c r="HI270" i="3"/>
  <c r="HJ270" i="3"/>
  <c r="HI271" i="3"/>
  <c r="HJ271" i="3"/>
  <c r="HI272" i="3"/>
  <c r="HJ272" i="3"/>
  <c r="HI273" i="3"/>
  <c r="HJ273" i="3"/>
  <c r="HI274" i="3"/>
  <c r="HJ274" i="3"/>
  <c r="HI275" i="3"/>
  <c r="HJ275" i="3"/>
  <c r="HI276" i="3"/>
  <c r="HJ276" i="3"/>
  <c r="HI277" i="3"/>
  <c r="HJ277" i="3"/>
  <c r="HI278" i="3"/>
  <c r="HJ278" i="3"/>
  <c r="HI279" i="3"/>
  <c r="HJ279" i="3"/>
  <c r="HI280" i="3"/>
  <c r="HJ280" i="3"/>
  <c r="HI281" i="3"/>
  <c r="HJ281" i="3"/>
  <c r="HI282" i="3"/>
  <c r="HJ282" i="3"/>
  <c r="HI283" i="3"/>
  <c r="HJ283" i="3"/>
  <c r="HI284" i="3"/>
  <c r="HJ284" i="3"/>
  <c r="HI285" i="3"/>
  <c r="HJ285" i="3"/>
  <c r="HI286" i="3"/>
  <c r="HJ286" i="3"/>
  <c r="HI287" i="3"/>
  <c r="HJ287" i="3"/>
  <c r="HI288" i="3"/>
  <c r="HJ288" i="3"/>
  <c r="HI289" i="3"/>
  <c r="HJ289" i="3"/>
  <c r="HI290" i="3"/>
  <c r="HJ290" i="3"/>
  <c r="HI291" i="3"/>
  <c r="HJ291" i="3"/>
  <c r="HI292" i="3"/>
  <c r="HJ292" i="3"/>
  <c r="HI293" i="3"/>
  <c r="HJ293" i="3"/>
  <c r="HI294" i="3"/>
  <c r="HJ294" i="3"/>
  <c r="HI295" i="3"/>
  <c r="HJ295" i="3"/>
  <c r="HI296" i="3"/>
  <c r="HJ296" i="3"/>
  <c r="HI297" i="3"/>
  <c r="HJ297" i="3"/>
  <c r="HI298" i="3"/>
  <c r="HJ298" i="3"/>
  <c r="HI299" i="3"/>
  <c r="HJ299" i="3"/>
  <c r="HI300" i="3"/>
  <c r="HJ300" i="3"/>
  <c r="HI301" i="3"/>
  <c r="HJ301" i="3"/>
  <c r="HI302" i="3"/>
  <c r="HJ302" i="3"/>
  <c r="HI303" i="3"/>
  <c r="HJ303" i="3"/>
  <c r="HI304" i="3"/>
  <c r="HJ304" i="3"/>
  <c r="HI305" i="3"/>
  <c r="HJ305" i="3"/>
  <c r="HI306" i="3"/>
  <c r="HJ306" i="3"/>
  <c r="HI307" i="3"/>
  <c r="HJ307" i="3"/>
  <c r="HI308" i="3"/>
  <c r="HJ308" i="3"/>
  <c r="HI315" i="3"/>
  <c r="HJ315" i="3"/>
  <c r="HI316" i="3"/>
  <c r="HJ316" i="3"/>
  <c r="HI317" i="3"/>
  <c r="HJ317" i="3"/>
  <c r="HI318" i="3"/>
  <c r="HJ318" i="3"/>
  <c r="HI319" i="3"/>
  <c r="HJ319" i="3"/>
  <c r="HI320" i="3"/>
  <c r="HJ320" i="3"/>
  <c r="HI321" i="3"/>
  <c r="HJ321" i="3"/>
  <c r="HI322" i="3"/>
  <c r="HJ322" i="3"/>
  <c r="HI323" i="3"/>
  <c r="HJ323" i="3"/>
  <c r="HI324" i="3"/>
  <c r="HJ324" i="3"/>
  <c r="HI325" i="3"/>
  <c r="HJ325" i="3"/>
  <c r="HI326" i="3"/>
  <c r="HJ326" i="3"/>
  <c r="HI327" i="3"/>
  <c r="HJ327" i="3"/>
  <c r="HI328" i="3"/>
  <c r="HJ328" i="3"/>
  <c r="HI329" i="3"/>
  <c r="HJ329" i="3"/>
  <c r="HI330" i="3"/>
  <c r="HJ330" i="3"/>
  <c r="HI331" i="3"/>
  <c r="HJ331" i="3"/>
  <c r="HI332" i="3"/>
  <c r="HJ332" i="3"/>
  <c r="HI333" i="3"/>
  <c r="HJ333" i="3"/>
  <c r="HI334" i="3"/>
  <c r="HJ334" i="3"/>
  <c r="HI362" i="3"/>
  <c r="HJ362" i="3"/>
  <c r="HI363" i="3"/>
  <c r="HJ363" i="3"/>
  <c r="HI364" i="3"/>
  <c r="HJ364" i="3"/>
  <c r="HI365" i="3"/>
  <c r="HJ365" i="3"/>
  <c r="HI366" i="3"/>
  <c r="HJ366" i="3"/>
  <c r="HI367" i="3"/>
  <c r="HJ367" i="3"/>
  <c r="HI368" i="3"/>
  <c r="HJ368" i="3"/>
  <c r="HI369" i="3"/>
  <c r="HJ369" i="3"/>
  <c r="HI370" i="3"/>
  <c r="HJ370" i="3"/>
  <c r="HI371" i="3"/>
  <c r="HJ371" i="3"/>
  <c r="HI372" i="3"/>
  <c r="HJ372" i="3"/>
  <c r="HI373" i="3"/>
  <c r="HJ373" i="3"/>
  <c r="HI375" i="3"/>
  <c r="HJ375" i="3"/>
  <c r="HI376" i="3"/>
  <c r="HJ376" i="3"/>
  <c r="HI377" i="3"/>
  <c r="HJ377" i="3"/>
  <c r="HI378" i="3"/>
  <c r="HJ378" i="3"/>
  <c r="HI379" i="3"/>
  <c r="HJ379" i="3"/>
  <c r="HI380" i="3"/>
  <c r="HJ380" i="3"/>
  <c r="HI381" i="3"/>
  <c r="HJ381" i="3"/>
  <c r="HI382" i="3"/>
  <c r="HJ382" i="3"/>
  <c r="HI383" i="3"/>
  <c r="HJ383" i="3"/>
  <c r="HI384" i="3"/>
  <c r="HJ384" i="3"/>
  <c r="HI385" i="3"/>
  <c r="HJ385" i="3"/>
  <c r="HI386" i="3"/>
  <c r="HJ386" i="3"/>
  <c r="HI387" i="3"/>
  <c r="HJ387" i="3"/>
  <c r="HI388" i="3"/>
  <c r="HJ388" i="3"/>
  <c r="HI389" i="3"/>
  <c r="HJ389" i="3"/>
  <c r="HI390" i="3"/>
  <c r="HJ390" i="3"/>
  <c r="HI391" i="3"/>
  <c r="HJ391" i="3"/>
  <c r="HI392" i="3"/>
  <c r="HJ392" i="3"/>
  <c r="HI393" i="3"/>
  <c r="HJ393" i="3"/>
  <c r="HI394" i="3"/>
  <c r="HJ394" i="3"/>
  <c r="HI395" i="3"/>
  <c r="HJ395" i="3"/>
  <c r="HI396" i="3"/>
  <c r="HJ396" i="3"/>
  <c r="HI397" i="3"/>
  <c r="HJ397" i="3"/>
  <c r="HI398" i="3"/>
  <c r="HJ398" i="3"/>
  <c r="HI399" i="3"/>
  <c r="HJ399" i="3"/>
  <c r="HI400" i="3"/>
  <c r="HJ400" i="3"/>
  <c r="HI401" i="3"/>
  <c r="HJ401" i="3"/>
  <c r="HI402" i="3"/>
  <c r="HJ402" i="3"/>
  <c r="HI403" i="3"/>
  <c r="HJ403" i="3"/>
  <c r="HI404" i="3"/>
  <c r="HJ404" i="3"/>
  <c r="HI405" i="3"/>
  <c r="HJ405" i="3"/>
  <c r="HI406" i="3"/>
  <c r="HJ406" i="3"/>
  <c r="HI407" i="3"/>
  <c r="HJ407" i="3"/>
  <c r="HI408" i="3"/>
  <c r="HJ408" i="3"/>
  <c r="HI409" i="3"/>
  <c r="HJ409" i="3"/>
  <c r="HI410" i="3"/>
  <c r="HJ410" i="3"/>
  <c r="HI411" i="3"/>
  <c r="HJ411" i="3"/>
  <c r="HI412" i="3"/>
  <c r="HJ412" i="3"/>
  <c r="HI413" i="3"/>
  <c r="HJ413" i="3"/>
  <c r="HI414" i="3"/>
  <c r="HJ414" i="3"/>
  <c r="HI415" i="3"/>
  <c r="HJ415" i="3"/>
  <c r="HI416" i="3"/>
  <c r="HJ416" i="3"/>
  <c r="HI417" i="3"/>
  <c r="HJ417" i="3"/>
  <c r="HI418" i="3"/>
  <c r="HJ418" i="3"/>
  <c r="HI422" i="3"/>
  <c r="HJ422" i="3"/>
  <c r="HI423" i="3"/>
  <c r="HJ423" i="3"/>
  <c r="HI424" i="3"/>
  <c r="HJ424" i="3"/>
  <c r="HI425" i="3"/>
  <c r="HJ425" i="3"/>
  <c r="HI426" i="3"/>
  <c r="HJ426" i="3"/>
  <c r="HI427" i="3"/>
  <c r="HJ427" i="3"/>
  <c r="HI428" i="3"/>
  <c r="HJ428" i="3"/>
  <c r="HI429" i="3"/>
  <c r="HJ429" i="3"/>
  <c r="HI430" i="3"/>
  <c r="HJ430" i="3"/>
  <c r="HI431" i="3"/>
  <c r="HJ431" i="3"/>
  <c r="HI432" i="3"/>
  <c r="HJ432" i="3"/>
  <c r="HI433" i="3"/>
  <c r="HJ433" i="3"/>
  <c r="HI434" i="3"/>
  <c r="HJ434" i="3"/>
  <c r="HI435" i="3"/>
  <c r="HJ435" i="3"/>
  <c r="HI436" i="3"/>
  <c r="HJ436" i="3"/>
  <c r="HI437" i="3"/>
  <c r="HJ437" i="3"/>
  <c r="HI438" i="3"/>
  <c r="HJ438" i="3"/>
  <c r="HI439" i="3"/>
  <c r="HJ439" i="3"/>
  <c r="HI440" i="3"/>
  <c r="HJ440" i="3"/>
  <c r="HI441" i="3"/>
  <c r="HJ441" i="3"/>
  <c r="HI442" i="3"/>
  <c r="HJ442" i="3"/>
  <c r="HI443" i="3"/>
  <c r="HJ443" i="3"/>
  <c r="HI444" i="3"/>
  <c r="HJ444" i="3"/>
  <c r="HI445" i="3"/>
  <c r="HJ445" i="3"/>
  <c r="HI446" i="3"/>
  <c r="HJ446" i="3"/>
  <c r="HI447" i="3"/>
  <c r="HJ447" i="3"/>
  <c r="HI448" i="3"/>
  <c r="HJ448" i="3"/>
  <c r="HI449" i="3"/>
  <c r="HJ449" i="3"/>
  <c r="HI450" i="3"/>
  <c r="HJ450" i="3"/>
  <c r="HI451" i="3"/>
  <c r="HJ451" i="3"/>
  <c r="HI452" i="3"/>
  <c r="HJ452" i="3"/>
  <c r="HI453" i="3"/>
  <c r="HJ453" i="3"/>
  <c r="HI454" i="3"/>
  <c r="HJ454" i="3"/>
  <c r="HI455" i="3"/>
  <c r="HJ455" i="3"/>
  <c r="HI456" i="3"/>
  <c r="HJ456" i="3"/>
  <c r="HI457" i="3"/>
  <c r="HJ457" i="3"/>
  <c r="HI458" i="3"/>
  <c r="HJ458" i="3"/>
  <c r="HI459" i="3"/>
  <c r="HJ459" i="3"/>
  <c r="HI460" i="3"/>
  <c r="HJ460" i="3"/>
  <c r="HI461" i="3"/>
  <c r="HJ461" i="3"/>
  <c r="HI462" i="3"/>
  <c r="HJ462" i="3"/>
  <c r="HI463" i="3"/>
  <c r="HJ463" i="3"/>
  <c r="HI464" i="3"/>
  <c r="HJ464" i="3"/>
  <c r="HI465" i="3"/>
  <c r="HJ465" i="3"/>
  <c r="HI466" i="3"/>
  <c r="HJ466" i="3"/>
  <c r="HI467" i="3"/>
  <c r="HJ467" i="3"/>
  <c r="HI468" i="3"/>
  <c r="HJ468" i="3"/>
  <c r="HI469" i="3"/>
  <c r="HJ469" i="3"/>
  <c r="HI470" i="3"/>
  <c r="HJ470" i="3"/>
  <c r="HI471" i="3"/>
  <c r="HJ471" i="3"/>
  <c r="HI472" i="3"/>
  <c r="HJ472" i="3"/>
  <c r="HI473" i="3"/>
  <c r="HJ473" i="3"/>
  <c r="HI474" i="3"/>
  <c r="HJ474" i="3"/>
  <c r="HI475" i="3"/>
  <c r="HJ475" i="3"/>
  <c r="HI476" i="3"/>
  <c r="HJ476" i="3"/>
  <c r="HI477" i="3"/>
  <c r="HJ477" i="3"/>
  <c r="HI478" i="3"/>
  <c r="HJ478" i="3"/>
  <c r="HI479" i="3"/>
  <c r="HJ479" i="3"/>
  <c r="HI480" i="3"/>
  <c r="HJ480" i="3"/>
  <c r="HI481" i="3"/>
  <c r="HJ481" i="3"/>
  <c r="HI482" i="3"/>
  <c r="HJ482" i="3"/>
  <c r="HI483" i="3"/>
  <c r="HJ483" i="3"/>
  <c r="HI484" i="3"/>
  <c r="HJ484" i="3"/>
  <c r="HI485" i="3"/>
  <c r="HJ485" i="3"/>
  <c r="HI486" i="3"/>
  <c r="HJ486" i="3"/>
  <c r="HI487" i="3"/>
  <c r="HJ487" i="3"/>
  <c r="HI488" i="3"/>
  <c r="HJ488" i="3"/>
  <c r="HI489" i="3"/>
  <c r="HJ489" i="3"/>
  <c r="HI490" i="3"/>
  <c r="HJ490" i="3"/>
  <c r="HI491" i="3"/>
  <c r="HJ491" i="3"/>
  <c r="HI492" i="3"/>
  <c r="HJ492" i="3"/>
  <c r="HI493" i="3"/>
  <c r="HJ493" i="3"/>
  <c r="HI494" i="3"/>
  <c r="HJ494" i="3"/>
  <c r="HI495" i="3"/>
  <c r="HJ495" i="3"/>
  <c r="HI496" i="3"/>
  <c r="HJ496" i="3"/>
  <c r="HI497" i="3"/>
  <c r="HJ497" i="3"/>
  <c r="HI498" i="3"/>
  <c r="HJ498" i="3"/>
  <c r="HI499" i="3"/>
  <c r="HJ499" i="3"/>
  <c r="HI500" i="3"/>
  <c r="HJ500" i="3"/>
  <c r="HI501" i="3"/>
  <c r="HJ501" i="3"/>
  <c r="HI502" i="3"/>
  <c r="HJ502" i="3"/>
  <c r="HI503" i="3"/>
  <c r="HJ503" i="3"/>
  <c r="HI504" i="3"/>
  <c r="HJ504" i="3"/>
  <c r="HI505" i="3"/>
  <c r="HJ505" i="3"/>
  <c r="HI506" i="3"/>
  <c r="HJ506" i="3"/>
  <c r="HI507" i="3"/>
  <c r="HJ507" i="3"/>
  <c r="HI508" i="3"/>
  <c r="HJ508" i="3"/>
  <c r="HI509" i="3"/>
  <c r="HJ509" i="3"/>
  <c r="HI510" i="3"/>
  <c r="HJ510" i="3"/>
  <c r="HI511" i="3"/>
  <c r="HJ511" i="3"/>
  <c r="HI512" i="3"/>
  <c r="HJ512" i="3"/>
  <c r="HI513" i="3"/>
  <c r="HJ513" i="3"/>
  <c r="HI514" i="3"/>
  <c r="HJ514" i="3"/>
  <c r="HI515" i="3"/>
  <c r="HJ515" i="3"/>
  <c r="HI516" i="3"/>
  <c r="HJ516" i="3"/>
  <c r="HI517" i="3"/>
  <c r="HJ517" i="3"/>
  <c r="HI518" i="3"/>
  <c r="HJ518" i="3"/>
  <c r="HI519" i="3"/>
  <c r="HJ519" i="3"/>
  <c r="HI520" i="3"/>
  <c r="HJ520" i="3"/>
  <c r="HI521" i="3"/>
  <c r="HJ521" i="3"/>
  <c r="HI522" i="3"/>
  <c r="HJ522" i="3"/>
  <c r="HI523" i="3"/>
  <c r="HJ523" i="3"/>
  <c r="HI524" i="3"/>
  <c r="HJ524" i="3"/>
  <c r="HI525" i="3"/>
  <c r="HJ525" i="3"/>
  <c r="HI526" i="3"/>
  <c r="HJ526" i="3"/>
  <c r="HI527" i="3"/>
  <c r="HJ527" i="3"/>
  <c r="HI528" i="3"/>
  <c r="HJ528" i="3"/>
  <c r="HI529" i="3"/>
  <c r="HJ529" i="3"/>
  <c r="HI530" i="3"/>
  <c r="HJ530" i="3"/>
  <c r="HI531" i="3"/>
  <c r="HJ531" i="3"/>
  <c r="HI532" i="3"/>
  <c r="HJ532" i="3"/>
  <c r="HI533" i="3"/>
  <c r="HJ533" i="3"/>
  <c r="Y7" i="16" l="1"/>
  <c r="Z7" i="16"/>
  <c r="AA7" i="16"/>
  <c r="Y10" i="16"/>
  <c r="Z10" i="16"/>
  <c r="AA10" i="16"/>
  <c r="Y9" i="16"/>
  <c r="Z9" i="16"/>
  <c r="AA9" i="16"/>
  <c r="Z11" i="16"/>
  <c r="AA11" i="16"/>
  <c r="Y11" i="16"/>
  <c r="Y8" i="16"/>
  <c r="Z8" i="16"/>
  <c r="AA8" i="16"/>
  <c r="AA6" i="16"/>
  <c r="Z6" i="16"/>
  <c r="Y6" i="16"/>
  <c r="V7" i="16"/>
  <c r="X7" i="16"/>
  <c r="W7" i="16"/>
  <c r="V10" i="16"/>
  <c r="W10" i="16"/>
  <c r="X10" i="16"/>
  <c r="V9" i="16"/>
  <c r="W9" i="16"/>
  <c r="X9" i="16"/>
  <c r="W11" i="16"/>
  <c r="X11" i="16"/>
  <c r="V11" i="16"/>
  <c r="V8" i="16"/>
  <c r="W8" i="16"/>
  <c r="X8" i="16"/>
  <c r="X6" i="16"/>
  <c r="W6" i="16"/>
  <c r="V6" i="16"/>
  <c r="S7" i="16"/>
  <c r="T7" i="16"/>
  <c r="U7" i="16"/>
  <c r="S10" i="16"/>
  <c r="T10" i="16"/>
  <c r="U10" i="16"/>
  <c r="S9" i="16"/>
  <c r="T9" i="16"/>
  <c r="U9" i="16"/>
  <c r="U11" i="16"/>
  <c r="T11" i="16"/>
  <c r="S11" i="16"/>
  <c r="S8" i="16"/>
  <c r="T8" i="16"/>
  <c r="U8" i="16"/>
  <c r="U6" i="16"/>
  <c r="T6" i="16"/>
  <c r="S6" i="16"/>
  <c r="P7" i="16"/>
  <c r="Q7" i="16"/>
  <c r="R7" i="16"/>
  <c r="P10" i="16"/>
  <c r="Q10" i="16"/>
  <c r="R10" i="16"/>
  <c r="P9" i="16"/>
  <c r="Q9" i="16"/>
  <c r="R9" i="16"/>
  <c r="R11" i="16"/>
  <c r="Q11" i="16"/>
  <c r="P11" i="16"/>
  <c r="P8" i="16"/>
  <c r="Q8" i="16"/>
  <c r="R8" i="16"/>
  <c r="Q6" i="16"/>
  <c r="R6" i="16"/>
  <c r="P6" i="16"/>
  <c r="M7" i="16"/>
  <c r="N7" i="16"/>
  <c r="O7" i="16"/>
  <c r="M10" i="16"/>
  <c r="N10" i="16"/>
  <c r="O10" i="16"/>
  <c r="M9" i="16"/>
  <c r="N9" i="16"/>
  <c r="O9" i="16"/>
  <c r="O11" i="16"/>
  <c r="N11" i="16"/>
  <c r="M11" i="16"/>
  <c r="M8" i="16"/>
  <c r="N8" i="16"/>
  <c r="O8" i="16"/>
  <c r="O6" i="16"/>
  <c r="N6" i="16"/>
  <c r="M6" i="16"/>
  <c r="J7" i="16"/>
  <c r="L7" i="16"/>
  <c r="K7" i="16"/>
  <c r="J10" i="16"/>
  <c r="K10" i="16"/>
  <c r="L10" i="16"/>
  <c r="L6" i="16"/>
  <c r="J9" i="16"/>
  <c r="K9" i="16"/>
  <c r="L9" i="16"/>
  <c r="K11" i="16"/>
  <c r="L11" i="16"/>
  <c r="J11" i="16"/>
  <c r="J8" i="16"/>
  <c r="K8" i="16"/>
  <c r="L8" i="16"/>
  <c r="K6" i="16"/>
  <c r="J6" i="16"/>
  <c r="G7" i="16"/>
  <c r="H7" i="16"/>
  <c r="I7" i="16"/>
  <c r="G10" i="16"/>
  <c r="H10" i="16"/>
  <c r="I10" i="16"/>
  <c r="G9" i="16"/>
  <c r="H9" i="16"/>
  <c r="I9" i="16"/>
  <c r="I11" i="16"/>
  <c r="H11" i="16"/>
  <c r="G11" i="16"/>
  <c r="G8" i="16"/>
  <c r="H8" i="16"/>
  <c r="I8" i="16"/>
  <c r="I6" i="16"/>
  <c r="G6" i="16"/>
  <c r="H6" i="16"/>
  <c r="D11" i="16"/>
  <c r="E7" i="16"/>
  <c r="F7" i="16"/>
  <c r="E10" i="16"/>
  <c r="F10" i="16"/>
  <c r="D10" i="16"/>
  <c r="E9" i="16"/>
  <c r="F9" i="16"/>
  <c r="E11" i="16"/>
  <c r="F11" i="16"/>
  <c r="E8" i="16"/>
  <c r="F8" i="16"/>
  <c r="F6" i="16"/>
  <c r="E6" i="16"/>
  <c r="BD16" i="3"/>
  <c r="BD307" i="3"/>
  <c r="AP307" i="3" s="1"/>
  <c r="B15" i="16" l="1"/>
  <c r="D7" i="16" s="1"/>
  <c r="C7" i="16" s="1"/>
  <c r="C9" i="16"/>
  <c r="C10" i="16"/>
  <c r="C11" i="16"/>
  <c r="C8" i="16"/>
  <c r="BD301" i="3"/>
  <c r="AP301" i="3" s="1"/>
  <c r="BD289" i="3"/>
  <c r="AP289" i="3" s="1"/>
  <c r="BD319" i="3"/>
  <c r="AP319" i="3" s="1"/>
  <c r="BD295" i="3"/>
  <c r="AP295" i="3" s="1"/>
  <c r="BD78" i="3"/>
  <c r="FQ287" i="3" l="1"/>
  <c r="FQ408" i="3" l="1"/>
  <c r="FQ488" i="3" l="1"/>
  <c r="CV165" i="3" l="1"/>
  <c r="CV164" i="3"/>
  <c r="CV163" i="3"/>
  <c r="CV162" i="3"/>
  <c r="CV154" i="3"/>
  <c r="CV153" i="3"/>
  <c r="CV152" i="3"/>
  <c r="CV151" i="3"/>
  <c r="CV150" i="3"/>
  <c r="CV147" i="3"/>
  <c r="CV146" i="3"/>
  <c r="CV145" i="3"/>
  <c r="CV144" i="3"/>
  <c r="CV141" i="3"/>
  <c r="CV140" i="3"/>
  <c r="CV139" i="3"/>
  <c r="CV138" i="3"/>
  <c r="CV110" i="3"/>
  <c r="CV109" i="3"/>
  <c r="CV108" i="3"/>
  <c r="CV107" i="3"/>
  <c r="CV135" i="3" l="1"/>
  <c r="CW135" i="3" s="1"/>
  <c r="CV129" i="3"/>
  <c r="CW129" i="3" s="1"/>
  <c r="CV123" i="3"/>
  <c r="CW123" i="3" s="1"/>
  <c r="CV111" i="3"/>
  <c r="CW111" i="3" s="1"/>
  <c r="CV105" i="3"/>
  <c r="CW105" i="3" s="1"/>
  <c r="CV99" i="3"/>
  <c r="CW99" i="3" s="1"/>
  <c r="CV93" i="3"/>
  <c r="CW93" i="3" s="1"/>
  <c r="CV87" i="3"/>
  <c r="CW87" i="3" s="1"/>
  <c r="W327" i="3" l="1"/>
  <c r="AX327" i="3" s="1"/>
  <c r="W325" i="3"/>
  <c r="AX325" i="3" s="1"/>
  <c r="W323" i="3"/>
  <c r="GD327" i="3"/>
  <c r="GC327" i="3"/>
  <c r="FZ327" i="3"/>
  <c r="FU327" i="3"/>
  <c r="FT327" i="3"/>
  <c r="FQ327" i="3"/>
  <c r="FL327" i="3"/>
  <c r="FK327" i="3"/>
  <c r="ET327" i="3"/>
  <c r="ES327" i="3"/>
  <c r="EP327" i="3"/>
  <c r="EO327" i="3"/>
  <c r="EK327" i="3"/>
  <c r="EJ327" i="3"/>
  <c r="EG327" i="3"/>
  <c r="EF327" i="3"/>
  <c r="EB327" i="3"/>
  <c r="EA327" i="3"/>
  <c r="DX327" i="3"/>
  <c r="DW327" i="3"/>
  <c r="DS327" i="3"/>
  <c r="DR327" i="3"/>
  <c r="DO327" i="3"/>
  <c r="DN327" i="3"/>
  <c r="DJ327" i="3"/>
  <c r="DI327" i="3"/>
  <c r="DF327" i="3"/>
  <c r="DE327" i="3"/>
  <c r="DA327" i="3"/>
  <c r="CZ327" i="3"/>
  <c r="CQ327" i="3"/>
  <c r="CV327" i="3" s="1"/>
  <c r="BD327" i="3"/>
  <c r="AP327" i="3" s="1"/>
  <c r="AO327" i="3"/>
  <c r="HE326" i="3"/>
  <c r="HC326" i="3"/>
  <c r="HA326" i="3"/>
  <c r="GD325" i="3"/>
  <c r="GC325" i="3"/>
  <c r="FZ325" i="3"/>
  <c r="FU325" i="3"/>
  <c r="FT325" i="3"/>
  <c r="FQ325" i="3"/>
  <c r="FL325" i="3"/>
  <c r="FK325" i="3"/>
  <c r="ET325" i="3"/>
  <c r="ES325" i="3"/>
  <c r="EP325" i="3"/>
  <c r="EO325" i="3"/>
  <c r="EK325" i="3"/>
  <c r="EJ325" i="3"/>
  <c r="EG325" i="3"/>
  <c r="EF325" i="3"/>
  <c r="EB325" i="3"/>
  <c r="EA325" i="3"/>
  <c r="DX325" i="3"/>
  <c r="DW325" i="3"/>
  <c r="DS325" i="3"/>
  <c r="DR325" i="3"/>
  <c r="DO325" i="3"/>
  <c r="DN325" i="3"/>
  <c r="DJ325" i="3"/>
  <c r="DI325" i="3"/>
  <c r="DF325" i="3"/>
  <c r="DE325" i="3"/>
  <c r="DA325" i="3"/>
  <c r="CZ325" i="3"/>
  <c r="BK325" i="3"/>
  <c r="BD325" i="3"/>
  <c r="AP325" i="3" s="1"/>
  <c r="AO325" i="3"/>
  <c r="HE324" i="3"/>
  <c r="HC324" i="3"/>
  <c r="HA324" i="3"/>
  <c r="HR325" i="3" l="1"/>
  <c r="HO325" i="3"/>
  <c r="HU325" i="3"/>
  <c r="HZ325" i="3"/>
  <c r="HP325" i="3"/>
  <c r="HV325" i="3"/>
  <c r="IA325" i="3"/>
  <c r="HQ325" i="3"/>
  <c r="IB325" i="3"/>
  <c r="IC325" i="3"/>
  <c r="HW325" i="3"/>
  <c r="HX325" i="3"/>
  <c r="HR327" i="3"/>
  <c r="HW327" i="3"/>
  <c r="IB327" i="3"/>
  <c r="HO327" i="3"/>
  <c r="HX327" i="3"/>
  <c r="IC327" i="3"/>
  <c r="HQ327" i="3"/>
  <c r="IA327" i="3"/>
  <c r="HU327" i="3"/>
  <c r="HV327" i="3"/>
  <c r="HP327" i="3"/>
  <c r="HZ327" i="3"/>
  <c r="ID327" i="3"/>
  <c r="ID325" i="3"/>
  <c r="CR325" i="3"/>
  <c r="CW325" i="3" s="1"/>
  <c r="CQ325" i="3"/>
  <c r="CV325" i="3" s="1"/>
  <c r="AW325" i="3"/>
  <c r="AW327" i="3"/>
  <c r="BK327" i="3"/>
  <c r="FH325" i="3"/>
  <c r="HA325" i="3"/>
  <c r="HS327" i="3" l="1"/>
  <c r="HS325" i="3"/>
  <c r="HT327" i="3"/>
  <c r="HT325" i="3"/>
  <c r="CR327" i="3"/>
  <c r="CW327" i="3" s="1"/>
  <c r="FH327" i="3"/>
  <c r="HA327" i="3"/>
  <c r="GD533" i="3" l="1"/>
  <c r="GC533" i="3"/>
  <c r="FZ533" i="3"/>
  <c r="GD532" i="3"/>
  <c r="GC532" i="3"/>
  <c r="FZ532" i="3"/>
  <c r="GD530" i="3"/>
  <c r="GC530" i="3"/>
  <c r="FZ530" i="3"/>
  <c r="GD529" i="3"/>
  <c r="GC529" i="3"/>
  <c r="FZ529" i="3"/>
  <c r="GD528" i="3"/>
  <c r="GC528" i="3"/>
  <c r="FZ528" i="3"/>
  <c r="GD527" i="3"/>
  <c r="GC527" i="3"/>
  <c r="FZ527" i="3"/>
  <c r="GD526" i="3"/>
  <c r="GC526" i="3"/>
  <c r="FZ526" i="3"/>
  <c r="GD525" i="3"/>
  <c r="GC525" i="3"/>
  <c r="FZ525" i="3"/>
  <c r="GD524" i="3"/>
  <c r="GC524" i="3"/>
  <c r="FZ524" i="3"/>
  <c r="GD522" i="3"/>
  <c r="GC522" i="3"/>
  <c r="FZ522" i="3"/>
  <c r="GD521" i="3"/>
  <c r="GC521" i="3"/>
  <c r="FZ521" i="3"/>
  <c r="GD520" i="3"/>
  <c r="GC520" i="3"/>
  <c r="FZ520" i="3"/>
  <c r="GD519" i="3"/>
  <c r="GC519" i="3"/>
  <c r="FZ519" i="3"/>
  <c r="GD518" i="3"/>
  <c r="GC518" i="3"/>
  <c r="FZ518" i="3"/>
  <c r="GD517" i="3"/>
  <c r="GC517" i="3"/>
  <c r="FZ517" i="3"/>
  <c r="GD515" i="3"/>
  <c r="GC515" i="3"/>
  <c r="FZ515" i="3"/>
  <c r="GD514" i="3"/>
  <c r="GC514" i="3"/>
  <c r="FZ514" i="3"/>
  <c r="GD513" i="3"/>
  <c r="GC513" i="3"/>
  <c r="FZ513" i="3"/>
  <c r="GD512" i="3"/>
  <c r="GC512" i="3"/>
  <c r="FZ512" i="3"/>
  <c r="GD511" i="3"/>
  <c r="GC511" i="3"/>
  <c r="FZ511" i="3"/>
  <c r="GD510" i="3"/>
  <c r="GC510" i="3"/>
  <c r="FZ510" i="3"/>
  <c r="FZ509" i="3"/>
  <c r="GD507" i="3"/>
  <c r="GC507" i="3"/>
  <c r="FZ507" i="3"/>
  <c r="GD506" i="3"/>
  <c r="GC506" i="3"/>
  <c r="FZ506" i="3"/>
  <c r="GD505" i="3"/>
  <c r="GC505" i="3"/>
  <c r="FZ505" i="3"/>
  <c r="GD504" i="3"/>
  <c r="GC504" i="3"/>
  <c r="FZ504" i="3"/>
  <c r="GD503" i="3"/>
  <c r="GC503" i="3"/>
  <c r="FZ503" i="3"/>
  <c r="GD502" i="3"/>
  <c r="GC502" i="3"/>
  <c r="FZ502" i="3"/>
  <c r="FZ501" i="3"/>
  <c r="GD499" i="3"/>
  <c r="GC499" i="3"/>
  <c r="FZ499" i="3"/>
  <c r="GD498" i="3"/>
  <c r="GC498" i="3"/>
  <c r="FZ498" i="3"/>
  <c r="GD497" i="3"/>
  <c r="GC497" i="3"/>
  <c r="FZ497" i="3"/>
  <c r="GD496" i="3"/>
  <c r="GC496" i="3"/>
  <c r="FZ496" i="3"/>
  <c r="GD495" i="3"/>
  <c r="GC495" i="3"/>
  <c r="FZ495" i="3"/>
  <c r="GD494" i="3"/>
  <c r="GC494" i="3"/>
  <c r="FZ494" i="3"/>
  <c r="FZ493" i="3"/>
  <c r="GC491" i="3"/>
  <c r="FZ491" i="3"/>
  <c r="GD491" i="3" s="1"/>
  <c r="GD489" i="3"/>
  <c r="GC489" i="3"/>
  <c r="FZ489" i="3"/>
  <c r="GD488" i="3"/>
  <c r="GC488" i="3"/>
  <c r="FZ488" i="3"/>
  <c r="FZ487" i="3"/>
  <c r="GD485" i="3"/>
  <c r="GC485" i="3"/>
  <c r="FZ485" i="3"/>
  <c r="GD484" i="3"/>
  <c r="GC484" i="3"/>
  <c r="FZ484" i="3"/>
  <c r="GD483" i="3"/>
  <c r="GC483" i="3"/>
  <c r="FZ483" i="3"/>
  <c r="GD482" i="3"/>
  <c r="GC482" i="3"/>
  <c r="FZ482" i="3"/>
  <c r="GD481" i="3"/>
  <c r="GC481" i="3"/>
  <c r="FZ481" i="3"/>
  <c r="GD480" i="3"/>
  <c r="GC480" i="3"/>
  <c r="FZ480" i="3"/>
  <c r="GD479" i="3"/>
  <c r="GC479" i="3"/>
  <c r="FZ479" i="3"/>
  <c r="GD478" i="3"/>
  <c r="GC478" i="3"/>
  <c r="FZ478" i="3"/>
  <c r="GD477" i="3"/>
  <c r="GC477" i="3"/>
  <c r="FZ477" i="3"/>
  <c r="GD476" i="3"/>
  <c r="GC476" i="3"/>
  <c r="FZ476" i="3"/>
  <c r="GD475" i="3"/>
  <c r="GC475" i="3"/>
  <c r="FZ475" i="3"/>
  <c r="GD474" i="3"/>
  <c r="GC474" i="3"/>
  <c r="FZ474" i="3"/>
  <c r="GD472" i="3"/>
  <c r="GC472" i="3"/>
  <c r="FZ472" i="3"/>
  <c r="FY472" i="3"/>
  <c r="GD471" i="3"/>
  <c r="GC471" i="3"/>
  <c r="FZ471" i="3"/>
  <c r="GD469" i="3"/>
  <c r="GC469" i="3"/>
  <c r="FZ469" i="3"/>
  <c r="GD468" i="3"/>
  <c r="GC468" i="3"/>
  <c r="FZ468" i="3"/>
  <c r="GD467" i="3"/>
  <c r="GC467" i="3"/>
  <c r="FZ467" i="3"/>
  <c r="GD466" i="3"/>
  <c r="GC466" i="3"/>
  <c r="FZ466" i="3"/>
  <c r="GD465" i="3"/>
  <c r="GC465" i="3"/>
  <c r="FZ465" i="3"/>
  <c r="GD464" i="3"/>
  <c r="GC464" i="3"/>
  <c r="FZ464" i="3"/>
  <c r="GD463" i="3"/>
  <c r="GC463" i="3"/>
  <c r="FZ463" i="3"/>
  <c r="GD462" i="3"/>
  <c r="GC462" i="3"/>
  <c r="FZ462" i="3"/>
  <c r="GD461" i="3"/>
  <c r="GC461" i="3"/>
  <c r="FZ461" i="3"/>
  <c r="GD460" i="3"/>
  <c r="GC460" i="3"/>
  <c r="FZ460" i="3"/>
  <c r="GD459" i="3"/>
  <c r="GC459" i="3"/>
  <c r="FZ459" i="3"/>
  <c r="GD458" i="3"/>
  <c r="GC458" i="3"/>
  <c r="FZ458" i="3"/>
  <c r="FZ457" i="3"/>
  <c r="GD455" i="3"/>
  <c r="GC455" i="3"/>
  <c r="FZ455" i="3"/>
  <c r="GD454" i="3"/>
  <c r="GC454" i="3"/>
  <c r="FZ454" i="3"/>
  <c r="GD453" i="3"/>
  <c r="GC453" i="3"/>
  <c r="FZ453" i="3"/>
  <c r="GD452" i="3"/>
  <c r="GC452" i="3"/>
  <c r="FZ452" i="3"/>
  <c r="GD451" i="3"/>
  <c r="GC451" i="3"/>
  <c r="FZ451" i="3"/>
  <c r="GD450" i="3"/>
  <c r="GC450" i="3"/>
  <c r="FZ450" i="3"/>
  <c r="GD448" i="3"/>
  <c r="GC448" i="3"/>
  <c r="FZ448" i="3"/>
  <c r="GD447" i="3"/>
  <c r="GC447" i="3"/>
  <c r="FZ447" i="3"/>
  <c r="GD446" i="3"/>
  <c r="GC446" i="3"/>
  <c r="FZ446" i="3"/>
  <c r="GD445" i="3"/>
  <c r="GC445" i="3"/>
  <c r="FZ445" i="3"/>
  <c r="GD443" i="3"/>
  <c r="GC443" i="3"/>
  <c r="FZ443" i="3"/>
  <c r="GD442" i="3"/>
  <c r="GC442" i="3"/>
  <c r="FZ442" i="3"/>
  <c r="GD441" i="3"/>
  <c r="GC441" i="3"/>
  <c r="FZ441" i="3"/>
  <c r="GD440" i="3"/>
  <c r="GC440" i="3"/>
  <c r="FZ440" i="3"/>
  <c r="GD439" i="3"/>
  <c r="GC439" i="3"/>
  <c r="FZ439" i="3"/>
  <c r="GD438" i="3"/>
  <c r="GC438" i="3"/>
  <c r="FZ438" i="3"/>
  <c r="FZ437" i="3"/>
  <c r="GD435" i="3"/>
  <c r="GC435" i="3"/>
  <c r="FZ435" i="3"/>
  <c r="GD434" i="3"/>
  <c r="GC434" i="3"/>
  <c r="FZ434" i="3"/>
  <c r="GD433" i="3"/>
  <c r="GC433" i="3"/>
  <c r="FZ433" i="3"/>
  <c r="GD432" i="3"/>
  <c r="GC432" i="3"/>
  <c r="FZ432" i="3"/>
  <c r="GD431" i="3"/>
  <c r="GC431" i="3"/>
  <c r="FZ431" i="3"/>
  <c r="GD430" i="3"/>
  <c r="GC430" i="3"/>
  <c r="FZ430" i="3"/>
  <c r="FZ429" i="3"/>
  <c r="GD427" i="3"/>
  <c r="GC427" i="3"/>
  <c r="FZ427" i="3"/>
  <c r="GD426" i="3"/>
  <c r="GC426" i="3"/>
  <c r="FZ426" i="3"/>
  <c r="GD425" i="3"/>
  <c r="GC425" i="3"/>
  <c r="FZ425" i="3"/>
  <c r="GD424" i="3"/>
  <c r="GC424" i="3"/>
  <c r="FZ424" i="3"/>
  <c r="GD423" i="3"/>
  <c r="GC423" i="3"/>
  <c r="FZ423" i="3"/>
  <c r="GD422" i="3"/>
  <c r="GC422" i="3"/>
  <c r="FZ422" i="3"/>
  <c r="GD418" i="3"/>
  <c r="GC418" i="3"/>
  <c r="FZ418" i="3"/>
  <c r="GD417" i="3"/>
  <c r="GC417" i="3"/>
  <c r="FZ417" i="3"/>
  <c r="GD416" i="3"/>
  <c r="GC416" i="3"/>
  <c r="FZ416" i="3"/>
  <c r="GD415" i="3"/>
  <c r="GC415" i="3"/>
  <c r="FZ415" i="3"/>
  <c r="GD414" i="3"/>
  <c r="GC414" i="3"/>
  <c r="FZ414" i="3"/>
  <c r="GD413" i="3"/>
  <c r="GC413" i="3"/>
  <c r="FZ413" i="3"/>
  <c r="GD411" i="3"/>
  <c r="GC411" i="3"/>
  <c r="FZ411" i="3"/>
  <c r="GD410" i="3"/>
  <c r="GC410" i="3"/>
  <c r="FZ410" i="3"/>
  <c r="GD409" i="3"/>
  <c r="GC409" i="3"/>
  <c r="FZ409" i="3"/>
  <c r="GD408" i="3"/>
  <c r="GC408" i="3"/>
  <c r="FZ408" i="3"/>
  <c r="GD407" i="3"/>
  <c r="GC407" i="3"/>
  <c r="FZ407" i="3"/>
  <c r="GD406" i="3"/>
  <c r="GC406" i="3"/>
  <c r="FZ406" i="3"/>
  <c r="GD404" i="3"/>
  <c r="GC404" i="3"/>
  <c r="FZ404" i="3"/>
  <c r="GD402" i="3"/>
  <c r="GC402" i="3"/>
  <c r="FZ402" i="3"/>
  <c r="GD400" i="3"/>
  <c r="GC400" i="3"/>
  <c r="FZ400" i="3"/>
  <c r="GD399" i="3"/>
  <c r="GC399" i="3"/>
  <c r="FZ399" i="3"/>
  <c r="GD398" i="3"/>
  <c r="GC398" i="3"/>
  <c r="FZ398" i="3"/>
  <c r="GD397" i="3"/>
  <c r="GC397" i="3"/>
  <c r="FZ397" i="3"/>
  <c r="GD396" i="3"/>
  <c r="GC396" i="3"/>
  <c r="FZ396" i="3"/>
  <c r="GD394" i="3"/>
  <c r="GC394" i="3"/>
  <c r="FZ394" i="3"/>
  <c r="GD393" i="3"/>
  <c r="GC393" i="3"/>
  <c r="FZ393" i="3"/>
  <c r="GD392" i="3"/>
  <c r="GC392" i="3"/>
  <c r="FZ392" i="3"/>
  <c r="GD391" i="3"/>
  <c r="GC391" i="3"/>
  <c r="FZ391" i="3"/>
  <c r="GD390" i="3"/>
  <c r="GC390" i="3"/>
  <c r="FZ390" i="3"/>
  <c r="GD388" i="3"/>
  <c r="GC388" i="3"/>
  <c r="FZ388" i="3"/>
  <c r="GD387" i="3"/>
  <c r="GC387" i="3"/>
  <c r="FZ387" i="3"/>
  <c r="GD386" i="3"/>
  <c r="GC386" i="3"/>
  <c r="FZ386" i="3"/>
  <c r="GD384" i="3"/>
  <c r="GC384" i="3"/>
  <c r="FZ384" i="3"/>
  <c r="GD383" i="3"/>
  <c r="GC383" i="3"/>
  <c r="FZ383" i="3"/>
  <c r="GD382" i="3"/>
  <c r="GC382" i="3"/>
  <c r="FZ382" i="3"/>
  <c r="GD380" i="3"/>
  <c r="GC380" i="3"/>
  <c r="FZ380" i="3"/>
  <c r="GD379" i="3"/>
  <c r="GC379" i="3"/>
  <c r="FZ379" i="3"/>
  <c r="GD378" i="3"/>
  <c r="GC378" i="3"/>
  <c r="FZ378" i="3"/>
  <c r="GD377" i="3"/>
  <c r="GC377" i="3"/>
  <c r="FZ377" i="3"/>
  <c r="GD376" i="3"/>
  <c r="GC376" i="3"/>
  <c r="FZ376" i="3"/>
  <c r="GD375" i="3"/>
  <c r="GC375" i="3"/>
  <c r="FZ375" i="3"/>
  <c r="GD373" i="3"/>
  <c r="GC373" i="3"/>
  <c r="FZ373" i="3"/>
  <c r="GD371" i="3"/>
  <c r="GC371" i="3"/>
  <c r="FZ371" i="3"/>
  <c r="GD370" i="3"/>
  <c r="GC370" i="3"/>
  <c r="FZ370" i="3"/>
  <c r="GD369" i="3"/>
  <c r="GC369" i="3"/>
  <c r="FZ369" i="3"/>
  <c r="GD367" i="3"/>
  <c r="GC367" i="3"/>
  <c r="FZ367" i="3"/>
  <c r="GD366" i="3"/>
  <c r="GC366" i="3"/>
  <c r="FZ366" i="3"/>
  <c r="GD365" i="3"/>
  <c r="GC365" i="3"/>
  <c r="FZ365" i="3"/>
  <c r="FZ363" i="3"/>
  <c r="FZ334" i="3"/>
  <c r="GD333" i="3"/>
  <c r="GC333" i="3"/>
  <c r="FZ333" i="3"/>
  <c r="GD332" i="3"/>
  <c r="GC332" i="3"/>
  <c r="FZ332" i="3"/>
  <c r="GD331" i="3"/>
  <c r="GC331" i="3"/>
  <c r="FZ331" i="3"/>
  <c r="GD330" i="3"/>
  <c r="GC330" i="3"/>
  <c r="FZ330" i="3"/>
  <c r="GD329" i="3"/>
  <c r="GC329" i="3"/>
  <c r="FZ329" i="3"/>
  <c r="GD323" i="3"/>
  <c r="GC323" i="3"/>
  <c r="FZ323" i="3"/>
  <c r="FZ321" i="3"/>
  <c r="GD319" i="3"/>
  <c r="GC319" i="3"/>
  <c r="FZ319" i="3"/>
  <c r="GD318" i="3"/>
  <c r="GC318" i="3"/>
  <c r="FZ318" i="3"/>
  <c r="GD317" i="3"/>
  <c r="GC317" i="3"/>
  <c r="FZ317" i="3"/>
  <c r="GD316" i="3"/>
  <c r="GC316" i="3"/>
  <c r="FZ316" i="3"/>
  <c r="GD315" i="3"/>
  <c r="GC315" i="3"/>
  <c r="FZ315" i="3"/>
  <c r="GD307" i="3"/>
  <c r="GC307" i="3"/>
  <c r="FZ307" i="3"/>
  <c r="GD306" i="3"/>
  <c r="GC306" i="3"/>
  <c r="FZ306" i="3"/>
  <c r="GD305" i="3"/>
  <c r="GC305" i="3"/>
  <c r="FZ305" i="3"/>
  <c r="GD304" i="3"/>
  <c r="GC304" i="3"/>
  <c r="FZ304" i="3"/>
  <c r="GD303" i="3"/>
  <c r="GC303" i="3"/>
  <c r="FZ303" i="3"/>
  <c r="GD301" i="3"/>
  <c r="GC301" i="3"/>
  <c r="FZ301" i="3"/>
  <c r="GD300" i="3"/>
  <c r="GC300" i="3"/>
  <c r="FZ300" i="3"/>
  <c r="GD299" i="3"/>
  <c r="GC299" i="3"/>
  <c r="FZ299" i="3"/>
  <c r="GD298" i="3"/>
  <c r="GC298" i="3"/>
  <c r="FZ298" i="3"/>
  <c r="GD297" i="3"/>
  <c r="GC297" i="3"/>
  <c r="FZ297" i="3"/>
  <c r="GD295" i="3"/>
  <c r="GC295" i="3"/>
  <c r="FZ295" i="3"/>
  <c r="GD294" i="3"/>
  <c r="GC294" i="3"/>
  <c r="FZ294" i="3"/>
  <c r="GD293" i="3"/>
  <c r="GC293" i="3"/>
  <c r="FZ293" i="3"/>
  <c r="GD292" i="3"/>
  <c r="GC292" i="3"/>
  <c r="FZ292" i="3"/>
  <c r="GD291" i="3"/>
  <c r="GC291" i="3"/>
  <c r="FZ291" i="3"/>
  <c r="GD289" i="3"/>
  <c r="GC289" i="3"/>
  <c r="FZ289" i="3"/>
  <c r="GD288" i="3"/>
  <c r="GC288" i="3"/>
  <c r="FZ288" i="3"/>
  <c r="GD287" i="3"/>
  <c r="GC287" i="3"/>
  <c r="FZ287" i="3"/>
  <c r="GD286" i="3"/>
  <c r="GC286" i="3"/>
  <c r="FZ286" i="3"/>
  <c r="GD285" i="3"/>
  <c r="GC285" i="3"/>
  <c r="FZ285" i="3"/>
  <c r="FZ284" i="3"/>
  <c r="GD282" i="3"/>
  <c r="GC282" i="3"/>
  <c r="FZ282" i="3"/>
  <c r="GD281" i="3"/>
  <c r="GC281" i="3"/>
  <c r="FZ281" i="3"/>
  <c r="GD280" i="3"/>
  <c r="GC280" i="3"/>
  <c r="FZ280" i="3"/>
  <c r="GD279" i="3"/>
  <c r="GC279" i="3"/>
  <c r="FZ279" i="3"/>
  <c r="GD278" i="3"/>
  <c r="GC278" i="3"/>
  <c r="FZ278" i="3"/>
  <c r="GD276" i="3"/>
  <c r="GC276" i="3"/>
  <c r="FZ276" i="3"/>
  <c r="GD275" i="3"/>
  <c r="GC275" i="3"/>
  <c r="FZ275" i="3"/>
  <c r="GD274" i="3"/>
  <c r="GC274" i="3"/>
  <c r="FZ274" i="3"/>
  <c r="GD273" i="3"/>
  <c r="GC273" i="3"/>
  <c r="FZ273" i="3"/>
  <c r="GD272" i="3"/>
  <c r="GC272" i="3"/>
  <c r="FZ272" i="3"/>
  <c r="FZ271" i="3"/>
  <c r="GD269" i="3"/>
  <c r="GC269" i="3"/>
  <c r="FZ269" i="3"/>
  <c r="GD268" i="3"/>
  <c r="GC268" i="3"/>
  <c r="FZ268" i="3"/>
  <c r="GD267" i="3"/>
  <c r="GC267" i="3"/>
  <c r="FZ267" i="3"/>
  <c r="GD266" i="3"/>
  <c r="GC266" i="3"/>
  <c r="FZ266" i="3"/>
  <c r="GD265" i="3"/>
  <c r="GC265" i="3"/>
  <c r="FZ265" i="3"/>
  <c r="GD263" i="3"/>
  <c r="GC263" i="3"/>
  <c r="FZ263" i="3"/>
  <c r="GD262" i="3"/>
  <c r="GC262" i="3"/>
  <c r="FZ262" i="3"/>
  <c r="GD261" i="3"/>
  <c r="GC261" i="3"/>
  <c r="FZ261" i="3"/>
  <c r="GD260" i="3"/>
  <c r="GC260" i="3"/>
  <c r="FZ260" i="3"/>
  <c r="GD259" i="3"/>
  <c r="GC259" i="3"/>
  <c r="FZ259" i="3"/>
  <c r="FZ258" i="3"/>
  <c r="GD256" i="3"/>
  <c r="GC256" i="3"/>
  <c r="FZ256" i="3"/>
  <c r="GD255" i="3"/>
  <c r="GC255" i="3"/>
  <c r="FZ255" i="3"/>
  <c r="GD254" i="3"/>
  <c r="GC254" i="3"/>
  <c r="FZ254" i="3"/>
  <c r="GD253" i="3"/>
  <c r="GC253" i="3"/>
  <c r="FZ253" i="3"/>
  <c r="GD252" i="3"/>
  <c r="GC252" i="3"/>
  <c r="FZ252" i="3"/>
  <c r="GD250" i="3"/>
  <c r="GC250" i="3"/>
  <c r="FZ250" i="3"/>
  <c r="GD249" i="3"/>
  <c r="GC249" i="3"/>
  <c r="FZ249" i="3"/>
  <c r="GD248" i="3"/>
  <c r="GC248" i="3"/>
  <c r="FZ248" i="3"/>
  <c r="GD247" i="3"/>
  <c r="GC247" i="3"/>
  <c r="FZ247" i="3"/>
  <c r="GD246" i="3"/>
  <c r="GC246" i="3"/>
  <c r="FZ246" i="3"/>
  <c r="FZ245" i="3"/>
  <c r="GD237" i="3"/>
  <c r="GC237" i="3"/>
  <c r="FZ237" i="3"/>
  <c r="GD236" i="3"/>
  <c r="GC236" i="3"/>
  <c r="FZ236" i="3"/>
  <c r="GD235" i="3"/>
  <c r="GC235" i="3"/>
  <c r="FZ235" i="3"/>
  <c r="GD234" i="3"/>
  <c r="GC234" i="3"/>
  <c r="FZ234" i="3"/>
  <c r="GD233" i="3"/>
  <c r="GC233" i="3"/>
  <c r="FZ233" i="3"/>
  <c r="GD231" i="3"/>
  <c r="GC231" i="3"/>
  <c r="FZ231" i="3"/>
  <c r="GD230" i="3"/>
  <c r="GC230" i="3"/>
  <c r="FZ230" i="3"/>
  <c r="GD229" i="3"/>
  <c r="GC229" i="3"/>
  <c r="FZ229" i="3"/>
  <c r="GD228" i="3"/>
  <c r="GC228" i="3"/>
  <c r="FZ228" i="3"/>
  <c r="GD227" i="3"/>
  <c r="GC227" i="3"/>
  <c r="FZ227" i="3"/>
  <c r="GD225" i="3"/>
  <c r="GC225" i="3"/>
  <c r="FZ225" i="3"/>
  <c r="GD224" i="3"/>
  <c r="GC224" i="3"/>
  <c r="FZ224" i="3"/>
  <c r="GD223" i="3"/>
  <c r="GC223" i="3"/>
  <c r="FZ223" i="3"/>
  <c r="GD222" i="3"/>
  <c r="GC222" i="3"/>
  <c r="FZ222" i="3"/>
  <c r="GD221" i="3"/>
  <c r="GC221" i="3"/>
  <c r="FZ221" i="3"/>
  <c r="GD219" i="3"/>
  <c r="GC219" i="3"/>
  <c r="FZ219" i="3"/>
  <c r="GD218" i="3"/>
  <c r="GC218" i="3"/>
  <c r="FZ218" i="3"/>
  <c r="GD217" i="3"/>
  <c r="GC217" i="3"/>
  <c r="FZ217" i="3"/>
  <c r="GD216" i="3"/>
  <c r="GC216" i="3"/>
  <c r="FZ216" i="3"/>
  <c r="GD215" i="3"/>
  <c r="GC215" i="3"/>
  <c r="FZ215" i="3"/>
  <c r="GD213" i="3"/>
  <c r="GC213" i="3"/>
  <c r="FZ213" i="3"/>
  <c r="GD212" i="3"/>
  <c r="GC212" i="3"/>
  <c r="FZ212" i="3"/>
  <c r="GD211" i="3"/>
  <c r="GC211" i="3"/>
  <c r="FZ211" i="3"/>
  <c r="GD210" i="3"/>
  <c r="GC210" i="3"/>
  <c r="FZ210" i="3"/>
  <c r="GD209" i="3"/>
  <c r="GC209" i="3"/>
  <c r="FZ209" i="3"/>
  <c r="FZ208" i="3"/>
  <c r="GD206" i="3"/>
  <c r="GC206" i="3"/>
  <c r="FZ206" i="3"/>
  <c r="GD204" i="3"/>
  <c r="GC204" i="3"/>
  <c r="FZ204" i="3"/>
  <c r="GD203" i="3"/>
  <c r="GC203" i="3"/>
  <c r="FZ203" i="3"/>
  <c r="GD202" i="3"/>
  <c r="GC202" i="3"/>
  <c r="FZ202" i="3"/>
  <c r="GD201" i="3"/>
  <c r="GC201" i="3"/>
  <c r="FZ201" i="3"/>
  <c r="GD200" i="3"/>
  <c r="GC200" i="3"/>
  <c r="FZ200" i="3"/>
  <c r="GD198" i="3"/>
  <c r="GC198" i="3"/>
  <c r="FZ198" i="3"/>
  <c r="GD197" i="3"/>
  <c r="GC197" i="3"/>
  <c r="FZ197" i="3"/>
  <c r="GD196" i="3"/>
  <c r="GC196" i="3"/>
  <c r="FZ196" i="3"/>
  <c r="GD195" i="3"/>
  <c r="GC195" i="3"/>
  <c r="FZ195" i="3"/>
  <c r="GD194" i="3"/>
  <c r="GC194" i="3"/>
  <c r="FZ194" i="3"/>
  <c r="GD192" i="3"/>
  <c r="GC192" i="3"/>
  <c r="FZ192" i="3"/>
  <c r="GD191" i="3"/>
  <c r="GC191" i="3"/>
  <c r="FZ191" i="3"/>
  <c r="GD190" i="3"/>
  <c r="GC190" i="3"/>
  <c r="FZ190" i="3"/>
  <c r="GD189" i="3"/>
  <c r="GC189" i="3"/>
  <c r="FZ189" i="3"/>
  <c r="GD188" i="3"/>
  <c r="GC188" i="3"/>
  <c r="FZ188" i="3"/>
  <c r="GD186" i="3"/>
  <c r="GC186" i="3"/>
  <c r="FZ186" i="3"/>
  <c r="GD185" i="3"/>
  <c r="GC185" i="3"/>
  <c r="FZ185" i="3"/>
  <c r="GD184" i="3"/>
  <c r="GC184" i="3"/>
  <c r="FZ184" i="3"/>
  <c r="GD183" i="3"/>
  <c r="GC183" i="3"/>
  <c r="FZ183" i="3"/>
  <c r="GD182" i="3"/>
  <c r="GC182" i="3"/>
  <c r="FZ182" i="3"/>
  <c r="GD180" i="3"/>
  <c r="GC180" i="3"/>
  <c r="FZ180" i="3"/>
  <c r="GD179" i="3"/>
  <c r="GC179" i="3"/>
  <c r="FZ179" i="3"/>
  <c r="GD178" i="3"/>
  <c r="GC178" i="3"/>
  <c r="FZ178" i="3"/>
  <c r="GD177" i="3"/>
  <c r="GC177" i="3"/>
  <c r="FZ177" i="3"/>
  <c r="GD176" i="3"/>
  <c r="GC176" i="3"/>
  <c r="FZ176" i="3"/>
  <c r="FZ175" i="3"/>
  <c r="GD173" i="3"/>
  <c r="GC173" i="3"/>
  <c r="FZ173" i="3"/>
  <c r="GD172" i="3"/>
  <c r="GC172" i="3"/>
  <c r="FZ172" i="3"/>
  <c r="GD171" i="3"/>
  <c r="GC171" i="3"/>
  <c r="FZ171" i="3"/>
  <c r="GD170" i="3"/>
  <c r="GC170" i="3"/>
  <c r="FZ170" i="3"/>
  <c r="GD169" i="3"/>
  <c r="GC169" i="3"/>
  <c r="FZ169" i="3"/>
  <c r="FZ168" i="3"/>
  <c r="GD166" i="3"/>
  <c r="GC166" i="3"/>
  <c r="FZ166" i="3"/>
  <c r="GD165" i="3"/>
  <c r="GC165" i="3"/>
  <c r="FZ165" i="3"/>
  <c r="GD164" i="3"/>
  <c r="GC164" i="3"/>
  <c r="FZ164" i="3"/>
  <c r="GD163" i="3"/>
  <c r="GC163" i="3"/>
  <c r="FZ163" i="3"/>
  <c r="GD162" i="3"/>
  <c r="GC162" i="3"/>
  <c r="FZ162" i="3"/>
  <c r="FZ161" i="3"/>
  <c r="GD154" i="3"/>
  <c r="GC154" i="3"/>
  <c r="FZ154" i="3"/>
  <c r="GD153" i="3"/>
  <c r="GC153" i="3"/>
  <c r="FZ153" i="3"/>
  <c r="GD152" i="3"/>
  <c r="GC152" i="3"/>
  <c r="FZ152" i="3"/>
  <c r="GD151" i="3"/>
  <c r="GC151" i="3"/>
  <c r="FZ151" i="3"/>
  <c r="GD150" i="3"/>
  <c r="GC150" i="3"/>
  <c r="FZ150" i="3"/>
  <c r="GD148" i="3"/>
  <c r="GC148" i="3"/>
  <c r="FZ148" i="3"/>
  <c r="GD147" i="3"/>
  <c r="GC147" i="3"/>
  <c r="FZ147" i="3"/>
  <c r="GD146" i="3"/>
  <c r="GC146" i="3"/>
  <c r="FZ146" i="3"/>
  <c r="GD145" i="3"/>
  <c r="GC145" i="3"/>
  <c r="FZ145" i="3"/>
  <c r="GD144" i="3"/>
  <c r="GC144" i="3"/>
  <c r="FZ144" i="3"/>
  <c r="GD142" i="3"/>
  <c r="GC142" i="3"/>
  <c r="FZ142" i="3"/>
  <c r="GD141" i="3"/>
  <c r="GC141" i="3"/>
  <c r="FZ141" i="3"/>
  <c r="GD140" i="3"/>
  <c r="GC140" i="3"/>
  <c r="FZ140" i="3"/>
  <c r="GD139" i="3"/>
  <c r="GC139" i="3"/>
  <c r="FZ139" i="3"/>
  <c r="GD138" i="3"/>
  <c r="GC138" i="3"/>
  <c r="FZ138" i="3"/>
  <c r="FZ137" i="3"/>
  <c r="GD135" i="3"/>
  <c r="GC135" i="3"/>
  <c r="FZ135" i="3"/>
  <c r="GD134" i="3"/>
  <c r="GC134" i="3"/>
  <c r="FZ134" i="3"/>
  <c r="GD133" i="3"/>
  <c r="GC133" i="3"/>
  <c r="FZ133" i="3"/>
  <c r="GD132" i="3"/>
  <c r="GC132" i="3"/>
  <c r="FZ132" i="3"/>
  <c r="GD131" i="3"/>
  <c r="GC131" i="3"/>
  <c r="FZ131" i="3"/>
  <c r="GD129" i="3"/>
  <c r="GC129" i="3"/>
  <c r="FZ129" i="3"/>
  <c r="GD128" i="3"/>
  <c r="GC128" i="3"/>
  <c r="FZ128" i="3"/>
  <c r="GD127" i="3"/>
  <c r="GC127" i="3"/>
  <c r="FZ127" i="3"/>
  <c r="GD126" i="3"/>
  <c r="GC126" i="3"/>
  <c r="FZ126" i="3"/>
  <c r="GD125" i="3"/>
  <c r="GC125" i="3"/>
  <c r="FZ125" i="3"/>
  <c r="GD123" i="3"/>
  <c r="GC123" i="3"/>
  <c r="FZ123" i="3"/>
  <c r="GD122" i="3"/>
  <c r="GC122" i="3"/>
  <c r="FZ122" i="3"/>
  <c r="GD121" i="3"/>
  <c r="GC121" i="3"/>
  <c r="FZ121" i="3"/>
  <c r="GD120" i="3"/>
  <c r="GC120" i="3"/>
  <c r="FZ120" i="3"/>
  <c r="GD119" i="3"/>
  <c r="GC119" i="3"/>
  <c r="FZ119" i="3"/>
  <c r="GD117" i="3"/>
  <c r="GC117" i="3"/>
  <c r="FZ117" i="3"/>
  <c r="GD116" i="3"/>
  <c r="GC116" i="3"/>
  <c r="FZ116" i="3"/>
  <c r="GD115" i="3"/>
  <c r="GC115" i="3"/>
  <c r="FZ115" i="3"/>
  <c r="GD114" i="3"/>
  <c r="GC114" i="3"/>
  <c r="FZ114" i="3"/>
  <c r="GD113" i="3"/>
  <c r="GC113" i="3"/>
  <c r="FZ113" i="3"/>
  <c r="GD111" i="3"/>
  <c r="GC111" i="3"/>
  <c r="FZ111" i="3"/>
  <c r="GD110" i="3"/>
  <c r="GC110" i="3"/>
  <c r="FZ110" i="3"/>
  <c r="GD109" i="3"/>
  <c r="GC109" i="3"/>
  <c r="FZ109" i="3"/>
  <c r="GD108" i="3"/>
  <c r="GC108" i="3"/>
  <c r="FZ108" i="3"/>
  <c r="GD107" i="3"/>
  <c r="GC107" i="3"/>
  <c r="FZ107" i="3"/>
  <c r="GD105" i="3"/>
  <c r="GC105" i="3"/>
  <c r="FZ105" i="3"/>
  <c r="GD104" i="3"/>
  <c r="GC104" i="3"/>
  <c r="FZ104" i="3"/>
  <c r="GD103" i="3"/>
  <c r="GC103" i="3"/>
  <c r="FZ103" i="3"/>
  <c r="GD102" i="3"/>
  <c r="GC102" i="3"/>
  <c r="FZ102" i="3"/>
  <c r="GD101" i="3"/>
  <c r="GC101" i="3"/>
  <c r="FZ101" i="3"/>
  <c r="GD99" i="3"/>
  <c r="GC99" i="3"/>
  <c r="FZ99" i="3"/>
  <c r="GD98" i="3"/>
  <c r="GC98" i="3"/>
  <c r="FZ98" i="3"/>
  <c r="GD97" i="3"/>
  <c r="GC97" i="3"/>
  <c r="FZ97" i="3"/>
  <c r="GD96" i="3"/>
  <c r="GC96" i="3"/>
  <c r="FZ96" i="3"/>
  <c r="GD95" i="3"/>
  <c r="GC95" i="3"/>
  <c r="FZ95" i="3"/>
  <c r="GD93" i="3"/>
  <c r="GC93" i="3"/>
  <c r="FZ93" i="3"/>
  <c r="GD92" i="3"/>
  <c r="GC92" i="3"/>
  <c r="FZ92" i="3"/>
  <c r="GD91" i="3"/>
  <c r="GC91" i="3"/>
  <c r="FZ91" i="3"/>
  <c r="GD90" i="3"/>
  <c r="GC90" i="3"/>
  <c r="FZ90" i="3"/>
  <c r="GD89" i="3"/>
  <c r="GC89" i="3"/>
  <c r="FZ89" i="3"/>
  <c r="GD87" i="3"/>
  <c r="GC87" i="3"/>
  <c r="FZ87" i="3"/>
  <c r="GD86" i="3"/>
  <c r="GC86" i="3"/>
  <c r="FZ86" i="3"/>
  <c r="GD85" i="3"/>
  <c r="GC85" i="3"/>
  <c r="FZ85" i="3"/>
  <c r="GD84" i="3"/>
  <c r="GC84" i="3"/>
  <c r="FZ84" i="3"/>
  <c r="GD83" i="3"/>
  <c r="GC83" i="3"/>
  <c r="FZ83" i="3"/>
  <c r="FZ82" i="3"/>
  <c r="GD80" i="3"/>
  <c r="GC80" i="3"/>
  <c r="FZ80" i="3"/>
  <c r="GD78" i="3"/>
  <c r="GC78" i="3"/>
  <c r="FZ78" i="3"/>
  <c r="GD77" i="3"/>
  <c r="GC77" i="3"/>
  <c r="FZ77" i="3"/>
  <c r="GD76" i="3"/>
  <c r="GC76" i="3"/>
  <c r="FZ76" i="3"/>
  <c r="GD75" i="3"/>
  <c r="GC75" i="3"/>
  <c r="FZ75" i="3"/>
  <c r="GD74" i="3"/>
  <c r="GC74" i="3"/>
  <c r="FZ74" i="3"/>
  <c r="GD72" i="3"/>
  <c r="GC72" i="3"/>
  <c r="FZ72" i="3"/>
  <c r="GD71" i="3"/>
  <c r="GC71" i="3"/>
  <c r="FZ71" i="3"/>
  <c r="GD70" i="3"/>
  <c r="GC70" i="3"/>
  <c r="FZ70" i="3"/>
  <c r="GD69" i="3"/>
  <c r="GC69" i="3"/>
  <c r="FZ69" i="3"/>
  <c r="GD68" i="3"/>
  <c r="GC68" i="3"/>
  <c r="FZ68" i="3"/>
  <c r="GD66" i="3"/>
  <c r="GC66" i="3"/>
  <c r="FZ66" i="3"/>
  <c r="GD65" i="3"/>
  <c r="GC65" i="3"/>
  <c r="FZ65" i="3"/>
  <c r="GD64" i="3"/>
  <c r="GC64" i="3"/>
  <c r="FZ64" i="3"/>
  <c r="GD63" i="3"/>
  <c r="GC63" i="3"/>
  <c r="FZ63" i="3"/>
  <c r="GD62" i="3"/>
  <c r="GC62" i="3"/>
  <c r="FZ62" i="3"/>
  <c r="GD60" i="3"/>
  <c r="GC60" i="3"/>
  <c r="FZ60" i="3"/>
  <c r="GD59" i="3"/>
  <c r="GC59" i="3"/>
  <c r="FZ59" i="3"/>
  <c r="GD58" i="3"/>
  <c r="GC58" i="3"/>
  <c r="FZ58" i="3"/>
  <c r="GD57" i="3"/>
  <c r="GC57" i="3"/>
  <c r="FZ57" i="3"/>
  <c r="GD56" i="3"/>
  <c r="GC56" i="3"/>
  <c r="FZ56" i="3"/>
  <c r="GD48" i="3"/>
  <c r="GC48" i="3"/>
  <c r="FZ48" i="3"/>
  <c r="GD47" i="3"/>
  <c r="GC47" i="3"/>
  <c r="FZ47" i="3"/>
  <c r="GD46" i="3"/>
  <c r="GC46" i="3"/>
  <c r="FZ46" i="3"/>
  <c r="GD45" i="3"/>
  <c r="GC45" i="3"/>
  <c r="FZ45" i="3"/>
  <c r="GD44" i="3"/>
  <c r="GC44" i="3"/>
  <c r="FZ44" i="3"/>
  <c r="GD42" i="3"/>
  <c r="GC42" i="3"/>
  <c r="FZ42" i="3"/>
  <c r="GD41" i="3"/>
  <c r="GC41" i="3"/>
  <c r="FZ41" i="3"/>
  <c r="GD40" i="3"/>
  <c r="GC40" i="3"/>
  <c r="FZ40" i="3"/>
  <c r="GD39" i="3"/>
  <c r="GC39" i="3"/>
  <c r="FZ39" i="3"/>
  <c r="GD38" i="3"/>
  <c r="GC38" i="3"/>
  <c r="FZ38" i="3"/>
  <c r="GD36" i="3"/>
  <c r="GC36" i="3"/>
  <c r="FZ36" i="3"/>
  <c r="GD35" i="3"/>
  <c r="GC35" i="3"/>
  <c r="FZ35" i="3"/>
  <c r="GD34" i="3"/>
  <c r="GC34" i="3"/>
  <c r="FZ34" i="3"/>
  <c r="GD33" i="3"/>
  <c r="GC33" i="3"/>
  <c r="FZ33" i="3"/>
  <c r="GD32" i="3"/>
  <c r="GC32" i="3"/>
  <c r="FZ32" i="3"/>
  <c r="GD30" i="3"/>
  <c r="GC30" i="3"/>
  <c r="FZ30" i="3"/>
  <c r="GD29" i="3"/>
  <c r="GC29" i="3"/>
  <c r="FZ29" i="3"/>
  <c r="GD28" i="3"/>
  <c r="GC28" i="3"/>
  <c r="FZ28" i="3"/>
  <c r="GD27" i="3"/>
  <c r="GC27" i="3"/>
  <c r="FZ27" i="3"/>
  <c r="GD26" i="3"/>
  <c r="GC26" i="3"/>
  <c r="FZ26" i="3"/>
  <c r="GD24" i="3"/>
  <c r="GC24" i="3"/>
  <c r="FZ24" i="3"/>
  <c r="GD23" i="3"/>
  <c r="GC23" i="3"/>
  <c r="FZ23" i="3"/>
  <c r="GD22" i="3"/>
  <c r="GC22" i="3"/>
  <c r="FZ22" i="3"/>
  <c r="GD21" i="3"/>
  <c r="GC21" i="3"/>
  <c r="FZ21" i="3"/>
  <c r="FZ19" i="3"/>
  <c r="GD16" i="3"/>
  <c r="GC16" i="3"/>
  <c r="FZ16" i="3"/>
  <c r="GD15" i="3"/>
  <c r="GC15" i="3"/>
  <c r="FZ15" i="3"/>
  <c r="GD14" i="3"/>
  <c r="GC14" i="3"/>
  <c r="FZ14" i="3"/>
  <c r="FY14" i="3"/>
  <c r="HG362" i="3" l="1"/>
  <c r="HD25" i="3"/>
  <c r="HD31" i="3"/>
  <c r="HD37" i="3"/>
  <c r="HD43" i="3"/>
  <c r="HD55" i="3"/>
  <c r="HD61" i="3"/>
  <c r="HD67" i="3"/>
  <c r="HD73" i="3"/>
  <c r="HD79" i="3"/>
  <c r="HD81" i="3"/>
  <c r="HD82" i="3"/>
  <c r="HD88" i="3"/>
  <c r="HD94" i="3"/>
  <c r="HD100" i="3"/>
  <c r="HD106" i="3"/>
  <c r="HD112" i="3"/>
  <c r="HD118" i="3"/>
  <c r="HD124" i="3"/>
  <c r="HD130" i="3"/>
  <c r="HD136" i="3"/>
  <c r="HD137" i="3"/>
  <c r="HD167" i="3"/>
  <c r="HD168" i="3"/>
  <c r="HD175" i="3"/>
  <c r="HD181" i="3"/>
  <c r="HD187" i="3"/>
  <c r="HD199" i="3"/>
  <c r="HD205" i="3"/>
  <c r="HD207" i="3"/>
  <c r="HD208" i="3"/>
  <c r="HD214" i="3"/>
  <c r="HD220" i="3"/>
  <c r="HD226" i="3"/>
  <c r="HD232" i="3"/>
  <c r="HD244" i="3"/>
  <c r="HD245" i="3"/>
  <c r="HD251" i="3"/>
  <c r="HD257" i="3"/>
  <c r="HD258" i="3"/>
  <c r="HD264" i="3"/>
  <c r="HD270" i="3"/>
  <c r="HD271" i="3"/>
  <c r="HD277" i="3"/>
  <c r="HD283" i="3"/>
  <c r="HD284" i="3"/>
  <c r="HD290" i="3"/>
  <c r="HD296" i="3"/>
  <c r="HD302" i="3"/>
  <c r="HD308" i="3"/>
  <c r="HD320" i="3"/>
  <c r="HD321" i="3"/>
  <c r="HD334" i="3"/>
  <c r="HF363" i="3"/>
  <c r="HF364" i="3"/>
  <c r="HF368" i="3"/>
  <c r="HF372" i="3"/>
  <c r="HF381" i="3"/>
  <c r="HF385" i="3"/>
  <c r="HF389" i="3"/>
  <c r="HF395" i="3"/>
  <c r="HF401" i="3"/>
  <c r="HF403" i="3"/>
  <c r="HF405" i="3"/>
  <c r="HF412" i="3"/>
  <c r="HF428" i="3"/>
  <c r="HF429" i="3"/>
  <c r="HF436" i="3"/>
  <c r="HF437" i="3"/>
  <c r="HF444" i="3"/>
  <c r="HF449" i="3"/>
  <c r="HF456" i="3"/>
  <c r="HF457" i="3"/>
  <c r="HF470" i="3"/>
  <c r="HF473" i="3"/>
  <c r="HF486" i="3"/>
  <c r="HF487" i="3"/>
  <c r="HF490" i="3"/>
  <c r="HF500" i="3"/>
  <c r="HF501" i="3"/>
  <c r="HF508" i="3"/>
  <c r="HF509" i="3"/>
  <c r="HF516" i="3"/>
  <c r="HF523" i="3"/>
  <c r="HF531" i="3"/>
  <c r="HF532" i="3"/>
  <c r="HF362" i="3"/>
  <c r="HA25" i="3" l="1"/>
  <c r="HA31" i="3"/>
  <c r="HA37" i="3"/>
  <c r="HA43" i="3"/>
  <c r="HA55" i="3"/>
  <c r="HA61" i="3"/>
  <c r="HA67" i="3"/>
  <c r="HA73" i="3"/>
  <c r="HA79" i="3"/>
  <c r="HA81" i="3"/>
  <c r="HA82" i="3"/>
  <c r="HA88" i="3"/>
  <c r="HA94" i="3"/>
  <c r="HA100" i="3"/>
  <c r="HA106" i="3"/>
  <c r="HA112" i="3"/>
  <c r="HA118" i="3"/>
  <c r="HA124" i="3"/>
  <c r="HA130" i="3"/>
  <c r="HA136" i="3"/>
  <c r="HA137" i="3"/>
  <c r="HA143" i="3"/>
  <c r="HA149" i="3"/>
  <c r="HA155" i="3"/>
  <c r="HA161" i="3"/>
  <c r="HA167" i="3"/>
  <c r="HA168" i="3"/>
  <c r="HA174" i="3"/>
  <c r="HA175" i="3"/>
  <c r="HA181" i="3"/>
  <c r="HA187" i="3"/>
  <c r="HA199" i="3"/>
  <c r="HA205" i="3"/>
  <c r="HA207" i="3"/>
  <c r="HA208" i="3"/>
  <c r="HA214" i="3"/>
  <c r="HA220" i="3"/>
  <c r="HA226" i="3"/>
  <c r="HA232" i="3"/>
  <c r="HA244" i="3"/>
  <c r="HA245" i="3"/>
  <c r="HA251" i="3"/>
  <c r="HA257" i="3"/>
  <c r="HA258" i="3"/>
  <c r="HA264" i="3"/>
  <c r="HA270" i="3"/>
  <c r="HA271" i="3"/>
  <c r="HA277" i="3"/>
  <c r="HA283" i="3"/>
  <c r="HA284" i="3"/>
  <c r="HA290" i="3"/>
  <c r="HA296" i="3"/>
  <c r="HA302" i="3"/>
  <c r="HA308" i="3"/>
  <c r="HA320" i="3"/>
  <c r="HA321" i="3"/>
  <c r="HA322" i="3"/>
  <c r="HA328" i="3"/>
  <c r="HA334" i="3"/>
  <c r="HA362" i="3"/>
  <c r="HA363" i="3"/>
  <c r="HA364" i="3"/>
  <c r="HA368" i="3"/>
  <c r="HA372" i="3"/>
  <c r="HA381" i="3"/>
  <c r="HA385" i="3"/>
  <c r="HA389" i="3"/>
  <c r="HA395" i="3"/>
  <c r="HA401" i="3"/>
  <c r="HA403" i="3"/>
  <c r="HA405" i="3"/>
  <c r="HA412" i="3"/>
  <c r="HA428" i="3"/>
  <c r="HA429" i="3"/>
  <c r="HA436" i="3"/>
  <c r="HA437" i="3"/>
  <c r="HA444" i="3"/>
  <c r="HA449" i="3"/>
  <c r="HA456" i="3"/>
  <c r="HA457" i="3"/>
  <c r="HA473" i="3"/>
  <c r="HA486" i="3"/>
  <c r="HA487" i="3"/>
  <c r="HA490" i="3"/>
  <c r="HA492" i="3"/>
  <c r="HA493" i="3"/>
  <c r="HA500" i="3"/>
  <c r="HA501" i="3"/>
  <c r="HA508" i="3"/>
  <c r="HA509" i="3"/>
  <c r="HA516" i="3"/>
  <c r="HA523" i="3"/>
  <c r="HA531" i="3"/>
  <c r="HA532" i="3"/>
  <c r="HG363" i="3"/>
  <c r="HG364" i="3"/>
  <c r="HG368" i="3"/>
  <c r="HG372" i="3"/>
  <c r="HG381" i="3"/>
  <c r="HG385" i="3"/>
  <c r="HG389" i="3"/>
  <c r="HG395" i="3"/>
  <c r="HG401" i="3"/>
  <c r="HG403" i="3"/>
  <c r="HG405" i="3"/>
  <c r="HG412" i="3"/>
  <c r="HG428" i="3"/>
  <c r="HG429" i="3"/>
  <c r="HG436" i="3"/>
  <c r="HG437" i="3"/>
  <c r="HG444" i="3"/>
  <c r="HG449" i="3"/>
  <c r="HG456" i="3"/>
  <c r="HG457" i="3"/>
  <c r="HG473" i="3"/>
  <c r="HG486" i="3"/>
  <c r="HG487" i="3"/>
  <c r="HG490" i="3"/>
  <c r="HG492" i="3"/>
  <c r="HG493" i="3"/>
  <c r="HG500" i="3"/>
  <c r="HG501" i="3"/>
  <c r="HG508" i="3"/>
  <c r="HG509" i="3"/>
  <c r="HG516" i="3"/>
  <c r="HG523" i="3"/>
  <c r="HG531" i="3"/>
  <c r="HG532" i="3"/>
  <c r="HE25" i="3"/>
  <c r="HE31" i="3"/>
  <c r="HE37" i="3"/>
  <c r="HE43" i="3"/>
  <c r="HE55" i="3"/>
  <c r="HE61" i="3"/>
  <c r="HE67" i="3"/>
  <c r="HE73" i="3"/>
  <c r="HE79" i="3"/>
  <c r="HE81" i="3"/>
  <c r="HE82" i="3"/>
  <c r="HE88" i="3"/>
  <c r="HE94" i="3"/>
  <c r="HE100" i="3"/>
  <c r="HE106" i="3"/>
  <c r="HE112" i="3"/>
  <c r="HE118" i="3"/>
  <c r="HE124" i="3"/>
  <c r="HE130" i="3"/>
  <c r="HE136" i="3"/>
  <c r="HE137" i="3"/>
  <c r="HE143" i="3"/>
  <c r="HE149" i="3"/>
  <c r="HE155" i="3"/>
  <c r="HE161" i="3"/>
  <c r="HE167" i="3"/>
  <c r="HE168" i="3"/>
  <c r="HE174" i="3"/>
  <c r="HE175" i="3"/>
  <c r="HE181" i="3"/>
  <c r="HE187" i="3"/>
  <c r="HE199" i="3"/>
  <c r="HE205" i="3"/>
  <c r="HE207" i="3"/>
  <c r="HE208" i="3"/>
  <c r="HE214" i="3"/>
  <c r="HE220" i="3"/>
  <c r="HE226" i="3"/>
  <c r="HE232" i="3"/>
  <c r="HE244" i="3"/>
  <c r="HE245" i="3"/>
  <c r="HE251" i="3"/>
  <c r="HE257" i="3"/>
  <c r="HE258" i="3"/>
  <c r="HE264" i="3"/>
  <c r="HE270" i="3"/>
  <c r="HE271" i="3"/>
  <c r="HE277" i="3"/>
  <c r="HE283" i="3"/>
  <c r="HE284" i="3"/>
  <c r="HE290" i="3"/>
  <c r="HE296" i="3"/>
  <c r="HE302" i="3"/>
  <c r="HE308" i="3"/>
  <c r="HE320" i="3"/>
  <c r="HE321" i="3"/>
  <c r="HE322" i="3"/>
  <c r="HE328" i="3"/>
  <c r="HE334" i="3"/>
  <c r="HC25" i="3"/>
  <c r="HC31" i="3"/>
  <c r="HC37" i="3"/>
  <c r="HC43" i="3"/>
  <c r="HC55" i="3"/>
  <c r="HC61" i="3"/>
  <c r="HC67" i="3"/>
  <c r="HC73" i="3"/>
  <c r="HC79" i="3"/>
  <c r="HC81" i="3"/>
  <c r="HC82" i="3"/>
  <c r="HC88" i="3"/>
  <c r="HC94" i="3"/>
  <c r="HC100" i="3"/>
  <c r="HC106" i="3"/>
  <c r="HC112" i="3"/>
  <c r="HC118" i="3"/>
  <c r="HC124" i="3"/>
  <c r="HC130" i="3"/>
  <c r="HC136" i="3"/>
  <c r="HC137" i="3"/>
  <c r="HC143" i="3"/>
  <c r="HC149" i="3"/>
  <c r="HC155" i="3"/>
  <c r="HC161" i="3"/>
  <c r="HC167" i="3"/>
  <c r="HC168" i="3"/>
  <c r="HC174" i="3"/>
  <c r="HC175" i="3"/>
  <c r="HC181" i="3"/>
  <c r="HC187" i="3"/>
  <c r="HC199" i="3"/>
  <c r="HC205" i="3"/>
  <c r="HC207" i="3"/>
  <c r="HC208" i="3"/>
  <c r="HC214" i="3"/>
  <c r="HC220" i="3"/>
  <c r="HC226" i="3"/>
  <c r="HC232" i="3"/>
  <c r="HC244" i="3"/>
  <c r="HC245" i="3"/>
  <c r="HC251" i="3"/>
  <c r="HC257" i="3"/>
  <c r="HC258" i="3"/>
  <c r="HC264" i="3"/>
  <c r="HC270" i="3"/>
  <c r="HC271" i="3"/>
  <c r="HC277" i="3"/>
  <c r="HC284" i="3"/>
  <c r="HC290" i="3"/>
  <c r="HC296" i="3"/>
  <c r="HC302" i="3"/>
  <c r="HC308" i="3"/>
  <c r="HC320" i="3"/>
  <c r="HC321" i="3"/>
  <c r="HC322" i="3"/>
  <c r="HC328" i="3"/>
  <c r="HC334" i="3"/>
  <c r="HC362" i="3"/>
  <c r="HC363" i="3"/>
  <c r="HC364" i="3"/>
  <c r="HC368" i="3"/>
  <c r="HC372" i="3"/>
  <c r="HC381" i="3"/>
  <c r="HC385" i="3"/>
  <c r="HC389" i="3"/>
  <c r="HC395" i="3"/>
  <c r="HC401" i="3"/>
  <c r="HC403" i="3"/>
  <c r="HC405" i="3"/>
  <c r="HC412" i="3"/>
  <c r="HC428" i="3"/>
  <c r="HC429" i="3"/>
  <c r="HC436" i="3"/>
  <c r="HC437" i="3"/>
  <c r="HC444" i="3"/>
  <c r="HC449" i="3"/>
  <c r="HC456" i="3"/>
  <c r="HC457" i="3"/>
  <c r="HC473" i="3"/>
  <c r="HC486" i="3"/>
  <c r="HC487" i="3"/>
  <c r="HC490" i="3"/>
  <c r="HC492" i="3"/>
  <c r="HC493" i="3"/>
  <c r="HC500" i="3"/>
  <c r="HC501" i="3"/>
  <c r="HC508" i="3"/>
  <c r="HC509" i="3"/>
  <c r="HC516" i="3"/>
  <c r="HC523" i="3"/>
  <c r="HC531" i="3"/>
  <c r="HC532" i="3"/>
  <c r="HB31" i="3" l="1"/>
  <c r="HB37" i="3"/>
  <c r="HB43" i="3"/>
  <c r="HB55" i="3"/>
  <c r="HB61" i="3"/>
  <c r="HB67" i="3"/>
  <c r="HB73" i="3"/>
  <c r="HB79" i="3"/>
  <c r="HB81" i="3"/>
  <c r="HB82" i="3"/>
  <c r="HB88" i="3"/>
  <c r="HB94" i="3"/>
  <c r="HB100" i="3"/>
  <c r="HB106" i="3"/>
  <c r="HB112" i="3"/>
  <c r="HB118" i="3"/>
  <c r="HB124" i="3"/>
  <c r="HB130" i="3"/>
  <c r="HB136" i="3"/>
  <c r="HB137" i="3"/>
  <c r="HB167" i="3"/>
  <c r="HB168" i="3"/>
  <c r="HB175" i="3"/>
  <c r="HB181" i="3"/>
  <c r="HB187" i="3"/>
  <c r="HB199" i="3"/>
  <c r="HB205" i="3"/>
  <c r="HB207" i="3"/>
  <c r="HB208" i="3"/>
  <c r="HB214" i="3"/>
  <c r="HB220" i="3"/>
  <c r="HB226" i="3"/>
  <c r="HB232" i="3"/>
  <c r="HB244" i="3"/>
  <c r="HB245" i="3"/>
  <c r="HB251" i="3"/>
  <c r="HB257" i="3"/>
  <c r="HB258" i="3"/>
  <c r="HB264" i="3"/>
  <c r="HB270" i="3"/>
  <c r="HB271" i="3"/>
  <c r="HB277" i="3"/>
  <c r="HB283" i="3"/>
  <c r="HB284" i="3"/>
  <c r="HB290" i="3"/>
  <c r="HB296" i="3"/>
  <c r="HB302" i="3"/>
  <c r="HB308" i="3"/>
  <c r="HB320" i="3"/>
  <c r="HB321" i="3"/>
  <c r="HB334" i="3"/>
  <c r="HB362" i="3"/>
  <c r="HB363" i="3"/>
  <c r="HB364" i="3"/>
  <c r="HB368" i="3"/>
  <c r="HB372" i="3"/>
  <c r="HB381" i="3"/>
  <c r="HB385" i="3"/>
  <c r="HB389" i="3"/>
  <c r="HB395" i="3"/>
  <c r="HB401" i="3"/>
  <c r="HB403" i="3"/>
  <c r="HB405" i="3"/>
  <c r="HB412" i="3"/>
  <c r="HB428" i="3"/>
  <c r="HB429" i="3"/>
  <c r="HB436" i="3"/>
  <c r="HB437" i="3"/>
  <c r="HB444" i="3"/>
  <c r="HB449" i="3"/>
  <c r="HB456" i="3"/>
  <c r="HB457" i="3"/>
  <c r="HB473" i="3"/>
  <c r="HB486" i="3"/>
  <c r="HB487" i="3"/>
  <c r="HB490" i="3"/>
  <c r="HB500" i="3"/>
  <c r="HB501" i="3"/>
  <c r="HB508" i="3"/>
  <c r="HB509" i="3"/>
  <c r="HB516" i="3"/>
  <c r="HB523" i="3"/>
  <c r="HB531" i="3"/>
  <c r="HB532" i="3"/>
  <c r="HB25" i="3"/>
  <c r="ET533" i="3" l="1"/>
  <c r="ES533" i="3"/>
  <c r="EP533" i="3"/>
  <c r="EO533" i="3"/>
  <c r="ET532" i="3"/>
  <c r="ES532" i="3"/>
  <c r="EP532" i="3"/>
  <c r="ET530" i="3"/>
  <c r="ES530" i="3"/>
  <c r="EP530" i="3"/>
  <c r="EO530" i="3"/>
  <c r="ET529" i="3"/>
  <c r="ES529" i="3"/>
  <c r="EP529" i="3"/>
  <c r="EO529" i="3"/>
  <c r="ET528" i="3"/>
  <c r="ES528" i="3"/>
  <c r="EP528" i="3"/>
  <c r="EO528" i="3"/>
  <c r="ET527" i="3"/>
  <c r="ES527" i="3"/>
  <c r="EP527" i="3"/>
  <c r="EO527" i="3"/>
  <c r="ET526" i="3"/>
  <c r="ES526" i="3"/>
  <c r="EP526" i="3"/>
  <c r="EO526" i="3"/>
  <c r="ET525" i="3"/>
  <c r="ES525" i="3"/>
  <c r="EP525" i="3"/>
  <c r="EO525" i="3"/>
  <c r="ET524" i="3"/>
  <c r="ES524" i="3"/>
  <c r="EP524" i="3"/>
  <c r="EO524" i="3"/>
  <c r="ET522" i="3"/>
  <c r="ES522" i="3"/>
  <c r="EP522" i="3"/>
  <c r="EO522" i="3"/>
  <c r="ET521" i="3"/>
  <c r="ES521" i="3"/>
  <c r="EP521" i="3"/>
  <c r="EO521" i="3"/>
  <c r="ET520" i="3"/>
  <c r="ES520" i="3"/>
  <c r="EP520" i="3"/>
  <c r="EO520" i="3"/>
  <c r="ET519" i="3"/>
  <c r="ES519" i="3"/>
  <c r="EP519" i="3"/>
  <c r="EO519" i="3"/>
  <c r="ET518" i="3"/>
  <c r="ES518" i="3"/>
  <c r="EP518" i="3"/>
  <c r="EO518" i="3"/>
  <c r="ET517" i="3"/>
  <c r="ES517" i="3"/>
  <c r="EP517" i="3"/>
  <c r="EO517" i="3"/>
  <c r="ET515" i="3"/>
  <c r="ES515" i="3"/>
  <c r="EP515" i="3"/>
  <c r="EO515" i="3"/>
  <c r="ET514" i="3"/>
  <c r="ES514" i="3"/>
  <c r="EP514" i="3"/>
  <c r="EO514" i="3"/>
  <c r="ET513" i="3"/>
  <c r="ES513" i="3"/>
  <c r="EP513" i="3"/>
  <c r="EO513" i="3"/>
  <c r="ET512" i="3"/>
  <c r="ES512" i="3"/>
  <c r="EP512" i="3"/>
  <c r="EO512" i="3"/>
  <c r="ET511" i="3"/>
  <c r="ES511" i="3"/>
  <c r="EP511" i="3"/>
  <c r="EO511" i="3"/>
  <c r="ET510" i="3"/>
  <c r="ES510" i="3"/>
  <c r="EP510" i="3"/>
  <c r="EO510" i="3"/>
  <c r="ET507" i="3"/>
  <c r="ES507" i="3"/>
  <c r="EP507" i="3"/>
  <c r="EO507" i="3"/>
  <c r="ET506" i="3"/>
  <c r="ES506" i="3"/>
  <c r="EP506" i="3"/>
  <c r="EO506" i="3"/>
  <c r="ET505" i="3"/>
  <c r="ES505" i="3"/>
  <c r="EP505" i="3"/>
  <c r="EO505" i="3"/>
  <c r="ET504" i="3"/>
  <c r="ES504" i="3"/>
  <c r="EP504" i="3"/>
  <c r="EO504" i="3"/>
  <c r="ET503" i="3"/>
  <c r="ES503" i="3"/>
  <c r="EP503" i="3"/>
  <c r="EO503" i="3"/>
  <c r="ET502" i="3"/>
  <c r="ES502" i="3"/>
  <c r="EP502" i="3"/>
  <c r="EO502" i="3"/>
  <c r="ET499" i="3"/>
  <c r="ES499" i="3"/>
  <c r="EP499" i="3"/>
  <c r="EO499" i="3"/>
  <c r="ET498" i="3"/>
  <c r="ES498" i="3"/>
  <c r="EP498" i="3"/>
  <c r="EO498" i="3"/>
  <c r="ET497" i="3"/>
  <c r="ES497" i="3"/>
  <c r="EP497" i="3"/>
  <c r="EO497" i="3"/>
  <c r="ET496" i="3"/>
  <c r="ES496" i="3"/>
  <c r="EP496" i="3"/>
  <c r="EO496" i="3"/>
  <c r="ET495" i="3"/>
  <c r="ES495" i="3"/>
  <c r="EP495" i="3"/>
  <c r="EO495" i="3"/>
  <c r="ET494" i="3"/>
  <c r="ES494" i="3"/>
  <c r="EP494" i="3"/>
  <c r="EO494" i="3"/>
  <c r="ET491" i="3"/>
  <c r="ES491" i="3"/>
  <c r="EP491" i="3"/>
  <c r="EO491" i="3"/>
  <c r="ET489" i="3"/>
  <c r="ES489" i="3"/>
  <c r="EP489" i="3"/>
  <c r="EO489" i="3"/>
  <c r="ET488" i="3"/>
  <c r="ES488" i="3"/>
  <c r="EP488" i="3"/>
  <c r="EO488" i="3"/>
  <c r="ET485" i="3"/>
  <c r="ES485" i="3"/>
  <c r="EP485" i="3"/>
  <c r="EO485" i="3"/>
  <c r="ET484" i="3"/>
  <c r="ES484" i="3"/>
  <c r="EP484" i="3"/>
  <c r="EO484" i="3"/>
  <c r="ET483" i="3"/>
  <c r="ES483" i="3"/>
  <c r="EP483" i="3"/>
  <c r="EO483" i="3"/>
  <c r="ET482" i="3"/>
  <c r="ES482" i="3"/>
  <c r="EP482" i="3"/>
  <c r="EO482" i="3"/>
  <c r="ET481" i="3"/>
  <c r="ES481" i="3"/>
  <c r="EP481" i="3"/>
  <c r="EO481" i="3"/>
  <c r="ET480" i="3"/>
  <c r="ES480" i="3"/>
  <c r="EP480" i="3"/>
  <c r="EO480" i="3"/>
  <c r="ET479" i="3"/>
  <c r="ES479" i="3"/>
  <c r="EP479" i="3"/>
  <c r="EO479" i="3"/>
  <c r="ET478" i="3"/>
  <c r="ES478" i="3"/>
  <c r="EP478" i="3"/>
  <c r="EO478" i="3"/>
  <c r="ET477" i="3"/>
  <c r="ES477" i="3"/>
  <c r="EP477" i="3"/>
  <c r="EO477" i="3"/>
  <c r="ET476" i="3"/>
  <c r="ES476" i="3"/>
  <c r="EP476" i="3"/>
  <c r="EO476" i="3"/>
  <c r="ET475" i="3"/>
  <c r="ES475" i="3"/>
  <c r="EP475" i="3"/>
  <c r="EO475" i="3"/>
  <c r="ET474" i="3"/>
  <c r="ES474" i="3"/>
  <c r="EP474" i="3"/>
  <c r="EO474" i="3"/>
  <c r="ET472" i="3"/>
  <c r="ES472" i="3"/>
  <c r="EP472" i="3"/>
  <c r="EO472" i="3"/>
  <c r="ET471" i="3"/>
  <c r="ES471" i="3"/>
  <c r="EP471" i="3"/>
  <c r="EO471" i="3"/>
  <c r="ET469" i="3"/>
  <c r="ES469" i="3"/>
  <c r="EP469" i="3"/>
  <c r="EO469" i="3"/>
  <c r="ET468" i="3"/>
  <c r="ES468" i="3"/>
  <c r="EP468" i="3"/>
  <c r="EO468" i="3"/>
  <c r="ET467" i="3"/>
  <c r="ES467" i="3"/>
  <c r="EP467" i="3"/>
  <c r="EO467" i="3"/>
  <c r="ET466" i="3"/>
  <c r="ES466" i="3"/>
  <c r="EP466" i="3"/>
  <c r="EO466" i="3"/>
  <c r="ET465" i="3"/>
  <c r="ES465" i="3"/>
  <c r="EP465" i="3"/>
  <c r="EO465" i="3"/>
  <c r="ET464" i="3"/>
  <c r="ES464" i="3"/>
  <c r="EP464" i="3"/>
  <c r="EO464" i="3"/>
  <c r="ET463" i="3"/>
  <c r="ES463" i="3"/>
  <c r="EP463" i="3"/>
  <c r="EO463" i="3"/>
  <c r="ET462" i="3"/>
  <c r="ES462" i="3"/>
  <c r="EP462" i="3"/>
  <c r="EO462" i="3"/>
  <c r="ET461" i="3"/>
  <c r="ES461" i="3"/>
  <c r="EP461" i="3"/>
  <c r="EO461" i="3"/>
  <c r="ET460" i="3"/>
  <c r="ES460" i="3"/>
  <c r="EP460" i="3"/>
  <c r="EO460" i="3"/>
  <c r="ET459" i="3"/>
  <c r="ES459" i="3"/>
  <c r="EP459" i="3"/>
  <c r="EO459" i="3"/>
  <c r="ET458" i="3"/>
  <c r="ES458" i="3"/>
  <c r="EP458" i="3"/>
  <c r="EO458" i="3"/>
  <c r="ET455" i="3"/>
  <c r="ES455" i="3"/>
  <c r="EP455" i="3"/>
  <c r="EO455" i="3"/>
  <c r="ET454" i="3"/>
  <c r="ES454" i="3"/>
  <c r="EP454" i="3"/>
  <c r="EO454" i="3"/>
  <c r="ET453" i="3"/>
  <c r="ES453" i="3"/>
  <c r="EP453" i="3"/>
  <c r="EO453" i="3"/>
  <c r="ET452" i="3"/>
  <c r="ES452" i="3"/>
  <c r="EP452" i="3"/>
  <c r="EO452" i="3"/>
  <c r="ET451" i="3"/>
  <c r="ES451" i="3"/>
  <c r="EP451" i="3"/>
  <c r="EO451" i="3"/>
  <c r="ET450" i="3"/>
  <c r="ES450" i="3"/>
  <c r="EP450" i="3"/>
  <c r="EO450" i="3"/>
  <c r="ET448" i="3"/>
  <c r="ES448" i="3"/>
  <c r="EP448" i="3"/>
  <c r="EO448" i="3"/>
  <c r="ET447" i="3"/>
  <c r="ES447" i="3"/>
  <c r="EP447" i="3"/>
  <c r="EO447" i="3"/>
  <c r="ET446" i="3"/>
  <c r="ES446" i="3"/>
  <c r="EP446" i="3"/>
  <c r="EO446" i="3"/>
  <c r="ET445" i="3"/>
  <c r="ES445" i="3"/>
  <c r="EP445" i="3"/>
  <c r="EO445" i="3"/>
  <c r="ET443" i="3"/>
  <c r="ES443" i="3"/>
  <c r="EP443" i="3"/>
  <c r="EO443" i="3"/>
  <c r="ET442" i="3"/>
  <c r="ES442" i="3"/>
  <c r="EP442" i="3"/>
  <c r="EO442" i="3"/>
  <c r="ET441" i="3"/>
  <c r="ES441" i="3"/>
  <c r="EP441" i="3"/>
  <c r="EO441" i="3"/>
  <c r="ET440" i="3"/>
  <c r="ES440" i="3"/>
  <c r="EP440" i="3"/>
  <c r="EO440" i="3"/>
  <c r="ET439" i="3"/>
  <c r="ES439" i="3"/>
  <c r="EP439" i="3"/>
  <c r="EO439" i="3"/>
  <c r="ET438" i="3"/>
  <c r="ES438" i="3"/>
  <c r="EP438" i="3"/>
  <c r="EO438" i="3"/>
  <c r="ET435" i="3"/>
  <c r="ES435" i="3"/>
  <c r="EP435" i="3"/>
  <c r="EO435" i="3"/>
  <c r="ET434" i="3"/>
  <c r="ES434" i="3"/>
  <c r="EP434" i="3"/>
  <c r="EO434" i="3"/>
  <c r="ET433" i="3"/>
  <c r="ES433" i="3"/>
  <c r="EP433" i="3"/>
  <c r="EO433" i="3"/>
  <c r="ET432" i="3"/>
  <c r="ES432" i="3"/>
  <c r="EP432" i="3"/>
  <c r="EO432" i="3"/>
  <c r="ET431" i="3"/>
  <c r="ES431" i="3"/>
  <c r="EP431" i="3"/>
  <c r="EO431" i="3"/>
  <c r="ET430" i="3"/>
  <c r="ES430" i="3"/>
  <c r="EP430" i="3"/>
  <c r="EO430" i="3"/>
  <c r="ET427" i="3"/>
  <c r="ES427" i="3"/>
  <c r="EP427" i="3"/>
  <c r="EO427" i="3"/>
  <c r="ET426" i="3"/>
  <c r="ES426" i="3"/>
  <c r="EP426" i="3"/>
  <c r="EO426" i="3"/>
  <c r="ET425" i="3"/>
  <c r="ES425" i="3"/>
  <c r="EP425" i="3"/>
  <c r="EO425" i="3"/>
  <c r="ET424" i="3"/>
  <c r="ES424" i="3"/>
  <c r="EP424" i="3"/>
  <c r="EO424" i="3"/>
  <c r="ET423" i="3"/>
  <c r="ES423" i="3"/>
  <c r="EP423" i="3"/>
  <c r="EO423" i="3"/>
  <c r="ET422" i="3"/>
  <c r="ES422" i="3"/>
  <c r="EP422" i="3"/>
  <c r="EO422" i="3"/>
  <c r="ET418" i="3"/>
  <c r="ES418" i="3"/>
  <c r="EP418" i="3"/>
  <c r="EO418" i="3"/>
  <c r="ET417" i="3"/>
  <c r="ES417" i="3"/>
  <c r="EP417" i="3"/>
  <c r="EO417" i="3"/>
  <c r="ET416" i="3"/>
  <c r="ES416" i="3"/>
  <c r="EP416" i="3"/>
  <c r="EO416" i="3"/>
  <c r="ET415" i="3"/>
  <c r="ES415" i="3"/>
  <c r="EP415" i="3"/>
  <c r="EO415" i="3"/>
  <c r="ET414" i="3"/>
  <c r="ES414" i="3"/>
  <c r="EP414" i="3"/>
  <c r="EO414" i="3"/>
  <c r="ET413" i="3"/>
  <c r="ES413" i="3"/>
  <c r="EP413" i="3"/>
  <c r="EO413" i="3"/>
  <c r="ET411" i="3"/>
  <c r="ES411" i="3"/>
  <c r="EP411" i="3"/>
  <c r="EO411" i="3"/>
  <c r="ET410" i="3"/>
  <c r="ES410" i="3"/>
  <c r="EP410" i="3"/>
  <c r="EO410" i="3"/>
  <c r="ET409" i="3"/>
  <c r="ES409" i="3"/>
  <c r="EP409" i="3"/>
  <c r="EO409" i="3"/>
  <c r="ET408" i="3"/>
  <c r="ES408" i="3"/>
  <c r="EP408" i="3"/>
  <c r="EO408" i="3"/>
  <c r="ET407" i="3"/>
  <c r="ES407" i="3"/>
  <c r="EP407" i="3"/>
  <c r="EO407" i="3"/>
  <c r="ET406" i="3"/>
  <c r="ES406" i="3"/>
  <c r="EP406" i="3"/>
  <c r="EO406" i="3"/>
  <c r="ET404" i="3"/>
  <c r="ES404" i="3"/>
  <c r="EP404" i="3"/>
  <c r="EO404" i="3"/>
  <c r="ET402" i="3"/>
  <c r="ES402" i="3"/>
  <c r="EP402" i="3"/>
  <c r="EO402" i="3"/>
  <c r="ET400" i="3"/>
  <c r="ES400" i="3"/>
  <c r="EP400" i="3"/>
  <c r="EO400" i="3"/>
  <c r="ET399" i="3"/>
  <c r="ES399" i="3"/>
  <c r="EP399" i="3"/>
  <c r="EO399" i="3"/>
  <c r="ET398" i="3"/>
  <c r="ES398" i="3"/>
  <c r="EP398" i="3"/>
  <c r="EO398" i="3"/>
  <c r="ET397" i="3"/>
  <c r="ES397" i="3"/>
  <c r="EP397" i="3"/>
  <c r="EO397" i="3"/>
  <c r="ET396" i="3"/>
  <c r="ES396" i="3"/>
  <c r="EP396" i="3"/>
  <c r="EO396" i="3"/>
  <c r="ET394" i="3"/>
  <c r="ES394" i="3"/>
  <c r="EP394" i="3"/>
  <c r="EO394" i="3"/>
  <c r="ET393" i="3"/>
  <c r="ES393" i="3"/>
  <c r="EP393" i="3"/>
  <c r="EO393" i="3"/>
  <c r="ET392" i="3"/>
  <c r="ES392" i="3"/>
  <c r="EP392" i="3"/>
  <c r="EO392" i="3"/>
  <c r="ET391" i="3"/>
  <c r="ES391" i="3"/>
  <c r="EP391" i="3"/>
  <c r="EO391" i="3"/>
  <c r="ET390" i="3"/>
  <c r="ES390" i="3"/>
  <c r="EP390" i="3"/>
  <c r="EO390" i="3"/>
  <c r="ET388" i="3"/>
  <c r="ES388" i="3"/>
  <c r="EP388" i="3"/>
  <c r="EO388" i="3"/>
  <c r="ET387" i="3"/>
  <c r="ES387" i="3"/>
  <c r="EP387" i="3"/>
  <c r="EO387" i="3"/>
  <c r="ET386" i="3"/>
  <c r="ES386" i="3"/>
  <c r="EP386" i="3"/>
  <c r="EO386" i="3"/>
  <c r="ET384" i="3"/>
  <c r="ES384" i="3"/>
  <c r="EP384" i="3"/>
  <c r="EO384" i="3"/>
  <c r="ET383" i="3"/>
  <c r="ES383" i="3"/>
  <c r="EP383" i="3"/>
  <c r="EO383" i="3"/>
  <c r="ET382" i="3"/>
  <c r="ES382" i="3"/>
  <c r="EP382" i="3"/>
  <c r="EO382" i="3"/>
  <c r="ET380" i="3"/>
  <c r="ES380" i="3"/>
  <c r="EP380" i="3"/>
  <c r="EO380" i="3"/>
  <c r="ET379" i="3"/>
  <c r="ES379" i="3"/>
  <c r="EP379" i="3"/>
  <c r="EO379" i="3"/>
  <c r="ET378" i="3"/>
  <c r="ES378" i="3"/>
  <c r="EP378" i="3"/>
  <c r="EO378" i="3"/>
  <c r="ET377" i="3"/>
  <c r="ES377" i="3"/>
  <c r="EP377" i="3"/>
  <c r="EO377" i="3"/>
  <c r="ET376" i="3"/>
  <c r="ES376" i="3"/>
  <c r="EP376" i="3"/>
  <c r="EO376" i="3"/>
  <c r="ET375" i="3"/>
  <c r="ES375" i="3"/>
  <c r="EP375" i="3"/>
  <c r="EO375" i="3"/>
  <c r="ET373" i="3"/>
  <c r="ES373" i="3"/>
  <c r="EP373" i="3"/>
  <c r="EO373" i="3"/>
  <c r="ET371" i="3"/>
  <c r="ES371" i="3"/>
  <c r="EP371" i="3"/>
  <c r="EO371" i="3"/>
  <c r="ET370" i="3"/>
  <c r="ES370" i="3"/>
  <c r="EP370" i="3"/>
  <c r="EO370" i="3"/>
  <c r="ET369" i="3"/>
  <c r="ES369" i="3"/>
  <c r="EP369" i="3"/>
  <c r="EO369" i="3"/>
  <c r="ET367" i="3"/>
  <c r="ES367" i="3"/>
  <c r="EP367" i="3"/>
  <c r="EO367" i="3"/>
  <c r="ET366" i="3"/>
  <c r="ES366" i="3"/>
  <c r="EP366" i="3"/>
  <c r="EO366" i="3"/>
  <c r="ET365" i="3"/>
  <c r="ES365" i="3"/>
  <c r="EP365" i="3"/>
  <c r="EO365" i="3"/>
  <c r="ET333" i="3"/>
  <c r="ES333" i="3"/>
  <c r="EP333" i="3"/>
  <c r="EO333" i="3"/>
  <c r="ET332" i="3"/>
  <c r="ES332" i="3"/>
  <c r="EP332" i="3"/>
  <c r="EO332" i="3"/>
  <c r="ET331" i="3"/>
  <c r="ES331" i="3"/>
  <c r="EP331" i="3"/>
  <c r="EO331" i="3"/>
  <c r="ET330" i="3"/>
  <c r="ES330" i="3"/>
  <c r="EP330" i="3"/>
  <c r="EO330" i="3"/>
  <c r="ET329" i="3"/>
  <c r="ES329" i="3"/>
  <c r="EP329" i="3"/>
  <c r="EO329" i="3"/>
  <c r="ET323" i="3"/>
  <c r="ES323" i="3"/>
  <c r="EP323" i="3"/>
  <c r="EO323" i="3"/>
  <c r="ET319" i="3"/>
  <c r="ES319" i="3"/>
  <c r="EP319" i="3"/>
  <c r="EO319" i="3"/>
  <c r="ET318" i="3"/>
  <c r="ES318" i="3"/>
  <c r="EP318" i="3"/>
  <c r="EO318" i="3"/>
  <c r="ET317" i="3"/>
  <c r="ES317" i="3"/>
  <c r="EP317" i="3"/>
  <c r="EO317" i="3"/>
  <c r="ET316" i="3"/>
  <c r="ES316" i="3"/>
  <c r="EP316" i="3"/>
  <c r="EO316" i="3"/>
  <c r="ET315" i="3"/>
  <c r="ES315" i="3"/>
  <c r="EP315" i="3"/>
  <c r="EO315" i="3"/>
  <c r="ET307" i="3"/>
  <c r="ES307" i="3"/>
  <c r="EP307" i="3"/>
  <c r="EO307" i="3"/>
  <c r="ET306" i="3"/>
  <c r="ES306" i="3"/>
  <c r="EP306" i="3"/>
  <c r="EO306" i="3"/>
  <c r="ET305" i="3"/>
  <c r="ES305" i="3"/>
  <c r="EP305" i="3"/>
  <c r="EO305" i="3"/>
  <c r="ET304" i="3"/>
  <c r="ES304" i="3"/>
  <c r="EP304" i="3"/>
  <c r="EO304" i="3"/>
  <c r="ET303" i="3"/>
  <c r="ES303" i="3"/>
  <c r="EP303" i="3"/>
  <c r="EO303" i="3"/>
  <c r="ET301" i="3"/>
  <c r="ES301" i="3"/>
  <c r="EP301" i="3"/>
  <c r="EO301" i="3"/>
  <c r="ET300" i="3"/>
  <c r="ES300" i="3"/>
  <c r="EP300" i="3"/>
  <c r="EO300" i="3"/>
  <c r="ET299" i="3"/>
  <c r="ES299" i="3"/>
  <c r="EP299" i="3"/>
  <c r="EO299" i="3"/>
  <c r="ET298" i="3"/>
  <c r="ES298" i="3"/>
  <c r="EP298" i="3"/>
  <c r="EO298" i="3"/>
  <c r="ET297" i="3"/>
  <c r="ES297" i="3"/>
  <c r="EP297" i="3"/>
  <c r="EO297" i="3"/>
  <c r="ET295" i="3"/>
  <c r="ES295" i="3"/>
  <c r="EP295" i="3"/>
  <c r="EO295" i="3"/>
  <c r="ET294" i="3"/>
  <c r="ES294" i="3"/>
  <c r="EP294" i="3"/>
  <c r="EO294" i="3"/>
  <c r="ET293" i="3"/>
  <c r="ES293" i="3"/>
  <c r="EP293" i="3"/>
  <c r="EO293" i="3"/>
  <c r="ET292" i="3"/>
  <c r="ES292" i="3"/>
  <c r="EP292" i="3"/>
  <c r="EO292" i="3"/>
  <c r="ET291" i="3"/>
  <c r="ES291" i="3"/>
  <c r="EP291" i="3"/>
  <c r="EO291" i="3"/>
  <c r="ET289" i="3"/>
  <c r="ES289" i="3"/>
  <c r="EP289" i="3"/>
  <c r="EO289" i="3"/>
  <c r="ET288" i="3"/>
  <c r="ES288" i="3"/>
  <c r="EP288" i="3"/>
  <c r="EO288" i="3"/>
  <c r="ET287" i="3"/>
  <c r="ES287" i="3"/>
  <c r="EP287" i="3"/>
  <c r="EO287" i="3"/>
  <c r="ET286" i="3"/>
  <c r="ES286" i="3"/>
  <c r="EP286" i="3"/>
  <c r="EO286" i="3"/>
  <c r="ET285" i="3"/>
  <c r="ES285" i="3"/>
  <c r="EP285" i="3"/>
  <c r="EO285" i="3"/>
  <c r="ET282" i="3"/>
  <c r="ES282" i="3"/>
  <c r="EP282" i="3"/>
  <c r="EO282" i="3"/>
  <c r="ET281" i="3"/>
  <c r="ES281" i="3"/>
  <c r="EP281" i="3"/>
  <c r="EO281" i="3"/>
  <c r="ET280" i="3"/>
  <c r="ES280" i="3"/>
  <c r="EP280" i="3"/>
  <c r="EO280" i="3"/>
  <c r="ET279" i="3"/>
  <c r="ES279" i="3"/>
  <c r="EP279" i="3"/>
  <c r="EO279" i="3"/>
  <c r="ET278" i="3"/>
  <c r="ES278" i="3"/>
  <c r="EP278" i="3"/>
  <c r="EO278" i="3"/>
  <c r="ET276" i="3"/>
  <c r="ES276" i="3"/>
  <c r="EP276" i="3"/>
  <c r="EO276" i="3"/>
  <c r="ET275" i="3"/>
  <c r="ES275" i="3"/>
  <c r="EP275" i="3"/>
  <c r="EO275" i="3"/>
  <c r="ET274" i="3"/>
  <c r="ES274" i="3"/>
  <c r="EP274" i="3"/>
  <c r="EO274" i="3"/>
  <c r="ET273" i="3"/>
  <c r="ES273" i="3"/>
  <c r="EP273" i="3"/>
  <c r="EO273" i="3"/>
  <c r="ET272" i="3"/>
  <c r="ES272" i="3"/>
  <c r="EP272" i="3"/>
  <c r="EO272" i="3"/>
  <c r="ET269" i="3"/>
  <c r="ES269" i="3"/>
  <c r="EP269" i="3"/>
  <c r="EO269" i="3"/>
  <c r="ET268" i="3"/>
  <c r="ES268" i="3"/>
  <c r="EP268" i="3"/>
  <c r="EO268" i="3"/>
  <c r="ET267" i="3"/>
  <c r="ES267" i="3"/>
  <c r="EP267" i="3"/>
  <c r="EO267" i="3"/>
  <c r="ET266" i="3"/>
  <c r="ES266" i="3"/>
  <c r="EP266" i="3"/>
  <c r="EO266" i="3"/>
  <c r="ET265" i="3"/>
  <c r="ES265" i="3"/>
  <c r="EP265" i="3"/>
  <c r="EO265" i="3"/>
  <c r="ET263" i="3"/>
  <c r="ES263" i="3"/>
  <c r="EP263" i="3"/>
  <c r="EO263" i="3"/>
  <c r="ET262" i="3"/>
  <c r="ES262" i="3"/>
  <c r="EP262" i="3"/>
  <c r="EO262" i="3"/>
  <c r="ET261" i="3"/>
  <c r="ES261" i="3"/>
  <c r="EP261" i="3"/>
  <c r="EO261" i="3"/>
  <c r="ET260" i="3"/>
  <c r="ES260" i="3"/>
  <c r="EP260" i="3"/>
  <c r="EO260" i="3"/>
  <c r="ET259" i="3"/>
  <c r="ES259" i="3"/>
  <c r="EP259" i="3"/>
  <c r="EO259" i="3"/>
  <c r="ET256" i="3"/>
  <c r="ES256" i="3"/>
  <c r="EP256" i="3"/>
  <c r="EO256" i="3"/>
  <c r="ET255" i="3"/>
  <c r="ES255" i="3"/>
  <c r="EP255" i="3"/>
  <c r="EO255" i="3"/>
  <c r="ET254" i="3"/>
  <c r="ES254" i="3"/>
  <c r="EP254" i="3"/>
  <c r="EO254" i="3"/>
  <c r="ET253" i="3"/>
  <c r="ES253" i="3"/>
  <c r="EP253" i="3"/>
  <c r="EO253" i="3"/>
  <c r="ET252" i="3"/>
  <c r="ES252" i="3"/>
  <c r="EP252" i="3"/>
  <c r="EO252" i="3"/>
  <c r="ET250" i="3"/>
  <c r="ES250" i="3"/>
  <c r="EP250" i="3"/>
  <c r="EO250" i="3"/>
  <c r="ET249" i="3"/>
  <c r="ES249" i="3"/>
  <c r="EP249" i="3"/>
  <c r="EO249" i="3"/>
  <c r="ET248" i="3"/>
  <c r="ES248" i="3"/>
  <c r="EP248" i="3"/>
  <c r="EO248" i="3"/>
  <c r="ET247" i="3"/>
  <c r="ES247" i="3"/>
  <c r="EP247" i="3"/>
  <c r="EO247" i="3"/>
  <c r="ET246" i="3"/>
  <c r="ES246" i="3"/>
  <c r="EP246" i="3"/>
  <c r="EO246" i="3"/>
  <c r="ET237" i="3"/>
  <c r="ES237" i="3"/>
  <c r="EP237" i="3"/>
  <c r="EO237" i="3"/>
  <c r="ET236" i="3"/>
  <c r="ES236" i="3"/>
  <c r="EP236" i="3"/>
  <c r="EO236" i="3"/>
  <c r="ET235" i="3"/>
  <c r="ES235" i="3"/>
  <c r="EP235" i="3"/>
  <c r="EO235" i="3"/>
  <c r="ET234" i="3"/>
  <c r="ES234" i="3"/>
  <c r="EP234" i="3"/>
  <c r="EO234" i="3"/>
  <c r="ET233" i="3"/>
  <c r="ES233" i="3"/>
  <c r="EP233" i="3"/>
  <c r="EO233" i="3"/>
  <c r="ET231" i="3"/>
  <c r="ES231" i="3"/>
  <c r="EP231" i="3"/>
  <c r="EO231" i="3"/>
  <c r="ET230" i="3"/>
  <c r="ES230" i="3"/>
  <c r="EP230" i="3"/>
  <c r="EO230" i="3"/>
  <c r="ET229" i="3"/>
  <c r="ES229" i="3"/>
  <c r="EP229" i="3"/>
  <c r="EO229" i="3"/>
  <c r="ET228" i="3"/>
  <c r="ES228" i="3"/>
  <c r="EP228" i="3"/>
  <c r="EO228" i="3"/>
  <c r="ET227" i="3"/>
  <c r="ES227" i="3"/>
  <c r="EP227" i="3"/>
  <c r="EO227" i="3"/>
  <c r="ET225" i="3"/>
  <c r="ES225" i="3"/>
  <c r="EP225" i="3"/>
  <c r="EO225" i="3"/>
  <c r="ET224" i="3"/>
  <c r="ES224" i="3"/>
  <c r="EP224" i="3"/>
  <c r="EO224" i="3"/>
  <c r="ET223" i="3"/>
  <c r="ES223" i="3"/>
  <c r="EP223" i="3"/>
  <c r="EO223" i="3"/>
  <c r="ET222" i="3"/>
  <c r="ES222" i="3"/>
  <c r="EP222" i="3"/>
  <c r="EO222" i="3"/>
  <c r="ET221" i="3"/>
  <c r="ES221" i="3"/>
  <c r="EP221" i="3"/>
  <c r="EO221" i="3"/>
  <c r="ET219" i="3"/>
  <c r="ES219" i="3"/>
  <c r="EP219" i="3"/>
  <c r="EO219" i="3"/>
  <c r="ET218" i="3"/>
  <c r="ES218" i="3"/>
  <c r="EP218" i="3"/>
  <c r="EO218" i="3"/>
  <c r="ET217" i="3"/>
  <c r="ES217" i="3"/>
  <c r="EP217" i="3"/>
  <c r="EO217" i="3"/>
  <c r="ET216" i="3"/>
  <c r="ES216" i="3"/>
  <c r="EP216" i="3"/>
  <c r="EO216" i="3"/>
  <c r="ET215" i="3"/>
  <c r="ES215" i="3"/>
  <c r="EP215" i="3"/>
  <c r="EO215" i="3"/>
  <c r="ET213" i="3"/>
  <c r="ES213" i="3"/>
  <c r="EP213" i="3"/>
  <c r="EO213" i="3"/>
  <c r="ET212" i="3"/>
  <c r="ES212" i="3"/>
  <c r="EP212" i="3"/>
  <c r="EO212" i="3"/>
  <c r="ET211" i="3"/>
  <c r="ES211" i="3"/>
  <c r="EP211" i="3"/>
  <c r="EO211" i="3"/>
  <c r="ET210" i="3"/>
  <c r="ES210" i="3"/>
  <c r="EP210" i="3"/>
  <c r="EO210" i="3"/>
  <c r="ET209" i="3"/>
  <c r="ES209" i="3"/>
  <c r="EP209" i="3"/>
  <c r="EO209" i="3"/>
  <c r="ET206" i="3"/>
  <c r="ES206" i="3"/>
  <c r="EP206" i="3"/>
  <c r="EO206" i="3"/>
  <c r="ET204" i="3"/>
  <c r="ES204" i="3"/>
  <c r="EP204" i="3"/>
  <c r="EO204" i="3"/>
  <c r="ET203" i="3"/>
  <c r="ES203" i="3"/>
  <c r="EP203" i="3"/>
  <c r="EO203" i="3"/>
  <c r="ET202" i="3"/>
  <c r="ES202" i="3"/>
  <c r="EP202" i="3"/>
  <c r="EO202" i="3"/>
  <c r="ET201" i="3"/>
  <c r="ES201" i="3"/>
  <c r="EP201" i="3"/>
  <c r="EO201" i="3"/>
  <c r="ET200" i="3"/>
  <c r="ES200" i="3"/>
  <c r="EP200" i="3"/>
  <c r="EO200" i="3"/>
  <c r="ET198" i="3"/>
  <c r="ES198" i="3"/>
  <c r="EP198" i="3"/>
  <c r="EO198" i="3"/>
  <c r="ET197" i="3"/>
  <c r="ES197" i="3"/>
  <c r="EP197" i="3"/>
  <c r="EO197" i="3"/>
  <c r="ET196" i="3"/>
  <c r="ES196" i="3"/>
  <c r="EP196" i="3"/>
  <c r="EO196" i="3"/>
  <c r="ET195" i="3"/>
  <c r="ES195" i="3"/>
  <c r="EP195" i="3"/>
  <c r="EO195" i="3"/>
  <c r="ET194" i="3"/>
  <c r="ES194" i="3"/>
  <c r="EP194" i="3"/>
  <c r="EO194" i="3"/>
  <c r="ET192" i="3"/>
  <c r="ES192" i="3"/>
  <c r="EP192" i="3"/>
  <c r="EO192" i="3"/>
  <c r="ET191" i="3"/>
  <c r="ES191" i="3"/>
  <c r="EP191" i="3"/>
  <c r="EO191" i="3"/>
  <c r="ET190" i="3"/>
  <c r="ES190" i="3"/>
  <c r="EP190" i="3"/>
  <c r="EO190" i="3"/>
  <c r="ET189" i="3"/>
  <c r="ES189" i="3"/>
  <c r="EP189" i="3"/>
  <c r="EO189" i="3"/>
  <c r="ET188" i="3"/>
  <c r="ES188" i="3"/>
  <c r="EP188" i="3"/>
  <c r="EO188" i="3"/>
  <c r="ET186" i="3"/>
  <c r="ES186" i="3"/>
  <c r="EP186" i="3"/>
  <c r="EO186" i="3"/>
  <c r="ET185" i="3"/>
  <c r="ES185" i="3"/>
  <c r="EP185" i="3"/>
  <c r="EO185" i="3"/>
  <c r="ET184" i="3"/>
  <c r="ES184" i="3"/>
  <c r="EP184" i="3"/>
  <c r="EO184" i="3"/>
  <c r="ET183" i="3"/>
  <c r="ES183" i="3"/>
  <c r="EP183" i="3"/>
  <c r="EO183" i="3"/>
  <c r="ET182" i="3"/>
  <c r="ES182" i="3"/>
  <c r="EP182" i="3"/>
  <c r="EO182" i="3"/>
  <c r="ET180" i="3"/>
  <c r="ES180" i="3"/>
  <c r="EP180" i="3"/>
  <c r="EO180" i="3"/>
  <c r="ET179" i="3"/>
  <c r="ES179" i="3"/>
  <c r="EP179" i="3"/>
  <c r="EO179" i="3"/>
  <c r="ET178" i="3"/>
  <c r="ES178" i="3"/>
  <c r="EP178" i="3"/>
  <c r="EO178" i="3"/>
  <c r="ET177" i="3"/>
  <c r="ES177" i="3"/>
  <c r="EP177" i="3"/>
  <c r="EO177" i="3"/>
  <c r="ET176" i="3"/>
  <c r="ES176" i="3"/>
  <c r="EP176" i="3"/>
  <c r="EO176" i="3"/>
  <c r="ET173" i="3"/>
  <c r="ES173" i="3"/>
  <c r="EP173" i="3"/>
  <c r="EO173" i="3"/>
  <c r="ET172" i="3"/>
  <c r="ES172" i="3"/>
  <c r="EP172" i="3"/>
  <c r="EO172" i="3"/>
  <c r="ET171" i="3"/>
  <c r="ES171" i="3"/>
  <c r="EP171" i="3"/>
  <c r="EO171" i="3"/>
  <c r="ET170" i="3"/>
  <c r="ES170" i="3"/>
  <c r="EP170" i="3"/>
  <c r="EO170" i="3"/>
  <c r="ET169" i="3"/>
  <c r="ES169" i="3"/>
  <c r="EP169" i="3"/>
  <c r="EO169" i="3"/>
  <c r="ET166" i="3"/>
  <c r="ES166" i="3"/>
  <c r="EP166" i="3"/>
  <c r="EO166" i="3"/>
  <c r="ET165" i="3"/>
  <c r="ES165" i="3"/>
  <c r="EP165" i="3"/>
  <c r="EO165" i="3"/>
  <c r="ET164" i="3"/>
  <c r="ES164" i="3"/>
  <c r="EP164" i="3"/>
  <c r="EO164" i="3"/>
  <c r="ET163" i="3"/>
  <c r="ES163" i="3"/>
  <c r="EP163" i="3"/>
  <c r="EO163" i="3"/>
  <c r="ET162" i="3"/>
  <c r="ES162" i="3"/>
  <c r="EP162" i="3"/>
  <c r="EO162" i="3"/>
  <c r="ET154" i="3"/>
  <c r="ES154" i="3"/>
  <c r="EP154" i="3"/>
  <c r="EO154" i="3"/>
  <c r="ET153" i="3"/>
  <c r="ES153" i="3"/>
  <c r="EP153" i="3"/>
  <c r="EO153" i="3"/>
  <c r="ET152" i="3"/>
  <c r="ES152" i="3"/>
  <c r="EP152" i="3"/>
  <c r="EO152" i="3"/>
  <c r="ET151" i="3"/>
  <c r="ES151" i="3"/>
  <c r="EP151" i="3"/>
  <c r="EO151" i="3"/>
  <c r="ET150" i="3"/>
  <c r="ES150" i="3"/>
  <c r="EP150" i="3"/>
  <c r="EO150" i="3"/>
  <c r="ET148" i="3"/>
  <c r="ES148" i="3"/>
  <c r="EP148" i="3"/>
  <c r="EO148" i="3"/>
  <c r="ET147" i="3"/>
  <c r="ES147" i="3"/>
  <c r="EP147" i="3"/>
  <c r="EO147" i="3"/>
  <c r="ET146" i="3"/>
  <c r="ES146" i="3"/>
  <c r="EP146" i="3"/>
  <c r="EO146" i="3"/>
  <c r="ET145" i="3"/>
  <c r="ES145" i="3"/>
  <c r="EP145" i="3"/>
  <c r="EO145" i="3"/>
  <c r="ET144" i="3"/>
  <c r="ES144" i="3"/>
  <c r="EP144" i="3"/>
  <c r="EO144" i="3"/>
  <c r="ET142" i="3"/>
  <c r="ES142" i="3"/>
  <c r="EP142" i="3"/>
  <c r="EO142" i="3"/>
  <c r="ET141" i="3"/>
  <c r="ES141" i="3"/>
  <c r="EP141" i="3"/>
  <c r="EO141" i="3"/>
  <c r="ET140" i="3"/>
  <c r="ES140" i="3"/>
  <c r="EP140" i="3"/>
  <c r="EO140" i="3"/>
  <c r="ET139" i="3"/>
  <c r="ES139" i="3"/>
  <c r="EP139" i="3"/>
  <c r="EO139" i="3"/>
  <c r="ET138" i="3"/>
  <c r="ES138" i="3"/>
  <c r="EP138" i="3"/>
  <c r="EO138" i="3"/>
  <c r="ET135" i="3"/>
  <c r="ES135" i="3"/>
  <c r="EP135" i="3"/>
  <c r="EO135" i="3"/>
  <c r="ET134" i="3"/>
  <c r="ES134" i="3"/>
  <c r="EP134" i="3"/>
  <c r="EO134" i="3"/>
  <c r="ET133" i="3"/>
  <c r="ES133" i="3"/>
  <c r="EP133" i="3"/>
  <c r="EO133" i="3"/>
  <c r="ET132" i="3"/>
  <c r="ES132" i="3"/>
  <c r="EP132" i="3"/>
  <c r="EO132" i="3"/>
  <c r="ET131" i="3"/>
  <c r="ES131" i="3"/>
  <c r="EP131" i="3"/>
  <c r="EO131" i="3"/>
  <c r="ET129" i="3"/>
  <c r="ES129" i="3"/>
  <c r="EP129" i="3"/>
  <c r="EO129" i="3"/>
  <c r="ET128" i="3"/>
  <c r="ES128" i="3"/>
  <c r="EP128" i="3"/>
  <c r="EO128" i="3"/>
  <c r="ET127" i="3"/>
  <c r="ES127" i="3"/>
  <c r="EP127" i="3"/>
  <c r="EO127" i="3"/>
  <c r="ET126" i="3"/>
  <c r="ES126" i="3"/>
  <c r="EP126" i="3"/>
  <c r="EO126" i="3"/>
  <c r="ET125" i="3"/>
  <c r="ES125" i="3"/>
  <c r="EP125" i="3"/>
  <c r="EO125" i="3"/>
  <c r="ET123" i="3"/>
  <c r="ES123" i="3"/>
  <c r="EP123" i="3"/>
  <c r="EO123" i="3"/>
  <c r="ET122" i="3"/>
  <c r="ES122" i="3"/>
  <c r="EP122" i="3"/>
  <c r="EO122" i="3"/>
  <c r="ET121" i="3"/>
  <c r="ES121" i="3"/>
  <c r="EP121" i="3"/>
  <c r="EO121" i="3"/>
  <c r="ET120" i="3"/>
  <c r="ES120" i="3"/>
  <c r="EP120" i="3"/>
  <c r="EO120" i="3"/>
  <c r="ET119" i="3"/>
  <c r="ES119" i="3"/>
  <c r="EP119" i="3"/>
  <c r="EO119" i="3"/>
  <c r="ET117" i="3"/>
  <c r="ES117" i="3"/>
  <c r="EP117" i="3"/>
  <c r="EO117" i="3"/>
  <c r="ET116" i="3"/>
  <c r="ES116" i="3"/>
  <c r="EP116" i="3"/>
  <c r="EO116" i="3"/>
  <c r="ET115" i="3"/>
  <c r="ES115" i="3"/>
  <c r="EP115" i="3"/>
  <c r="EO115" i="3"/>
  <c r="ET114" i="3"/>
  <c r="ES114" i="3"/>
  <c r="EP114" i="3"/>
  <c r="EO114" i="3"/>
  <c r="ET113" i="3"/>
  <c r="ES113" i="3"/>
  <c r="EP113" i="3"/>
  <c r="EO113" i="3"/>
  <c r="ET111" i="3"/>
  <c r="ES111" i="3"/>
  <c r="EP111" i="3"/>
  <c r="EO111" i="3"/>
  <c r="ET110" i="3"/>
  <c r="ES110" i="3"/>
  <c r="EP110" i="3"/>
  <c r="EO110" i="3"/>
  <c r="ET109" i="3"/>
  <c r="ES109" i="3"/>
  <c r="EP109" i="3"/>
  <c r="EO109" i="3"/>
  <c r="ET108" i="3"/>
  <c r="ES108" i="3"/>
  <c r="EP108" i="3"/>
  <c r="EO108" i="3"/>
  <c r="ET107" i="3"/>
  <c r="ES107" i="3"/>
  <c r="EP107" i="3"/>
  <c r="EO107" i="3"/>
  <c r="ET105" i="3"/>
  <c r="ES105" i="3"/>
  <c r="EP105" i="3"/>
  <c r="EO105" i="3"/>
  <c r="ET104" i="3"/>
  <c r="ES104" i="3"/>
  <c r="EP104" i="3"/>
  <c r="EO104" i="3"/>
  <c r="ET103" i="3"/>
  <c r="ES103" i="3"/>
  <c r="EP103" i="3"/>
  <c r="EO103" i="3"/>
  <c r="ET102" i="3"/>
  <c r="ES102" i="3"/>
  <c r="EP102" i="3"/>
  <c r="EO102" i="3"/>
  <c r="ET101" i="3"/>
  <c r="ES101" i="3"/>
  <c r="EP101" i="3"/>
  <c r="EO101" i="3"/>
  <c r="ET99" i="3"/>
  <c r="ES99" i="3"/>
  <c r="EP99" i="3"/>
  <c r="EO99" i="3"/>
  <c r="ET98" i="3"/>
  <c r="ES98" i="3"/>
  <c r="EP98" i="3"/>
  <c r="EO98" i="3"/>
  <c r="ET97" i="3"/>
  <c r="ES97" i="3"/>
  <c r="EP97" i="3"/>
  <c r="EO97" i="3"/>
  <c r="ET96" i="3"/>
  <c r="ES96" i="3"/>
  <c r="EP96" i="3"/>
  <c r="EO96" i="3"/>
  <c r="ET95" i="3"/>
  <c r="ES95" i="3"/>
  <c r="EP95" i="3"/>
  <c r="EO95" i="3"/>
  <c r="ET93" i="3"/>
  <c r="ES93" i="3"/>
  <c r="EP93" i="3"/>
  <c r="EO93" i="3"/>
  <c r="ET92" i="3"/>
  <c r="ES92" i="3"/>
  <c r="EP92" i="3"/>
  <c r="EO92" i="3"/>
  <c r="ET91" i="3"/>
  <c r="ES91" i="3"/>
  <c r="EP91" i="3"/>
  <c r="EO91" i="3"/>
  <c r="ET90" i="3"/>
  <c r="ES90" i="3"/>
  <c r="EP90" i="3"/>
  <c r="EO90" i="3"/>
  <c r="ET89" i="3"/>
  <c r="ES89" i="3"/>
  <c r="EP89" i="3"/>
  <c r="EO89" i="3"/>
  <c r="ET87" i="3"/>
  <c r="ES87" i="3"/>
  <c r="EP87" i="3"/>
  <c r="EO87" i="3"/>
  <c r="ET86" i="3"/>
  <c r="ES86" i="3"/>
  <c r="EP86" i="3"/>
  <c r="EO86" i="3"/>
  <c r="ET85" i="3"/>
  <c r="ES85" i="3"/>
  <c r="EP85" i="3"/>
  <c r="EO85" i="3"/>
  <c r="ET84" i="3"/>
  <c r="ES84" i="3"/>
  <c r="EP84" i="3"/>
  <c r="EO84" i="3"/>
  <c r="ET83" i="3"/>
  <c r="ES83" i="3"/>
  <c r="EP83" i="3"/>
  <c r="EO83" i="3"/>
  <c r="ET80" i="3"/>
  <c r="ES80" i="3"/>
  <c r="EP80" i="3"/>
  <c r="EO80" i="3"/>
  <c r="ET78" i="3"/>
  <c r="ES78" i="3"/>
  <c r="EP78" i="3"/>
  <c r="EO78" i="3"/>
  <c r="ET77" i="3"/>
  <c r="ES77" i="3"/>
  <c r="EP77" i="3"/>
  <c r="EO77" i="3"/>
  <c r="ET76" i="3"/>
  <c r="ES76" i="3"/>
  <c r="EP76" i="3"/>
  <c r="EO76" i="3"/>
  <c r="ET75" i="3"/>
  <c r="ES75" i="3"/>
  <c r="EP75" i="3"/>
  <c r="EO75" i="3"/>
  <c r="ET74" i="3"/>
  <c r="ES74" i="3"/>
  <c r="EP74" i="3"/>
  <c r="EO74" i="3"/>
  <c r="ET72" i="3"/>
  <c r="ES72" i="3"/>
  <c r="EP72" i="3"/>
  <c r="EO72" i="3"/>
  <c r="ET71" i="3"/>
  <c r="ES71" i="3"/>
  <c r="EP71" i="3"/>
  <c r="EO71" i="3"/>
  <c r="ET70" i="3"/>
  <c r="ES70" i="3"/>
  <c r="EP70" i="3"/>
  <c r="EO70" i="3"/>
  <c r="ET69" i="3"/>
  <c r="ES69" i="3"/>
  <c r="EP69" i="3"/>
  <c r="EO69" i="3"/>
  <c r="ET68" i="3"/>
  <c r="ES68" i="3"/>
  <c r="EP68" i="3"/>
  <c r="EO68" i="3"/>
  <c r="ET66" i="3"/>
  <c r="ES66" i="3"/>
  <c r="EP66" i="3"/>
  <c r="EO66" i="3"/>
  <c r="ET65" i="3"/>
  <c r="ES65" i="3"/>
  <c r="EP65" i="3"/>
  <c r="EO65" i="3"/>
  <c r="ET64" i="3"/>
  <c r="ES64" i="3"/>
  <c r="EP64" i="3"/>
  <c r="EO64" i="3"/>
  <c r="ET63" i="3"/>
  <c r="ES63" i="3"/>
  <c r="EP63" i="3"/>
  <c r="EO63" i="3"/>
  <c r="ET62" i="3"/>
  <c r="ES62" i="3"/>
  <c r="EP62" i="3"/>
  <c r="EO62" i="3"/>
  <c r="ET60" i="3"/>
  <c r="ES60" i="3"/>
  <c r="EP60" i="3"/>
  <c r="EO60" i="3"/>
  <c r="ET59" i="3"/>
  <c r="ES59" i="3"/>
  <c r="EP59" i="3"/>
  <c r="EO59" i="3"/>
  <c r="ET58" i="3"/>
  <c r="ES58" i="3"/>
  <c r="EP58" i="3"/>
  <c r="EO58" i="3"/>
  <c r="ET57" i="3"/>
  <c r="ES57" i="3"/>
  <c r="EP57" i="3"/>
  <c r="EO57" i="3"/>
  <c r="ET56" i="3"/>
  <c r="ES56" i="3"/>
  <c r="EP56" i="3"/>
  <c r="EO56" i="3"/>
  <c r="ET48" i="3"/>
  <c r="ES48" i="3"/>
  <c r="EP48" i="3"/>
  <c r="EO48" i="3"/>
  <c r="ET47" i="3"/>
  <c r="ES47" i="3"/>
  <c r="EP47" i="3"/>
  <c r="EO47" i="3"/>
  <c r="ET46" i="3"/>
  <c r="ES46" i="3"/>
  <c r="EP46" i="3"/>
  <c r="EO46" i="3"/>
  <c r="ET45" i="3"/>
  <c r="ES45" i="3"/>
  <c r="EP45" i="3"/>
  <c r="EO45" i="3"/>
  <c r="ET44" i="3"/>
  <c r="ES44" i="3"/>
  <c r="EP44" i="3"/>
  <c r="EO44" i="3"/>
  <c r="ET42" i="3"/>
  <c r="ES42" i="3"/>
  <c r="EP42" i="3"/>
  <c r="EO42" i="3"/>
  <c r="ET41" i="3"/>
  <c r="ES41" i="3"/>
  <c r="EP41" i="3"/>
  <c r="EO41" i="3"/>
  <c r="ET40" i="3"/>
  <c r="ES40" i="3"/>
  <c r="EP40" i="3"/>
  <c r="EO40" i="3"/>
  <c r="ET39" i="3"/>
  <c r="ES39" i="3"/>
  <c r="EP39" i="3"/>
  <c r="EO39" i="3"/>
  <c r="ET38" i="3"/>
  <c r="ES38" i="3"/>
  <c r="EP38" i="3"/>
  <c r="EO38" i="3"/>
  <c r="ET36" i="3"/>
  <c r="ES36" i="3"/>
  <c r="EP36" i="3"/>
  <c r="EO36" i="3"/>
  <c r="ET35" i="3"/>
  <c r="ES35" i="3"/>
  <c r="EP35" i="3"/>
  <c r="EO35" i="3"/>
  <c r="ET34" i="3"/>
  <c r="ES34" i="3"/>
  <c r="EP34" i="3"/>
  <c r="EO34" i="3"/>
  <c r="ET33" i="3"/>
  <c r="ES33" i="3"/>
  <c r="EP33" i="3"/>
  <c r="EO33" i="3"/>
  <c r="ET32" i="3"/>
  <c r="ES32" i="3"/>
  <c r="EP32" i="3"/>
  <c r="EO32" i="3"/>
  <c r="ET30" i="3"/>
  <c r="ES30" i="3"/>
  <c r="EP30" i="3"/>
  <c r="EO30" i="3"/>
  <c r="ET29" i="3"/>
  <c r="ES29" i="3"/>
  <c r="EP29" i="3"/>
  <c r="EO29" i="3"/>
  <c r="ET28" i="3"/>
  <c r="ES28" i="3"/>
  <c r="EP28" i="3"/>
  <c r="EO28" i="3"/>
  <c r="ET27" i="3"/>
  <c r="ES27" i="3"/>
  <c r="EP27" i="3"/>
  <c r="EO27" i="3"/>
  <c r="ET26" i="3"/>
  <c r="ES26" i="3"/>
  <c r="EP26" i="3"/>
  <c r="EO26" i="3"/>
  <c r="ET24" i="3"/>
  <c r="ES24" i="3"/>
  <c r="EP24" i="3"/>
  <c r="EO24" i="3"/>
  <c r="ET23" i="3"/>
  <c r="ES23" i="3"/>
  <c r="EP23" i="3"/>
  <c r="EO23" i="3"/>
  <c r="ET22" i="3"/>
  <c r="ES22" i="3"/>
  <c r="EP22" i="3"/>
  <c r="EO22" i="3"/>
  <c r="ET21" i="3"/>
  <c r="ES21" i="3"/>
  <c r="EP21" i="3"/>
  <c r="EO21" i="3"/>
  <c r="ET16" i="3"/>
  <c r="ES16" i="3"/>
  <c r="EP16" i="3"/>
  <c r="EO16" i="3"/>
  <c r="ET15" i="3"/>
  <c r="ES15" i="3"/>
  <c r="EP15" i="3"/>
  <c r="EO15" i="3"/>
  <c r="EG42" i="3"/>
  <c r="EG41" i="3"/>
  <c r="EG40" i="3"/>
  <c r="EG39" i="3"/>
  <c r="EG38" i="3"/>
  <c r="EG36" i="3"/>
  <c r="EG35" i="3"/>
  <c r="EG34" i="3"/>
  <c r="EG33" i="3"/>
  <c r="EG32" i="3"/>
  <c r="EG30" i="3"/>
  <c r="EG29" i="3"/>
  <c r="EG28" i="3"/>
  <c r="EG27" i="3"/>
  <c r="EG26" i="3"/>
  <c r="EG24" i="3"/>
  <c r="EG23" i="3"/>
  <c r="EG22" i="3"/>
  <c r="EG21" i="3"/>
  <c r="EK533" i="3"/>
  <c r="EJ533" i="3"/>
  <c r="EG533" i="3"/>
  <c r="EF533" i="3"/>
  <c r="EK532" i="3"/>
  <c r="EJ532" i="3"/>
  <c r="EG532" i="3"/>
  <c r="EK530" i="3"/>
  <c r="EJ530" i="3"/>
  <c r="EG530" i="3"/>
  <c r="EF530" i="3"/>
  <c r="EK529" i="3"/>
  <c r="EJ529" i="3"/>
  <c r="EG529" i="3"/>
  <c r="EF529" i="3"/>
  <c r="EK528" i="3"/>
  <c r="EJ528" i="3"/>
  <c r="EG528" i="3"/>
  <c r="EF528" i="3"/>
  <c r="EK527" i="3"/>
  <c r="EJ527" i="3"/>
  <c r="EG527" i="3"/>
  <c r="EF527" i="3"/>
  <c r="EK526" i="3"/>
  <c r="EJ526" i="3"/>
  <c r="EG526" i="3"/>
  <c r="EF526" i="3"/>
  <c r="EK525" i="3"/>
  <c r="EJ525" i="3"/>
  <c r="EG525" i="3"/>
  <c r="EF525" i="3"/>
  <c r="EK524" i="3"/>
  <c r="EJ524" i="3"/>
  <c r="EG524" i="3"/>
  <c r="EF524" i="3"/>
  <c r="EK522" i="3"/>
  <c r="EJ522" i="3"/>
  <c r="EG522" i="3"/>
  <c r="EF522" i="3"/>
  <c r="EK521" i="3"/>
  <c r="EJ521" i="3"/>
  <c r="EG521" i="3"/>
  <c r="EF521" i="3"/>
  <c r="EK520" i="3"/>
  <c r="EJ520" i="3"/>
  <c r="EG520" i="3"/>
  <c r="EF520" i="3"/>
  <c r="EK519" i="3"/>
  <c r="EJ519" i="3"/>
  <c r="EG519" i="3"/>
  <c r="EF519" i="3"/>
  <c r="EK518" i="3"/>
  <c r="EJ518" i="3"/>
  <c r="EG518" i="3"/>
  <c r="EF518" i="3"/>
  <c r="EK517" i="3"/>
  <c r="EJ517" i="3"/>
  <c r="EG517" i="3"/>
  <c r="EF517" i="3"/>
  <c r="EK515" i="3"/>
  <c r="EJ515" i="3"/>
  <c r="EG515" i="3"/>
  <c r="EF515" i="3"/>
  <c r="EK514" i="3"/>
  <c r="EJ514" i="3"/>
  <c r="EG514" i="3"/>
  <c r="EF514" i="3"/>
  <c r="EK513" i="3"/>
  <c r="EJ513" i="3"/>
  <c r="EG513" i="3"/>
  <c r="EF513" i="3"/>
  <c r="EK512" i="3"/>
  <c r="EJ512" i="3"/>
  <c r="EG512" i="3"/>
  <c r="EF512" i="3"/>
  <c r="EK511" i="3"/>
  <c r="EJ511" i="3"/>
  <c r="EG511" i="3"/>
  <c r="EF511" i="3"/>
  <c r="EK510" i="3"/>
  <c r="EJ510" i="3"/>
  <c r="EG510" i="3"/>
  <c r="EF510" i="3"/>
  <c r="EK507" i="3"/>
  <c r="EJ507" i="3"/>
  <c r="EG507" i="3"/>
  <c r="EF507" i="3"/>
  <c r="EK506" i="3"/>
  <c r="EJ506" i="3"/>
  <c r="EG506" i="3"/>
  <c r="EF506" i="3"/>
  <c r="EK505" i="3"/>
  <c r="EJ505" i="3"/>
  <c r="EG505" i="3"/>
  <c r="EF505" i="3"/>
  <c r="EK504" i="3"/>
  <c r="EJ504" i="3"/>
  <c r="EG504" i="3"/>
  <c r="EF504" i="3"/>
  <c r="EK503" i="3"/>
  <c r="EJ503" i="3"/>
  <c r="EG503" i="3"/>
  <c r="EF503" i="3"/>
  <c r="EK502" i="3"/>
  <c r="EJ502" i="3"/>
  <c r="EG502" i="3"/>
  <c r="EF502" i="3"/>
  <c r="EK499" i="3"/>
  <c r="EJ499" i="3"/>
  <c r="EG499" i="3"/>
  <c r="EF499" i="3"/>
  <c r="EK498" i="3"/>
  <c r="EJ498" i="3"/>
  <c r="EG498" i="3"/>
  <c r="EF498" i="3"/>
  <c r="EK497" i="3"/>
  <c r="EJ497" i="3"/>
  <c r="EG497" i="3"/>
  <c r="EF497" i="3"/>
  <c r="EK496" i="3"/>
  <c r="EJ496" i="3"/>
  <c r="EG496" i="3"/>
  <c r="EF496" i="3"/>
  <c r="EK495" i="3"/>
  <c r="EJ495" i="3"/>
  <c r="EG495" i="3"/>
  <c r="EF495" i="3"/>
  <c r="EK494" i="3"/>
  <c r="EJ494" i="3"/>
  <c r="EG494" i="3"/>
  <c r="EF494" i="3"/>
  <c r="EK491" i="3"/>
  <c r="EJ491" i="3"/>
  <c r="EG491" i="3"/>
  <c r="EF491" i="3"/>
  <c r="EK489" i="3"/>
  <c r="EJ489" i="3"/>
  <c r="EG489" i="3"/>
  <c r="EF489" i="3"/>
  <c r="EK488" i="3"/>
  <c r="EJ488" i="3"/>
  <c r="EG488" i="3"/>
  <c r="EF488" i="3"/>
  <c r="EK485" i="3"/>
  <c r="EJ485" i="3"/>
  <c r="EG485" i="3"/>
  <c r="EF485" i="3"/>
  <c r="EK484" i="3"/>
  <c r="EJ484" i="3"/>
  <c r="EG484" i="3"/>
  <c r="EF484" i="3"/>
  <c r="EK483" i="3"/>
  <c r="EJ483" i="3"/>
  <c r="EG483" i="3"/>
  <c r="EF483" i="3"/>
  <c r="EK482" i="3"/>
  <c r="EJ482" i="3"/>
  <c r="EG482" i="3"/>
  <c r="EF482" i="3"/>
  <c r="EK481" i="3"/>
  <c r="EJ481" i="3"/>
  <c r="EG481" i="3"/>
  <c r="EF481" i="3"/>
  <c r="EK480" i="3"/>
  <c r="EJ480" i="3"/>
  <c r="EG480" i="3"/>
  <c r="EF480" i="3"/>
  <c r="EK479" i="3"/>
  <c r="EJ479" i="3"/>
  <c r="EG479" i="3"/>
  <c r="EF479" i="3"/>
  <c r="EK478" i="3"/>
  <c r="EJ478" i="3"/>
  <c r="EG478" i="3"/>
  <c r="EF478" i="3"/>
  <c r="EK477" i="3"/>
  <c r="EJ477" i="3"/>
  <c r="EG477" i="3"/>
  <c r="EF477" i="3"/>
  <c r="EK476" i="3"/>
  <c r="EJ476" i="3"/>
  <c r="EG476" i="3"/>
  <c r="EF476" i="3"/>
  <c r="EK475" i="3"/>
  <c r="EJ475" i="3"/>
  <c r="EG475" i="3"/>
  <c r="EF475" i="3"/>
  <c r="EK474" i="3"/>
  <c r="EJ474" i="3"/>
  <c r="EG474" i="3"/>
  <c r="EF474" i="3"/>
  <c r="EK472" i="3"/>
  <c r="EJ472" i="3"/>
  <c r="EG472" i="3"/>
  <c r="EF472" i="3"/>
  <c r="EK471" i="3"/>
  <c r="EJ471" i="3"/>
  <c r="EG471" i="3"/>
  <c r="EF471" i="3"/>
  <c r="EK469" i="3"/>
  <c r="EJ469" i="3"/>
  <c r="EG469" i="3"/>
  <c r="EF469" i="3"/>
  <c r="EK468" i="3"/>
  <c r="EJ468" i="3"/>
  <c r="EG468" i="3"/>
  <c r="EF468" i="3"/>
  <c r="EK467" i="3"/>
  <c r="EJ467" i="3"/>
  <c r="EG467" i="3"/>
  <c r="EF467" i="3"/>
  <c r="EK466" i="3"/>
  <c r="EJ466" i="3"/>
  <c r="EG466" i="3"/>
  <c r="EF466" i="3"/>
  <c r="EK465" i="3"/>
  <c r="EJ465" i="3"/>
  <c r="EG465" i="3"/>
  <c r="EF465" i="3"/>
  <c r="EK464" i="3"/>
  <c r="EJ464" i="3"/>
  <c r="EG464" i="3"/>
  <c r="EF464" i="3"/>
  <c r="EK463" i="3"/>
  <c r="EJ463" i="3"/>
  <c r="EG463" i="3"/>
  <c r="EF463" i="3"/>
  <c r="EK462" i="3"/>
  <c r="EJ462" i="3"/>
  <c r="EG462" i="3"/>
  <c r="EF462" i="3"/>
  <c r="EK461" i="3"/>
  <c r="EJ461" i="3"/>
  <c r="EG461" i="3"/>
  <c r="EF461" i="3"/>
  <c r="EK460" i="3"/>
  <c r="EJ460" i="3"/>
  <c r="EG460" i="3"/>
  <c r="EF460" i="3"/>
  <c r="EK459" i="3"/>
  <c r="EJ459" i="3"/>
  <c r="EG459" i="3"/>
  <c r="EF459" i="3"/>
  <c r="EK458" i="3"/>
  <c r="EJ458" i="3"/>
  <c r="EG458" i="3"/>
  <c r="EF458" i="3"/>
  <c r="EK455" i="3"/>
  <c r="EJ455" i="3"/>
  <c r="EG455" i="3"/>
  <c r="EF455" i="3"/>
  <c r="EK454" i="3"/>
  <c r="EJ454" i="3"/>
  <c r="EG454" i="3"/>
  <c r="EF454" i="3"/>
  <c r="EK453" i="3"/>
  <c r="EJ453" i="3"/>
  <c r="EG453" i="3"/>
  <c r="EF453" i="3"/>
  <c r="EK452" i="3"/>
  <c r="EJ452" i="3"/>
  <c r="EG452" i="3"/>
  <c r="EF452" i="3"/>
  <c r="EK451" i="3"/>
  <c r="EJ451" i="3"/>
  <c r="EG451" i="3"/>
  <c r="EF451" i="3"/>
  <c r="EK450" i="3"/>
  <c r="EJ450" i="3"/>
  <c r="EG450" i="3"/>
  <c r="EF450" i="3"/>
  <c r="EK448" i="3"/>
  <c r="EJ448" i="3"/>
  <c r="EG448" i="3"/>
  <c r="EF448" i="3"/>
  <c r="EK447" i="3"/>
  <c r="EJ447" i="3"/>
  <c r="EG447" i="3"/>
  <c r="EF447" i="3"/>
  <c r="EK446" i="3"/>
  <c r="EJ446" i="3"/>
  <c r="EG446" i="3"/>
  <c r="EF446" i="3"/>
  <c r="EK445" i="3"/>
  <c r="EJ445" i="3"/>
  <c r="EG445" i="3"/>
  <c r="EF445" i="3"/>
  <c r="EK443" i="3"/>
  <c r="EJ443" i="3"/>
  <c r="EG443" i="3"/>
  <c r="EF443" i="3"/>
  <c r="EK442" i="3"/>
  <c r="EJ442" i="3"/>
  <c r="EG442" i="3"/>
  <c r="EF442" i="3"/>
  <c r="EK441" i="3"/>
  <c r="EJ441" i="3"/>
  <c r="EG441" i="3"/>
  <c r="EF441" i="3"/>
  <c r="EK440" i="3"/>
  <c r="EJ440" i="3"/>
  <c r="EG440" i="3"/>
  <c r="EF440" i="3"/>
  <c r="EK439" i="3"/>
  <c r="EJ439" i="3"/>
  <c r="EG439" i="3"/>
  <c r="EF439" i="3"/>
  <c r="EK438" i="3"/>
  <c r="EJ438" i="3"/>
  <c r="EG438" i="3"/>
  <c r="EF438" i="3"/>
  <c r="EK435" i="3"/>
  <c r="EJ435" i="3"/>
  <c r="EG435" i="3"/>
  <c r="EF435" i="3"/>
  <c r="EK434" i="3"/>
  <c r="EJ434" i="3"/>
  <c r="EG434" i="3"/>
  <c r="EF434" i="3"/>
  <c r="EK433" i="3"/>
  <c r="EJ433" i="3"/>
  <c r="EG433" i="3"/>
  <c r="EF433" i="3"/>
  <c r="EK432" i="3"/>
  <c r="EJ432" i="3"/>
  <c r="EG432" i="3"/>
  <c r="EF432" i="3"/>
  <c r="EK431" i="3"/>
  <c r="EJ431" i="3"/>
  <c r="EG431" i="3"/>
  <c r="EF431" i="3"/>
  <c r="EK430" i="3"/>
  <c r="EJ430" i="3"/>
  <c r="EG430" i="3"/>
  <c r="EF430" i="3"/>
  <c r="EK427" i="3"/>
  <c r="EJ427" i="3"/>
  <c r="EG427" i="3"/>
  <c r="EF427" i="3"/>
  <c r="EK426" i="3"/>
  <c r="EJ426" i="3"/>
  <c r="EG426" i="3"/>
  <c r="EF426" i="3"/>
  <c r="EK425" i="3"/>
  <c r="EJ425" i="3"/>
  <c r="EG425" i="3"/>
  <c r="EF425" i="3"/>
  <c r="EK424" i="3"/>
  <c r="EJ424" i="3"/>
  <c r="EG424" i="3"/>
  <c r="EF424" i="3"/>
  <c r="EK423" i="3"/>
  <c r="EJ423" i="3"/>
  <c r="EG423" i="3"/>
  <c r="EF423" i="3"/>
  <c r="EK422" i="3"/>
  <c r="EJ422" i="3"/>
  <c r="EG422" i="3"/>
  <c r="EF422" i="3"/>
  <c r="EK418" i="3"/>
  <c r="EJ418" i="3"/>
  <c r="EG418" i="3"/>
  <c r="EF418" i="3"/>
  <c r="EK417" i="3"/>
  <c r="EJ417" i="3"/>
  <c r="EG417" i="3"/>
  <c r="EF417" i="3"/>
  <c r="EK416" i="3"/>
  <c r="EJ416" i="3"/>
  <c r="EG416" i="3"/>
  <c r="EF416" i="3"/>
  <c r="EK415" i="3"/>
  <c r="EJ415" i="3"/>
  <c r="EG415" i="3"/>
  <c r="EF415" i="3"/>
  <c r="EK414" i="3"/>
  <c r="EJ414" i="3"/>
  <c r="EG414" i="3"/>
  <c r="EF414" i="3"/>
  <c r="EK413" i="3"/>
  <c r="EJ413" i="3"/>
  <c r="EG413" i="3"/>
  <c r="EF413" i="3"/>
  <c r="EK411" i="3"/>
  <c r="EJ411" i="3"/>
  <c r="EG411" i="3"/>
  <c r="EF411" i="3"/>
  <c r="EK410" i="3"/>
  <c r="EJ410" i="3"/>
  <c r="EG410" i="3"/>
  <c r="EF410" i="3"/>
  <c r="EK409" i="3"/>
  <c r="EJ409" i="3"/>
  <c r="EG409" i="3"/>
  <c r="EF409" i="3"/>
  <c r="EK408" i="3"/>
  <c r="EJ408" i="3"/>
  <c r="EG408" i="3"/>
  <c r="EF408" i="3"/>
  <c r="EK407" i="3"/>
  <c r="EJ407" i="3"/>
  <c r="EG407" i="3"/>
  <c r="EF407" i="3"/>
  <c r="EK406" i="3"/>
  <c r="EJ406" i="3"/>
  <c r="EG406" i="3"/>
  <c r="EF406" i="3"/>
  <c r="EK404" i="3"/>
  <c r="EJ404" i="3"/>
  <c r="EG404" i="3"/>
  <c r="EF404" i="3"/>
  <c r="EK402" i="3"/>
  <c r="EJ402" i="3"/>
  <c r="EG402" i="3"/>
  <c r="EF402" i="3"/>
  <c r="EK400" i="3"/>
  <c r="EJ400" i="3"/>
  <c r="EG400" i="3"/>
  <c r="EF400" i="3"/>
  <c r="EK399" i="3"/>
  <c r="EJ399" i="3"/>
  <c r="EG399" i="3"/>
  <c r="EF399" i="3"/>
  <c r="EK398" i="3"/>
  <c r="EJ398" i="3"/>
  <c r="EG398" i="3"/>
  <c r="EF398" i="3"/>
  <c r="EK397" i="3"/>
  <c r="EJ397" i="3"/>
  <c r="EG397" i="3"/>
  <c r="EF397" i="3"/>
  <c r="EK396" i="3"/>
  <c r="EJ396" i="3"/>
  <c r="EG396" i="3"/>
  <c r="EF396" i="3"/>
  <c r="EK394" i="3"/>
  <c r="EJ394" i="3"/>
  <c r="EG394" i="3"/>
  <c r="EF394" i="3"/>
  <c r="EK393" i="3"/>
  <c r="EJ393" i="3"/>
  <c r="EG393" i="3"/>
  <c r="EF393" i="3"/>
  <c r="EK392" i="3"/>
  <c r="EJ392" i="3"/>
  <c r="EG392" i="3"/>
  <c r="EF392" i="3"/>
  <c r="EK391" i="3"/>
  <c r="EJ391" i="3"/>
  <c r="EG391" i="3"/>
  <c r="EF391" i="3"/>
  <c r="EK390" i="3"/>
  <c r="EJ390" i="3"/>
  <c r="EG390" i="3"/>
  <c r="EF390" i="3"/>
  <c r="EK388" i="3"/>
  <c r="EJ388" i="3"/>
  <c r="EG388" i="3"/>
  <c r="EF388" i="3"/>
  <c r="EK387" i="3"/>
  <c r="EJ387" i="3"/>
  <c r="EG387" i="3"/>
  <c r="EF387" i="3"/>
  <c r="EK386" i="3"/>
  <c r="EJ386" i="3"/>
  <c r="EG386" i="3"/>
  <c r="EF386" i="3"/>
  <c r="EK384" i="3"/>
  <c r="EJ384" i="3"/>
  <c r="EG384" i="3"/>
  <c r="EF384" i="3"/>
  <c r="EK383" i="3"/>
  <c r="EJ383" i="3"/>
  <c r="EG383" i="3"/>
  <c r="EF383" i="3"/>
  <c r="EK382" i="3"/>
  <c r="EJ382" i="3"/>
  <c r="EG382" i="3"/>
  <c r="EF382" i="3"/>
  <c r="EK380" i="3"/>
  <c r="EJ380" i="3"/>
  <c r="EG380" i="3"/>
  <c r="EF380" i="3"/>
  <c r="EK379" i="3"/>
  <c r="EJ379" i="3"/>
  <c r="EG379" i="3"/>
  <c r="EF379" i="3"/>
  <c r="EK378" i="3"/>
  <c r="EJ378" i="3"/>
  <c r="EG378" i="3"/>
  <c r="EF378" i="3"/>
  <c r="EK377" i="3"/>
  <c r="EJ377" i="3"/>
  <c r="EG377" i="3"/>
  <c r="EF377" i="3"/>
  <c r="EK376" i="3"/>
  <c r="EJ376" i="3"/>
  <c r="EG376" i="3"/>
  <c r="EF376" i="3"/>
  <c r="EK375" i="3"/>
  <c r="EJ375" i="3"/>
  <c r="EG375" i="3"/>
  <c r="EF375" i="3"/>
  <c r="EK373" i="3"/>
  <c r="EJ373" i="3"/>
  <c r="EG373" i="3"/>
  <c r="EF373" i="3"/>
  <c r="EK371" i="3"/>
  <c r="EJ371" i="3"/>
  <c r="EG371" i="3"/>
  <c r="EF371" i="3"/>
  <c r="EK370" i="3"/>
  <c r="EJ370" i="3"/>
  <c r="EG370" i="3"/>
  <c r="EF370" i="3"/>
  <c r="EK369" i="3"/>
  <c r="EJ369" i="3"/>
  <c r="EG369" i="3"/>
  <c r="EF369" i="3"/>
  <c r="EK367" i="3"/>
  <c r="EJ367" i="3"/>
  <c r="EG367" i="3"/>
  <c r="EF367" i="3"/>
  <c r="EK366" i="3"/>
  <c r="EJ366" i="3"/>
  <c r="EG366" i="3"/>
  <c r="EF366" i="3"/>
  <c r="EK365" i="3"/>
  <c r="EJ365" i="3"/>
  <c r="EG365" i="3"/>
  <c r="EF365" i="3"/>
  <c r="EK333" i="3"/>
  <c r="EJ333" i="3"/>
  <c r="EG333" i="3"/>
  <c r="EF333" i="3"/>
  <c r="EK332" i="3"/>
  <c r="EJ332" i="3"/>
  <c r="EG332" i="3"/>
  <c r="EF332" i="3"/>
  <c r="EK331" i="3"/>
  <c r="EJ331" i="3"/>
  <c r="EG331" i="3"/>
  <c r="EF331" i="3"/>
  <c r="EK330" i="3"/>
  <c r="EJ330" i="3"/>
  <c r="EG330" i="3"/>
  <c r="EF330" i="3"/>
  <c r="EK329" i="3"/>
  <c r="EJ329" i="3"/>
  <c r="EG329" i="3"/>
  <c r="EF329" i="3"/>
  <c r="EK323" i="3"/>
  <c r="EJ323" i="3"/>
  <c r="EG323" i="3"/>
  <c r="EF323" i="3"/>
  <c r="EK319" i="3"/>
  <c r="EJ319" i="3"/>
  <c r="EG319" i="3"/>
  <c r="EF319" i="3"/>
  <c r="EK318" i="3"/>
  <c r="EJ318" i="3"/>
  <c r="EG318" i="3"/>
  <c r="EF318" i="3"/>
  <c r="EK317" i="3"/>
  <c r="EJ317" i="3"/>
  <c r="EG317" i="3"/>
  <c r="EF317" i="3"/>
  <c r="EK316" i="3"/>
  <c r="EJ316" i="3"/>
  <c r="EG316" i="3"/>
  <c r="EF316" i="3"/>
  <c r="EK315" i="3"/>
  <c r="EJ315" i="3"/>
  <c r="EG315" i="3"/>
  <c r="EF315" i="3"/>
  <c r="EK307" i="3"/>
  <c r="EJ307" i="3"/>
  <c r="EG307" i="3"/>
  <c r="EF307" i="3"/>
  <c r="EK306" i="3"/>
  <c r="EJ306" i="3"/>
  <c r="EG306" i="3"/>
  <c r="EF306" i="3"/>
  <c r="EK305" i="3"/>
  <c r="EJ305" i="3"/>
  <c r="EG305" i="3"/>
  <c r="EF305" i="3"/>
  <c r="EK304" i="3"/>
  <c r="EJ304" i="3"/>
  <c r="EG304" i="3"/>
  <c r="EF304" i="3"/>
  <c r="EK303" i="3"/>
  <c r="EJ303" i="3"/>
  <c r="EG303" i="3"/>
  <c r="EF303" i="3"/>
  <c r="EK301" i="3"/>
  <c r="EJ301" i="3"/>
  <c r="EG301" i="3"/>
  <c r="EF301" i="3"/>
  <c r="EK300" i="3"/>
  <c r="EJ300" i="3"/>
  <c r="EG300" i="3"/>
  <c r="EF300" i="3"/>
  <c r="EK299" i="3"/>
  <c r="EJ299" i="3"/>
  <c r="EG299" i="3"/>
  <c r="EF299" i="3"/>
  <c r="EK298" i="3"/>
  <c r="EJ298" i="3"/>
  <c r="EG298" i="3"/>
  <c r="EF298" i="3"/>
  <c r="EK297" i="3"/>
  <c r="EJ297" i="3"/>
  <c r="EG297" i="3"/>
  <c r="EF297" i="3"/>
  <c r="EK295" i="3"/>
  <c r="EJ295" i="3"/>
  <c r="EG295" i="3"/>
  <c r="EF295" i="3"/>
  <c r="EK294" i="3"/>
  <c r="EJ294" i="3"/>
  <c r="EG294" i="3"/>
  <c r="EF294" i="3"/>
  <c r="EK293" i="3"/>
  <c r="EJ293" i="3"/>
  <c r="EG293" i="3"/>
  <c r="EF293" i="3"/>
  <c r="EK292" i="3"/>
  <c r="EJ292" i="3"/>
  <c r="EG292" i="3"/>
  <c r="EF292" i="3"/>
  <c r="EK291" i="3"/>
  <c r="EJ291" i="3"/>
  <c r="EG291" i="3"/>
  <c r="EF291" i="3"/>
  <c r="EK289" i="3"/>
  <c r="EJ289" i="3"/>
  <c r="EG289" i="3"/>
  <c r="EF289" i="3"/>
  <c r="EK288" i="3"/>
  <c r="EJ288" i="3"/>
  <c r="EG288" i="3"/>
  <c r="EF288" i="3"/>
  <c r="EK287" i="3"/>
  <c r="EJ287" i="3"/>
  <c r="EG287" i="3"/>
  <c r="EF287" i="3"/>
  <c r="EK286" i="3"/>
  <c r="EJ286" i="3"/>
  <c r="EG286" i="3"/>
  <c r="EF286" i="3"/>
  <c r="EK285" i="3"/>
  <c r="EJ285" i="3"/>
  <c r="EG285" i="3"/>
  <c r="EF285" i="3"/>
  <c r="EK282" i="3"/>
  <c r="EJ282" i="3"/>
  <c r="EG282" i="3"/>
  <c r="EF282" i="3"/>
  <c r="EK281" i="3"/>
  <c r="EJ281" i="3"/>
  <c r="EG281" i="3"/>
  <c r="EF281" i="3"/>
  <c r="EK280" i="3"/>
  <c r="EJ280" i="3"/>
  <c r="EG280" i="3"/>
  <c r="EF280" i="3"/>
  <c r="EK279" i="3"/>
  <c r="EJ279" i="3"/>
  <c r="EG279" i="3"/>
  <c r="EF279" i="3"/>
  <c r="EK278" i="3"/>
  <c r="EJ278" i="3"/>
  <c r="EG278" i="3"/>
  <c r="EF278" i="3"/>
  <c r="EK276" i="3"/>
  <c r="EJ276" i="3"/>
  <c r="EG276" i="3"/>
  <c r="EF276" i="3"/>
  <c r="EK275" i="3"/>
  <c r="EJ275" i="3"/>
  <c r="EG275" i="3"/>
  <c r="EF275" i="3"/>
  <c r="EK274" i="3"/>
  <c r="EJ274" i="3"/>
  <c r="EG274" i="3"/>
  <c r="EF274" i="3"/>
  <c r="EK273" i="3"/>
  <c r="EJ273" i="3"/>
  <c r="EG273" i="3"/>
  <c r="EF273" i="3"/>
  <c r="EK272" i="3"/>
  <c r="EJ272" i="3"/>
  <c r="EG272" i="3"/>
  <c r="EF272" i="3"/>
  <c r="EK269" i="3"/>
  <c r="EJ269" i="3"/>
  <c r="EG269" i="3"/>
  <c r="EF269" i="3"/>
  <c r="EK268" i="3"/>
  <c r="EJ268" i="3"/>
  <c r="EG268" i="3"/>
  <c r="EF268" i="3"/>
  <c r="EK267" i="3"/>
  <c r="EJ267" i="3"/>
  <c r="EG267" i="3"/>
  <c r="EF267" i="3"/>
  <c r="EK266" i="3"/>
  <c r="EJ266" i="3"/>
  <c r="EG266" i="3"/>
  <c r="EF266" i="3"/>
  <c r="EK265" i="3"/>
  <c r="EJ265" i="3"/>
  <c r="EG265" i="3"/>
  <c r="EF265" i="3"/>
  <c r="EK263" i="3"/>
  <c r="EJ263" i="3"/>
  <c r="EG263" i="3"/>
  <c r="EF263" i="3"/>
  <c r="EK262" i="3"/>
  <c r="EJ262" i="3"/>
  <c r="EG262" i="3"/>
  <c r="EF262" i="3"/>
  <c r="EK261" i="3"/>
  <c r="EJ261" i="3"/>
  <c r="EG261" i="3"/>
  <c r="EF261" i="3"/>
  <c r="EK260" i="3"/>
  <c r="EJ260" i="3"/>
  <c r="EG260" i="3"/>
  <c r="EF260" i="3"/>
  <c r="EK259" i="3"/>
  <c r="EJ259" i="3"/>
  <c r="EG259" i="3"/>
  <c r="EF259" i="3"/>
  <c r="EK256" i="3"/>
  <c r="EJ256" i="3"/>
  <c r="EG256" i="3"/>
  <c r="EF256" i="3"/>
  <c r="EK255" i="3"/>
  <c r="EJ255" i="3"/>
  <c r="EG255" i="3"/>
  <c r="EF255" i="3"/>
  <c r="EK254" i="3"/>
  <c r="EJ254" i="3"/>
  <c r="EG254" i="3"/>
  <c r="EF254" i="3"/>
  <c r="EK253" i="3"/>
  <c r="EJ253" i="3"/>
  <c r="EG253" i="3"/>
  <c r="EF253" i="3"/>
  <c r="EK252" i="3"/>
  <c r="EJ252" i="3"/>
  <c r="EG252" i="3"/>
  <c r="EF252" i="3"/>
  <c r="EK250" i="3"/>
  <c r="EJ250" i="3"/>
  <c r="EG250" i="3"/>
  <c r="EF250" i="3"/>
  <c r="EK249" i="3"/>
  <c r="EJ249" i="3"/>
  <c r="EG249" i="3"/>
  <c r="EF249" i="3"/>
  <c r="EK248" i="3"/>
  <c r="EJ248" i="3"/>
  <c r="EG248" i="3"/>
  <c r="EF248" i="3"/>
  <c r="EK247" i="3"/>
  <c r="EJ247" i="3"/>
  <c r="EG247" i="3"/>
  <c r="EF247" i="3"/>
  <c r="EK246" i="3"/>
  <c r="EJ246" i="3"/>
  <c r="EG246" i="3"/>
  <c r="EF246" i="3"/>
  <c r="EK237" i="3"/>
  <c r="EJ237" i="3"/>
  <c r="EG237" i="3"/>
  <c r="EF237" i="3"/>
  <c r="EK236" i="3"/>
  <c r="EJ236" i="3"/>
  <c r="EG236" i="3"/>
  <c r="EF236" i="3"/>
  <c r="EK235" i="3"/>
  <c r="EJ235" i="3"/>
  <c r="EG235" i="3"/>
  <c r="EF235" i="3"/>
  <c r="EK234" i="3"/>
  <c r="EJ234" i="3"/>
  <c r="EG234" i="3"/>
  <c r="EF234" i="3"/>
  <c r="EK233" i="3"/>
  <c r="EJ233" i="3"/>
  <c r="EG233" i="3"/>
  <c r="EF233" i="3"/>
  <c r="EK231" i="3"/>
  <c r="EJ231" i="3"/>
  <c r="EG231" i="3"/>
  <c r="EF231" i="3"/>
  <c r="EK230" i="3"/>
  <c r="EJ230" i="3"/>
  <c r="EG230" i="3"/>
  <c r="EF230" i="3"/>
  <c r="EK229" i="3"/>
  <c r="EJ229" i="3"/>
  <c r="EG229" i="3"/>
  <c r="EF229" i="3"/>
  <c r="EK228" i="3"/>
  <c r="EJ228" i="3"/>
  <c r="EG228" i="3"/>
  <c r="EF228" i="3"/>
  <c r="EK227" i="3"/>
  <c r="EJ227" i="3"/>
  <c r="EG227" i="3"/>
  <c r="EF227" i="3"/>
  <c r="EK225" i="3"/>
  <c r="EJ225" i="3"/>
  <c r="EG225" i="3"/>
  <c r="EF225" i="3"/>
  <c r="EK224" i="3"/>
  <c r="EJ224" i="3"/>
  <c r="EG224" i="3"/>
  <c r="EF224" i="3"/>
  <c r="EK223" i="3"/>
  <c r="EJ223" i="3"/>
  <c r="EG223" i="3"/>
  <c r="EF223" i="3"/>
  <c r="EK222" i="3"/>
  <c r="EJ222" i="3"/>
  <c r="EG222" i="3"/>
  <c r="EF222" i="3"/>
  <c r="EK221" i="3"/>
  <c r="EJ221" i="3"/>
  <c r="EG221" i="3"/>
  <c r="EF221" i="3"/>
  <c r="EK219" i="3"/>
  <c r="EJ219" i="3"/>
  <c r="EG219" i="3"/>
  <c r="EF219" i="3"/>
  <c r="EK218" i="3"/>
  <c r="EJ218" i="3"/>
  <c r="EG218" i="3"/>
  <c r="EF218" i="3"/>
  <c r="EK217" i="3"/>
  <c r="EJ217" i="3"/>
  <c r="EG217" i="3"/>
  <c r="EF217" i="3"/>
  <c r="EK216" i="3"/>
  <c r="EJ216" i="3"/>
  <c r="EG216" i="3"/>
  <c r="EF216" i="3"/>
  <c r="EK215" i="3"/>
  <c r="EJ215" i="3"/>
  <c r="EG215" i="3"/>
  <c r="EF215" i="3"/>
  <c r="EK213" i="3"/>
  <c r="EJ213" i="3"/>
  <c r="EG213" i="3"/>
  <c r="EF213" i="3"/>
  <c r="EK212" i="3"/>
  <c r="EJ212" i="3"/>
  <c r="EG212" i="3"/>
  <c r="EF212" i="3"/>
  <c r="EK211" i="3"/>
  <c r="EJ211" i="3"/>
  <c r="EG211" i="3"/>
  <c r="EF211" i="3"/>
  <c r="EK210" i="3"/>
  <c r="EJ210" i="3"/>
  <c r="EG210" i="3"/>
  <c r="EF210" i="3"/>
  <c r="EK209" i="3"/>
  <c r="EJ209" i="3"/>
  <c r="EG209" i="3"/>
  <c r="EF209" i="3"/>
  <c r="EK206" i="3"/>
  <c r="EJ206" i="3"/>
  <c r="EG206" i="3"/>
  <c r="EF206" i="3"/>
  <c r="EK204" i="3"/>
  <c r="EJ204" i="3"/>
  <c r="EG204" i="3"/>
  <c r="EF204" i="3"/>
  <c r="EK203" i="3"/>
  <c r="EJ203" i="3"/>
  <c r="EG203" i="3"/>
  <c r="EF203" i="3"/>
  <c r="EK202" i="3"/>
  <c r="EJ202" i="3"/>
  <c r="EG202" i="3"/>
  <c r="EF202" i="3"/>
  <c r="EK201" i="3"/>
  <c r="EJ201" i="3"/>
  <c r="EG201" i="3"/>
  <c r="EF201" i="3"/>
  <c r="EK200" i="3"/>
  <c r="EJ200" i="3"/>
  <c r="EG200" i="3"/>
  <c r="EF200" i="3"/>
  <c r="EK198" i="3"/>
  <c r="EJ198" i="3"/>
  <c r="EG198" i="3"/>
  <c r="EF198" i="3"/>
  <c r="EK197" i="3"/>
  <c r="EJ197" i="3"/>
  <c r="EG197" i="3"/>
  <c r="EF197" i="3"/>
  <c r="EK196" i="3"/>
  <c r="EJ196" i="3"/>
  <c r="EG196" i="3"/>
  <c r="EF196" i="3"/>
  <c r="EK195" i="3"/>
  <c r="EJ195" i="3"/>
  <c r="EG195" i="3"/>
  <c r="EF195" i="3"/>
  <c r="EK194" i="3"/>
  <c r="EJ194" i="3"/>
  <c r="EG194" i="3"/>
  <c r="EF194" i="3"/>
  <c r="EK192" i="3"/>
  <c r="EJ192" i="3"/>
  <c r="EG192" i="3"/>
  <c r="EF192" i="3"/>
  <c r="EK191" i="3"/>
  <c r="EJ191" i="3"/>
  <c r="EG191" i="3"/>
  <c r="EF191" i="3"/>
  <c r="EK190" i="3"/>
  <c r="EJ190" i="3"/>
  <c r="EG190" i="3"/>
  <c r="EF190" i="3"/>
  <c r="EK189" i="3"/>
  <c r="EJ189" i="3"/>
  <c r="EG189" i="3"/>
  <c r="EF189" i="3"/>
  <c r="EK188" i="3"/>
  <c r="EJ188" i="3"/>
  <c r="EG188" i="3"/>
  <c r="EF188" i="3"/>
  <c r="EK186" i="3"/>
  <c r="EJ186" i="3"/>
  <c r="EG186" i="3"/>
  <c r="EF186" i="3"/>
  <c r="EK185" i="3"/>
  <c r="EJ185" i="3"/>
  <c r="EG185" i="3"/>
  <c r="EF185" i="3"/>
  <c r="EK184" i="3"/>
  <c r="EJ184" i="3"/>
  <c r="EG184" i="3"/>
  <c r="EF184" i="3"/>
  <c r="EK183" i="3"/>
  <c r="EJ183" i="3"/>
  <c r="EG183" i="3"/>
  <c r="EF183" i="3"/>
  <c r="EK182" i="3"/>
  <c r="EJ182" i="3"/>
  <c r="EG182" i="3"/>
  <c r="EF182" i="3"/>
  <c r="EK180" i="3"/>
  <c r="EJ180" i="3"/>
  <c r="EG180" i="3"/>
  <c r="EF180" i="3"/>
  <c r="EK179" i="3"/>
  <c r="EJ179" i="3"/>
  <c r="EG179" i="3"/>
  <c r="EF179" i="3"/>
  <c r="EK178" i="3"/>
  <c r="EJ178" i="3"/>
  <c r="EG178" i="3"/>
  <c r="EF178" i="3"/>
  <c r="EK177" i="3"/>
  <c r="EJ177" i="3"/>
  <c r="EG177" i="3"/>
  <c r="EF177" i="3"/>
  <c r="EK176" i="3"/>
  <c r="EJ176" i="3"/>
  <c r="EG176" i="3"/>
  <c r="EF176" i="3"/>
  <c r="EK173" i="3"/>
  <c r="EJ173" i="3"/>
  <c r="EG173" i="3"/>
  <c r="EF173" i="3"/>
  <c r="EK172" i="3"/>
  <c r="EJ172" i="3"/>
  <c r="EG172" i="3"/>
  <c r="EF172" i="3"/>
  <c r="EK171" i="3"/>
  <c r="EJ171" i="3"/>
  <c r="EG171" i="3"/>
  <c r="EF171" i="3"/>
  <c r="EK170" i="3"/>
  <c r="EJ170" i="3"/>
  <c r="EG170" i="3"/>
  <c r="EF170" i="3"/>
  <c r="EK169" i="3"/>
  <c r="EJ169" i="3"/>
  <c r="EG169" i="3"/>
  <c r="EF169" i="3"/>
  <c r="EK166" i="3"/>
  <c r="EJ166" i="3"/>
  <c r="EG166" i="3"/>
  <c r="EF166" i="3"/>
  <c r="EK165" i="3"/>
  <c r="EJ165" i="3"/>
  <c r="EG165" i="3"/>
  <c r="EF165" i="3"/>
  <c r="EK164" i="3"/>
  <c r="EJ164" i="3"/>
  <c r="EG164" i="3"/>
  <c r="EF164" i="3"/>
  <c r="EK163" i="3"/>
  <c r="EJ163" i="3"/>
  <c r="EG163" i="3"/>
  <c r="EF163" i="3"/>
  <c r="EK162" i="3"/>
  <c r="EJ162" i="3"/>
  <c r="EG162" i="3"/>
  <c r="EF162" i="3"/>
  <c r="EK154" i="3"/>
  <c r="EJ154" i="3"/>
  <c r="EG154" i="3"/>
  <c r="EF154" i="3"/>
  <c r="EK153" i="3"/>
  <c r="EJ153" i="3"/>
  <c r="EG153" i="3"/>
  <c r="EF153" i="3"/>
  <c r="EK152" i="3"/>
  <c r="EJ152" i="3"/>
  <c r="EG152" i="3"/>
  <c r="EF152" i="3"/>
  <c r="EK151" i="3"/>
  <c r="EJ151" i="3"/>
  <c r="EG151" i="3"/>
  <c r="EF151" i="3"/>
  <c r="EK150" i="3"/>
  <c r="EJ150" i="3"/>
  <c r="EG150" i="3"/>
  <c r="EF150" i="3"/>
  <c r="EK148" i="3"/>
  <c r="EJ148" i="3"/>
  <c r="EG148" i="3"/>
  <c r="EF148" i="3"/>
  <c r="EK147" i="3"/>
  <c r="EJ147" i="3"/>
  <c r="EG147" i="3"/>
  <c r="EF147" i="3"/>
  <c r="EK146" i="3"/>
  <c r="EJ146" i="3"/>
  <c r="EG146" i="3"/>
  <c r="EF146" i="3"/>
  <c r="EK145" i="3"/>
  <c r="EJ145" i="3"/>
  <c r="EG145" i="3"/>
  <c r="EF145" i="3"/>
  <c r="EK144" i="3"/>
  <c r="EJ144" i="3"/>
  <c r="EG144" i="3"/>
  <c r="EF144" i="3"/>
  <c r="EK142" i="3"/>
  <c r="EJ142" i="3"/>
  <c r="EG142" i="3"/>
  <c r="EF142" i="3"/>
  <c r="EK141" i="3"/>
  <c r="EJ141" i="3"/>
  <c r="EG141" i="3"/>
  <c r="EF141" i="3"/>
  <c r="EK140" i="3"/>
  <c r="EJ140" i="3"/>
  <c r="EG140" i="3"/>
  <c r="EF140" i="3"/>
  <c r="EK139" i="3"/>
  <c r="EJ139" i="3"/>
  <c r="EG139" i="3"/>
  <c r="EF139" i="3"/>
  <c r="EK138" i="3"/>
  <c r="EJ138" i="3"/>
  <c r="EG138" i="3"/>
  <c r="EF138" i="3"/>
  <c r="EK135" i="3"/>
  <c r="EJ135" i="3"/>
  <c r="EG135" i="3"/>
  <c r="EF135" i="3"/>
  <c r="EK134" i="3"/>
  <c r="EJ134" i="3"/>
  <c r="EG134" i="3"/>
  <c r="EF134" i="3"/>
  <c r="EK133" i="3"/>
  <c r="EJ133" i="3"/>
  <c r="EG133" i="3"/>
  <c r="EF133" i="3"/>
  <c r="EK132" i="3"/>
  <c r="EJ132" i="3"/>
  <c r="EG132" i="3"/>
  <c r="EF132" i="3"/>
  <c r="EK131" i="3"/>
  <c r="EJ131" i="3"/>
  <c r="EG131" i="3"/>
  <c r="EF131" i="3"/>
  <c r="EK129" i="3"/>
  <c r="EJ129" i="3"/>
  <c r="EG129" i="3"/>
  <c r="EF129" i="3"/>
  <c r="EK128" i="3"/>
  <c r="EJ128" i="3"/>
  <c r="EG128" i="3"/>
  <c r="EF128" i="3"/>
  <c r="EK127" i="3"/>
  <c r="EJ127" i="3"/>
  <c r="EG127" i="3"/>
  <c r="EF127" i="3"/>
  <c r="EK126" i="3"/>
  <c r="EJ126" i="3"/>
  <c r="EG126" i="3"/>
  <c r="EF126" i="3"/>
  <c r="EK125" i="3"/>
  <c r="EJ125" i="3"/>
  <c r="EG125" i="3"/>
  <c r="EF125" i="3"/>
  <c r="EK123" i="3"/>
  <c r="EJ123" i="3"/>
  <c r="EG123" i="3"/>
  <c r="EF123" i="3"/>
  <c r="EK122" i="3"/>
  <c r="EJ122" i="3"/>
  <c r="EG122" i="3"/>
  <c r="EF122" i="3"/>
  <c r="EK121" i="3"/>
  <c r="EJ121" i="3"/>
  <c r="EG121" i="3"/>
  <c r="EF121" i="3"/>
  <c r="EK120" i="3"/>
  <c r="EJ120" i="3"/>
  <c r="EG120" i="3"/>
  <c r="EF120" i="3"/>
  <c r="EK119" i="3"/>
  <c r="EJ119" i="3"/>
  <c r="EG119" i="3"/>
  <c r="EF119" i="3"/>
  <c r="EK117" i="3"/>
  <c r="EJ117" i="3"/>
  <c r="EG117" i="3"/>
  <c r="EF117" i="3"/>
  <c r="EK116" i="3"/>
  <c r="EJ116" i="3"/>
  <c r="EG116" i="3"/>
  <c r="EF116" i="3"/>
  <c r="EK115" i="3"/>
  <c r="EJ115" i="3"/>
  <c r="EG115" i="3"/>
  <c r="EF115" i="3"/>
  <c r="EK114" i="3"/>
  <c r="EJ114" i="3"/>
  <c r="EG114" i="3"/>
  <c r="EF114" i="3"/>
  <c r="EK113" i="3"/>
  <c r="EJ113" i="3"/>
  <c r="EG113" i="3"/>
  <c r="EF113" i="3"/>
  <c r="EK111" i="3"/>
  <c r="EJ111" i="3"/>
  <c r="EG111" i="3"/>
  <c r="EF111" i="3"/>
  <c r="EK110" i="3"/>
  <c r="EJ110" i="3"/>
  <c r="EG110" i="3"/>
  <c r="EF110" i="3"/>
  <c r="EK109" i="3"/>
  <c r="EJ109" i="3"/>
  <c r="EG109" i="3"/>
  <c r="EF109" i="3"/>
  <c r="EK108" i="3"/>
  <c r="EJ108" i="3"/>
  <c r="EG108" i="3"/>
  <c r="EF108" i="3"/>
  <c r="EK107" i="3"/>
  <c r="EJ107" i="3"/>
  <c r="EG107" i="3"/>
  <c r="EF107" i="3"/>
  <c r="EK105" i="3"/>
  <c r="EJ105" i="3"/>
  <c r="EG105" i="3"/>
  <c r="EF105" i="3"/>
  <c r="EK104" i="3"/>
  <c r="EJ104" i="3"/>
  <c r="EG104" i="3"/>
  <c r="EF104" i="3"/>
  <c r="EK103" i="3"/>
  <c r="EJ103" i="3"/>
  <c r="EG103" i="3"/>
  <c r="EF103" i="3"/>
  <c r="EK102" i="3"/>
  <c r="EJ102" i="3"/>
  <c r="EG102" i="3"/>
  <c r="EF102" i="3"/>
  <c r="EK101" i="3"/>
  <c r="EJ101" i="3"/>
  <c r="EG101" i="3"/>
  <c r="EF101" i="3"/>
  <c r="EK99" i="3"/>
  <c r="EJ99" i="3"/>
  <c r="EG99" i="3"/>
  <c r="EF99" i="3"/>
  <c r="EK98" i="3"/>
  <c r="EJ98" i="3"/>
  <c r="EG98" i="3"/>
  <c r="EF98" i="3"/>
  <c r="EK97" i="3"/>
  <c r="EJ97" i="3"/>
  <c r="EG97" i="3"/>
  <c r="EF97" i="3"/>
  <c r="EK96" i="3"/>
  <c r="EJ96" i="3"/>
  <c r="EG96" i="3"/>
  <c r="EF96" i="3"/>
  <c r="EK95" i="3"/>
  <c r="EJ95" i="3"/>
  <c r="EG95" i="3"/>
  <c r="EF95" i="3"/>
  <c r="EK93" i="3"/>
  <c r="EJ93" i="3"/>
  <c r="EG93" i="3"/>
  <c r="EF93" i="3"/>
  <c r="EK92" i="3"/>
  <c r="EJ92" i="3"/>
  <c r="EG92" i="3"/>
  <c r="EF92" i="3"/>
  <c r="EK91" i="3"/>
  <c r="EJ91" i="3"/>
  <c r="EG91" i="3"/>
  <c r="EF91" i="3"/>
  <c r="EK90" i="3"/>
  <c r="EJ90" i="3"/>
  <c r="EG90" i="3"/>
  <c r="EF90" i="3"/>
  <c r="EK89" i="3"/>
  <c r="EJ89" i="3"/>
  <c r="EG89" i="3"/>
  <c r="EF89" i="3"/>
  <c r="EK87" i="3"/>
  <c r="EJ87" i="3"/>
  <c r="EG87" i="3"/>
  <c r="EF87" i="3"/>
  <c r="EK86" i="3"/>
  <c r="EJ86" i="3"/>
  <c r="EG86" i="3"/>
  <c r="EF86" i="3"/>
  <c r="EK85" i="3"/>
  <c r="EJ85" i="3"/>
  <c r="EG85" i="3"/>
  <c r="EF85" i="3"/>
  <c r="EK84" i="3"/>
  <c r="EJ84" i="3"/>
  <c r="EG84" i="3"/>
  <c r="EF84" i="3"/>
  <c r="EK83" i="3"/>
  <c r="EJ83" i="3"/>
  <c r="EG83" i="3"/>
  <c r="EF83" i="3"/>
  <c r="EK80" i="3"/>
  <c r="EJ80" i="3"/>
  <c r="EG80" i="3"/>
  <c r="EF80" i="3"/>
  <c r="EK78" i="3"/>
  <c r="EJ78" i="3"/>
  <c r="EG78" i="3"/>
  <c r="EF78" i="3"/>
  <c r="EK77" i="3"/>
  <c r="EJ77" i="3"/>
  <c r="EG77" i="3"/>
  <c r="EF77" i="3"/>
  <c r="EK76" i="3"/>
  <c r="EJ76" i="3"/>
  <c r="EG76" i="3"/>
  <c r="EF76" i="3"/>
  <c r="EK75" i="3"/>
  <c r="EJ75" i="3"/>
  <c r="EG75" i="3"/>
  <c r="EF75" i="3"/>
  <c r="EK74" i="3"/>
  <c r="EJ74" i="3"/>
  <c r="EG74" i="3"/>
  <c r="EF74" i="3"/>
  <c r="EK72" i="3"/>
  <c r="EJ72" i="3"/>
  <c r="EG72" i="3"/>
  <c r="EF72" i="3"/>
  <c r="EK71" i="3"/>
  <c r="EJ71" i="3"/>
  <c r="EG71" i="3"/>
  <c r="EF71" i="3"/>
  <c r="EK70" i="3"/>
  <c r="EJ70" i="3"/>
  <c r="EG70" i="3"/>
  <c r="EF70" i="3"/>
  <c r="EK69" i="3"/>
  <c r="EJ69" i="3"/>
  <c r="EG69" i="3"/>
  <c r="EF69" i="3"/>
  <c r="EK68" i="3"/>
  <c r="EJ68" i="3"/>
  <c r="EG68" i="3"/>
  <c r="EF68" i="3"/>
  <c r="EK66" i="3"/>
  <c r="EJ66" i="3"/>
  <c r="EG66" i="3"/>
  <c r="EF66" i="3"/>
  <c r="EK65" i="3"/>
  <c r="EJ65" i="3"/>
  <c r="EG65" i="3"/>
  <c r="EF65" i="3"/>
  <c r="EK64" i="3"/>
  <c r="EJ64" i="3"/>
  <c r="EG64" i="3"/>
  <c r="EF64" i="3"/>
  <c r="EK63" i="3"/>
  <c r="EJ63" i="3"/>
  <c r="EG63" i="3"/>
  <c r="EF63" i="3"/>
  <c r="EK62" i="3"/>
  <c r="EJ62" i="3"/>
  <c r="EG62" i="3"/>
  <c r="EF62" i="3"/>
  <c r="EK60" i="3"/>
  <c r="EJ60" i="3"/>
  <c r="EG60" i="3"/>
  <c r="EF60" i="3"/>
  <c r="EK59" i="3"/>
  <c r="EJ59" i="3"/>
  <c r="EG59" i="3"/>
  <c r="EF59" i="3"/>
  <c r="EK58" i="3"/>
  <c r="EJ58" i="3"/>
  <c r="EG58" i="3"/>
  <c r="EF58" i="3"/>
  <c r="EK57" i="3"/>
  <c r="EJ57" i="3"/>
  <c r="EG57" i="3"/>
  <c r="EF57" i="3"/>
  <c r="EK56" i="3"/>
  <c r="EJ56" i="3"/>
  <c r="EG56" i="3"/>
  <c r="EF56" i="3"/>
  <c r="EK48" i="3"/>
  <c r="EJ48" i="3"/>
  <c r="EG48" i="3"/>
  <c r="EF48" i="3"/>
  <c r="EK47" i="3"/>
  <c r="EJ47" i="3"/>
  <c r="EG47" i="3"/>
  <c r="EF47" i="3"/>
  <c r="EK46" i="3"/>
  <c r="EJ46" i="3"/>
  <c r="EG46" i="3"/>
  <c r="EF46" i="3"/>
  <c r="EK45" i="3"/>
  <c r="EJ45" i="3"/>
  <c r="EG45" i="3"/>
  <c r="EF45" i="3"/>
  <c r="EK44" i="3"/>
  <c r="EJ44" i="3"/>
  <c r="EG44" i="3"/>
  <c r="EF44" i="3"/>
  <c r="EK42" i="3"/>
  <c r="EJ42" i="3"/>
  <c r="EF42" i="3"/>
  <c r="EK41" i="3"/>
  <c r="EJ41" i="3"/>
  <c r="EF41" i="3"/>
  <c r="EK40" i="3"/>
  <c r="EJ40" i="3"/>
  <c r="EF40" i="3"/>
  <c r="EK39" i="3"/>
  <c r="EJ39" i="3"/>
  <c r="EF39" i="3"/>
  <c r="EK38" i="3"/>
  <c r="EJ38" i="3"/>
  <c r="EF38" i="3"/>
  <c r="EK36" i="3"/>
  <c r="EJ36" i="3"/>
  <c r="EF36" i="3"/>
  <c r="EK35" i="3"/>
  <c r="EJ35" i="3"/>
  <c r="EF35" i="3"/>
  <c r="EK34" i="3"/>
  <c r="EJ34" i="3"/>
  <c r="EF34" i="3"/>
  <c r="EK33" i="3"/>
  <c r="EJ33" i="3"/>
  <c r="EF33" i="3"/>
  <c r="EK32" i="3"/>
  <c r="EJ32" i="3"/>
  <c r="EF32" i="3"/>
  <c r="EK30" i="3"/>
  <c r="EJ30" i="3"/>
  <c r="EF30" i="3"/>
  <c r="EK29" i="3"/>
  <c r="EJ29" i="3"/>
  <c r="EF29" i="3"/>
  <c r="EK28" i="3"/>
  <c r="EJ28" i="3"/>
  <c r="EF28" i="3"/>
  <c r="EK27" i="3"/>
  <c r="EJ27" i="3"/>
  <c r="EF27" i="3"/>
  <c r="EK26" i="3"/>
  <c r="EJ26" i="3"/>
  <c r="EF26" i="3"/>
  <c r="EK24" i="3"/>
  <c r="EJ24" i="3"/>
  <c r="EF24" i="3"/>
  <c r="EK23" i="3"/>
  <c r="EJ23" i="3"/>
  <c r="EF23" i="3"/>
  <c r="EK22" i="3"/>
  <c r="EJ22" i="3"/>
  <c r="EF22" i="3"/>
  <c r="EK21" i="3"/>
  <c r="EJ21" i="3"/>
  <c r="EF21" i="3"/>
  <c r="EK16" i="3"/>
  <c r="EJ16" i="3"/>
  <c r="EG16" i="3"/>
  <c r="EF16" i="3"/>
  <c r="EK15" i="3"/>
  <c r="EJ15" i="3"/>
  <c r="EG15" i="3"/>
  <c r="EF15" i="3"/>
  <c r="N74" i="12" l="1"/>
  <c r="N73" i="12"/>
  <c r="D73" i="12"/>
  <c r="FU533" i="3" l="1"/>
  <c r="FT533" i="3"/>
  <c r="FQ533" i="3"/>
  <c r="FU532" i="3"/>
  <c r="FT532" i="3"/>
  <c r="FQ532" i="3"/>
  <c r="FU530" i="3"/>
  <c r="FT530" i="3"/>
  <c r="FQ530" i="3"/>
  <c r="FU529" i="3"/>
  <c r="FT529" i="3"/>
  <c r="FQ529" i="3"/>
  <c r="FU528" i="3"/>
  <c r="FT528" i="3"/>
  <c r="FQ528" i="3"/>
  <c r="FU527" i="3"/>
  <c r="FT527" i="3"/>
  <c r="FQ527" i="3"/>
  <c r="FU526" i="3"/>
  <c r="FT526" i="3"/>
  <c r="FQ526" i="3"/>
  <c r="FU525" i="3"/>
  <c r="FT525" i="3"/>
  <c r="FQ525" i="3"/>
  <c r="FU524" i="3"/>
  <c r="FT524" i="3"/>
  <c r="FQ524" i="3"/>
  <c r="FU522" i="3"/>
  <c r="FT522" i="3"/>
  <c r="FQ522" i="3"/>
  <c r="FU521" i="3"/>
  <c r="FT521" i="3"/>
  <c r="FQ521" i="3"/>
  <c r="FU520" i="3"/>
  <c r="FT520" i="3"/>
  <c r="FQ520" i="3"/>
  <c r="FU519" i="3"/>
  <c r="FT519" i="3"/>
  <c r="FQ519" i="3"/>
  <c r="FU518" i="3"/>
  <c r="FT518" i="3"/>
  <c r="FQ518" i="3"/>
  <c r="FU517" i="3"/>
  <c r="FT517" i="3"/>
  <c r="FQ517" i="3"/>
  <c r="FU515" i="3"/>
  <c r="FT515" i="3"/>
  <c r="FQ515" i="3"/>
  <c r="FU514" i="3"/>
  <c r="FT514" i="3"/>
  <c r="FQ514" i="3"/>
  <c r="FU513" i="3"/>
  <c r="FT513" i="3"/>
  <c r="FQ513" i="3"/>
  <c r="FU512" i="3"/>
  <c r="FT512" i="3"/>
  <c r="FQ512" i="3"/>
  <c r="FU511" i="3"/>
  <c r="FT511" i="3"/>
  <c r="FQ511" i="3"/>
  <c r="FU510" i="3"/>
  <c r="FT510" i="3"/>
  <c r="FQ510" i="3"/>
  <c r="FQ509" i="3"/>
  <c r="FU507" i="3"/>
  <c r="FT507" i="3"/>
  <c r="FQ507" i="3"/>
  <c r="FU506" i="3"/>
  <c r="FT506" i="3"/>
  <c r="FQ506" i="3"/>
  <c r="FU505" i="3"/>
  <c r="FT505" i="3"/>
  <c r="FQ505" i="3"/>
  <c r="FU504" i="3"/>
  <c r="FT504" i="3"/>
  <c r="FQ504" i="3"/>
  <c r="FU503" i="3"/>
  <c r="FT503" i="3"/>
  <c r="FQ503" i="3"/>
  <c r="FU502" i="3"/>
  <c r="FT502" i="3"/>
  <c r="FQ502" i="3"/>
  <c r="FQ501" i="3"/>
  <c r="FU499" i="3"/>
  <c r="FT499" i="3"/>
  <c r="FQ499" i="3"/>
  <c r="FU498" i="3"/>
  <c r="FT498" i="3"/>
  <c r="FQ498" i="3"/>
  <c r="FU497" i="3"/>
  <c r="FT497" i="3"/>
  <c r="FQ497" i="3"/>
  <c r="FU496" i="3"/>
  <c r="FT496" i="3"/>
  <c r="FQ496" i="3"/>
  <c r="FU495" i="3"/>
  <c r="FT495" i="3"/>
  <c r="FQ495" i="3"/>
  <c r="FU494" i="3"/>
  <c r="FT494" i="3"/>
  <c r="FQ494" i="3"/>
  <c r="FQ493" i="3"/>
  <c r="FT491" i="3"/>
  <c r="FQ491" i="3"/>
  <c r="FU491" i="3" s="1"/>
  <c r="FU489" i="3"/>
  <c r="FT489" i="3"/>
  <c r="FQ489" i="3"/>
  <c r="FU488" i="3"/>
  <c r="FT488" i="3"/>
  <c r="FQ487" i="3"/>
  <c r="FU485" i="3"/>
  <c r="FT485" i="3"/>
  <c r="FQ485" i="3"/>
  <c r="FT484" i="3"/>
  <c r="FQ484" i="3"/>
  <c r="FU484" i="3" s="1"/>
  <c r="FU483" i="3"/>
  <c r="FT483" i="3"/>
  <c r="FQ483" i="3"/>
  <c r="FU482" i="3"/>
  <c r="FT482" i="3"/>
  <c r="FQ482" i="3"/>
  <c r="FU481" i="3"/>
  <c r="FT481" i="3"/>
  <c r="FQ481" i="3"/>
  <c r="FU480" i="3"/>
  <c r="FT480" i="3"/>
  <c r="FQ480" i="3"/>
  <c r="FU479" i="3"/>
  <c r="FT479" i="3"/>
  <c r="FQ479" i="3"/>
  <c r="FU478" i="3"/>
  <c r="FT478" i="3"/>
  <c r="FQ478" i="3"/>
  <c r="FU477" i="3"/>
  <c r="FT477" i="3"/>
  <c r="FQ477" i="3"/>
  <c r="FU476" i="3"/>
  <c r="FT476" i="3"/>
  <c r="FQ476" i="3"/>
  <c r="FU475" i="3"/>
  <c r="FT475" i="3"/>
  <c r="FQ475" i="3"/>
  <c r="FU474" i="3"/>
  <c r="FT474" i="3"/>
  <c r="FQ474" i="3"/>
  <c r="FU472" i="3"/>
  <c r="FT472" i="3"/>
  <c r="FQ472" i="3"/>
  <c r="FP472" i="3"/>
  <c r="FU471" i="3"/>
  <c r="FT471" i="3"/>
  <c r="FQ471" i="3"/>
  <c r="FU469" i="3"/>
  <c r="FT469" i="3"/>
  <c r="FQ469" i="3"/>
  <c r="FU468" i="3"/>
  <c r="FT468" i="3"/>
  <c r="FQ468" i="3"/>
  <c r="FU467" i="3"/>
  <c r="FT467" i="3"/>
  <c r="FQ467" i="3"/>
  <c r="FU466" i="3"/>
  <c r="FT466" i="3"/>
  <c r="FQ466" i="3"/>
  <c r="FU465" i="3"/>
  <c r="FT465" i="3"/>
  <c r="FQ465" i="3"/>
  <c r="FU464" i="3"/>
  <c r="FT464" i="3"/>
  <c r="FQ464" i="3"/>
  <c r="FU463" i="3"/>
  <c r="FT463" i="3"/>
  <c r="FQ463" i="3"/>
  <c r="FU462" i="3"/>
  <c r="FT462" i="3"/>
  <c r="FQ462" i="3"/>
  <c r="FU461" i="3"/>
  <c r="FT461" i="3"/>
  <c r="FQ461" i="3"/>
  <c r="FU460" i="3"/>
  <c r="FT460" i="3"/>
  <c r="FQ460" i="3"/>
  <c r="FU459" i="3"/>
  <c r="FT459" i="3"/>
  <c r="FQ459" i="3"/>
  <c r="FU458" i="3"/>
  <c r="FT458" i="3"/>
  <c r="FQ458" i="3"/>
  <c r="FQ457" i="3"/>
  <c r="FU455" i="3"/>
  <c r="FT455" i="3"/>
  <c r="FQ455" i="3"/>
  <c r="FU454" i="3"/>
  <c r="FT454" i="3"/>
  <c r="FQ454" i="3"/>
  <c r="FU453" i="3"/>
  <c r="FT453" i="3"/>
  <c r="FQ453" i="3"/>
  <c r="FU452" i="3"/>
  <c r="FT452" i="3"/>
  <c r="FQ452" i="3"/>
  <c r="FU451" i="3"/>
  <c r="FT451" i="3"/>
  <c r="FQ451" i="3"/>
  <c r="FU450" i="3"/>
  <c r="FT450" i="3"/>
  <c r="FQ450" i="3"/>
  <c r="FU448" i="3"/>
  <c r="FT448" i="3"/>
  <c r="FQ448" i="3"/>
  <c r="FU447" i="3"/>
  <c r="FT447" i="3"/>
  <c r="FQ447" i="3"/>
  <c r="FU446" i="3"/>
  <c r="FT446" i="3"/>
  <c r="FQ446" i="3"/>
  <c r="FU445" i="3"/>
  <c r="FT445" i="3"/>
  <c r="FQ445" i="3"/>
  <c r="FU443" i="3"/>
  <c r="FT443" i="3"/>
  <c r="FQ443" i="3"/>
  <c r="FU442" i="3"/>
  <c r="FT442" i="3"/>
  <c r="FQ442" i="3"/>
  <c r="FU441" i="3"/>
  <c r="FT441" i="3"/>
  <c r="FQ441" i="3"/>
  <c r="FU440" i="3"/>
  <c r="FT440" i="3"/>
  <c r="FQ440" i="3"/>
  <c r="FU439" i="3"/>
  <c r="FT439" i="3"/>
  <c r="FQ439" i="3"/>
  <c r="FU438" i="3"/>
  <c r="FT438" i="3"/>
  <c r="FQ438" i="3"/>
  <c r="FQ437" i="3"/>
  <c r="FU435" i="3"/>
  <c r="FT435" i="3"/>
  <c r="FQ435" i="3"/>
  <c r="FU434" i="3"/>
  <c r="FT434" i="3"/>
  <c r="FQ434" i="3"/>
  <c r="FU433" i="3"/>
  <c r="FT433" i="3"/>
  <c r="FQ433" i="3"/>
  <c r="FU432" i="3"/>
  <c r="FT432" i="3"/>
  <c r="FQ432" i="3"/>
  <c r="FU431" i="3"/>
  <c r="FT431" i="3"/>
  <c r="FQ431" i="3"/>
  <c r="FU430" i="3"/>
  <c r="FT430" i="3"/>
  <c r="FQ430" i="3"/>
  <c r="FQ429" i="3"/>
  <c r="FT427" i="3"/>
  <c r="FQ427" i="3"/>
  <c r="FU427" i="3" s="1"/>
  <c r="FU426" i="3"/>
  <c r="FT426" i="3"/>
  <c r="FQ426" i="3"/>
  <c r="FU425" i="3"/>
  <c r="FT425" i="3"/>
  <c r="FQ425" i="3"/>
  <c r="FU424" i="3"/>
  <c r="FT424" i="3"/>
  <c r="FQ424" i="3"/>
  <c r="FU423" i="3"/>
  <c r="FT423" i="3"/>
  <c r="FQ423" i="3"/>
  <c r="FU422" i="3"/>
  <c r="FT422" i="3"/>
  <c r="FQ422" i="3"/>
  <c r="FU418" i="3"/>
  <c r="FT418" i="3"/>
  <c r="FQ418" i="3"/>
  <c r="FU417" i="3"/>
  <c r="FT417" i="3"/>
  <c r="FQ417" i="3"/>
  <c r="FU416" i="3"/>
  <c r="FT416" i="3"/>
  <c r="FQ416" i="3"/>
  <c r="FU415" i="3"/>
  <c r="FT415" i="3"/>
  <c r="FQ415" i="3"/>
  <c r="FU414" i="3"/>
  <c r="FT414" i="3"/>
  <c r="FQ414" i="3"/>
  <c r="FU413" i="3"/>
  <c r="FT413" i="3"/>
  <c r="FQ413" i="3"/>
  <c r="FU411" i="3"/>
  <c r="FT411" i="3"/>
  <c r="FQ411" i="3"/>
  <c r="FU410" i="3"/>
  <c r="FT410" i="3"/>
  <c r="FQ410" i="3"/>
  <c r="FU409" i="3"/>
  <c r="FT409" i="3"/>
  <c r="FQ409" i="3"/>
  <c r="FU408" i="3"/>
  <c r="FT408" i="3"/>
  <c r="FU407" i="3"/>
  <c r="FT407" i="3"/>
  <c r="FQ407" i="3"/>
  <c r="FU406" i="3"/>
  <c r="FT406" i="3"/>
  <c r="FQ406" i="3"/>
  <c r="FU404" i="3"/>
  <c r="FT404" i="3"/>
  <c r="FQ404" i="3"/>
  <c r="FU402" i="3"/>
  <c r="FT402" i="3"/>
  <c r="FQ402" i="3"/>
  <c r="FU400" i="3"/>
  <c r="FT400" i="3"/>
  <c r="FQ400" i="3"/>
  <c r="FU399" i="3"/>
  <c r="FT399" i="3"/>
  <c r="FQ399" i="3"/>
  <c r="FU398" i="3"/>
  <c r="FT398" i="3"/>
  <c r="FQ398" i="3"/>
  <c r="FU397" i="3"/>
  <c r="FT397" i="3"/>
  <c r="FQ397" i="3"/>
  <c r="FU396" i="3"/>
  <c r="FT396" i="3"/>
  <c r="FQ396" i="3"/>
  <c r="FU394" i="3"/>
  <c r="FT394" i="3"/>
  <c r="FQ394" i="3"/>
  <c r="FU393" i="3"/>
  <c r="FT393" i="3"/>
  <c r="FQ393" i="3"/>
  <c r="FU392" i="3"/>
  <c r="FT392" i="3"/>
  <c r="FQ392" i="3"/>
  <c r="FU391" i="3"/>
  <c r="FT391" i="3"/>
  <c r="FQ391" i="3"/>
  <c r="FU390" i="3"/>
  <c r="FT390" i="3"/>
  <c r="FQ390" i="3"/>
  <c r="FU388" i="3"/>
  <c r="FT388" i="3"/>
  <c r="FQ388" i="3"/>
  <c r="FU387" i="3"/>
  <c r="FT387" i="3"/>
  <c r="FQ387" i="3"/>
  <c r="FU386" i="3"/>
  <c r="FT386" i="3"/>
  <c r="FQ386" i="3"/>
  <c r="FT384" i="3"/>
  <c r="FQ384" i="3"/>
  <c r="FU384" i="3" s="1"/>
  <c r="FU383" i="3"/>
  <c r="FT383" i="3"/>
  <c r="FQ383" i="3"/>
  <c r="FU382" i="3"/>
  <c r="FT382" i="3"/>
  <c r="FQ382" i="3"/>
  <c r="FU380" i="3"/>
  <c r="FT380" i="3"/>
  <c r="FQ380" i="3"/>
  <c r="FU379" i="3"/>
  <c r="FT379" i="3"/>
  <c r="FQ379" i="3"/>
  <c r="FU378" i="3"/>
  <c r="FT378" i="3"/>
  <c r="FQ378" i="3"/>
  <c r="FU377" i="3"/>
  <c r="FT377" i="3"/>
  <c r="FQ377" i="3"/>
  <c r="FU376" i="3"/>
  <c r="FT376" i="3"/>
  <c r="FQ376" i="3"/>
  <c r="FU375" i="3"/>
  <c r="FT375" i="3"/>
  <c r="FQ375" i="3"/>
  <c r="FU373" i="3"/>
  <c r="FT373" i="3"/>
  <c r="FQ373" i="3"/>
  <c r="FU371" i="3"/>
  <c r="FT371" i="3"/>
  <c r="FQ371" i="3"/>
  <c r="FU370" i="3"/>
  <c r="FT370" i="3"/>
  <c r="FQ370" i="3"/>
  <c r="FU369" i="3"/>
  <c r="FT369" i="3"/>
  <c r="FQ369" i="3"/>
  <c r="FU367" i="3"/>
  <c r="FT367" i="3"/>
  <c r="FQ367" i="3"/>
  <c r="FU366" i="3"/>
  <c r="FT366" i="3"/>
  <c r="FQ366" i="3"/>
  <c r="FU365" i="3"/>
  <c r="FT365" i="3"/>
  <c r="FQ365" i="3"/>
  <c r="FQ363" i="3"/>
  <c r="FQ334" i="3"/>
  <c r="FU333" i="3"/>
  <c r="FT333" i="3"/>
  <c r="FQ333" i="3"/>
  <c r="FU332" i="3"/>
  <c r="FT332" i="3"/>
  <c r="FQ332" i="3"/>
  <c r="FU331" i="3"/>
  <c r="FT331" i="3"/>
  <c r="FQ331" i="3"/>
  <c r="FU330" i="3"/>
  <c r="FT330" i="3"/>
  <c r="FQ330" i="3"/>
  <c r="FU329" i="3"/>
  <c r="FT329" i="3"/>
  <c r="FQ329" i="3"/>
  <c r="FU323" i="3"/>
  <c r="FT323" i="3"/>
  <c r="FQ323" i="3"/>
  <c r="FQ321" i="3"/>
  <c r="FT319" i="3"/>
  <c r="FQ319" i="3"/>
  <c r="FU319" i="3" s="1"/>
  <c r="FT318" i="3"/>
  <c r="FU318" i="3"/>
  <c r="FT317" i="3"/>
  <c r="FQ317" i="3"/>
  <c r="FU317" i="3" s="1"/>
  <c r="FT316" i="3"/>
  <c r="FQ316" i="3"/>
  <c r="FU316" i="3" s="1"/>
  <c r="FT315" i="3"/>
  <c r="FQ315" i="3"/>
  <c r="FU315" i="3" s="1"/>
  <c r="FT307" i="3"/>
  <c r="FQ307" i="3"/>
  <c r="FU307" i="3" s="1"/>
  <c r="FT306" i="3"/>
  <c r="FU306" i="3"/>
  <c r="FT305" i="3"/>
  <c r="FQ305" i="3"/>
  <c r="FU305" i="3" s="1"/>
  <c r="FT304" i="3"/>
  <c r="FQ304" i="3"/>
  <c r="FU304" i="3" s="1"/>
  <c r="FT303" i="3"/>
  <c r="FQ303" i="3"/>
  <c r="FU303" i="3" s="1"/>
  <c r="FT301" i="3"/>
  <c r="FQ301" i="3"/>
  <c r="FU301" i="3" s="1"/>
  <c r="FT300" i="3"/>
  <c r="FU300" i="3"/>
  <c r="FT299" i="3"/>
  <c r="FQ299" i="3"/>
  <c r="FU299" i="3" s="1"/>
  <c r="FT298" i="3"/>
  <c r="FQ298" i="3"/>
  <c r="FU298" i="3" s="1"/>
  <c r="FT297" i="3"/>
  <c r="FQ297" i="3"/>
  <c r="FU297" i="3" s="1"/>
  <c r="FT295" i="3"/>
  <c r="FQ295" i="3"/>
  <c r="FU295" i="3" s="1"/>
  <c r="FT294" i="3"/>
  <c r="FU294" i="3"/>
  <c r="FT293" i="3"/>
  <c r="FQ293" i="3"/>
  <c r="FU293" i="3" s="1"/>
  <c r="FT292" i="3"/>
  <c r="FQ292" i="3"/>
  <c r="FU292" i="3" s="1"/>
  <c r="FT291" i="3"/>
  <c r="FU291" i="3"/>
  <c r="FU289" i="3"/>
  <c r="FT289" i="3"/>
  <c r="FT288" i="3"/>
  <c r="FU288" i="3"/>
  <c r="FT287" i="3"/>
  <c r="FU287" i="3"/>
  <c r="FT286" i="3"/>
  <c r="FQ286" i="3"/>
  <c r="FU286" i="3" s="1"/>
  <c r="FT285" i="3"/>
  <c r="FQ285" i="3"/>
  <c r="FU285" i="3" s="1"/>
  <c r="FQ284" i="3"/>
  <c r="FU282" i="3"/>
  <c r="FT282" i="3"/>
  <c r="FQ282" i="3"/>
  <c r="FU281" i="3"/>
  <c r="FT281" i="3"/>
  <c r="FQ281" i="3"/>
  <c r="FU280" i="3"/>
  <c r="FT280" i="3"/>
  <c r="FQ280" i="3"/>
  <c r="FU279" i="3"/>
  <c r="FT279" i="3"/>
  <c r="FQ279" i="3"/>
  <c r="FU278" i="3"/>
  <c r="FT278" i="3"/>
  <c r="FQ278" i="3"/>
  <c r="FU276" i="3"/>
  <c r="FT276" i="3"/>
  <c r="FQ276" i="3"/>
  <c r="FU275" i="3"/>
  <c r="FT275" i="3"/>
  <c r="FQ275" i="3"/>
  <c r="FU274" i="3"/>
  <c r="FT274" i="3"/>
  <c r="FQ274" i="3"/>
  <c r="FU273" i="3"/>
  <c r="FT273" i="3"/>
  <c r="FQ273" i="3"/>
  <c r="FU272" i="3"/>
  <c r="FT272" i="3"/>
  <c r="FQ272" i="3"/>
  <c r="FQ271" i="3"/>
  <c r="FU269" i="3"/>
  <c r="FT269" i="3"/>
  <c r="FQ269" i="3"/>
  <c r="FU268" i="3"/>
  <c r="FT268" i="3"/>
  <c r="FQ268" i="3"/>
  <c r="FU267" i="3"/>
  <c r="FT267" i="3"/>
  <c r="FQ267" i="3"/>
  <c r="FU266" i="3"/>
  <c r="FT266" i="3"/>
  <c r="FQ266" i="3"/>
  <c r="FU265" i="3"/>
  <c r="FT265" i="3"/>
  <c r="FQ265" i="3"/>
  <c r="FU263" i="3"/>
  <c r="FT263" i="3"/>
  <c r="FQ263" i="3"/>
  <c r="FU262" i="3"/>
  <c r="FT262" i="3"/>
  <c r="FQ262" i="3"/>
  <c r="FU261" i="3"/>
  <c r="FT261" i="3"/>
  <c r="FQ261" i="3"/>
  <c r="FU260" i="3"/>
  <c r="FT260" i="3"/>
  <c r="FQ260" i="3"/>
  <c r="FU259" i="3"/>
  <c r="FT259" i="3"/>
  <c r="FQ259" i="3"/>
  <c r="FQ258" i="3"/>
  <c r="FU256" i="3"/>
  <c r="FT256" i="3"/>
  <c r="FQ256" i="3"/>
  <c r="FT255" i="3"/>
  <c r="FQ255" i="3"/>
  <c r="FU255" i="3" s="1"/>
  <c r="FT254" i="3"/>
  <c r="FQ254" i="3"/>
  <c r="FU254" i="3" s="1"/>
  <c r="FT253" i="3"/>
  <c r="FQ253" i="3"/>
  <c r="FU253" i="3" s="1"/>
  <c r="FT252" i="3"/>
  <c r="FQ252" i="3"/>
  <c r="FU252" i="3" s="1"/>
  <c r="FU250" i="3"/>
  <c r="FT250" i="3"/>
  <c r="FQ250" i="3"/>
  <c r="FT249" i="3"/>
  <c r="FQ249" i="3"/>
  <c r="FU249" i="3" s="1"/>
  <c r="FT248" i="3"/>
  <c r="FQ248" i="3"/>
  <c r="FU248" i="3" s="1"/>
  <c r="FT247" i="3"/>
  <c r="FQ247" i="3"/>
  <c r="FU247" i="3" s="1"/>
  <c r="FT246" i="3"/>
  <c r="FQ246" i="3"/>
  <c r="FU246" i="3" s="1"/>
  <c r="FQ245" i="3"/>
  <c r="FU237" i="3"/>
  <c r="FT237" i="3"/>
  <c r="FQ237" i="3"/>
  <c r="FT236" i="3"/>
  <c r="FQ236" i="3"/>
  <c r="FU236" i="3" s="1"/>
  <c r="FT235" i="3"/>
  <c r="FQ235" i="3"/>
  <c r="FU235" i="3" s="1"/>
  <c r="FT234" i="3"/>
  <c r="FQ234" i="3"/>
  <c r="FU234" i="3" s="1"/>
  <c r="FT233" i="3"/>
  <c r="FQ233" i="3"/>
  <c r="FU233" i="3" s="1"/>
  <c r="FU231" i="3"/>
  <c r="FT231" i="3"/>
  <c r="FQ231" i="3"/>
  <c r="FT230" i="3"/>
  <c r="FQ230" i="3"/>
  <c r="FU230" i="3" s="1"/>
  <c r="FT229" i="3"/>
  <c r="FQ229" i="3"/>
  <c r="FU229" i="3" s="1"/>
  <c r="FT228" i="3"/>
  <c r="FQ228" i="3"/>
  <c r="FU228" i="3" s="1"/>
  <c r="FT227" i="3"/>
  <c r="FQ227" i="3"/>
  <c r="FU227" i="3" s="1"/>
  <c r="FU225" i="3"/>
  <c r="FT225" i="3"/>
  <c r="FQ225" i="3"/>
  <c r="FT224" i="3"/>
  <c r="FQ224" i="3"/>
  <c r="FU224" i="3" s="1"/>
  <c r="FT223" i="3"/>
  <c r="FQ223" i="3"/>
  <c r="FU223" i="3" s="1"/>
  <c r="FT222" i="3"/>
  <c r="FQ222" i="3"/>
  <c r="FU222" i="3" s="1"/>
  <c r="FT221" i="3"/>
  <c r="FQ221" i="3"/>
  <c r="FU221" i="3" s="1"/>
  <c r="FU219" i="3"/>
  <c r="FT219" i="3"/>
  <c r="FQ219" i="3"/>
  <c r="FT218" i="3"/>
  <c r="FQ218" i="3"/>
  <c r="FU218" i="3" s="1"/>
  <c r="FT217" i="3"/>
  <c r="FQ217" i="3"/>
  <c r="FU217" i="3" s="1"/>
  <c r="FT216" i="3"/>
  <c r="FQ216" i="3"/>
  <c r="FU216" i="3" s="1"/>
  <c r="FT215" i="3"/>
  <c r="FQ215" i="3"/>
  <c r="FU215" i="3" s="1"/>
  <c r="FU213" i="3"/>
  <c r="FT213" i="3"/>
  <c r="FQ213" i="3"/>
  <c r="FT212" i="3"/>
  <c r="FQ212" i="3"/>
  <c r="FU212" i="3" s="1"/>
  <c r="FT211" i="3"/>
  <c r="FQ211" i="3"/>
  <c r="FU211" i="3" s="1"/>
  <c r="FT210" i="3"/>
  <c r="FQ210" i="3"/>
  <c r="FU210" i="3" s="1"/>
  <c r="FT209" i="3"/>
  <c r="FQ209" i="3"/>
  <c r="FU209" i="3" s="1"/>
  <c r="FQ208" i="3"/>
  <c r="FU206" i="3"/>
  <c r="FT206" i="3"/>
  <c r="FQ206" i="3"/>
  <c r="FU204" i="3"/>
  <c r="FT204" i="3"/>
  <c r="FQ204" i="3"/>
  <c r="FT203" i="3"/>
  <c r="FQ203" i="3"/>
  <c r="FU203" i="3" s="1"/>
  <c r="FT202" i="3"/>
  <c r="FQ202" i="3"/>
  <c r="FU202" i="3" s="1"/>
  <c r="FT201" i="3"/>
  <c r="FQ201" i="3"/>
  <c r="FU201" i="3" s="1"/>
  <c r="FT200" i="3"/>
  <c r="FQ200" i="3"/>
  <c r="FU200" i="3" s="1"/>
  <c r="FU198" i="3"/>
  <c r="FT198" i="3"/>
  <c r="FQ198" i="3"/>
  <c r="FT197" i="3"/>
  <c r="FQ197" i="3"/>
  <c r="FU197" i="3" s="1"/>
  <c r="FT196" i="3"/>
  <c r="FQ196" i="3"/>
  <c r="FU196" i="3" s="1"/>
  <c r="FT195" i="3"/>
  <c r="FQ195" i="3"/>
  <c r="FU195" i="3" s="1"/>
  <c r="FT194" i="3"/>
  <c r="FQ194" i="3"/>
  <c r="FU194" i="3" s="1"/>
  <c r="FU192" i="3"/>
  <c r="FT192" i="3"/>
  <c r="FQ192" i="3"/>
  <c r="FT191" i="3"/>
  <c r="FQ191" i="3"/>
  <c r="FU191" i="3" s="1"/>
  <c r="FT190" i="3"/>
  <c r="FQ190" i="3"/>
  <c r="FU190" i="3" s="1"/>
  <c r="FT189" i="3"/>
  <c r="FQ189" i="3"/>
  <c r="FU189" i="3" s="1"/>
  <c r="FT188" i="3"/>
  <c r="FQ188" i="3"/>
  <c r="FU188" i="3" s="1"/>
  <c r="FU186" i="3"/>
  <c r="FT186" i="3"/>
  <c r="FQ186" i="3"/>
  <c r="FT185" i="3"/>
  <c r="FQ185" i="3"/>
  <c r="FU185" i="3" s="1"/>
  <c r="FT184" i="3"/>
  <c r="FU184" i="3"/>
  <c r="FT183" i="3"/>
  <c r="FU183" i="3"/>
  <c r="FU182" i="3"/>
  <c r="FT182" i="3"/>
  <c r="FU180" i="3"/>
  <c r="FT180" i="3"/>
  <c r="FQ180" i="3"/>
  <c r="FT179" i="3"/>
  <c r="FU179" i="3"/>
  <c r="FT178" i="3"/>
  <c r="FU178" i="3"/>
  <c r="FU177" i="3"/>
  <c r="FT177" i="3"/>
  <c r="FT176" i="3"/>
  <c r="FU176" i="3"/>
  <c r="FQ175" i="3"/>
  <c r="FU173" i="3"/>
  <c r="FT173" i="3"/>
  <c r="FQ173" i="3"/>
  <c r="FU172" i="3"/>
  <c r="FT172" i="3"/>
  <c r="FQ172" i="3"/>
  <c r="FU171" i="3"/>
  <c r="FT171" i="3"/>
  <c r="FQ171" i="3"/>
  <c r="FT170" i="3"/>
  <c r="FQ170" i="3"/>
  <c r="FU170" i="3" s="1"/>
  <c r="FT169" i="3"/>
  <c r="FQ169" i="3"/>
  <c r="FU169" i="3" s="1"/>
  <c r="FQ168" i="3"/>
  <c r="FU166" i="3"/>
  <c r="FT166" i="3"/>
  <c r="FQ166" i="3"/>
  <c r="FU165" i="3"/>
  <c r="FT165" i="3"/>
  <c r="FQ165" i="3"/>
  <c r="FU164" i="3"/>
  <c r="FT164" i="3"/>
  <c r="FQ164" i="3"/>
  <c r="FU163" i="3"/>
  <c r="FT163" i="3"/>
  <c r="FQ163" i="3"/>
  <c r="FU162" i="3"/>
  <c r="FT162" i="3"/>
  <c r="FQ162" i="3"/>
  <c r="FQ161" i="3"/>
  <c r="FU154" i="3"/>
  <c r="FT154" i="3"/>
  <c r="FQ154" i="3"/>
  <c r="FT153" i="3"/>
  <c r="FQ153" i="3"/>
  <c r="FU153" i="3" s="1"/>
  <c r="FT152" i="3"/>
  <c r="FQ152" i="3"/>
  <c r="FU152" i="3" s="1"/>
  <c r="FT151" i="3"/>
  <c r="FQ151" i="3"/>
  <c r="FU151" i="3" s="1"/>
  <c r="FT150" i="3"/>
  <c r="FQ150" i="3"/>
  <c r="FU150" i="3" s="1"/>
  <c r="FU148" i="3"/>
  <c r="FT148" i="3"/>
  <c r="FQ148" i="3"/>
  <c r="FT147" i="3"/>
  <c r="FQ147" i="3"/>
  <c r="FU147" i="3" s="1"/>
  <c r="FT146" i="3"/>
  <c r="FQ146" i="3"/>
  <c r="FU146" i="3" s="1"/>
  <c r="FT145" i="3"/>
  <c r="FQ145" i="3"/>
  <c r="FU145" i="3" s="1"/>
  <c r="FT144" i="3"/>
  <c r="FQ144" i="3"/>
  <c r="FU144" i="3" s="1"/>
  <c r="FU142" i="3"/>
  <c r="FT142" i="3"/>
  <c r="FQ142" i="3"/>
  <c r="FT141" i="3"/>
  <c r="FQ141" i="3"/>
  <c r="FU141" i="3" s="1"/>
  <c r="FT140" i="3"/>
  <c r="FQ140" i="3"/>
  <c r="FU140" i="3" s="1"/>
  <c r="FT139" i="3"/>
  <c r="FQ139" i="3"/>
  <c r="FU139" i="3" s="1"/>
  <c r="FT138" i="3"/>
  <c r="FQ138" i="3"/>
  <c r="FU138" i="3" s="1"/>
  <c r="FQ137" i="3"/>
  <c r="FU135" i="3"/>
  <c r="FT135" i="3"/>
  <c r="FQ135" i="3"/>
  <c r="FT134" i="3"/>
  <c r="FQ134" i="3"/>
  <c r="FU134" i="3" s="1"/>
  <c r="FT133" i="3"/>
  <c r="FQ133" i="3"/>
  <c r="FU133" i="3" s="1"/>
  <c r="FT132" i="3"/>
  <c r="FQ132" i="3"/>
  <c r="FU132" i="3" s="1"/>
  <c r="FU131" i="3"/>
  <c r="FT131" i="3"/>
  <c r="FU129" i="3"/>
  <c r="FT129" i="3"/>
  <c r="FQ129" i="3"/>
  <c r="FT128" i="3"/>
  <c r="FQ128" i="3"/>
  <c r="FU128" i="3" s="1"/>
  <c r="FT127" i="3"/>
  <c r="FQ127" i="3"/>
  <c r="FU127" i="3" s="1"/>
  <c r="FT126" i="3"/>
  <c r="FQ126" i="3"/>
  <c r="FU126" i="3" s="1"/>
  <c r="FU125" i="3"/>
  <c r="FT125" i="3"/>
  <c r="FU123" i="3"/>
  <c r="FT123" i="3"/>
  <c r="FQ123" i="3"/>
  <c r="FT122" i="3"/>
  <c r="FQ122" i="3"/>
  <c r="FU122" i="3" s="1"/>
  <c r="FT121" i="3"/>
  <c r="FQ121" i="3"/>
  <c r="FU121" i="3" s="1"/>
  <c r="FT120" i="3"/>
  <c r="FQ120" i="3"/>
  <c r="FU120" i="3" s="1"/>
  <c r="FU119" i="3"/>
  <c r="FT119" i="3"/>
  <c r="FU117" i="3"/>
  <c r="FT117" i="3"/>
  <c r="FQ117" i="3"/>
  <c r="FT116" i="3"/>
  <c r="FQ116" i="3"/>
  <c r="FU116" i="3" s="1"/>
  <c r="FT115" i="3"/>
  <c r="FQ115" i="3"/>
  <c r="FU115" i="3" s="1"/>
  <c r="FT114" i="3"/>
  <c r="FQ114" i="3"/>
  <c r="FU114" i="3" s="1"/>
  <c r="FU113" i="3"/>
  <c r="FT113" i="3"/>
  <c r="FU111" i="3"/>
  <c r="FT111" i="3"/>
  <c r="FQ111" i="3"/>
  <c r="FT110" i="3"/>
  <c r="FQ110" i="3"/>
  <c r="FU110" i="3" s="1"/>
  <c r="FT109" i="3"/>
  <c r="FQ109" i="3"/>
  <c r="FU109" i="3" s="1"/>
  <c r="FT108" i="3"/>
  <c r="FQ108" i="3"/>
  <c r="FU108" i="3" s="1"/>
  <c r="FU107" i="3"/>
  <c r="FT107" i="3"/>
  <c r="FU105" i="3"/>
  <c r="FT105" i="3"/>
  <c r="FQ105" i="3"/>
  <c r="FT104" i="3"/>
  <c r="FQ104" i="3"/>
  <c r="FU104" i="3" s="1"/>
  <c r="FT103" i="3"/>
  <c r="FQ103" i="3"/>
  <c r="FU103" i="3" s="1"/>
  <c r="FT102" i="3"/>
  <c r="FQ102" i="3"/>
  <c r="FU102" i="3" s="1"/>
  <c r="FU101" i="3"/>
  <c r="FT101" i="3"/>
  <c r="FU99" i="3"/>
  <c r="FT99" i="3"/>
  <c r="FQ99" i="3"/>
  <c r="FT98" i="3"/>
  <c r="FQ98" i="3"/>
  <c r="FU98" i="3" s="1"/>
  <c r="FT97" i="3"/>
  <c r="FQ97" i="3"/>
  <c r="FU97" i="3" s="1"/>
  <c r="FT96" i="3"/>
  <c r="FQ96" i="3"/>
  <c r="FU96" i="3" s="1"/>
  <c r="FU95" i="3"/>
  <c r="FT95" i="3"/>
  <c r="FU93" i="3"/>
  <c r="FT93" i="3"/>
  <c r="FQ93" i="3"/>
  <c r="FT92" i="3"/>
  <c r="FQ92" i="3"/>
  <c r="FU92" i="3" s="1"/>
  <c r="FT91" i="3"/>
  <c r="FQ91" i="3"/>
  <c r="FU91" i="3" s="1"/>
  <c r="FT90" i="3"/>
  <c r="FQ90" i="3"/>
  <c r="FU90" i="3" s="1"/>
  <c r="FU89" i="3"/>
  <c r="FT89" i="3"/>
  <c r="FU87" i="3"/>
  <c r="FT87" i="3"/>
  <c r="FQ87" i="3"/>
  <c r="FT86" i="3"/>
  <c r="FQ86" i="3"/>
  <c r="FU86" i="3" s="1"/>
  <c r="FT85" i="3"/>
  <c r="FQ85" i="3"/>
  <c r="FU85" i="3" s="1"/>
  <c r="FT84" i="3"/>
  <c r="FQ84" i="3"/>
  <c r="FU84" i="3" s="1"/>
  <c r="FU83" i="3"/>
  <c r="FT83" i="3"/>
  <c r="FQ82" i="3"/>
  <c r="FU80" i="3"/>
  <c r="FT80" i="3"/>
  <c r="FQ80" i="3"/>
  <c r="FU78" i="3"/>
  <c r="FT78" i="3"/>
  <c r="FQ78" i="3"/>
  <c r="FU77" i="3"/>
  <c r="FT77" i="3"/>
  <c r="FQ77" i="3"/>
  <c r="FU76" i="3"/>
  <c r="FT76" i="3"/>
  <c r="FQ76" i="3"/>
  <c r="FU75" i="3"/>
  <c r="FT75" i="3"/>
  <c r="FQ75" i="3"/>
  <c r="FU74" i="3"/>
  <c r="FT74" i="3"/>
  <c r="FQ74" i="3"/>
  <c r="FU72" i="3"/>
  <c r="FT72" i="3"/>
  <c r="FQ72" i="3"/>
  <c r="FU71" i="3"/>
  <c r="FT71" i="3"/>
  <c r="FQ71" i="3"/>
  <c r="FU70" i="3"/>
  <c r="FT70" i="3"/>
  <c r="FQ70" i="3"/>
  <c r="FU69" i="3"/>
  <c r="FT69" i="3"/>
  <c r="FQ69" i="3"/>
  <c r="FU68" i="3"/>
  <c r="FT68" i="3"/>
  <c r="FQ68" i="3"/>
  <c r="FU66" i="3"/>
  <c r="FT66" i="3"/>
  <c r="FQ66" i="3"/>
  <c r="FU65" i="3"/>
  <c r="FT65" i="3"/>
  <c r="FQ65" i="3"/>
  <c r="FU64" i="3"/>
  <c r="FT64" i="3"/>
  <c r="FQ64" i="3"/>
  <c r="FU63" i="3"/>
  <c r="FT63" i="3"/>
  <c r="FQ63" i="3"/>
  <c r="FU62" i="3"/>
  <c r="FT62" i="3"/>
  <c r="FQ62" i="3"/>
  <c r="FU60" i="3"/>
  <c r="FT60" i="3"/>
  <c r="FQ60" i="3"/>
  <c r="FT59" i="3"/>
  <c r="FQ59" i="3"/>
  <c r="FU59" i="3" s="1"/>
  <c r="FT58" i="3"/>
  <c r="FQ58" i="3"/>
  <c r="FU58" i="3" s="1"/>
  <c r="FT57" i="3"/>
  <c r="FQ57" i="3"/>
  <c r="FU57" i="3" s="1"/>
  <c r="FT56" i="3"/>
  <c r="FQ56" i="3"/>
  <c r="FU56" i="3" s="1"/>
  <c r="FU48" i="3"/>
  <c r="FT48" i="3"/>
  <c r="FQ48" i="3"/>
  <c r="FT47" i="3"/>
  <c r="FQ47" i="3"/>
  <c r="FU47" i="3" s="1"/>
  <c r="FT46" i="3"/>
  <c r="FQ46" i="3"/>
  <c r="FU46" i="3" s="1"/>
  <c r="FT45" i="3"/>
  <c r="FQ45" i="3"/>
  <c r="FU45" i="3" s="1"/>
  <c r="FT44" i="3"/>
  <c r="FQ44" i="3"/>
  <c r="FU44" i="3" s="1"/>
  <c r="FU42" i="3"/>
  <c r="FT42" i="3"/>
  <c r="FQ42" i="3"/>
  <c r="FT41" i="3"/>
  <c r="FQ41" i="3"/>
  <c r="FU41" i="3" s="1"/>
  <c r="FT40" i="3"/>
  <c r="FQ40" i="3"/>
  <c r="FU40" i="3" s="1"/>
  <c r="FT39" i="3"/>
  <c r="FQ39" i="3"/>
  <c r="FU39" i="3" s="1"/>
  <c r="FT38" i="3"/>
  <c r="FQ38" i="3"/>
  <c r="FU38" i="3" s="1"/>
  <c r="FU36" i="3"/>
  <c r="FT36" i="3"/>
  <c r="FQ36" i="3"/>
  <c r="FT35" i="3"/>
  <c r="FQ35" i="3"/>
  <c r="FU35" i="3" s="1"/>
  <c r="FT34" i="3"/>
  <c r="FQ34" i="3"/>
  <c r="FU34" i="3" s="1"/>
  <c r="FT33" i="3"/>
  <c r="FQ33" i="3"/>
  <c r="FU33" i="3" s="1"/>
  <c r="FT32" i="3"/>
  <c r="FQ32" i="3"/>
  <c r="FU32" i="3" s="1"/>
  <c r="FU30" i="3"/>
  <c r="FT30" i="3"/>
  <c r="FQ30" i="3"/>
  <c r="FT29" i="3"/>
  <c r="FQ29" i="3"/>
  <c r="FU29" i="3" s="1"/>
  <c r="FT28" i="3"/>
  <c r="FQ28" i="3"/>
  <c r="FU28" i="3" s="1"/>
  <c r="FT27" i="3"/>
  <c r="FQ27" i="3"/>
  <c r="FU27" i="3" s="1"/>
  <c r="FT26" i="3"/>
  <c r="FQ26" i="3"/>
  <c r="FU26" i="3" s="1"/>
  <c r="FU24" i="3"/>
  <c r="FT24" i="3"/>
  <c r="FQ24" i="3"/>
  <c r="FT23" i="3"/>
  <c r="FQ23" i="3"/>
  <c r="FU23" i="3" s="1"/>
  <c r="FT22" i="3"/>
  <c r="FQ22" i="3"/>
  <c r="FU22" i="3" s="1"/>
  <c r="FT21" i="3"/>
  <c r="FQ21" i="3"/>
  <c r="FU21" i="3" s="1"/>
  <c r="FQ19" i="3"/>
  <c r="FU16" i="3"/>
  <c r="FT16" i="3"/>
  <c r="FQ16" i="3"/>
  <c r="FU15" i="3"/>
  <c r="FT15" i="3"/>
  <c r="FQ15" i="3"/>
  <c r="FU14" i="3"/>
  <c r="FT14" i="3"/>
  <c r="FQ14" i="3"/>
  <c r="FP14" i="3"/>
  <c r="EB533" i="3" l="1"/>
  <c r="EA533" i="3"/>
  <c r="DX533" i="3"/>
  <c r="DW533" i="3"/>
  <c r="EB532" i="3"/>
  <c r="EA532" i="3"/>
  <c r="DX532" i="3"/>
  <c r="EB530" i="3"/>
  <c r="EA530" i="3"/>
  <c r="DX530" i="3"/>
  <c r="DW530" i="3"/>
  <c r="EB529" i="3"/>
  <c r="EA529" i="3"/>
  <c r="DX529" i="3"/>
  <c r="DW529" i="3"/>
  <c r="EB528" i="3"/>
  <c r="EA528" i="3"/>
  <c r="DX528" i="3"/>
  <c r="DW528" i="3"/>
  <c r="EB527" i="3"/>
  <c r="EA527" i="3"/>
  <c r="DX527" i="3"/>
  <c r="DW527" i="3"/>
  <c r="EB526" i="3"/>
  <c r="EA526" i="3"/>
  <c r="DX526" i="3"/>
  <c r="DW526" i="3"/>
  <c r="EB525" i="3"/>
  <c r="EA525" i="3"/>
  <c r="DX525" i="3"/>
  <c r="DW525" i="3"/>
  <c r="EB524" i="3"/>
  <c r="EA524" i="3"/>
  <c r="DX524" i="3"/>
  <c r="DW524" i="3"/>
  <c r="EB522" i="3"/>
  <c r="EA522" i="3"/>
  <c r="DX522" i="3"/>
  <c r="DW522" i="3"/>
  <c r="EB521" i="3"/>
  <c r="EA521" i="3"/>
  <c r="DX521" i="3"/>
  <c r="DW521" i="3"/>
  <c r="EB520" i="3"/>
  <c r="EA520" i="3"/>
  <c r="DX520" i="3"/>
  <c r="DW520" i="3"/>
  <c r="EB519" i="3"/>
  <c r="EA519" i="3"/>
  <c r="DX519" i="3"/>
  <c r="DW519" i="3"/>
  <c r="EB518" i="3"/>
  <c r="EA518" i="3"/>
  <c r="DX518" i="3"/>
  <c r="DW518" i="3"/>
  <c r="EB517" i="3"/>
  <c r="EA517" i="3"/>
  <c r="DX517" i="3"/>
  <c r="DW517" i="3"/>
  <c r="EB515" i="3"/>
  <c r="EA515" i="3"/>
  <c r="DX515" i="3"/>
  <c r="DW515" i="3"/>
  <c r="EB514" i="3"/>
  <c r="EA514" i="3"/>
  <c r="DX514" i="3"/>
  <c r="DW514" i="3"/>
  <c r="EB513" i="3"/>
  <c r="EA513" i="3"/>
  <c r="DX513" i="3"/>
  <c r="DW513" i="3"/>
  <c r="EB512" i="3"/>
  <c r="EA512" i="3"/>
  <c r="DX512" i="3"/>
  <c r="DW512" i="3"/>
  <c r="EB511" i="3"/>
  <c r="EA511" i="3"/>
  <c r="DX511" i="3"/>
  <c r="DW511" i="3"/>
  <c r="EB510" i="3"/>
  <c r="EA510" i="3"/>
  <c r="DX510" i="3"/>
  <c r="DW510" i="3"/>
  <c r="EB507" i="3"/>
  <c r="EA507" i="3"/>
  <c r="DX507" i="3"/>
  <c r="DW507" i="3"/>
  <c r="EB506" i="3"/>
  <c r="EA506" i="3"/>
  <c r="DX506" i="3"/>
  <c r="DW506" i="3"/>
  <c r="EB505" i="3"/>
  <c r="EA505" i="3"/>
  <c r="DX505" i="3"/>
  <c r="DW505" i="3"/>
  <c r="EB504" i="3"/>
  <c r="EA504" i="3"/>
  <c r="DX504" i="3"/>
  <c r="DW504" i="3"/>
  <c r="EB503" i="3"/>
  <c r="EA503" i="3"/>
  <c r="DX503" i="3"/>
  <c r="DW503" i="3"/>
  <c r="EB502" i="3"/>
  <c r="EA502" i="3"/>
  <c r="DX502" i="3"/>
  <c r="DW502" i="3"/>
  <c r="EB499" i="3"/>
  <c r="EA499" i="3"/>
  <c r="DX499" i="3"/>
  <c r="DW499" i="3"/>
  <c r="EB498" i="3"/>
  <c r="EA498" i="3"/>
  <c r="DX498" i="3"/>
  <c r="DW498" i="3"/>
  <c r="EB497" i="3"/>
  <c r="EA497" i="3"/>
  <c r="DX497" i="3"/>
  <c r="DW497" i="3"/>
  <c r="EB496" i="3"/>
  <c r="EA496" i="3"/>
  <c r="DX496" i="3"/>
  <c r="DW496" i="3"/>
  <c r="EB495" i="3"/>
  <c r="EA495" i="3"/>
  <c r="DX495" i="3"/>
  <c r="DW495" i="3"/>
  <c r="EB494" i="3"/>
  <c r="EA494" i="3"/>
  <c r="DX494" i="3"/>
  <c r="DW494" i="3"/>
  <c r="EB491" i="3"/>
  <c r="EA491" i="3"/>
  <c r="EB489" i="3"/>
  <c r="EA489" i="3"/>
  <c r="DX489" i="3"/>
  <c r="DW489" i="3"/>
  <c r="EB488" i="3"/>
  <c r="EA488" i="3"/>
  <c r="DX488" i="3"/>
  <c r="DW488" i="3"/>
  <c r="EB485" i="3"/>
  <c r="EA485" i="3"/>
  <c r="DX485" i="3"/>
  <c r="DW485" i="3"/>
  <c r="EB484" i="3"/>
  <c r="EA484" i="3"/>
  <c r="DX484" i="3"/>
  <c r="DW484" i="3"/>
  <c r="EB483" i="3"/>
  <c r="EA483" i="3"/>
  <c r="DX483" i="3"/>
  <c r="DW483" i="3"/>
  <c r="EB482" i="3"/>
  <c r="EA482" i="3"/>
  <c r="DX482" i="3"/>
  <c r="DW482" i="3"/>
  <c r="EB481" i="3"/>
  <c r="EA481" i="3"/>
  <c r="DX481" i="3"/>
  <c r="DW481" i="3"/>
  <c r="EB480" i="3"/>
  <c r="EA480" i="3"/>
  <c r="DX480" i="3"/>
  <c r="DW480" i="3"/>
  <c r="EB479" i="3"/>
  <c r="EA479" i="3"/>
  <c r="DX479" i="3"/>
  <c r="DW479" i="3"/>
  <c r="EB478" i="3"/>
  <c r="EA478" i="3"/>
  <c r="DX478" i="3"/>
  <c r="DW478" i="3"/>
  <c r="EB477" i="3"/>
  <c r="EA477" i="3"/>
  <c r="DX477" i="3"/>
  <c r="DW477" i="3"/>
  <c r="EB476" i="3"/>
  <c r="EA476" i="3"/>
  <c r="DX476" i="3"/>
  <c r="DW476" i="3"/>
  <c r="EB475" i="3"/>
  <c r="EA475" i="3"/>
  <c r="DX475" i="3"/>
  <c r="DW475" i="3"/>
  <c r="EB474" i="3"/>
  <c r="EA474" i="3"/>
  <c r="DX474" i="3"/>
  <c r="DW474" i="3"/>
  <c r="EB472" i="3"/>
  <c r="EA472" i="3"/>
  <c r="DX472" i="3"/>
  <c r="DW472" i="3"/>
  <c r="EB471" i="3"/>
  <c r="EA471" i="3"/>
  <c r="DX471" i="3"/>
  <c r="DW471" i="3"/>
  <c r="EB469" i="3"/>
  <c r="EA469" i="3"/>
  <c r="DX469" i="3"/>
  <c r="DW469" i="3"/>
  <c r="EB468" i="3"/>
  <c r="EA468" i="3"/>
  <c r="DX468" i="3"/>
  <c r="DW468" i="3"/>
  <c r="EB467" i="3"/>
  <c r="EA467" i="3"/>
  <c r="DX467" i="3"/>
  <c r="DW467" i="3"/>
  <c r="EB466" i="3"/>
  <c r="EA466" i="3"/>
  <c r="DX466" i="3"/>
  <c r="DW466" i="3"/>
  <c r="EB465" i="3"/>
  <c r="EA465" i="3"/>
  <c r="DX465" i="3"/>
  <c r="DW465" i="3"/>
  <c r="EB464" i="3"/>
  <c r="EA464" i="3"/>
  <c r="DX464" i="3"/>
  <c r="DW464" i="3"/>
  <c r="EB463" i="3"/>
  <c r="EA463" i="3"/>
  <c r="DX463" i="3"/>
  <c r="DW463" i="3"/>
  <c r="EB462" i="3"/>
  <c r="EA462" i="3"/>
  <c r="EB461" i="3"/>
  <c r="EA461" i="3"/>
  <c r="DX461" i="3"/>
  <c r="DW461" i="3"/>
  <c r="EB460" i="3"/>
  <c r="EA460" i="3"/>
  <c r="DX460" i="3"/>
  <c r="DW460" i="3"/>
  <c r="EB459" i="3"/>
  <c r="EA459" i="3"/>
  <c r="DX459" i="3"/>
  <c r="DW459" i="3"/>
  <c r="EB458" i="3"/>
  <c r="EA458" i="3"/>
  <c r="DX458" i="3"/>
  <c r="DW458" i="3"/>
  <c r="EB455" i="3"/>
  <c r="EA455" i="3"/>
  <c r="DX455" i="3"/>
  <c r="DW455" i="3"/>
  <c r="EB454" i="3"/>
  <c r="EA454" i="3"/>
  <c r="DX454" i="3"/>
  <c r="DW454" i="3"/>
  <c r="EB453" i="3"/>
  <c r="EA453" i="3"/>
  <c r="DX453" i="3"/>
  <c r="DW453" i="3"/>
  <c r="EB452" i="3"/>
  <c r="EA452" i="3"/>
  <c r="DX452" i="3"/>
  <c r="DW452" i="3"/>
  <c r="EB451" i="3"/>
  <c r="EA451" i="3"/>
  <c r="DX451" i="3"/>
  <c r="DW451" i="3"/>
  <c r="EB450" i="3"/>
  <c r="EA450" i="3"/>
  <c r="DX450" i="3"/>
  <c r="DW450" i="3"/>
  <c r="EB448" i="3"/>
  <c r="EA448" i="3"/>
  <c r="DX448" i="3"/>
  <c r="DW448" i="3"/>
  <c r="EB447" i="3"/>
  <c r="EA447" i="3"/>
  <c r="DX447" i="3"/>
  <c r="DW447" i="3"/>
  <c r="EB446" i="3"/>
  <c r="EA446" i="3"/>
  <c r="DX446" i="3"/>
  <c r="DW446" i="3"/>
  <c r="EB445" i="3"/>
  <c r="EA445" i="3"/>
  <c r="DX445" i="3"/>
  <c r="DW445" i="3"/>
  <c r="EB443" i="3"/>
  <c r="EA443" i="3"/>
  <c r="DX443" i="3"/>
  <c r="DW443" i="3"/>
  <c r="EB442" i="3"/>
  <c r="EA442" i="3"/>
  <c r="DX442" i="3"/>
  <c r="DW442" i="3"/>
  <c r="EB441" i="3"/>
  <c r="EA441" i="3"/>
  <c r="DX441" i="3"/>
  <c r="DW441" i="3"/>
  <c r="EB440" i="3"/>
  <c r="EA440" i="3"/>
  <c r="DX440" i="3"/>
  <c r="DW440" i="3"/>
  <c r="EB439" i="3"/>
  <c r="EA439" i="3"/>
  <c r="DX439" i="3"/>
  <c r="DW439" i="3"/>
  <c r="EB438" i="3"/>
  <c r="EA438" i="3"/>
  <c r="DX438" i="3"/>
  <c r="DW438" i="3"/>
  <c r="EB435" i="3"/>
  <c r="EA435" i="3"/>
  <c r="DX435" i="3"/>
  <c r="DW435" i="3"/>
  <c r="EB434" i="3"/>
  <c r="EA434" i="3"/>
  <c r="DX434" i="3"/>
  <c r="DW434" i="3"/>
  <c r="EB433" i="3"/>
  <c r="EA433" i="3"/>
  <c r="DX433" i="3"/>
  <c r="DW433" i="3"/>
  <c r="EB432" i="3"/>
  <c r="EA432" i="3"/>
  <c r="DX432" i="3"/>
  <c r="DW432" i="3"/>
  <c r="EB431" i="3"/>
  <c r="EA431" i="3"/>
  <c r="DX431" i="3"/>
  <c r="DW431" i="3"/>
  <c r="EB430" i="3"/>
  <c r="EA430" i="3"/>
  <c r="DX430" i="3"/>
  <c r="DW430" i="3"/>
  <c r="EB427" i="3"/>
  <c r="EA427" i="3"/>
  <c r="DX427" i="3"/>
  <c r="DW427" i="3"/>
  <c r="EB426" i="3"/>
  <c r="EA426" i="3"/>
  <c r="DX426" i="3"/>
  <c r="DW426" i="3"/>
  <c r="EB425" i="3"/>
  <c r="EA425" i="3"/>
  <c r="DX425" i="3"/>
  <c r="DW425" i="3"/>
  <c r="EB424" i="3"/>
  <c r="EA424" i="3"/>
  <c r="DX424" i="3"/>
  <c r="DW424" i="3"/>
  <c r="EB423" i="3"/>
  <c r="EA423" i="3"/>
  <c r="DX423" i="3"/>
  <c r="DW423" i="3"/>
  <c r="EB422" i="3"/>
  <c r="EA422" i="3"/>
  <c r="DX422" i="3"/>
  <c r="DW422" i="3"/>
  <c r="EB418" i="3"/>
  <c r="EA418" i="3"/>
  <c r="DX418" i="3"/>
  <c r="DW418" i="3"/>
  <c r="EB417" i="3"/>
  <c r="EA417" i="3"/>
  <c r="DX417" i="3"/>
  <c r="DW417" i="3"/>
  <c r="EB416" i="3"/>
  <c r="EA416" i="3"/>
  <c r="DX416" i="3"/>
  <c r="DW416" i="3"/>
  <c r="EB415" i="3"/>
  <c r="EA415" i="3"/>
  <c r="DX415" i="3"/>
  <c r="DW415" i="3"/>
  <c r="EB414" i="3"/>
  <c r="EA414" i="3"/>
  <c r="DX414" i="3"/>
  <c r="DW414" i="3"/>
  <c r="EB413" i="3"/>
  <c r="EA413" i="3"/>
  <c r="DX413" i="3"/>
  <c r="DW413" i="3"/>
  <c r="EB411" i="3"/>
  <c r="EA411" i="3"/>
  <c r="DX411" i="3"/>
  <c r="DW411" i="3"/>
  <c r="EB410" i="3"/>
  <c r="EA410" i="3"/>
  <c r="DX410" i="3"/>
  <c r="DW410" i="3"/>
  <c r="EB409" i="3"/>
  <c r="EA409" i="3"/>
  <c r="DX409" i="3"/>
  <c r="DW409" i="3"/>
  <c r="EB408" i="3"/>
  <c r="EA408" i="3"/>
  <c r="DX408" i="3"/>
  <c r="DW408" i="3"/>
  <c r="EB407" i="3"/>
  <c r="EA407" i="3"/>
  <c r="DX407" i="3"/>
  <c r="DW407" i="3"/>
  <c r="EB406" i="3"/>
  <c r="EA406" i="3"/>
  <c r="DX406" i="3"/>
  <c r="DW406" i="3"/>
  <c r="EB404" i="3"/>
  <c r="EA404" i="3"/>
  <c r="DX404" i="3"/>
  <c r="DW404" i="3"/>
  <c r="EB402" i="3"/>
  <c r="EA402" i="3"/>
  <c r="DX402" i="3"/>
  <c r="DW402" i="3"/>
  <c r="EB400" i="3"/>
  <c r="EA400" i="3"/>
  <c r="DX400" i="3"/>
  <c r="DW400" i="3"/>
  <c r="EB399" i="3"/>
  <c r="EA399" i="3"/>
  <c r="DX399" i="3"/>
  <c r="DW399" i="3"/>
  <c r="EB398" i="3"/>
  <c r="EA398" i="3"/>
  <c r="DX398" i="3"/>
  <c r="DW398" i="3"/>
  <c r="EB397" i="3"/>
  <c r="EA397" i="3"/>
  <c r="DX397" i="3"/>
  <c r="DW397" i="3"/>
  <c r="EB396" i="3"/>
  <c r="EA396" i="3"/>
  <c r="DX396" i="3"/>
  <c r="DW396" i="3"/>
  <c r="EB394" i="3"/>
  <c r="EA394" i="3"/>
  <c r="DX394" i="3"/>
  <c r="DW394" i="3"/>
  <c r="EB393" i="3"/>
  <c r="EA393" i="3"/>
  <c r="DX393" i="3"/>
  <c r="DW393" i="3"/>
  <c r="EB392" i="3"/>
  <c r="EA392" i="3"/>
  <c r="DX392" i="3"/>
  <c r="DW392" i="3"/>
  <c r="EB391" i="3"/>
  <c r="EA391" i="3"/>
  <c r="DX391" i="3"/>
  <c r="DW391" i="3"/>
  <c r="EB390" i="3"/>
  <c r="EA390" i="3"/>
  <c r="DX390" i="3"/>
  <c r="DW390" i="3"/>
  <c r="EB388" i="3"/>
  <c r="EA388" i="3"/>
  <c r="DX388" i="3"/>
  <c r="DW388" i="3"/>
  <c r="EB387" i="3"/>
  <c r="EA387" i="3"/>
  <c r="DX387" i="3"/>
  <c r="DW387" i="3"/>
  <c r="EB386" i="3"/>
  <c r="EA386" i="3"/>
  <c r="DX386" i="3"/>
  <c r="DW386" i="3"/>
  <c r="EB384" i="3"/>
  <c r="EA384" i="3"/>
  <c r="DX384" i="3"/>
  <c r="DW384" i="3"/>
  <c r="EB383" i="3"/>
  <c r="EA383" i="3"/>
  <c r="DX383" i="3"/>
  <c r="DW383" i="3"/>
  <c r="EB382" i="3"/>
  <c r="EA382" i="3"/>
  <c r="DX382" i="3"/>
  <c r="DW382" i="3"/>
  <c r="EB380" i="3"/>
  <c r="EA380" i="3"/>
  <c r="DX380" i="3"/>
  <c r="DW380" i="3"/>
  <c r="EB379" i="3"/>
  <c r="EA379" i="3"/>
  <c r="DX379" i="3"/>
  <c r="DW379" i="3"/>
  <c r="EB378" i="3"/>
  <c r="EA378" i="3"/>
  <c r="DX378" i="3"/>
  <c r="DW378" i="3"/>
  <c r="EB377" i="3"/>
  <c r="EA377" i="3"/>
  <c r="DX377" i="3"/>
  <c r="DW377" i="3"/>
  <c r="EB376" i="3"/>
  <c r="EA376" i="3"/>
  <c r="DX376" i="3"/>
  <c r="DW376" i="3"/>
  <c r="EB375" i="3"/>
  <c r="EA375" i="3"/>
  <c r="DX375" i="3"/>
  <c r="DW375" i="3"/>
  <c r="EB373" i="3"/>
  <c r="EA373" i="3"/>
  <c r="DX373" i="3"/>
  <c r="DW373" i="3"/>
  <c r="EB371" i="3"/>
  <c r="EA371" i="3"/>
  <c r="DX371" i="3"/>
  <c r="DW371" i="3"/>
  <c r="EB370" i="3"/>
  <c r="EA370" i="3"/>
  <c r="DX370" i="3"/>
  <c r="DW370" i="3"/>
  <c r="EB369" i="3"/>
  <c r="EA369" i="3"/>
  <c r="DX369" i="3"/>
  <c r="DW369" i="3"/>
  <c r="EB367" i="3"/>
  <c r="EA367" i="3"/>
  <c r="DX367" i="3"/>
  <c r="DW367" i="3"/>
  <c r="EB366" i="3"/>
  <c r="EA366" i="3"/>
  <c r="DX366" i="3"/>
  <c r="DW366" i="3"/>
  <c r="EB365" i="3"/>
  <c r="EA365" i="3"/>
  <c r="DX365" i="3"/>
  <c r="DW365" i="3"/>
  <c r="EB333" i="3"/>
  <c r="EA333" i="3"/>
  <c r="DX333" i="3"/>
  <c r="DW333" i="3"/>
  <c r="EB332" i="3"/>
  <c r="EA332" i="3"/>
  <c r="DX332" i="3"/>
  <c r="DW332" i="3"/>
  <c r="EB331" i="3"/>
  <c r="EA331" i="3"/>
  <c r="DX331" i="3"/>
  <c r="DW331" i="3"/>
  <c r="EB330" i="3"/>
  <c r="EA330" i="3"/>
  <c r="DX330" i="3"/>
  <c r="DW330" i="3"/>
  <c r="EB329" i="3"/>
  <c r="EA329" i="3"/>
  <c r="DX329" i="3"/>
  <c r="DW329" i="3"/>
  <c r="EB323" i="3"/>
  <c r="EA323" i="3"/>
  <c r="DX323" i="3"/>
  <c r="DW323" i="3"/>
  <c r="EB319" i="3"/>
  <c r="EA319" i="3"/>
  <c r="DX319" i="3"/>
  <c r="DW319" i="3"/>
  <c r="EB318" i="3"/>
  <c r="EA318" i="3"/>
  <c r="DX318" i="3"/>
  <c r="DW318" i="3"/>
  <c r="EB317" i="3"/>
  <c r="EA317" i="3"/>
  <c r="DX317" i="3"/>
  <c r="DW317" i="3"/>
  <c r="EB316" i="3"/>
  <c r="EA316" i="3"/>
  <c r="DX316" i="3"/>
  <c r="DW316" i="3"/>
  <c r="EB315" i="3"/>
  <c r="EA315" i="3"/>
  <c r="DX315" i="3"/>
  <c r="DW315" i="3"/>
  <c r="EB307" i="3"/>
  <c r="EA307" i="3"/>
  <c r="DX307" i="3"/>
  <c r="DW307" i="3"/>
  <c r="EB306" i="3"/>
  <c r="EA306" i="3"/>
  <c r="DX306" i="3"/>
  <c r="DW306" i="3"/>
  <c r="EB305" i="3"/>
  <c r="EA305" i="3"/>
  <c r="DX305" i="3"/>
  <c r="DW305" i="3"/>
  <c r="EB304" i="3"/>
  <c r="EA304" i="3"/>
  <c r="DX304" i="3"/>
  <c r="DW304" i="3"/>
  <c r="EB303" i="3"/>
  <c r="EA303" i="3"/>
  <c r="DX303" i="3"/>
  <c r="DW303" i="3"/>
  <c r="EB301" i="3"/>
  <c r="EA301" i="3"/>
  <c r="DX301" i="3"/>
  <c r="DW301" i="3"/>
  <c r="EB300" i="3"/>
  <c r="EA300" i="3"/>
  <c r="DX300" i="3"/>
  <c r="DW300" i="3"/>
  <c r="EB299" i="3"/>
  <c r="EA299" i="3"/>
  <c r="DX299" i="3"/>
  <c r="DW299" i="3"/>
  <c r="EB298" i="3"/>
  <c r="EA298" i="3"/>
  <c r="DX298" i="3"/>
  <c r="DW298" i="3"/>
  <c r="EB297" i="3"/>
  <c r="EA297" i="3"/>
  <c r="DX297" i="3"/>
  <c r="DW297" i="3"/>
  <c r="EB295" i="3"/>
  <c r="EA295" i="3"/>
  <c r="DX295" i="3"/>
  <c r="DW295" i="3"/>
  <c r="EB294" i="3"/>
  <c r="EA294" i="3"/>
  <c r="DX294" i="3"/>
  <c r="DW294" i="3"/>
  <c r="EB293" i="3"/>
  <c r="EA293" i="3"/>
  <c r="DX293" i="3"/>
  <c r="DW293" i="3"/>
  <c r="EB292" i="3"/>
  <c r="EA292" i="3"/>
  <c r="DX292" i="3"/>
  <c r="DW292" i="3"/>
  <c r="EB291" i="3"/>
  <c r="EA291" i="3"/>
  <c r="DX291" i="3"/>
  <c r="DW291" i="3"/>
  <c r="EB289" i="3"/>
  <c r="EA289" i="3"/>
  <c r="DX289" i="3"/>
  <c r="DW289" i="3"/>
  <c r="EB288" i="3"/>
  <c r="EA288" i="3"/>
  <c r="DX288" i="3"/>
  <c r="DW288" i="3"/>
  <c r="EB287" i="3"/>
  <c r="EA287" i="3"/>
  <c r="DX287" i="3"/>
  <c r="DW287" i="3"/>
  <c r="EB286" i="3"/>
  <c r="EA286" i="3"/>
  <c r="DX286" i="3"/>
  <c r="DW286" i="3"/>
  <c r="EB285" i="3"/>
  <c r="EA285" i="3"/>
  <c r="DX285" i="3"/>
  <c r="DW285" i="3"/>
  <c r="EB282" i="3"/>
  <c r="EA282" i="3"/>
  <c r="DX282" i="3"/>
  <c r="DW282" i="3"/>
  <c r="EB281" i="3"/>
  <c r="EA281" i="3"/>
  <c r="DX281" i="3"/>
  <c r="DW281" i="3"/>
  <c r="EB280" i="3"/>
  <c r="EA280" i="3"/>
  <c r="DX280" i="3"/>
  <c r="DW280" i="3"/>
  <c r="EB279" i="3"/>
  <c r="EA279" i="3"/>
  <c r="DX279" i="3"/>
  <c r="DW279" i="3"/>
  <c r="EB278" i="3"/>
  <c r="EA278" i="3"/>
  <c r="DX278" i="3"/>
  <c r="DW278" i="3"/>
  <c r="EB276" i="3"/>
  <c r="EA276" i="3"/>
  <c r="DX276" i="3"/>
  <c r="DW276" i="3"/>
  <c r="EB275" i="3"/>
  <c r="EA275" i="3"/>
  <c r="DX275" i="3"/>
  <c r="DW275" i="3"/>
  <c r="EB274" i="3"/>
  <c r="EA274" i="3"/>
  <c r="DX274" i="3"/>
  <c r="DW274" i="3"/>
  <c r="EB273" i="3"/>
  <c r="EA273" i="3"/>
  <c r="DX273" i="3"/>
  <c r="DW273" i="3"/>
  <c r="EB272" i="3"/>
  <c r="EA272" i="3"/>
  <c r="DX272" i="3"/>
  <c r="DW272" i="3"/>
  <c r="EB269" i="3"/>
  <c r="EA269" i="3"/>
  <c r="DX269" i="3"/>
  <c r="DW269" i="3"/>
  <c r="EB268" i="3"/>
  <c r="EA268" i="3"/>
  <c r="DX268" i="3"/>
  <c r="DW268" i="3"/>
  <c r="EB267" i="3"/>
  <c r="EA267" i="3"/>
  <c r="DX267" i="3"/>
  <c r="DW267" i="3"/>
  <c r="EB266" i="3"/>
  <c r="EA266" i="3"/>
  <c r="DX266" i="3"/>
  <c r="DW266" i="3"/>
  <c r="EB265" i="3"/>
  <c r="EA265" i="3"/>
  <c r="DX265" i="3"/>
  <c r="DW265" i="3"/>
  <c r="EB263" i="3"/>
  <c r="EA263" i="3"/>
  <c r="DX263" i="3"/>
  <c r="DW263" i="3"/>
  <c r="EB262" i="3"/>
  <c r="EA262" i="3"/>
  <c r="DX262" i="3"/>
  <c r="DW262" i="3"/>
  <c r="EB261" i="3"/>
  <c r="EA261" i="3"/>
  <c r="DX261" i="3"/>
  <c r="DW261" i="3"/>
  <c r="EB260" i="3"/>
  <c r="EA260" i="3"/>
  <c r="DX260" i="3"/>
  <c r="DW260" i="3"/>
  <c r="EB259" i="3"/>
  <c r="EA259" i="3"/>
  <c r="DX259" i="3"/>
  <c r="DW259" i="3"/>
  <c r="EB256" i="3"/>
  <c r="EA256" i="3"/>
  <c r="DX256" i="3"/>
  <c r="DW256" i="3"/>
  <c r="EB255" i="3"/>
  <c r="EA255" i="3"/>
  <c r="DX255" i="3"/>
  <c r="DW255" i="3"/>
  <c r="EB254" i="3"/>
  <c r="EA254" i="3"/>
  <c r="DX254" i="3"/>
  <c r="DW254" i="3"/>
  <c r="EB253" i="3"/>
  <c r="EA253" i="3"/>
  <c r="DX253" i="3"/>
  <c r="DW253" i="3"/>
  <c r="EB252" i="3"/>
  <c r="EA252" i="3"/>
  <c r="DX252" i="3"/>
  <c r="DW252" i="3"/>
  <c r="EB250" i="3"/>
  <c r="EA250" i="3"/>
  <c r="DX250" i="3"/>
  <c r="DW250" i="3"/>
  <c r="EB249" i="3"/>
  <c r="EA249" i="3"/>
  <c r="DX249" i="3"/>
  <c r="DW249" i="3"/>
  <c r="EB248" i="3"/>
  <c r="EA248" i="3"/>
  <c r="DX248" i="3"/>
  <c r="DW248" i="3"/>
  <c r="EB247" i="3"/>
  <c r="EA247" i="3"/>
  <c r="DX247" i="3"/>
  <c r="DW247" i="3"/>
  <c r="EB246" i="3"/>
  <c r="EA246" i="3"/>
  <c r="DX246" i="3"/>
  <c r="DW246" i="3"/>
  <c r="EB237" i="3"/>
  <c r="EA237" i="3"/>
  <c r="DX237" i="3"/>
  <c r="DW237" i="3"/>
  <c r="EB236" i="3"/>
  <c r="EA236" i="3"/>
  <c r="DX236" i="3"/>
  <c r="DW236" i="3"/>
  <c r="EB235" i="3"/>
  <c r="EA235" i="3"/>
  <c r="DX235" i="3"/>
  <c r="DW235" i="3"/>
  <c r="EB234" i="3"/>
  <c r="EA234" i="3"/>
  <c r="DX234" i="3"/>
  <c r="DW234" i="3"/>
  <c r="EB233" i="3"/>
  <c r="EA233" i="3"/>
  <c r="DX233" i="3"/>
  <c r="DW233" i="3"/>
  <c r="EB231" i="3"/>
  <c r="EA231" i="3"/>
  <c r="DX231" i="3"/>
  <c r="DW231" i="3"/>
  <c r="EB230" i="3"/>
  <c r="EA230" i="3"/>
  <c r="DX230" i="3"/>
  <c r="DW230" i="3"/>
  <c r="EB229" i="3"/>
  <c r="EA229" i="3"/>
  <c r="DX229" i="3"/>
  <c r="DW229" i="3"/>
  <c r="EB228" i="3"/>
  <c r="EA228" i="3"/>
  <c r="DX228" i="3"/>
  <c r="DW228" i="3"/>
  <c r="EB227" i="3"/>
  <c r="EA227" i="3"/>
  <c r="DX227" i="3"/>
  <c r="DW227" i="3"/>
  <c r="EB225" i="3"/>
  <c r="EA225" i="3"/>
  <c r="DX225" i="3"/>
  <c r="DW225" i="3"/>
  <c r="EB224" i="3"/>
  <c r="EA224" i="3"/>
  <c r="DX224" i="3"/>
  <c r="DW224" i="3"/>
  <c r="EB223" i="3"/>
  <c r="EA223" i="3"/>
  <c r="DX223" i="3"/>
  <c r="DW223" i="3"/>
  <c r="EB222" i="3"/>
  <c r="EA222" i="3"/>
  <c r="DX222" i="3"/>
  <c r="DW222" i="3"/>
  <c r="EB221" i="3"/>
  <c r="EA221" i="3"/>
  <c r="DX221" i="3"/>
  <c r="DW221" i="3"/>
  <c r="EB219" i="3"/>
  <c r="EA219" i="3"/>
  <c r="DX219" i="3"/>
  <c r="DW219" i="3"/>
  <c r="EB218" i="3"/>
  <c r="EA218" i="3"/>
  <c r="DX218" i="3"/>
  <c r="DW218" i="3"/>
  <c r="EB217" i="3"/>
  <c r="EA217" i="3"/>
  <c r="DX217" i="3"/>
  <c r="DW217" i="3"/>
  <c r="EB216" i="3"/>
  <c r="EA216" i="3"/>
  <c r="DX216" i="3"/>
  <c r="DW216" i="3"/>
  <c r="EB215" i="3"/>
  <c r="EA215" i="3"/>
  <c r="DX215" i="3"/>
  <c r="DW215" i="3"/>
  <c r="EB213" i="3"/>
  <c r="EA213" i="3"/>
  <c r="DX213" i="3"/>
  <c r="DW213" i="3"/>
  <c r="EB212" i="3"/>
  <c r="EA212" i="3"/>
  <c r="DX212" i="3"/>
  <c r="DW212" i="3"/>
  <c r="EB211" i="3"/>
  <c r="EA211" i="3"/>
  <c r="DX211" i="3"/>
  <c r="DW211" i="3"/>
  <c r="EB210" i="3"/>
  <c r="EA210" i="3"/>
  <c r="DX210" i="3"/>
  <c r="DW210" i="3"/>
  <c r="EB209" i="3"/>
  <c r="EA209" i="3"/>
  <c r="DX209" i="3"/>
  <c r="DW209" i="3"/>
  <c r="EB206" i="3"/>
  <c r="EA206" i="3"/>
  <c r="DX206" i="3"/>
  <c r="DW206" i="3"/>
  <c r="EB204" i="3"/>
  <c r="EA204" i="3"/>
  <c r="DX204" i="3"/>
  <c r="DW204" i="3"/>
  <c r="EB203" i="3"/>
  <c r="EA203" i="3"/>
  <c r="DX203" i="3"/>
  <c r="DW203" i="3"/>
  <c r="EB202" i="3"/>
  <c r="EA202" i="3"/>
  <c r="DX202" i="3"/>
  <c r="DW202" i="3"/>
  <c r="EB201" i="3"/>
  <c r="EA201" i="3"/>
  <c r="DX201" i="3"/>
  <c r="DW201" i="3"/>
  <c r="EB200" i="3"/>
  <c r="EA200" i="3"/>
  <c r="DX200" i="3"/>
  <c r="DW200" i="3"/>
  <c r="EB198" i="3"/>
  <c r="EA198" i="3"/>
  <c r="DX198" i="3"/>
  <c r="DW198" i="3"/>
  <c r="EB197" i="3"/>
  <c r="EA197" i="3"/>
  <c r="DX197" i="3"/>
  <c r="DW197" i="3"/>
  <c r="EB196" i="3"/>
  <c r="EA196" i="3"/>
  <c r="DX196" i="3"/>
  <c r="DW196" i="3"/>
  <c r="EB195" i="3"/>
  <c r="EA195" i="3"/>
  <c r="DX195" i="3"/>
  <c r="DW195" i="3"/>
  <c r="EB194" i="3"/>
  <c r="EA194" i="3"/>
  <c r="DX194" i="3"/>
  <c r="DW194" i="3"/>
  <c r="EB192" i="3"/>
  <c r="EA192" i="3"/>
  <c r="DX192" i="3"/>
  <c r="DW192" i="3"/>
  <c r="EB191" i="3"/>
  <c r="EA191" i="3"/>
  <c r="DX191" i="3"/>
  <c r="DW191" i="3"/>
  <c r="EB190" i="3"/>
  <c r="EA190" i="3"/>
  <c r="DX190" i="3"/>
  <c r="DW190" i="3"/>
  <c r="EB189" i="3"/>
  <c r="EA189" i="3"/>
  <c r="DX189" i="3"/>
  <c r="DW189" i="3"/>
  <c r="EB188" i="3"/>
  <c r="EA188" i="3"/>
  <c r="DX188" i="3"/>
  <c r="DW188" i="3"/>
  <c r="EB186" i="3"/>
  <c r="EA186" i="3"/>
  <c r="DX186" i="3"/>
  <c r="DW186" i="3"/>
  <c r="EB185" i="3"/>
  <c r="EA185" i="3"/>
  <c r="DX185" i="3"/>
  <c r="DW185" i="3"/>
  <c r="EB184" i="3"/>
  <c r="EA184" i="3"/>
  <c r="DX184" i="3"/>
  <c r="DW184" i="3"/>
  <c r="EB183" i="3"/>
  <c r="EA183" i="3"/>
  <c r="DX183" i="3"/>
  <c r="DW183" i="3"/>
  <c r="EB182" i="3"/>
  <c r="EA182" i="3"/>
  <c r="DX182" i="3"/>
  <c r="DW182" i="3"/>
  <c r="EB180" i="3"/>
  <c r="EA180" i="3"/>
  <c r="DX180" i="3"/>
  <c r="DW180" i="3"/>
  <c r="EB179" i="3"/>
  <c r="EA179" i="3"/>
  <c r="DX179" i="3"/>
  <c r="DW179" i="3"/>
  <c r="EB178" i="3"/>
  <c r="EA178" i="3"/>
  <c r="DX178" i="3"/>
  <c r="DW178" i="3"/>
  <c r="EB177" i="3"/>
  <c r="EA177" i="3"/>
  <c r="DX177" i="3"/>
  <c r="DW177" i="3"/>
  <c r="EB176" i="3"/>
  <c r="EA176" i="3"/>
  <c r="DX176" i="3"/>
  <c r="DW176" i="3"/>
  <c r="EB173" i="3"/>
  <c r="EA173" i="3"/>
  <c r="DX173" i="3"/>
  <c r="DW173" i="3"/>
  <c r="EB172" i="3"/>
  <c r="EA172" i="3"/>
  <c r="DX172" i="3"/>
  <c r="DW172" i="3"/>
  <c r="EB171" i="3"/>
  <c r="EA171" i="3"/>
  <c r="DX171" i="3"/>
  <c r="DW171" i="3"/>
  <c r="EB170" i="3"/>
  <c r="EA170" i="3"/>
  <c r="DX170" i="3"/>
  <c r="DW170" i="3"/>
  <c r="EB169" i="3"/>
  <c r="EA169" i="3"/>
  <c r="DX169" i="3"/>
  <c r="DW169" i="3"/>
  <c r="EB166" i="3"/>
  <c r="EA166" i="3"/>
  <c r="DX166" i="3"/>
  <c r="DW166" i="3"/>
  <c r="EB165" i="3"/>
  <c r="EA165" i="3"/>
  <c r="DX165" i="3"/>
  <c r="DW165" i="3"/>
  <c r="EB164" i="3"/>
  <c r="EA164" i="3"/>
  <c r="DX164" i="3"/>
  <c r="DW164" i="3"/>
  <c r="EB163" i="3"/>
  <c r="EA163" i="3"/>
  <c r="DX163" i="3"/>
  <c r="DW163" i="3"/>
  <c r="EB162" i="3"/>
  <c r="EA162" i="3"/>
  <c r="DX162" i="3"/>
  <c r="DW162" i="3"/>
  <c r="EB154" i="3"/>
  <c r="EA154" i="3"/>
  <c r="DX154" i="3"/>
  <c r="DW154" i="3"/>
  <c r="EB153" i="3"/>
  <c r="EA153" i="3"/>
  <c r="DX153" i="3"/>
  <c r="DW153" i="3"/>
  <c r="EB152" i="3"/>
  <c r="EA152" i="3"/>
  <c r="DX152" i="3"/>
  <c r="DW152" i="3"/>
  <c r="EB151" i="3"/>
  <c r="EA151" i="3"/>
  <c r="DX151" i="3"/>
  <c r="DW151" i="3"/>
  <c r="EB150" i="3"/>
  <c r="EA150" i="3"/>
  <c r="DX150" i="3"/>
  <c r="DW150" i="3"/>
  <c r="EB148" i="3"/>
  <c r="EA148" i="3"/>
  <c r="DX148" i="3"/>
  <c r="DW148" i="3"/>
  <c r="EB147" i="3"/>
  <c r="EA147" i="3"/>
  <c r="DX147" i="3"/>
  <c r="DW147" i="3"/>
  <c r="EB146" i="3"/>
  <c r="EA146" i="3"/>
  <c r="DX146" i="3"/>
  <c r="DW146" i="3"/>
  <c r="EB145" i="3"/>
  <c r="EA145" i="3"/>
  <c r="DX145" i="3"/>
  <c r="DW145" i="3"/>
  <c r="EB144" i="3"/>
  <c r="EA144" i="3"/>
  <c r="DX144" i="3"/>
  <c r="DW144" i="3"/>
  <c r="EB142" i="3"/>
  <c r="EA142" i="3"/>
  <c r="DX142" i="3"/>
  <c r="DW142" i="3"/>
  <c r="EB141" i="3"/>
  <c r="EA141" i="3"/>
  <c r="DX141" i="3"/>
  <c r="DW141" i="3"/>
  <c r="EB140" i="3"/>
  <c r="EA140" i="3"/>
  <c r="DX140" i="3"/>
  <c r="DW140" i="3"/>
  <c r="EB139" i="3"/>
  <c r="EA139" i="3"/>
  <c r="DX139" i="3"/>
  <c r="DW139" i="3"/>
  <c r="EB138" i="3"/>
  <c r="EA138" i="3"/>
  <c r="DX138" i="3"/>
  <c r="DW138" i="3"/>
  <c r="EB135" i="3"/>
  <c r="EA135" i="3"/>
  <c r="DX135" i="3"/>
  <c r="DW135" i="3"/>
  <c r="EB134" i="3"/>
  <c r="EA134" i="3"/>
  <c r="DX134" i="3"/>
  <c r="DW134" i="3"/>
  <c r="EB133" i="3"/>
  <c r="EA133" i="3"/>
  <c r="DX133" i="3"/>
  <c r="DW133" i="3"/>
  <c r="EB132" i="3"/>
  <c r="EA132" i="3"/>
  <c r="DX132" i="3"/>
  <c r="DW132" i="3"/>
  <c r="EB131" i="3"/>
  <c r="EA131" i="3"/>
  <c r="DX131" i="3"/>
  <c r="DW131" i="3"/>
  <c r="EB129" i="3"/>
  <c r="EA129" i="3"/>
  <c r="DX129" i="3"/>
  <c r="DW129" i="3"/>
  <c r="EB128" i="3"/>
  <c r="EA128" i="3"/>
  <c r="DX128" i="3"/>
  <c r="DW128" i="3"/>
  <c r="EB127" i="3"/>
  <c r="EA127" i="3"/>
  <c r="DX127" i="3"/>
  <c r="DW127" i="3"/>
  <c r="EB126" i="3"/>
  <c r="EA126" i="3"/>
  <c r="DX126" i="3"/>
  <c r="DW126" i="3"/>
  <c r="EB125" i="3"/>
  <c r="EA125" i="3"/>
  <c r="DX125" i="3"/>
  <c r="DW125" i="3"/>
  <c r="EB123" i="3"/>
  <c r="EA123" i="3"/>
  <c r="DX123" i="3"/>
  <c r="DW123" i="3"/>
  <c r="EB122" i="3"/>
  <c r="EA122" i="3"/>
  <c r="DX122" i="3"/>
  <c r="DW122" i="3"/>
  <c r="EB121" i="3"/>
  <c r="EA121" i="3"/>
  <c r="DX121" i="3"/>
  <c r="DW121" i="3"/>
  <c r="EB120" i="3"/>
  <c r="EA120" i="3"/>
  <c r="DX120" i="3"/>
  <c r="DW120" i="3"/>
  <c r="EB119" i="3"/>
  <c r="EA119" i="3"/>
  <c r="DX119" i="3"/>
  <c r="DW119" i="3"/>
  <c r="EB117" i="3"/>
  <c r="EA117" i="3"/>
  <c r="DX117" i="3"/>
  <c r="DW117" i="3"/>
  <c r="EB116" i="3"/>
  <c r="EA116" i="3"/>
  <c r="DX116" i="3"/>
  <c r="DW116" i="3"/>
  <c r="EB115" i="3"/>
  <c r="EA115" i="3"/>
  <c r="DX115" i="3"/>
  <c r="DW115" i="3"/>
  <c r="EB114" i="3"/>
  <c r="EA114" i="3"/>
  <c r="DX114" i="3"/>
  <c r="DW114" i="3"/>
  <c r="EB113" i="3"/>
  <c r="EA113" i="3"/>
  <c r="DX113" i="3"/>
  <c r="DW113" i="3"/>
  <c r="EB111" i="3"/>
  <c r="EA111" i="3"/>
  <c r="DX111" i="3"/>
  <c r="DW111" i="3"/>
  <c r="EB110" i="3"/>
  <c r="EA110" i="3"/>
  <c r="DX110" i="3"/>
  <c r="DW110" i="3"/>
  <c r="EB109" i="3"/>
  <c r="EA109" i="3"/>
  <c r="DX109" i="3"/>
  <c r="DW109" i="3"/>
  <c r="EB108" i="3"/>
  <c r="EA108" i="3"/>
  <c r="DX108" i="3"/>
  <c r="DW108" i="3"/>
  <c r="EB107" i="3"/>
  <c r="EA107" i="3"/>
  <c r="DX107" i="3"/>
  <c r="DW107" i="3"/>
  <c r="EB105" i="3"/>
  <c r="EA105" i="3"/>
  <c r="DX105" i="3"/>
  <c r="DW105" i="3"/>
  <c r="EB104" i="3"/>
  <c r="EA104" i="3"/>
  <c r="DX104" i="3"/>
  <c r="DW104" i="3"/>
  <c r="EB103" i="3"/>
  <c r="EA103" i="3"/>
  <c r="DX103" i="3"/>
  <c r="DW103" i="3"/>
  <c r="EB102" i="3"/>
  <c r="EA102" i="3"/>
  <c r="DX102" i="3"/>
  <c r="DW102" i="3"/>
  <c r="EB101" i="3"/>
  <c r="EA101" i="3"/>
  <c r="DX101" i="3"/>
  <c r="DW101" i="3"/>
  <c r="EB99" i="3"/>
  <c r="EA99" i="3"/>
  <c r="DX99" i="3"/>
  <c r="DW99" i="3"/>
  <c r="EB98" i="3"/>
  <c r="EA98" i="3"/>
  <c r="DX98" i="3"/>
  <c r="DW98" i="3"/>
  <c r="EB97" i="3"/>
  <c r="EA97" i="3"/>
  <c r="DX97" i="3"/>
  <c r="DW97" i="3"/>
  <c r="EB96" i="3"/>
  <c r="EA96" i="3"/>
  <c r="DX96" i="3"/>
  <c r="DW96" i="3"/>
  <c r="EB95" i="3"/>
  <c r="EA95" i="3"/>
  <c r="DX95" i="3"/>
  <c r="DW95" i="3"/>
  <c r="EB93" i="3"/>
  <c r="EA93" i="3"/>
  <c r="DX93" i="3"/>
  <c r="DW93" i="3"/>
  <c r="EB92" i="3"/>
  <c r="EA92" i="3"/>
  <c r="DX92" i="3"/>
  <c r="DW92" i="3"/>
  <c r="EB91" i="3"/>
  <c r="EA91" i="3"/>
  <c r="DX91" i="3"/>
  <c r="DW91" i="3"/>
  <c r="EB90" i="3"/>
  <c r="EA90" i="3"/>
  <c r="DX90" i="3"/>
  <c r="DW90" i="3"/>
  <c r="EB89" i="3"/>
  <c r="EA89" i="3"/>
  <c r="DX89" i="3"/>
  <c r="DW89" i="3"/>
  <c r="EB87" i="3"/>
  <c r="EA87" i="3"/>
  <c r="DX87" i="3"/>
  <c r="DW87" i="3"/>
  <c r="EB86" i="3"/>
  <c r="EA86" i="3"/>
  <c r="DX86" i="3"/>
  <c r="DW86" i="3"/>
  <c r="EB85" i="3"/>
  <c r="EA85" i="3"/>
  <c r="DX85" i="3"/>
  <c r="DW85" i="3"/>
  <c r="EB84" i="3"/>
  <c r="EA84" i="3"/>
  <c r="DX84" i="3"/>
  <c r="DW84" i="3"/>
  <c r="EB83" i="3"/>
  <c r="EA83" i="3"/>
  <c r="DX83" i="3"/>
  <c r="DW83" i="3"/>
  <c r="EB80" i="3"/>
  <c r="EA80" i="3"/>
  <c r="DX80" i="3"/>
  <c r="DW80" i="3"/>
  <c r="EB78" i="3"/>
  <c r="EA78" i="3"/>
  <c r="DX78" i="3"/>
  <c r="DW78" i="3"/>
  <c r="EB77" i="3"/>
  <c r="EA77" i="3"/>
  <c r="DX77" i="3"/>
  <c r="DW77" i="3"/>
  <c r="EB76" i="3"/>
  <c r="EA76" i="3"/>
  <c r="DX76" i="3"/>
  <c r="DW76" i="3"/>
  <c r="EB75" i="3"/>
  <c r="EA75" i="3"/>
  <c r="DX75" i="3"/>
  <c r="DW75" i="3"/>
  <c r="EB74" i="3"/>
  <c r="EA74" i="3"/>
  <c r="DX74" i="3"/>
  <c r="DW74" i="3"/>
  <c r="EB72" i="3"/>
  <c r="EA72" i="3"/>
  <c r="DX72" i="3"/>
  <c r="DW72" i="3"/>
  <c r="EB71" i="3"/>
  <c r="EA71" i="3"/>
  <c r="DX71" i="3"/>
  <c r="DW71" i="3"/>
  <c r="EB70" i="3"/>
  <c r="EA70" i="3"/>
  <c r="DX70" i="3"/>
  <c r="DW70" i="3"/>
  <c r="EB69" i="3"/>
  <c r="EA69" i="3"/>
  <c r="DX69" i="3"/>
  <c r="DW69" i="3"/>
  <c r="EB68" i="3"/>
  <c r="EA68" i="3"/>
  <c r="DX68" i="3"/>
  <c r="DW68" i="3"/>
  <c r="EB66" i="3"/>
  <c r="EA66" i="3"/>
  <c r="DX66" i="3"/>
  <c r="DW66" i="3"/>
  <c r="EB65" i="3"/>
  <c r="EA65" i="3"/>
  <c r="DX65" i="3"/>
  <c r="DW65" i="3"/>
  <c r="EB64" i="3"/>
  <c r="EA64" i="3"/>
  <c r="DX64" i="3"/>
  <c r="DW64" i="3"/>
  <c r="EB63" i="3"/>
  <c r="EA63" i="3"/>
  <c r="DX63" i="3"/>
  <c r="DW63" i="3"/>
  <c r="EB62" i="3"/>
  <c r="EA62" i="3"/>
  <c r="DX62" i="3"/>
  <c r="DW62" i="3"/>
  <c r="EB60" i="3"/>
  <c r="EA60" i="3"/>
  <c r="DX60" i="3"/>
  <c r="DW60" i="3"/>
  <c r="EB59" i="3"/>
  <c r="EA59" i="3"/>
  <c r="DX59" i="3"/>
  <c r="DW59" i="3"/>
  <c r="EB58" i="3"/>
  <c r="EA58" i="3"/>
  <c r="DX58" i="3"/>
  <c r="DW58" i="3"/>
  <c r="EB57" i="3"/>
  <c r="EA57" i="3"/>
  <c r="DX57" i="3"/>
  <c r="DW57" i="3"/>
  <c r="EB56" i="3"/>
  <c r="EA56" i="3"/>
  <c r="DX56" i="3"/>
  <c r="DW56" i="3"/>
  <c r="EB48" i="3"/>
  <c r="EA48" i="3"/>
  <c r="DX48" i="3"/>
  <c r="DW48" i="3"/>
  <c r="EB47" i="3"/>
  <c r="EA47" i="3"/>
  <c r="DX47" i="3"/>
  <c r="DW47" i="3"/>
  <c r="EB46" i="3"/>
  <c r="EA46" i="3"/>
  <c r="DX46" i="3"/>
  <c r="DW46" i="3"/>
  <c r="EB45" i="3"/>
  <c r="EA45" i="3"/>
  <c r="DX45" i="3"/>
  <c r="DW45" i="3"/>
  <c r="EB44" i="3"/>
  <c r="EA44" i="3"/>
  <c r="DX44" i="3"/>
  <c r="DW44" i="3"/>
  <c r="EB42" i="3"/>
  <c r="EA42" i="3"/>
  <c r="DX42" i="3"/>
  <c r="DW42" i="3"/>
  <c r="EB41" i="3"/>
  <c r="EA41" i="3"/>
  <c r="DX41" i="3"/>
  <c r="DW41" i="3"/>
  <c r="EB40" i="3"/>
  <c r="EA40" i="3"/>
  <c r="DX40" i="3"/>
  <c r="DW40" i="3"/>
  <c r="EB39" i="3"/>
  <c r="EA39" i="3"/>
  <c r="DX39" i="3"/>
  <c r="DW39" i="3"/>
  <c r="EB38" i="3"/>
  <c r="EA38" i="3"/>
  <c r="DX38" i="3"/>
  <c r="DW38" i="3"/>
  <c r="EB36" i="3"/>
  <c r="EA36" i="3"/>
  <c r="DX36" i="3"/>
  <c r="DW36" i="3"/>
  <c r="EB35" i="3"/>
  <c r="EA35" i="3"/>
  <c r="DX35" i="3"/>
  <c r="DW35" i="3"/>
  <c r="EB34" i="3"/>
  <c r="EA34" i="3"/>
  <c r="DX34" i="3"/>
  <c r="DW34" i="3"/>
  <c r="EB33" i="3"/>
  <c r="EA33" i="3"/>
  <c r="DX33" i="3"/>
  <c r="DW33" i="3"/>
  <c r="EB32" i="3"/>
  <c r="EA32" i="3"/>
  <c r="DX32" i="3"/>
  <c r="DW32" i="3"/>
  <c r="EB30" i="3"/>
  <c r="EA30" i="3"/>
  <c r="DX30" i="3"/>
  <c r="DW30" i="3"/>
  <c r="EB29" i="3"/>
  <c r="EA29" i="3"/>
  <c r="DX29" i="3"/>
  <c r="DW29" i="3"/>
  <c r="EB28" i="3"/>
  <c r="EA28" i="3"/>
  <c r="DX28" i="3"/>
  <c r="DW28" i="3"/>
  <c r="EB27" i="3"/>
  <c r="EA27" i="3"/>
  <c r="DX27" i="3"/>
  <c r="DW27" i="3"/>
  <c r="EB26" i="3"/>
  <c r="EA26" i="3"/>
  <c r="DX26" i="3"/>
  <c r="DW26" i="3"/>
  <c r="EB24" i="3"/>
  <c r="EA24" i="3"/>
  <c r="DX24" i="3"/>
  <c r="DW24" i="3"/>
  <c r="EB23" i="3"/>
  <c r="EA23" i="3"/>
  <c r="DX23" i="3"/>
  <c r="DW23" i="3"/>
  <c r="EB22" i="3"/>
  <c r="EA22" i="3"/>
  <c r="DX22" i="3"/>
  <c r="DW22" i="3"/>
  <c r="EB21" i="3"/>
  <c r="EA21" i="3"/>
  <c r="DX21" i="3"/>
  <c r="DW21" i="3"/>
  <c r="EB16" i="3"/>
  <c r="EA16" i="3"/>
  <c r="DX16" i="3"/>
  <c r="DW16" i="3"/>
  <c r="EB15" i="3"/>
  <c r="EA15" i="3"/>
  <c r="DX15" i="3"/>
  <c r="DW15" i="3"/>
  <c r="FK78" i="3" l="1"/>
  <c r="DS78" i="3"/>
  <c r="DR78" i="3"/>
  <c r="DO78" i="3"/>
  <c r="DN78" i="3"/>
  <c r="DJ78" i="3"/>
  <c r="DI78" i="3"/>
  <c r="BK78" i="3"/>
  <c r="HA78" i="3" s="1"/>
  <c r="AP78" i="3"/>
  <c r="AO78" i="3"/>
  <c r="W78" i="3"/>
  <c r="AW78" i="3" s="1"/>
  <c r="FL77" i="3"/>
  <c r="FK77" i="3"/>
  <c r="DS77" i="3"/>
  <c r="DR77" i="3"/>
  <c r="DO77" i="3"/>
  <c r="DN77" i="3"/>
  <c r="DJ77" i="3"/>
  <c r="DI77" i="3"/>
  <c r="DF77" i="3"/>
  <c r="DE77" i="3"/>
  <c r="DA77" i="3"/>
  <c r="CZ77" i="3"/>
  <c r="CQ77" i="3"/>
  <c r="CV77" i="3" s="1"/>
  <c r="BD77" i="3"/>
  <c r="AP77" i="3" s="1"/>
  <c r="AO77" i="3"/>
  <c r="W77" i="3"/>
  <c r="AX77" i="3" s="1"/>
  <c r="FL76" i="3"/>
  <c r="FK76" i="3"/>
  <c r="DS76" i="3"/>
  <c r="DR76" i="3"/>
  <c r="DO76" i="3"/>
  <c r="DN76" i="3"/>
  <c r="DJ76" i="3"/>
  <c r="DI76" i="3"/>
  <c r="DF76" i="3"/>
  <c r="DE76" i="3"/>
  <c r="DA76" i="3"/>
  <c r="CZ76" i="3"/>
  <c r="CQ76" i="3"/>
  <c r="CV76" i="3" s="1"/>
  <c r="BD76" i="3"/>
  <c r="AP76" i="3" s="1"/>
  <c r="AO76" i="3"/>
  <c r="W76" i="3"/>
  <c r="AW76" i="3" s="1"/>
  <c r="FL75" i="3"/>
  <c r="FK75" i="3"/>
  <c r="DS75" i="3"/>
  <c r="DR75" i="3"/>
  <c r="DO75" i="3"/>
  <c r="DN75" i="3"/>
  <c r="DJ75" i="3"/>
  <c r="DI75" i="3"/>
  <c r="DF75" i="3"/>
  <c r="DE75" i="3"/>
  <c r="DA75" i="3"/>
  <c r="CZ75" i="3"/>
  <c r="CQ75" i="3"/>
  <c r="CV75" i="3" s="1"/>
  <c r="BD75" i="3"/>
  <c r="AP75" i="3" s="1"/>
  <c r="AO75" i="3"/>
  <c r="W75" i="3"/>
  <c r="AX75" i="3" s="1"/>
  <c r="FL74" i="3"/>
  <c r="FK74" i="3"/>
  <c r="DS74" i="3"/>
  <c r="DR74" i="3"/>
  <c r="DO74" i="3"/>
  <c r="DN74" i="3"/>
  <c r="DJ74" i="3"/>
  <c r="DI74" i="3"/>
  <c r="DF74" i="3"/>
  <c r="DE74" i="3"/>
  <c r="DA74" i="3"/>
  <c r="CZ74" i="3"/>
  <c r="CQ74" i="3"/>
  <c r="CV74" i="3" s="1"/>
  <c r="BD74" i="3"/>
  <c r="AP74" i="3" s="1"/>
  <c r="AO74" i="3"/>
  <c r="W74" i="3"/>
  <c r="AW74" i="3" s="1"/>
  <c r="HO76" i="3" l="1"/>
  <c r="HW76" i="3"/>
  <c r="IB76" i="3"/>
  <c r="HQ76" i="3"/>
  <c r="HU76" i="3"/>
  <c r="HZ76" i="3"/>
  <c r="IC76" i="3"/>
  <c r="HV76" i="3"/>
  <c r="HP76" i="3"/>
  <c r="HX76" i="3"/>
  <c r="HR76" i="3"/>
  <c r="IA76" i="3"/>
  <c r="HQ77" i="3"/>
  <c r="HW77" i="3"/>
  <c r="HO77" i="3"/>
  <c r="HU77" i="3"/>
  <c r="HX77" i="3"/>
  <c r="IC77" i="3"/>
  <c r="HP77" i="3"/>
  <c r="HZ77" i="3"/>
  <c r="HR77" i="3"/>
  <c r="IA77" i="3"/>
  <c r="HV77" i="3"/>
  <c r="IB77" i="3"/>
  <c r="HQ74" i="3"/>
  <c r="HU74" i="3"/>
  <c r="HZ74" i="3"/>
  <c r="HO74" i="3"/>
  <c r="HW74" i="3"/>
  <c r="IB74" i="3"/>
  <c r="HV74" i="3"/>
  <c r="HP74" i="3"/>
  <c r="HX74" i="3"/>
  <c r="HR74" i="3"/>
  <c r="IA74" i="3"/>
  <c r="IC74" i="3"/>
  <c r="HR78" i="3"/>
  <c r="HV78" i="3"/>
  <c r="IA78" i="3"/>
  <c r="HO78" i="3"/>
  <c r="HW78" i="3"/>
  <c r="IB78" i="3"/>
  <c r="HP78" i="3"/>
  <c r="HX78" i="3"/>
  <c r="IC78" i="3"/>
  <c r="HQ78" i="3"/>
  <c r="HU78" i="3"/>
  <c r="HZ78" i="3"/>
  <c r="HO75" i="3"/>
  <c r="HU75" i="3"/>
  <c r="HZ75" i="3"/>
  <c r="HQ75" i="3"/>
  <c r="HW75" i="3"/>
  <c r="IB75" i="3"/>
  <c r="HP75" i="3"/>
  <c r="IA75" i="3"/>
  <c r="HR75" i="3"/>
  <c r="IC75" i="3"/>
  <c r="HV75" i="3"/>
  <c r="HX75" i="3"/>
  <c r="ID77" i="3"/>
  <c r="ID74" i="3"/>
  <c r="ID78" i="3"/>
  <c r="ID76" i="3"/>
  <c r="ID75" i="3"/>
  <c r="CR78" i="3"/>
  <c r="CW78" i="3" s="1"/>
  <c r="DA78" i="3" s="1"/>
  <c r="DF78" i="3" s="1"/>
  <c r="BK75" i="3"/>
  <c r="HA75" i="3" s="1"/>
  <c r="BK77" i="3"/>
  <c r="HA77" i="3" s="1"/>
  <c r="BK74" i="3"/>
  <c r="HA74" i="3" s="1"/>
  <c r="BK76" i="3"/>
  <c r="HA76" i="3" s="1"/>
  <c r="CQ78" i="3"/>
  <c r="CV78" i="3" s="1"/>
  <c r="CZ78" i="3" s="1"/>
  <c r="DE78" i="3" s="1"/>
  <c r="FH78" i="3"/>
  <c r="FL78" i="3" s="1"/>
  <c r="AW75" i="3"/>
  <c r="AW77" i="3"/>
  <c r="AX76" i="3"/>
  <c r="AX78" i="3"/>
  <c r="AX74" i="3"/>
  <c r="HT77" i="3" l="1"/>
  <c r="HS78" i="3"/>
  <c r="HT74" i="3"/>
  <c r="HT75" i="3"/>
  <c r="HT76" i="3"/>
  <c r="HS75" i="3"/>
  <c r="HS76" i="3"/>
  <c r="HT78" i="3"/>
  <c r="HS74" i="3"/>
  <c r="HS77" i="3"/>
  <c r="CR74" i="3"/>
  <c r="CW74" i="3" s="1"/>
  <c r="CR77" i="3"/>
  <c r="CW77" i="3" s="1"/>
  <c r="CR75" i="3"/>
  <c r="CW75" i="3" s="1"/>
  <c r="CR76" i="3"/>
  <c r="CW76" i="3" s="1"/>
  <c r="FH75" i="3"/>
  <c r="FH74" i="3"/>
  <c r="FH77" i="3"/>
  <c r="FH76" i="3"/>
  <c r="FK319" i="3" l="1"/>
  <c r="DS319" i="3"/>
  <c r="DR319" i="3"/>
  <c r="DO319" i="3"/>
  <c r="DN319" i="3"/>
  <c r="DJ319" i="3"/>
  <c r="DI319" i="3"/>
  <c r="BK319" i="3"/>
  <c r="HA319" i="3" s="1"/>
  <c r="AO319" i="3"/>
  <c r="W319" i="3"/>
  <c r="AX319" i="3" s="1"/>
  <c r="FK318" i="3"/>
  <c r="DS318" i="3"/>
  <c r="DR318" i="3"/>
  <c r="DO318" i="3"/>
  <c r="DN318" i="3"/>
  <c r="DJ318" i="3"/>
  <c r="DI318" i="3"/>
  <c r="DF318" i="3"/>
  <c r="DE318" i="3"/>
  <c r="CZ318" i="3"/>
  <c r="BK318" i="3"/>
  <c r="HA318" i="3" s="1"/>
  <c r="BD318" i="3"/>
  <c r="AP318" i="3" s="1"/>
  <c r="AO318" i="3"/>
  <c r="W318" i="3"/>
  <c r="AW318" i="3" s="1"/>
  <c r="FK317" i="3"/>
  <c r="DS317" i="3"/>
  <c r="DR317" i="3"/>
  <c r="DO317" i="3"/>
  <c r="DN317" i="3"/>
  <c r="DJ317" i="3"/>
  <c r="DI317" i="3"/>
  <c r="DF317" i="3"/>
  <c r="DE317" i="3"/>
  <c r="CZ317" i="3"/>
  <c r="BK317" i="3"/>
  <c r="HA317" i="3" s="1"/>
  <c r="BD317" i="3"/>
  <c r="AP317" i="3" s="1"/>
  <c r="AO317" i="3"/>
  <c r="W317" i="3"/>
  <c r="AX317" i="3" s="1"/>
  <c r="FK316" i="3"/>
  <c r="DS316" i="3"/>
  <c r="DR316" i="3"/>
  <c r="DO316" i="3"/>
  <c r="DN316" i="3"/>
  <c r="DJ316" i="3"/>
  <c r="DI316" i="3"/>
  <c r="DF316" i="3"/>
  <c r="DE316" i="3"/>
  <c r="CZ316" i="3"/>
  <c r="BK316" i="3"/>
  <c r="HA316" i="3" s="1"/>
  <c r="BD316" i="3"/>
  <c r="AP316" i="3" s="1"/>
  <c r="AO316" i="3"/>
  <c r="W316" i="3"/>
  <c r="AW316" i="3" s="1"/>
  <c r="FK315" i="3"/>
  <c r="DS315" i="3"/>
  <c r="DR315" i="3"/>
  <c r="DO315" i="3"/>
  <c r="DN315" i="3"/>
  <c r="DJ315" i="3"/>
  <c r="DI315" i="3"/>
  <c r="DF315" i="3"/>
  <c r="DE315" i="3"/>
  <c r="CZ315" i="3"/>
  <c r="BK315" i="3"/>
  <c r="HA315" i="3" s="1"/>
  <c r="BD315" i="3"/>
  <c r="AP315" i="3" s="1"/>
  <c r="AO315" i="3"/>
  <c r="W315" i="3"/>
  <c r="AX315" i="3" s="1"/>
  <c r="FK307" i="3"/>
  <c r="DS307" i="3"/>
  <c r="DR307" i="3"/>
  <c r="DO307" i="3"/>
  <c r="DN307" i="3"/>
  <c r="DJ307" i="3"/>
  <c r="DI307" i="3"/>
  <c r="BK307" i="3"/>
  <c r="HA307" i="3" s="1"/>
  <c r="AO307" i="3"/>
  <c r="W307" i="3"/>
  <c r="AX307" i="3" s="1"/>
  <c r="FK306" i="3"/>
  <c r="DS306" i="3"/>
  <c r="DR306" i="3"/>
  <c r="DO306" i="3"/>
  <c r="DN306" i="3"/>
  <c r="DI306" i="3"/>
  <c r="CQ306" i="3"/>
  <c r="BD306" i="3"/>
  <c r="AP306" i="3" s="1"/>
  <c r="AO306" i="3"/>
  <c r="W306" i="3"/>
  <c r="AW306" i="3" s="1"/>
  <c r="FK305" i="3"/>
  <c r="DS305" i="3"/>
  <c r="DR305" i="3"/>
  <c r="DO305" i="3"/>
  <c r="DN305" i="3"/>
  <c r="DI305" i="3"/>
  <c r="BK305" i="3"/>
  <c r="HA305" i="3" s="1"/>
  <c r="BD305" i="3"/>
  <c r="AP305" i="3" s="1"/>
  <c r="AO305" i="3"/>
  <c r="W305" i="3"/>
  <c r="AX305" i="3" s="1"/>
  <c r="FK304" i="3"/>
  <c r="DS304" i="3"/>
  <c r="DR304" i="3"/>
  <c r="DO304" i="3"/>
  <c r="DN304" i="3"/>
  <c r="DI304" i="3"/>
  <c r="CQ304" i="3"/>
  <c r="BD304" i="3"/>
  <c r="AP304" i="3" s="1"/>
  <c r="AO304" i="3"/>
  <c r="W304" i="3"/>
  <c r="AW304" i="3" s="1"/>
  <c r="FK303" i="3"/>
  <c r="DS303" i="3"/>
  <c r="DR303" i="3"/>
  <c r="DO303" i="3"/>
  <c r="DN303" i="3"/>
  <c r="DI303" i="3"/>
  <c r="BK303" i="3"/>
  <c r="HA303" i="3" s="1"/>
  <c r="BD303" i="3"/>
  <c r="AP303" i="3" s="1"/>
  <c r="AO303" i="3"/>
  <c r="W303" i="3"/>
  <c r="AX303" i="3" s="1"/>
  <c r="W115" i="3"/>
  <c r="W80" i="3"/>
  <c r="W72" i="3"/>
  <c r="AW72" i="3" s="1"/>
  <c r="W71" i="3"/>
  <c r="AW71" i="3" s="1"/>
  <c r="W70" i="3"/>
  <c r="AX70" i="3" s="1"/>
  <c r="W69" i="3"/>
  <c r="AW69" i="3" s="1"/>
  <c r="W66" i="3"/>
  <c r="W65" i="3"/>
  <c r="W64" i="3"/>
  <c r="W63" i="3"/>
  <c r="W24" i="3"/>
  <c r="W23" i="3"/>
  <c r="W22" i="3"/>
  <c r="W21" i="3"/>
  <c r="W30" i="3"/>
  <c r="W29" i="3"/>
  <c r="W28" i="3"/>
  <c r="W27" i="3"/>
  <c r="W36" i="3"/>
  <c r="W35" i="3"/>
  <c r="W34" i="3"/>
  <c r="W33" i="3"/>
  <c r="W60" i="3"/>
  <c r="W59" i="3"/>
  <c r="W58" i="3"/>
  <c r="W57" i="3"/>
  <c r="W56" i="3"/>
  <c r="W48" i="3"/>
  <c r="W47" i="3"/>
  <c r="W46" i="3"/>
  <c r="W45" i="3"/>
  <c r="W44" i="3"/>
  <c r="W42" i="3"/>
  <c r="W41" i="3"/>
  <c r="W40" i="3"/>
  <c r="W39" i="3"/>
  <c r="FK72" i="3"/>
  <c r="DS72" i="3"/>
  <c r="DR72" i="3"/>
  <c r="DO72" i="3"/>
  <c r="DN72" i="3"/>
  <c r="DJ72" i="3"/>
  <c r="DI72" i="3"/>
  <c r="BK72" i="3"/>
  <c r="HA72" i="3" s="1"/>
  <c r="BD72" i="3"/>
  <c r="AP72" i="3" s="1"/>
  <c r="AO72" i="3"/>
  <c r="FL71" i="3"/>
  <c r="FK71" i="3"/>
  <c r="DS71" i="3"/>
  <c r="DR71" i="3"/>
  <c r="DO71" i="3"/>
  <c r="DN71" i="3"/>
  <c r="DJ71" i="3"/>
  <c r="DI71" i="3"/>
  <c r="DF71" i="3"/>
  <c r="DE71" i="3"/>
  <c r="DA71" i="3"/>
  <c r="CZ71" i="3"/>
  <c r="CQ71" i="3"/>
  <c r="CV71" i="3" s="1"/>
  <c r="BD71" i="3"/>
  <c r="AP71" i="3" s="1"/>
  <c r="AO71" i="3"/>
  <c r="FL70" i="3"/>
  <c r="FK70" i="3"/>
  <c r="DS70" i="3"/>
  <c r="DR70" i="3"/>
  <c r="DO70" i="3"/>
  <c r="DN70" i="3"/>
  <c r="DJ70" i="3"/>
  <c r="DI70" i="3"/>
  <c r="DF70" i="3"/>
  <c r="DE70" i="3"/>
  <c r="DA70" i="3"/>
  <c r="CZ70" i="3"/>
  <c r="CQ70" i="3"/>
  <c r="CV70" i="3" s="1"/>
  <c r="BD70" i="3"/>
  <c r="AP70" i="3" s="1"/>
  <c r="AO70" i="3"/>
  <c r="FL69" i="3"/>
  <c r="FK69" i="3"/>
  <c r="DS69" i="3"/>
  <c r="DR69" i="3"/>
  <c r="DO69" i="3"/>
  <c r="DN69" i="3"/>
  <c r="DJ69" i="3"/>
  <c r="DI69" i="3"/>
  <c r="DF69" i="3"/>
  <c r="DE69" i="3"/>
  <c r="DA69" i="3"/>
  <c r="CZ69" i="3"/>
  <c r="CQ69" i="3"/>
  <c r="CV69" i="3" s="1"/>
  <c r="BD69" i="3"/>
  <c r="AP69" i="3" s="1"/>
  <c r="AO69" i="3"/>
  <c r="FL68" i="3"/>
  <c r="FK68" i="3"/>
  <c r="DS68" i="3"/>
  <c r="DR68" i="3"/>
  <c r="DO68" i="3"/>
  <c r="DN68" i="3"/>
  <c r="DJ68" i="3"/>
  <c r="DI68" i="3"/>
  <c r="DF68" i="3"/>
  <c r="DE68" i="3"/>
  <c r="DA68" i="3"/>
  <c r="CZ68" i="3"/>
  <c r="CQ68" i="3"/>
  <c r="CV68" i="3" s="1"/>
  <c r="BD68" i="3"/>
  <c r="AP68" i="3" s="1"/>
  <c r="AO68" i="3"/>
  <c r="W68" i="3"/>
  <c r="AW68" i="3" s="1"/>
  <c r="FL383" i="3"/>
  <c r="FK383" i="3"/>
  <c r="DS383" i="3"/>
  <c r="DR383" i="3"/>
  <c r="DO383" i="3"/>
  <c r="DN383" i="3"/>
  <c r="DJ383" i="3"/>
  <c r="DI383" i="3"/>
  <c r="CQ383" i="3"/>
  <c r="BK383" i="3"/>
  <c r="HA383" i="3" s="1"/>
  <c r="BD383" i="3"/>
  <c r="AP383" i="3" s="1"/>
  <c r="AO383" i="3"/>
  <c r="HR70" i="3" l="1"/>
  <c r="HV70" i="3"/>
  <c r="IA70" i="3"/>
  <c r="HP70" i="3"/>
  <c r="HX70" i="3"/>
  <c r="IC70" i="3"/>
  <c r="HO70" i="3"/>
  <c r="HW70" i="3"/>
  <c r="HQ70" i="3"/>
  <c r="HS70" i="3" s="1"/>
  <c r="HZ70" i="3"/>
  <c r="IB70" i="3"/>
  <c r="HU70" i="3"/>
  <c r="HO383" i="3"/>
  <c r="HU383" i="3"/>
  <c r="HZ383" i="3"/>
  <c r="HP383" i="3"/>
  <c r="HV383" i="3"/>
  <c r="IA383" i="3"/>
  <c r="HW383" i="3"/>
  <c r="IB383" i="3"/>
  <c r="HQ383" i="3"/>
  <c r="IC383" i="3"/>
  <c r="HR383" i="3"/>
  <c r="HX383" i="3"/>
  <c r="HR69" i="3"/>
  <c r="HX69" i="3"/>
  <c r="IC69" i="3"/>
  <c r="HP69" i="3"/>
  <c r="HV69" i="3"/>
  <c r="IA69" i="3"/>
  <c r="HU69" i="3"/>
  <c r="HW69" i="3"/>
  <c r="HO69" i="3"/>
  <c r="HZ69" i="3"/>
  <c r="HQ69" i="3"/>
  <c r="IB69" i="3"/>
  <c r="HP303" i="3"/>
  <c r="HV303" i="3"/>
  <c r="IA303" i="3"/>
  <c r="HQ303" i="3"/>
  <c r="HW303" i="3"/>
  <c r="IB303" i="3"/>
  <c r="HU303" i="3"/>
  <c r="HX303" i="3"/>
  <c r="IC303" i="3"/>
  <c r="HO303" i="3"/>
  <c r="HR303" i="3"/>
  <c r="HZ303" i="3"/>
  <c r="HO305" i="3"/>
  <c r="HX305" i="3"/>
  <c r="IC305" i="3"/>
  <c r="HP305" i="3"/>
  <c r="HU305" i="3"/>
  <c r="HZ305" i="3"/>
  <c r="HR305" i="3"/>
  <c r="IB305" i="3"/>
  <c r="HV305" i="3"/>
  <c r="HQ305" i="3"/>
  <c r="HW305" i="3"/>
  <c r="IA305" i="3"/>
  <c r="HR307" i="3"/>
  <c r="HX307" i="3"/>
  <c r="IC307" i="3"/>
  <c r="HO307" i="3"/>
  <c r="HU307" i="3"/>
  <c r="HZ307" i="3"/>
  <c r="HQ307" i="3"/>
  <c r="IB307" i="3"/>
  <c r="HV307" i="3"/>
  <c r="IA307" i="3"/>
  <c r="HP307" i="3"/>
  <c r="HW307" i="3"/>
  <c r="HO316" i="3"/>
  <c r="HU316" i="3"/>
  <c r="HZ316" i="3"/>
  <c r="HP316" i="3"/>
  <c r="HV316" i="3"/>
  <c r="IA316" i="3"/>
  <c r="HX316" i="3"/>
  <c r="HQ316" i="3"/>
  <c r="IB316" i="3"/>
  <c r="HW316" i="3"/>
  <c r="IC316" i="3"/>
  <c r="HR316" i="3"/>
  <c r="HO318" i="3"/>
  <c r="HX318" i="3"/>
  <c r="IC318" i="3"/>
  <c r="HP318" i="3"/>
  <c r="HU318" i="3"/>
  <c r="HZ318" i="3"/>
  <c r="HW318" i="3"/>
  <c r="HQ318" i="3"/>
  <c r="IA318" i="3"/>
  <c r="HR318" i="3"/>
  <c r="HV318" i="3"/>
  <c r="IB318" i="3"/>
  <c r="HP72" i="3"/>
  <c r="HX72" i="3"/>
  <c r="IC72" i="3"/>
  <c r="HR72" i="3"/>
  <c r="HV72" i="3"/>
  <c r="IA72" i="3"/>
  <c r="HU72" i="3"/>
  <c r="HO72" i="3"/>
  <c r="HW72" i="3"/>
  <c r="HQ72" i="3"/>
  <c r="HZ72" i="3"/>
  <c r="IB72" i="3"/>
  <c r="HP68" i="3"/>
  <c r="HX68" i="3"/>
  <c r="IC68" i="3"/>
  <c r="HR68" i="3"/>
  <c r="HV68" i="3"/>
  <c r="IA68" i="3"/>
  <c r="HQ68" i="3"/>
  <c r="HZ68" i="3"/>
  <c r="IB68" i="3"/>
  <c r="HU68" i="3"/>
  <c r="HO68" i="3"/>
  <c r="HW68" i="3"/>
  <c r="HP71" i="3"/>
  <c r="HV71" i="3"/>
  <c r="IA71" i="3"/>
  <c r="HR71" i="3"/>
  <c r="HX71" i="3"/>
  <c r="IC71" i="3"/>
  <c r="HQ71" i="3"/>
  <c r="IB71" i="3"/>
  <c r="HU71" i="3"/>
  <c r="HW71" i="3"/>
  <c r="HO71" i="3"/>
  <c r="HZ71" i="3"/>
  <c r="HP304" i="3"/>
  <c r="HU304" i="3"/>
  <c r="HZ304" i="3"/>
  <c r="HQ304" i="3"/>
  <c r="HV304" i="3"/>
  <c r="IA304" i="3"/>
  <c r="HO304" i="3"/>
  <c r="HX304" i="3"/>
  <c r="HR304" i="3"/>
  <c r="IB304" i="3"/>
  <c r="HW304" i="3"/>
  <c r="IC304" i="3"/>
  <c r="HR306" i="3"/>
  <c r="HX306" i="3"/>
  <c r="IC306" i="3"/>
  <c r="HO306" i="3"/>
  <c r="HU306" i="3"/>
  <c r="HZ306" i="3"/>
  <c r="HW306" i="3"/>
  <c r="HP306" i="3"/>
  <c r="IA306" i="3"/>
  <c r="HV306" i="3"/>
  <c r="IB306" i="3"/>
  <c r="HQ306" i="3"/>
  <c r="HP315" i="3"/>
  <c r="HU315" i="3"/>
  <c r="HZ315" i="3"/>
  <c r="HQ315" i="3"/>
  <c r="HV315" i="3"/>
  <c r="IA315" i="3"/>
  <c r="IC315" i="3"/>
  <c r="HW315" i="3"/>
  <c r="HR315" i="3"/>
  <c r="HX315" i="3"/>
  <c r="IB315" i="3"/>
  <c r="HO315" i="3"/>
  <c r="HO317" i="3"/>
  <c r="HU317" i="3"/>
  <c r="HZ317" i="3"/>
  <c r="HP317" i="3"/>
  <c r="HV317" i="3"/>
  <c r="IA317" i="3"/>
  <c r="HR317" i="3"/>
  <c r="IC317" i="3"/>
  <c r="HW317" i="3"/>
  <c r="IB317" i="3"/>
  <c r="HQ317" i="3"/>
  <c r="HX317" i="3"/>
  <c r="HR319" i="3"/>
  <c r="HW319" i="3"/>
  <c r="IB319" i="3"/>
  <c r="HO319" i="3"/>
  <c r="HX319" i="3"/>
  <c r="IC319" i="3"/>
  <c r="HQ319" i="3"/>
  <c r="IA319" i="3"/>
  <c r="HU319" i="3"/>
  <c r="HP319" i="3"/>
  <c r="HV319" i="3"/>
  <c r="HZ319" i="3"/>
  <c r="ID307" i="3"/>
  <c r="ID316" i="3"/>
  <c r="ID72" i="3"/>
  <c r="ID70" i="3"/>
  <c r="ID383" i="3"/>
  <c r="ID69" i="3"/>
  <c r="ID303" i="3"/>
  <c r="ID305" i="3"/>
  <c r="ID318" i="3"/>
  <c r="ID68" i="3"/>
  <c r="ID71" i="3"/>
  <c r="ID304" i="3"/>
  <c r="ID306" i="3"/>
  <c r="ID315" i="3"/>
  <c r="ID317" i="3"/>
  <c r="ID319" i="3"/>
  <c r="CV306" i="3"/>
  <c r="CZ306" i="3" s="1"/>
  <c r="DE306" i="3" s="1"/>
  <c r="CV383" i="3"/>
  <c r="CZ383" i="3" s="1"/>
  <c r="DE383" i="3" s="1"/>
  <c r="CV304" i="3"/>
  <c r="CZ304" i="3" s="1"/>
  <c r="DE304" i="3" s="1"/>
  <c r="BK70" i="3"/>
  <c r="HA70" i="3" s="1"/>
  <c r="BK68" i="3"/>
  <c r="HA68" i="3" s="1"/>
  <c r="BK69" i="3"/>
  <c r="HA69" i="3" s="1"/>
  <c r="BK71" i="3"/>
  <c r="CR72" i="3"/>
  <c r="CW72" i="3" s="1"/>
  <c r="DA72" i="3" s="1"/>
  <c r="DF72" i="3" s="1"/>
  <c r="CR319" i="3"/>
  <c r="CW319" i="3" s="1"/>
  <c r="DA319" i="3" s="1"/>
  <c r="DF319" i="3" s="1"/>
  <c r="CR307" i="3"/>
  <c r="CW307" i="3" s="1"/>
  <c r="DA307" i="3" s="1"/>
  <c r="DF307" i="3" s="1"/>
  <c r="CR317" i="3"/>
  <c r="CW317" i="3" s="1"/>
  <c r="DA317" i="3" s="1"/>
  <c r="CR318" i="3"/>
  <c r="CW318" i="3" s="1"/>
  <c r="DA318" i="3" s="1"/>
  <c r="CR315" i="3"/>
  <c r="CW315" i="3" s="1"/>
  <c r="DA315" i="3" s="1"/>
  <c r="CR316" i="3"/>
  <c r="CW316" i="3" s="1"/>
  <c r="DA316" i="3" s="1"/>
  <c r="CQ305" i="3"/>
  <c r="CQ303" i="3"/>
  <c r="CQ315" i="3"/>
  <c r="CV315" i="3" s="1"/>
  <c r="BK304" i="3"/>
  <c r="HA304" i="3" s="1"/>
  <c r="CQ72" i="3"/>
  <c r="CV72" i="3" s="1"/>
  <c r="CZ72" i="3" s="1"/>
  <c r="DE72" i="3" s="1"/>
  <c r="BK306" i="3"/>
  <c r="HA306" i="3" s="1"/>
  <c r="CQ319" i="3"/>
  <c r="CQ317" i="3"/>
  <c r="CV317" i="3" s="1"/>
  <c r="FH315" i="3"/>
  <c r="FL315" i="3" s="1"/>
  <c r="FH318" i="3"/>
  <c r="FL318" i="3" s="1"/>
  <c r="FH316" i="3"/>
  <c r="FL316" i="3" s="1"/>
  <c r="FH319" i="3"/>
  <c r="FL319" i="3" s="1"/>
  <c r="FH317" i="3"/>
  <c r="FL317" i="3" s="1"/>
  <c r="AX316" i="3"/>
  <c r="CQ316" i="3"/>
  <c r="CV316" i="3" s="1"/>
  <c r="AX318" i="3"/>
  <c r="CQ318" i="3"/>
  <c r="CV318" i="3" s="1"/>
  <c r="AW315" i="3"/>
  <c r="AW317" i="3"/>
  <c r="AW319" i="3"/>
  <c r="CQ307" i="3"/>
  <c r="CR303" i="3"/>
  <c r="CW303" i="3" s="1"/>
  <c r="DA303" i="3" s="1"/>
  <c r="DF303" i="3" s="1"/>
  <c r="DJ303" i="3" s="1"/>
  <c r="FH303" i="3"/>
  <c r="FL303" i="3" s="1"/>
  <c r="CR305" i="3"/>
  <c r="CW305" i="3" s="1"/>
  <c r="DA305" i="3" s="1"/>
  <c r="DF305" i="3" s="1"/>
  <c r="DJ305" i="3" s="1"/>
  <c r="FH305" i="3"/>
  <c r="FL305" i="3" s="1"/>
  <c r="FH307" i="3"/>
  <c r="FL307" i="3" s="1"/>
  <c r="AX304" i="3"/>
  <c r="AX306" i="3"/>
  <c r="AW303" i="3"/>
  <c r="AW305" i="3"/>
  <c r="AW307" i="3"/>
  <c r="FH72" i="3"/>
  <c r="FL72" i="3" s="1"/>
  <c r="AX68" i="3"/>
  <c r="AX69" i="3"/>
  <c r="AX71" i="3"/>
  <c r="AX72" i="3"/>
  <c r="AW70" i="3"/>
  <c r="CR383" i="3"/>
  <c r="CW383" i="3" s="1"/>
  <c r="DA383" i="3" s="1"/>
  <c r="DF383" i="3" s="1"/>
  <c r="FH383" i="3"/>
  <c r="A1" i="15"/>
  <c r="A2" i="13"/>
  <c r="J10" i="13"/>
  <c r="J11" i="13" s="1"/>
  <c r="J12" i="13" s="1"/>
  <c r="J13" i="13" s="1"/>
  <c r="J14" i="13" s="1"/>
  <c r="J15" i="13" s="1"/>
  <c r="J16" i="13" s="1"/>
  <c r="J17" i="13" s="1"/>
  <c r="J18" i="13" s="1"/>
  <c r="J19" i="13" s="1"/>
  <c r="J20" i="13" s="1"/>
  <c r="J21" i="13" s="1"/>
  <c r="J22" i="13" s="1"/>
  <c r="J23" i="13" s="1"/>
  <c r="J24" i="13" s="1"/>
  <c r="J25" i="13" s="1"/>
  <c r="J26" i="13" s="1"/>
  <c r="J27" i="13" s="1"/>
  <c r="J28" i="13" s="1"/>
  <c r="J29" i="13" s="1"/>
  <c r="J30" i="13" s="1"/>
  <c r="J31" i="13" s="1"/>
  <c r="J32" i="13" s="1"/>
  <c r="J33" i="13" s="1"/>
  <c r="J34" i="13" s="1"/>
  <c r="J35" i="13" s="1"/>
  <c r="J36" i="13" s="1"/>
  <c r="G10" i="13"/>
  <c r="G11" i="13" s="1"/>
  <c r="G12" i="13" s="1"/>
  <c r="G13" i="13" s="1"/>
  <c r="G14" i="13" s="1"/>
  <c r="G15" i="13" s="1"/>
  <c r="G16" i="13" s="1"/>
  <c r="G17" i="13" s="1"/>
  <c r="G18" i="13" s="1"/>
  <c r="G19" i="13" s="1"/>
  <c r="G20" i="13" s="1"/>
  <c r="G21" i="13" s="1"/>
  <c r="G22" i="13" s="1"/>
  <c r="G23" i="13" s="1"/>
  <c r="G24" i="13" s="1"/>
  <c r="G25" i="13" s="1"/>
  <c r="G26" i="13" s="1"/>
  <c r="G27" i="13" s="1"/>
  <c r="G28" i="13" s="1"/>
  <c r="G29" i="13" s="1"/>
  <c r="G30" i="13" s="1"/>
  <c r="G31" i="13" s="1"/>
  <c r="G32" i="13" s="1"/>
  <c r="G33" i="13" s="1"/>
  <c r="G34" i="13" s="1"/>
  <c r="G35" i="13" s="1"/>
  <c r="G36" i="13" s="1"/>
  <c r="G37" i="13" s="1"/>
  <c r="G38" i="13" s="1"/>
  <c r="G39" i="13" s="1"/>
  <c r="G40" i="13" s="1"/>
  <c r="G41" i="13" s="1"/>
  <c r="G42" i="13" s="1"/>
  <c r="G43" i="13" s="1"/>
  <c r="G44" i="13" s="1"/>
  <c r="G45" i="13" s="1"/>
  <c r="G46" i="13" s="1"/>
  <c r="G47" i="13" s="1"/>
  <c r="G48" i="13" s="1"/>
  <c r="G49" i="13" s="1"/>
  <c r="G50" i="13" s="1"/>
  <c r="G51" i="13" s="1"/>
  <c r="G52" i="13" s="1"/>
  <c r="G53" i="13" s="1"/>
  <c r="G54" i="13" s="1"/>
  <c r="G55" i="13" s="1"/>
  <c r="G56" i="13" s="1"/>
  <c r="G57" i="13" s="1"/>
  <c r="G58" i="13" s="1"/>
  <c r="G59" i="13" s="1"/>
  <c r="G60" i="13" s="1"/>
  <c r="G61" i="13" s="1"/>
  <c r="G62" i="13" s="1"/>
  <c r="G63" i="13" s="1"/>
  <c r="G64" i="13" s="1"/>
  <c r="G65" i="13" s="1"/>
  <c r="G66" i="13" s="1"/>
  <c r="G67" i="13" s="1"/>
  <c r="G68" i="13" s="1"/>
  <c r="G69" i="13" s="1"/>
  <c r="G70" i="13" s="1"/>
  <c r="G71" i="13" s="1"/>
  <c r="G72" i="13" s="1"/>
  <c r="G73" i="13" s="1"/>
  <c r="G74" i="13" s="1"/>
  <c r="G75" i="13" s="1"/>
  <c r="G76" i="13" s="1"/>
  <c r="G77" i="13" s="1"/>
  <c r="G78" i="13" s="1"/>
  <c r="G79" i="13" s="1"/>
  <c r="G80" i="13" s="1"/>
  <c r="G81" i="13" s="1"/>
  <c r="G82" i="13" s="1"/>
  <c r="G83" i="13" s="1"/>
  <c r="G84" i="13" s="1"/>
  <c r="G85" i="13" s="1"/>
  <c r="G86" i="13" s="1"/>
  <c r="G87" i="13" s="1"/>
  <c r="G88" i="13" s="1"/>
  <c r="G89" i="13" s="1"/>
  <c r="G90" i="13" s="1"/>
  <c r="G91" i="13" s="1"/>
  <c r="G92" i="13" s="1"/>
  <c r="G93" i="13" s="1"/>
  <c r="G94" i="13" s="1"/>
  <c r="G95" i="13" s="1"/>
  <c r="G96" i="13" s="1"/>
  <c r="G97" i="13" s="1"/>
  <c r="G98" i="13" s="1"/>
  <c r="G99" i="13" s="1"/>
  <c r="G100" i="13" s="1"/>
  <c r="G101" i="13" s="1"/>
  <c r="G102" i="13" s="1"/>
  <c r="G103" i="13" s="1"/>
  <c r="G104" i="13" s="1"/>
  <c r="G105" i="13" s="1"/>
  <c r="G106" i="13" s="1"/>
  <c r="G107" i="13" s="1"/>
  <c r="G108" i="13" s="1"/>
  <c r="G109" i="13" s="1"/>
  <c r="G110" i="13" s="1"/>
  <c r="G111" i="13" s="1"/>
  <c r="G112" i="13" s="1"/>
  <c r="D10" i="13"/>
  <c r="D11" i="13" s="1"/>
  <c r="D12" i="13" s="1"/>
  <c r="D13" i="13" s="1"/>
  <c r="D14" i="13" s="1"/>
  <c r="D15" i="13" s="1"/>
  <c r="D16" i="13" s="1"/>
  <c r="D17" i="13" s="1"/>
  <c r="D18" i="13" s="1"/>
  <c r="D19" i="13" s="1"/>
  <c r="D20" i="13" s="1"/>
  <c r="D21" i="13" s="1"/>
  <c r="D22" i="13" s="1"/>
  <c r="D23" i="13" s="1"/>
  <c r="D24" i="13" s="1"/>
  <c r="D25" i="13" s="1"/>
  <c r="D26" i="13" s="1"/>
  <c r="D27" i="13" s="1"/>
  <c r="D28" i="13" s="1"/>
  <c r="D29" i="13" s="1"/>
  <c r="D30" i="13" s="1"/>
  <c r="D31" i="13" s="1"/>
  <c r="D32" i="13" s="1"/>
  <c r="D33" i="13" s="1"/>
  <c r="D34" i="13" s="1"/>
  <c r="D35" i="13" s="1"/>
  <c r="D36" i="13" s="1"/>
  <c r="HS317" i="3" l="1"/>
  <c r="HA71" i="3"/>
  <c r="CR71" i="3"/>
  <c r="CW71" i="3" s="1"/>
  <c r="HS316" i="3"/>
  <c r="HT319" i="3"/>
  <c r="HT307" i="3"/>
  <c r="HT305" i="3"/>
  <c r="HS69" i="3"/>
  <c r="HT383" i="3"/>
  <c r="HT315" i="3"/>
  <c r="HS305" i="3"/>
  <c r="HT303" i="3"/>
  <c r="HT71" i="3"/>
  <c r="HT68" i="3"/>
  <c r="HT316" i="3"/>
  <c r="HT306" i="3"/>
  <c r="HS72" i="3"/>
  <c r="HS383" i="3"/>
  <c r="HS71" i="3"/>
  <c r="HS68" i="3"/>
  <c r="HS307" i="3"/>
  <c r="HS315" i="3"/>
  <c r="HS306" i="3"/>
  <c r="HT318" i="3"/>
  <c r="HS318" i="3"/>
  <c r="HS303" i="3"/>
  <c r="HT69" i="3"/>
  <c r="HT304" i="3"/>
  <c r="HS304" i="3"/>
  <c r="HS319" i="3"/>
  <c r="HT317" i="3"/>
  <c r="HT72" i="3"/>
  <c r="HT70" i="3"/>
  <c r="CV305" i="3"/>
  <c r="CZ305" i="3" s="1"/>
  <c r="DE305" i="3" s="1"/>
  <c r="CV319" i="3"/>
  <c r="CZ319" i="3" s="1"/>
  <c r="DE319" i="3" s="1"/>
  <c r="CV307" i="3"/>
  <c r="CZ307" i="3" s="1"/>
  <c r="DE307" i="3" s="1"/>
  <c r="CV303" i="3"/>
  <c r="CZ303" i="3" s="1"/>
  <c r="DE303" i="3" s="1"/>
  <c r="CR69" i="3"/>
  <c r="CW69" i="3" s="1"/>
  <c r="CR70" i="3"/>
  <c r="CW70" i="3" s="1"/>
  <c r="CR68" i="3"/>
  <c r="CW68" i="3" s="1"/>
  <c r="FH70" i="3"/>
  <c r="FH68" i="3"/>
  <c r="FH71" i="3"/>
  <c r="FH69" i="3"/>
  <c r="CR304" i="3"/>
  <c r="CW304" i="3" s="1"/>
  <c r="DA304" i="3" s="1"/>
  <c r="DF304" i="3" s="1"/>
  <c r="DJ304" i="3" s="1"/>
  <c r="CR306" i="3"/>
  <c r="CW306" i="3" s="1"/>
  <c r="DA306" i="3" s="1"/>
  <c r="DF306" i="3" s="1"/>
  <c r="DJ306" i="3" s="1"/>
  <c r="FH304" i="3"/>
  <c r="FL304" i="3" s="1"/>
  <c r="FH306" i="3"/>
  <c r="FL306" i="3" s="1"/>
  <c r="BD15" i="3" l="1"/>
  <c r="BD21" i="3"/>
  <c r="AP21" i="3" s="1"/>
  <c r="BD22" i="3"/>
  <c r="AP22" i="3" s="1"/>
  <c r="BD23" i="3"/>
  <c r="AP23" i="3" s="1"/>
  <c r="BD14" i="3"/>
  <c r="AP14" i="3" s="1"/>
  <c r="BD24" i="3" l="1"/>
  <c r="AP24" i="3" s="1"/>
  <c r="BD176" i="3"/>
  <c r="BD177" i="3"/>
  <c r="BD178" i="3"/>
  <c r="BD179" i="3"/>
  <c r="BD182" i="3"/>
  <c r="BD183" i="3"/>
  <c r="BD184" i="3"/>
  <c r="BD185" i="3"/>
  <c r="BD188" i="3"/>
  <c r="BD189" i="3"/>
  <c r="BD190" i="3"/>
  <c r="BD191" i="3"/>
  <c r="BD194" i="3"/>
  <c r="BD195" i="3"/>
  <c r="BD196" i="3"/>
  <c r="BD197" i="3"/>
  <c r="BD200" i="3"/>
  <c r="BD201" i="3"/>
  <c r="BD202" i="3"/>
  <c r="BD203" i="3"/>
  <c r="BD204" i="3"/>
  <c r="BD206" i="3"/>
  <c r="BD209" i="3"/>
  <c r="BD210" i="3"/>
  <c r="BD211" i="3"/>
  <c r="BD212" i="3"/>
  <c r="BD213" i="3"/>
  <c r="BD215" i="3"/>
  <c r="BD216" i="3"/>
  <c r="BD217" i="3"/>
  <c r="BD218" i="3"/>
  <c r="BD219" i="3"/>
  <c r="BD221" i="3"/>
  <c r="BD222" i="3"/>
  <c r="BD223" i="3"/>
  <c r="BD224" i="3"/>
  <c r="BD225" i="3"/>
  <c r="BD227" i="3"/>
  <c r="BD228" i="3"/>
  <c r="BD229" i="3"/>
  <c r="BD230" i="3"/>
  <c r="BD233" i="3"/>
  <c r="BD234" i="3"/>
  <c r="BD235" i="3"/>
  <c r="BD236" i="3"/>
  <c r="BD246" i="3"/>
  <c r="BD247" i="3"/>
  <c r="BD248" i="3"/>
  <c r="BD249" i="3"/>
  <c r="BD252" i="3"/>
  <c r="BD253" i="3"/>
  <c r="BD254" i="3"/>
  <c r="BD255" i="3"/>
  <c r="BD259" i="3"/>
  <c r="BD260" i="3"/>
  <c r="BD261" i="3"/>
  <c r="BD262" i="3"/>
  <c r="BD263" i="3"/>
  <c r="BD265" i="3"/>
  <c r="BD266" i="3"/>
  <c r="BD267" i="3"/>
  <c r="BD268" i="3"/>
  <c r="BD269" i="3"/>
  <c r="BD272" i="3"/>
  <c r="BD273" i="3"/>
  <c r="BD274" i="3"/>
  <c r="BD275" i="3"/>
  <c r="BD276" i="3"/>
  <c r="BD278" i="3"/>
  <c r="BD279" i="3"/>
  <c r="BD280" i="3"/>
  <c r="BD281" i="3"/>
  <c r="BD282" i="3"/>
  <c r="BD285" i="3"/>
  <c r="BD286" i="3"/>
  <c r="BD287" i="3"/>
  <c r="BD288" i="3"/>
  <c r="BD291" i="3"/>
  <c r="BD292" i="3"/>
  <c r="BD293" i="3"/>
  <c r="BD294" i="3"/>
  <c r="BD297" i="3"/>
  <c r="BD298" i="3"/>
  <c r="BD299" i="3"/>
  <c r="BD300" i="3"/>
  <c r="BD323" i="3"/>
  <c r="BD329" i="3"/>
  <c r="BD330" i="3"/>
  <c r="BD331" i="3"/>
  <c r="BD332" i="3"/>
  <c r="BD333" i="3"/>
  <c r="BD365" i="3"/>
  <c r="BD366" i="3"/>
  <c r="BD367" i="3"/>
  <c r="BD369" i="3"/>
  <c r="BD370" i="3"/>
  <c r="BD371" i="3"/>
  <c r="BD373" i="3"/>
  <c r="BD375" i="3"/>
  <c r="BD376" i="3"/>
  <c r="BD377" i="3"/>
  <c r="BD378" i="3"/>
  <c r="BD379" i="3"/>
  <c r="BD380" i="3"/>
  <c r="BD382" i="3"/>
  <c r="BD384" i="3"/>
  <c r="BD386" i="3"/>
  <c r="BD387" i="3"/>
  <c r="BD388" i="3"/>
  <c r="BD390" i="3"/>
  <c r="BD391" i="3"/>
  <c r="BD392" i="3"/>
  <c r="BD393" i="3"/>
  <c r="BD394" i="3"/>
  <c r="BD396" i="3"/>
  <c r="BD397" i="3"/>
  <c r="BD398" i="3"/>
  <c r="BD399" i="3"/>
  <c r="BD400" i="3"/>
  <c r="BD402" i="3"/>
  <c r="BD404" i="3"/>
  <c r="BD406" i="3"/>
  <c r="BD407" i="3"/>
  <c r="BD408" i="3"/>
  <c r="BD409" i="3"/>
  <c r="BD410" i="3"/>
  <c r="BD411" i="3"/>
  <c r="BD413" i="3"/>
  <c r="BD414" i="3"/>
  <c r="BD415" i="3"/>
  <c r="BD416" i="3"/>
  <c r="BD417" i="3"/>
  <c r="BD418" i="3"/>
  <c r="BD422" i="3"/>
  <c r="BD423" i="3"/>
  <c r="BD424" i="3"/>
  <c r="BD425" i="3"/>
  <c r="BD426" i="3"/>
  <c r="BD427" i="3"/>
  <c r="BD430" i="3"/>
  <c r="BD431" i="3"/>
  <c r="BD432" i="3"/>
  <c r="BD433" i="3"/>
  <c r="BD434" i="3"/>
  <c r="BD435" i="3"/>
  <c r="BD438" i="3"/>
  <c r="BD439" i="3"/>
  <c r="BD440" i="3"/>
  <c r="BD441" i="3"/>
  <c r="BD442" i="3"/>
  <c r="BD443" i="3"/>
  <c r="BD445" i="3"/>
  <c r="BD446" i="3"/>
  <c r="BD447" i="3"/>
  <c r="BD448" i="3"/>
  <c r="BD450" i="3"/>
  <c r="BD451" i="3"/>
  <c r="BD452" i="3"/>
  <c r="BD453" i="3"/>
  <c r="BD454" i="3"/>
  <c r="BD455" i="3"/>
  <c r="BD458" i="3"/>
  <c r="BD459" i="3"/>
  <c r="BD460" i="3"/>
  <c r="BD461" i="3"/>
  <c r="BD462" i="3"/>
  <c r="BD463" i="3"/>
  <c r="BD464" i="3"/>
  <c r="BD465" i="3"/>
  <c r="BD466" i="3"/>
  <c r="BD467" i="3"/>
  <c r="BD468" i="3"/>
  <c r="BD469" i="3"/>
  <c r="BD471" i="3"/>
  <c r="BD472" i="3"/>
  <c r="BD474" i="3"/>
  <c r="BD475" i="3"/>
  <c r="BD476" i="3"/>
  <c r="BD477" i="3"/>
  <c r="BD478" i="3"/>
  <c r="BD479" i="3"/>
  <c r="BD480" i="3"/>
  <c r="BD481" i="3"/>
  <c r="BD482" i="3"/>
  <c r="BD483" i="3"/>
  <c r="BD484" i="3"/>
  <c r="BD485" i="3"/>
  <c r="BD487" i="3"/>
  <c r="BD488" i="3"/>
  <c r="BD489" i="3"/>
  <c r="BD491" i="3"/>
  <c r="BD494" i="3"/>
  <c r="BD495" i="3"/>
  <c r="BD496" i="3"/>
  <c r="BD497" i="3"/>
  <c r="BD498" i="3"/>
  <c r="BD499" i="3"/>
  <c r="BD502" i="3"/>
  <c r="BD503" i="3"/>
  <c r="BD504" i="3"/>
  <c r="BD505" i="3"/>
  <c r="BD506" i="3"/>
  <c r="BD507" i="3"/>
  <c r="BD510" i="3"/>
  <c r="BD511" i="3"/>
  <c r="BD512" i="3"/>
  <c r="BD513" i="3"/>
  <c r="BD514" i="3"/>
  <c r="BD515" i="3"/>
  <c r="BD517" i="3"/>
  <c r="BD518" i="3"/>
  <c r="BD519" i="3"/>
  <c r="BD520" i="3"/>
  <c r="BD521" i="3"/>
  <c r="BD522" i="3"/>
  <c r="BD524" i="3"/>
  <c r="BD525" i="3"/>
  <c r="BD526" i="3"/>
  <c r="BD527" i="3"/>
  <c r="BD528" i="3"/>
  <c r="BD529" i="3"/>
  <c r="BD530" i="3"/>
  <c r="BB533" i="3"/>
  <c r="BD533" i="3" s="1"/>
  <c r="BD163" i="3"/>
  <c r="BD164" i="3"/>
  <c r="BD165" i="3"/>
  <c r="BD166" i="3"/>
  <c r="BD169" i="3"/>
  <c r="BD170" i="3"/>
  <c r="BD171" i="3"/>
  <c r="BD172" i="3"/>
  <c r="BD173" i="3"/>
  <c r="BD145" i="3"/>
  <c r="BD146" i="3"/>
  <c r="BD147" i="3"/>
  <c r="BD150" i="3"/>
  <c r="BD151" i="3"/>
  <c r="BD152" i="3"/>
  <c r="BD153" i="3"/>
  <c r="BD162" i="3"/>
  <c r="BD129" i="3"/>
  <c r="BD131" i="3"/>
  <c r="BD132" i="3"/>
  <c r="BD133" i="3"/>
  <c r="BD134" i="3"/>
  <c r="BD135" i="3"/>
  <c r="BD138" i="3"/>
  <c r="BD139" i="3"/>
  <c r="BD140" i="3"/>
  <c r="BD141" i="3"/>
  <c r="BD142" i="3"/>
  <c r="AP142" i="3" s="1"/>
  <c r="BD144" i="3"/>
  <c r="BD115" i="3"/>
  <c r="BD116" i="3"/>
  <c r="BD117" i="3"/>
  <c r="BD119" i="3"/>
  <c r="BD120" i="3"/>
  <c r="BD121" i="3"/>
  <c r="BD122" i="3"/>
  <c r="BD123" i="3"/>
  <c r="BD125" i="3"/>
  <c r="BD126" i="3"/>
  <c r="BD127" i="3"/>
  <c r="BD128" i="3"/>
  <c r="BD99" i="3"/>
  <c r="BD101" i="3"/>
  <c r="BD102" i="3"/>
  <c r="BD103" i="3"/>
  <c r="BD104" i="3"/>
  <c r="BD105" i="3"/>
  <c r="BD107" i="3"/>
  <c r="BD108" i="3"/>
  <c r="BD109" i="3"/>
  <c r="BD110" i="3"/>
  <c r="BD111" i="3"/>
  <c r="BD113" i="3"/>
  <c r="BD114" i="3"/>
  <c r="BD89" i="3"/>
  <c r="BD90" i="3"/>
  <c r="BD91" i="3"/>
  <c r="BD92" i="3"/>
  <c r="BD93" i="3"/>
  <c r="BD95" i="3"/>
  <c r="BD96" i="3"/>
  <c r="BD97" i="3"/>
  <c r="BD98" i="3"/>
  <c r="BD80" i="3"/>
  <c r="BD83" i="3"/>
  <c r="BD84" i="3"/>
  <c r="BD85" i="3"/>
  <c r="BD86" i="3"/>
  <c r="BD87" i="3"/>
  <c r="BD56" i="3"/>
  <c r="BD57" i="3"/>
  <c r="BD58" i="3"/>
  <c r="BD59" i="3"/>
  <c r="BD62" i="3"/>
  <c r="BD63" i="3"/>
  <c r="BD64" i="3"/>
  <c r="BD65" i="3"/>
  <c r="BD66" i="3"/>
  <c r="BD38" i="3"/>
  <c r="BD39" i="3"/>
  <c r="BD40" i="3"/>
  <c r="BD41" i="3"/>
  <c r="BD44" i="3"/>
  <c r="BD45" i="3"/>
  <c r="BD46" i="3"/>
  <c r="BD47" i="3"/>
  <c r="BD32" i="3"/>
  <c r="BD33" i="3"/>
  <c r="BD34" i="3"/>
  <c r="BD35" i="3"/>
  <c r="BD26" i="3"/>
  <c r="BD27" i="3"/>
  <c r="BD28" i="3"/>
  <c r="BD29" i="3"/>
  <c r="BD250" i="3" l="1"/>
  <c r="AP250" i="3" s="1"/>
  <c r="BD198" i="3"/>
  <c r="AP198" i="3" s="1"/>
  <c r="BD237" i="3"/>
  <c r="AP237" i="3" s="1"/>
  <c r="BD192" i="3"/>
  <c r="AP192" i="3" s="1"/>
  <c r="BD231" i="3"/>
  <c r="AP231" i="3" s="1"/>
  <c r="BD186" i="3"/>
  <c r="AP186" i="3" s="1"/>
  <c r="BD256" i="3"/>
  <c r="AP256" i="3" s="1"/>
  <c r="BD180" i="3"/>
  <c r="AP180" i="3" s="1"/>
  <c r="BD154" i="3"/>
  <c r="AP154" i="3" s="1"/>
  <c r="BD148" i="3"/>
  <c r="AP148" i="3" s="1"/>
  <c r="BD60" i="3"/>
  <c r="AP60" i="3" s="1"/>
  <c r="BD48" i="3"/>
  <c r="AP48" i="3" s="1"/>
  <c r="BD42" i="3"/>
  <c r="AP42" i="3" s="1"/>
  <c r="BD36" i="3"/>
  <c r="AP36" i="3" s="1"/>
  <c r="BD30" i="3"/>
  <c r="AP30" i="3" s="1"/>
  <c r="DS533" i="3"/>
  <c r="DR533" i="3"/>
  <c r="DO533" i="3"/>
  <c r="DN533" i="3"/>
  <c r="DS532" i="3"/>
  <c r="DR532" i="3"/>
  <c r="DO532" i="3"/>
  <c r="DS530" i="3"/>
  <c r="DR530" i="3"/>
  <c r="DO530" i="3"/>
  <c r="DN530" i="3"/>
  <c r="DS529" i="3"/>
  <c r="DR529" i="3"/>
  <c r="DO529" i="3"/>
  <c r="DN529" i="3"/>
  <c r="DS528" i="3"/>
  <c r="DR528" i="3"/>
  <c r="DO528" i="3"/>
  <c r="DN528" i="3"/>
  <c r="DS527" i="3"/>
  <c r="DR527" i="3"/>
  <c r="DO527" i="3"/>
  <c r="DN527" i="3"/>
  <c r="DS526" i="3"/>
  <c r="DR526" i="3"/>
  <c r="DO526" i="3"/>
  <c r="DN526" i="3"/>
  <c r="DS525" i="3"/>
  <c r="DR525" i="3"/>
  <c r="DO525" i="3"/>
  <c r="DN525" i="3"/>
  <c r="DS524" i="3"/>
  <c r="DR524" i="3"/>
  <c r="DO524" i="3"/>
  <c r="DN524" i="3"/>
  <c r="DS522" i="3"/>
  <c r="DR522" i="3"/>
  <c r="DO522" i="3"/>
  <c r="DN522" i="3"/>
  <c r="DS521" i="3"/>
  <c r="DR521" i="3"/>
  <c r="DO521" i="3"/>
  <c r="DN521" i="3"/>
  <c r="DS520" i="3"/>
  <c r="DR520" i="3"/>
  <c r="DO520" i="3"/>
  <c r="DN520" i="3"/>
  <c r="DS519" i="3"/>
  <c r="DR519" i="3"/>
  <c r="DO519" i="3"/>
  <c r="DN519" i="3"/>
  <c r="DS518" i="3"/>
  <c r="DR518" i="3"/>
  <c r="DO518" i="3"/>
  <c r="DN518" i="3"/>
  <c r="DS517" i="3"/>
  <c r="DR517" i="3"/>
  <c r="DO517" i="3"/>
  <c r="DN517" i="3"/>
  <c r="DS515" i="3"/>
  <c r="DR515" i="3"/>
  <c r="DO515" i="3"/>
  <c r="DN515" i="3"/>
  <c r="DS514" i="3"/>
  <c r="DR514" i="3"/>
  <c r="DO514" i="3"/>
  <c r="DN514" i="3"/>
  <c r="DS513" i="3"/>
  <c r="DR513" i="3"/>
  <c r="DO513" i="3"/>
  <c r="DN513" i="3"/>
  <c r="DS512" i="3"/>
  <c r="DR512" i="3"/>
  <c r="DO512" i="3"/>
  <c r="DN512" i="3"/>
  <c r="DS511" i="3"/>
  <c r="DR511" i="3"/>
  <c r="DO511" i="3"/>
  <c r="DN511" i="3"/>
  <c r="DS510" i="3"/>
  <c r="DR510" i="3"/>
  <c r="DO510" i="3"/>
  <c r="DN510" i="3"/>
  <c r="DS507" i="3"/>
  <c r="DR507" i="3"/>
  <c r="DO507" i="3"/>
  <c r="DN507" i="3"/>
  <c r="DS506" i="3"/>
  <c r="DR506" i="3"/>
  <c r="DO506" i="3"/>
  <c r="DN506" i="3"/>
  <c r="DS505" i="3"/>
  <c r="DR505" i="3"/>
  <c r="DO505" i="3"/>
  <c r="DN505" i="3"/>
  <c r="DS504" i="3"/>
  <c r="DR504" i="3"/>
  <c r="DO504" i="3"/>
  <c r="DN504" i="3"/>
  <c r="DS503" i="3"/>
  <c r="DR503" i="3"/>
  <c r="DO503" i="3"/>
  <c r="DN503" i="3"/>
  <c r="DS502" i="3"/>
  <c r="DR502" i="3"/>
  <c r="DO502" i="3"/>
  <c r="DN502" i="3"/>
  <c r="DS499" i="3"/>
  <c r="DR499" i="3"/>
  <c r="DO499" i="3"/>
  <c r="DN499" i="3"/>
  <c r="DS498" i="3"/>
  <c r="DR498" i="3"/>
  <c r="DO498" i="3"/>
  <c r="DN498" i="3"/>
  <c r="DS497" i="3"/>
  <c r="DR497" i="3"/>
  <c r="DO497" i="3"/>
  <c r="DN497" i="3"/>
  <c r="DS496" i="3"/>
  <c r="DR496" i="3"/>
  <c r="DO496" i="3"/>
  <c r="DN496" i="3"/>
  <c r="DS495" i="3"/>
  <c r="DR495" i="3"/>
  <c r="DO495" i="3"/>
  <c r="DN495" i="3"/>
  <c r="DS494" i="3"/>
  <c r="DR494" i="3"/>
  <c r="DO494" i="3"/>
  <c r="DN494" i="3"/>
  <c r="DS489" i="3"/>
  <c r="DR489" i="3"/>
  <c r="DO489" i="3"/>
  <c r="DN489" i="3"/>
  <c r="DS488" i="3"/>
  <c r="DR488" i="3"/>
  <c r="DS485" i="3"/>
  <c r="DR485" i="3"/>
  <c r="DO485" i="3"/>
  <c r="DN485" i="3"/>
  <c r="DS484" i="3"/>
  <c r="DR484" i="3"/>
  <c r="DO484" i="3"/>
  <c r="DN484" i="3"/>
  <c r="DS483" i="3"/>
  <c r="DR483" i="3"/>
  <c r="DO483" i="3"/>
  <c r="DN483" i="3"/>
  <c r="DS482" i="3"/>
  <c r="DR482" i="3"/>
  <c r="DO482" i="3"/>
  <c r="DN482" i="3"/>
  <c r="DS481" i="3"/>
  <c r="DR481" i="3"/>
  <c r="DO481" i="3"/>
  <c r="DN481" i="3"/>
  <c r="DS480" i="3"/>
  <c r="DR480" i="3"/>
  <c r="DO480" i="3"/>
  <c r="DN480" i="3"/>
  <c r="DS479" i="3"/>
  <c r="DR479" i="3"/>
  <c r="DO479" i="3"/>
  <c r="DN479" i="3"/>
  <c r="DS478" i="3"/>
  <c r="DR478" i="3"/>
  <c r="DO478" i="3"/>
  <c r="DN478" i="3"/>
  <c r="DS477" i="3"/>
  <c r="DR477" i="3"/>
  <c r="DO477" i="3"/>
  <c r="DN477" i="3"/>
  <c r="DS476" i="3"/>
  <c r="DR476" i="3"/>
  <c r="DO476" i="3"/>
  <c r="DN476" i="3"/>
  <c r="DS475" i="3"/>
  <c r="DR475" i="3"/>
  <c r="DO475" i="3"/>
  <c r="DN475" i="3"/>
  <c r="DS474" i="3"/>
  <c r="DR474" i="3"/>
  <c r="DO474" i="3"/>
  <c r="DN474" i="3"/>
  <c r="DS472" i="3"/>
  <c r="DR472" i="3"/>
  <c r="DO472" i="3"/>
  <c r="DN472" i="3"/>
  <c r="DS471" i="3"/>
  <c r="DR471" i="3"/>
  <c r="DO471" i="3"/>
  <c r="DN471" i="3"/>
  <c r="DS469" i="3"/>
  <c r="DR469" i="3"/>
  <c r="DO469" i="3"/>
  <c r="DN469" i="3"/>
  <c r="DS467" i="3"/>
  <c r="DR467" i="3"/>
  <c r="DO467" i="3"/>
  <c r="DN467" i="3"/>
  <c r="DS466" i="3"/>
  <c r="DR466" i="3"/>
  <c r="DO466" i="3"/>
  <c r="DN466" i="3"/>
  <c r="DS465" i="3"/>
  <c r="DR465" i="3"/>
  <c r="DO465" i="3"/>
  <c r="DN465" i="3"/>
  <c r="DS464" i="3"/>
  <c r="DR464" i="3"/>
  <c r="DO464" i="3"/>
  <c r="DN464" i="3"/>
  <c r="DS463" i="3"/>
  <c r="DR463" i="3"/>
  <c r="DO463" i="3"/>
  <c r="DN463" i="3"/>
  <c r="DS461" i="3"/>
  <c r="DR461" i="3"/>
  <c r="DO461" i="3"/>
  <c r="DN461" i="3"/>
  <c r="DS460" i="3"/>
  <c r="DR460" i="3"/>
  <c r="DS459" i="3"/>
  <c r="DR459" i="3"/>
  <c r="DO459" i="3"/>
  <c r="DN459" i="3"/>
  <c r="DS458" i="3"/>
  <c r="DR458" i="3"/>
  <c r="DO458" i="3"/>
  <c r="DN458" i="3"/>
  <c r="DS455" i="3"/>
  <c r="DR455" i="3"/>
  <c r="DO455" i="3"/>
  <c r="DN455" i="3"/>
  <c r="DS454" i="3"/>
  <c r="DR454" i="3"/>
  <c r="DS453" i="3"/>
  <c r="DR453" i="3"/>
  <c r="DS452" i="3"/>
  <c r="DR452" i="3"/>
  <c r="DS451" i="3"/>
  <c r="DR451" i="3"/>
  <c r="DS450" i="3"/>
  <c r="DR450" i="3"/>
  <c r="DS448" i="3"/>
  <c r="DR448" i="3"/>
  <c r="DO448" i="3"/>
  <c r="DN448" i="3"/>
  <c r="DS447" i="3"/>
  <c r="DR447" i="3"/>
  <c r="DO447" i="3"/>
  <c r="DN447" i="3"/>
  <c r="DS446" i="3"/>
  <c r="DR446" i="3"/>
  <c r="DO446" i="3"/>
  <c r="DN446" i="3"/>
  <c r="DS445" i="3"/>
  <c r="DR445" i="3"/>
  <c r="DO445" i="3"/>
  <c r="DN445" i="3"/>
  <c r="DS443" i="3"/>
  <c r="DR443" i="3"/>
  <c r="DO443" i="3"/>
  <c r="DN443" i="3"/>
  <c r="DS442" i="3"/>
  <c r="DR442" i="3"/>
  <c r="DS441" i="3"/>
  <c r="DR441" i="3"/>
  <c r="DS440" i="3"/>
  <c r="DR440" i="3"/>
  <c r="DS439" i="3"/>
  <c r="DR439" i="3"/>
  <c r="DS438" i="3"/>
  <c r="DR438" i="3"/>
  <c r="DS435" i="3"/>
  <c r="DR435" i="3"/>
  <c r="DO435" i="3"/>
  <c r="DN435" i="3"/>
  <c r="DS434" i="3"/>
  <c r="DR434" i="3"/>
  <c r="DO434" i="3"/>
  <c r="DN434" i="3"/>
  <c r="DS433" i="3"/>
  <c r="DR433" i="3"/>
  <c r="DO433" i="3"/>
  <c r="DN433" i="3"/>
  <c r="DS432" i="3"/>
  <c r="DR432" i="3"/>
  <c r="DO432" i="3"/>
  <c r="DN432" i="3"/>
  <c r="DS431" i="3"/>
  <c r="DR431" i="3"/>
  <c r="DO431" i="3"/>
  <c r="DN431" i="3"/>
  <c r="DS430" i="3"/>
  <c r="DR430" i="3"/>
  <c r="DS427" i="3"/>
  <c r="DR427" i="3"/>
  <c r="DS426" i="3"/>
  <c r="DR426" i="3"/>
  <c r="DO426" i="3"/>
  <c r="DN426" i="3"/>
  <c r="DS425" i="3"/>
  <c r="DR425" i="3"/>
  <c r="DO425" i="3"/>
  <c r="DN425" i="3"/>
  <c r="DS424" i="3"/>
  <c r="DR424" i="3"/>
  <c r="DO424" i="3"/>
  <c r="DN424" i="3"/>
  <c r="DS423" i="3"/>
  <c r="DR423" i="3"/>
  <c r="DO423" i="3"/>
  <c r="DN423" i="3"/>
  <c r="DS422" i="3"/>
  <c r="DR422" i="3"/>
  <c r="DO422" i="3"/>
  <c r="DN422" i="3"/>
  <c r="DS418" i="3"/>
  <c r="DR418" i="3"/>
  <c r="DO418" i="3"/>
  <c r="DN418" i="3"/>
  <c r="DS417" i="3"/>
  <c r="DR417" i="3"/>
  <c r="DO417" i="3"/>
  <c r="DN417" i="3"/>
  <c r="DS416" i="3"/>
  <c r="DR416" i="3"/>
  <c r="DO416" i="3"/>
  <c r="DN416" i="3"/>
  <c r="DS415" i="3"/>
  <c r="DR415" i="3"/>
  <c r="DO415" i="3"/>
  <c r="DN415" i="3"/>
  <c r="DS414" i="3"/>
  <c r="DR414" i="3"/>
  <c r="DO414" i="3"/>
  <c r="DN414" i="3"/>
  <c r="DS413" i="3"/>
  <c r="DR413" i="3"/>
  <c r="DO413" i="3"/>
  <c r="DN413" i="3"/>
  <c r="DS411" i="3"/>
  <c r="DR411" i="3"/>
  <c r="DS410" i="3"/>
  <c r="DR410" i="3"/>
  <c r="DO410" i="3"/>
  <c r="DN410" i="3"/>
  <c r="DS409" i="3"/>
  <c r="DR409" i="3"/>
  <c r="DS408" i="3"/>
  <c r="DR408" i="3"/>
  <c r="DO408" i="3"/>
  <c r="DN408" i="3"/>
  <c r="DS407" i="3"/>
  <c r="DR407" i="3"/>
  <c r="DO407" i="3"/>
  <c r="DN407" i="3"/>
  <c r="DS406" i="3"/>
  <c r="DR406" i="3"/>
  <c r="DS404" i="3"/>
  <c r="DR404" i="3"/>
  <c r="DO404" i="3"/>
  <c r="DN404" i="3"/>
  <c r="DS402" i="3"/>
  <c r="DR402" i="3"/>
  <c r="DO402" i="3"/>
  <c r="DN402" i="3"/>
  <c r="DS400" i="3"/>
  <c r="DR400" i="3"/>
  <c r="DO400" i="3"/>
  <c r="DN400" i="3"/>
  <c r="DS399" i="3"/>
  <c r="DR399" i="3"/>
  <c r="DO399" i="3"/>
  <c r="DN399" i="3"/>
  <c r="DS398" i="3"/>
  <c r="DR398" i="3"/>
  <c r="DO398" i="3"/>
  <c r="DN398" i="3"/>
  <c r="DS397" i="3"/>
  <c r="DR397" i="3"/>
  <c r="DO397" i="3"/>
  <c r="DN397" i="3"/>
  <c r="DS396" i="3"/>
  <c r="DR396" i="3"/>
  <c r="DO396" i="3"/>
  <c r="DN396" i="3"/>
  <c r="DS394" i="3"/>
  <c r="DR394" i="3"/>
  <c r="DO394" i="3"/>
  <c r="DN394" i="3"/>
  <c r="DS393" i="3"/>
  <c r="DR393" i="3"/>
  <c r="DO393" i="3"/>
  <c r="DN393" i="3"/>
  <c r="DS392" i="3"/>
  <c r="DR392" i="3"/>
  <c r="DO392" i="3"/>
  <c r="DN392" i="3"/>
  <c r="DS391" i="3"/>
  <c r="DR391" i="3"/>
  <c r="DO391" i="3"/>
  <c r="DN391" i="3"/>
  <c r="DS390" i="3"/>
  <c r="DR390" i="3"/>
  <c r="DO390" i="3"/>
  <c r="DN390" i="3"/>
  <c r="DS388" i="3"/>
  <c r="DR388" i="3"/>
  <c r="DO388" i="3"/>
  <c r="DN388" i="3"/>
  <c r="DS387" i="3"/>
  <c r="DR387" i="3"/>
  <c r="DO387" i="3"/>
  <c r="DN387" i="3"/>
  <c r="DS386" i="3"/>
  <c r="DR386" i="3"/>
  <c r="DO386" i="3"/>
  <c r="DN386" i="3"/>
  <c r="DS384" i="3"/>
  <c r="DR384" i="3"/>
  <c r="DS382" i="3"/>
  <c r="DR382" i="3"/>
  <c r="DS380" i="3"/>
  <c r="DR380" i="3"/>
  <c r="DO380" i="3"/>
  <c r="DN380" i="3"/>
  <c r="DS379" i="3"/>
  <c r="DR379" i="3"/>
  <c r="DO379" i="3"/>
  <c r="DN379" i="3"/>
  <c r="DS378" i="3"/>
  <c r="DR378" i="3"/>
  <c r="DO378" i="3"/>
  <c r="DN378" i="3"/>
  <c r="DS377" i="3"/>
  <c r="DR377" i="3"/>
  <c r="DO377" i="3"/>
  <c r="DN377" i="3"/>
  <c r="DS376" i="3"/>
  <c r="DR376" i="3"/>
  <c r="DO376" i="3"/>
  <c r="DN376" i="3"/>
  <c r="DS375" i="3"/>
  <c r="DR375" i="3"/>
  <c r="DO375" i="3"/>
  <c r="DN375" i="3"/>
  <c r="DS373" i="3"/>
  <c r="DR373" i="3"/>
  <c r="DO373" i="3"/>
  <c r="DN373" i="3"/>
  <c r="DS371" i="3"/>
  <c r="DR371" i="3"/>
  <c r="DO371" i="3"/>
  <c r="DN371" i="3"/>
  <c r="DS370" i="3"/>
  <c r="DR370" i="3"/>
  <c r="DO370" i="3"/>
  <c r="DN370" i="3"/>
  <c r="DS369" i="3"/>
  <c r="DR369" i="3"/>
  <c r="DO369" i="3"/>
  <c r="DN369" i="3"/>
  <c r="DS367" i="3"/>
  <c r="DR367" i="3"/>
  <c r="DO367" i="3"/>
  <c r="DN367" i="3"/>
  <c r="DS366" i="3"/>
  <c r="DR366" i="3"/>
  <c r="DO366" i="3"/>
  <c r="DN366" i="3"/>
  <c r="DS365" i="3"/>
  <c r="DR365" i="3"/>
  <c r="DO365" i="3"/>
  <c r="DN365" i="3"/>
  <c r="DS333" i="3"/>
  <c r="DR333" i="3"/>
  <c r="DO333" i="3"/>
  <c r="DN333" i="3"/>
  <c r="DS332" i="3"/>
  <c r="DR332" i="3"/>
  <c r="DO332" i="3"/>
  <c r="DN332" i="3"/>
  <c r="DS331" i="3"/>
  <c r="DR331" i="3"/>
  <c r="DO331" i="3"/>
  <c r="DN331" i="3"/>
  <c r="DS330" i="3"/>
  <c r="DR330" i="3"/>
  <c r="DO330" i="3"/>
  <c r="DN330" i="3"/>
  <c r="DS329" i="3"/>
  <c r="DR329" i="3"/>
  <c r="DO329" i="3"/>
  <c r="DN329" i="3"/>
  <c r="DS323" i="3"/>
  <c r="DR323" i="3"/>
  <c r="DO323" i="3"/>
  <c r="DN323" i="3"/>
  <c r="DS301" i="3"/>
  <c r="DR301" i="3"/>
  <c r="DO301" i="3"/>
  <c r="DN301" i="3"/>
  <c r="DS300" i="3"/>
  <c r="DR300" i="3"/>
  <c r="DO300" i="3"/>
  <c r="DN300" i="3"/>
  <c r="DS299" i="3"/>
  <c r="DR299" i="3"/>
  <c r="DO299" i="3"/>
  <c r="DN299" i="3"/>
  <c r="DS298" i="3"/>
  <c r="DR298" i="3"/>
  <c r="DO298" i="3"/>
  <c r="DN298" i="3"/>
  <c r="DS297" i="3"/>
  <c r="DR297" i="3"/>
  <c r="DO297" i="3"/>
  <c r="DN297" i="3"/>
  <c r="DS295" i="3"/>
  <c r="DR295" i="3"/>
  <c r="DO295" i="3"/>
  <c r="DN295" i="3"/>
  <c r="DS294" i="3"/>
  <c r="DR294" i="3"/>
  <c r="DO294" i="3"/>
  <c r="DN294" i="3"/>
  <c r="DS293" i="3"/>
  <c r="DR293" i="3"/>
  <c r="DO293" i="3"/>
  <c r="DN293" i="3"/>
  <c r="DS292" i="3"/>
  <c r="DR292" i="3"/>
  <c r="DO292" i="3"/>
  <c r="DN292" i="3"/>
  <c r="DS291" i="3"/>
  <c r="DR291" i="3"/>
  <c r="DO291" i="3"/>
  <c r="DN291" i="3"/>
  <c r="DS289" i="3"/>
  <c r="DR289" i="3"/>
  <c r="DO289" i="3"/>
  <c r="DN289" i="3"/>
  <c r="DS288" i="3"/>
  <c r="DR288" i="3"/>
  <c r="DO288" i="3"/>
  <c r="DN288" i="3"/>
  <c r="DS287" i="3"/>
  <c r="DR287" i="3"/>
  <c r="DO287" i="3"/>
  <c r="DN287" i="3"/>
  <c r="DS286" i="3"/>
  <c r="DR286" i="3"/>
  <c r="DO286" i="3"/>
  <c r="DN286" i="3"/>
  <c r="DS285" i="3"/>
  <c r="DR285" i="3"/>
  <c r="DO285" i="3"/>
  <c r="DN285" i="3"/>
  <c r="DS282" i="3"/>
  <c r="DR282" i="3"/>
  <c r="DO282" i="3"/>
  <c r="DN282" i="3"/>
  <c r="DS281" i="3"/>
  <c r="DR281" i="3"/>
  <c r="DO281" i="3"/>
  <c r="DN281" i="3"/>
  <c r="DS280" i="3"/>
  <c r="DR280" i="3"/>
  <c r="DO280" i="3"/>
  <c r="DN280" i="3"/>
  <c r="DS279" i="3"/>
  <c r="DR279" i="3"/>
  <c r="DO279" i="3"/>
  <c r="DN279" i="3"/>
  <c r="DS278" i="3"/>
  <c r="DR278" i="3"/>
  <c r="DO278" i="3"/>
  <c r="DN278" i="3"/>
  <c r="DS276" i="3"/>
  <c r="DR276" i="3"/>
  <c r="DO276" i="3"/>
  <c r="DN276" i="3"/>
  <c r="DS275" i="3"/>
  <c r="DR275" i="3"/>
  <c r="DO275" i="3"/>
  <c r="DN275" i="3"/>
  <c r="DS274" i="3"/>
  <c r="DR274" i="3"/>
  <c r="DO274" i="3"/>
  <c r="DN274" i="3"/>
  <c r="DS273" i="3"/>
  <c r="DR273" i="3"/>
  <c r="DO273" i="3"/>
  <c r="DN273" i="3"/>
  <c r="DS272" i="3"/>
  <c r="DR272" i="3"/>
  <c r="DO272" i="3"/>
  <c r="DN272" i="3"/>
  <c r="DS269" i="3"/>
  <c r="DR269" i="3"/>
  <c r="DO269" i="3"/>
  <c r="DN269" i="3"/>
  <c r="DS268" i="3"/>
  <c r="DR268" i="3"/>
  <c r="DO268" i="3"/>
  <c r="DN268" i="3"/>
  <c r="DS267" i="3"/>
  <c r="DR267" i="3"/>
  <c r="DO267" i="3"/>
  <c r="DN267" i="3"/>
  <c r="DS266" i="3"/>
  <c r="DR266" i="3"/>
  <c r="DO266" i="3"/>
  <c r="DN266" i="3"/>
  <c r="DS265" i="3"/>
  <c r="DR265" i="3"/>
  <c r="DO265" i="3"/>
  <c r="DN265" i="3"/>
  <c r="DS263" i="3"/>
  <c r="DR263" i="3"/>
  <c r="DO263" i="3"/>
  <c r="DN263" i="3"/>
  <c r="DS262" i="3"/>
  <c r="DR262" i="3"/>
  <c r="DO262" i="3"/>
  <c r="DN262" i="3"/>
  <c r="DS261" i="3"/>
  <c r="DR261" i="3"/>
  <c r="DO261" i="3"/>
  <c r="DN261" i="3"/>
  <c r="DS260" i="3"/>
  <c r="DR260" i="3"/>
  <c r="DO260" i="3"/>
  <c r="DN260" i="3"/>
  <c r="DS259" i="3"/>
  <c r="DR259" i="3"/>
  <c r="DO259" i="3"/>
  <c r="DN259" i="3"/>
  <c r="DS256" i="3"/>
  <c r="DR256" i="3"/>
  <c r="DO256" i="3"/>
  <c r="DN256" i="3"/>
  <c r="DS255" i="3"/>
  <c r="DR255" i="3"/>
  <c r="DO255" i="3"/>
  <c r="DN255" i="3"/>
  <c r="DS254" i="3"/>
  <c r="DR254" i="3"/>
  <c r="DO254" i="3"/>
  <c r="DN254" i="3"/>
  <c r="DS253" i="3"/>
  <c r="DR253" i="3"/>
  <c r="DO253" i="3"/>
  <c r="DN253" i="3"/>
  <c r="DS252" i="3"/>
  <c r="DR252" i="3"/>
  <c r="DO252" i="3"/>
  <c r="DN252" i="3"/>
  <c r="DS250" i="3"/>
  <c r="DR250" i="3"/>
  <c r="DO250" i="3"/>
  <c r="DN250" i="3"/>
  <c r="DS249" i="3"/>
  <c r="DR249" i="3"/>
  <c r="DO249" i="3"/>
  <c r="DN249" i="3"/>
  <c r="DS248" i="3"/>
  <c r="DR248" i="3"/>
  <c r="DO248" i="3"/>
  <c r="DN248" i="3"/>
  <c r="DS247" i="3"/>
  <c r="DR247" i="3"/>
  <c r="DO247" i="3"/>
  <c r="DN247" i="3"/>
  <c r="DS246" i="3"/>
  <c r="DR246" i="3"/>
  <c r="DO246" i="3"/>
  <c r="DN246" i="3"/>
  <c r="DS237" i="3"/>
  <c r="DR237" i="3"/>
  <c r="DO237" i="3"/>
  <c r="DN237" i="3"/>
  <c r="DS236" i="3"/>
  <c r="DR236" i="3"/>
  <c r="DO236" i="3"/>
  <c r="DN236" i="3"/>
  <c r="DS235" i="3"/>
  <c r="DR235" i="3"/>
  <c r="DO235" i="3"/>
  <c r="DN235" i="3"/>
  <c r="DS234" i="3"/>
  <c r="DR234" i="3"/>
  <c r="DO234" i="3"/>
  <c r="DN234" i="3"/>
  <c r="DS233" i="3"/>
  <c r="DR233" i="3"/>
  <c r="DO233" i="3"/>
  <c r="DN233" i="3"/>
  <c r="DS231" i="3"/>
  <c r="DR231" i="3"/>
  <c r="DO231" i="3"/>
  <c r="DN231" i="3"/>
  <c r="DS230" i="3"/>
  <c r="DR230" i="3"/>
  <c r="DO230" i="3"/>
  <c r="DN230" i="3"/>
  <c r="DS229" i="3"/>
  <c r="DR229" i="3"/>
  <c r="DO229" i="3"/>
  <c r="DN229" i="3"/>
  <c r="DS228" i="3"/>
  <c r="DR228" i="3"/>
  <c r="DO228" i="3"/>
  <c r="DN228" i="3"/>
  <c r="DS227" i="3"/>
  <c r="DR227" i="3"/>
  <c r="DO227" i="3"/>
  <c r="DN227" i="3"/>
  <c r="DS225" i="3"/>
  <c r="DR225" i="3"/>
  <c r="DO225" i="3"/>
  <c r="DN225" i="3"/>
  <c r="DS224" i="3"/>
  <c r="DR224" i="3"/>
  <c r="DO224" i="3"/>
  <c r="DN224" i="3"/>
  <c r="DS223" i="3"/>
  <c r="DR223" i="3"/>
  <c r="DO223" i="3"/>
  <c r="DN223" i="3"/>
  <c r="DS222" i="3"/>
  <c r="DR222" i="3"/>
  <c r="DO222" i="3"/>
  <c r="DN222" i="3"/>
  <c r="DS221" i="3"/>
  <c r="DR221" i="3"/>
  <c r="DO221" i="3"/>
  <c r="DN221" i="3"/>
  <c r="DS219" i="3"/>
  <c r="DR219" i="3"/>
  <c r="DO219" i="3"/>
  <c r="DN219" i="3"/>
  <c r="DS218" i="3"/>
  <c r="DR218" i="3"/>
  <c r="DO218" i="3"/>
  <c r="DN218" i="3"/>
  <c r="DS217" i="3"/>
  <c r="DR217" i="3"/>
  <c r="DO217" i="3"/>
  <c r="DN217" i="3"/>
  <c r="DS216" i="3"/>
  <c r="DR216" i="3"/>
  <c r="DO216" i="3"/>
  <c r="DN216" i="3"/>
  <c r="DS215" i="3"/>
  <c r="DR215" i="3"/>
  <c r="DO215" i="3"/>
  <c r="DN215" i="3"/>
  <c r="DS213" i="3"/>
  <c r="DR213" i="3"/>
  <c r="DO213" i="3"/>
  <c r="DN213" i="3"/>
  <c r="DS212" i="3"/>
  <c r="DR212" i="3"/>
  <c r="DO212" i="3"/>
  <c r="DN212" i="3"/>
  <c r="DS211" i="3"/>
  <c r="DR211" i="3"/>
  <c r="DO211" i="3"/>
  <c r="DN211" i="3"/>
  <c r="DS210" i="3"/>
  <c r="DR210" i="3"/>
  <c r="DO210" i="3"/>
  <c r="DN210" i="3"/>
  <c r="DS209" i="3"/>
  <c r="DR209" i="3"/>
  <c r="DO209" i="3"/>
  <c r="DN209" i="3"/>
  <c r="DS206" i="3"/>
  <c r="DR206" i="3"/>
  <c r="DO206" i="3"/>
  <c r="DN206" i="3"/>
  <c r="DS204" i="3"/>
  <c r="DR204" i="3"/>
  <c r="DS203" i="3"/>
  <c r="DR203" i="3"/>
  <c r="DO203" i="3"/>
  <c r="DN203" i="3"/>
  <c r="DS202" i="3"/>
  <c r="DR202" i="3"/>
  <c r="DO202" i="3"/>
  <c r="DN202" i="3"/>
  <c r="DS201" i="3"/>
  <c r="DR201" i="3"/>
  <c r="DO201" i="3"/>
  <c r="DN201" i="3"/>
  <c r="DS200" i="3"/>
  <c r="DR200" i="3"/>
  <c r="DO200" i="3"/>
  <c r="DN200" i="3"/>
  <c r="DS198" i="3"/>
  <c r="DR198" i="3"/>
  <c r="DS197" i="3"/>
  <c r="DR197" i="3"/>
  <c r="DO197" i="3"/>
  <c r="DN197" i="3"/>
  <c r="DS196" i="3"/>
  <c r="DR196" i="3"/>
  <c r="DO196" i="3"/>
  <c r="DN196" i="3"/>
  <c r="DS195" i="3"/>
  <c r="DR195" i="3"/>
  <c r="DO195" i="3"/>
  <c r="DN195" i="3"/>
  <c r="DS194" i="3"/>
  <c r="DR194" i="3"/>
  <c r="DO194" i="3"/>
  <c r="DN194" i="3"/>
  <c r="DS192" i="3"/>
  <c r="DR192" i="3"/>
  <c r="DS191" i="3"/>
  <c r="DR191" i="3"/>
  <c r="DO191" i="3"/>
  <c r="DN191" i="3"/>
  <c r="DS190" i="3"/>
  <c r="DR190" i="3"/>
  <c r="DO190" i="3"/>
  <c r="DN190" i="3"/>
  <c r="DS189" i="3"/>
  <c r="DR189" i="3"/>
  <c r="DO189" i="3"/>
  <c r="DN189" i="3"/>
  <c r="DS188" i="3"/>
  <c r="DR188" i="3"/>
  <c r="DO188" i="3"/>
  <c r="DN188" i="3"/>
  <c r="DS186" i="3"/>
  <c r="DR186" i="3"/>
  <c r="DS185" i="3"/>
  <c r="DR185" i="3"/>
  <c r="DO185" i="3"/>
  <c r="DN185" i="3"/>
  <c r="DS184" i="3"/>
  <c r="DR184" i="3"/>
  <c r="DO184" i="3"/>
  <c r="DN184" i="3"/>
  <c r="DS183" i="3"/>
  <c r="DR183" i="3"/>
  <c r="DO183" i="3"/>
  <c r="DN183" i="3"/>
  <c r="DS182" i="3"/>
  <c r="DR182" i="3"/>
  <c r="DO182" i="3"/>
  <c r="DN182" i="3"/>
  <c r="DS180" i="3"/>
  <c r="DR180" i="3"/>
  <c r="DS179" i="3"/>
  <c r="DR179" i="3"/>
  <c r="DO179" i="3"/>
  <c r="DN179" i="3"/>
  <c r="DS178" i="3"/>
  <c r="DR178" i="3"/>
  <c r="DO178" i="3"/>
  <c r="DN178" i="3"/>
  <c r="DS177" i="3"/>
  <c r="DR177" i="3"/>
  <c r="DO177" i="3"/>
  <c r="DN177" i="3"/>
  <c r="DS176" i="3"/>
  <c r="DR176" i="3"/>
  <c r="DO176" i="3"/>
  <c r="DN176" i="3"/>
  <c r="DS173" i="3"/>
  <c r="DR173" i="3"/>
  <c r="DO173" i="3"/>
  <c r="DN173" i="3"/>
  <c r="DS172" i="3"/>
  <c r="DR172" i="3"/>
  <c r="DO172" i="3"/>
  <c r="DN172" i="3"/>
  <c r="DS171" i="3"/>
  <c r="DR171" i="3"/>
  <c r="DO171" i="3"/>
  <c r="DN171" i="3"/>
  <c r="DS170" i="3"/>
  <c r="DR170" i="3"/>
  <c r="DO170" i="3"/>
  <c r="DN170" i="3"/>
  <c r="DS169" i="3"/>
  <c r="DR169" i="3"/>
  <c r="DO169" i="3"/>
  <c r="DN169" i="3"/>
  <c r="DS166" i="3"/>
  <c r="DR166" i="3"/>
  <c r="DO166" i="3"/>
  <c r="DN166" i="3"/>
  <c r="DS165" i="3"/>
  <c r="DR165" i="3"/>
  <c r="DO165" i="3"/>
  <c r="DN165" i="3"/>
  <c r="DS164" i="3"/>
  <c r="DR164" i="3"/>
  <c r="DO164" i="3"/>
  <c r="DN164" i="3"/>
  <c r="DS163" i="3"/>
  <c r="DR163" i="3"/>
  <c r="DO163" i="3"/>
  <c r="DN163" i="3"/>
  <c r="DS162" i="3"/>
  <c r="DR162" i="3"/>
  <c r="DO162" i="3"/>
  <c r="DN162" i="3"/>
  <c r="DS154" i="3"/>
  <c r="DR154" i="3"/>
  <c r="DO154" i="3"/>
  <c r="DN154" i="3"/>
  <c r="DS153" i="3"/>
  <c r="DR153" i="3"/>
  <c r="DO153" i="3"/>
  <c r="DN153" i="3"/>
  <c r="DS152" i="3"/>
  <c r="DR152" i="3"/>
  <c r="DO152" i="3"/>
  <c r="DN152" i="3"/>
  <c r="DS151" i="3"/>
  <c r="DR151" i="3"/>
  <c r="DO151" i="3"/>
  <c r="DN151" i="3"/>
  <c r="DS150" i="3"/>
  <c r="DR150" i="3"/>
  <c r="DO150" i="3"/>
  <c r="DN150" i="3"/>
  <c r="DS148" i="3"/>
  <c r="DR148" i="3"/>
  <c r="DO148" i="3"/>
  <c r="DN148" i="3"/>
  <c r="DS147" i="3"/>
  <c r="DR147" i="3"/>
  <c r="DO147" i="3"/>
  <c r="DN147" i="3"/>
  <c r="DS146" i="3"/>
  <c r="DR146" i="3"/>
  <c r="DO146" i="3"/>
  <c r="DN146" i="3"/>
  <c r="DS145" i="3"/>
  <c r="DR145" i="3"/>
  <c r="DO145" i="3"/>
  <c r="DN145" i="3"/>
  <c r="DS144" i="3"/>
  <c r="DR144" i="3"/>
  <c r="DO144" i="3"/>
  <c r="DN144" i="3"/>
  <c r="DS142" i="3"/>
  <c r="DR142" i="3"/>
  <c r="DO142" i="3"/>
  <c r="DN142" i="3"/>
  <c r="DS141" i="3"/>
  <c r="DR141" i="3"/>
  <c r="DO141" i="3"/>
  <c r="DN141" i="3"/>
  <c r="DS140" i="3"/>
  <c r="DR140" i="3"/>
  <c r="DO140" i="3"/>
  <c r="DN140" i="3"/>
  <c r="DS139" i="3"/>
  <c r="DR139" i="3"/>
  <c r="DO139" i="3"/>
  <c r="DN139" i="3"/>
  <c r="DS138" i="3"/>
  <c r="DR138" i="3"/>
  <c r="DO138" i="3"/>
  <c r="DN138" i="3"/>
  <c r="DS135" i="3"/>
  <c r="DR135" i="3"/>
  <c r="DO135" i="3"/>
  <c r="DN135" i="3"/>
  <c r="DS134" i="3"/>
  <c r="DR134" i="3"/>
  <c r="DO134" i="3"/>
  <c r="DN134" i="3"/>
  <c r="DS133" i="3"/>
  <c r="DR133" i="3"/>
  <c r="DO133" i="3"/>
  <c r="DN133" i="3"/>
  <c r="DS132" i="3"/>
  <c r="DR132" i="3"/>
  <c r="DO132" i="3"/>
  <c r="DN132" i="3"/>
  <c r="DS131" i="3"/>
  <c r="DR131" i="3"/>
  <c r="DO131" i="3"/>
  <c r="DN131" i="3"/>
  <c r="DS129" i="3"/>
  <c r="DR129" i="3"/>
  <c r="DO129" i="3"/>
  <c r="DN129" i="3"/>
  <c r="DS128" i="3"/>
  <c r="DR128" i="3"/>
  <c r="DO128" i="3"/>
  <c r="DN128" i="3"/>
  <c r="DS127" i="3"/>
  <c r="DR127" i="3"/>
  <c r="DO127" i="3"/>
  <c r="DN127" i="3"/>
  <c r="DS126" i="3"/>
  <c r="DR126" i="3"/>
  <c r="DO126" i="3"/>
  <c r="DN126" i="3"/>
  <c r="DS125" i="3"/>
  <c r="DR125" i="3"/>
  <c r="DO125" i="3"/>
  <c r="DN125" i="3"/>
  <c r="DS123" i="3"/>
  <c r="DR123" i="3"/>
  <c r="DO123" i="3"/>
  <c r="DN123" i="3"/>
  <c r="DS122" i="3"/>
  <c r="DR122" i="3"/>
  <c r="DO122" i="3"/>
  <c r="DN122" i="3"/>
  <c r="DS121" i="3"/>
  <c r="DR121" i="3"/>
  <c r="DO121" i="3"/>
  <c r="DN121" i="3"/>
  <c r="DS120" i="3"/>
  <c r="DR120" i="3"/>
  <c r="DO120" i="3"/>
  <c r="DN120" i="3"/>
  <c r="DS119" i="3"/>
  <c r="DR119" i="3"/>
  <c r="DO119" i="3"/>
  <c r="DN119" i="3"/>
  <c r="DS117" i="3"/>
  <c r="DR117" i="3"/>
  <c r="DO117" i="3"/>
  <c r="DN117" i="3"/>
  <c r="DS116" i="3"/>
  <c r="DR116" i="3"/>
  <c r="DO116" i="3"/>
  <c r="DN116" i="3"/>
  <c r="DS115" i="3"/>
  <c r="DR115" i="3"/>
  <c r="DO115" i="3"/>
  <c r="DN115" i="3"/>
  <c r="DS114" i="3"/>
  <c r="DR114" i="3"/>
  <c r="DO114" i="3"/>
  <c r="DN114" i="3"/>
  <c r="DS113" i="3"/>
  <c r="DR113" i="3"/>
  <c r="DO113" i="3"/>
  <c r="DN113" i="3"/>
  <c r="DS111" i="3"/>
  <c r="DR111" i="3"/>
  <c r="DO111" i="3"/>
  <c r="DN111" i="3"/>
  <c r="DS110" i="3"/>
  <c r="DR110" i="3"/>
  <c r="DO110" i="3"/>
  <c r="DN110" i="3"/>
  <c r="DS109" i="3"/>
  <c r="DR109" i="3"/>
  <c r="DO109" i="3"/>
  <c r="DN109" i="3"/>
  <c r="DS108" i="3"/>
  <c r="DR108" i="3"/>
  <c r="DO108" i="3"/>
  <c r="DN108" i="3"/>
  <c r="DS107" i="3"/>
  <c r="DR107" i="3"/>
  <c r="DO107" i="3"/>
  <c r="DN107" i="3"/>
  <c r="DS105" i="3"/>
  <c r="DR105" i="3"/>
  <c r="DO105" i="3"/>
  <c r="DN105" i="3"/>
  <c r="DS104" i="3"/>
  <c r="DR104" i="3"/>
  <c r="DO104" i="3"/>
  <c r="DN104" i="3"/>
  <c r="DS103" i="3"/>
  <c r="DR103" i="3"/>
  <c r="DO103" i="3"/>
  <c r="DN103" i="3"/>
  <c r="DS102" i="3"/>
  <c r="DR102" i="3"/>
  <c r="DO102" i="3"/>
  <c r="DN102" i="3"/>
  <c r="DS101" i="3"/>
  <c r="DR101" i="3"/>
  <c r="DO101" i="3"/>
  <c r="DN101" i="3"/>
  <c r="DS99" i="3"/>
  <c r="DR99" i="3"/>
  <c r="DO99" i="3"/>
  <c r="DN99" i="3"/>
  <c r="DS98" i="3"/>
  <c r="DR98" i="3"/>
  <c r="DO98" i="3"/>
  <c r="DN98" i="3"/>
  <c r="DS97" i="3"/>
  <c r="DR97" i="3"/>
  <c r="DO97" i="3"/>
  <c r="DN97" i="3"/>
  <c r="DS96" i="3"/>
  <c r="DR96" i="3"/>
  <c r="DO96" i="3"/>
  <c r="DN96" i="3"/>
  <c r="DS95" i="3"/>
  <c r="DR95" i="3"/>
  <c r="DO95" i="3"/>
  <c r="DN95" i="3"/>
  <c r="DS93" i="3"/>
  <c r="DR93" i="3"/>
  <c r="DO93" i="3"/>
  <c r="DN93" i="3"/>
  <c r="DS92" i="3"/>
  <c r="DR92" i="3"/>
  <c r="DO92" i="3"/>
  <c r="DN92" i="3"/>
  <c r="DS91" i="3"/>
  <c r="DR91" i="3"/>
  <c r="DO91" i="3"/>
  <c r="DN91" i="3"/>
  <c r="DS90" i="3"/>
  <c r="DR90" i="3"/>
  <c r="DO90" i="3"/>
  <c r="DN90" i="3"/>
  <c r="DS89" i="3"/>
  <c r="DR89" i="3"/>
  <c r="DO89" i="3"/>
  <c r="DN89" i="3"/>
  <c r="DS87" i="3"/>
  <c r="DR87" i="3"/>
  <c r="DO87" i="3"/>
  <c r="DN87" i="3"/>
  <c r="DS86" i="3"/>
  <c r="DR86" i="3"/>
  <c r="DO86" i="3"/>
  <c r="DN86" i="3"/>
  <c r="DS85" i="3"/>
  <c r="DR85" i="3"/>
  <c r="DO85" i="3"/>
  <c r="DN85" i="3"/>
  <c r="DS84" i="3"/>
  <c r="DR84" i="3"/>
  <c r="DO84" i="3"/>
  <c r="DN84" i="3"/>
  <c r="DS83" i="3"/>
  <c r="DR83" i="3"/>
  <c r="DO83" i="3"/>
  <c r="DN83" i="3"/>
  <c r="DS80" i="3"/>
  <c r="DR80" i="3"/>
  <c r="DO80" i="3"/>
  <c r="DN80" i="3"/>
  <c r="DS66" i="3"/>
  <c r="DR66" i="3"/>
  <c r="DS65" i="3"/>
  <c r="DR65" i="3"/>
  <c r="DO65" i="3"/>
  <c r="DN65" i="3"/>
  <c r="DS64" i="3"/>
  <c r="DR64" i="3"/>
  <c r="DO64" i="3"/>
  <c r="DN64" i="3"/>
  <c r="DS63" i="3"/>
  <c r="DR63" i="3"/>
  <c r="DO63" i="3"/>
  <c r="DN63" i="3"/>
  <c r="DS62" i="3"/>
  <c r="DR62" i="3"/>
  <c r="DO62" i="3"/>
  <c r="DN62" i="3"/>
  <c r="DS60" i="3"/>
  <c r="DR60" i="3"/>
  <c r="DS59" i="3"/>
  <c r="DR59" i="3"/>
  <c r="DO59" i="3"/>
  <c r="DN59" i="3"/>
  <c r="DS58" i="3"/>
  <c r="DR58" i="3"/>
  <c r="DO58" i="3"/>
  <c r="DN58" i="3"/>
  <c r="DS57" i="3"/>
  <c r="DR57" i="3"/>
  <c r="DO57" i="3"/>
  <c r="DN57" i="3"/>
  <c r="DS56" i="3"/>
  <c r="DR56" i="3"/>
  <c r="DO56" i="3"/>
  <c r="DN56" i="3"/>
  <c r="DS48" i="3"/>
  <c r="DR48" i="3"/>
  <c r="DS47" i="3"/>
  <c r="DR47" i="3"/>
  <c r="DO47" i="3"/>
  <c r="DN47" i="3"/>
  <c r="DS46" i="3"/>
  <c r="DR46" i="3"/>
  <c r="DO46" i="3"/>
  <c r="DN46" i="3"/>
  <c r="DS45" i="3"/>
  <c r="DR45" i="3"/>
  <c r="DO45" i="3"/>
  <c r="DN45" i="3"/>
  <c r="DS44" i="3"/>
  <c r="DR44" i="3"/>
  <c r="DO44" i="3"/>
  <c r="DN44" i="3"/>
  <c r="DS42" i="3"/>
  <c r="DR42" i="3"/>
  <c r="DS41" i="3"/>
  <c r="DR41" i="3"/>
  <c r="DO41" i="3"/>
  <c r="DN41" i="3"/>
  <c r="DS40" i="3"/>
  <c r="DR40" i="3"/>
  <c r="DO40" i="3"/>
  <c r="DN40" i="3"/>
  <c r="DS39" i="3"/>
  <c r="DR39" i="3"/>
  <c r="DO39" i="3"/>
  <c r="DN39" i="3"/>
  <c r="DS38" i="3"/>
  <c r="DR38" i="3"/>
  <c r="DO38" i="3"/>
  <c r="DN38" i="3"/>
  <c r="DS36" i="3"/>
  <c r="DR36" i="3"/>
  <c r="DS35" i="3"/>
  <c r="DR35" i="3"/>
  <c r="DO35" i="3"/>
  <c r="DN35" i="3"/>
  <c r="DS34" i="3"/>
  <c r="DR34" i="3"/>
  <c r="DO34" i="3"/>
  <c r="DN34" i="3"/>
  <c r="DS33" i="3"/>
  <c r="DR33" i="3"/>
  <c r="DO33" i="3"/>
  <c r="DN33" i="3"/>
  <c r="DS32" i="3"/>
  <c r="DR32" i="3"/>
  <c r="DO32" i="3"/>
  <c r="DN32" i="3"/>
  <c r="DS30" i="3"/>
  <c r="DR30" i="3"/>
  <c r="DS29" i="3"/>
  <c r="DR29" i="3"/>
  <c r="DO29" i="3"/>
  <c r="DN29" i="3"/>
  <c r="DS28" i="3"/>
  <c r="DR28" i="3"/>
  <c r="DO28" i="3"/>
  <c r="DN28" i="3"/>
  <c r="DS27" i="3"/>
  <c r="DR27" i="3"/>
  <c r="DO27" i="3"/>
  <c r="DN27" i="3"/>
  <c r="DS26" i="3"/>
  <c r="DR26" i="3"/>
  <c r="DO26" i="3"/>
  <c r="DN26" i="3"/>
  <c r="DS24" i="3"/>
  <c r="DR24" i="3"/>
  <c r="DS23" i="3"/>
  <c r="DR23" i="3"/>
  <c r="DO23" i="3"/>
  <c r="DN23" i="3"/>
  <c r="DS22" i="3"/>
  <c r="DR22" i="3"/>
  <c r="DO22" i="3"/>
  <c r="DN22" i="3"/>
  <c r="DS21" i="3"/>
  <c r="DR21" i="3"/>
  <c r="DO21" i="3"/>
  <c r="DN21" i="3"/>
  <c r="DS16" i="3"/>
  <c r="DR16" i="3"/>
  <c r="DO16" i="3"/>
  <c r="DN16" i="3"/>
  <c r="DS15" i="3"/>
  <c r="DR15" i="3"/>
  <c r="DO15" i="3"/>
  <c r="DN15" i="3"/>
  <c r="FL14" i="3" l="1"/>
  <c r="FL15" i="3"/>
  <c r="FL16" i="3"/>
  <c r="FL533" i="3"/>
  <c r="FK533" i="3"/>
  <c r="FL532" i="3"/>
  <c r="FK532" i="3"/>
  <c r="FK530" i="3"/>
  <c r="FK529" i="3"/>
  <c r="FK528" i="3"/>
  <c r="FK527" i="3"/>
  <c r="FK526" i="3"/>
  <c r="FK525" i="3"/>
  <c r="FK524" i="3"/>
  <c r="FK522" i="3"/>
  <c r="FL521" i="3"/>
  <c r="FK521" i="3"/>
  <c r="FL520" i="3"/>
  <c r="FK520" i="3"/>
  <c r="FL519" i="3"/>
  <c r="FK519" i="3"/>
  <c r="FL518" i="3"/>
  <c r="FK518" i="3"/>
  <c r="FL517" i="3"/>
  <c r="FK517" i="3"/>
  <c r="FK515" i="3"/>
  <c r="FL514" i="3"/>
  <c r="FK514" i="3"/>
  <c r="FL513" i="3"/>
  <c r="FK513" i="3"/>
  <c r="FL512" i="3"/>
  <c r="FK512" i="3"/>
  <c r="FL511" i="3"/>
  <c r="FK511" i="3"/>
  <c r="FL510" i="3"/>
  <c r="FK510" i="3"/>
  <c r="FL507" i="3"/>
  <c r="FK507" i="3"/>
  <c r="FL506" i="3"/>
  <c r="FK506" i="3"/>
  <c r="FL505" i="3"/>
  <c r="FK505" i="3"/>
  <c r="FL504" i="3"/>
  <c r="FK504" i="3"/>
  <c r="FL503" i="3"/>
  <c r="FK503" i="3"/>
  <c r="FL502" i="3"/>
  <c r="FK502" i="3"/>
  <c r="FL499" i="3"/>
  <c r="FK499" i="3"/>
  <c r="FK498" i="3"/>
  <c r="FK497" i="3"/>
  <c r="FK496" i="3"/>
  <c r="FL495" i="3"/>
  <c r="FK495" i="3"/>
  <c r="FL494" i="3"/>
  <c r="FK494" i="3"/>
  <c r="FK491" i="3"/>
  <c r="FL489" i="3"/>
  <c r="FK489" i="3"/>
  <c r="FK488" i="3"/>
  <c r="FL485" i="3"/>
  <c r="FK485" i="3"/>
  <c r="FK484" i="3"/>
  <c r="FL483" i="3"/>
  <c r="FK483" i="3"/>
  <c r="FL482" i="3"/>
  <c r="FK482" i="3"/>
  <c r="FL481" i="3"/>
  <c r="FK481" i="3"/>
  <c r="FL480" i="3"/>
  <c r="FK480" i="3"/>
  <c r="FL479" i="3"/>
  <c r="FK479" i="3"/>
  <c r="FL478" i="3"/>
  <c r="FK478" i="3"/>
  <c r="FL477" i="3"/>
  <c r="FK477" i="3"/>
  <c r="FL476" i="3"/>
  <c r="FK476" i="3"/>
  <c r="FL475" i="3"/>
  <c r="FK475" i="3"/>
  <c r="FL474" i="3"/>
  <c r="FK474" i="3"/>
  <c r="FL472" i="3"/>
  <c r="FK472" i="3"/>
  <c r="FL471" i="3"/>
  <c r="FK471" i="3"/>
  <c r="FK469" i="3"/>
  <c r="FK468" i="3"/>
  <c r="FK467" i="3"/>
  <c r="FL466" i="3"/>
  <c r="FK466" i="3"/>
  <c r="FK465" i="3"/>
  <c r="FL464" i="3"/>
  <c r="FK464" i="3"/>
  <c r="FK463" i="3"/>
  <c r="FL462" i="3"/>
  <c r="FK462" i="3"/>
  <c r="FK461" i="3"/>
  <c r="FK460" i="3"/>
  <c r="FK459" i="3"/>
  <c r="FK458" i="3"/>
  <c r="FK455" i="3"/>
  <c r="FL454" i="3"/>
  <c r="FK454" i="3"/>
  <c r="FL453" i="3"/>
  <c r="FK453" i="3"/>
  <c r="FL452" i="3"/>
  <c r="FK452" i="3"/>
  <c r="FL451" i="3"/>
  <c r="FK451" i="3"/>
  <c r="FL450" i="3"/>
  <c r="FK450" i="3"/>
  <c r="FL448" i="3"/>
  <c r="FK448" i="3"/>
  <c r="FL447" i="3"/>
  <c r="FK447" i="3"/>
  <c r="FL446" i="3"/>
  <c r="FK446" i="3"/>
  <c r="FL445" i="3"/>
  <c r="FK445" i="3"/>
  <c r="FK443" i="3"/>
  <c r="FL442" i="3"/>
  <c r="FK442" i="3"/>
  <c r="FL441" i="3"/>
  <c r="FK441" i="3"/>
  <c r="FL440" i="3"/>
  <c r="FK440" i="3"/>
  <c r="FL439" i="3"/>
  <c r="FK439" i="3"/>
  <c r="FL438" i="3"/>
  <c r="FK438" i="3"/>
  <c r="FK435" i="3"/>
  <c r="FK434" i="3"/>
  <c r="FL433" i="3"/>
  <c r="FK433" i="3"/>
  <c r="FK432" i="3"/>
  <c r="FL431" i="3"/>
  <c r="FK431" i="3"/>
  <c r="FL430" i="3"/>
  <c r="FK430" i="3"/>
  <c r="FK427" i="3"/>
  <c r="FL426" i="3"/>
  <c r="FK426" i="3"/>
  <c r="FL425" i="3"/>
  <c r="FK425" i="3"/>
  <c r="FL424" i="3"/>
  <c r="FK424" i="3"/>
  <c r="FL423" i="3"/>
  <c r="FK423" i="3"/>
  <c r="FL422" i="3"/>
  <c r="FK422" i="3"/>
  <c r="FK418" i="3"/>
  <c r="FL417" i="3"/>
  <c r="FK417" i="3"/>
  <c r="FL416" i="3"/>
  <c r="FK416" i="3"/>
  <c r="FL415" i="3"/>
  <c r="FK415" i="3"/>
  <c r="FL414" i="3"/>
  <c r="FK414" i="3"/>
  <c r="FL413" i="3"/>
  <c r="FK413" i="3"/>
  <c r="FK411" i="3"/>
  <c r="FK410" i="3"/>
  <c r="FK409" i="3"/>
  <c r="FK408" i="3"/>
  <c r="FL407" i="3"/>
  <c r="FK407" i="3"/>
  <c r="FL406" i="3"/>
  <c r="FK406" i="3"/>
  <c r="FL404" i="3"/>
  <c r="FK404" i="3"/>
  <c r="FL402" i="3"/>
  <c r="FK402" i="3"/>
  <c r="FL400" i="3"/>
  <c r="FK400" i="3"/>
  <c r="FL399" i="3"/>
  <c r="FK399" i="3"/>
  <c r="FL398" i="3"/>
  <c r="FK398" i="3"/>
  <c r="FL397" i="3"/>
  <c r="FK397" i="3"/>
  <c r="FL396" i="3"/>
  <c r="FK396" i="3"/>
  <c r="FK394" i="3"/>
  <c r="FL393" i="3"/>
  <c r="FK393" i="3"/>
  <c r="FL392" i="3"/>
  <c r="FK392" i="3"/>
  <c r="FL391" i="3"/>
  <c r="FK391" i="3"/>
  <c r="FL390" i="3"/>
  <c r="FK390" i="3"/>
  <c r="FL388" i="3"/>
  <c r="FK388" i="3"/>
  <c r="FL387" i="3"/>
  <c r="FK387" i="3"/>
  <c r="FL386" i="3"/>
  <c r="FK386" i="3"/>
  <c r="FK384" i="3"/>
  <c r="FL382" i="3"/>
  <c r="FK382" i="3"/>
  <c r="FK380" i="3"/>
  <c r="FL379" i="3"/>
  <c r="FK379" i="3"/>
  <c r="FL378" i="3"/>
  <c r="FK378" i="3"/>
  <c r="FK377" i="3"/>
  <c r="FK376" i="3"/>
  <c r="FK375" i="3"/>
  <c r="FK373" i="3"/>
  <c r="FL371" i="3"/>
  <c r="FK371" i="3"/>
  <c r="FK370" i="3"/>
  <c r="FL369" i="3"/>
  <c r="FK369" i="3"/>
  <c r="FL367" i="3"/>
  <c r="FK367" i="3"/>
  <c r="FL366" i="3"/>
  <c r="FK366" i="3"/>
  <c r="FL365" i="3"/>
  <c r="FK365" i="3"/>
  <c r="FL333" i="3"/>
  <c r="FK333" i="3"/>
  <c r="FL332" i="3"/>
  <c r="FK332" i="3"/>
  <c r="FL331" i="3"/>
  <c r="FK331" i="3"/>
  <c r="FL330" i="3"/>
  <c r="FK330" i="3"/>
  <c r="FL329" i="3"/>
  <c r="FK329" i="3"/>
  <c r="FL323" i="3"/>
  <c r="FK323" i="3"/>
  <c r="FK301" i="3"/>
  <c r="FK300" i="3"/>
  <c r="FK299" i="3"/>
  <c r="FK298" i="3"/>
  <c r="FK297" i="3"/>
  <c r="FK295" i="3"/>
  <c r="FK294" i="3"/>
  <c r="FK293" i="3"/>
  <c r="FK292" i="3"/>
  <c r="FK291" i="3"/>
  <c r="FK289" i="3"/>
  <c r="FK288" i="3"/>
  <c r="FK287" i="3"/>
  <c r="FK286" i="3"/>
  <c r="FK285" i="3"/>
  <c r="FK282" i="3"/>
  <c r="FK281" i="3"/>
  <c r="FK280" i="3"/>
  <c r="FK279" i="3"/>
  <c r="FK278" i="3"/>
  <c r="FK276" i="3"/>
  <c r="FK275" i="3"/>
  <c r="FK274" i="3"/>
  <c r="FK273" i="3"/>
  <c r="FK272" i="3"/>
  <c r="FK269" i="3"/>
  <c r="FK268" i="3"/>
  <c r="FK267" i="3"/>
  <c r="FK266" i="3"/>
  <c r="FK265" i="3"/>
  <c r="FK263" i="3"/>
  <c r="FK262" i="3"/>
  <c r="FK261" i="3"/>
  <c r="FK260" i="3"/>
  <c r="FK259" i="3"/>
  <c r="FK256" i="3"/>
  <c r="FK255" i="3"/>
  <c r="FK254" i="3"/>
  <c r="FK253" i="3"/>
  <c r="FK252" i="3"/>
  <c r="FK250" i="3"/>
  <c r="FK249" i="3"/>
  <c r="FK248" i="3"/>
  <c r="FK247" i="3"/>
  <c r="FK246" i="3"/>
  <c r="FK237" i="3"/>
  <c r="FK236" i="3"/>
  <c r="FK235" i="3"/>
  <c r="FK234" i="3"/>
  <c r="FK233" i="3"/>
  <c r="FK231" i="3"/>
  <c r="FK230" i="3"/>
  <c r="FK229" i="3"/>
  <c r="FK228" i="3"/>
  <c r="FK227" i="3"/>
  <c r="FK225" i="3"/>
  <c r="FK224" i="3"/>
  <c r="FK223" i="3"/>
  <c r="FK222" i="3"/>
  <c r="FK221" i="3"/>
  <c r="FK219" i="3"/>
  <c r="FK218" i="3"/>
  <c r="FK217" i="3"/>
  <c r="FK216" i="3"/>
  <c r="FK215" i="3"/>
  <c r="FK213" i="3"/>
  <c r="FK212" i="3"/>
  <c r="FK211" i="3"/>
  <c r="FK210" i="3"/>
  <c r="FK209" i="3"/>
  <c r="FK206" i="3"/>
  <c r="FK204" i="3"/>
  <c r="FK203" i="3"/>
  <c r="FK202" i="3"/>
  <c r="FK201" i="3"/>
  <c r="FK200" i="3"/>
  <c r="FK198" i="3"/>
  <c r="FK197" i="3"/>
  <c r="FK196" i="3"/>
  <c r="FK195" i="3"/>
  <c r="FK194" i="3"/>
  <c r="FK192" i="3"/>
  <c r="FK191" i="3"/>
  <c r="FK190" i="3"/>
  <c r="FK189" i="3"/>
  <c r="FK188" i="3"/>
  <c r="FK186" i="3"/>
  <c r="FK185" i="3"/>
  <c r="FK184" i="3"/>
  <c r="FK183" i="3"/>
  <c r="FK182" i="3"/>
  <c r="FK180" i="3"/>
  <c r="FK179" i="3"/>
  <c r="FK178" i="3"/>
  <c r="FK177" i="3"/>
  <c r="FK176" i="3"/>
  <c r="FK173" i="3"/>
  <c r="FK172" i="3"/>
  <c r="FK171" i="3"/>
  <c r="FK170" i="3"/>
  <c r="FK169" i="3"/>
  <c r="FK166" i="3"/>
  <c r="FK165" i="3"/>
  <c r="FK164" i="3"/>
  <c r="FK163" i="3"/>
  <c r="FK162" i="3"/>
  <c r="FK154" i="3"/>
  <c r="FK153" i="3"/>
  <c r="FK152" i="3"/>
  <c r="FK151" i="3"/>
  <c r="FK150" i="3"/>
  <c r="FK148" i="3"/>
  <c r="FK147" i="3"/>
  <c r="FK146" i="3"/>
  <c r="FK145" i="3"/>
  <c r="FK144" i="3"/>
  <c r="FK142" i="3"/>
  <c r="FK141" i="3"/>
  <c r="FK140" i="3"/>
  <c r="FK139" i="3"/>
  <c r="FK138" i="3"/>
  <c r="FK135" i="3"/>
  <c r="FK134" i="3"/>
  <c r="FK133" i="3"/>
  <c r="FK132" i="3"/>
  <c r="FK131" i="3"/>
  <c r="FK129" i="3"/>
  <c r="FK128" i="3"/>
  <c r="FK127" i="3"/>
  <c r="FK126" i="3"/>
  <c r="FK125" i="3"/>
  <c r="FK123" i="3"/>
  <c r="FK122" i="3"/>
  <c r="FK121" i="3"/>
  <c r="FK120" i="3"/>
  <c r="FK119" i="3"/>
  <c r="FK117" i="3"/>
  <c r="FK116" i="3"/>
  <c r="FK115" i="3"/>
  <c r="FK114" i="3"/>
  <c r="FK113" i="3"/>
  <c r="FK111" i="3"/>
  <c r="FK110" i="3"/>
  <c r="FK109" i="3"/>
  <c r="FK108" i="3"/>
  <c r="FK107" i="3"/>
  <c r="FK105" i="3"/>
  <c r="FK104" i="3"/>
  <c r="FK103" i="3"/>
  <c r="FK102" i="3"/>
  <c r="FK101" i="3"/>
  <c r="FK99" i="3"/>
  <c r="FK98" i="3"/>
  <c r="FK97" i="3"/>
  <c r="FK96" i="3"/>
  <c r="FK95" i="3"/>
  <c r="FK93" i="3"/>
  <c r="FK92" i="3"/>
  <c r="FK91" i="3"/>
  <c r="FK90" i="3"/>
  <c r="FK89" i="3"/>
  <c r="FK87" i="3"/>
  <c r="FK86" i="3"/>
  <c r="FK85" i="3"/>
  <c r="FK84" i="3"/>
  <c r="FK83" i="3"/>
  <c r="FL80" i="3"/>
  <c r="FK80" i="3"/>
  <c r="FK66" i="3"/>
  <c r="FK65" i="3"/>
  <c r="FK64" i="3"/>
  <c r="FK63" i="3"/>
  <c r="FK62" i="3"/>
  <c r="FK60" i="3"/>
  <c r="FK59" i="3"/>
  <c r="FK58" i="3"/>
  <c r="FK57" i="3"/>
  <c r="FK56" i="3"/>
  <c r="FK48" i="3"/>
  <c r="FK47" i="3"/>
  <c r="FK46" i="3"/>
  <c r="FK45" i="3"/>
  <c r="FK44" i="3"/>
  <c r="FK42" i="3"/>
  <c r="FK41" i="3"/>
  <c r="FK40" i="3"/>
  <c r="FK39" i="3"/>
  <c r="FK38" i="3"/>
  <c r="FK36" i="3"/>
  <c r="FK35" i="3"/>
  <c r="FK34" i="3"/>
  <c r="FK33" i="3"/>
  <c r="FK32" i="3"/>
  <c r="FK30" i="3"/>
  <c r="FK29" i="3"/>
  <c r="FK28" i="3"/>
  <c r="FK27" i="3"/>
  <c r="FK26" i="3"/>
  <c r="FK24" i="3"/>
  <c r="FK23" i="3"/>
  <c r="FK22" i="3"/>
  <c r="FK21" i="3"/>
  <c r="FK16" i="3"/>
  <c r="FK15" i="3"/>
  <c r="FK14" i="3"/>
  <c r="CV134" i="3" l="1"/>
  <c r="CW134" i="3" s="1"/>
  <c r="CV133" i="3"/>
  <c r="CW133" i="3" s="1"/>
  <c r="CV132" i="3"/>
  <c r="CW132" i="3" s="1"/>
  <c r="CV131" i="3"/>
  <c r="CW131" i="3" s="1"/>
  <c r="CV128" i="3"/>
  <c r="CW128" i="3" s="1"/>
  <c r="CV127" i="3"/>
  <c r="CW127" i="3" s="1"/>
  <c r="CV126" i="3"/>
  <c r="CW126" i="3" s="1"/>
  <c r="CV125" i="3"/>
  <c r="CW125" i="3" s="1"/>
  <c r="CV122" i="3"/>
  <c r="CW122" i="3" s="1"/>
  <c r="CV121" i="3"/>
  <c r="CW121" i="3" s="1"/>
  <c r="CV120" i="3"/>
  <c r="CW120" i="3" s="1"/>
  <c r="CV119" i="3"/>
  <c r="CW119" i="3" s="1"/>
  <c r="CV117" i="3"/>
  <c r="CW117" i="3" s="1"/>
  <c r="CV116" i="3"/>
  <c r="CW116" i="3" s="1"/>
  <c r="CV115" i="3"/>
  <c r="CW115" i="3" s="1"/>
  <c r="CV114" i="3"/>
  <c r="CW114" i="3" s="1"/>
  <c r="CV113" i="3"/>
  <c r="CW113" i="3" s="1"/>
  <c r="FH367" i="3"/>
  <c r="FH366" i="3"/>
  <c r="FH365" i="3"/>
  <c r="FH135" i="3"/>
  <c r="FL135" i="3" s="1"/>
  <c r="FH134" i="3"/>
  <c r="FL134" i="3" s="1"/>
  <c r="FH133" i="3"/>
  <c r="FL133" i="3" s="1"/>
  <c r="FH132" i="3"/>
  <c r="FL132" i="3" s="1"/>
  <c r="FH131" i="3"/>
  <c r="FL131" i="3" s="1"/>
  <c r="FH129" i="3"/>
  <c r="FL129" i="3" s="1"/>
  <c r="FH128" i="3"/>
  <c r="FL128" i="3" s="1"/>
  <c r="FH127" i="3"/>
  <c r="FL127" i="3" s="1"/>
  <c r="FH126" i="3"/>
  <c r="FL126" i="3" s="1"/>
  <c r="FH125" i="3"/>
  <c r="FL125" i="3" s="1"/>
  <c r="FH123" i="3"/>
  <c r="FL123" i="3" s="1"/>
  <c r="FH122" i="3"/>
  <c r="FL122" i="3" s="1"/>
  <c r="FH121" i="3"/>
  <c r="FL121" i="3" s="1"/>
  <c r="FH120" i="3"/>
  <c r="FL120" i="3" s="1"/>
  <c r="FH119" i="3"/>
  <c r="FL119" i="3" s="1"/>
  <c r="FH117" i="3"/>
  <c r="FL117" i="3" s="1"/>
  <c r="FH116" i="3"/>
  <c r="FL116" i="3" s="1"/>
  <c r="FH115" i="3"/>
  <c r="FL115" i="3" s="1"/>
  <c r="FH114" i="3"/>
  <c r="FL114" i="3" s="1"/>
  <c r="FH113" i="3"/>
  <c r="FL113" i="3" s="1"/>
  <c r="DJ524" i="3"/>
  <c r="DI524" i="3"/>
  <c r="DF524" i="3"/>
  <c r="DE524" i="3"/>
  <c r="DA524" i="3"/>
  <c r="CZ524" i="3"/>
  <c r="CW524" i="3"/>
  <c r="CQ524" i="3"/>
  <c r="CV524" i="3" s="1"/>
  <c r="AP524" i="3"/>
  <c r="AO524" i="3"/>
  <c r="AX323" i="3"/>
  <c r="AW323" i="3"/>
  <c r="HO524" i="3" l="1"/>
  <c r="HX524" i="3"/>
  <c r="IC524" i="3"/>
  <c r="HP524" i="3"/>
  <c r="HU524" i="3"/>
  <c r="HZ524" i="3"/>
  <c r="HQ524" i="3"/>
  <c r="HV524" i="3"/>
  <c r="IA524" i="3"/>
  <c r="HR524" i="3"/>
  <c r="HW524" i="3"/>
  <c r="IB524" i="3"/>
  <c r="ID524" i="3"/>
  <c r="BK524" i="3"/>
  <c r="CQ485" i="3"/>
  <c r="CV485" i="3" s="1"/>
  <c r="CQ483" i="3"/>
  <c r="CV483" i="3" s="1"/>
  <c r="CQ481" i="3"/>
  <c r="CV481" i="3" s="1"/>
  <c r="CQ479" i="3"/>
  <c r="CV479" i="3" s="1"/>
  <c r="CQ477" i="3"/>
  <c r="CV477" i="3" s="1"/>
  <c r="CQ475" i="3"/>
  <c r="CV475" i="3" s="1"/>
  <c r="CQ482" i="3"/>
  <c r="FG472" i="3"/>
  <c r="HT524" i="3" l="1"/>
  <c r="HS524" i="3"/>
  <c r="HA524" i="3"/>
  <c r="CR524" i="3"/>
  <c r="CQ472" i="3"/>
  <c r="CV472" i="3" s="1"/>
  <c r="FH524" i="3"/>
  <c r="FL524" i="3" s="1"/>
  <c r="DJ301" i="3"/>
  <c r="DI301" i="3"/>
  <c r="CQ301" i="3"/>
  <c r="BK301" i="3"/>
  <c r="HA301" i="3" s="1"/>
  <c r="AO301" i="3"/>
  <c r="W301" i="3"/>
  <c r="DI300" i="3"/>
  <c r="CQ300" i="3"/>
  <c r="BK300" i="3"/>
  <c r="HA300" i="3" s="1"/>
  <c r="AP300" i="3"/>
  <c r="AO300" i="3"/>
  <c r="W300" i="3"/>
  <c r="DI299" i="3"/>
  <c r="CQ299" i="3"/>
  <c r="BK299" i="3"/>
  <c r="HA299" i="3" s="1"/>
  <c r="AP299" i="3"/>
  <c r="AO299" i="3"/>
  <c r="W299" i="3"/>
  <c r="DI298" i="3"/>
  <c r="CQ298" i="3"/>
  <c r="BK298" i="3"/>
  <c r="HA298" i="3" s="1"/>
  <c r="AP298" i="3"/>
  <c r="AO298" i="3"/>
  <c r="W298" i="3"/>
  <c r="DI297" i="3"/>
  <c r="CQ297" i="3"/>
  <c r="BK297" i="3"/>
  <c r="HA297" i="3" s="1"/>
  <c r="AP297" i="3"/>
  <c r="AO297" i="3"/>
  <c r="W297" i="3"/>
  <c r="HP298" i="3" l="1"/>
  <c r="HU298" i="3"/>
  <c r="HZ298" i="3"/>
  <c r="HQ298" i="3"/>
  <c r="HV298" i="3"/>
  <c r="IA298" i="3"/>
  <c r="HO298" i="3"/>
  <c r="HX298" i="3"/>
  <c r="HR298" i="3"/>
  <c r="IB298" i="3"/>
  <c r="HW298" i="3"/>
  <c r="IC298" i="3"/>
  <c r="HR300" i="3"/>
  <c r="HX300" i="3"/>
  <c r="IC300" i="3"/>
  <c r="HO300" i="3"/>
  <c r="HU300" i="3"/>
  <c r="HZ300" i="3"/>
  <c r="HW300" i="3"/>
  <c r="HP300" i="3"/>
  <c r="IA300" i="3"/>
  <c r="IB300" i="3"/>
  <c r="HQ300" i="3"/>
  <c r="HV300" i="3"/>
  <c r="HP297" i="3"/>
  <c r="HV297" i="3"/>
  <c r="IA297" i="3"/>
  <c r="HQ297" i="3"/>
  <c r="HW297" i="3"/>
  <c r="IB297" i="3"/>
  <c r="HU297" i="3"/>
  <c r="HX297" i="3"/>
  <c r="HO297" i="3"/>
  <c r="HR297" i="3"/>
  <c r="HZ297" i="3"/>
  <c r="IC297" i="3"/>
  <c r="HO299" i="3"/>
  <c r="HX299" i="3"/>
  <c r="IC299" i="3"/>
  <c r="HP299" i="3"/>
  <c r="HU299" i="3"/>
  <c r="HZ299" i="3"/>
  <c r="HR299" i="3"/>
  <c r="IB299" i="3"/>
  <c r="HV299" i="3"/>
  <c r="HW299" i="3"/>
  <c r="IA299" i="3"/>
  <c r="HQ299" i="3"/>
  <c r="HR301" i="3"/>
  <c r="HX301" i="3"/>
  <c r="IC301" i="3"/>
  <c r="HO301" i="3"/>
  <c r="HU301" i="3"/>
  <c r="HZ301" i="3"/>
  <c r="HQ301" i="3"/>
  <c r="IB301" i="3"/>
  <c r="HV301" i="3"/>
  <c r="HP301" i="3"/>
  <c r="HW301" i="3"/>
  <c r="IA301" i="3"/>
  <c r="ID298" i="3"/>
  <c r="ID300" i="3"/>
  <c r="ID297" i="3"/>
  <c r="ID299" i="3"/>
  <c r="ID301" i="3"/>
  <c r="CV298" i="3"/>
  <c r="CZ298" i="3" s="1"/>
  <c r="DE298" i="3" s="1"/>
  <c r="CV300" i="3"/>
  <c r="CZ300" i="3" s="1"/>
  <c r="DE300" i="3" s="1"/>
  <c r="CV297" i="3"/>
  <c r="CZ297" i="3" s="1"/>
  <c r="DE297" i="3" s="1"/>
  <c r="CV299" i="3"/>
  <c r="CZ299" i="3" s="1"/>
  <c r="DE299" i="3" s="1"/>
  <c r="CV301" i="3"/>
  <c r="CZ301" i="3" s="1"/>
  <c r="DE301" i="3" s="1"/>
  <c r="CR301" i="3"/>
  <c r="CW301" i="3" s="1"/>
  <c r="DA301" i="3" s="1"/>
  <c r="DF301" i="3" s="1"/>
  <c r="CR298" i="3"/>
  <c r="CW298" i="3" s="1"/>
  <c r="DA298" i="3" s="1"/>
  <c r="DF298" i="3" s="1"/>
  <c r="DJ298" i="3" s="1"/>
  <c r="FH300" i="3"/>
  <c r="FL300" i="3" s="1"/>
  <c r="CR300" i="3"/>
  <c r="CW300" i="3" s="1"/>
  <c r="DA300" i="3" s="1"/>
  <c r="DF300" i="3" s="1"/>
  <c r="DJ300" i="3" s="1"/>
  <c r="CR299" i="3"/>
  <c r="CW299" i="3" s="1"/>
  <c r="DA299" i="3" s="1"/>
  <c r="DF299" i="3" s="1"/>
  <c r="DJ299" i="3" s="1"/>
  <c r="CR297" i="3"/>
  <c r="CW297" i="3" s="1"/>
  <c r="DA297" i="3" s="1"/>
  <c r="DF297" i="3" s="1"/>
  <c r="DJ297" i="3" s="1"/>
  <c r="AX297" i="3"/>
  <c r="AW297" i="3"/>
  <c r="AX299" i="3"/>
  <c r="AW299" i="3"/>
  <c r="AX301" i="3"/>
  <c r="AW301" i="3"/>
  <c r="AX298" i="3"/>
  <c r="AW298" i="3"/>
  <c r="AX300" i="3"/>
  <c r="AW300" i="3"/>
  <c r="FH301" i="3"/>
  <c r="FL301" i="3" s="1"/>
  <c r="FH299" i="3"/>
  <c r="FL299" i="3" s="1"/>
  <c r="FH297" i="3"/>
  <c r="FL297" i="3" s="1"/>
  <c r="FH298" i="3"/>
  <c r="FL298" i="3" s="1"/>
  <c r="FH16" i="3"/>
  <c r="FH19" i="3"/>
  <c r="FH82" i="3"/>
  <c r="FH137" i="3"/>
  <c r="FH161" i="3"/>
  <c r="FH168" i="3"/>
  <c r="FH175" i="3"/>
  <c r="FH208" i="3"/>
  <c r="FH245" i="3"/>
  <c r="FH258" i="3"/>
  <c r="FH271" i="3"/>
  <c r="FH284" i="3"/>
  <c r="FH321" i="3"/>
  <c r="FH334" i="3"/>
  <c r="FH363" i="3"/>
  <c r="FH429" i="3"/>
  <c r="FH437" i="3"/>
  <c r="FH457" i="3"/>
  <c r="FH487" i="3"/>
  <c r="FH493" i="3"/>
  <c r="FH501" i="3"/>
  <c r="FH509" i="3"/>
  <c r="FH532" i="3"/>
  <c r="HT300" i="3" l="1"/>
  <c r="HT301" i="3"/>
  <c r="HT299" i="3"/>
  <c r="HT298" i="3"/>
  <c r="HS299" i="3"/>
  <c r="HS297" i="3"/>
  <c r="HS298" i="3"/>
  <c r="HS301" i="3"/>
  <c r="HT297" i="3"/>
  <c r="HS300" i="3"/>
  <c r="HJ16" i="3"/>
  <c r="HJ17" i="3"/>
  <c r="HJ18" i="3"/>
  <c r="A1" i="7"/>
  <c r="CQ491" i="3" l="1"/>
  <c r="CV491" i="3" s="1"/>
  <c r="B10" i="13" l="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K111" i="3"/>
  <c r="HA111" i="3" s="1"/>
  <c r="BK110" i="3"/>
  <c r="HA110" i="3" s="1"/>
  <c r="BK109" i="3"/>
  <c r="HA109" i="3" s="1"/>
  <c r="BK108" i="3"/>
  <c r="HA108" i="3" s="1"/>
  <c r="BK107" i="3"/>
  <c r="HA107" i="3" s="1"/>
  <c r="BK105" i="3"/>
  <c r="HA105" i="3" s="1"/>
  <c r="BK104" i="3"/>
  <c r="HA104" i="3" s="1"/>
  <c r="BK103" i="3"/>
  <c r="HA103" i="3" s="1"/>
  <c r="BK102" i="3"/>
  <c r="HA102" i="3" s="1"/>
  <c r="BK101" i="3"/>
  <c r="HA101" i="3" s="1"/>
  <c r="BK99" i="3"/>
  <c r="HA99" i="3" s="1"/>
  <c r="BK98" i="3"/>
  <c r="HA98" i="3" s="1"/>
  <c r="BK97" i="3"/>
  <c r="HA97" i="3" s="1"/>
  <c r="BK96" i="3"/>
  <c r="HA96" i="3" s="1"/>
  <c r="BK95" i="3"/>
  <c r="HA95" i="3" s="1"/>
  <c r="BK93" i="3"/>
  <c r="HA93" i="3" s="1"/>
  <c r="BK92" i="3"/>
  <c r="HA92" i="3" s="1"/>
  <c r="BK91" i="3"/>
  <c r="HA91" i="3" s="1"/>
  <c r="BK90" i="3"/>
  <c r="HA90" i="3" s="1"/>
  <c r="BK89" i="3"/>
  <c r="HA89" i="3" s="1"/>
  <c r="BK84" i="3"/>
  <c r="HA84" i="3" s="1"/>
  <c r="BK85" i="3"/>
  <c r="HA85" i="3" s="1"/>
  <c r="BK86" i="3"/>
  <c r="HA86" i="3" s="1"/>
  <c r="BK87" i="3"/>
  <c r="HA87" i="3" s="1"/>
  <c r="BK83" i="3"/>
  <c r="HA83" i="3" s="1"/>
  <c r="DF533" i="3"/>
  <c r="DE533" i="3"/>
  <c r="DF530" i="3"/>
  <c r="DE530" i="3"/>
  <c r="DF529" i="3"/>
  <c r="DE529" i="3"/>
  <c r="DF528" i="3"/>
  <c r="DE528" i="3"/>
  <c r="DF527" i="3"/>
  <c r="DE527" i="3"/>
  <c r="DF526" i="3"/>
  <c r="DE526" i="3"/>
  <c r="DF525" i="3"/>
  <c r="DE525" i="3"/>
  <c r="DE518" i="3"/>
  <c r="DF518" i="3"/>
  <c r="DE519" i="3"/>
  <c r="DF519" i="3"/>
  <c r="DE520" i="3"/>
  <c r="DF520" i="3"/>
  <c r="DE521" i="3"/>
  <c r="DF521" i="3"/>
  <c r="DE522" i="3"/>
  <c r="DF522" i="3"/>
  <c r="DF517" i="3"/>
  <c r="DE517" i="3"/>
  <c r="DF514" i="3"/>
  <c r="DE514" i="3"/>
  <c r="DF513" i="3"/>
  <c r="DE513" i="3"/>
  <c r="DF512" i="3"/>
  <c r="DE512" i="3"/>
  <c r="DF511" i="3"/>
  <c r="DE511" i="3"/>
  <c r="DF510" i="3"/>
  <c r="DE510" i="3"/>
  <c r="DE503" i="3"/>
  <c r="DF503" i="3"/>
  <c r="DE504" i="3"/>
  <c r="DF504" i="3"/>
  <c r="DE505" i="3"/>
  <c r="DF505" i="3"/>
  <c r="DE506" i="3"/>
  <c r="DF506" i="3"/>
  <c r="DF502" i="3"/>
  <c r="DE502" i="3"/>
  <c r="DF499" i="3"/>
  <c r="DE499" i="3"/>
  <c r="DF498" i="3"/>
  <c r="DE498" i="3"/>
  <c r="DF497" i="3"/>
  <c r="DE497" i="3"/>
  <c r="DF496" i="3"/>
  <c r="DE496" i="3"/>
  <c r="DF495" i="3"/>
  <c r="DE495" i="3"/>
  <c r="DF494" i="3"/>
  <c r="DE494" i="3"/>
  <c r="DE489" i="3"/>
  <c r="DF489" i="3"/>
  <c r="DE476" i="3"/>
  <c r="DF476" i="3"/>
  <c r="DE477" i="3"/>
  <c r="DF477" i="3"/>
  <c r="DE479" i="3"/>
  <c r="DF479" i="3"/>
  <c r="DE480" i="3"/>
  <c r="DF480" i="3"/>
  <c r="DE481" i="3"/>
  <c r="DF481" i="3"/>
  <c r="DE482" i="3"/>
  <c r="DF482" i="3"/>
  <c r="DE483" i="3"/>
  <c r="DF483" i="3"/>
  <c r="DE485" i="3"/>
  <c r="DF485" i="3"/>
  <c r="DF475" i="3"/>
  <c r="DE475" i="3"/>
  <c r="DF474" i="3"/>
  <c r="DE474" i="3"/>
  <c r="DF472" i="3"/>
  <c r="DE472" i="3"/>
  <c r="DF471" i="3"/>
  <c r="DE471" i="3"/>
  <c r="DE465" i="3"/>
  <c r="DF465" i="3"/>
  <c r="DE466" i="3"/>
  <c r="DF466" i="3"/>
  <c r="DE467" i="3"/>
  <c r="DF467" i="3"/>
  <c r="DE469" i="3"/>
  <c r="DF469" i="3"/>
  <c r="DF464" i="3"/>
  <c r="DE464" i="3"/>
  <c r="DF463" i="3"/>
  <c r="DE463" i="3"/>
  <c r="DF461" i="3"/>
  <c r="DE461" i="3"/>
  <c r="DF459" i="3"/>
  <c r="DE459" i="3"/>
  <c r="DE446" i="3"/>
  <c r="DF446" i="3"/>
  <c r="DE447" i="3"/>
  <c r="DF447" i="3"/>
  <c r="DE448" i="3"/>
  <c r="DF448" i="3"/>
  <c r="DF445" i="3"/>
  <c r="DE445" i="3"/>
  <c r="DE435" i="3"/>
  <c r="DF435" i="3"/>
  <c r="DF426" i="3"/>
  <c r="DE426" i="3"/>
  <c r="DF425" i="3"/>
  <c r="DE425" i="3"/>
  <c r="DF423" i="3"/>
  <c r="DE423" i="3"/>
  <c r="DF422" i="3"/>
  <c r="DE422" i="3"/>
  <c r="DE416" i="3"/>
  <c r="DF416" i="3"/>
  <c r="DE417" i="3"/>
  <c r="DF417" i="3"/>
  <c r="DF414" i="3"/>
  <c r="DE414" i="3"/>
  <c r="DF413" i="3"/>
  <c r="DE413" i="3"/>
  <c r="DF404" i="3"/>
  <c r="DE404" i="3"/>
  <c r="DF402" i="3"/>
  <c r="DE402" i="3"/>
  <c r="DF400" i="3"/>
  <c r="DE400" i="3"/>
  <c r="DF399" i="3"/>
  <c r="DE399" i="3"/>
  <c r="DF398" i="3"/>
  <c r="DE398" i="3"/>
  <c r="DF397" i="3"/>
  <c r="DE397" i="3"/>
  <c r="DF396" i="3"/>
  <c r="DE396" i="3"/>
  <c r="DE392" i="3"/>
  <c r="DF392" i="3"/>
  <c r="DE393" i="3"/>
  <c r="DF393" i="3"/>
  <c r="DF390" i="3"/>
  <c r="DE390" i="3"/>
  <c r="DE388" i="3"/>
  <c r="DF388" i="3"/>
  <c r="DF387" i="3"/>
  <c r="DE387" i="3"/>
  <c r="DF386" i="3"/>
  <c r="DE386" i="3"/>
  <c r="DE378" i="3"/>
  <c r="DF378" i="3"/>
  <c r="DE379" i="3"/>
  <c r="DF379" i="3"/>
  <c r="DE380" i="3"/>
  <c r="DF380" i="3"/>
  <c r="DF377" i="3"/>
  <c r="DE377" i="3"/>
  <c r="DF376" i="3"/>
  <c r="DE376" i="3"/>
  <c r="DF375" i="3"/>
  <c r="DE375" i="3"/>
  <c r="DF373" i="3"/>
  <c r="DE373" i="3"/>
  <c r="DF371" i="3"/>
  <c r="DE371" i="3"/>
  <c r="DF370" i="3"/>
  <c r="DE370" i="3"/>
  <c r="DF369" i="3"/>
  <c r="DE369" i="3"/>
  <c r="DF333" i="3"/>
  <c r="DE333" i="3"/>
  <c r="DF332" i="3"/>
  <c r="DE332" i="3"/>
  <c r="DF331" i="3"/>
  <c r="DE331" i="3"/>
  <c r="DF330" i="3"/>
  <c r="DE330" i="3"/>
  <c r="DF329" i="3"/>
  <c r="DE329" i="3"/>
  <c r="DF323" i="3"/>
  <c r="DE323" i="3"/>
  <c r="DF281" i="3"/>
  <c r="DE281" i="3"/>
  <c r="DF280" i="3"/>
  <c r="DE280" i="3"/>
  <c r="DF279" i="3"/>
  <c r="DE279" i="3"/>
  <c r="DF278" i="3"/>
  <c r="DE278" i="3"/>
  <c r="DF275" i="3"/>
  <c r="DE275" i="3"/>
  <c r="DF274" i="3"/>
  <c r="DE274" i="3"/>
  <c r="DF273" i="3"/>
  <c r="DE273" i="3"/>
  <c r="DF272" i="3"/>
  <c r="DE272" i="3"/>
  <c r="DF268" i="3"/>
  <c r="DE268" i="3"/>
  <c r="DF267" i="3"/>
  <c r="DE267" i="3"/>
  <c r="DF266" i="3"/>
  <c r="DE266" i="3"/>
  <c r="DF265" i="3"/>
  <c r="DE265" i="3"/>
  <c r="DF262" i="3"/>
  <c r="DE262" i="3"/>
  <c r="DF261" i="3"/>
  <c r="DE261" i="3"/>
  <c r="DF260" i="3"/>
  <c r="DE260" i="3"/>
  <c r="DF259" i="3"/>
  <c r="DE259" i="3"/>
  <c r="DF255" i="3"/>
  <c r="DE255" i="3"/>
  <c r="DF254" i="3"/>
  <c r="DE254" i="3"/>
  <c r="DF253" i="3"/>
  <c r="DE253" i="3"/>
  <c r="DF252" i="3"/>
  <c r="DE252" i="3"/>
  <c r="DF249" i="3"/>
  <c r="DE249" i="3"/>
  <c r="DF248" i="3"/>
  <c r="DE248" i="3"/>
  <c r="DF247" i="3"/>
  <c r="DE247" i="3"/>
  <c r="DF246" i="3"/>
  <c r="DE246" i="3"/>
  <c r="DF236" i="3"/>
  <c r="DE236" i="3"/>
  <c r="DF235" i="3"/>
  <c r="DE235" i="3"/>
  <c r="DF234" i="3"/>
  <c r="DE234" i="3"/>
  <c r="DF233" i="3"/>
  <c r="DE233" i="3"/>
  <c r="DF230" i="3"/>
  <c r="DE230" i="3"/>
  <c r="DF229" i="3"/>
  <c r="DE229" i="3"/>
  <c r="DF228" i="3"/>
  <c r="DE228" i="3"/>
  <c r="DF227" i="3"/>
  <c r="DE227" i="3"/>
  <c r="DF224" i="3"/>
  <c r="DE224" i="3"/>
  <c r="DF223" i="3"/>
  <c r="DE223" i="3"/>
  <c r="DF222" i="3"/>
  <c r="DE222" i="3"/>
  <c r="DF221" i="3"/>
  <c r="DE221" i="3"/>
  <c r="DF218" i="3"/>
  <c r="DE218" i="3"/>
  <c r="DF217" i="3"/>
  <c r="DE217" i="3"/>
  <c r="DF216" i="3"/>
  <c r="DE216" i="3"/>
  <c r="DF215" i="3"/>
  <c r="DE215" i="3"/>
  <c r="DF212" i="3"/>
  <c r="DE212" i="3"/>
  <c r="DF211" i="3"/>
  <c r="DE211" i="3"/>
  <c r="DF210" i="3"/>
  <c r="DE210" i="3"/>
  <c r="DF209" i="3"/>
  <c r="DE209" i="3"/>
  <c r="DF206" i="3"/>
  <c r="DE206" i="3"/>
  <c r="DF203" i="3"/>
  <c r="DE203" i="3"/>
  <c r="DF202" i="3"/>
  <c r="DE202" i="3"/>
  <c r="DF201" i="3"/>
  <c r="DE201" i="3"/>
  <c r="DF200" i="3"/>
  <c r="DE200" i="3"/>
  <c r="DE165" i="3"/>
  <c r="DE164" i="3"/>
  <c r="DE163" i="3"/>
  <c r="DE162" i="3"/>
  <c r="DE153" i="3"/>
  <c r="DE152" i="3"/>
  <c r="DE151" i="3"/>
  <c r="DE150" i="3"/>
  <c r="DE147" i="3"/>
  <c r="DE146" i="3"/>
  <c r="DE145" i="3"/>
  <c r="DE144" i="3"/>
  <c r="DE141" i="3"/>
  <c r="DE140" i="3"/>
  <c r="DE139" i="3"/>
  <c r="DE138" i="3"/>
  <c r="DE134" i="3"/>
  <c r="DE133" i="3"/>
  <c r="DE132" i="3"/>
  <c r="DE131" i="3"/>
  <c r="DE128" i="3"/>
  <c r="DE127" i="3"/>
  <c r="DE126" i="3"/>
  <c r="DE125" i="3"/>
  <c r="DE122" i="3"/>
  <c r="DE121" i="3"/>
  <c r="DE120" i="3"/>
  <c r="DE119" i="3"/>
  <c r="DE116" i="3"/>
  <c r="DE115" i="3"/>
  <c r="DE114" i="3"/>
  <c r="DE113" i="3"/>
  <c r="DE110" i="3"/>
  <c r="DE109" i="3"/>
  <c r="DE108" i="3"/>
  <c r="DE107" i="3"/>
  <c r="DE80" i="3"/>
  <c r="DE65" i="3"/>
  <c r="DE64" i="3"/>
  <c r="DE63" i="3"/>
  <c r="DE62" i="3"/>
  <c r="DE59" i="3"/>
  <c r="DE47" i="3"/>
  <c r="DE41" i="3"/>
  <c r="DE35" i="3"/>
  <c r="DE29" i="3"/>
  <c r="DE23" i="3"/>
  <c r="DE16" i="3"/>
  <c r="E10" i="13" l="1"/>
  <c r="E11" i="13" s="1"/>
  <c r="E12" i="13" s="1"/>
  <c r="E13" i="13" s="1"/>
  <c r="E14" i="13" s="1"/>
  <c r="E15" i="13" s="1"/>
  <c r="E16" i="13" s="1"/>
  <c r="E17" i="13" s="1"/>
  <c r="E18" i="13" s="1"/>
  <c r="E19" i="13" s="1"/>
  <c r="E20" i="13" s="1"/>
  <c r="E21" i="13" s="1"/>
  <c r="E22" i="13" s="1"/>
  <c r="E23" i="13" s="1"/>
  <c r="E24" i="13" s="1"/>
  <c r="E25" i="13" s="1"/>
  <c r="E26" i="13" s="1"/>
  <c r="E27" i="13" s="1"/>
  <c r="E28" i="13" s="1"/>
  <c r="E29" i="13" s="1"/>
  <c r="E30" i="13" s="1"/>
  <c r="E31" i="13" s="1"/>
  <c r="E32" i="13" s="1"/>
  <c r="E33" i="13" s="1"/>
  <c r="E34" i="13" s="1"/>
  <c r="E35" i="13" s="1"/>
  <c r="E36" i="13" s="1"/>
  <c r="E37" i="13" s="1"/>
  <c r="E38" i="13" s="1"/>
  <c r="E39" i="13" s="1"/>
  <c r="E40" i="13" s="1"/>
  <c r="E41" i="13" s="1"/>
  <c r="E42" i="13" s="1"/>
  <c r="E43" i="13" s="1"/>
  <c r="E44" i="13" s="1"/>
  <c r="E45" i="13" s="1"/>
  <c r="E46" i="13" s="1"/>
  <c r="E47" i="13" s="1"/>
  <c r="E48" i="13" s="1"/>
  <c r="E49" i="13" s="1"/>
  <c r="E50" i="13" s="1"/>
  <c r="E51" i="13" s="1"/>
  <c r="E52" i="13" s="1"/>
  <c r="E53" i="13" s="1"/>
  <c r="E54" i="13" s="1"/>
  <c r="E55" i="13" s="1"/>
  <c r="E56" i="13" s="1"/>
  <c r="E57" i="13" s="1"/>
  <c r="E58" i="13" s="1"/>
  <c r="E59" i="13" s="1"/>
  <c r="E60" i="13" s="1"/>
  <c r="E61" i="13" s="1"/>
  <c r="E62" i="13" s="1"/>
  <c r="E63" i="13" s="1"/>
  <c r="E64" i="13" s="1"/>
  <c r="E65" i="13" s="1"/>
  <c r="E66" i="13" s="1"/>
  <c r="E67" i="13" s="1"/>
  <c r="E68" i="13" s="1"/>
  <c r="E69" i="13" s="1"/>
  <c r="E70" i="13" s="1"/>
  <c r="E71" i="13" s="1"/>
  <c r="E72" i="13" s="1"/>
  <c r="E73" i="13" s="1"/>
  <c r="E74" i="13" s="1"/>
  <c r="E75" i="13" s="1"/>
  <c r="E76" i="13" s="1"/>
  <c r="E77" i="13" s="1"/>
  <c r="E78" i="13" s="1"/>
  <c r="E79" i="13" s="1"/>
  <c r="E80" i="13" s="1"/>
  <c r="E81" i="13" s="1"/>
  <c r="E82" i="13" s="1"/>
  <c r="E83" i="13" s="1"/>
  <c r="E84" i="13" s="1"/>
  <c r="E85" i="13" s="1"/>
  <c r="E86" i="13" s="1"/>
  <c r="H10" i="13"/>
  <c r="H11" i="13" s="1"/>
  <c r="H12" i="13" s="1"/>
  <c r="H13" i="13" s="1"/>
  <c r="H14" i="13" s="1"/>
  <c r="H15" i="13" s="1"/>
  <c r="H16" i="13" s="1"/>
  <c r="H17" i="13" s="1"/>
  <c r="H18" i="13" s="1"/>
  <c r="H19" i="13" s="1"/>
  <c r="H20" i="13" s="1"/>
  <c r="H21" i="13" s="1"/>
  <c r="H22" i="13" s="1"/>
  <c r="H23" i="13" s="1"/>
  <c r="H24" i="13" s="1"/>
  <c r="H25" i="13" s="1"/>
  <c r="H26" i="13" s="1"/>
  <c r="H27" i="13" s="1"/>
  <c r="H28" i="13" s="1"/>
  <c r="H29" i="13" s="1"/>
  <c r="H30" i="13" s="1"/>
  <c r="H31" i="13" s="1"/>
  <c r="H32" i="13" s="1"/>
  <c r="H33" i="13" s="1"/>
  <c r="H34" i="13" s="1"/>
  <c r="H35" i="13" s="1"/>
  <c r="H36" i="13" s="1"/>
  <c r="FH93" i="3"/>
  <c r="FL93" i="3" s="1"/>
  <c r="FH98" i="3"/>
  <c r="FL98" i="3" s="1"/>
  <c r="FH103" i="3"/>
  <c r="FL103" i="3" s="1"/>
  <c r="FH108" i="3"/>
  <c r="FL108" i="3" s="1"/>
  <c r="FH90" i="3"/>
  <c r="FL90" i="3" s="1"/>
  <c r="FH95" i="3"/>
  <c r="FL95" i="3" s="1"/>
  <c r="FH99" i="3"/>
  <c r="FL99" i="3" s="1"/>
  <c r="FH104" i="3"/>
  <c r="FL104" i="3" s="1"/>
  <c r="FH109" i="3"/>
  <c r="FL109" i="3" s="1"/>
  <c r="FH91" i="3"/>
  <c r="FL91" i="3" s="1"/>
  <c r="FH96" i="3"/>
  <c r="FL96" i="3" s="1"/>
  <c r="FH101" i="3"/>
  <c r="FL101" i="3" s="1"/>
  <c r="FH105" i="3"/>
  <c r="FL105" i="3" s="1"/>
  <c r="FH110" i="3"/>
  <c r="FL110" i="3" s="1"/>
  <c r="FH92" i="3"/>
  <c r="FL92" i="3" s="1"/>
  <c r="FH97" i="3"/>
  <c r="FL97" i="3" s="1"/>
  <c r="FH102" i="3"/>
  <c r="FL102" i="3" s="1"/>
  <c r="FH107" i="3"/>
  <c r="FL107" i="3" s="1"/>
  <c r="FH111" i="3"/>
  <c r="FL111" i="3" s="1"/>
  <c r="FH86" i="3"/>
  <c r="FL86" i="3" s="1"/>
  <c r="FH89" i="3"/>
  <c r="FL89" i="3" s="1"/>
  <c r="FH85" i="3"/>
  <c r="FL85" i="3" s="1"/>
  <c r="FH83" i="3"/>
  <c r="FL83" i="3" s="1"/>
  <c r="FH84" i="3"/>
  <c r="FL84" i="3" s="1"/>
  <c r="FH87" i="3"/>
  <c r="FL87" i="3" s="1"/>
  <c r="DJ533" i="3"/>
  <c r="DI533" i="3"/>
  <c r="DJ532" i="3"/>
  <c r="DI532" i="3"/>
  <c r="DF532" i="3"/>
  <c r="DJ530" i="3"/>
  <c r="DI530" i="3"/>
  <c r="DJ529" i="3"/>
  <c r="DI529" i="3"/>
  <c r="DJ528" i="3"/>
  <c r="DI528" i="3"/>
  <c r="DJ527" i="3"/>
  <c r="DI527" i="3"/>
  <c r="DJ526" i="3"/>
  <c r="DI526" i="3"/>
  <c r="DJ525" i="3"/>
  <c r="DI525" i="3"/>
  <c r="DJ522" i="3"/>
  <c r="DI522" i="3"/>
  <c r="DJ521" i="3"/>
  <c r="DI521" i="3"/>
  <c r="DJ520" i="3"/>
  <c r="DI520" i="3"/>
  <c r="DJ519" i="3"/>
  <c r="DI519" i="3"/>
  <c r="DJ518" i="3"/>
  <c r="DI518" i="3"/>
  <c r="DJ517" i="3"/>
  <c r="DI517" i="3"/>
  <c r="DJ515" i="3"/>
  <c r="DI515" i="3"/>
  <c r="DJ514" i="3"/>
  <c r="DI514" i="3"/>
  <c r="DJ513" i="3"/>
  <c r="DI513" i="3"/>
  <c r="DJ512" i="3"/>
  <c r="DI512" i="3"/>
  <c r="DJ511" i="3"/>
  <c r="DI511" i="3"/>
  <c r="DJ510" i="3"/>
  <c r="DI510" i="3"/>
  <c r="DJ507" i="3"/>
  <c r="DI507" i="3"/>
  <c r="DJ506" i="3"/>
  <c r="DI506" i="3"/>
  <c r="DJ505" i="3"/>
  <c r="DI505" i="3"/>
  <c r="DJ504" i="3"/>
  <c r="DI504" i="3"/>
  <c r="DJ503" i="3"/>
  <c r="DI503" i="3"/>
  <c r="DJ502" i="3"/>
  <c r="DI502" i="3"/>
  <c r="DJ499" i="3"/>
  <c r="DI499" i="3"/>
  <c r="DJ498" i="3"/>
  <c r="DI498" i="3"/>
  <c r="DJ497" i="3"/>
  <c r="DI497" i="3"/>
  <c r="DJ496" i="3"/>
  <c r="DI496" i="3"/>
  <c r="DJ495" i="3"/>
  <c r="DI495" i="3"/>
  <c r="DJ494" i="3"/>
  <c r="DI494" i="3"/>
  <c r="DJ489" i="3"/>
  <c r="DI489" i="3"/>
  <c r="DJ485" i="3"/>
  <c r="DI485" i="3"/>
  <c r="DJ484" i="3"/>
  <c r="DI484" i="3"/>
  <c r="DJ483" i="3"/>
  <c r="DI483" i="3"/>
  <c r="DJ482" i="3"/>
  <c r="DI482" i="3"/>
  <c r="DJ481" i="3"/>
  <c r="DI481" i="3"/>
  <c r="DJ480" i="3"/>
  <c r="DI480" i="3"/>
  <c r="DJ479" i="3"/>
  <c r="DI479" i="3"/>
  <c r="DJ478" i="3"/>
  <c r="DI478" i="3"/>
  <c r="DJ477" i="3"/>
  <c r="DI477" i="3"/>
  <c r="DJ476" i="3"/>
  <c r="DI476" i="3"/>
  <c r="DJ475" i="3"/>
  <c r="DI475" i="3"/>
  <c r="DJ474" i="3"/>
  <c r="DI474" i="3"/>
  <c r="DJ472" i="3"/>
  <c r="DI472" i="3"/>
  <c r="DJ471" i="3"/>
  <c r="DI471" i="3"/>
  <c r="DJ469" i="3"/>
  <c r="DI469" i="3"/>
  <c r="DJ467" i="3"/>
  <c r="DI467" i="3"/>
  <c r="DJ466" i="3"/>
  <c r="DI466" i="3"/>
  <c r="DJ465" i="3"/>
  <c r="DI465" i="3"/>
  <c r="DJ464" i="3"/>
  <c r="DI464" i="3"/>
  <c r="DJ463" i="3"/>
  <c r="DI463" i="3"/>
  <c r="DJ461" i="3"/>
  <c r="DI461" i="3"/>
  <c r="DJ459" i="3"/>
  <c r="DI459" i="3"/>
  <c r="DJ458" i="3"/>
  <c r="DI458" i="3"/>
  <c r="DJ455" i="3"/>
  <c r="DI455" i="3"/>
  <c r="DJ448" i="3"/>
  <c r="DI448" i="3"/>
  <c r="DJ447" i="3"/>
  <c r="DI447" i="3"/>
  <c r="DJ446" i="3"/>
  <c r="DI446" i="3"/>
  <c r="DJ445" i="3"/>
  <c r="DI445" i="3"/>
  <c r="DJ443" i="3"/>
  <c r="DI443" i="3"/>
  <c r="DJ435" i="3"/>
  <c r="DI435" i="3"/>
  <c r="DJ434" i="3"/>
  <c r="DI434" i="3"/>
  <c r="DJ432" i="3"/>
  <c r="DI432" i="3"/>
  <c r="DJ426" i="3"/>
  <c r="DI426" i="3"/>
  <c r="DJ425" i="3"/>
  <c r="DI425" i="3"/>
  <c r="DJ424" i="3"/>
  <c r="DI424" i="3"/>
  <c r="DJ423" i="3"/>
  <c r="DI423" i="3"/>
  <c r="DJ422" i="3"/>
  <c r="DI422" i="3"/>
  <c r="DJ418" i="3"/>
  <c r="DI418" i="3"/>
  <c r="DJ417" i="3"/>
  <c r="DI417" i="3"/>
  <c r="DJ416" i="3"/>
  <c r="DI416" i="3"/>
  <c r="DJ415" i="3"/>
  <c r="DI415" i="3"/>
  <c r="DJ414" i="3"/>
  <c r="DI414" i="3"/>
  <c r="DJ413" i="3"/>
  <c r="DI413" i="3"/>
  <c r="DJ410" i="3"/>
  <c r="DI410" i="3"/>
  <c r="DJ408" i="3"/>
  <c r="DI408" i="3"/>
  <c r="DJ407" i="3"/>
  <c r="DI407" i="3"/>
  <c r="DJ404" i="3"/>
  <c r="DI404" i="3"/>
  <c r="DJ402" i="3"/>
  <c r="DI402" i="3"/>
  <c r="DJ400" i="3"/>
  <c r="DI400" i="3"/>
  <c r="DJ399" i="3"/>
  <c r="DI399" i="3"/>
  <c r="DJ398" i="3"/>
  <c r="DI398" i="3"/>
  <c r="DJ397" i="3"/>
  <c r="DI397" i="3"/>
  <c r="DJ396" i="3"/>
  <c r="DI396" i="3"/>
  <c r="DJ394" i="3"/>
  <c r="DI394" i="3"/>
  <c r="DJ393" i="3"/>
  <c r="DI393" i="3"/>
  <c r="DJ392" i="3"/>
  <c r="DI392" i="3"/>
  <c r="DJ391" i="3"/>
  <c r="DI391" i="3"/>
  <c r="DJ390" i="3"/>
  <c r="DI390" i="3"/>
  <c r="DJ388" i="3"/>
  <c r="DI388" i="3"/>
  <c r="DJ387" i="3"/>
  <c r="DI387" i="3"/>
  <c r="DJ386" i="3"/>
  <c r="DI386" i="3"/>
  <c r="DJ380" i="3"/>
  <c r="DI380" i="3"/>
  <c r="DJ379" i="3"/>
  <c r="DI379" i="3"/>
  <c r="DJ378" i="3"/>
  <c r="DI378" i="3"/>
  <c r="DJ377" i="3"/>
  <c r="DI377" i="3"/>
  <c r="DJ376" i="3"/>
  <c r="DI376" i="3"/>
  <c r="DJ375" i="3"/>
  <c r="DI375" i="3"/>
  <c r="DJ373" i="3"/>
  <c r="DI373" i="3"/>
  <c r="DJ371" i="3"/>
  <c r="DI371" i="3"/>
  <c r="DJ370" i="3"/>
  <c r="DI370" i="3"/>
  <c r="DJ369" i="3"/>
  <c r="DI369" i="3"/>
  <c r="DJ367" i="3"/>
  <c r="DI367" i="3"/>
  <c r="DJ366" i="3"/>
  <c r="DI366" i="3"/>
  <c r="DJ365" i="3"/>
  <c r="DI365" i="3"/>
  <c r="DJ333" i="3"/>
  <c r="DI333" i="3"/>
  <c r="DJ332" i="3"/>
  <c r="DI332" i="3"/>
  <c r="DJ331" i="3"/>
  <c r="DI331" i="3"/>
  <c r="DJ330" i="3"/>
  <c r="DI330" i="3"/>
  <c r="DJ329" i="3"/>
  <c r="DI329" i="3"/>
  <c r="DJ323" i="3"/>
  <c r="DI323" i="3"/>
  <c r="DJ295" i="3"/>
  <c r="DI295" i="3"/>
  <c r="DI294" i="3"/>
  <c r="DI293" i="3"/>
  <c r="DI292" i="3"/>
  <c r="DI291" i="3"/>
  <c r="DJ289" i="3"/>
  <c r="DI289" i="3"/>
  <c r="DI288" i="3"/>
  <c r="DI287" i="3"/>
  <c r="DI286" i="3"/>
  <c r="DI285" i="3"/>
  <c r="DJ282" i="3"/>
  <c r="DI282" i="3"/>
  <c r="DJ281" i="3"/>
  <c r="DI281" i="3"/>
  <c r="DJ280" i="3"/>
  <c r="DI280" i="3"/>
  <c r="DJ279" i="3"/>
  <c r="DI279" i="3"/>
  <c r="DJ278" i="3"/>
  <c r="DI278" i="3"/>
  <c r="DJ276" i="3"/>
  <c r="DI276" i="3"/>
  <c r="DJ275" i="3"/>
  <c r="DI275" i="3"/>
  <c r="DJ274" i="3"/>
  <c r="DI274" i="3"/>
  <c r="DJ273" i="3"/>
  <c r="DI273" i="3"/>
  <c r="DJ272" i="3"/>
  <c r="DI272" i="3"/>
  <c r="DJ269" i="3"/>
  <c r="DI269" i="3"/>
  <c r="DJ268" i="3"/>
  <c r="DI268" i="3"/>
  <c r="DJ267" i="3"/>
  <c r="DI267" i="3"/>
  <c r="DJ266" i="3"/>
  <c r="DI266" i="3"/>
  <c r="DJ265" i="3"/>
  <c r="DI265" i="3"/>
  <c r="DJ263" i="3"/>
  <c r="DI263" i="3"/>
  <c r="DJ262" i="3"/>
  <c r="DI262" i="3"/>
  <c r="DJ261" i="3"/>
  <c r="DI261" i="3"/>
  <c r="DJ260" i="3"/>
  <c r="DI260" i="3"/>
  <c r="DJ259" i="3"/>
  <c r="DI259" i="3"/>
  <c r="DJ256" i="3"/>
  <c r="DI256" i="3"/>
  <c r="DJ255" i="3"/>
  <c r="DI255" i="3"/>
  <c r="DJ254" i="3"/>
  <c r="DI254" i="3"/>
  <c r="DJ253" i="3"/>
  <c r="DI253" i="3"/>
  <c r="DJ252" i="3"/>
  <c r="DI252" i="3"/>
  <c r="DJ250" i="3"/>
  <c r="DI250" i="3"/>
  <c r="DJ249" i="3"/>
  <c r="DI249" i="3"/>
  <c r="DJ248" i="3"/>
  <c r="DI248" i="3"/>
  <c r="DJ247" i="3"/>
  <c r="DI247" i="3"/>
  <c r="DJ246" i="3"/>
  <c r="DI246" i="3"/>
  <c r="DJ237" i="3"/>
  <c r="DI237" i="3"/>
  <c r="DJ236" i="3"/>
  <c r="DI236" i="3"/>
  <c r="DJ235" i="3"/>
  <c r="DI235" i="3"/>
  <c r="DJ234" i="3"/>
  <c r="DI234" i="3"/>
  <c r="DJ233" i="3"/>
  <c r="DI233" i="3"/>
  <c r="DJ231" i="3"/>
  <c r="DI231" i="3"/>
  <c r="DJ230" i="3"/>
  <c r="DI230" i="3"/>
  <c r="DJ229" i="3"/>
  <c r="DI229" i="3"/>
  <c r="DJ228" i="3"/>
  <c r="DI228" i="3"/>
  <c r="DJ227" i="3"/>
  <c r="DI227" i="3"/>
  <c r="DJ225" i="3"/>
  <c r="DI225" i="3"/>
  <c r="DJ224" i="3"/>
  <c r="DI224" i="3"/>
  <c r="DJ223" i="3"/>
  <c r="DI223" i="3"/>
  <c r="DJ222" i="3"/>
  <c r="DI222" i="3"/>
  <c r="DJ221" i="3"/>
  <c r="DI221" i="3"/>
  <c r="DJ219" i="3"/>
  <c r="DI219" i="3"/>
  <c r="DJ218" i="3"/>
  <c r="DI218" i="3"/>
  <c r="DJ217" i="3"/>
  <c r="DI217" i="3"/>
  <c r="DJ216" i="3"/>
  <c r="DI216" i="3"/>
  <c r="DJ215" i="3"/>
  <c r="DI215" i="3"/>
  <c r="DJ213" i="3"/>
  <c r="DI213" i="3"/>
  <c r="DJ212" i="3"/>
  <c r="DI212" i="3"/>
  <c r="DJ211" i="3"/>
  <c r="DI211" i="3"/>
  <c r="DJ210" i="3"/>
  <c r="DI210" i="3"/>
  <c r="DJ209" i="3"/>
  <c r="DI209" i="3"/>
  <c r="DJ206" i="3"/>
  <c r="DI206" i="3"/>
  <c r="DJ203" i="3"/>
  <c r="DI203" i="3"/>
  <c r="DJ202" i="3"/>
  <c r="DI202" i="3"/>
  <c r="DJ201" i="3"/>
  <c r="DI201" i="3"/>
  <c r="DJ200" i="3"/>
  <c r="DI200" i="3"/>
  <c r="DJ197" i="3"/>
  <c r="DI197" i="3"/>
  <c r="DJ196" i="3"/>
  <c r="DI196" i="3"/>
  <c r="DJ195" i="3"/>
  <c r="DI195" i="3"/>
  <c r="DJ194" i="3"/>
  <c r="DI194" i="3"/>
  <c r="DJ191" i="3"/>
  <c r="DI191" i="3"/>
  <c r="DJ190" i="3"/>
  <c r="DI190" i="3"/>
  <c r="DJ189" i="3"/>
  <c r="DI189" i="3"/>
  <c r="DJ188" i="3"/>
  <c r="DI188" i="3"/>
  <c r="DJ185" i="3"/>
  <c r="DI185" i="3"/>
  <c r="DJ184" i="3"/>
  <c r="DI184" i="3"/>
  <c r="DJ183" i="3"/>
  <c r="DI183" i="3"/>
  <c r="DJ182" i="3"/>
  <c r="DI182" i="3"/>
  <c r="DJ179" i="3"/>
  <c r="DI179" i="3"/>
  <c r="DJ178" i="3"/>
  <c r="DI178" i="3"/>
  <c r="DJ177" i="3"/>
  <c r="DI177" i="3"/>
  <c r="DJ176" i="3"/>
  <c r="DI176" i="3"/>
  <c r="DJ173" i="3"/>
  <c r="DI173" i="3"/>
  <c r="DJ172" i="3"/>
  <c r="DI172" i="3"/>
  <c r="DJ171" i="3"/>
  <c r="DI171" i="3"/>
  <c r="DJ170" i="3"/>
  <c r="DI170" i="3"/>
  <c r="DJ169" i="3"/>
  <c r="DI169" i="3"/>
  <c r="DJ166" i="3"/>
  <c r="DI166" i="3"/>
  <c r="DJ165" i="3"/>
  <c r="DI165" i="3"/>
  <c r="DF165" i="3"/>
  <c r="DJ164" i="3"/>
  <c r="DI164" i="3"/>
  <c r="DF164" i="3"/>
  <c r="DJ163" i="3"/>
  <c r="DI163" i="3"/>
  <c r="DF163" i="3"/>
  <c r="DJ162" i="3"/>
  <c r="DI162" i="3"/>
  <c r="DF162" i="3"/>
  <c r="DJ154" i="3"/>
  <c r="DI154" i="3"/>
  <c r="DJ153" i="3"/>
  <c r="DI153" i="3"/>
  <c r="DF153" i="3"/>
  <c r="DJ152" i="3"/>
  <c r="DI152" i="3"/>
  <c r="DF152" i="3"/>
  <c r="DJ151" i="3"/>
  <c r="DI151" i="3"/>
  <c r="DF151" i="3"/>
  <c r="DJ150" i="3"/>
  <c r="DI150" i="3"/>
  <c r="DF150" i="3"/>
  <c r="DJ148" i="3"/>
  <c r="DI148" i="3"/>
  <c r="DJ147" i="3"/>
  <c r="DI147" i="3"/>
  <c r="DF147" i="3"/>
  <c r="DJ146" i="3"/>
  <c r="DI146" i="3"/>
  <c r="DF146" i="3"/>
  <c r="DJ145" i="3"/>
  <c r="DI145" i="3"/>
  <c r="DF145" i="3"/>
  <c r="DJ144" i="3"/>
  <c r="DI144" i="3"/>
  <c r="DF144" i="3"/>
  <c r="DJ142" i="3"/>
  <c r="DI142" i="3"/>
  <c r="DJ141" i="3"/>
  <c r="DI141" i="3"/>
  <c r="DF141" i="3"/>
  <c r="DJ140" i="3"/>
  <c r="DI140" i="3"/>
  <c r="DF140" i="3"/>
  <c r="DJ139" i="3"/>
  <c r="DI139" i="3"/>
  <c r="DF139" i="3"/>
  <c r="DJ138" i="3"/>
  <c r="DI138" i="3"/>
  <c r="DF138" i="3"/>
  <c r="DJ135" i="3"/>
  <c r="DI135" i="3"/>
  <c r="DJ134" i="3"/>
  <c r="DI134" i="3"/>
  <c r="DF134" i="3"/>
  <c r="DJ133" i="3"/>
  <c r="DI133" i="3"/>
  <c r="DF133" i="3"/>
  <c r="DJ132" i="3"/>
  <c r="DI132" i="3"/>
  <c r="DF132" i="3"/>
  <c r="DJ131" i="3"/>
  <c r="DI131" i="3"/>
  <c r="DF131" i="3"/>
  <c r="DJ129" i="3"/>
  <c r="DI129" i="3"/>
  <c r="DJ128" i="3"/>
  <c r="DI128" i="3"/>
  <c r="DF128" i="3"/>
  <c r="DJ127" i="3"/>
  <c r="DI127" i="3"/>
  <c r="DF127" i="3"/>
  <c r="DJ126" i="3"/>
  <c r="DI126" i="3"/>
  <c r="DF126" i="3"/>
  <c r="DJ125" i="3"/>
  <c r="DI125" i="3"/>
  <c r="DF125" i="3"/>
  <c r="DJ123" i="3"/>
  <c r="DI123" i="3"/>
  <c r="DJ122" i="3"/>
  <c r="DI122" i="3"/>
  <c r="DF122" i="3"/>
  <c r="DJ121" i="3"/>
  <c r="DI121" i="3"/>
  <c r="DF121" i="3"/>
  <c r="DJ120" i="3"/>
  <c r="DI120" i="3"/>
  <c r="DF120" i="3"/>
  <c r="DJ119" i="3"/>
  <c r="DI119" i="3"/>
  <c r="DF119" i="3"/>
  <c r="DJ117" i="3"/>
  <c r="DI117" i="3"/>
  <c r="DJ116" i="3"/>
  <c r="DI116" i="3"/>
  <c r="DF116" i="3"/>
  <c r="DJ115" i="3"/>
  <c r="DI115" i="3"/>
  <c r="DF115" i="3"/>
  <c r="DJ114" i="3"/>
  <c r="DI114" i="3"/>
  <c r="DF114" i="3"/>
  <c r="DJ113" i="3"/>
  <c r="DI113" i="3"/>
  <c r="DF113" i="3"/>
  <c r="DJ111" i="3"/>
  <c r="DI111" i="3"/>
  <c r="DJ110" i="3"/>
  <c r="DI110" i="3"/>
  <c r="DF110" i="3"/>
  <c r="DJ109" i="3"/>
  <c r="DI109" i="3"/>
  <c r="DF109" i="3"/>
  <c r="DJ108" i="3"/>
  <c r="DI108" i="3"/>
  <c r="DF108" i="3"/>
  <c r="DJ107" i="3"/>
  <c r="DI107" i="3"/>
  <c r="DF107" i="3"/>
  <c r="DJ105" i="3"/>
  <c r="DI105" i="3"/>
  <c r="DJ104" i="3"/>
  <c r="DI104" i="3"/>
  <c r="DJ103" i="3"/>
  <c r="DI103" i="3"/>
  <c r="DJ102" i="3"/>
  <c r="DI102" i="3"/>
  <c r="DJ101" i="3"/>
  <c r="DI101" i="3"/>
  <c r="DJ99" i="3"/>
  <c r="DI99" i="3"/>
  <c r="DJ98" i="3"/>
  <c r="DI98" i="3"/>
  <c r="DJ97" i="3"/>
  <c r="DI97" i="3"/>
  <c r="DJ96" i="3"/>
  <c r="DI96" i="3"/>
  <c r="DJ95" i="3"/>
  <c r="DI95" i="3"/>
  <c r="DJ93" i="3"/>
  <c r="DI93" i="3"/>
  <c r="DJ92" i="3"/>
  <c r="DI92" i="3"/>
  <c r="DJ91" i="3"/>
  <c r="DI91" i="3"/>
  <c r="DJ90" i="3"/>
  <c r="DI90" i="3"/>
  <c r="DJ89" i="3"/>
  <c r="DI89" i="3"/>
  <c r="DJ87" i="3"/>
  <c r="DI87" i="3"/>
  <c r="DJ86" i="3"/>
  <c r="DI86" i="3"/>
  <c r="DJ85" i="3"/>
  <c r="DI85" i="3"/>
  <c r="DJ84" i="3"/>
  <c r="DI84" i="3"/>
  <c r="DJ83" i="3"/>
  <c r="DI83" i="3"/>
  <c r="DJ80" i="3"/>
  <c r="DI80" i="3"/>
  <c r="DF80" i="3"/>
  <c r="DJ65" i="3"/>
  <c r="DI65" i="3"/>
  <c r="DF65" i="3"/>
  <c r="DJ64" i="3"/>
  <c r="DI64" i="3"/>
  <c r="DF64" i="3"/>
  <c r="DJ63" i="3"/>
  <c r="DI63" i="3"/>
  <c r="DF63" i="3"/>
  <c r="DJ62" i="3"/>
  <c r="DI62" i="3"/>
  <c r="DF62" i="3"/>
  <c r="DJ59" i="3"/>
  <c r="DI59" i="3"/>
  <c r="DF59" i="3"/>
  <c r="DJ58" i="3"/>
  <c r="DI58" i="3"/>
  <c r="DJ57" i="3"/>
  <c r="DI57" i="3"/>
  <c r="DJ56" i="3"/>
  <c r="DI56" i="3"/>
  <c r="DJ47" i="3"/>
  <c r="DI47" i="3"/>
  <c r="DF47" i="3"/>
  <c r="DJ46" i="3"/>
  <c r="DI46" i="3"/>
  <c r="DJ45" i="3"/>
  <c r="DI45" i="3"/>
  <c r="DJ44" i="3"/>
  <c r="DI44" i="3"/>
  <c r="DJ41" i="3"/>
  <c r="DI41" i="3"/>
  <c r="DF41" i="3"/>
  <c r="DJ40" i="3"/>
  <c r="DI40" i="3"/>
  <c r="DJ39" i="3"/>
  <c r="DI39" i="3"/>
  <c r="DJ38" i="3"/>
  <c r="DI38" i="3"/>
  <c r="DJ35" i="3"/>
  <c r="DI35" i="3"/>
  <c r="DF35" i="3"/>
  <c r="DJ34" i="3"/>
  <c r="DI34" i="3"/>
  <c r="DJ33" i="3"/>
  <c r="DI33" i="3"/>
  <c r="DJ32" i="3"/>
  <c r="DI32" i="3"/>
  <c r="DJ29" i="3"/>
  <c r="DI29" i="3"/>
  <c r="DF29" i="3"/>
  <c r="DJ28" i="3"/>
  <c r="DI28" i="3"/>
  <c r="DJ27" i="3"/>
  <c r="DI27" i="3"/>
  <c r="DJ26" i="3"/>
  <c r="DI26" i="3"/>
  <c r="DJ23" i="3"/>
  <c r="DI23" i="3"/>
  <c r="DF23" i="3"/>
  <c r="DJ22" i="3"/>
  <c r="DI22" i="3"/>
  <c r="DJ21" i="3"/>
  <c r="DI21" i="3"/>
  <c r="DJ16" i="3"/>
  <c r="DI16" i="3"/>
  <c r="DF16" i="3"/>
  <c r="DJ15" i="3"/>
  <c r="DI15" i="3"/>
  <c r="AO14" i="3" l="1"/>
  <c r="CQ14" i="3"/>
  <c r="CV14" i="3" s="1"/>
  <c r="CZ14" i="3" s="1"/>
  <c r="DE14" i="3" s="1"/>
  <c r="DI14" i="3" s="1"/>
  <c r="DN14" i="3" s="1"/>
  <c r="DR14" i="3" s="1"/>
  <c r="DW14" i="3" s="1"/>
  <c r="EA14" i="3" s="1"/>
  <c r="EF14" i="3" s="1"/>
  <c r="EJ14" i="3" s="1"/>
  <c r="EO14" i="3" s="1"/>
  <c r="ES14" i="3" s="1"/>
  <c r="EX14" i="3" s="1"/>
  <c r="FB14" i="3" s="1"/>
  <c r="BK15" i="3"/>
  <c r="FH15" i="3" s="1"/>
  <c r="CQ15" i="3"/>
  <c r="CV15" i="3" s="1"/>
  <c r="CZ15" i="3" s="1"/>
  <c r="DE15" i="3" s="1"/>
  <c r="CR16" i="3"/>
  <c r="CV16" i="3"/>
  <c r="CW16" i="3"/>
  <c r="CZ16" i="3"/>
  <c r="DA16" i="3"/>
  <c r="AO21" i="3"/>
  <c r="BK21" i="3"/>
  <c r="CQ21" i="3"/>
  <c r="CV21" i="3" s="1"/>
  <c r="CZ21" i="3" s="1"/>
  <c r="DE21" i="3" s="1"/>
  <c r="AO22" i="3"/>
  <c r="BK22" i="3"/>
  <c r="CQ22" i="3"/>
  <c r="CV22" i="3" s="1"/>
  <c r="CZ22" i="3" s="1"/>
  <c r="DE22" i="3" s="1"/>
  <c r="AO23" i="3"/>
  <c r="BK23" i="3"/>
  <c r="HA23" i="3" s="1"/>
  <c r="CQ23" i="3"/>
  <c r="CV23" i="3" s="1"/>
  <c r="CZ23" i="3" s="1"/>
  <c r="AO24" i="3"/>
  <c r="BK24" i="3"/>
  <c r="HA24" i="3" s="1"/>
  <c r="CQ24" i="3"/>
  <c r="CV24" i="3" s="1"/>
  <c r="CZ24" i="3" s="1"/>
  <c r="DE24" i="3" s="1"/>
  <c r="DI24" i="3" s="1"/>
  <c r="DN24" i="3" s="1"/>
  <c r="W26" i="3"/>
  <c r="AO26" i="3"/>
  <c r="AP26" i="3"/>
  <c r="BK26" i="3"/>
  <c r="HA26" i="3" s="1"/>
  <c r="CQ26" i="3"/>
  <c r="CV26" i="3" s="1"/>
  <c r="CZ26" i="3" s="1"/>
  <c r="DE26" i="3" s="1"/>
  <c r="AO27" i="3"/>
  <c r="AP27" i="3"/>
  <c r="BK27" i="3"/>
  <c r="HA27" i="3" s="1"/>
  <c r="CQ27" i="3"/>
  <c r="CV27" i="3" s="1"/>
  <c r="CZ27" i="3" s="1"/>
  <c r="DE27" i="3" s="1"/>
  <c r="AO28" i="3"/>
  <c r="AP28" i="3"/>
  <c r="BK28" i="3"/>
  <c r="HA28" i="3" s="1"/>
  <c r="CQ28" i="3"/>
  <c r="CV28" i="3" s="1"/>
  <c r="CZ28" i="3" s="1"/>
  <c r="DE28" i="3" s="1"/>
  <c r="AO29" i="3"/>
  <c r="AP29" i="3"/>
  <c r="BK29" i="3"/>
  <c r="HA29" i="3" s="1"/>
  <c r="CQ29" i="3"/>
  <c r="CV29" i="3" s="1"/>
  <c r="CZ29" i="3" s="1"/>
  <c r="AO30" i="3"/>
  <c r="BK30" i="3"/>
  <c r="HA30" i="3" s="1"/>
  <c r="CQ30" i="3"/>
  <c r="CV30" i="3" s="1"/>
  <c r="CZ30" i="3" s="1"/>
  <c r="DE30" i="3" s="1"/>
  <c r="DI30" i="3" s="1"/>
  <c r="DN30" i="3" s="1"/>
  <c r="W32" i="3"/>
  <c r="AO32" i="3"/>
  <c r="AP32" i="3"/>
  <c r="BK32" i="3"/>
  <c r="HA32" i="3" s="1"/>
  <c r="CQ32" i="3"/>
  <c r="CV32" i="3" s="1"/>
  <c r="CZ32" i="3" s="1"/>
  <c r="DE32" i="3" s="1"/>
  <c r="AO33" i="3"/>
  <c r="AP33" i="3"/>
  <c r="BK33" i="3"/>
  <c r="HA33" i="3" s="1"/>
  <c r="CQ33" i="3"/>
  <c r="CV33" i="3" s="1"/>
  <c r="CZ33" i="3" s="1"/>
  <c r="DE33" i="3" s="1"/>
  <c r="AO34" i="3"/>
  <c r="AP34" i="3"/>
  <c r="BK34" i="3"/>
  <c r="HA34" i="3" s="1"/>
  <c r="CQ34" i="3"/>
  <c r="CV34" i="3" s="1"/>
  <c r="CZ34" i="3" s="1"/>
  <c r="DE34" i="3" s="1"/>
  <c r="AO35" i="3"/>
  <c r="AP35" i="3"/>
  <c r="BK35" i="3"/>
  <c r="HA35" i="3" s="1"/>
  <c r="CQ35" i="3"/>
  <c r="CV35" i="3" s="1"/>
  <c r="CZ35" i="3" s="1"/>
  <c r="AO36" i="3"/>
  <c r="BK36" i="3"/>
  <c r="HA36" i="3" s="1"/>
  <c r="CQ36" i="3"/>
  <c r="CV36" i="3" s="1"/>
  <c r="CZ36" i="3" s="1"/>
  <c r="DE36" i="3" s="1"/>
  <c r="DI36" i="3" s="1"/>
  <c r="DN36" i="3" s="1"/>
  <c r="W38" i="3"/>
  <c r="AO38" i="3"/>
  <c r="AP38" i="3"/>
  <c r="BK38" i="3"/>
  <c r="HA38" i="3" s="1"/>
  <c r="CQ38" i="3"/>
  <c r="CV38" i="3" s="1"/>
  <c r="CZ38" i="3" s="1"/>
  <c r="DE38" i="3" s="1"/>
  <c r="AO39" i="3"/>
  <c r="AP39" i="3"/>
  <c r="BK39" i="3"/>
  <c r="HA39" i="3" s="1"/>
  <c r="CQ39" i="3"/>
  <c r="CV39" i="3" s="1"/>
  <c r="CZ39" i="3" s="1"/>
  <c r="DE39" i="3" s="1"/>
  <c r="AO40" i="3"/>
  <c r="AP40" i="3"/>
  <c r="BK40" i="3"/>
  <c r="HA40" i="3" s="1"/>
  <c r="CQ40" i="3"/>
  <c r="CV40" i="3" s="1"/>
  <c r="CZ40" i="3" s="1"/>
  <c r="DE40" i="3" s="1"/>
  <c r="AO41" i="3"/>
  <c r="AP41" i="3"/>
  <c r="BK41" i="3"/>
  <c r="HA41" i="3" s="1"/>
  <c r="CQ41" i="3"/>
  <c r="CV41" i="3" s="1"/>
  <c r="CZ41" i="3" s="1"/>
  <c r="AO42" i="3"/>
  <c r="BK42" i="3"/>
  <c r="HA42" i="3" s="1"/>
  <c r="CQ42" i="3"/>
  <c r="CV42" i="3" s="1"/>
  <c r="CZ42" i="3" s="1"/>
  <c r="DE42" i="3" s="1"/>
  <c r="DI42" i="3" s="1"/>
  <c r="DN42" i="3" s="1"/>
  <c r="AO44" i="3"/>
  <c r="AP44" i="3"/>
  <c r="BK44" i="3"/>
  <c r="HA44" i="3" s="1"/>
  <c r="CQ44" i="3"/>
  <c r="CV44" i="3" s="1"/>
  <c r="CZ44" i="3" s="1"/>
  <c r="DE44" i="3" s="1"/>
  <c r="AO45" i="3"/>
  <c r="AP45" i="3"/>
  <c r="BK45" i="3"/>
  <c r="HA45" i="3" s="1"/>
  <c r="CQ45" i="3"/>
  <c r="CV45" i="3" s="1"/>
  <c r="CZ45" i="3" s="1"/>
  <c r="DE45" i="3" s="1"/>
  <c r="AO46" i="3"/>
  <c r="AP46" i="3"/>
  <c r="BK46" i="3"/>
  <c r="HA46" i="3" s="1"/>
  <c r="CQ46" i="3"/>
  <c r="CV46" i="3" s="1"/>
  <c r="CZ46" i="3" s="1"/>
  <c r="DE46" i="3" s="1"/>
  <c r="AO47" i="3"/>
  <c r="AP47" i="3"/>
  <c r="BK47" i="3"/>
  <c r="HA47" i="3" s="1"/>
  <c r="CQ47" i="3"/>
  <c r="CV47" i="3" s="1"/>
  <c r="CZ47" i="3" s="1"/>
  <c r="AO48" i="3"/>
  <c r="BK48" i="3"/>
  <c r="HA48" i="3" s="1"/>
  <c r="CQ48" i="3"/>
  <c r="CV48" i="3" s="1"/>
  <c r="CZ48" i="3" s="1"/>
  <c r="DE48" i="3" s="1"/>
  <c r="DI48" i="3" s="1"/>
  <c r="DN48" i="3" s="1"/>
  <c r="AO56" i="3"/>
  <c r="AP56" i="3"/>
  <c r="BK56" i="3"/>
  <c r="HA56" i="3" s="1"/>
  <c r="CQ56" i="3"/>
  <c r="CV56" i="3" s="1"/>
  <c r="CZ56" i="3" s="1"/>
  <c r="DE56" i="3" s="1"/>
  <c r="AO57" i="3"/>
  <c r="AP57" i="3"/>
  <c r="BK57" i="3"/>
  <c r="HA57" i="3" s="1"/>
  <c r="CQ57" i="3"/>
  <c r="CV57" i="3" s="1"/>
  <c r="CZ57" i="3" s="1"/>
  <c r="DE57" i="3" s="1"/>
  <c r="AO58" i="3"/>
  <c r="AP58" i="3"/>
  <c r="BK58" i="3"/>
  <c r="HA58" i="3" s="1"/>
  <c r="CQ58" i="3"/>
  <c r="CV58" i="3" s="1"/>
  <c r="CZ58" i="3" s="1"/>
  <c r="DE58" i="3" s="1"/>
  <c r="AO59" i="3"/>
  <c r="AP59" i="3"/>
  <c r="BK59" i="3"/>
  <c r="HA59" i="3" s="1"/>
  <c r="CQ59" i="3"/>
  <c r="CV59" i="3" s="1"/>
  <c r="CZ59" i="3" s="1"/>
  <c r="AO60" i="3"/>
  <c r="BK60" i="3"/>
  <c r="HA60" i="3" s="1"/>
  <c r="CQ60" i="3"/>
  <c r="CV60" i="3" s="1"/>
  <c r="CZ60" i="3" s="1"/>
  <c r="DE60" i="3" s="1"/>
  <c r="DI60" i="3" s="1"/>
  <c r="DN60" i="3" s="1"/>
  <c r="W62" i="3"/>
  <c r="AO62" i="3"/>
  <c r="AP62" i="3"/>
  <c r="BK62" i="3"/>
  <c r="HA62" i="3" s="1"/>
  <c r="CQ62" i="3"/>
  <c r="CV62" i="3" s="1"/>
  <c r="CZ62" i="3"/>
  <c r="DA62" i="3"/>
  <c r="AO63" i="3"/>
  <c r="AP63" i="3"/>
  <c r="BK63" i="3"/>
  <c r="HA63" i="3" s="1"/>
  <c r="CQ63" i="3"/>
  <c r="CV63" i="3" s="1"/>
  <c r="CZ63" i="3"/>
  <c r="DA63" i="3"/>
  <c r="AO64" i="3"/>
  <c r="AP64" i="3"/>
  <c r="BK64" i="3"/>
  <c r="HA64" i="3" s="1"/>
  <c r="CQ64" i="3"/>
  <c r="CV64" i="3" s="1"/>
  <c r="CZ64" i="3"/>
  <c r="DA64" i="3"/>
  <c r="AO65" i="3"/>
  <c r="AP65" i="3"/>
  <c r="BK65" i="3"/>
  <c r="HA65" i="3" s="1"/>
  <c r="CQ65" i="3"/>
  <c r="CV65" i="3" s="1"/>
  <c r="CZ65" i="3"/>
  <c r="DA65" i="3"/>
  <c r="AO66" i="3"/>
  <c r="AP66" i="3"/>
  <c r="BK66" i="3"/>
  <c r="HA66" i="3" s="1"/>
  <c r="CQ66" i="3"/>
  <c r="CV66" i="3" s="1"/>
  <c r="CZ66" i="3" s="1"/>
  <c r="DE66" i="3" s="1"/>
  <c r="DI66" i="3" s="1"/>
  <c r="DN66" i="3" s="1"/>
  <c r="AO80" i="3"/>
  <c r="AP80" i="3"/>
  <c r="BK80" i="3"/>
  <c r="HA80" i="3" s="1"/>
  <c r="CQ80" i="3"/>
  <c r="CV80" i="3" s="1"/>
  <c r="CZ80" i="3"/>
  <c r="DA80" i="3"/>
  <c r="W83" i="3"/>
  <c r="AO83" i="3"/>
  <c r="AP83" i="3"/>
  <c r="CQ83" i="3"/>
  <c r="CV83" i="3" s="1"/>
  <c r="CZ83" i="3" s="1"/>
  <c r="DE83" i="3" s="1"/>
  <c r="CR83" i="3"/>
  <c r="CW83" i="3" s="1"/>
  <c r="DA83" i="3" s="1"/>
  <c r="DF83" i="3" s="1"/>
  <c r="W84" i="3"/>
  <c r="AO84" i="3"/>
  <c r="AP84" i="3"/>
  <c r="CQ84" i="3"/>
  <c r="CV84" i="3" s="1"/>
  <c r="CZ84" i="3" s="1"/>
  <c r="DE84" i="3" s="1"/>
  <c r="CR84" i="3"/>
  <c r="CW84" i="3" s="1"/>
  <c r="DA84" i="3" s="1"/>
  <c r="DF84" i="3" s="1"/>
  <c r="W85" i="3"/>
  <c r="AO85" i="3"/>
  <c r="AP85" i="3"/>
  <c r="CQ85" i="3"/>
  <c r="CV85" i="3" s="1"/>
  <c r="CZ85" i="3" s="1"/>
  <c r="DE85" i="3" s="1"/>
  <c r="CR85" i="3"/>
  <c r="CW85" i="3" s="1"/>
  <c r="DA85" i="3" s="1"/>
  <c r="DF85" i="3" s="1"/>
  <c r="W86" i="3"/>
  <c r="AO86" i="3"/>
  <c r="AP86" i="3"/>
  <c r="CQ86" i="3"/>
  <c r="CV86" i="3" s="1"/>
  <c r="CZ86" i="3" s="1"/>
  <c r="DE86" i="3" s="1"/>
  <c r="CR86" i="3"/>
  <c r="CW86" i="3" s="1"/>
  <c r="DA86" i="3" s="1"/>
  <c r="DF86" i="3" s="1"/>
  <c r="W87" i="3"/>
  <c r="AO87" i="3"/>
  <c r="AP87" i="3"/>
  <c r="CQ87" i="3"/>
  <c r="CR87" i="3"/>
  <c r="CZ87" i="3"/>
  <c r="DE87" i="3" s="1"/>
  <c r="DA87" i="3"/>
  <c r="DF87" i="3" s="1"/>
  <c r="W89" i="3"/>
  <c r="AO89" i="3"/>
  <c r="AP89" i="3"/>
  <c r="CQ89" i="3"/>
  <c r="CR89" i="3"/>
  <c r="CW89" i="3" s="1"/>
  <c r="DA89" i="3" s="1"/>
  <c r="DF89" i="3" s="1"/>
  <c r="W90" i="3"/>
  <c r="AO90" i="3"/>
  <c r="AP90" i="3"/>
  <c r="CQ90" i="3"/>
  <c r="CV90" i="3" s="1"/>
  <c r="CZ90" i="3" s="1"/>
  <c r="DE90" i="3" s="1"/>
  <c r="CR90" i="3"/>
  <c r="CW90" i="3" s="1"/>
  <c r="DA90" i="3" s="1"/>
  <c r="DF90" i="3" s="1"/>
  <c r="W91" i="3"/>
  <c r="AO91" i="3"/>
  <c r="AP91" i="3"/>
  <c r="CQ91" i="3"/>
  <c r="CV91" i="3" s="1"/>
  <c r="CZ91" i="3" s="1"/>
  <c r="DE91" i="3" s="1"/>
  <c r="CR91" i="3"/>
  <c r="CW91" i="3" s="1"/>
  <c r="DA91" i="3" s="1"/>
  <c r="DF91" i="3" s="1"/>
  <c r="W92" i="3"/>
  <c r="AO92" i="3"/>
  <c r="AP92" i="3"/>
  <c r="CQ92" i="3"/>
  <c r="CV92" i="3" s="1"/>
  <c r="CZ92" i="3" s="1"/>
  <c r="DE92" i="3" s="1"/>
  <c r="CR92" i="3"/>
  <c r="CW92" i="3" s="1"/>
  <c r="DA92" i="3" s="1"/>
  <c r="DF92" i="3" s="1"/>
  <c r="W93" i="3"/>
  <c r="AO93" i="3"/>
  <c r="AP93" i="3"/>
  <c r="CQ93" i="3"/>
  <c r="CR93" i="3"/>
  <c r="CZ93" i="3"/>
  <c r="DE93" i="3" s="1"/>
  <c r="DA93" i="3"/>
  <c r="DF93" i="3" s="1"/>
  <c r="W95" i="3"/>
  <c r="AO95" i="3"/>
  <c r="AP95" i="3"/>
  <c r="CQ95" i="3"/>
  <c r="CV95" i="3" s="1"/>
  <c r="CZ95" i="3" s="1"/>
  <c r="DE95" i="3" s="1"/>
  <c r="CR95" i="3"/>
  <c r="CW95" i="3" s="1"/>
  <c r="DA95" i="3" s="1"/>
  <c r="DF95" i="3" s="1"/>
  <c r="W96" i="3"/>
  <c r="AO96" i="3"/>
  <c r="AP96" i="3"/>
  <c r="CQ96" i="3"/>
  <c r="CV96" i="3" s="1"/>
  <c r="CZ96" i="3" s="1"/>
  <c r="DE96" i="3" s="1"/>
  <c r="CR96" i="3"/>
  <c r="CW96" i="3" s="1"/>
  <c r="DA96" i="3" s="1"/>
  <c r="DF96" i="3" s="1"/>
  <c r="W97" i="3"/>
  <c r="AO97" i="3"/>
  <c r="AP97" i="3"/>
  <c r="CQ97" i="3"/>
  <c r="CV97" i="3" s="1"/>
  <c r="CZ97" i="3" s="1"/>
  <c r="DE97" i="3" s="1"/>
  <c r="CR97" i="3"/>
  <c r="CW97" i="3" s="1"/>
  <c r="DA97" i="3" s="1"/>
  <c r="DF97" i="3" s="1"/>
  <c r="W98" i="3"/>
  <c r="AO98" i="3"/>
  <c r="AP98" i="3"/>
  <c r="CQ98" i="3"/>
  <c r="CV98" i="3" s="1"/>
  <c r="CZ98" i="3" s="1"/>
  <c r="DE98" i="3" s="1"/>
  <c r="CR98" i="3"/>
  <c r="CW98" i="3" s="1"/>
  <c r="DA98" i="3" s="1"/>
  <c r="DF98" i="3" s="1"/>
  <c r="W99" i="3"/>
  <c r="AO99" i="3"/>
  <c r="AP99" i="3"/>
  <c r="CQ99" i="3"/>
  <c r="CR99" i="3"/>
  <c r="CZ99" i="3"/>
  <c r="DE99" i="3" s="1"/>
  <c r="DA99" i="3"/>
  <c r="DF99" i="3" s="1"/>
  <c r="W101" i="3"/>
  <c r="AO101" i="3"/>
  <c r="AP101" i="3"/>
  <c r="CQ101" i="3"/>
  <c r="CV101" i="3" s="1"/>
  <c r="CZ101" i="3" s="1"/>
  <c r="DE101" i="3" s="1"/>
  <c r="CR101" i="3"/>
  <c r="CW101" i="3" s="1"/>
  <c r="DA101" i="3" s="1"/>
  <c r="DF101" i="3" s="1"/>
  <c r="W102" i="3"/>
  <c r="AO102" i="3"/>
  <c r="AP102" i="3"/>
  <c r="CQ102" i="3"/>
  <c r="CV102" i="3" s="1"/>
  <c r="CZ102" i="3" s="1"/>
  <c r="DE102" i="3" s="1"/>
  <c r="CR102" i="3"/>
  <c r="CW102" i="3" s="1"/>
  <c r="DA102" i="3" s="1"/>
  <c r="DF102" i="3" s="1"/>
  <c r="W103" i="3"/>
  <c r="AO103" i="3"/>
  <c r="AP103" i="3"/>
  <c r="CQ103" i="3"/>
  <c r="CV103" i="3" s="1"/>
  <c r="CZ103" i="3" s="1"/>
  <c r="DE103" i="3" s="1"/>
  <c r="CR103" i="3"/>
  <c r="CW103" i="3" s="1"/>
  <c r="DA103" i="3" s="1"/>
  <c r="DF103" i="3" s="1"/>
  <c r="W104" i="3"/>
  <c r="AO104" i="3"/>
  <c r="AP104" i="3"/>
  <c r="CQ104" i="3"/>
  <c r="CV104" i="3" s="1"/>
  <c r="CZ104" i="3" s="1"/>
  <c r="DE104" i="3" s="1"/>
  <c r="CR104" i="3"/>
  <c r="CW104" i="3" s="1"/>
  <c r="DA104" i="3" s="1"/>
  <c r="DF104" i="3" s="1"/>
  <c r="W105" i="3"/>
  <c r="AO105" i="3"/>
  <c r="AP105" i="3"/>
  <c r="CQ105" i="3"/>
  <c r="CR105" i="3"/>
  <c r="CZ105" i="3"/>
  <c r="DE105" i="3" s="1"/>
  <c r="DA105" i="3"/>
  <c r="DF105" i="3" s="1"/>
  <c r="W107" i="3"/>
  <c r="AO107" i="3"/>
  <c r="AP107" i="3"/>
  <c r="CQ107" i="3"/>
  <c r="CR107" i="3"/>
  <c r="CW107" i="3" s="1"/>
  <c r="CZ107" i="3"/>
  <c r="DA107" i="3"/>
  <c r="W108" i="3"/>
  <c r="AO108" i="3"/>
  <c r="AP108" i="3"/>
  <c r="CQ108" i="3"/>
  <c r="CR108" i="3"/>
  <c r="CW108" i="3" s="1"/>
  <c r="CZ108" i="3"/>
  <c r="DA108" i="3"/>
  <c r="W109" i="3"/>
  <c r="AO109" i="3"/>
  <c r="AP109" i="3"/>
  <c r="CQ109" i="3"/>
  <c r="CR109" i="3"/>
  <c r="CW109" i="3" s="1"/>
  <c r="CZ109" i="3"/>
  <c r="DA109" i="3"/>
  <c r="W110" i="3"/>
  <c r="AO110" i="3"/>
  <c r="AP110" i="3"/>
  <c r="CQ110" i="3"/>
  <c r="CR110" i="3"/>
  <c r="CW110" i="3" s="1"/>
  <c r="CZ110" i="3"/>
  <c r="DA110" i="3"/>
  <c r="W111" i="3"/>
  <c r="AO111" i="3"/>
  <c r="AP111" i="3"/>
  <c r="CQ111" i="3"/>
  <c r="CR111" i="3"/>
  <c r="CZ111" i="3"/>
  <c r="DE111" i="3" s="1"/>
  <c r="DA111" i="3"/>
  <c r="DF111" i="3" s="1"/>
  <c r="W113" i="3"/>
  <c r="AO113" i="3"/>
  <c r="AP113" i="3"/>
  <c r="BK113" i="3"/>
  <c r="HA113" i="3" s="1"/>
  <c r="CQ113" i="3"/>
  <c r="CZ113" i="3"/>
  <c r="DA113" i="3"/>
  <c r="W114" i="3"/>
  <c r="AO114" i="3"/>
  <c r="AP114" i="3"/>
  <c r="BK114" i="3"/>
  <c r="HA114" i="3" s="1"/>
  <c r="CQ114" i="3"/>
  <c r="CZ114" i="3"/>
  <c r="DA114" i="3"/>
  <c r="AO115" i="3"/>
  <c r="AP115" i="3"/>
  <c r="BK115" i="3"/>
  <c r="HA115" i="3" s="1"/>
  <c r="CQ115" i="3"/>
  <c r="CZ115" i="3"/>
  <c r="DA115" i="3"/>
  <c r="W116" i="3"/>
  <c r="AO116" i="3"/>
  <c r="AP116" i="3"/>
  <c r="BK116" i="3"/>
  <c r="HA116" i="3" s="1"/>
  <c r="CQ116" i="3"/>
  <c r="CZ116" i="3"/>
  <c r="DA116" i="3"/>
  <c r="W117" i="3"/>
  <c r="AO117" i="3"/>
  <c r="AP117" i="3"/>
  <c r="BK117" i="3"/>
  <c r="HA117" i="3" s="1"/>
  <c r="CQ117" i="3"/>
  <c r="CZ117" i="3"/>
  <c r="DE117" i="3" s="1"/>
  <c r="DA117" i="3"/>
  <c r="DF117" i="3" s="1"/>
  <c r="W119" i="3"/>
  <c r="AO119" i="3"/>
  <c r="AP119" i="3"/>
  <c r="BK119" i="3"/>
  <c r="HA119" i="3" s="1"/>
  <c r="CQ119" i="3"/>
  <c r="CZ119" i="3"/>
  <c r="DA119" i="3"/>
  <c r="W120" i="3"/>
  <c r="AO120" i="3"/>
  <c r="AP120" i="3"/>
  <c r="BK120" i="3"/>
  <c r="HA120" i="3" s="1"/>
  <c r="CQ120" i="3"/>
  <c r="CZ120" i="3"/>
  <c r="DA120" i="3"/>
  <c r="W121" i="3"/>
  <c r="AO121" i="3"/>
  <c r="AP121" i="3"/>
  <c r="BK121" i="3"/>
  <c r="HA121" i="3" s="1"/>
  <c r="CQ121" i="3"/>
  <c r="CZ121" i="3"/>
  <c r="DA121" i="3"/>
  <c r="W122" i="3"/>
  <c r="AO122" i="3"/>
  <c r="AP122" i="3"/>
  <c r="BK122" i="3"/>
  <c r="HA122" i="3" s="1"/>
  <c r="CQ122" i="3"/>
  <c r="CZ122" i="3"/>
  <c r="DA122" i="3"/>
  <c r="W123" i="3"/>
  <c r="AO123" i="3"/>
  <c r="AP123" i="3"/>
  <c r="BK123" i="3"/>
  <c r="HA123" i="3" s="1"/>
  <c r="CQ123" i="3"/>
  <c r="CZ123" i="3"/>
  <c r="DE123" i="3" s="1"/>
  <c r="DA123" i="3"/>
  <c r="DF123" i="3" s="1"/>
  <c r="W125" i="3"/>
  <c r="AO125" i="3"/>
  <c r="AP125" i="3"/>
  <c r="BK125" i="3"/>
  <c r="HA125" i="3" s="1"/>
  <c r="CQ125" i="3"/>
  <c r="CZ125" i="3"/>
  <c r="DA125" i="3"/>
  <c r="W126" i="3"/>
  <c r="AO126" i="3"/>
  <c r="AP126" i="3"/>
  <c r="BK126" i="3"/>
  <c r="HA126" i="3" s="1"/>
  <c r="CQ126" i="3"/>
  <c r="CZ126" i="3"/>
  <c r="DA126" i="3"/>
  <c r="W127" i="3"/>
  <c r="AO127" i="3"/>
  <c r="AP127" i="3"/>
  <c r="BK127" i="3"/>
  <c r="HA127" i="3" s="1"/>
  <c r="CQ127" i="3"/>
  <c r="CZ127" i="3"/>
  <c r="DA127" i="3"/>
  <c r="W128" i="3"/>
  <c r="AO128" i="3"/>
  <c r="AP128" i="3"/>
  <c r="BK128" i="3"/>
  <c r="HA128" i="3" s="1"/>
  <c r="CQ128" i="3"/>
  <c r="CZ128" i="3"/>
  <c r="DA128" i="3"/>
  <c r="W129" i="3"/>
  <c r="AO129" i="3"/>
  <c r="AP129" i="3"/>
  <c r="BK129" i="3"/>
  <c r="HA129" i="3" s="1"/>
  <c r="CQ129" i="3"/>
  <c r="CZ129" i="3"/>
  <c r="DE129" i="3" s="1"/>
  <c r="DA129" i="3"/>
  <c r="DF129" i="3" s="1"/>
  <c r="W131" i="3"/>
  <c r="AO131" i="3"/>
  <c r="AP131" i="3"/>
  <c r="BK131" i="3"/>
  <c r="HA131" i="3" s="1"/>
  <c r="CQ131" i="3"/>
  <c r="CZ131" i="3"/>
  <c r="DA131" i="3"/>
  <c r="W132" i="3"/>
  <c r="AO132" i="3"/>
  <c r="AP132" i="3"/>
  <c r="BK132" i="3"/>
  <c r="HA132" i="3" s="1"/>
  <c r="CQ132" i="3"/>
  <c r="CZ132" i="3"/>
  <c r="DA132" i="3"/>
  <c r="W133" i="3"/>
  <c r="AO133" i="3"/>
  <c r="AP133" i="3"/>
  <c r="BK133" i="3"/>
  <c r="HA133" i="3" s="1"/>
  <c r="CQ133" i="3"/>
  <c r="CZ133" i="3"/>
  <c r="DA133" i="3"/>
  <c r="W134" i="3"/>
  <c r="AO134" i="3"/>
  <c r="AP134" i="3"/>
  <c r="BK134" i="3"/>
  <c r="HA134" i="3" s="1"/>
  <c r="CQ134" i="3"/>
  <c r="CZ134" i="3"/>
  <c r="DA134" i="3"/>
  <c r="W135" i="3"/>
  <c r="AO135" i="3"/>
  <c r="AP135" i="3"/>
  <c r="BK135" i="3"/>
  <c r="HA135" i="3" s="1"/>
  <c r="CQ135" i="3"/>
  <c r="CZ135" i="3"/>
  <c r="DE135" i="3" s="1"/>
  <c r="DA135" i="3"/>
  <c r="DF135" i="3" s="1"/>
  <c r="W138" i="3"/>
  <c r="AO138" i="3"/>
  <c r="AP138" i="3"/>
  <c r="BK138" i="3"/>
  <c r="HA138" i="3" s="1"/>
  <c r="CQ138" i="3"/>
  <c r="CZ138" i="3"/>
  <c r="DA138" i="3"/>
  <c r="W139" i="3"/>
  <c r="AO139" i="3"/>
  <c r="AP139" i="3"/>
  <c r="BK139" i="3"/>
  <c r="HA139" i="3" s="1"/>
  <c r="CQ139" i="3"/>
  <c r="CZ139" i="3"/>
  <c r="DA139" i="3"/>
  <c r="W140" i="3"/>
  <c r="AO140" i="3"/>
  <c r="AP140" i="3"/>
  <c r="BK140" i="3"/>
  <c r="HA140" i="3" s="1"/>
  <c r="CQ140" i="3"/>
  <c r="CZ140" i="3"/>
  <c r="DA140" i="3"/>
  <c r="W141" i="3"/>
  <c r="AO141" i="3"/>
  <c r="AP141" i="3"/>
  <c r="BK141" i="3"/>
  <c r="HA141" i="3" s="1"/>
  <c r="CQ141" i="3"/>
  <c r="CZ141" i="3"/>
  <c r="DA141" i="3"/>
  <c r="W142" i="3"/>
  <c r="AO142" i="3"/>
  <c r="BK142" i="3"/>
  <c r="HA142" i="3" s="1"/>
  <c r="CQ142" i="3"/>
  <c r="CV142" i="3" s="1"/>
  <c r="CZ142" i="3" s="1"/>
  <c r="DE142" i="3" s="1"/>
  <c r="W144" i="3"/>
  <c r="AO144" i="3"/>
  <c r="AP144" i="3"/>
  <c r="BK144" i="3"/>
  <c r="HA144" i="3" s="1"/>
  <c r="CQ144" i="3"/>
  <c r="CZ144" i="3"/>
  <c r="DA144" i="3"/>
  <c r="W145" i="3"/>
  <c r="AO145" i="3"/>
  <c r="AP145" i="3"/>
  <c r="BK145" i="3"/>
  <c r="HA145" i="3" s="1"/>
  <c r="CQ145" i="3"/>
  <c r="CZ145" i="3"/>
  <c r="DA145" i="3"/>
  <c r="W146" i="3"/>
  <c r="AO146" i="3"/>
  <c r="AP146" i="3"/>
  <c r="BK146" i="3"/>
  <c r="HA146" i="3" s="1"/>
  <c r="CQ146" i="3"/>
  <c r="CZ146" i="3"/>
  <c r="DA146" i="3"/>
  <c r="W147" i="3"/>
  <c r="AO147" i="3"/>
  <c r="AP147" i="3"/>
  <c r="BK147" i="3"/>
  <c r="HA147" i="3" s="1"/>
  <c r="CQ147" i="3"/>
  <c r="CZ147" i="3"/>
  <c r="DA147" i="3"/>
  <c r="W148" i="3"/>
  <c r="AO148" i="3"/>
  <c r="BK148" i="3"/>
  <c r="HA148" i="3" s="1"/>
  <c r="CQ148" i="3"/>
  <c r="CV148" i="3" s="1"/>
  <c r="CZ148" i="3" s="1"/>
  <c r="DE148" i="3" s="1"/>
  <c r="W150" i="3"/>
  <c r="AO150" i="3"/>
  <c r="AP150" i="3"/>
  <c r="BK150" i="3"/>
  <c r="HA150" i="3" s="1"/>
  <c r="CQ150" i="3"/>
  <c r="CZ150" i="3"/>
  <c r="DA150" i="3"/>
  <c r="W151" i="3"/>
  <c r="AO151" i="3"/>
  <c r="AP151" i="3"/>
  <c r="BK151" i="3"/>
  <c r="HA151" i="3" s="1"/>
  <c r="CQ151" i="3"/>
  <c r="CZ151" i="3"/>
  <c r="DA151" i="3"/>
  <c r="W152" i="3"/>
  <c r="AO152" i="3"/>
  <c r="AP152" i="3"/>
  <c r="BK152" i="3"/>
  <c r="HA152" i="3" s="1"/>
  <c r="CQ152" i="3"/>
  <c r="CZ152" i="3"/>
  <c r="DA152" i="3"/>
  <c r="W153" i="3"/>
  <c r="AO153" i="3"/>
  <c r="AP153" i="3"/>
  <c r="BK153" i="3"/>
  <c r="HA153" i="3" s="1"/>
  <c r="CQ153" i="3"/>
  <c r="CZ153" i="3"/>
  <c r="DA153" i="3"/>
  <c r="W154" i="3"/>
  <c r="AO154" i="3"/>
  <c r="BK154" i="3"/>
  <c r="HA154" i="3" s="1"/>
  <c r="CQ154" i="3"/>
  <c r="CZ154" i="3"/>
  <c r="DE154" i="3" s="1"/>
  <c r="W162" i="3"/>
  <c r="AO162" i="3"/>
  <c r="AP162" i="3"/>
  <c r="BK162" i="3"/>
  <c r="HA162" i="3" s="1"/>
  <c r="CQ162" i="3"/>
  <c r="CZ162" i="3"/>
  <c r="DA162" i="3"/>
  <c r="W163" i="3"/>
  <c r="AO163" i="3"/>
  <c r="AP163" i="3"/>
  <c r="BK163" i="3"/>
  <c r="HA163" i="3" s="1"/>
  <c r="CQ163" i="3"/>
  <c r="CZ163" i="3"/>
  <c r="DA163" i="3"/>
  <c r="W164" i="3"/>
  <c r="AO164" i="3"/>
  <c r="AP164" i="3"/>
  <c r="BK164" i="3"/>
  <c r="HA164" i="3" s="1"/>
  <c r="CQ164" i="3"/>
  <c r="CZ164" i="3"/>
  <c r="DA164" i="3"/>
  <c r="W165" i="3"/>
  <c r="AO165" i="3"/>
  <c r="AP165" i="3"/>
  <c r="BK165" i="3"/>
  <c r="HA165" i="3" s="1"/>
  <c r="CQ165" i="3"/>
  <c r="CZ165" i="3"/>
  <c r="DA165" i="3"/>
  <c r="W166" i="3"/>
  <c r="AO166" i="3"/>
  <c r="AP166" i="3"/>
  <c r="BK166" i="3"/>
  <c r="HA166" i="3" s="1"/>
  <c r="CQ166" i="3"/>
  <c r="CV166" i="3" s="1"/>
  <c r="CZ166" i="3" s="1"/>
  <c r="DE166" i="3" s="1"/>
  <c r="W169" i="3"/>
  <c r="AO169" i="3"/>
  <c r="AP169" i="3"/>
  <c r="BK169" i="3"/>
  <c r="HA169" i="3" s="1"/>
  <c r="CQ169" i="3"/>
  <c r="CV169" i="3" s="1"/>
  <c r="CZ169" i="3" s="1"/>
  <c r="DE169" i="3" s="1"/>
  <c r="W170" i="3"/>
  <c r="AO170" i="3"/>
  <c r="AP170" i="3"/>
  <c r="BK170" i="3"/>
  <c r="HA170" i="3" s="1"/>
  <c r="CQ170" i="3"/>
  <c r="CV170" i="3" s="1"/>
  <c r="CZ170" i="3" s="1"/>
  <c r="DE170" i="3" s="1"/>
  <c r="W171" i="3"/>
  <c r="AO171" i="3"/>
  <c r="AP171" i="3"/>
  <c r="BK171" i="3"/>
  <c r="HA171" i="3" s="1"/>
  <c r="CQ171" i="3"/>
  <c r="CV171" i="3" s="1"/>
  <c r="CZ171" i="3" s="1"/>
  <c r="DE171" i="3" s="1"/>
  <c r="W172" i="3"/>
  <c r="AO172" i="3"/>
  <c r="AP172" i="3"/>
  <c r="BK172" i="3"/>
  <c r="HA172" i="3" s="1"/>
  <c r="CQ172" i="3"/>
  <c r="CV172" i="3" s="1"/>
  <c r="CZ172" i="3" s="1"/>
  <c r="DE172" i="3" s="1"/>
  <c r="W173" i="3"/>
  <c r="AO173" i="3"/>
  <c r="AP173" i="3"/>
  <c r="BK173" i="3"/>
  <c r="HA173" i="3" s="1"/>
  <c r="CQ173" i="3"/>
  <c r="CV173" i="3" s="1"/>
  <c r="CZ173" i="3" s="1"/>
  <c r="DE173" i="3" s="1"/>
  <c r="W176" i="3"/>
  <c r="AO176" i="3"/>
  <c r="AP176" i="3"/>
  <c r="BK176" i="3"/>
  <c r="HA176" i="3" s="1"/>
  <c r="CQ176" i="3"/>
  <c r="CV176" i="3" s="1"/>
  <c r="CZ176" i="3" s="1"/>
  <c r="DE176" i="3" s="1"/>
  <c r="W177" i="3"/>
  <c r="AO177" i="3"/>
  <c r="AP177" i="3"/>
  <c r="BK177" i="3"/>
  <c r="HA177" i="3" s="1"/>
  <c r="CQ177" i="3"/>
  <c r="CV177" i="3" s="1"/>
  <c r="CZ177" i="3" s="1"/>
  <c r="DE177" i="3" s="1"/>
  <c r="W178" i="3"/>
  <c r="AO178" i="3"/>
  <c r="AP178" i="3"/>
  <c r="BK178" i="3"/>
  <c r="HA178" i="3" s="1"/>
  <c r="CQ178" i="3"/>
  <c r="CV178" i="3" s="1"/>
  <c r="CZ178" i="3" s="1"/>
  <c r="DE178" i="3" s="1"/>
  <c r="W179" i="3"/>
  <c r="AO179" i="3"/>
  <c r="AP179" i="3"/>
  <c r="BK179" i="3"/>
  <c r="HA179" i="3" s="1"/>
  <c r="CQ179" i="3"/>
  <c r="CV179" i="3" s="1"/>
  <c r="CZ179" i="3" s="1"/>
  <c r="DE179" i="3" s="1"/>
  <c r="W180" i="3"/>
  <c r="AO180" i="3"/>
  <c r="BK180" i="3"/>
  <c r="HA180" i="3" s="1"/>
  <c r="CQ180" i="3"/>
  <c r="W182" i="3"/>
  <c r="AO182" i="3"/>
  <c r="AP182" i="3"/>
  <c r="BK182" i="3"/>
  <c r="HA182" i="3" s="1"/>
  <c r="CQ182" i="3"/>
  <c r="CV182" i="3" s="1"/>
  <c r="CZ182" i="3" s="1"/>
  <c r="DE182" i="3" s="1"/>
  <c r="W183" i="3"/>
  <c r="AO183" i="3"/>
  <c r="AP183" i="3"/>
  <c r="BK183" i="3"/>
  <c r="HA183" i="3" s="1"/>
  <c r="CQ183" i="3"/>
  <c r="CV183" i="3" s="1"/>
  <c r="CZ183" i="3" s="1"/>
  <c r="DE183" i="3" s="1"/>
  <c r="W184" i="3"/>
  <c r="AO184" i="3"/>
  <c r="AP184" i="3"/>
  <c r="BK184" i="3"/>
  <c r="HA184" i="3" s="1"/>
  <c r="CQ184" i="3"/>
  <c r="CV184" i="3" s="1"/>
  <c r="CZ184" i="3" s="1"/>
  <c r="DE184" i="3" s="1"/>
  <c r="W185" i="3"/>
  <c r="AO185" i="3"/>
  <c r="AP185" i="3"/>
  <c r="BK185" i="3"/>
  <c r="HA185" i="3" s="1"/>
  <c r="CQ185" i="3"/>
  <c r="CV185" i="3" s="1"/>
  <c r="CZ185" i="3" s="1"/>
  <c r="DE185" i="3" s="1"/>
  <c r="W186" i="3"/>
  <c r="AO186" i="3"/>
  <c r="BK186" i="3"/>
  <c r="HA186" i="3" s="1"/>
  <c r="CQ186" i="3"/>
  <c r="W188" i="3"/>
  <c r="AO188" i="3"/>
  <c r="AP188" i="3"/>
  <c r="BK188" i="3"/>
  <c r="HA188" i="3" s="1"/>
  <c r="CQ188" i="3"/>
  <c r="CV188" i="3" s="1"/>
  <c r="CZ188" i="3" s="1"/>
  <c r="DE188" i="3" s="1"/>
  <c r="W189" i="3"/>
  <c r="AO189" i="3"/>
  <c r="AP189" i="3"/>
  <c r="BK189" i="3"/>
  <c r="HA189" i="3" s="1"/>
  <c r="CQ189" i="3"/>
  <c r="CV189" i="3" s="1"/>
  <c r="CZ189" i="3" s="1"/>
  <c r="DE189" i="3" s="1"/>
  <c r="W190" i="3"/>
  <c r="AO190" i="3"/>
  <c r="AP190" i="3"/>
  <c r="BK190" i="3"/>
  <c r="HA190" i="3" s="1"/>
  <c r="CQ190" i="3"/>
  <c r="CV190" i="3" s="1"/>
  <c r="CZ190" i="3" s="1"/>
  <c r="DE190" i="3" s="1"/>
  <c r="W191" i="3"/>
  <c r="AO191" i="3"/>
  <c r="AP191" i="3"/>
  <c r="BK191" i="3"/>
  <c r="HA191" i="3" s="1"/>
  <c r="CQ191" i="3"/>
  <c r="CV191" i="3" s="1"/>
  <c r="CZ191" i="3" s="1"/>
  <c r="DE191" i="3" s="1"/>
  <c r="W192" i="3"/>
  <c r="AO192" i="3"/>
  <c r="BK192" i="3"/>
  <c r="HA192" i="3" s="1"/>
  <c r="CQ192" i="3"/>
  <c r="W194" i="3"/>
  <c r="AO194" i="3"/>
  <c r="AP194" i="3"/>
  <c r="BK194" i="3"/>
  <c r="HA194" i="3" s="1"/>
  <c r="CQ194" i="3"/>
  <c r="CV194" i="3" s="1"/>
  <c r="CZ194" i="3" s="1"/>
  <c r="DE194" i="3" s="1"/>
  <c r="W195" i="3"/>
  <c r="AO195" i="3"/>
  <c r="AP195" i="3"/>
  <c r="BK195" i="3"/>
  <c r="HA195" i="3" s="1"/>
  <c r="CQ195" i="3"/>
  <c r="CV195" i="3" s="1"/>
  <c r="CZ195" i="3" s="1"/>
  <c r="DE195" i="3" s="1"/>
  <c r="W196" i="3"/>
  <c r="AO196" i="3"/>
  <c r="AP196" i="3"/>
  <c r="BK196" i="3"/>
  <c r="HA196" i="3" s="1"/>
  <c r="CQ196" i="3"/>
  <c r="CV196" i="3" s="1"/>
  <c r="CZ196" i="3" s="1"/>
  <c r="DE196" i="3" s="1"/>
  <c r="W197" i="3"/>
  <c r="AO197" i="3"/>
  <c r="AP197" i="3"/>
  <c r="BK197" i="3"/>
  <c r="HA197" i="3" s="1"/>
  <c r="CQ197" i="3"/>
  <c r="W198" i="3"/>
  <c r="AO198" i="3"/>
  <c r="BK198" i="3"/>
  <c r="HA198" i="3" s="1"/>
  <c r="CQ198" i="3"/>
  <c r="W200" i="3"/>
  <c r="AO200" i="3"/>
  <c r="AP200" i="3"/>
  <c r="BK200" i="3"/>
  <c r="HA200" i="3" s="1"/>
  <c r="CQ200" i="3"/>
  <c r="CV200" i="3" s="1"/>
  <c r="CZ200" i="3"/>
  <c r="DA200" i="3"/>
  <c r="W201" i="3"/>
  <c r="AO201" i="3"/>
  <c r="AP201" i="3"/>
  <c r="BK201" i="3"/>
  <c r="HA201" i="3" s="1"/>
  <c r="CQ201" i="3"/>
  <c r="CV201" i="3" s="1"/>
  <c r="CZ201" i="3"/>
  <c r="DA201" i="3"/>
  <c r="W202" i="3"/>
  <c r="AO202" i="3"/>
  <c r="AP202" i="3"/>
  <c r="BK202" i="3"/>
  <c r="HA202" i="3" s="1"/>
  <c r="CQ202" i="3"/>
  <c r="CV202" i="3" s="1"/>
  <c r="CZ202" i="3"/>
  <c r="DA202" i="3"/>
  <c r="W203" i="3"/>
  <c r="AO203" i="3"/>
  <c r="AP203" i="3"/>
  <c r="BK203" i="3"/>
  <c r="HA203" i="3" s="1"/>
  <c r="CQ203" i="3"/>
  <c r="CV203" i="3" s="1"/>
  <c r="CZ203" i="3"/>
  <c r="DA203" i="3"/>
  <c r="W204" i="3"/>
  <c r="AO204" i="3"/>
  <c r="AP204" i="3"/>
  <c r="BK204" i="3"/>
  <c r="HA204" i="3" s="1"/>
  <c r="CQ204" i="3"/>
  <c r="W206" i="3"/>
  <c r="AO206" i="3"/>
  <c r="AP206" i="3"/>
  <c r="BK206" i="3"/>
  <c r="HA206" i="3" s="1"/>
  <c r="CQ206" i="3"/>
  <c r="CV206" i="3" s="1"/>
  <c r="CZ206" i="3"/>
  <c r="DA206" i="3"/>
  <c r="W209" i="3"/>
  <c r="AO209" i="3"/>
  <c r="AP209" i="3"/>
  <c r="BK209" i="3"/>
  <c r="HA209" i="3" s="1"/>
  <c r="CQ209" i="3"/>
  <c r="CV209" i="3" s="1"/>
  <c r="CZ209" i="3"/>
  <c r="DA209" i="3"/>
  <c r="W210" i="3"/>
  <c r="AO210" i="3"/>
  <c r="AP210" i="3"/>
  <c r="BK210" i="3"/>
  <c r="HA210" i="3" s="1"/>
  <c r="CQ210" i="3"/>
  <c r="CV210" i="3" s="1"/>
  <c r="CZ210" i="3"/>
  <c r="DA210" i="3"/>
  <c r="W211" i="3"/>
  <c r="AO211" i="3"/>
  <c r="AP211" i="3"/>
  <c r="BK211" i="3"/>
  <c r="HA211" i="3" s="1"/>
  <c r="CQ211" i="3"/>
  <c r="CV211" i="3" s="1"/>
  <c r="CZ211" i="3"/>
  <c r="DA211" i="3"/>
  <c r="W212" i="3"/>
  <c r="AO212" i="3"/>
  <c r="AP212" i="3"/>
  <c r="BK212" i="3"/>
  <c r="HA212" i="3" s="1"/>
  <c r="CQ212" i="3"/>
  <c r="CV212" i="3" s="1"/>
  <c r="CZ212" i="3"/>
  <c r="DA212" i="3"/>
  <c r="W213" i="3"/>
  <c r="AO213" i="3"/>
  <c r="AP213" i="3"/>
  <c r="BK213" i="3"/>
  <c r="HA213" i="3" s="1"/>
  <c r="CQ213" i="3"/>
  <c r="CV213" i="3" s="1"/>
  <c r="CZ213" i="3" s="1"/>
  <c r="DE213" i="3" s="1"/>
  <c r="W215" i="3"/>
  <c r="AO215" i="3"/>
  <c r="AP215" i="3"/>
  <c r="BK215" i="3"/>
  <c r="HA215" i="3" s="1"/>
  <c r="CQ215" i="3"/>
  <c r="CV215" i="3" s="1"/>
  <c r="CZ215" i="3"/>
  <c r="DA215" i="3"/>
  <c r="W216" i="3"/>
  <c r="AO216" i="3"/>
  <c r="AP216" i="3"/>
  <c r="BK216" i="3"/>
  <c r="HA216" i="3" s="1"/>
  <c r="CQ216" i="3"/>
  <c r="CV216" i="3" s="1"/>
  <c r="CZ216" i="3"/>
  <c r="DA216" i="3"/>
  <c r="W217" i="3"/>
  <c r="AO217" i="3"/>
  <c r="AP217" i="3"/>
  <c r="BK217" i="3"/>
  <c r="HA217" i="3" s="1"/>
  <c r="CQ217" i="3"/>
  <c r="CV217" i="3" s="1"/>
  <c r="CZ217" i="3"/>
  <c r="DA217" i="3"/>
  <c r="W218" i="3"/>
  <c r="AO218" i="3"/>
  <c r="AP218" i="3"/>
  <c r="BK218" i="3"/>
  <c r="HA218" i="3" s="1"/>
  <c r="CQ218" i="3"/>
  <c r="CV218" i="3" s="1"/>
  <c r="CZ218" i="3"/>
  <c r="DA218" i="3"/>
  <c r="W219" i="3"/>
  <c r="AO219" i="3"/>
  <c r="AP219" i="3"/>
  <c r="BK219" i="3"/>
  <c r="HA219" i="3" s="1"/>
  <c r="CQ219" i="3"/>
  <c r="CV219" i="3" s="1"/>
  <c r="CZ219" i="3" s="1"/>
  <c r="DE219" i="3" s="1"/>
  <c r="W221" i="3"/>
  <c r="AO221" i="3"/>
  <c r="AP221" i="3"/>
  <c r="BK221" i="3"/>
  <c r="HA221" i="3" s="1"/>
  <c r="CQ221" i="3"/>
  <c r="CV221" i="3" s="1"/>
  <c r="CZ221" i="3"/>
  <c r="DA221" i="3"/>
  <c r="W222" i="3"/>
  <c r="AO222" i="3"/>
  <c r="AP222" i="3"/>
  <c r="BK222" i="3"/>
  <c r="HA222" i="3" s="1"/>
  <c r="CQ222" i="3"/>
  <c r="CV222" i="3" s="1"/>
  <c r="CZ222" i="3"/>
  <c r="DA222" i="3"/>
  <c r="W223" i="3"/>
  <c r="AO223" i="3"/>
  <c r="AP223" i="3"/>
  <c r="BK223" i="3"/>
  <c r="HA223" i="3" s="1"/>
  <c r="CQ223" i="3"/>
  <c r="CV223" i="3" s="1"/>
  <c r="CZ223" i="3"/>
  <c r="DA223" i="3"/>
  <c r="W224" i="3"/>
  <c r="AO224" i="3"/>
  <c r="AP224" i="3"/>
  <c r="BK224" i="3"/>
  <c r="HA224" i="3" s="1"/>
  <c r="CQ224" i="3"/>
  <c r="CV224" i="3" s="1"/>
  <c r="CZ224" i="3"/>
  <c r="DA224" i="3"/>
  <c r="W225" i="3"/>
  <c r="AO225" i="3"/>
  <c r="AP225" i="3"/>
  <c r="BK225" i="3"/>
  <c r="HA225" i="3" s="1"/>
  <c r="CQ225" i="3"/>
  <c r="CV225" i="3" s="1"/>
  <c r="CZ225" i="3" s="1"/>
  <c r="DE225" i="3" s="1"/>
  <c r="W227" i="3"/>
  <c r="AO227" i="3"/>
  <c r="AP227" i="3"/>
  <c r="BK227" i="3"/>
  <c r="HA227" i="3" s="1"/>
  <c r="CQ227" i="3"/>
  <c r="CV227" i="3" s="1"/>
  <c r="CZ227" i="3"/>
  <c r="DA227" i="3"/>
  <c r="W228" i="3"/>
  <c r="AO228" i="3"/>
  <c r="AP228" i="3"/>
  <c r="BK228" i="3"/>
  <c r="HA228" i="3" s="1"/>
  <c r="CQ228" i="3"/>
  <c r="CV228" i="3" s="1"/>
  <c r="CZ228" i="3"/>
  <c r="DA228" i="3"/>
  <c r="W229" i="3"/>
  <c r="AO229" i="3"/>
  <c r="AP229" i="3"/>
  <c r="BK229" i="3"/>
  <c r="HA229" i="3" s="1"/>
  <c r="CQ229" i="3"/>
  <c r="CV229" i="3" s="1"/>
  <c r="CZ229" i="3"/>
  <c r="DA229" i="3"/>
  <c r="W230" i="3"/>
  <c r="AO230" i="3"/>
  <c r="AP230" i="3"/>
  <c r="BK230" i="3"/>
  <c r="HA230" i="3" s="1"/>
  <c r="CQ230" i="3"/>
  <c r="CV230" i="3" s="1"/>
  <c r="CZ230" i="3"/>
  <c r="DA230" i="3"/>
  <c r="W231" i="3"/>
  <c r="AO231" i="3"/>
  <c r="BK231" i="3"/>
  <c r="HA231" i="3" s="1"/>
  <c r="CQ231" i="3"/>
  <c r="CV231" i="3" s="1"/>
  <c r="CZ231" i="3" s="1"/>
  <c r="DE231" i="3" s="1"/>
  <c r="W233" i="3"/>
  <c r="AO233" i="3"/>
  <c r="AP233" i="3"/>
  <c r="BK233" i="3"/>
  <c r="HA233" i="3" s="1"/>
  <c r="CQ233" i="3"/>
  <c r="CV233" i="3" s="1"/>
  <c r="CZ233" i="3"/>
  <c r="DA233" i="3"/>
  <c r="W234" i="3"/>
  <c r="AO234" i="3"/>
  <c r="AP234" i="3"/>
  <c r="BK234" i="3"/>
  <c r="HA234" i="3" s="1"/>
  <c r="CQ234" i="3"/>
  <c r="CV234" i="3" s="1"/>
  <c r="CZ234" i="3"/>
  <c r="DA234" i="3"/>
  <c r="W235" i="3"/>
  <c r="AO235" i="3"/>
  <c r="AP235" i="3"/>
  <c r="BK235" i="3"/>
  <c r="HA235" i="3" s="1"/>
  <c r="CQ235" i="3"/>
  <c r="CV235" i="3" s="1"/>
  <c r="CZ235" i="3"/>
  <c r="DA235" i="3"/>
  <c r="W236" i="3"/>
  <c r="AO236" i="3"/>
  <c r="AP236" i="3"/>
  <c r="BK236" i="3"/>
  <c r="HA236" i="3" s="1"/>
  <c r="CQ236" i="3"/>
  <c r="CV236" i="3" s="1"/>
  <c r="CZ236" i="3"/>
  <c r="DA236" i="3"/>
  <c r="W237" i="3"/>
  <c r="AO237" i="3"/>
  <c r="BK237" i="3"/>
  <c r="HA237" i="3" s="1"/>
  <c r="CQ237" i="3"/>
  <c r="CV237" i="3" s="1"/>
  <c r="CZ237" i="3" s="1"/>
  <c r="DE237" i="3" s="1"/>
  <c r="W246" i="3"/>
  <c r="AO246" i="3"/>
  <c r="AP246" i="3"/>
  <c r="BK246" i="3"/>
  <c r="HA246" i="3" s="1"/>
  <c r="CQ246" i="3"/>
  <c r="CV246" i="3" s="1"/>
  <c r="CZ246" i="3"/>
  <c r="DA246" i="3"/>
  <c r="W247" i="3"/>
  <c r="AO247" i="3"/>
  <c r="AP247" i="3"/>
  <c r="BK247" i="3"/>
  <c r="HA247" i="3" s="1"/>
  <c r="CQ247" i="3"/>
  <c r="CV247" i="3" s="1"/>
  <c r="CZ247" i="3"/>
  <c r="DA247" i="3"/>
  <c r="W248" i="3"/>
  <c r="AO248" i="3"/>
  <c r="AP248" i="3"/>
  <c r="BK248" i="3"/>
  <c r="HA248" i="3" s="1"/>
  <c r="CQ248" i="3"/>
  <c r="CV248" i="3" s="1"/>
  <c r="CZ248" i="3"/>
  <c r="DA248" i="3"/>
  <c r="W249" i="3"/>
  <c r="AO249" i="3"/>
  <c r="AP249" i="3"/>
  <c r="BK249" i="3"/>
  <c r="HA249" i="3" s="1"/>
  <c r="CQ249" i="3"/>
  <c r="CV249" i="3" s="1"/>
  <c r="CZ249" i="3"/>
  <c r="DA249" i="3"/>
  <c r="W250" i="3"/>
  <c r="AO250" i="3"/>
  <c r="BK250" i="3"/>
  <c r="HA250" i="3" s="1"/>
  <c r="CQ250" i="3"/>
  <c r="CV250" i="3" s="1"/>
  <c r="CZ250" i="3" s="1"/>
  <c r="DE250" i="3" s="1"/>
  <c r="W252" i="3"/>
  <c r="AO252" i="3"/>
  <c r="AP252" i="3"/>
  <c r="BK252" i="3"/>
  <c r="HA252" i="3" s="1"/>
  <c r="CQ252" i="3"/>
  <c r="CV252" i="3" s="1"/>
  <c r="CZ252" i="3"/>
  <c r="DA252" i="3"/>
  <c r="W253" i="3"/>
  <c r="AO253" i="3"/>
  <c r="AP253" i="3"/>
  <c r="BK253" i="3"/>
  <c r="HA253" i="3" s="1"/>
  <c r="CQ253" i="3"/>
  <c r="CV253" i="3" s="1"/>
  <c r="CZ253" i="3"/>
  <c r="DA253" i="3"/>
  <c r="W254" i="3"/>
  <c r="AO254" i="3"/>
  <c r="AP254" i="3"/>
  <c r="BK254" i="3"/>
  <c r="HA254" i="3" s="1"/>
  <c r="CQ254" i="3"/>
  <c r="CV254" i="3" s="1"/>
  <c r="CZ254" i="3"/>
  <c r="DA254" i="3"/>
  <c r="W255" i="3"/>
  <c r="AO255" i="3"/>
  <c r="AP255" i="3"/>
  <c r="BK255" i="3"/>
  <c r="HA255" i="3" s="1"/>
  <c r="CQ255" i="3"/>
  <c r="CV255" i="3" s="1"/>
  <c r="CZ255" i="3"/>
  <c r="DA255" i="3"/>
  <c r="W256" i="3"/>
  <c r="AO256" i="3"/>
  <c r="BK256" i="3"/>
  <c r="HA256" i="3" s="1"/>
  <c r="CQ256" i="3"/>
  <c r="CV256" i="3" s="1"/>
  <c r="CZ256" i="3" s="1"/>
  <c r="DE256" i="3" s="1"/>
  <c r="W259" i="3"/>
  <c r="AO259" i="3"/>
  <c r="AP259" i="3"/>
  <c r="BK259" i="3"/>
  <c r="HA259" i="3" s="1"/>
  <c r="CQ259" i="3"/>
  <c r="CV259" i="3" s="1"/>
  <c r="CZ259" i="3"/>
  <c r="DA259" i="3"/>
  <c r="W260" i="3"/>
  <c r="AO260" i="3"/>
  <c r="AP260" i="3"/>
  <c r="BK260" i="3"/>
  <c r="HA260" i="3" s="1"/>
  <c r="CQ260" i="3"/>
  <c r="CV260" i="3" s="1"/>
  <c r="CZ260" i="3"/>
  <c r="DA260" i="3"/>
  <c r="W261" i="3"/>
  <c r="AO261" i="3"/>
  <c r="AP261" i="3"/>
  <c r="BK261" i="3"/>
  <c r="HA261" i="3" s="1"/>
  <c r="CQ261" i="3"/>
  <c r="CV261" i="3" s="1"/>
  <c r="CZ261" i="3"/>
  <c r="DA261" i="3"/>
  <c r="W262" i="3"/>
  <c r="AO262" i="3"/>
  <c r="AP262" i="3"/>
  <c r="BK262" i="3"/>
  <c r="HA262" i="3" s="1"/>
  <c r="CQ262" i="3"/>
  <c r="CV262" i="3" s="1"/>
  <c r="CZ262" i="3"/>
  <c r="DA262" i="3"/>
  <c r="W263" i="3"/>
  <c r="AO263" i="3"/>
  <c r="AP263" i="3"/>
  <c r="BK263" i="3"/>
  <c r="HA263" i="3" s="1"/>
  <c r="CQ263" i="3"/>
  <c r="CV263" i="3" s="1"/>
  <c r="CZ263" i="3" s="1"/>
  <c r="DE263" i="3" s="1"/>
  <c r="W265" i="3"/>
  <c r="AO265" i="3"/>
  <c r="AP265" i="3"/>
  <c r="BK265" i="3"/>
  <c r="HA265" i="3" s="1"/>
  <c r="CQ265" i="3"/>
  <c r="CV265" i="3" s="1"/>
  <c r="CZ265" i="3"/>
  <c r="DA265" i="3"/>
  <c r="W266" i="3"/>
  <c r="AO266" i="3"/>
  <c r="AP266" i="3"/>
  <c r="BK266" i="3"/>
  <c r="HA266" i="3" s="1"/>
  <c r="CQ266" i="3"/>
  <c r="CV266" i="3" s="1"/>
  <c r="CZ266" i="3"/>
  <c r="DA266" i="3"/>
  <c r="W267" i="3"/>
  <c r="AO267" i="3"/>
  <c r="AP267" i="3"/>
  <c r="BK267" i="3"/>
  <c r="HA267" i="3" s="1"/>
  <c r="CQ267" i="3"/>
  <c r="CV267" i="3" s="1"/>
  <c r="CZ267" i="3"/>
  <c r="DA267" i="3"/>
  <c r="W268" i="3"/>
  <c r="AO268" i="3"/>
  <c r="AP268" i="3"/>
  <c r="BK268" i="3"/>
  <c r="HA268" i="3" s="1"/>
  <c r="CQ268" i="3"/>
  <c r="CV268" i="3" s="1"/>
  <c r="CZ268" i="3"/>
  <c r="DA268" i="3"/>
  <c r="W269" i="3"/>
  <c r="AO269" i="3"/>
  <c r="AP269" i="3"/>
  <c r="BK269" i="3"/>
  <c r="HA269" i="3" s="1"/>
  <c r="CQ269" i="3"/>
  <c r="CV269" i="3" s="1"/>
  <c r="CZ269" i="3" s="1"/>
  <c r="DE269" i="3" s="1"/>
  <c r="W272" i="3"/>
  <c r="AO272" i="3"/>
  <c r="AP272" i="3"/>
  <c r="BK272" i="3"/>
  <c r="HA272" i="3" s="1"/>
  <c r="CQ272" i="3"/>
  <c r="CV272" i="3" s="1"/>
  <c r="CZ272" i="3"/>
  <c r="DA272" i="3"/>
  <c r="W273" i="3"/>
  <c r="AO273" i="3"/>
  <c r="AP273" i="3"/>
  <c r="BK273" i="3"/>
  <c r="HA273" i="3" s="1"/>
  <c r="CQ273" i="3"/>
  <c r="CV273" i="3" s="1"/>
  <c r="CZ273" i="3"/>
  <c r="DA273" i="3"/>
  <c r="W274" i="3"/>
  <c r="AO274" i="3"/>
  <c r="AP274" i="3"/>
  <c r="BK274" i="3"/>
  <c r="HA274" i="3" s="1"/>
  <c r="CQ274" i="3"/>
  <c r="CV274" i="3" s="1"/>
  <c r="CZ274" i="3"/>
  <c r="DA274" i="3"/>
  <c r="W275" i="3"/>
  <c r="AO275" i="3"/>
  <c r="AP275" i="3"/>
  <c r="BK275" i="3"/>
  <c r="HA275" i="3" s="1"/>
  <c r="CQ275" i="3"/>
  <c r="CV275" i="3" s="1"/>
  <c r="CZ275" i="3"/>
  <c r="DA275" i="3"/>
  <c r="W276" i="3"/>
  <c r="AO276" i="3"/>
  <c r="AP276" i="3"/>
  <c r="BK276" i="3"/>
  <c r="HA276" i="3" s="1"/>
  <c r="CQ276" i="3"/>
  <c r="CV276" i="3" s="1"/>
  <c r="CZ276" i="3" s="1"/>
  <c r="DE276" i="3" s="1"/>
  <c r="W278" i="3"/>
  <c r="AO278" i="3"/>
  <c r="AP278" i="3"/>
  <c r="BK278" i="3"/>
  <c r="HA278" i="3" s="1"/>
  <c r="CQ278" i="3"/>
  <c r="CV278" i="3" s="1"/>
  <c r="CZ278" i="3"/>
  <c r="DA278" i="3"/>
  <c r="W279" i="3"/>
  <c r="AO279" i="3"/>
  <c r="AP279" i="3"/>
  <c r="BK279" i="3"/>
  <c r="HA279" i="3" s="1"/>
  <c r="CQ279" i="3"/>
  <c r="CV279" i="3" s="1"/>
  <c r="CZ279" i="3"/>
  <c r="DA279" i="3"/>
  <c r="W280" i="3"/>
  <c r="AO280" i="3"/>
  <c r="AP280" i="3"/>
  <c r="BK280" i="3"/>
  <c r="HA280" i="3" s="1"/>
  <c r="CQ280" i="3"/>
  <c r="CV280" i="3" s="1"/>
  <c r="CZ280" i="3"/>
  <c r="DA280" i="3"/>
  <c r="W281" i="3"/>
  <c r="AO281" i="3"/>
  <c r="AP281" i="3"/>
  <c r="BK281" i="3"/>
  <c r="HA281" i="3" s="1"/>
  <c r="CQ281" i="3"/>
  <c r="CV281" i="3" s="1"/>
  <c r="CZ281" i="3"/>
  <c r="DA281" i="3"/>
  <c r="W282" i="3"/>
  <c r="AO282" i="3"/>
  <c r="AP282" i="3"/>
  <c r="BK282" i="3"/>
  <c r="HA282" i="3" s="1"/>
  <c r="CQ282" i="3"/>
  <c r="CV282" i="3" s="1"/>
  <c r="CZ282" i="3" s="1"/>
  <c r="DE282" i="3" s="1"/>
  <c r="W285" i="3"/>
  <c r="AO285" i="3"/>
  <c r="AP285" i="3"/>
  <c r="BK285" i="3"/>
  <c r="HA285" i="3" s="1"/>
  <c r="CQ285" i="3"/>
  <c r="W286" i="3"/>
  <c r="AO286" i="3"/>
  <c r="AP286" i="3"/>
  <c r="BK286" i="3"/>
  <c r="HA286" i="3" s="1"/>
  <c r="CQ286" i="3"/>
  <c r="W287" i="3"/>
  <c r="AO287" i="3"/>
  <c r="AP287" i="3"/>
  <c r="BK287" i="3"/>
  <c r="HA287" i="3" s="1"/>
  <c r="CQ287" i="3"/>
  <c r="W288" i="3"/>
  <c r="AO288" i="3"/>
  <c r="AP288" i="3"/>
  <c r="BK288" i="3"/>
  <c r="HA288" i="3" s="1"/>
  <c r="CQ288" i="3"/>
  <c r="W289" i="3"/>
  <c r="AO289" i="3"/>
  <c r="BK289" i="3"/>
  <c r="HA289" i="3" s="1"/>
  <c r="CQ289" i="3"/>
  <c r="W291" i="3"/>
  <c r="AO291" i="3"/>
  <c r="AP291" i="3"/>
  <c r="BK291" i="3"/>
  <c r="HA291" i="3" s="1"/>
  <c r="CQ291" i="3"/>
  <c r="W292" i="3"/>
  <c r="AO292" i="3"/>
  <c r="AP292" i="3"/>
  <c r="BK292" i="3"/>
  <c r="HA292" i="3" s="1"/>
  <c r="CQ292" i="3"/>
  <c r="W293" i="3"/>
  <c r="AO293" i="3"/>
  <c r="AP293" i="3"/>
  <c r="BK293" i="3"/>
  <c r="HA293" i="3" s="1"/>
  <c r="CQ293" i="3"/>
  <c r="W294" i="3"/>
  <c r="AO294" i="3"/>
  <c r="AP294" i="3"/>
  <c r="BK294" i="3"/>
  <c r="HA294" i="3" s="1"/>
  <c r="CQ294" i="3"/>
  <c r="W295" i="3"/>
  <c r="AO295" i="3"/>
  <c r="BK295" i="3"/>
  <c r="HA295" i="3" s="1"/>
  <c r="CQ295" i="3"/>
  <c r="AO323" i="3"/>
  <c r="AP323" i="3"/>
  <c r="BK323" i="3"/>
  <c r="HA323" i="3" s="1"/>
  <c r="CQ323" i="3"/>
  <c r="CV323" i="3" s="1"/>
  <c r="CZ323" i="3"/>
  <c r="DA323" i="3"/>
  <c r="W329" i="3"/>
  <c r="AO329" i="3"/>
  <c r="AP329" i="3"/>
  <c r="BK329" i="3"/>
  <c r="HA329" i="3" s="1"/>
  <c r="CQ329" i="3"/>
  <c r="CV329" i="3" s="1"/>
  <c r="CZ329" i="3"/>
  <c r="DA329" i="3"/>
  <c r="W330" i="3"/>
  <c r="AO330" i="3"/>
  <c r="AP330" i="3"/>
  <c r="BK330" i="3"/>
  <c r="HA330" i="3" s="1"/>
  <c r="CQ330" i="3"/>
  <c r="CV330" i="3" s="1"/>
  <c r="CZ330" i="3"/>
  <c r="DA330" i="3"/>
  <c r="W331" i="3"/>
  <c r="AO331" i="3"/>
  <c r="AP331" i="3"/>
  <c r="BK331" i="3"/>
  <c r="HA331" i="3" s="1"/>
  <c r="CQ331" i="3"/>
  <c r="CV331" i="3" s="1"/>
  <c r="CZ331" i="3"/>
  <c r="DA331" i="3"/>
  <c r="W332" i="3"/>
  <c r="AO332" i="3"/>
  <c r="AP332" i="3"/>
  <c r="BK332" i="3"/>
  <c r="HA332" i="3" s="1"/>
  <c r="CQ332" i="3"/>
  <c r="CV332" i="3" s="1"/>
  <c r="CZ332" i="3"/>
  <c r="DA332" i="3"/>
  <c r="W333" i="3"/>
  <c r="AO333" i="3"/>
  <c r="AP333" i="3"/>
  <c r="BK333" i="3"/>
  <c r="HA333" i="3" s="1"/>
  <c r="CQ333" i="3"/>
  <c r="CV333" i="3" s="1"/>
  <c r="CZ333" i="3"/>
  <c r="DA333" i="3"/>
  <c r="AO365" i="3"/>
  <c r="AP365" i="3"/>
  <c r="BK365" i="3"/>
  <c r="HA365" i="3" s="1"/>
  <c r="CQ365" i="3"/>
  <c r="AO366" i="3"/>
  <c r="AP366" i="3"/>
  <c r="BK366" i="3"/>
  <c r="HA366" i="3" s="1"/>
  <c r="CQ366" i="3"/>
  <c r="AO367" i="3"/>
  <c r="AP367" i="3"/>
  <c r="BK367" i="3"/>
  <c r="HA367" i="3" s="1"/>
  <c r="CQ367" i="3"/>
  <c r="DA367" i="3"/>
  <c r="DF367" i="3" s="1"/>
  <c r="AO369" i="3"/>
  <c r="AP369" i="3"/>
  <c r="BK369" i="3"/>
  <c r="CQ369" i="3"/>
  <c r="CV369" i="3" s="1"/>
  <c r="CZ369" i="3"/>
  <c r="DA369" i="3"/>
  <c r="AO370" i="3"/>
  <c r="AP370" i="3"/>
  <c r="BK370" i="3"/>
  <c r="HA370" i="3" s="1"/>
  <c r="CQ370" i="3"/>
  <c r="CV370" i="3" s="1"/>
  <c r="CZ370" i="3"/>
  <c r="DA370" i="3"/>
  <c r="AO371" i="3"/>
  <c r="AP371" i="3"/>
  <c r="BK371" i="3"/>
  <c r="HA371" i="3" s="1"/>
  <c r="CQ371" i="3"/>
  <c r="CV371" i="3" s="1"/>
  <c r="CZ371" i="3"/>
  <c r="DA371" i="3"/>
  <c r="AO373" i="3"/>
  <c r="AP373" i="3"/>
  <c r="BK373" i="3"/>
  <c r="HA373" i="3" s="1"/>
  <c r="CQ373" i="3"/>
  <c r="CV373" i="3" s="1"/>
  <c r="CZ373" i="3"/>
  <c r="DA373" i="3"/>
  <c r="AO375" i="3"/>
  <c r="AP375" i="3"/>
  <c r="BK375" i="3"/>
  <c r="HA375" i="3" s="1"/>
  <c r="CQ375" i="3"/>
  <c r="CV375" i="3" s="1"/>
  <c r="CZ375" i="3"/>
  <c r="DA375" i="3"/>
  <c r="AO376" i="3"/>
  <c r="AP376" i="3"/>
  <c r="BK376" i="3"/>
  <c r="HA376" i="3" s="1"/>
  <c r="CQ376" i="3"/>
  <c r="CV376" i="3" s="1"/>
  <c r="CZ376" i="3" s="1"/>
  <c r="AO377" i="3"/>
  <c r="AP377" i="3"/>
  <c r="BK377" i="3"/>
  <c r="HA377" i="3" s="1"/>
  <c r="CQ377" i="3"/>
  <c r="CV377" i="3" s="1"/>
  <c r="CZ377" i="3" s="1"/>
  <c r="AO378" i="3"/>
  <c r="AP378" i="3"/>
  <c r="BK378" i="3"/>
  <c r="HA378" i="3" s="1"/>
  <c r="CQ378" i="3"/>
  <c r="CV378" i="3" s="1"/>
  <c r="CZ378" i="3"/>
  <c r="DA378" i="3"/>
  <c r="AO379" i="3"/>
  <c r="AP379" i="3"/>
  <c r="BK379" i="3"/>
  <c r="HA379" i="3" s="1"/>
  <c r="CQ379" i="3"/>
  <c r="CV379" i="3" s="1"/>
  <c r="CZ379" i="3"/>
  <c r="DA379" i="3"/>
  <c r="AO380" i="3"/>
  <c r="AP380" i="3"/>
  <c r="BK380" i="3"/>
  <c r="HA380" i="3" s="1"/>
  <c r="CQ380" i="3"/>
  <c r="CV380" i="3" s="1"/>
  <c r="CZ380" i="3"/>
  <c r="DA380" i="3"/>
  <c r="AO382" i="3"/>
  <c r="AP382" i="3"/>
  <c r="BK382" i="3"/>
  <c r="HA382" i="3" s="1"/>
  <c r="CQ382" i="3"/>
  <c r="AO384" i="3"/>
  <c r="AP384" i="3"/>
  <c r="BK384" i="3"/>
  <c r="HA384" i="3" s="1"/>
  <c r="CQ384" i="3"/>
  <c r="AO386" i="3"/>
  <c r="AP386" i="3"/>
  <c r="BK386" i="3"/>
  <c r="HA386" i="3" s="1"/>
  <c r="CQ386" i="3"/>
  <c r="CV386" i="3" s="1"/>
  <c r="CZ386" i="3"/>
  <c r="DA386" i="3"/>
  <c r="AO387" i="3"/>
  <c r="AP387" i="3"/>
  <c r="BK387" i="3"/>
  <c r="HA387" i="3" s="1"/>
  <c r="CQ387" i="3"/>
  <c r="CV387" i="3" s="1"/>
  <c r="CW387" i="3"/>
  <c r="CZ387" i="3"/>
  <c r="DA387" i="3"/>
  <c r="AO388" i="3"/>
  <c r="AP388" i="3"/>
  <c r="BK388" i="3"/>
  <c r="HA388" i="3" s="1"/>
  <c r="CQ388" i="3"/>
  <c r="CV388" i="3" s="1"/>
  <c r="CZ388" i="3"/>
  <c r="DA388" i="3"/>
  <c r="AO390" i="3"/>
  <c r="AP390" i="3"/>
  <c r="CZ390" i="3"/>
  <c r="DA390" i="3"/>
  <c r="AO391" i="3"/>
  <c r="AP391" i="3"/>
  <c r="AO392" i="3"/>
  <c r="AP392" i="3"/>
  <c r="CZ392" i="3"/>
  <c r="DA392" i="3"/>
  <c r="AO393" i="3"/>
  <c r="AP393" i="3"/>
  <c r="BK393" i="3"/>
  <c r="HA393" i="3" s="1"/>
  <c r="CW393" i="3"/>
  <c r="CZ393" i="3"/>
  <c r="DA393" i="3"/>
  <c r="AO394" i="3"/>
  <c r="AP394" i="3"/>
  <c r="BK394" i="3"/>
  <c r="HA394" i="3" s="1"/>
  <c r="CQ394" i="3"/>
  <c r="AO396" i="3"/>
  <c r="AP396" i="3"/>
  <c r="CQ396" i="3"/>
  <c r="CV396" i="3" s="1"/>
  <c r="CZ396" i="3"/>
  <c r="DA396" i="3"/>
  <c r="AO397" i="3"/>
  <c r="AP397" i="3"/>
  <c r="CQ397" i="3"/>
  <c r="CV397" i="3" s="1"/>
  <c r="CZ397" i="3"/>
  <c r="DA397" i="3"/>
  <c r="AO398" i="3"/>
  <c r="AP398" i="3"/>
  <c r="CQ398" i="3"/>
  <c r="CV398" i="3" s="1"/>
  <c r="CZ398" i="3"/>
  <c r="DA398" i="3"/>
  <c r="AO399" i="3"/>
  <c r="AP399" i="3"/>
  <c r="CQ399" i="3"/>
  <c r="CV399" i="3" s="1"/>
  <c r="CZ399" i="3"/>
  <c r="DA399" i="3"/>
  <c r="AO400" i="3"/>
  <c r="AP400" i="3"/>
  <c r="CQ400" i="3"/>
  <c r="CV400" i="3" s="1"/>
  <c r="CW400" i="3"/>
  <c r="CZ400" i="3"/>
  <c r="DA400" i="3"/>
  <c r="AO402" i="3"/>
  <c r="AP402" i="3"/>
  <c r="CQ402" i="3"/>
  <c r="CV402" i="3" s="1"/>
  <c r="CZ402" i="3"/>
  <c r="DA402" i="3"/>
  <c r="AO404" i="3"/>
  <c r="AP404" i="3"/>
  <c r="CQ404" i="3"/>
  <c r="CV404" i="3" s="1"/>
  <c r="CZ404" i="3"/>
  <c r="DA404" i="3"/>
  <c r="AO406" i="3"/>
  <c r="AP406" i="3"/>
  <c r="BK406" i="3"/>
  <c r="HA406" i="3" s="1"/>
  <c r="CQ406" i="3"/>
  <c r="AO407" i="3"/>
  <c r="AP407" i="3"/>
  <c r="BK407" i="3"/>
  <c r="HA407" i="3" s="1"/>
  <c r="CQ407" i="3"/>
  <c r="AO408" i="3"/>
  <c r="AP408" i="3"/>
  <c r="BK408" i="3"/>
  <c r="HA408" i="3" s="1"/>
  <c r="CQ408" i="3"/>
  <c r="AO409" i="3"/>
  <c r="AP409" i="3"/>
  <c r="BK409" i="3"/>
  <c r="HA409" i="3" s="1"/>
  <c r="CQ409" i="3"/>
  <c r="AO410" i="3"/>
  <c r="AP410" i="3"/>
  <c r="BK410" i="3"/>
  <c r="HA410" i="3" s="1"/>
  <c r="CQ410" i="3"/>
  <c r="AO411" i="3"/>
  <c r="AP411" i="3"/>
  <c r="BK411" i="3"/>
  <c r="HA411" i="3" s="1"/>
  <c r="CQ411" i="3"/>
  <c r="AO413" i="3"/>
  <c r="AP413" i="3"/>
  <c r="BK413" i="3"/>
  <c r="HA413" i="3" s="1"/>
  <c r="CQ413" i="3"/>
  <c r="CV413" i="3" s="1"/>
  <c r="CZ413" i="3"/>
  <c r="DA413" i="3"/>
  <c r="AO414" i="3"/>
  <c r="AP414" i="3"/>
  <c r="BK414" i="3"/>
  <c r="HA414" i="3" s="1"/>
  <c r="CQ414" i="3"/>
  <c r="CV414" i="3" s="1"/>
  <c r="CZ414" i="3"/>
  <c r="DA414" i="3"/>
  <c r="AO415" i="3"/>
  <c r="AP415" i="3"/>
  <c r="BK415" i="3"/>
  <c r="HA415" i="3" s="1"/>
  <c r="CQ415" i="3"/>
  <c r="AO416" i="3"/>
  <c r="AP416" i="3"/>
  <c r="BK416" i="3"/>
  <c r="HA416" i="3" s="1"/>
  <c r="CQ416" i="3"/>
  <c r="CV416" i="3" s="1"/>
  <c r="CZ416" i="3"/>
  <c r="DA416" i="3"/>
  <c r="AO417" i="3"/>
  <c r="AP417" i="3"/>
  <c r="BK417" i="3"/>
  <c r="HA417" i="3" s="1"/>
  <c r="CQ417" i="3"/>
  <c r="CV417" i="3" s="1"/>
  <c r="CZ417" i="3"/>
  <c r="DA417" i="3"/>
  <c r="AO418" i="3"/>
  <c r="AP418" i="3"/>
  <c r="BK418" i="3"/>
  <c r="HA418" i="3" s="1"/>
  <c r="CQ418" i="3"/>
  <c r="AO422" i="3"/>
  <c r="AP422" i="3"/>
  <c r="BK422" i="3"/>
  <c r="HA422" i="3" s="1"/>
  <c r="CQ422" i="3"/>
  <c r="CV422" i="3" s="1"/>
  <c r="CZ422" i="3"/>
  <c r="DA422" i="3"/>
  <c r="AO423" i="3"/>
  <c r="AP423" i="3"/>
  <c r="BK423" i="3"/>
  <c r="HA423" i="3" s="1"/>
  <c r="CQ423" i="3"/>
  <c r="CV423" i="3" s="1"/>
  <c r="CZ423" i="3"/>
  <c r="DA423" i="3"/>
  <c r="AO424" i="3"/>
  <c r="AP424" i="3"/>
  <c r="BK424" i="3"/>
  <c r="HA424" i="3" s="1"/>
  <c r="CQ424" i="3"/>
  <c r="AO425" i="3"/>
  <c r="AP425" i="3"/>
  <c r="BK425" i="3"/>
  <c r="HA425" i="3" s="1"/>
  <c r="CQ425" i="3"/>
  <c r="CV425" i="3" s="1"/>
  <c r="CZ425" i="3"/>
  <c r="DA425" i="3"/>
  <c r="AO426" i="3"/>
  <c r="AP426" i="3"/>
  <c r="BK426" i="3"/>
  <c r="HA426" i="3" s="1"/>
  <c r="CQ426" i="3"/>
  <c r="CV426" i="3" s="1"/>
  <c r="CW426" i="3"/>
  <c r="CZ426" i="3"/>
  <c r="DA426" i="3"/>
  <c r="AO427" i="3"/>
  <c r="AP427" i="3"/>
  <c r="BK427" i="3"/>
  <c r="HA427" i="3" s="1"/>
  <c r="CQ427" i="3"/>
  <c r="AO430" i="3"/>
  <c r="AP430" i="3"/>
  <c r="BK430" i="3"/>
  <c r="HA430" i="3" s="1"/>
  <c r="CQ430" i="3"/>
  <c r="AO431" i="3"/>
  <c r="AP431" i="3"/>
  <c r="BK431" i="3"/>
  <c r="HA431" i="3" s="1"/>
  <c r="CQ431" i="3"/>
  <c r="AO432" i="3"/>
  <c r="AP432" i="3"/>
  <c r="BK432" i="3"/>
  <c r="HA432" i="3" s="1"/>
  <c r="CQ432" i="3"/>
  <c r="AO433" i="3"/>
  <c r="AP433" i="3"/>
  <c r="BK433" i="3"/>
  <c r="HA433" i="3" s="1"/>
  <c r="CQ433" i="3"/>
  <c r="AO434" i="3"/>
  <c r="AP434" i="3"/>
  <c r="BK434" i="3"/>
  <c r="HA434" i="3" s="1"/>
  <c r="CQ434" i="3"/>
  <c r="AO435" i="3"/>
  <c r="AP435" i="3"/>
  <c r="BK435" i="3"/>
  <c r="HA435" i="3" s="1"/>
  <c r="CQ435" i="3"/>
  <c r="CV435" i="3" s="1"/>
  <c r="CZ435" i="3"/>
  <c r="DA435" i="3"/>
  <c r="AO438" i="3"/>
  <c r="AP438" i="3"/>
  <c r="BK438" i="3"/>
  <c r="HA438" i="3" s="1"/>
  <c r="CQ438" i="3"/>
  <c r="AO439" i="3"/>
  <c r="AP439" i="3"/>
  <c r="BK439" i="3"/>
  <c r="HA439" i="3" s="1"/>
  <c r="CQ439" i="3"/>
  <c r="AO440" i="3"/>
  <c r="AP440" i="3"/>
  <c r="BK440" i="3"/>
  <c r="HA440" i="3" s="1"/>
  <c r="CQ440" i="3"/>
  <c r="AO441" i="3"/>
  <c r="AP441" i="3"/>
  <c r="BK441" i="3"/>
  <c r="HA441" i="3" s="1"/>
  <c r="CQ441" i="3"/>
  <c r="AO442" i="3"/>
  <c r="AP442" i="3"/>
  <c r="BK442" i="3"/>
  <c r="HA442" i="3" s="1"/>
  <c r="CQ442" i="3"/>
  <c r="AO443" i="3"/>
  <c r="AP443" i="3"/>
  <c r="BK443" i="3"/>
  <c r="HA443" i="3" s="1"/>
  <c r="CQ443" i="3"/>
  <c r="CV443" i="3" s="1"/>
  <c r="CZ443" i="3" s="1"/>
  <c r="DE443" i="3" s="1"/>
  <c r="AO445" i="3"/>
  <c r="AP445" i="3"/>
  <c r="BK445" i="3"/>
  <c r="HA445" i="3" s="1"/>
  <c r="CQ445" i="3"/>
  <c r="CV445" i="3" s="1"/>
  <c r="CZ445" i="3"/>
  <c r="DA445" i="3"/>
  <c r="AO446" i="3"/>
  <c r="AP446" i="3"/>
  <c r="BK446" i="3"/>
  <c r="HA446" i="3" s="1"/>
  <c r="CQ446" i="3"/>
  <c r="CV446" i="3" s="1"/>
  <c r="CZ446" i="3"/>
  <c r="DA446" i="3"/>
  <c r="AO447" i="3"/>
  <c r="AP447" i="3"/>
  <c r="BK447" i="3"/>
  <c r="HA447" i="3" s="1"/>
  <c r="CQ447" i="3"/>
  <c r="CV447" i="3" s="1"/>
  <c r="CZ447" i="3"/>
  <c r="DA447" i="3"/>
  <c r="AO448" i="3"/>
  <c r="AP448" i="3"/>
  <c r="BK448" i="3"/>
  <c r="HA448" i="3" s="1"/>
  <c r="CQ448" i="3"/>
  <c r="CV448" i="3" s="1"/>
  <c r="CW448" i="3"/>
  <c r="CZ448" i="3"/>
  <c r="DA448" i="3"/>
  <c r="AO450" i="3"/>
  <c r="AP450" i="3"/>
  <c r="BK450" i="3"/>
  <c r="HA450" i="3" s="1"/>
  <c r="CQ450" i="3"/>
  <c r="AO451" i="3"/>
  <c r="AP451" i="3"/>
  <c r="BK451" i="3"/>
  <c r="HA451" i="3" s="1"/>
  <c r="CQ451" i="3"/>
  <c r="AO452" i="3"/>
  <c r="AP452" i="3"/>
  <c r="BK452" i="3"/>
  <c r="HA452" i="3" s="1"/>
  <c r="CQ452" i="3"/>
  <c r="AO453" i="3"/>
  <c r="AP453" i="3"/>
  <c r="BK453" i="3"/>
  <c r="HA453" i="3" s="1"/>
  <c r="CQ453" i="3"/>
  <c r="AO454" i="3"/>
  <c r="AP454" i="3"/>
  <c r="BK454" i="3"/>
  <c r="HA454" i="3" s="1"/>
  <c r="CQ454" i="3"/>
  <c r="AO455" i="3"/>
  <c r="AP455" i="3"/>
  <c r="BK455" i="3"/>
  <c r="HA455" i="3" s="1"/>
  <c r="CQ455" i="3"/>
  <c r="CV455" i="3" s="1"/>
  <c r="CZ455" i="3" s="1"/>
  <c r="DE455" i="3" s="1"/>
  <c r="AO458" i="3"/>
  <c r="AP458" i="3"/>
  <c r="BK458" i="3"/>
  <c r="HA458" i="3" s="1"/>
  <c r="CQ458" i="3"/>
  <c r="AO459" i="3"/>
  <c r="AP459" i="3"/>
  <c r="BK459" i="3"/>
  <c r="HA459" i="3" s="1"/>
  <c r="CQ459" i="3"/>
  <c r="CV459" i="3" s="1"/>
  <c r="CW459" i="3"/>
  <c r="CZ459" i="3"/>
  <c r="DA459" i="3"/>
  <c r="AO460" i="3"/>
  <c r="AP460" i="3"/>
  <c r="BK460" i="3"/>
  <c r="HA460" i="3" s="1"/>
  <c r="CQ460" i="3"/>
  <c r="AO461" i="3"/>
  <c r="AP461" i="3"/>
  <c r="BK461" i="3"/>
  <c r="HA461" i="3" s="1"/>
  <c r="CQ461" i="3"/>
  <c r="CV461" i="3" s="1"/>
  <c r="CW461" i="3"/>
  <c r="CZ461" i="3"/>
  <c r="DA461" i="3"/>
  <c r="AO462" i="3"/>
  <c r="AP462" i="3"/>
  <c r="BK462" i="3"/>
  <c r="HA462" i="3" s="1"/>
  <c r="CQ462" i="3"/>
  <c r="AO463" i="3"/>
  <c r="AP463" i="3"/>
  <c r="BK463" i="3"/>
  <c r="HA463" i="3" s="1"/>
  <c r="CQ463" i="3"/>
  <c r="CV463" i="3" s="1"/>
  <c r="CZ463" i="3"/>
  <c r="DA463" i="3"/>
  <c r="AO464" i="3"/>
  <c r="AP464" i="3"/>
  <c r="BK464" i="3"/>
  <c r="HA464" i="3" s="1"/>
  <c r="CQ464" i="3"/>
  <c r="CV464" i="3" s="1"/>
  <c r="CZ464" i="3" s="1"/>
  <c r="AO465" i="3"/>
  <c r="AP465" i="3"/>
  <c r="BK465" i="3"/>
  <c r="HA465" i="3" s="1"/>
  <c r="CQ465" i="3"/>
  <c r="CV465" i="3" s="1"/>
  <c r="CW465" i="3"/>
  <c r="CZ465" i="3"/>
  <c r="DA465" i="3"/>
  <c r="AO466" i="3"/>
  <c r="AP466" i="3"/>
  <c r="BK466" i="3"/>
  <c r="HA466" i="3" s="1"/>
  <c r="CQ466" i="3"/>
  <c r="CV466" i="3" s="1"/>
  <c r="CZ466" i="3"/>
  <c r="DA466" i="3"/>
  <c r="AO467" i="3"/>
  <c r="AP467" i="3"/>
  <c r="BK467" i="3"/>
  <c r="HA467" i="3" s="1"/>
  <c r="CQ467" i="3"/>
  <c r="CV467" i="3" s="1"/>
  <c r="CW467" i="3"/>
  <c r="CZ467" i="3"/>
  <c r="DA467" i="3"/>
  <c r="AO468" i="3"/>
  <c r="AP468" i="3"/>
  <c r="BK468" i="3"/>
  <c r="HA468" i="3" s="1"/>
  <c r="CQ468" i="3"/>
  <c r="AO469" i="3"/>
  <c r="AP469" i="3"/>
  <c r="BK469" i="3"/>
  <c r="HA469" i="3" s="1"/>
  <c r="CQ469" i="3"/>
  <c r="CV469" i="3" s="1"/>
  <c r="CZ469" i="3"/>
  <c r="DA469" i="3"/>
  <c r="AO471" i="3"/>
  <c r="AP471" i="3"/>
  <c r="BK471" i="3"/>
  <c r="HA471" i="3" s="1"/>
  <c r="CQ471" i="3"/>
  <c r="CV471" i="3" s="1"/>
  <c r="CZ471" i="3"/>
  <c r="DA471" i="3"/>
  <c r="AO472" i="3"/>
  <c r="AP472" i="3"/>
  <c r="BK472" i="3"/>
  <c r="CZ472" i="3"/>
  <c r="DA472" i="3"/>
  <c r="AO474" i="3"/>
  <c r="AP474" i="3"/>
  <c r="BK474" i="3"/>
  <c r="HA474" i="3" s="1"/>
  <c r="CQ474" i="3"/>
  <c r="CV474" i="3" s="1"/>
  <c r="CZ474" i="3" s="1"/>
  <c r="AO475" i="3"/>
  <c r="AP475" i="3"/>
  <c r="BK475" i="3"/>
  <c r="HA475" i="3" s="1"/>
  <c r="CZ475" i="3"/>
  <c r="DA475" i="3"/>
  <c r="AO476" i="3"/>
  <c r="AP476" i="3"/>
  <c r="BK476" i="3"/>
  <c r="HA476" i="3" s="1"/>
  <c r="CQ476" i="3"/>
  <c r="CV476" i="3" s="1"/>
  <c r="CZ476" i="3" s="1"/>
  <c r="AO477" i="3"/>
  <c r="AP477" i="3"/>
  <c r="BK477" i="3"/>
  <c r="HA477" i="3" s="1"/>
  <c r="CZ477" i="3"/>
  <c r="DA477" i="3"/>
  <c r="AO478" i="3"/>
  <c r="AP478" i="3"/>
  <c r="BK478" i="3"/>
  <c r="HA478" i="3" s="1"/>
  <c r="CQ478" i="3"/>
  <c r="CV478" i="3" s="1"/>
  <c r="CZ478" i="3" s="1"/>
  <c r="DE478" i="3" s="1"/>
  <c r="AO479" i="3"/>
  <c r="AP479" i="3"/>
  <c r="BK479" i="3"/>
  <c r="HA479" i="3" s="1"/>
  <c r="CZ479" i="3"/>
  <c r="DA479" i="3"/>
  <c r="AO480" i="3"/>
  <c r="AP480" i="3"/>
  <c r="BK480" i="3"/>
  <c r="HA480" i="3" s="1"/>
  <c r="CQ480" i="3"/>
  <c r="CV480" i="3" s="1"/>
  <c r="CZ480" i="3" s="1"/>
  <c r="AO481" i="3"/>
  <c r="AP481" i="3"/>
  <c r="BK481" i="3"/>
  <c r="HA481" i="3" s="1"/>
  <c r="CZ481" i="3"/>
  <c r="DA481" i="3"/>
  <c r="AO482" i="3"/>
  <c r="AP482" i="3"/>
  <c r="BK482" i="3"/>
  <c r="HA482" i="3" s="1"/>
  <c r="CV482" i="3"/>
  <c r="CZ482" i="3"/>
  <c r="DA482" i="3"/>
  <c r="AO483" i="3"/>
  <c r="AP483" i="3"/>
  <c r="BK483" i="3"/>
  <c r="HA483" i="3" s="1"/>
  <c r="CW483" i="3"/>
  <c r="CZ483" i="3"/>
  <c r="DA483" i="3"/>
  <c r="AO484" i="3"/>
  <c r="AP484" i="3"/>
  <c r="BK484" i="3"/>
  <c r="HA484" i="3" s="1"/>
  <c r="CQ484" i="3"/>
  <c r="AO485" i="3"/>
  <c r="AP485" i="3"/>
  <c r="BK485" i="3"/>
  <c r="HA485" i="3" s="1"/>
  <c r="CW485" i="3"/>
  <c r="CZ485" i="3"/>
  <c r="DA485" i="3"/>
  <c r="AO488" i="3"/>
  <c r="AP488" i="3"/>
  <c r="BK488" i="3"/>
  <c r="HA488" i="3" s="1"/>
  <c r="CQ488" i="3"/>
  <c r="AO489" i="3"/>
  <c r="AP489" i="3"/>
  <c r="BK489" i="3"/>
  <c r="HA489" i="3" s="1"/>
  <c r="CQ489" i="3"/>
  <c r="CV489" i="3" s="1"/>
  <c r="CZ489" i="3"/>
  <c r="DA489" i="3"/>
  <c r="AO491" i="3"/>
  <c r="AP491" i="3"/>
  <c r="BK491" i="3"/>
  <c r="HA491" i="3" s="1"/>
  <c r="CZ491" i="3"/>
  <c r="DE491" i="3" s="1"/>
  <c r="AO494" i="3"/>
  <c r="AP494" i="3"/>
  <c r="BK494" i="3"/>
  <c r="HA494" i="3" s="1"/>
  <c r="CQ494" i="3"/>
  <c r="CV494" i="3" s="1"/>
  <c r="CZ494" i="3" s="1"/>
  <c r="AO495" i="3"/>
  <c r="AP495" i="3"/>
  <c r="BK495" i="3"/>
  <c r="HA495" i="3" s="1"/>
  <c r="CQ495" i="3"/>
  <c r="CV495" i="3" s="1"/>
  <c r="CW495" i="3"/>
  <c r="CZ495" i="3"/>
  <c r="DA495" i="3"/>
  <c r="AO496" i="3"/>
  <c r="AP496" i="3"/>
  <c r="BK496" i="3"/>
  <c r="HA496" i="3" s="1"/>
  <c r="CQ496" i="3"/>
  <c r="CV496" i="3" s="1"/>
  <c r="CZ496" i="3"/>
  <c r="DA496" i="3"/>
  <c r="AO497" i="3"/>
  <c r="AP497" i="3"/>
  <c r="BK497" i="3"/>
  <c r="HA497" i="3" s="1"/>
  <c r="CQ497" i="3"/>
  <c r="CV497" i="3" s="1"/>
  <c r="CZ497" i="3"/>
  <c r="DA497" i="3"/>
  <c r="AO498" i="3"/>
  <c r="AP498" i="3"/>
  <c r="BK498" i="3"/>
  <c r="HA498" i="3" s="1"/>
  <c r="CQ498" i="3"/>
  <c r="CV498" i="3" s="1"/>
  <c r="CZ498" i="3"/>
  <c r="DA498" i="3"/>
  <c r="AO499" i="3"/>
  <c r="AP499" i="3"/>
  <c r="BK499" i="3"/>
  <c r="HA499" i="3" s="1"/>
  <c r="CQ499" i="3"/>
  <c r="CV499" i="3" s="1"/>
  <c r="CZ499" i="3" s="1"/>
  <c r="AO502" i="3"/>
  <c r="AP502" i="3"/>
  <c r="BK502" i="3"/>
  <c r="HA502" i="3" s="1"/>
  <c r="CQ502" i="3"/>
  <c r="CV502" i="3" s="1"/>
  <c r="CW502" i="3"/>
  <c r="CZ502" i="3"/>
  <c r="DA502" i="3"/>
  <c r="AO503" i="3"/>
  <c r="AP503" i="3"/>
  <c r="BK503" i="3"/>
  <c r="HA503" i="3" s="1"/>
  <c r="CQ503" i="3"/>
  <c r="CV503" i="3" s="1"/>
  <c r="CW503" i="3"/>
  <c r="CZ503" i="3"/>
  <c r="DA503" i="3"/>
  <c r="AO504" i="3"/>
  <c r="AP504" i="3"/>
  <c r="BK504" i="3"/>
  <c r="HA504" i="3" s="1"/>
  <c r="CQ504" i="3"/>
  <c r="CV504" i="3" s="1"/>
  <c r="CW504" i="3"/>
  <c r="CZ504" i="3"/>
  <c r="DA504" i="3"/>
  <c r="AO505" i="3"/>
  <c r="AP505" i="3"/>
  <c r="BK505" i="3"/>
  <c r="HA505" i="3" s="1"/>
  <c r="CQ505" i="3"/>
  <c r="CV505" i="3" s="1"/>
  <c r="CW505" i="3"/>
  <c r="CZ505" i="3"/>
  <c r="DA505" i="3"/>
  <c r="AO506" i="3"/>
  <c r="AP506" i="3"/>
  <c r="BK506" i="3"/>
  <c r="HA506" i="3" s="1"/>
  <c r="CQ506" i="3"/>
  <c r="CV506" i="3" s="1"/>
  <c r="CW506" i="3"/>
  <c r="CZ506" i="3"/>
  <c r="DA506" i="3"/>
  <c r="AO507" i="3"/>
  <c r="AP507" i="3"/>
  <c r="BK507" i="3"/>
  <c r="HA507" i="3" s="1"/>
  <c r="CQ507" i="3"/>
  <c r="CV507" i="3" s="1"/>
  <c r="CZ507" i="3" s="1"/>
  <c r="DE507" i="3" s="1"/>
  <c r="AO510" i="3"/>
  <c r="AP510" i="3"/>
  <c r="BK510" i="3"/>
  <c r="HA510" i="3" s="1"/>
  <c r="CQ510" i="3"/>
  <c r="CV510" i="3" s="1"/>
  <c r="CZ510" i="3"/>
  <c r="DA510" i="3"/>
  <c r="AO511" i="3"/>
  <c r="AP511" i="3"/>
  <c r="BK511" i="3"/>
  <c r="HA511" i="3" s="1"/>
  <c r="CQ511" i="3"/>
  <c r="CV511" i="3" s="1"/>
  <c r="CZ511" i="3"/>
  <c r="DA511" i="3"/>
  <c r="AO512" i="3"/>
  <c r="AP512" i="3"/>
  <c r="BK512" i="3"/>
  <c r="HA512" i="3" s="1"/>
  <c r="CQ512" i="3"/>
  <c r="CV512" i="3" s="1"/>
  <c r="CZ512" i="3"/>
  <c r="DA512" i="3"/>
  <c r="AO513" i="3"/>
  <c r="AP513" i="3"/>
  <c r="BK513" i="3"/>
  <c r="HA513" i="3" s="1"/>
  <c r="CQ513" i="3"/>
  <c r="CV513" i="3" s="1"/>
  <c r="CZ513" i="3"/>
  <c r="DA513" i="3"/>
  <c r="AO514" i="3"/>
  <c r="AP514" i="3"/>
  <c r="BK514" i="3"/>
  <c r="HA514" i="3" s="1"/>
  <c r="CQ514" i="3"/>
  <c r="CV514" i="3" s="1"/>
  <c r="CZ514" i="3"/>
  <c r="DA514" i="3"/>
  <c r="AO515" i="3"/>
  <c r="AP515" i="3"/>
  <c r="BK515" i="3"/>
  <c r="HA515" i="3" s="1"/>
  <c r="CQ515" i="3"/>
  <c r="AO517" i="3"/>
  <c r="AP517" i="3"/>
  <c r="BK517" i="3"/>
  <c r="HA517" i="3" s="1"/>
  <c r="CQ517" i="3"/>
  <c r="CV517" i="3" s="1"/>
  <c r="CW517" i="3"/>
  <c r="CZ517" i="3"/>
  <c r="DA517" i="3"/>
  <c r="AO518" i="3"/>
  <c r="AP518" i="3"/>
  <c r="BK518" i="3"/>
  <c r="HA518" i="3" s="1"/>
  <c r="CQ518" i="3"/>
  <c r="CV518" i="3" s="1"/>
  <c r="CW518" i="3"/>
  <c r="CZ518" i="3"/>
  <c r="DA518" i="3"/>
  <c r="AO519" i="3"/>
  <c r="AP519" i="3"/>
  <c r="BK519" i="3"/>
  <c r="HA519" i="3" s="1"/>
  <c r="CQ519" i="3"/>
  <c r="CV519" i="3" s="1"/>
  <c r="CW519" i="3"/>
  <c r="CZ519" i="3"/>
  <c r="DA519" i="3"/>
  <c r="AO520" i="3"/>
  <c r="AP520" i="3"/>
  <c r="BK520" i="3"/>
  <c r="HA520" i="3" s="1"/>
  <c r="CQ520" i="3"/>
  <c r="CV520" i="3" s="1"/>
  <c r="CW520" i="3"/>
  <c r="CZ520" i="3"/>
  <c r="DA520" i="3"/>
  <c r="AO521" i="3"/>
  <c r="AP521" i="3"/>
  <c r="BK521" i="3"/>
  <c r="HA521" i="3" s="1"/>
  <c r="CQ521" i="3"/>
  <c r="CV521" i="3" s="1"/>
  <c r="CW521" i="3"/>
  <c r="CZ521" i="3"/>
  <c r="DA521" i="3"/>
  <c r="AO522" i="3"/>
  <c r="AP522" i="3"/>
  <c r="BK522" i="3"/>
  <c r="HA522" i="3" s="1"/>
  <c r="CQ522" i="3"/>
  <c r="CV522" i="3" s="1"/>
  <c r="CZ522" i="3"/>
  <c r="DA522" i="3"/>
  <c r="AO525" i="3"/>
  <c r="AP525" i="3"/>
  <c r="BK525" i="3"/>
  <c r="HA525" i="3" s="1"/>
  <c r="CQ525" i="3"/>
  <c r="CV525" i="3" s="1"/>
  <c r="CW525" i="3"/>
  <c r="CZ525" i="3"/>
  <c r="DA525" i="3"/>
  <c r="AO526" i="3"/>
  <c r="AP526" i="3"/>
  <c r="BK526" i="3"/>
  <c r="HA526" i="3" s="1"/>
  <c r="CQ526" i="3"/>
  <c r="CV526" i="3" s="1"/>
  <c r="CW526" i="3"/>
  <c r="CZ526" i="3"/>
  <c r="DA526" i="3"/>
  <c r="AO527" i="3"/>
  <c r="AP527" i="3"/>
  <c r="BK527" i="3"/>
  <c r="HA527" i="3" s="1"/>
  <c r="CQ527" i="3"/>
  <c r="CV527" i="3" s="1"/>
  <c r="CW527" i="3"/>
  <c r="CZ527" i="3"/>
  <c r="DA527" i="3"/>
  <c r="AO528" i="3"/>
  <c r="AP528" i="3"/>
  <c r="BK528" i="3"/>
  <c r="HA528" i="3" s="1"/>
  <c r="CQ528" i="3"/>
  <c r="CV528" i="3" s="1"/>
  <c r="CW528" i="3"/>
  <c r="CZ528" i="3"/>
  <c r="DA528" i="3"/>
  <c r="AO529" i="3"/>
  <c r="AP529" i="3"/>
  <c r="BK529" i="3"/>
  <c r="HA529" i="3" s="1"/>
  <c r="CQ529" i="3"/>
  <c r="CV529" i="3" s="1"/>
  <c r="CW529" i="3"/>
  <c r="CZ529" i="3"/>
  <c r="DA529" i="3"/>
  <c r="AO530" i="3"/>
  <c r="AP530" i="3"/>
  <c r="BK530" i="3"/>
  <c r="HA530" i="3" s="1"/>
  <c r="CQ530" i="3"/>
  <c r="CV530" i="3" s="1"/>
  <c r="CZ530" i="3"/>
  <c r="DA530" i="3"/>
  <c r="CR532" i="3"/>
  <c r="CW532" i="3"/>
  <c r="CZ532" i="3"/>
  <c r="DA532" i="3"/>
  <c r="AO533" i="3"/>
  <c r="AP533" i="3"/>
  <c r="BK533" i="3"/>
  <c r="HA533" i="3" s="1"/>
  <c r="CQ533" i="3"/>
  <c r="CV533" i="3" s="1"/>
  <c r="CW533" i="3"/>
  <c r="CZ533" i="3"/>
  <c r="DA533" i="3"/>
  <c r="HQ517" i="3" l="1"/>
  <c r="HW517" i="3"/>
  <c r="IB517" i="3"/>
  <c r="HR517" i="3"/>
  <c r="HX517" i="3"/>
  <c r="IC517" i="3"/>
  <c r="HO517" i="3"/>
  <c r="HU517" i="3"/>
  <c r="HZ517" i="3"/>
  <c r="HV517" i="3"/>
  <c r="HP517" i="3"/>
  <c r="IA517" i="3"/>
  <c r="HR533" i="3"/>
  <c r="HX533" i="3"/>
  <c r="IC533" i="3"/>
  <c r="HO533" i="3"/>
  <c r="HU533" i="3"/>
  <c r="HZ533" i="3"/>
  <c r="HP533" i="3"/>
  <c r="HV533" i="3"/>
  <c r="IA533" i="3"/>
  <c r="HQ533" i="3"/>
  <c r="IB533" i="3"/>
  <c r="HW533" i="3"/>
  <c r="HP528" i="3"/>
  <c r="HX528" i="3"/>
  <c r="IC528" i="3"/>
  <c r="HQ528" i="3"/>
  <c r="HU528" i="3"/>
  <c r="HZ528" i="3"/>
  <c r="HR528" i="3"/>
  <c r="HV528" i="3"/>
  <c r="IA528" i="3"/>
  <c r="IB528" i="3"/>
  <c r="HW528" i="3"/>
  <c r="HO528" i="3"/>
  <c r="HO519" i="3"/>
  <c r="HU519" i="3"/>
  <c r="HZ519" i="3"/>
  <c r="HP519" i="3"/>
  <c r="HV519" i="3"/>
  <c r="IA519" i="3"/>
  <c r="HQ519" i="3"/>
  <c r="HW519" i="3"/>
  <c r="IB519" i="3"/>
  <c r="HR519" i="3"/>
  <c r="HX519" i="3"/>
  <c r="IC519" i="3"/>
  <c r="HQ514" i="3"/>
  <c r="HU514" i="3"/>
  <c r="HZ514" i="3"/>
  <c r="HR514" i="3"/>
  <c r="HV514" i="3"/>
  <c r="IA514" i="3"/>
  <c r="HO514" i="3"/>
  <c r="HW514" i="3"/>
  <c r="IB514" i="3"/>
  <c r="IC514" i="3"/>
  <c r="HP514" i="3"/>
  <c r="HX514" i="3"/>
  <c r="HO512" i="3"/>
  <c r="HW512" i="3"/>
  <c r="IB512" i="3"/>
  <c r="HP512" i="3"/>
  <c r="HX512" i="3"/>
  <c r="IC512" i="3"/>
  <c r="HQ512" i="3"/>
  <c r="HU512" i="3"/>
  <c r="HZ512" i="3"/>
  <c r="HV512" i="3"/>
  <c r="IA512" i="3"/>
  <c r="HR512" i="3"/>
  <c r="HQ510" i="3"/>
  <c r="HU510" i="3"/>
  <c r="HZ510" i="3"/>
  <c r="HR510" i="3"/>
  <c r="HV510" i="3"/>
  <c r="IA510" i="3"/>
  <c r="HO510" i="3"/>
  <c r="HW510" i="3"/>
  <c r="IB510" i="3"/>
  <c r="HP510" i="3"/>
  <c r="HX510" i="3"/>
  <c r="IC510" i="3"/>
  <c r="HP507" i="3"/>
  <c r="HV507" i="3"/>
  <c r="IA507" i="3"/>
  <c r="HQ507" i="3"/>
  <c r="HW507" i="3"/>
  <c r="IB507" i="3"/>
  <c r="HR507" i="3"/>
  <c r="HX507" i="3"/>
  <c r="IC507" i="3"/>
  <c r="HO507" i="3"/>
  <c r="HU507" i="3"/>
  <c r="HZ507" i="3"/>
  <c r="HP503" i="3"/>
  <c r="HV503" i="3"/>
  <c r="IA503" i="3"/>
  <c r="HQ503" i="3"/>
  <c r="HW503" i="3"/>
  <c r="IB503" i="3"/>
  <c r="HR503" i="3"/>
  <c r="HX503" i="3"/>
  <c r="IC503" i="3"/>
  <c r="HO503" i="3"/>
  <c r="HU503" i="3"/>
  <c r="HZ503" i="3"/>
  <c r="HQ495" i="3"/>
  <c r="HW495" i="3"/>
  <c r="IB495" i="3"/>
  <c r="HR495" i="3"/>
  <c r="HX495" i="3"/>
  <c r="IC495" i="3"/>
  <c r="HO495" i="3"/>
  <c r="HU495" i="3"/>
  <c r="HZ495" i="3"/>
  <c r="HP495" i="3"/>
  <c r="HV495" i="3"/>
  <c r="IA495" i="3"/>
  <c r="HO494" i="3"/>
  <c r="HW494" i="3"/>
  <c r="IB494" i="3"/>
  <c r="HP494" i="3"/>
  <c r="HX494" i="3"/>
  <c r="IC494" i="3"/>
  <c r="HQ494" i="3"/>
  <c r="HU494" i="3"/>
  <c r="HZ494" i="3"/>
  <c r="HR494" i="3"/>
  <c r="HV494" i="3"/>
  <c r="IA494" i="3"/>
  <c r="HR491" i="3"/>
  <c r="HX491" i="3"/>
  <c r="IC491" i="3"/>
  <c r="HO491" i="3"/>
  <c r="HU491" i="3"/>
  <c r="HZ491" i="3"/>
  <c r="HP491" i="3"/>
  <c r="HV491" i="3"/>
  <c r="IA491" i="3"/>
  <c r="HQ491" i="3"/>
  <c r="HW491" i="3"/>
  <c r="IB491" i="3"/>
  <c r="HQ485" i="3"/>
  <c r="HW485" i="3"/>
  <c r="IB485" i="3"/>
  <c r="HR485" i="3"/>
  <c r="HX485" i="3"/>
  <c r="IC485" i="3"/>
  <c r="HO485" i="3"/>
  <c r="HU485" i="3"/>
  <c r="HZ485" i="3"/>
  <c r="HP485" i="3"/>
  <c r="HV485" i="3"/>
  <c r="IA485" i="3"/>
  <c r="HO484" i="3"/>
  <c r="HW484" i="3"/>
  <c r="IB484" i="3"/>
  <c r="HP484" i="3"/>
  <c r="HX484" i="3"/>
  <c r="IC484" i="3"/>
  <c r="HQ484" i="3"/>
  <c r="HU484" i="3"/>
  <c r="HZ484" i="3"/>
  <c r="HR484" i="3"/>
  <c r="HV484" i="3"/>
  <c r="IA484" i="3"/>
  <c r="HQ482" i="3"/>
  <c r="HU482" i="3"/>
  <c r="HZ482" i="3"/>
  <c r="HR482" i="3"/>
  <c r="HV482" i="3"/>
  <c r="IA482" i="3"/>
  <c r="HO482" i="3"/>
  <c r="HW482" i="3"/>
  <c r="IB482" i="3"/>
  <c r="HP482" i="3"/>
  <c r="HX482" i="3"/>
  <c r="IC482" i="3"/>
  <c r="HO479" i="3"/>
  <c r="HU479" i="3"/>
  <c r="HZ479" i="3"/>
  <c r="HP479" i="3"/>
  <c r="HV479" i="3"/>
  <c r="IA479" i="3"/>
  <c r="HQ479" i="3"/>
  <c r="HW479" i="3"/>
  <c r="IB479" i="3"/>
  <c r="HR479" i="3"/>
  <c r="HX479" i="3"/>
  <c r="IC479" i="3"/>
  <c r="HQ478" i="3"/>
  <c r="HU478" i="3"/>
  <c r="HZ478" i="3"/>
  <c r="HR478" i="3"/>
  <c r="HV478" i="3"/>
  <c r="IA478" i="3"/>
  <c r="HO478" i="3"/>
  <c r="HW478" i="3"/>
  <c r="IB478" i="3"/>
  <c r="HP478" i="3"/>
  <c r="HX478" i="3"/>
  <c r="IC478" i="3"/>
  <c r="HO475" i="3"/>
  <c r="HU475" i="3"/>
  <c r="HZ475" i="3"/>
  <c r="HP475" i="3"/>
  <c r="HV475" i="3"/>
  <c r="IA475" i="3"/>
  <c r="HQ475" i="3"/>
  <c r="HW475" i="3"/>
  <c r="IB475" i="3"/>
  <c r="HR475" i="3"/>
  <c r="HX475" i="3"/>
  <c r="IC475" i="3"/>
  <c r="HQ474" i="3"/>
  <c r="HU474" i="3"/>
  <c r="HZ474" i="3"/>
  <c r="HR474" i="3"/>
  <c r="HV474" i="3"/>
  <c r="IA474" i="3"/>
  <c r="HO474" i="3"/>
  <c r="HW474" i="3"/>
  <c r="IB474" i="3"/>
  <c r="HP474" i="3"/>
  <c r="HX474" i="3"/>
  <c r="IC474" i="3"/>
  <c r="HP471" i="3"/>
  <c r="HV471" i="3"/>
  <c r="IA471" i="3"/>
  <c r="HQ471" i="3"/>
  <c r="HW471" i="3"/>
  <c r="IB471" i="3"/>
  <c r="HR471" i="3"/>
  <c r="HX471" i="3"/>
  <c r="IC471" i="3"/>
  <c r="HO471" i="3"/>
  <c r="HU471" i="3"/>
  <c r="HZ471" i="3"/>
  <c r="HP464" i="3"/>
  <c r="HX464" i="3"/>
  <c r="IC464" i="3"/>
  <c r="HQ464" i="3"/>
  <c r="HU464" i="3"/>
  <c r="HZ464" i="3"/>
  <c r="HR464" i="3"/>
  <c r="HV464" i="3"/>
  <c r="IA464" i="3"/>
  <c r="HO464" i="3"/>
  <c r="HW464" i="3"/>
  <c r="IB464" i="3"/>
  <c r="HP459" i="3"/>
  <c r="HV459" i="3"/>
  <c r="IA459" i="3"/>
  <c r="HQ459" i="3"/>
  <c r="HW459" i="3"/>
  <c r="IB459" i="3"/>
  <c r="HR459" i="3"/>
  <c r="HX459" i="3"/>
  <c r="IC459" i="3"/>
  <c r="HO459" i="3"/>
  <c r="HU459" i="3"/>
  <c r="HZ459" i="3"/>
  <c r="HR458" i="3"/>
  <c r="HV458" i="3"/>
  <c r="IA458" i="3"/>
  <c r="HO458" i="3"/>
  <c r="HW458" i="3"/>
  <c r="IB458" i="3"/>
  <c r="HP458" i="3"/>
  <c r="HX458" i="3"/>
  <c r="IC458" i="3"/>
  <c r="HQ458" i="3"/>
  <c r="HU458" i="3"/>
  <c r="HZ458" i="3"/>
  <c r="HQ455" i="3"/>
  <c r="HW455" i="3"/>
  <c r="IB455" i="3"/>
  <c r="HR455" i="3"/>
  <c r="HX455" i="3"/>
  <c r="IC455" i="3"/>
  <c r="HO455" i="3"/>
  <c r="HU455" i="3"/>
  <c r="HZ455" i="3"/>
  <c r="HP455" i="3"/>
  <c r="HV455" i="3"/>
  <c r="IA455" i="3"/>
  <c r="HO454" i="3"/>
  <c r="HW454" i="3"/>
  <c r="IB454" i="3"/>
  <c r="HP454" i="3"/>
  <c r="HX454" i="3"/>
  <c r="IC454" i="3"/>
  <c r="HQ454" i="3"/>
  <c r="HU454" i="3"/>
  <c r="HZ454" i="3"/>
  <c r="HR454" i="3"/>
  <c r="HV454" i="3"/>
  <c r="IA454" i="3"/>
  <c r="HO453" i="3"/>
  <c r="HU453" i="3"/>
  <c r="HZ453" i="3"/>
  <c r="HP453" i="3"/>
  <c r="HV453" i="3"/>
  <c r="IA453" i="3"/>
  <c r="HQ453" i="3"/>
  <c r="HW453" i="3"/>
  <c r="IB453" i="3"/>
  <c r="HR453" i="3"/>
  <c r="HX453" i="3"/>
  <c r="IC453" i="3"/>
  <c r="HQ452" i="3"/>
  <c r="HU452" i="3"/>
  <c r="HZ452" i="3"/>
  <c r="HR452" i="3"/>
  <c r="HV452" i="3"/>
  <c r="IA452" i="3"/>
  <c r="HO452" i="3"/>
  <c r="HW452" i="3"/>
  <c r="IB452" i="3"/>
  <c r="HP452" i="3"/>
  <c r="HX452" i="3"/>
  <c r="IC452" i="3"/>
  <c r="HQ451" i="3"/>
  <c r="HW451" i="3"/>
  <c r="IB451" i="3"/>
  <c r="HR451" i="3"/>
  <c r="HX451" i="3"/>
  <c r="IC451" i="3"/>
  <c r="HO451" i="3"/>
  <c r="HU451" i="3"/>
  <c r="HZ451" i="3"/>
  <c r="HP451" i="3"/>
  <c r="HV451" i="3"/>
  <c r="IA451" i="3"/>
  <c r="HO450" i="3"/>
  <c r="HW450" i="3"/>
  <c r="IB450" i="3"/>
  <c r="HP450" i="3"/>
  <c r="HX450" i="3"/>
  <c r="IC450" i="3"/>
  <c r="HQ450" i="3"/>
  <c r="HU450" i="3"/>
  <c r="HZ450" i="3"/>
  <c r="HR450" i="3"/>
  <c r="HV450" i="3"/>
  <c r="IA450" i="3"/>
  <c r="HP445" i="3"/>
  <c r="HV445" i="3"/>
  <c r="IA445" i="3"/>
  <c r="HQ445" i="3"/>
  <c r="HW445" i="3"/>
  <c r="IB445" i="3"/>
  <c r="HR445" i="3"/>
  <c r="HX445" i="3"/>
  <c r="IC445" i="3"/>
  <c r="HO445" i="3"/>
  <c r="HU445" i="3"/>
  <c r="HZ445" i="3"/>
  <c r="HR443" i="3"/>
  <c r="HX443" i="3"/>
  <c r="IC443" i="3"/>
  <c r="HO443" i="3"/>
  <c r="HU443" i="3"/>
  <c r="HZ443" i="3"/>
  <c r="HP443" i="3"/>
  <c r="HV443" i="3"/>
  <c r="IA443" i="3"/>
  <c r="HQ443" i="3"/>
  <c r="HW443" i="3"/>
  <c r="IB443" i="3"/>
  <c r="HP442" i="3"/>
  <c r="HX442" i="3"/>
  <c r="IC442" i="3"/>
  <c r="HQ442" i="3"/>
  <c r="HU442" i="3"/>
  <c r="HZ442" i="3"/>
  <c r="HR442" i="3"/>
  <c r="HV442" i="3"/>
  <c r="IA442" i="3"/>
  <c r="HO442" i="3"/>
  <c r="HW442" i="3"/>
  <c r="IB442" i="3"/>
  <c r="HP441" i="3"/>
  <c r="HV441" i="3"/>
  <c r="IA441" i="3"/>
  <c r="HQ441" i="3"/>
  <c r="HW441" i="3"/>
  <c r="IB441" i="3"/>
  <c r="HR441" i="3"/>
  <c r="HX441" i="3"/>
  <c r="IC441" i="3"/>
  <c r="HO441" i="3"/>
  <c r="HU441" i="3"/>
  <c r="HZ441" i="3"/>
  <c r="HR440" i="3"/>
  <c r="HV440" i="3"/>
  <c r="IA440" i="3"/>
  <c r="HO440" i="3"/>
  <c r="HW440" i="3"/>
  <c r="IB440" i="3"/>
  <c r="HP440" i="3"/>
  <c r="HX440" i="3"/>
  <c r="IC440" i="3"/>
  <c r="HQ440" i="3"/>
  <c r="HU440" i="3"/>
  <c r="HZ440" i="3"/>
  <c r="HR439" i="3"/>
  <c r="HX439" i="3"/>
  <c r="IC439" i="3"/>
  <c r="HO439" i="3"/>
  <c r="HU439" i="3"/>
  <c r="HZ439" i="3"/>
  <c r="HP439" i="3"/>
  <c r="HV439" i="3"/>
  <c r="IA439" i="3"/>
  <c r="HQ439" i="3"/>
  <c r="HW439" i="3"/>
  <c r="IB439" i="3"/>
  <c r="HP438" i="3"/>
  <c r="HX438" i="3"/>
  <c r="IC438" i="3"/>
  <c r="HQ438" i="3"/>
  <c r="HU438" i="3"/>
  <c r="HZ438" i="3"/>
  <c r="HR438" i="3"/>
  <c r="HV438" i="3"/>
  <c r="IA438" i="3"/>
  <c r="HO438" i="3"/>
  <c r="HW438" i="3"/>
  <c r="IB438" i="3"/>
  <c r="HR404" i="3"/>
  <c r="HV404" i="3"/>
  <c r="IA404" i="3"/>
  <c r="HO404" i="3"/>
  <c r="HW404" i="3"/>
  <c r="IB404" i="3"/>
  <c r="HP404" i="3"/>
  <c r="HX404" i="3"/>
  <c r="HZ404" i="3"/>
  <c r="HQ404" i="3"/>
  <c r="IC404" i="3"/>
  <c r="HU404" i="3"/>
  <c r="HP399" i="3"/>
  <c r="HV399" i="3"/>
  <c r="IA399" i="3"/>
  <c r="HQ399" i="3"/>
  <c r="HW399" i="3"/>
  <c r="IB399" i="3"/>
  <c r="HX399" i="3"/>
  <c r="HR399" i="3"/>
  <c r="HU399" i="3"/>
  <c r="HZ399" i="3"/>
  <c r="HO399" i="3"/>
  <c r="IC399" i="3"/>
  <c r="HR387" i="3"/>
  <c r="HX387" i="3"/>
  <c r="IC387" i="3"/>
  <c r="HO387" i="3"/>
  <c r="HU387" i="3"/>
  <c r="HZ387" i="3"/>
  <c r="HV387" i="3"/>
  <c r="HP387" i="3"/>
  <c r="IB387" i="3"/>
  <c r="HQ387" i="3"/>
  <c r="HW387" i="3"/>
  <c r="IA387" i="3"/>
  <c r="HP367" i="3"/>
  <c r="HV367" i="3"/>
  <c r="IA367" i="3"/>
  <c r="HQ367" i="3"/>
  <c r="HW367" i="3"/>
  <c r="IB367" i="3"/>
  <c r="HO367" i="3"/>
  <c r="HZ367" i="3"/>
  <c r="HU367" i="3"/>
  <c r="IC367" i="3"/>
  <c r="HR367" i="3"/>
  <c r="HX367" i="3"/>
  <c r="HR366" i="3"/>
  <c r="HV366" i="3"/>
  <c r="IA366" i="3"/>
  <c r="HO366" i="3"/>
  <c r="HW366" i="3"/>
  <c r="IB366" i="3"/>
  <c r="HU366" i="3"/>
  <c r="HQ366" i="3"/>
  <c r="HZ366" i="3"/>
  <c r="HX366" i="3"/>
  <c r="IC366" i="3"/>
  <c r="HP366" i="3"/>
  <c r="HR365" i="3"/>
  <c r="HX365" i="3"/>
  <c r="IC365" i="3"/>
  <c r="HO365" i="3"/>
  <c r="HU365" i="3"/>
  <c r="HZ365" i="3"/>
  <c r="HQ365" i="3"/>
  <c r="IB365" i="3"/>
  <c r="HW365" i="3"/>
  <c r="HV365" i="3"/>
  <c r="IA365" i="3"/>
  <c r="HP365" i="3"/>
  <c r="HR331" i="3"/>
  <c r="HW331" i="3"/>
  <c r="IB331" i="3"/>
  <c r="HO331" i="3"/>
  <c r="HX331" i="3"/>
  <c r="IC331" i="3"/>
  <c r="HQ331" i="3"/>
  <c r="IA331" i="3"/>
  <c r="HU331" i="3"/>
  <c r="HV331" i="3"/>
  <c r="HP331" i="3"/>
  <c r="HZ331" i="3"/>
  <c r="HR295" i="3"/>
  <c r="HW295" i="3"/>
  <c r="IB295" i="3"/>
  <c r="HO295" i="3"/>
  <c r="HX295" i="3"/>
  <c r="IC295" i="3"/>
  <c r="HQ295" i="3"/>
  <c r="IA295" i="3"/>
  <c r="HU295" i="3"/>
  <c r="HP295" i="3"/>
  <c r="HV295" i="3"/>
  <c r="HZ295" i="3"/>
  <c r="HQ291" i="3"/>
  <c r="HV291" i="3"/>
  <c r="IA291" i="3"/>
  <c r="HR291" i="3"/>
  <c r="HW291" i="3"/>
  <c r="IB291" i="3"/>
  <c r="HU291" i="3"/>
  <c r="HO291" i="3"/>
  <c r="HX291" i="3"/>
  <c r="HZ291" i="3"/>
  <c r="IC291" i="3"/>
  <c r="HP291" i="3"/>
  <c r="HO289" i="3"/>
  <c r="HX289" i="3"/>
  <c r="IC289" i="3"/>
  <c r="HP289" i="3"/>
  <c r="HU289" i="3"/>
  <c r="HZ289" i="3"/>
  <c r="HV289" i="3"/>
  <c r="HW289" i="3"/>
  <c r="IA289" i="3"/>
  <c r="IB289" i="3"/>
  <c r="HQ289" i="3"/>
  <c r="HR289" i="3"/>
  <c r="HQ285" i="3"/>
  <c r="HV285" i="3"/>
  <c r="IA285" i="3"/>
  <c r="HR285" i="3"/>
  <c r="HW285" i="3"/>
  <c r="IB285" i="3"/>
  <c r="HO285" i="3"/>
  <c r="HX285" i="3"/>
  <c r="HP285" i="3"/>
  <c r="HZ285" i="3"/>
  <c r="IC285" i="3"/>
  <c r="HU285" i="3"/>
  <c r="HQ281" i="3"/>
  <c r="HV281" i="3"/>
  <c r="IA281" i="3"/>
  <c r="HR281" i="3"/>
  <c r="HW281" i="3"/>
  <c r="IB281" i="3"/>
  <c r="HU281" i="3"/>
  <c r="HO281" i="3"/>
  <c r="HX281" i="3"/>
  <c r="HZ281" i="3"/>
  <c r="IC281" i="3"/>
  <c r="HP281" i="3"/>
  <c r="HR274" i="3"/>
  <c r="HW274" i="3"/>
  <c r="IB274" i="3"/>
  <c r="HO274" i="3"/>
  <c r="HX274" i="3"/>
  <c r="IC274" i="3"/>
  <c r="HQ274" i="3"/>
  <c r="IA274" i="3"/>
  <c r="HU274" i="3"/>
  <c r="HV274" i="3"/>
  <c r="HZ274" i="3"/>
  <c r="HP274" i="3"/>
  <c r="HQ266" i="3"/>
  <c r="HV266" i="3"/>
  <c r="IA266" i="3"/>
  <c r="HR266" i="3"/>
  <c r="HW266" i="3"/>
  <c r="IB266" i="3"/>
  <c r="IC266" i="3"/>
  <c r="HU266" i="3"/>
  <c r="HO266" i="3"/>
  <c r="HP266" i="3"/>
  <c r="HX266" i="3"/>
  <c r="HZ266" i="3"/>
  <c r="HP263" i="3"/>
  <c r="HU263" i="3"/>
  <c r="HZ263" i="3"/>
  <c r="HQ263" i="3"/>
  <c r="HV263" i="3"/>
  <c r="IA263" i="3"/>
  <c r="HO263" i="3"/>
  <c r="HX263" i="3"/>
  <c r="HR263" i="3"/>
  <c r="IB263" i="3"/>
  <c r="IC263" i="3"/>
  <c r="HW263" i="3"/>
  <c r="HP259" i="3"/>
  <c r="HU259" i="3"/>
  <c r="HZ259" i="3"/>
  <c r="HR259" i="3"/>
  <c r="HW259" i="3"/>
  <c r="IB259" i="3"/>
  <c r="HV259" i="3"/>
  <c r="HO259" i="3"/>
  <c r="HX259" i="3"/>
  <c r="IA259" i="3"/>
  <c r="HQ259" i="3"/>
  <c r="IC259" i="3"/>
  <c r="HO256" i="3"/>
  <c r="HX256" i="3"/>
  <c r="IC256" i="3"/>
  <c r="HP256" i="3"/>
  <c r="HU256" i="3"/>
  <c r="HZ256" i="3"/>
  <c r="HQ256" i="3"/>
  <c r="HV256" i="3"/>
  <c r="IA256" i="3"/>
  <c r="HR256" i="3"/>
  <c r="HW256" i="3"/>
  <c r="IB256" i="3"/>
  <c r="HQ252" i="3"/>
  <c r="HV252" i="3"/>
  <c r="IA252" i="3"/>
  <c r="HR252" i="3"/>
  <c r="HW252" i="3"/>
  <c r="IB252" i="3"/>
  <c r="HO252" i="3"/>
  <c r="HX252" i="3"/>
  <c r="IC252" i="3"/>
  <c r="HU252" i="3"/>
  <c r="HZ252" i="3"/>
  <c r="HP252" i="3"/>
  <c r="HR250" i="3"/>
  <c r="HX250" i="3"/>
  <c r="IC250" i="3"/>
  <c r="HO250" i="3"/>
  <c r="HU250" i="3"/>
  <c r="HZ250" i="3"/>
  <c r="HP250" i="3"/>
  <c r="HV250" i="3"/>
  <c r="IA250" i="3"/>
  <c r="HW250" i="3"/>
  <c r="IB250" i="3"/>
  <c r="HQ250" i="3"/>
  <c r="HP246" i="3"/>
  <c r="HV246" i="3"/>
  <c r="IA246" i="3"/>
  <c r="HQ246" i="3"/>
  <c r="HW246" i="3"/>
  <c r="IB246" i="3"/>
  <c r="HR246" i="3"/>
  <c r="HX246" i="3"/>
  <c r="IC246" i="3"/>
  <c r="HZ246" i="3"/>
  <c r="HO246" i="3"/>
  <c r="HU246" i="3"/>
  <c r="HO237" i="3"/>
  <c r="HX237" i="3"/>
  <c r="IC237" i="3"/>
  <c r="HP237" i="3"/>
  <c r="HU237" i="3"/>
  <c r="HZ237" i="3"/>
  <c r="HQ237" i="3"/>
  <c r="HV237" i="3"/>
  <c r="IA237" i="3"/>
  <c r="HR237" i="3"/>
  <c r="HW237" i="3"/>
  <c r="IB237" i="3"/>
  <c r="HQ233" i="3"/>
  <c r="HV233" i="3"/>
  <c r="IA233" i="3"/>
  <c r="HR233" i="3"/>
  <c r="HW233" i="3"/>
  <c r="IB233" i="3"/>
  <c r="HO233" i="3"/>
  <c r="HX233" i="3"/>
  <c r="IC233" i="3"/>
  <c r="HP233" i="3"/>
  <c r="HU233" i="3"/>
  <c r="HZ233" i="3"/>
  <c r="HO231" i="3"/>
  <c r="HU231" i="3"/>
  <c r="HZ231" i="3"/>
  <c r="HP231" i="3"/>
  <c r="HV231" i="3"/>
  <c r="IA231" i="3"/>
  <c r="HQ231" i="3"/>
  <c r="HW231" i="3"/>
  <c r="IB231" i="3"/>
  <c r="HR231" i="3"/>
  <c r="HX231" i="3"/>
  <c r="IC231" i="3"/>
  <c r="HR227" i="3"/>
  <c r="HX227" i="3"/>
  <c r="IC227" i="3"/>
  <c r="HO227" i="3"/>
  <c r="HU227" i="3"/>
  <c r="HZ227" i="3"/>
  <c r="HP227" i="3"/>
  <c r="HV227" i="3"/>
  <c r="IA227" i="3"/>
  <c r="HQ227" i="3"/>
  <c r="HW227" i="3"/>
  <c r="IB227" i="3"/>
  <c r="HP224" i="3"/>
  <c r="HV224" i="3"/>
  <c r="IA224" i="3"/>
  <c r="HQ224" i="3"/>
  <c r="HW224" i="3"/>
  <c r="IB224" i="3"/>
  <c r="HR224" i="3"/>
  <c r="HX224" i="3"/>
  <c r="IC224" i="3"/>
  <c r="HO224" i="3"/>
  <c r="HU224" i="3"/>
  <c r="HZ224" i="3"/>
  <c r="HR217" i="3"/>
  <c r="HX217" i="3"/>
  <c r="IC217" i="3"/>
  <c r="HO217" i="3"/>
  <c r="HU217" i="3"/>
  <c r="HZ217" i="3"/>
  <c r="HP217" i="3"/>
  <c r="HV217" i="3"/>
  <c r="IA217" i="3"/>
  <c r="HQ217" i="3"/>
  <c r="HW217" i="3"/>
  <c r="IB217" i="3"/>
  <c r="HO210" i="3"/>
  <c r="HU210" i="3"/>
  <c r="HZ210" i="3"/>
  <c r="HP210" i="3"/>
  <c r="HV210" i="3"/>
  <c r="IA210" i="3"/>
  <c r="HQ210" i="3"/>
  <c r="HW210" i="3"/>
  <c r="IB210" i="3"/>
  <c r="HR210" i="3"/>
  <c r="HX210" i="3"/>
  <c r="IC210" i="3"/>
  <c r="HP201" i="3"/>
  <c r="HU201" i="3"/>
  <c r="HZ201" i="3"/>
  <c r="HQ201" i="3"/>
  <c r="HV201" i="3"/>
  <c r="IA201" i="3"/>
  <c r="HR201" i="3"/>
  <c r="HW201" i="3"/>
  <c r="IB201" i="3"/>
  <c r="HO201" i="3"/>
  <c r="HX201" i="3"/>
  <c r="IC201" i="3"/>
  <c r="HO197" i="3"/>
  <c r="HX197" i="3"/>
  <c r="IC197" i="3"/>
  <c r="HP197" i="3"/>
  <c r="HU197" i="3"/>
  <c r="HZ197" i="3"/>
  <c r="HQ197" i="3"/>
  <c r="HV197" i="3"/>
  <c r="IA197" i="3"/>
  <c r="HR197" i="3"/>
  <c r="HW197" i="3"/>
  <c r="IB197" i="3"/>
  <c r="HP191" i="3"/>
  <c r="HU191" i="3"/>
  <c r="HZ191" i="3"/>
  <c r="HR191" i="3"/>
  <c r="HW191" i="3"/>
  <c r="IB191" i="3"/>
  <c r="HO191" i="3"/>
  <c r="HX191" i="3"/>
  <c r="IC191" i="3"/>
  <c r="IA191" i="3"/>
  <c r="HQ191" i="3"/>
  <c r="HV191" i="3"/>
  <c r="HQ185" i="3"/>
  <c r="HW185" i="3"/>
  <c r="IB185" i="3"/>
  <c r="HR185" i="3"/>
  <c r="HX185" i="3"/>
  <c r="IC185" i="3"/>
  <c r="HO185" i="3"/>
  <c r="HU185" i="3"/>
  <c r="HZ185" i="3"/>
  <c r="HP185" i="3"/>
  <c r="HV185" i="3"/>
  <c r="IA185" i="3"/>
  <c r="HP179" i="3"/>
  <c r="HV179" i="3"/>
  <c r="IA179" i="3"/>
  <c r="HQ179" i="3"/>
  <c r="HW179" i="3"/>
  <c r="IB179" i="3"/>
  <c r="HR179" i="3"/>
  <c r="HX179" i="3"/>
  <c r="IC179" i="3"/>
  <c r="HO179" i="3"/>
  <c r="HU179" i="3"/>
  <c r="HZ179" i="3"/>
  <c r="HO173" i="3"/>
  <c r="HU173" i="3"/>
  <c r="HZ173" i="3"/>
  <c r="HP173" i="3"/>
  <c r="HV173" i="3"/>
  <c r="IA173" i="3"/>
  <c r="HQ173" i="3"/>
  <c r="HW173" i="3"/>
  <c r="IB173" i="3"/>
  <c r="HR173" i="3"/>
  <c r="HX173" i="3"/>
  <c r="IC173" i="3"/>
  <c r="HO169" i="3"/>
  <c r="HU169" i="3"/>
  <c r="HZ169" i="3"/>
  <c r="HP169" i="3"/>
  <c r="HV169" i="3"/>
  <c r="IA169" i="3"/>
  <c r="HQ169" i="3"/>
  <c r="HW169" i="3"/>
  <c r="IB169" i="3"/>
  <c r="HR169" i="3"/>
  <c r="HX169" i="3"/>
  <c r="IC169" i="3"/>
  <c r="HP165" i="3"/>
  <c r="HV165" i="3"/>
  <c r="IA165" i="3"/>
  <c r="HQ165" i="3"/>
  <c r="HW165" i="3"/>
  <c r="IB165" i="3"/>
  <c r="HR165" i="3"/>
  <c r="HX165" i="3"/>
  <c r="IC165" i="3"/>
  <c r="HO165" i="3"/>
  <c r="HU165" i="3"/>
  <c r="HZ165" i="3"/>
  <c r="HP152" i="3"/>
  <c r="HX152" i="3"/>
  <c r="IC152" i="3"/>
  <c r="HQ152" i="3"/>
  <c r="HU152" i="3"/>
  <c r="HZ152" i="3"/>
  <c r="HR152" i="3"/>
  <c r="HV152" i="3"/>
  <c r="IA152" i="3"/>
  <c r="HO152" i="3"/>
  <c r="HW152" i="3"/>
  <c r="IB152" i="3"/>
  <c r="HO146" i="3"/>
  <c r="HW146" i="3"/>
  <c r="IB146" i="3"/>
  <c r="HP146" i="3"/>
  <c r="HX146" i="3"/>
  <c r="IC146" i="3"/>
  <c r="HQ146" i="3"/>
  <c r="HU146" i="3"/>
  <c r="HZ146" i="3"/>
  <c r="HR146" i="3"/>
  <c r="HV146" i="3"/>
  <c r="IA146" i="3"/>
  <c r="HR140" i="3"/>
  <c r="HV140" i="3"/>
  <c r="IA140" i="3"/>
  <c r="HO140" i="3"/>
  <c r="HW140" i="3"/>
  <c r="IB140" i="3"/>
  <c r="HP140" i="3"/>
  <c r="HX140" i="3"/>
  <c r="IC140" i="3"/>
  <c r="HQ140" i="3"/>
  <c r="HU140" i="3"/>
  <c r="HZ140" i="3"/>
  <c r="HO134" i="3"/>
  <c r="HW134" i="3"/>
  <c r="IB134" i="3"/>
  <c r="HQ134" i="3"/>
  <c r="HU134" i="3"/>
  <c r="HZ134" i="3"/>
  <c r="HP134" i="3"/>
  <c r="HX134" i="3"/>
  <c r="HR134" i="3"/>
  <c r="IA134" i="3"/>
  <c r="IC134" i="3"/>
  <c r="HV134" i="3"/>
  <c r="HR129" i="3"/>
  <c r="HX129" i="3"/>
  <c r="IC129" i="3"/>
  <c r="HO129" i="3"/>
  <c r="HU129" i="3"/>
  <c r="HZ129" i="3"/>
  <c r="HQ129" i="3"/>
  <c r="HW129" i="3"/>
  <c r="IB129" i="3"/>
  <c r="HV129" i="3"/>
  <c r="IA129" i="3"/>
  <c r="HP129" i="3"/>
  <c r="HR125" i="3"/>
  <c r="HX125" i="3"/>
  <c r="IC125" i="3"/>
  <c r="HO125" i="3"/>
  <c r="HU125" i="3"/>
  <c r="HZ125" i="3"/>
  <c r="HP125" i="3"/>
  <c r="HQ125" i="3"/>
  <c r="HW125" i="3"/>
  <c r="IB125" i="3"/>
  <c r="IA125" i="3"/>
  <c r="HV125" i="3"/>
  <c r="HP120" i="3"/>
  <c r="HX120" i="3"/>
  <c r="IC120" i="3"/>
  <c r="HQ120" i="3"/>
  <c r="HU120" i="3"/>
  <c r="HZ120" i="3"/>
  <c r="HR120" i="3"/>
  <c r="HV120" i="3"/>
  <c r="IA120" i="3"/>
  <c r="HO120" i="3"/>
  <c r="HW120" i="3"/>
  <c r="IB120" i="3"/>
  <c r="HP115" i="3"/>
  <c r="HV115" i="3"/>
  <c r="IA115" i="3"/>
  <c r="HQ115" i="3"/>
  <c r="HW115" i="3"/>
  <c r="IB115" i="3"/>
  <c r="HR115" i="3"/>
  <c r="HX115" i="3"/>
  <c r="IC115" i="3"/>
  <c r="HO115" i="3"/>
  <c r="HU115" i="3"/>
  <c r="HZ115" i="3"/>
  <c r="HP111" i="3"/>
  <c r="HV111" i="3"/>
  <c r="IA111" i="3"/>
  <c r="HQ111" i="3"/>
  <c r="HW111" i="3"/>
  <c r="IB111" i="3"/>
  <c r="HR111" i="3"/>
  <c r="HX111" i="3"/>
  <c r="IC111" i="3"/>
  <c r="HO111" i="3"/>
  <c r="HU111" i="3"/>
  <c r="HZ111" i="3"/>
  <c r="HP107" i="3"/>
  <c r="HV107" i="3"/>
  <c r="IA107" i="3"/>
  <c r="HQ107" i="3"/>
  <c r="HW107" i="3"/>
  <c r="IB107" i="3"/>
  <c r="HR107" i="3"/>
  <c r="HX107" i="3"/>
  <c r="IC107" i="3"/>
  <c r="HO107" i="3"/>
  <c r="HU107" i="3"/>
  <c r="HZ107" i="3"/>
  <c r="HP104" i="3"/>
  <c r="HX104" i="3"/>
  <c r="IC104" i="3"/>
  <c r="HQ104" i="3"/>
  <c r="HU104" i="3"/>
  <c r="HZ104" i="3"/>
  <c r="HR104" i="3"/>
  <c r="HV104" i="3"/>
  <c r="IA104" i="3"/>
  <c r="HO104" i="3"/>
  <c r="HW104" i="3"/>
  <c r="IB104" i="3"/>
  <c r="HQ97" i="3"/>
  <c r="HW97" i="3"/>
  <c r="IB97" i="3"/>
  <c r="HO97" i="3"/>
  <c r="HU97" i="3"/>
  <c r="HZ97" i="3"/>
  <c r="HV97" i="3"/>
  <c r="HX97" i="3"/>
  <c r="HP97" i="3"/>
  <c r="IA97" i="3"/>
  <c r="HR97" i="3"/>
  <c r="IC97" i="3"/>
  <c r="HQ90" i="3"/>
  <c r="HU90" i="3"/>
  <c r="HZ90" i="3"/>
  <c r="HO90" i="3"/>
  <c r="HW90" i="3"/>
  <c r="IB90" i="3"/>
  <c r="IC90" i="3"/>
  <c r="HV90" i="3"/>
  <c r="HP90" i="3"/>
  <c r="HX90" i="3"/>
  <c r="HR90" i="3"/>
  <c r="IA90" i="3"/>
  <c r="HO87" i="3"/>
  <c r="HU87" i="3"/>
  <c r="HZ87" i="3"/>
  <c r="HQ87" i="3"/>
  <c r="HW87" i="3"/>
  <c r="IB87" i="3"/>
  <c r="HX87" i="3"/>
  <c r="HP87" i="3"/>
  <c r="IA87" i="3"/>
  <c r="HR87" i="3"/>
  <c r="IC87" i="3"/>
  <c r="HV87" i="3"/>
  <c r="HR83" i="3"/>
  <c r="HX83" i="3"/>
  <c r="IC83" i="3"/>
  <c r="HO83" i="3"/>
  <c r="HU83" i="3"/>
  <c r="HZ83" i="3"/>
  <c r="HP83" i="3"/>
  <c r="HV83" i="3"/>
  <c r="IA83" i="3"/>
  <c r="HQ83" i="3"/>
  <c r="HW83" i="3"/>
  <c r="IB83" i="3"/>
  <c r="HP23" i="3"/>
  <c r="HV23" i="3"/>
  <c r="IA23" i="3"/>
  <c r="HQ23" i="3"/>
  <c r="HW23" i="3"/>
  <c r="IB23" i="3"/>
  <c r="HR23" i="3"/>
  <c r="HX23" i="3"/>
  <c r="IC23" i="3"/>
  <c r="HO23" i="3"/>
  <c r="HU23" i="3"/>
  <c r="HZ23" i="3"/>
  <c r="HR526" i="3"/>
  <c r="HV526" i="3"/>
  <c r="IA526" i="3"/>
  <c r="HO526" i="3"/>
  <c r="HW526" i="3"/>
  <c r="IB526" i="3"/>
  <c r="HP526" i="3"/>
  <c r="HX526" i="3"/>
  <c r="IC526" i="3"/>
  <c r="HU526" i="3"/>
  <c r="HZ526" i="3"/>
  <c r="HQ526" i="3"/>
  <c r="HQ521" i="3"/>
  <c r="HV521" i="3"/>
  <c r="IA521" i="3"/>
  <c r="HR521" i="3"/>
  <c r="HW521" i="3"/>
  <c r="IB521" i="3"/>
  <c r="HO521" i="3"/>
  <c r="HX521" i="3"/>
  <c r="IC521" i="3"/>
  <c r="HZ521" i="3"/>
  <c r="HP521" i="3"/>
  <c r="HU521" i="3"/>
  <c r="HO515" i="3"/>
  <c r="HU515" i="3"/>
  <c r="HZ515" i="3"/>
  <c r="HP515" i="3"/>
  <c r="HV515" i="3"/>
  <c r="IA515" i="3"/>
  <c r="HQ515" i="3"/>
  <c r="HW515" i="3"/>
  <c r="IB515" i="3"/>
  <c r="HX515" i="3"/>
  <c r="IC515" i="3"/>
  <c r="HR515" i="3"/>
  <c r="HO511" i="3"/>
  <c r="HU511" i="3"/>
  <c r="HZ511" i="3"/>
  <c r="HP511" i="3"/>
  <c r="HV511" i="3"/>
  <c r="IA511" i="3"/>
  <c r="HQ511" i="3"/>
  <c r="HW511" i="3"/>
  <c r="IB511" i="3"/>
  <c r="HR511" i="3"/>
  <c r="IC511" i="3"/>
  <c r="HX511" i="3"/>
  <c r="HR529" i="3"/>
  <c r="HW529" i="3"/>
  <c r="IB529" i="3"/>
  <c r="HO529" i="3"/>
  <c r="HX529" i="3"/>
  <c r="IC529" i="3"/>
  <c r="HP529" i="3"/>
  <c r="HU529" i="3"/>
  <c r="HZ529" i="3"/>
  <c r="HV529" i="3"/>
  <c r="HQ529" i="3"/>
  <c r="IA529" i="3"/>
  <c r="HR525" i="3"/>
  <c r="HX525" i="3"/>
  <c r="IC525" i="3"/>
  <c r="HO525" i="3"/>
  <c r="HU525" i="3"/>
  <c r="HZ525" i="3"/>
  <c r="HP525" i="3"/>
  <c r="HV525" i="3"/>
  <c r="IA525" i="3"/>
  <c r="HQ525" i="3"/>
  <c r="IB525" i="3"/>
  <c r="HW525" i="3"/>
  <c r="HO520" i="3"/>
  <c r="HW520" i="3"/>
  <c r="IB520" i="3"/>
  <c r="HP520" i="3"/>
  <c r="HX520" i="3"/>
  <c r="IC520" i="3"/>
  <c r="HQ520" i="3"/>
  <c r="HU520" i="3"/>
  <c r="HZ520" i="3"/>
  <c r="HV520" i="3"/>
  <c r="IA520" i="3"/>
  <c r="HR520" i="3"/>
  <c r="HP504" i="3"/>
  <c r="HX504" i="3"/>
  <c r="IC504" i="3"/>
  <c r="HQ504" i="3"/>
  <c r="HU504" i="3"/>
  <c r="HZ504" i="3"/>
  <c r="HR504" i="3"/>
  <c r="HV504" i="3"/>
  <c r="IA504" i="3"/>
  <c r="HO504" i="3"/>
  <c r="HW504" i="3"/>
  <c r="IB504" i="3"/>
  <c r="HO498" i="3"/>
  <c r="HW498" i="3"/>
  <c r="IB498" i="3"/>
  <c r="HP498" i="3"/>
  <c r="HX498" i="3"/>
  <c r="IC498" i="3"/>
  <c r="HQ498" i="3"/>
  <c r="HU498" i="3"/>
  <c r="HZ498" i="3"/>
  <c r="HR498" i="3"/>
  <c r="HV498" i="3"/>
  <c r="IA498" i="3"/>
  <c r="HQ496" i="3"/>
  <c r="HU496" i="3"/>
  <c r="HZ496" i="3"/>
  <c r="HR496" i="3"/>
  <c r="HV496" i="3"/>
  <c r="IA496" i="3"/>
  <c r="HO496" i="3"/>
  <c r="HW496" i="3"/>
  <c r="IB496" i="3"/>
  <c r="HP496" i="3"/>
  <c r="HX496" i="3"/>
  <c r="IC496" i="3"/>
  <c r="HP467" i="3"/>
  <c r="HV467" i="3"/>
  <c r="IA467" i="3"/>
  <c r="HQ467" i="3"/>
  <c r="HW467" i="3"/>
  <c r="IB467" i="3"/>
  <c r="HR467" i="3"/>
  <c r="HX467" i="3"/>
  <c r="IC467" i="3"/>
  <c r="HO467" i="3"/>
  <c r="HU467" i="3"/>
  <c r="HZ467" i="3"/>
  <c r="HR461" i="3"/>
  <c r="HX461" i="3"/>
  <c r="IC461" i="3"/>
  <c r="HO461" i="3"/>
  <c r="HU461" i="3"/>
  <c r="HZ461" i="3"/>
  <c r="HP461" i="3"/>
  <c r="HV461" i="3"/>
  <c r="IA461" i="3"/>
  <c r="HQ461" i="3"/>
  <c r="HW461" i="3"/>
  <c r="IB461" i="3"/>
  <c r="HP460" i="3"/>
  <c r="HX460" i="3"/>
  <c r="IC460" i="3"/>
  <c r="HQ460" i="3"/>
  <c r="HU460" i="3"/>
  <c r="HZ460" i="3"/>
  <c r="HR460" i="3"/>
  <c r="HV460" i="3"/>
  <c r="IA460" i="3"/>
  <c r="HO460" i="3"/>
  <c r="HW460" i="3"/>
  <c r="IB460" i="3"/>
  <c r="HP446" i="3"/>
  <c r="HX446" i="3"/>
  <c r="IC446" i="3"/>
  <c r="HQ446" i="3"/>
  <c r="HU446" i="3"/>
  <c r="HZ446" i="3"/>
  <c r="HR446" i="3"/>
  <c r="HV446" i="3"/>
  <c r="IA446" i="3"/>
  <c r="HO446" i="3"/>
  <c r="HW446" i="3"/>
  <c r="IB446" i="3"/>
  <c r="HR426" i="3"/>
  <c r="HV426" i="3"/>
  <c r="IA426" i="3"/>
  <c r="HP426" i="3"/>
  <c r="HU426" i="3"/>
  <c r="IB426" i="3"/>
  <c r="HQ426" i="3"/>
  <c r="HW426" i="3"/>
  <c r="IC426" i="3"/>
  <c r="HX426" i="3"/>
  <c r="HO426" i="3"/>
  <c r="HZ426" i="3"/>
  <c r="HP423" i="3"/>
  <c r="HV423" i="3"/>
  <c r="IA423" i="3"/>
  <c r="HR423" i="3"/>
  <c r="HZ423" i="3"/>
  <c r="HQ423" i="3"/>
  <c r="IB423" i="3"/>
  <c r="HU423" i="3"/>
  <c r="IC423" i="3"/>
  <c r="HW423" i="3"/>
  <c r="HO423" i="3"/>
  <c r="HX423" i="3"/>
  <c r="HO417" i="3"/>
  <c r="HU417" i="3"/>
  <c r="HZ417" i="3"/>
  <c r="HP417" i="3"/>
  <c r="HV417" i="3"/>
  <c r="IA417" i="3"/>
  <c r="HW417" i="3"/>
  <c r="HQ417" i="3"/>
  <c r="IC417" i="3"/>
  <c r="HR417" i="3"/>
  <c r="HX417" i="3"/>
  <c r="IB417" i="3"/>
  <c r="HO414" i="3"/>
  <c r="HW414" i="3"/>
  <c r="IB414" i="3"/>
  <c r="HP414" i="3"/>
  <c r="HX414" i="3"/>
  <c r="IC414" i="3"/>
  <c r="HU414" i="3"/>
  <c r="HZ414" i="3"/>
  <c r="HQ414" i="3"/>
  <c r="IA414" i="3"/>
  <c r="HR414" i="3"/>
  <c r="HV414" i="3"/>
  <c r="HQ402" i="3"/>
  <c r="HU402" i="3"/>
  <c r="HZ402" i="3"/>
  <c r="HR402" i="3"/>
  <c r="HV402" i="3"/>
  <c r="IA402" i="3"/>
  <c r="HP402" i="3"/>
  <c r="HX402" i="3"/>
  <c r="HW402" i="3"/>
  <c r="HO402" i="3"/>
  <c r="IB402" i="3"/>
  <c r="IC402" i="3"/>
  <c r="HR398" i="3"/>
  <c r="HV398" i="3"/>
  <c r="IA398" i="3"/>
  <c r="HO398" i="3"/>
  <c r="HW398" i="3"/>
  <c r="IB398" i="3"/>
  <c r="IC398" i="3"/>
  <c r="HU398" i="3"/>
  <c r="HX398" i="3"/>
  <c r="HP398" i="3"/>
  <c r="HZ398" i="3"/>
  <c r="HQ398" i="3"/>
  <c r="HO393" i="3"/>
  <c r="HU393" i="3"/>
  <c r="HZ393" i="3"/>
  <c r="HP393" i="3"/>
  <c r="HV393" i="3"/>
  <c r="IA393" i="3"/>
  <c r="HQ393" i="3"/>
  <c r="IB393" i="3"/>
  <c r="HX393" i="3"/>
  <c r="IC393" i="3"/>
  <c r="HR393" i="3"/>
  <c r="HW393" i="3"/>
  <c r="HQ392" i="3"/>
  <c r="HU392" i="3"/>
  <c r="HZ392" i="3"/>
  <c r="HR392" i="3"/>
  <c r="HV392" i="3"/>
  <c r="IA392" i="3"/>
  <c r="HO392" i="3"/>
  <c r="HW392" i="3"/>
  <c r="HP392" i="3"/>
  <c r="IB392" i="3"/>
  <c r="IC392" i="3"/>
  <c r="HX392" i="3"/>
  <c r="HR388" i="3"/>
  <c r="HV388" i="3"/>
  <c r="IA388" i="3"/>
  <c r="HO388" i="3"/>
  <c r="HW388" i="3"/>
  <c r="IB388" i="3"/>
  <c r="HP388" i="3"/>
  <c r="HX388" i="3"/>
  <c r="HZ388" i="3"/>
  <c r="HQ388" i="3"/>
  <c r="IC388" i="3"/>
  <c r="HU388" i="3"/>
  <c r="HP380" i="3"/>
  <c r="HX380" i="3"/>
  <c r="IC380" i="3"/>
  <c r="HQ380" i="3"/>
  <c r="HU380" i="3"/>
  <c r="HZ380" i="3"/>
  <c r="IB380" i="3"/>
  <c r="HW380" i="3"/>
  <c r="HO380" i="3"/>
  <c r="IA380" i="3"/>
  <c r="HR380" i="3"/>
  <c r="HV380" i="3"/>
  <c r="HR378" i="3"/>
  <c r="HV378" i="3"/>
  <c r="IA378" i="3"/>
  <c r="HO378" i="3"/>
  <c r="HW378" i="3"/>
  <c r="IB378" i="3"/>
  <c r="HU378" i="3"/>
  <c r="HQ378" i="3"/>
  <c r="IC378" i="3"/>
  <c r="HX378" i="3"/>
  <c r="HP378" i="3"/>
  <c r="HZ378" i="3"/>
  <c r="HR377" i="3"/>
  <c r="HX377" i="3"/>
  <c r="IC377" i="3"/>
  <c r="HO377" i="3"/>
  <c r="HU377" i="3"/>
  <c r="HZ377" i="3"/>
  <c r="HQ377" i="3"/>
  <c r="IB377" i="3"/>
  <c r="HV377" i="3"/>
  <c r="HW377" i="3"/>
  <c r="IA377" i="3"/>
  <c r="HP377" i="3"/>
  <c r="HP376" i="3"/>
  <c r="HX376" i="3"/>
  <c r="IC376" i="3"/>
  <c r="HQ376" i="3"/>
  <c r="HU376" i="3"/>
  <c r="HZ376" i="3"/>
  <c r="IB376" i="3"/>
  <c r="HO376" i="3"/>
  <c r="HW376" i="3"/>
  <c r="HR376" i="3"/>
  <c r="HV376" i="3"/>
  <c r="IA376" i="3"/>
  <c r="HR373" i="3"/>
  <c r="HX373" i="3"/>
  <c r="IC373" i="3"/>
  <c r="HO373" i="3"/>
  <c r="HU373" i="3"/>
  <c r="HZ373" i="3"/>
  <c r="HW373" i="3"/>
  <c r="HQ373" i="3"/>
  <c r="IB373" i="3"/>
  <c r="HP373" i="3"/>
  <c r="HV373" i="3"/>
  <c r="IA373" i="3"/>
  <c r="HR370" i="3"/>
  <c r="HV370" i="3"/>
  <c r="IA370" i="3"/>
  <c r="HO370" i="3"/>
  <c r="HW370" i="3"/>
  <c r="IB370" i="3"/>
  <c r="IC370" i="3"/>
  <c r="HP370" i="3"/>
  <c r="HX370" i="3"/>
  <c r="HQ370" i="3"/>
  <c r="HU370" i="3"/>
  <c r="HZ370" i="3"/>
  <c r="HQ332" i="3"/>
  <c r="HW332" i="3"/>
  <c r="IB332" i="3"/>
  <c r="HR332" i="3"/>
  <c r="HX332" i="3"/>
  <c r="IC332" i="3"/>
  <c r="HV332" i="3"/>
  <c r="HO332" i="3"/>
  <c r="HZ332" i="3"/>
  <c r="HP332" i="3"/>
  <c r="IA332" i="3"/>
  <c r="HU332" i="3"/>
  <c r="HP323" i="3"/>
  <c r="HV323" i="3"/>
  <c r="IA323" i="3"/>
  <c r="HQ323" i="3"/>
  <c r="HW323" i="3"/>
  <c r="IB323" i="3"/>
  <c r="HX323" i="3"/>
  <c r="HO323" i="3"/>
  <c r="HZ323" i="3"/>
  <c r="HU323" i="3"/>
  <c r="IC323" i="3"/>
  <c r="HR323" i="3"/>
  <c r="HO294" i="3"/>
  <c r="HX294" i="3"/>
  <c r="IC294" i="3"/>
  <c r="HP294" i="3"/>
  <c r="HU294" i="3"/>
  <c r="HZ294" i="3"/>
  <c r="HW294" i="3"/>
  <c r="HQ294" i="3"/>
  <c r="IA294" i="3"/>
  <c r="HR294" i="3"/>
  <c r="HV294" i="3"/>
  <c r="IB294" i="3"/>
  <c r="HP288" i="3"/>
  <c r="HU288" i="3"/>
  <c r="HZ288" i="3"/>
  <c r="HQ288" i="3"/>
  <c r="HV288" i="3"/>
  <c r="IA288" i="3"/>
  <c r="HR288" i="3"/>
  <c r="IB288" i="3"/>
  <c r="IC288" i="3"/>
  <c r="HW288" i="3"/>
  <c r="HX288" i="3"/>
  <c r="HO288" i="3"/>
  <c r="HP282" i="3"/>
  <c r="HV282" i="3"/>
  <c r="IA282" i="3"/>
  <c r="HQ282" i="3"/>
  <c r="HW282" i="3"/>
  <c r="IB282" i="3"/>
  <c r="HO282" i="3"/>
  <c r="HZ282" i="3"/>
  <c r="HR282" i="3"/>
  <c r="IC282" i="3"/>
  <c r="HU282" i="3"/>
  <c r="HX282" i="3"/>
  <c r="HO278" i="3"/>
  <c r="HX278" i="3"/>
  <c r="IC278" i="3"/>
  <c r="HP278" i="3"/>
  <c r="HU278" i="3"/>
  <c r="HZ278" i="3"/>
  <c r="HR278" i="3"/>
  <c r="IB278" i="3"/>
  <c r="HV278" i="3"/>
  <c r="HQ278" i="3"/>
  <c r="HW278" i="3"/>
  <c r="IA278" i="3"/>
  <c r="HQ275" i="3"/>
  <c r="HW275" i="3"/>
  <c r="IB275" i="3"/>
  <c r="HR275" i="3"/>
  <c r="HX275" i="3"/>
  <c r="IC275" i="3"/>
  <c r="HV275" i="3"/>
  <c r="HO275" i="3"/>
  <c r="HZ275" i="3"/>
  <c r="IA275" i="3"/>
  <c r="HP275" i="3"/>
  <c r="HU275" i="3"/>
  <c r="HP267" i="3"/>
  <c r="HU267" i="3"/>
  <c r="HZ267" i="3"/>
  <c r="HQ267" i="3"/>
  <c r="HV267" i="3"/>
  <c r="IA267" i="3"/>
  <c r="HW267" i="3"/>
  <c r="HO267" i="3"/>
  <c r="HX267" i="3"/>
  <c r="HR267" i="3"/>
  <c r="IB267" i="3"/>
  <c r="IC267" i="3"/>
  <c r="HO260" i="3"/>
  <c r="HX260" i="3"/>
  <c r="IC260" i="3"/>
  <c r="HQ260" i="3"/>
  <c r="HV260" i="3"/>
  <c r="IA260" i="3"/>
  <c r="HP260" i="3"/>
  <c r="HZ260" i="3"/>
  <c r="HR260" i="3"/>
  <c r="IB260" i="3"/>
  <c r="HW260" i="3"/>
  <c r="HU260" i="3"/>
  <c r="HP253" i="3"/>
  <c r="HU253" i="3"/>
  <c r="HZ253" i="3"/>
  <c r="HQ253" i="3"/>
  <c r="HV253" i="3"/>
  <c r="IA253" i="3"/>
  <c r="HR253" i="3"/>
  <c r="HW253" i="3"/>
  <c r="IB253" i="3"/>
  <c r="HX253" i="3"/>
  <c r="IC253" i="3"/>
  <c r="HO253" i="3"/>
  <c r="HP247" i="3"/>
  <c r="HV247" i="3"/>
  <c r="IA247" i="3"/>
  <c r="HQ247" i="3"/>
  <c r="HW247" i="3"/>
  <c r="IB247" i="3"/>
  <c r="HR247" i="3"/>
  <c r="HX247" i="3"/>
  <c r="IC247" i="3"/>
  <c r="HO247" i="3"/>
  <c r="HU247" i="3"/>
  <c r="HZ247" i="3"/>
  <c r="HP234" i="3"/>
  <c r="HV234" i="3"/>
  <c r="IA234" i="3"/>
  <c r="HQ234" i="3"/>
  <c r="HW234" i="3"/>
  <c r="IB234" i="3"/>
  <c r="HR234" i="3"/>
  <c r="HX234" i="3"/>
  <c r="IC234" i="3"/>
  <c r="HO234" i="3"/>
  <c r="HU234" i="3"/>
  <c r="HZ234" i="3"/>
  <c r="HR228" i="3"/>
  <c r="HW228" i="3"/>
  <c r="IB228" i="3"/>
  <c r="HO228" i="3"/>
  <c r="HX228" i="3"/>
  <c r="IC228" i="3"/>
  <c r="HP228" i="3"/>
  <c r="HU228" i="3"/>
  <c r="HZ228" i="3"/>
  <c r="HQ228" i="3"/>
  <c r="HV228" i="3"/>
  <c r="IA228" i="3"/>
  <c r="HP225" i="3"/>
  <c r="HV225" i="3"/>
  <c r="IA225" i="3"/>
  <c r="HQ225" i="3"/>
  <c r="HW225" i="3"/>
  <c r="IB225" i="3"/>
  <c r="HR225" i="3"/>
  <c r="HX225" i="3"/>
  <c r="IC225" i="3"/>
  <c r="HO225" i="3"/>
  <c r="HU225" i="3"/>
  <c r="HZ225" i="3"/>
  <c r="HR221" i="3"/>
  <c r="HX221" i="3"/>
  <c r="IC221" i="3"/>
  <c r="HO221" i="3"/>
  <c r="HU221" i="3"/>
  <c r="HZ221" i="3"/>
  <c r="HP221" i="3"/>
  <c r="HV221" i="3"/>
  <c r="IA221" i="3"/>
  <c r="HQ221" i="3"/>
  <c r="HW221" i="3"/>
  <c r="IB221" i="3"/>
  <c r="HR218" i="3"/>
  <c r="HW218" i="3"/>
  <c r="IB218" i="3"/>
  <c r="HO218" i="3"/>
  <c r="HX218" i="3"/>
  <c r="IC218" i="3"/>
  <c r="HP218" i="3"/>
  <c r="HU218" i="3"/>
  <c r="HZ218" i="3"/>
  <c r="HQ218" i="3"/>
  <c r="HV218" i="3"/>
  <c r="IA218" i="3"/>
  <c r="HO211" i="3"/>
  <c r="HU211" i="3"/>
  <c r="HZ211" i="3"/>
  <c r="HP211" i="3"/>
  <c r="HV211" i="3"/>
  <c r="IA211" i="3"/>
  <c r="HQ211" i="3"/>
  <c r="HW211" i="3"/>
  <c r="IB211" i="3"/>
  <c r="HR211" i="3"/>
  <c r="HX211" i="3"/>
  <c r="IC211" i="3"/>
  <c r="HO202" i="3"/>
  <c r="HX202" i="3"/>
  <c r="IC202" i="3"/>
  <c r="HP202" i="3"/>
  <c r="HU202" i="3"/>
  <c r="HZ202" i="3"/>
  <c r="HQ202" i="3"/>
  <c r="HV202" i="3"/>
  <c r="IA202" i="3"/>
  <c r="HR202" i="3"/>
  <c r="HW202" i="3"/>
  <c r="IB202" i="3"/>
  <c r="HP196" i="3"/>
  <c r="HU196" i="3"/>
  <c r="HZ196" i="3"/>
  <c r="HR196" i="3"/>
  <c r="HW196" i="3"/>
  <c r="IB196" i="3"/>
  <c r="HV196" i="3"/>
  <c r="HO196" i="3"/>
  <c r="HX196" i="3"/>
  <c r="HQ196" i="3"/>
  <c r="IA196" i="3"/>
  <c r="IC196" i="3"/>
  <c r="HP190" i="3"/>
  <c r="HV190" i="3"/>
  <c r="IA190" i="3"/>
  <c r="HR190" i="3"/>
  <c r="HX190" i="3"/>
  <c r="IC190" i="3"/>
  <c r="HO190" i="3"/>
  <c r="HU190" i="3"/>
  <c r="HZ190" i="3"/>
  <c r="HW190" i="3"/>
  <c r="IB190" i="3"/>
  <c r="HQ190" i="3"/>
  <c r="HS190" i="3" s="1"/>
  <c r="HO184" i="3"/>
  <c r="HW184" i="3"/>
  <c r="IB184" i="3"/>
  <c r="HP184" i="3"/>
  <c r="HX184" i="3"/>
  <c r="IC184" i="3"/>
  <c r="HQ184" i="3"/>
  <c r="HU184" i="3"/>
  <c r="HZ184" i="3"/>
  <c r="HR184" i="3"/>
  <c r="HV184" i="3"/>
  <c r="IA184" i="3"/>
  <c r="HR178" i="3"/>
  <c r="HV178" i="3"/>
  <c r="IA178" i="3"/>
  <c r="HO178" i="3"/>
  <c r="HW178" i="3"/>
  <c r="IB178" i="3"/>
  <c r="HP178" i="3"/>
  <c r="HX178" i="3"/>
  <c r="IC178" i="3"/>
  <c r="HQ178" i="3"/>
  <c r="HU178" i="3"/>
  <c r="HZ178" i="3"/>
  <c r="HQ172" i="3"/>
  <c r="HU172" i="3"/>
  <c r="HZ172" i="3"/>
  <c r="HR172" i="3"/>
  <c r="HV172" i="3"/>
  <c r="IA172" i="3"/>
  <c r="HO172" i="3"/>
  <c r="HW172" i="3"/>
  <c r="IB172" i="3"/>
  <c r="HP172" i="3"/>
  <c r="HX172" i="3"/>
  <c r="IC172" i="3"/>
  <c r="HP166" i="3"/>
  <c r="HX166" i="3"/>
  <c r="IC166" i="3"/>
  <c r="HQ166" i="3"/>
  <c r="HU166" i="3"/>
  <c r="HZ166" i="3"/>
  <c r="HR166" i="3"/>
  <c r="HV166" i="3"/>
  <c r="IA166" i="3"/>
  <c r="HO166" i="3"/>
  <c r="HW166" i="3"/>
  <c r="IB166" i="3"/>
  <c r="HP162" i="3"/>
  <c r="HX162" i="3"/>
  <c r="IC162" i="3"/>
  <c r="HQ162" i="3"/>
  <c r="HU162" i="3"/>
  <c r="HZ162" i="3"/>
  <c r="HR162" i="3"/>
  <c r="HV162" i="3"/>
  <c r="IA162" i="3"/>
  <c r="HO162" i="3"/>
  <c r="HW162" i="3"/>
  <c r="IB162" i="3"/>
  <c r="HR153" i="3"/>
  <c r="HX153" i="3"/>
  <c r="IC153" i="3"/>
  <c r="HO153" i="3"/>
  <c r="HU153" i="3"/>
  <c r="HZ153" i="3"/>
  <c r="HP153" i="3"/>
  <c r="HV153" i="3"/>
  <c r="IA153" i="3"/>
  <c r="HQ153" i="3"/>
  <c r="HW153" i="3"/>
  <c r="IB153" i="3"/>
  <c r="HQ147" i="3"/>
  <c r="HW147" i="3"/>
  <c r="IB147" i="3"/>
  <c r="HR147" i="3"/>
  <c r="HX147" i="3"/>
  <c r="IC147" i="3"/>
  <c r="HO147" i="3"/>
  <c r="HU147" i="3"/>
  <c r="HZ147" i="3"/>
  <c r="HP147" i="3"/>
  <c r="HV147" i="3"/>
  <c r="IA147" i="3"/>
  <c r="HP141" i="3"/>
  <c r="HV141" i="3"/>
  <c r="IA141" i="3"/>
  <c r="HQ141" i="3"/>
  <c r="HW141" i="3"/>
  <c r="IB141" i="3"/>
  <c r="HR141" i="3"/>
  <c r="HX141" i="3"/>
  <c r="IC141" i="3"/>
  <c r="HO141" i="3"/>
  <c r="HU141" i="3"/>
  <c r="HZ141" i="3"/>
  <c r="HQ135" i="3"/>
  <c r="HW135" i="3"/>
  <c r="IB135" i="3"/>
  <c r="HO135" i="3"/>
  <c r="HU135" i="3"/>
  <c r="HZ135" i="3"/>
  <c r="HR135" i="3"/>
  <c r="IC135" i="3"/>
  <c r="HV135" i="3"/>
  <c r="HX135" i="3"/>
  <c r="HP135" i="3"/>
  <c r="IA135" i="3"/>
  <c r="HP131" i="3"/>
  <c r="HV131" i="3"/>
  <c r="HQ131" i="3"/>
  <c r="HW131" i="3"/>
  <c r="IB131" i="3"/>
  <c r="HO131" i="3"/>
  <c r="HU131" i="3"/>
  <c r="HZ131" i="3"/>
  <c r="HX131" i="3"/>
  <c r="IA131" i="3"/>
  <c r="IC131" i="3"/>
  <c r="HR131" i="3"/>
  <c r="HR126" i="3"/>
  <c r="HV126" i="3"/>
  <c r="IA126" i="3"/>
  <c r="HO126" i="3"/>
  <c r="HW126" i="3"/>
  <c r="IB126" i="3"/>
  <c r="HQ126" i="3"/>
  <c r="HU126" i="3"/>
  <c r="HZ126" i="3"/>
  <c r="IC126" i="3"/>
  <c r="HP126" i="3"/>
  <c r="HX126" i="3"/>
  <c r="HR121" i="3"/>
  <c r="HX121" i="3"/>
  <c r="IC121" i="3"/>
  <c r="HO121" i="3"/>
  <c r="HU121" i="3"/>
  <c r="HZ121" i="3"/>
  <c r="HP121" i="3"/>
  <c r="HV121" i="3"/>
  <c r="IA121" i="3"/>
  <c r="HQ121" i="3"/>
  <c r="HW121" i="3"/>
  <c r="IB121" i="3"/>
  <c r="HP116" i="3"/>
  <c r="HX116" i="3"/>
  <c r="IC116" i="3"/>
  <c r="HQ116" i="3"/>
  <c r="HU116" i="3"/>
  <c r="HZ116" i="3"/>
  <c r="HR116" i="3"/>
  <c r="HV116" i="3"/>
  <c r="IA116" i="3"/>
  <c r="HO116" i="3"/>
  <c r="HW116" i="3"/>
  <c r="IB116" i="3"/>
  <c r="HR113" i="3"/>
  <c r="HX113" i="3"/>
  <c r="IC113" i="3"/>
  <c r="HO113" i="3"/>
  <c r="HU113" i="3"/>
  <c r="HZ113" i="3"/>
  <c r="HP113" i="3"/>
  <c r="HV113" i="3"/>
  <c r="IA113" i="3"/>
  <c r="HQ113" i="3"/>
  <c r="HW113" i="3"/>
  <c r="IB113" i="3"/>
  <c r="HP108" i="3"/>
  <c r="HX108" i="3"/>
  <c r="IC108" i="3"/>
  <c r="HQ108" i="3"/>
  <c r="HU108" i="3"/>
  <c r="HZ108" i="3"/>
  <c r="HR108" i="3"/>
  <c r="HV108" i="3"/>
  <c r="IA108" i="3"/>
  <c r="HO108" i="3"/>
  <c r="HW108" i="3"/>
  <c r="IB108" i="3"/>
  <c r="HP103" i="3"/>
  <c r="HV103" i="3"/>
  <c r="IA103" i="3"/>
  <c r="HQ103" i="3"/>
  <c r="HW103" i="3"/>
  <c r="IB103" i="3"/>
  <c r="HR103" i="3"/>
  <c r="HX103" i="3"/>
  <c r="IC103" i="3"/>
  <c r="HO103" i="3"/>
  <c r="HU103" i="3"/>
  <c r="HZ103" i="3"/>
  <c r="HO96" i="3"/>
  <c r="HW96" i="3"/>
  <c r="IB96" i="3"/>
  <c r="HQ96" i="3"/>
  <c r="HU96" i="3"/>
  <c r="HZ96" i="3"/>
  <c r="HR96" i="3"/>
  <c r="IA96" i="3"/>
  <c r="IC96" i="3"/>
  <c r="HV96" i="3"/>
  <c r="HP96" i="3"/>
  <c r="HX96" i="3"/>
  <c r="HQ93" i="3"/>
  <c r="HW93" i="3"/>
  <c r="IB93" i="3"/>
  <c r="HO93" i="3"/>
  <c r="HU93" i="3"/>
  <c r="HZ93" i="3"/>
  <c r="HV93" i="3"/>
  <c r="HX93" i="3"/>
  <c r="HP93" i="3"/>
  <c r="IA93" i="3"/>
  <c r="HR93" i="3"/>
  <c r="IC93" i="3"/>
  <c r="HQ89" i="3"/>
  <c r="HW89" i="3"/>
  <c r="IB89" i="3"/>
  <c r="HO89" i="3"/>
  <c r="HU89" i="3"/>
  <c r="HZ89" i="3"/>
  <c r="HP89" i="3"/>
  <c r="IA89" i="3"/>
  <c r="HR89" i="3"/>
  <c r="IC89" i="3"/>
  <c r="HV89" i="3"/>
  <c r="HX89" i="3"/>
  <c r="HQ86" i="3"/>
  <c r="HU86" i="3"/>
  <c r="HZ86" i="3"/>
  <c r="HO86" i="3"/>
  <c r="HW86" i="3"/>
  <c r="IB86" i="3"/>
  <c r="IC86" i="3"/>
  <c r="HV86" i="3"/>
  <c r="HP86" i="3"/>
  <c r="HX86" i="3"/>
  <c r="HR86" i="3"/>
  <c r="IA86" i="3"/>
  <c r="HO65" i="3"/>
  <c r="HU65" i="3"/>
  <c r="HZ65" i="3"/>
  <c r="HQ65" i="3"/>
  <c r="HW65" i="3"/>
  <c r="IB65" i="3"/>
  <c r="HX65" i="3"/>
  <c r="HP65" i="3"/>
  <c r="IA65" i="3"/>
  <c r="HR65" i="3"/>
  <c r="IC65" i="3"/>
  <c r="HV65" i="3"/>
  <c r="HQ63" i="3"/>
  <c r="HW63" i="3"/>
  <c r="IB63" i="3"/>
  <c r="HR63" i="3"/>
  <c r="HX63" i="3"/>
  <c r="IC63" i="3"/>
  <c r="HO63" i="3"/>
  <c r="HU63" i="3"/>
  <c r="HZ63" i="3"/>
  <c r="IA63" i="3"/>
  <c r="HP63" i="3"/>
  <c r="HV63" i="3"/>
  <c r="HO42" i="3"/>
  <c r="HW42" i="3"/>
  <c r="IB42" i="3"/>
  <c r="HQ42" i="3"/>
  <c r="HU42" i="3"/>
  <c r="HZ42" i="3"/>
  <c r="HR42" i="3"/>
  <c r="HV42" i="3"/>
  <c r="IA42" i="3"/>
  <c r="HP42" i="3"/>
  <c r="HX42" i="3"/>
  <c r="IC42" i="3"/>
  <c r="HO41" i="3"/>
  <c r="HU41" i="3"/>
  <c r="HZ41" i="3"/>
  <c r="HQ41" i="3"/>
  <c r="HW41" i="3"/>
  <c r="IB41" i="3"/>
  <c r="HR41" i="3"/>
  <c r="HX41" i="3"/>
  <c r="IC41" i="3"/>
  <c r="HP41" i="3"/>
  <c r="HV41" i="3"/>
  <c r="IA41" i="3"/>
  <c r="HQ40" i="3"/>
  <c r="HU40" i="3"/>
  <c r="HZ40" i="3"/>
  <c r="HO40" i="3"/>
  <c r="HW40" i="3"/>
  <c r="IB40" i="3"/>
  <c r="HP40" i="3"/>
  <c r="HX40" i="3"/>
  <c r="IC40" i="3"/>
  <c r="IA40" i="3"/>
  <c r="HR40" i="3"/>
  <c r="HV40" i="3"/>
  <c r="HQ39" i="3"/>
  <c r="HW39" i="3"/>
  <c r="IB39" i="3"/>
  <c r="HO39" i="3"/>
  <c r="HU39" i="3"/>
  <c r="HZ39" i="3"/>
  <c r="HP39" i="3"/>
  <c r="HV39" i="3"/>
  <c r="IA39" i="3"/>
  <c r="HX39" i="3"/>
  <c r="IC39" i="3"/>
  <c r="HR39" i="3"/>
  <c r="HO38" i="3"/>
  <c r="HW38" i="3"/>
  <c r="IB38" i="3"/>
  <c r="HQ38" i="3"/>
  <c r="HU38" i="3"/>
  <c r="HZ38" i="3"/>
  <c r="HR38" i="3"/>
  <c r="HV38" i="3"/>
  <c r="IA38" i="3"/>
  <c r="HX38" i="3"/>
  <c r="IC38" i="3"/>
  <c r="HP38" i="3"/>
  <c r="HR36" i="3"/>
  <c r="HV36" i="3"/>
  <c r="IA36" i="3"/>
  <c r="HO36" i="3"/>
  <c r="HW36" i="3"/>
  <c r="IB36" i="3"/>
  <c r="HP36" i="3"/>
  <c r="HX36" i="3"/>
  <c r="IC36" i="3"/>
  <c r="HQ36" i="3"/>
  <c r="HU36" i="3"/>
  <c r="HZ36" i="3"/>
  <c r="HR35" i="3"/>
  <c r="HX35" i="3"/>
  <c r="IC35" i="3"/>
  <c r="HO35" i="3"/>
  <c r="HU35" i="3"/>
  <c r="HZ35" i="3"/>
  <c r="HP35" i="3"/>
  <c r="HV35" i="3"/>
  <c r="IA35" i="3"/>
  <c r="HQ35" i="3"/>
  <c r="HW35" i="3"/>
  <c r="IB35" i="3"/>
  <c r="HP34" i="3"/>
  <c r="HX34" i="3"/>
  <c r="IC34" i="3"/>
  <c r="HQ34" i="3"/>
  <c r="HU34" i="3"/>
  <c r="HZ34" i="3"/>
  <c r="HR34" i="3"/>
  <c r="HV34" i="3"/>
  <c r="IA34" i="3"/>
  <c r="HO34" i="3"/>
  <c r="HW34" i="3"/>
  <c r="IB34" i="3"/>
  <c r="HP33" i="3"/>
  <c r="HV33" i="3"/>
  <c r="IA33" i="3"/>
  <c r="HQ33" i="3"/>
  <c r="HW33" i="3"/>
  <c r="IB33" i="3"/>
  <c r="HR33" i="3"/>
  <c r="HX33" i="3"/>
  <c r="IC33" i="3"/>
  <c r="HO33" i="3"/>
  <c r="HU33" i="3"/>
  <c r="HZ33" i="3"/>
  <c r="HR32" i="3"/>
  <c r="HV32" i="3"/>
  <c r="IA32" i="3"/>
  <c r="HO32" i="3"/>
  <c r="HW32" i="3"/>
  <c r="IB32" i="3"/>
  <c r="HP32" i="3"/>
  <c r="HX32" i="3"/>
  <c r="IC32" i="3"/>
  <c r="HQ32" i="3"/>
  <c r="HU32" i="3"/>
  <c r="HZ32" i="3"/>
  <c r="HQ30" i="3"/>
  <c r="HU30" i="3"/>
  <c r="HZ30" i="3"/>
  <c r="HR30" i="3"/>
  <c r="HV30" i="3"/>
  <c r="IA30" i="3"/>
  <c r="HO30" i="3"/>
  <c r="HW30" i="3"/>
  <c r="IB30" i="3"/>
  <c r="HP30" i="3"/>
  <c r="HX30" i="3"/>
  <c r="IC30" i="3"/>
  <c r="HQ29" i="3"/>
  <c r="HW29" i="3"/>
  <c r="IB29" i="3"/>
  <c r="HR29" i="3"/>
  <c r="HX29" i="3"/>
  <c r="IC29" i="3"/>
  <c r="HO29" i="3"/>
  <c r="HU29" i="3"/>
  <c r="HZ29" i="3"/>
  <c r="HP29" i="3"/>
  <c r="HV29" i="3"/>
  <c r="IA29" i="3"/>
  <c r="HO28" i="3"/>
  <c r="HW28" i="3"/>
  <c r="IB28" i="3"/>
  <c r="HP28" i="3"/>
  <c r="HX28" i="3"/>
  <c r="IC28" i="3"/>
  <c r="HQ28" i="3"/>
  <c r="HU28" i="3"/>
  <c r="HZ28" i="3"/>
  <c r="HR28" i="3"/>
  <c r="HV28" i="3"/>
  <c r="IA28" i="3"/>
  <c r="HO27" i="3"/>
  <c r="HU27" i="3"/>
  <c r="HZ27" i="3"/>
  <c r="HP27" i="3"/>
  <c r="HV27" i="3"/>
  <c r="IA27" i="3"/>
  <c r="HQ27" i="3"/>
  <c r="HW27" i="3"/>
  <c r="IB27" i="3"/>
  <c r="HR27" i="3"/>
  <c r="HX27" i="3"/>
  <c r="IC27" i="3"/>
  <c r="HQ26" i="3"/>
  <c r="HU26" i="3"/>
  <c r="HZ26" i="3"/>
  <c r="HR26" i="3"/>
  <c r="HV26" i="3"/>
  <c r="IA26" i="3"/>
  <c r="HO26" i="3"/>
  <c r="HW26" i="3"/>
  <c r="IB26" i="3"/>
  <c r="HP26" i="3"/>
  <c r="HX26" i="3"/>
  <c r="IC26" i="3"/>
  <c r="HP24" i="3"/>
  <c r="HX24" i="3"/>
  <c r="IC24" i="3"/>
  <c r="HQ24" i="3"/>
  <c r="HU24" i="3"/>
  <c r="HZ24" i="3"/>
  <c r="HR24" i="3"/>
  <c r="HV24" i="3"/>
  <c r="IA24" i="3"/>
  <c r="HO24" i="3"/>
  <c r="HW24" i="3"/>
  <c r="IB24" i="3"/>
  <c r="HQ530" i="3"/>
  <c r="HW530" i="3"/>
  <c r="IB530" i="3"/>
  <c r="HR530" i="3"/>
  <c r="HX530" i="3"/>
  <c r="IC530" i="3"/>
  <c r="HO530" i="3"/>
  <c r="HU530" i="3"/>
  <c r="HZ530" i="3"/>
  <c r="HP530" i="3"/>
  <c r="HV530" i="3"/>
  <c r="IA530" i="3"/>
  <c r="HR505" i="3"/>
  <c r="HX505" i="3"/>
  <c r="IC505" i="3"/>
  <c r="HO505" i="3"/>
  <c r="HU505" i="3"/>
  <c r="HZ505" i="3"/>
  <c r="HP505" i="3"/>
  <c r="HV505" i="3"/>
  <c r="IA505" i="3"/>
  <c r="HQ505" i="3"/>
  <c r="HW505" i="3"/>
  <c r="IB505" i="3"/>
  <c r="HP489" i="3"/>
  <c r="HV489" i="3"/>
  <c r="IA489" i="3"/>
  <c r="HQ489" i="3"/>
  <c r="HW489" i="3"/>
  <c r="IB489" i="3"/>
  <c r="HR489" i="3"/>
  <c r="HX489" i="3"/>
  <c r="IC489" i="3"/>
  <c r="HO489" i="3"/>
  <c r="HU489" i="3"/>
  <c r="HZ489" i="3"/>
  <c r="HR488" i="3"/>
  <c r="HV488" i="3"/>
  <c r="IA488" i="3"/>
  <c r="HO488" i="3"/>
  <c r="HW488" i="3"/>
  <c r="IB488" i="3"/>
  <c r="HP488" i="3"/>
  <c r="HX488" i="3"/>
  <c r="IC488" i="3"/>
  <c r="HQ488" i="3"/>
  <c r="HU488" i="3"/>
  <c r="HZ488" i="3"/>
  <c r="HO483" i="3"/>
  <c r="HU483" i="3"/>
  <c r="HZ483" i="3"/>
  <c r="HP483" i="3"/>
  <c r="HV483" i="3"/>
  <c r="IA483" i="3"/>
  <c r="HQ483" i="3"/>
  <c r="HW483" i="3"/>
  <c r="IB483" i="3"/>
  <c r="HR483" i="3"/>
  <c r="HX483" i="3"/>
  <c r="IC483" i="3"/>
  <c r="HQ481" i="3"/>
  <c r="HW481" i="3"/>
  <c r="IB481" i="3"/>
  <c r="HR481" i="3"/>
  <c r="HX481" i="3"/>
  <c r="IC481" i="3"/>
  <c r="HO481" i="3"/>
  <c r="HU481" i="3"/>
  <c r="HZ481" i="3"/>
  <c r="HP481" i="3"/>
  <c r="HV481" i="3"/>
  <c r="IA481" i="3"/>
  <c r="HO480" i="3"/>
  <c r="HW480" i="3"/>
  <c r="IB480" i="3"/>
  <c r="HP480" i="3"/>
  <c r="HX480" i="3"/>
  <c r="IC480" i="3"/>
  <c r="HQ480" i="3"/>
  <c r="HU480" i="3"/>
  <c r="HZ480" i="3"/>
  <c r="HR480" i="3"/>
  <c r="HV480" i="3"/>
  <c r="IA480" i="3"/>
  <c r="HQ477" i="3"/>
  <c r="HW477" i="3"/>
  <c r="IB477" i="3"/>
  <c r="HR477" i="3"/>
  <c r="HX477" i="3"/>
  <c r="IC477" i="3"/>
  <c r="HO477" i="3"/>
  <c r="HU477" i="3"/>
  <c r="HZ477" i="3"/>
  <c r="HP477" i="3"/>
  <c r="HV477" i="3"/>
  <c r="IA477" i="3"/>
  <c r="HO476" i="3"/>
  <c r="HW476" i="3"/>
  <c r="IB476" i="3"/>
  <c r="HP476" i="3"/>
  <c r="HX476" i="3"/>
  <c r="IC476" i="3"/>
  <c r="HQ476" i="3"/>
  <c r="HU476" i="3"/>
  <c r="HZ476" i="3"/>
  <c r="HR476" i="3"/>
  <c r="HV476" i="3"/>
  <c r="IA476" i="3"/>
  <c r="HP472" i="3"/>
  <c r="HX472" i="3"/>
  <c r="IC472" i="3"/>
  <c r="HQ472" i="3"/>
  <c r="HU472" i="3"/>
  <c r="HZ472" i="3"/>
  <c r="HR472" i="3"/>
  <c r="HV472" i="3"/>
  <c r="IA472" i="3"/>
  <c r="HO472" i="3"/>
  <c r="HW472" i="3"/>
  <c r="IB472" i="3"/>
  <c r="HR469" i="3"/>
  <c r="HX469" i="3"/>
  <c r="IC469" i="3"/>
  <c r="HO469" i="3"/>
  <c r="HU469" i="3"/>
  <c r="HZ469" i="3"/>
  <c r="HP469" i="3"/>
  <c r="HV469" i="3"/>
  <c r="IA469" i="3"/>
  <c r="HQ469" i="3"/>
  <c r="HW469" i="3"/>
  <c r="IB469" i="3"/>
  <c r="HP468" i="3"/>
  <c r="HX468" i="3"/>
  <c r="IC468" i="3"/>
  <c r="HQ468" i="3"/>
  <c r="HU468" i="3"/>
  <c r="HZ468" i="3"/>
  <c r="HR468" i="3"/>
  <c r="HV468" i="3"/>
  <c r="IA468" i="3"/>
  <c r="HO468" i="3"/>
  <c r="HW468" i="3"/>
  <c r="IB468" i="3"/>
  <c r="HR465" i="3"/>
  <c r="HX465" i="3"/>
  <c r="IC465" i="3"/>
  <c r="HO465" i="3"/>
  <c r="HU465" i="3"/>
  <c r="HZ465" i="3"/>
  <c r="HP465" i="3"/>
  <c r="HV465" i="3"/>
  <c r="IA465" i="3"/>
  <c r="HQ465" i="3"/>
  <c r="HW465" i="3"/>
  <c r="IB465" i="3"/>
  <c r="HP463" i="3"/>
  <c r="HV463" i="3"/>
  <c r="IA463" i="3"/>
  <c r="HQ463" i="3"/>
  <c r="HW463" i="3"/>
  <c r="IB463" i="3"/>
  <c r="HR463" i="3"/>
  <c r="HX463" i="3"/>
  <c r="IC463" i="3"/>
  <c r="HO463" i="3"/>
  <c r="HU463" i="3"/>
  <c r="HZ463" i="3"/>
  <c r="HR462" i="3"/>
  <c r="HV462" i="3"/>
  <c r="IA462" i="3"/>
  <c r="HO462" i="3"/>
  <c r="HW462" i="3"/>
  <c r="IB462" i="3"/>
  <c r="HP462" i="3"/>
  <c r="HX462" i="3"/>
  <c r="IC462" i="3"/>
  <c r="HQ462" i="3"/>
  <c r="HU462" i="3"/>
  <c r="HZ462" i="3"/>
  <c r="HR447" i="3"/>
  <c r="HX447" i="3"/>
  <c r="IC447" i="3"/>
  <c r="HO447" i="3"/>
  <c r="HU447" i="3"/>
  <c r="HZ447" i="3"/>
  <c r="HP447" i="3"/>
  <c r="HV447" i="3"/>
  <c r="IA447" i="3"/>
  <c r="HQ447" i="3"/>
  <c r="HW447" i="3"/>
  <c r="IB447" i="3"/>
  <c r="HO435" i="3"/>
  <c r="HU435" i="3"/>
  <c r="HZ435" i="3"/>
  <c r="HP435" i="3"/>
  <c r="HV435" i="3"/>
  <c r="IA435" i="3"/>
  <c r="HQ435" i="3"/>
  <c r="HW435" i="3"/>
  <c r="IB435" i="3"/>
  <c r="HR435" i="3"/>
  <c r="HX435" i="3"/>
  <c r="IC435" i="3"/>
  <c r="HQ434" i="3"/>
  <c r="HU434" i="3"/>
  <c r="HZ434" i="3"/>
  <c r="HR434" i="3"/>
  <c r="HV434" i="3"/>
  <c r="IA434" i="3"/>
  <c r="HO434" i="3"/>
  <c r="HW434" i="3"/>
  <c r="IB434" i="3"/>
  <c r="HP434" i="3"/>
  <c r="HX434" i="3"/>
  <c r="IC434" i="3"/>
  <c r="HQ433" i="3"/>
  <c r="HW433" i="3"/>
  <c r="IB433" i="3"/>
  <c r="HR433" i="3"/>
  <c r="HX433" i="3"/>
  <c r="IC433" i="3"/>
  <c r="HO433" i="3"/>
  <c r="HU433" i="3"/>
  <c r="HZ433" i="3"/>
  <c r="HP433" i="3"/>
  <c r="HV433" i="3"/>
  <c r="IA433" i="3"/>
  <c r="HO432" i="3"/>
  <c r="HW432" i="3"/>
  <c r="IB432" i="3"/>
  <c r="HP432" i="3"/>
  <c r="HX432" i="3"/>
  <c r="IC432" i="3"/>
  <c r="HQ432" i="3"/>
  <c r="HU432" i="3"/>
  <c r="HZ432" i="3"/>
  <c r="HR432" i="3"/>
  <c r="HV432" i="3"/>
  <c r="IA432" i="3"/>
  <c r="HO431" i="3"/>
  <c r="HU431" i="3"/>
  <c r="HZ431" i="3"/>
  <c r="HP431" i="3"/>
  <c r="HV431" i="3"/>
  <c r="IA431" i="3"/>
  <c r="HQ431" i="3"/>
  <c r="HW431" i="3"/>
  <c r="IB431" i="3"/>
  <c r="HR431" i="3"/>
  <c r="HX431" i="3"/>
  <c r="IC431" i="3"/>
  <c r="HQ430" i="3"/>
  <c r="HU430" i="3"/>
  <c r="HZ430" i="3"/>
  <c r="HR430" i="3"/>
  <c r="HW430" i="3"/>
  <c r="IC430" i="3"/>
  <c r="HX430" i="3"/>
  <c r="HO430" i="3"/>
  <c r="IA430" i="3"/>
  <c r="HP430" i="3"/>
  <c r="HV430" i="3"/>
  <c r="IB430" i="3"/>
  <c r="HP427" i="3"/>
  <c r="HV427" i="3"/>
  <c r="IA427" i="3"/>
  <c r="HR427" i="3"/>
  <c r="HZ427" i="3"/>
  <c r="HU427" i="3"/>
  <c r="IB427" i="3"/>
  <c r="HO427" i="3"/>
  <c r="HW427" i="3"/>
  <c r="IC427" i="3"/>
  <c r="HQ427" i="3"/>
  <c r="HX427" i="3"/>
  <c r="HR397" i="3"/>
  <c r="HX397" i="3"/>
  <c r="IC397" i="3"/>
  <c r="HO397" i="3"/>
  <c r="HU397" i="3"/>
  <c r="HZ397" i="3"/>
  <c r="HP397" i="3"/>
  <c r="IA397" i="3"/>
  <c r="HW397" i="3"/>
  <c r="IB397" i="3"/>
  <c r="HQ397" i="3"/>
  <c r="HV397" i="3"/>
  <c r="HQ333" i="3"/>
  <c r="HW333" i="3"/>
  <c r="IB333" i="3"/>
  <c r="HR333" i="3"/>
  <c r="HX333" i="3"/>
  <c r="IC333" i="3"/>
  <c r="HP333" i="3"/>
  <c r="IA333" i="3"/>
  <c r="HU333" i="3"/>
  <c r="HV333" i="3"/>
  <c r="HO333" i="3"/>
  <c r="HZ333" i="3"/>
  <c r="HO329" i="3"/>
  <c r="HU329" i="3"/>
  <c r="HZ329" i="3"/>
  <c r="HP329" i="3"/>
  <c r="HV329" i="3"/>
  <c r="IA329" i="3"/>
  <c r="HR329" i="3"/>
  <c r="IC329" i="3"/>
  <c r="HW329" i="3"/>
  <c r="HX329" i="3"/>
  <c r="HQ329" i="3"/>
  <c r="IB329" i="3"/>
  <c r="HO293" i="3"/>
  <c r="HU293" i="3"/>
  <c r="HZ293" i="3"/>
  <c r="HP293" i="3"/>
  <c r="HV293" i="3"/>
  <c r="IA293" i="3"/>
  <c r="HR293" i="3"/>
  <c r="IC293" i="3"/>
  <c r="HW293" i="3"/>
  <c r="IB293" i="3"/>
  <c r="HQ293" i="3"/>
  <c r="HX293" i="3"/>
  <c r="HP287" i="3"/>
  <c r="HV287" i="3"/>
  <c r="IA287" i="3"/>
  <c r="HQ287" i="3"/>
  <c r="HW287" i="3"/>
  <c r="IB287" i="3"/>
  <c r="HX287" i="3"/>
  <c r="HO287" i="3"/>
  <c r="HZ287" i="3"/>
  <c r="HR287" i="3"/>
  <c r="HU287" i="3"/>
  <c r="IC287" i="3"/>
  <c r="HR279" i="3"/>
  <c r="HX279" i="3"/>
  <c r="IC279" i="3"/>
  <c r="HO279" i="3"/>
  <c r="HU279" i="3"/>
  <c r="HZ279" i="3"/>
  <c r="HW279" i="3"/>
  <c r="HP279" i="3"/>
  <c r="IA279" i="3"/>
  <c r="HQ279" i="3"/>
  <c r="HV279" i="3"/>
  <c r="IB279" i="3"/>
  <c r="HQ276" i="3"/>
  <c r="HV276" i="3"/>
  <c r="IA276" i="3"/>
  <c r="HR276" i="3"/>
  <c r="HW276" i="3"/>
  <c r="IB276" i="3"/>
  <c r="HP276" i="3"/>
  <c r="HZ276" i="3"/>
  <c r="IC276" i="3"/>
  <c r="HO276" i="3"/>
  <c r="HU276" i="3"/>
  <c r="HX276" i="3"/>
  <c r="HP272" i="3"/>
  <c r="HU272" i="3"/>
  <c r="HZ272" i="3"/>
  <c r="HQ272" i="3"/>
  <c r="HV272" i="3"/>
  <c r="IA272" i="3"/>
  <c r="IC272" i="3"/>
  <c r="HW272" i="3"/>
  <c r="HO272" i="3"/>
  <c r="HR272" i="3"/>
  <c r="HX272" i="3"/>
  <c r="IB272" i="3"/>
  <c r="HO268" i="3"/>
  <c r="HU268" i="3"/>
  <c r="HZ268" i="3"/>
  <c r="HP268" i="3"/>
  <c r="HV268" i="3"/>
  <c r="IA268" i="3"/>
  <c r="HQ268" i="3"/>
  <c r="IB268" i="3"/>
  <c r="HR268" i="3"/>
  <c r="IC268" i="3"/>
  <c r="HW268" i="3"/>
  <c r="HX268" i="3"/>
  <c r="HR261" i="3"/>
  <c r="HX261" i="3"/>
  <c r="HP261" i="3"/>
  <c r="HV261" i="3"/>
  <c r="HU261" i="3"/>
  <c r="IB261" i="3"/>
  <c r="HW261" i="3"/>
  <c r="IC261" i="3"/>
  <c r="IA261" i="3"/>
  <c r="HO261" i="3"/>
  <c r="HQ261" i="3"/>
  <c r="HZ261" i="3"/>
  <c r="HO254" i="3"/>
  <c r="HU254" i="3"/>
  <c r="HZ254" i="3"/>
  <c r="HP254" i="3"/>
  <c r="HV254" i="3"/>
  <c r="IA254" i="3"/>
  <c r="HQ254" i="3"/>
  <c r="HW254" i="3"/>
  <c r="IB254" i="3"/>
  <c r="IC254" i="3"/>
  <c r="HR254" i="3"/>
  <c r="HX254" i="3"/>
  <c r="HP248" i="3"/>
  <c r="HU248" i="3"/>
  <c r="HZ248" i="3"/>
  <c r="HQ248" i="3"/>
  <c r="HV248" i="3"/>
  <c r="IA248" i="3"/>
  <c r="HR248" i="3"/>
  <c r="HW248" i="3"/>
  <c r="IB248" i="3"/>
  <c r="HO248" i="3"/>
  <c r="HX248" i="3"/>
  <c r="IC248" i="3"/>
  <c r="HP235" i="3"/>
  <c r="HV235" i="3"/>
  <c r="IA235" i="3"/>
  <c r="HQ235" i="3"/>
  <c r="HW235" i="3"/>
  <c r="IB235" i="3"/>
  <c r="HR235" i="3"/>
  <c r="HX235" i="3"/>
  <c r="IC235" i="3"/>
  <c r="HO235" i="3"/>
  <c r="HU235" i="3"/>
  <c r="HZ235" i="3"/>
  <c r="HQ229" i="3"/>
  <c r="HV229" i="3"/>
  <c r="IA229" i="3"/>
  <c r="HR229" i="3"/>
  <c r="HW229" i="3"/>
  <c r="IB229" i="3"/>
  <c r="HO229" i="3"/>
  <c r="HX229" i="3"/>
  <c r="IC229" i="3"/>
  <c r="HP229" i="3"/>
  <c r="HU229" i="3"/>
  <c r="HZ229" i="3"/>
  <c r="HR222" i="3"/>
  <c r="HW222" i="3"/>
  <c r="IB222" i="3"/>
  <c r="HO222" i="3"/>
  <c r="HX222" i="3"/>
  <c r="IC222" i="3"/>
  <c r="HP222" i="3"/>
  <c r="HU222" i="3"/>
  <c r="HZ222" i="3"/>
  <c r="HQ222" i="3"/>
  <c r="HV222" i="3"/>
  <c r="IA222" i="3"/>
  <c r="HQ219" i="3"/>
  <c r="HV219" i="3"/>
  <c r="IA219" i="3"/>
  <c r="HR219" i="3"/>
  <c r="HW219" i="3"/>
  <c r="IB219" i="3"/>
  <c r="HO219" i="3"/>
  <c r="HX219" i="3"/>
  <c r="IC219" i="3"/>
  <c r="HP219" i="3"/>
  <c r="HU219" i="3"/>
  <c r="HZ219" i="3"/>
  <c r="HP215" i="3"/>
  <c r="HU215" i="3"/>
  <c r="HZ215" i="3"/>
  <c r="HQ215" i="3"/>
  <c r="HV215" i="3"/>
  <c r="IA215" i="3"/>
  <c r="HR215" i="3"/>
  <c r="HW215" i="3"/>
  <c r="IB215" i="3"/>
  <c r="HO215" i="3"/>
  <c r="HX215" i="3"/>
  <c r="IC215" i="3"/>
  <c r="HO212" i="3"/>
  <c r="HX212" i="3"/>
  <c r="IC212" i="3"/>
  <c r="HP212" i="3"/>
  <c r="HU212" i="3"/>
  <c r="HZ212" i="3"/>
  <c r="HQ212" i="3"/>
  <c r="HV212" i="3"/>
  <c r="IA212" i="3"/>
  <c r="HR212" i="3"/>
  <c r="HW212" i="3"/>
  <c r="IB212" i="3"/>
  <c r="HP206" i="3"/>
  <c r="HU206" i="3"/>
  <c r="HZ206" i="3"/>
  <c r="HQ206" i="3"/>
  <c r="HV206" i="3"/>
  <c r="IA206" i="3"/>
  <c r="HR206" i="3"/>
  <c r="HW206" i="3"/>
  <c r="IB206" i="3"/>
  <c r="HO206" i="3"/>
  <c r="HX206" i="3"/>
  <c r="IC206" i="3"/>
  <c r="HR203" i="3"/>
  <c r="HX203" i="3"/>
  <c r="IC203" i="3"/>
  <c r="HO203" i="3"/>
  <c r="HU203" i="3"/>
  <c r="HZ203" i="3"/>
  <c r="HP203" i="3"/>
  <c r="HV203" i="3"/>
  <c r="IA203" i="3"/>
  <c r="HQ203" i="3"/>
  <c r="HW203" i="3"/>
  <c r="IB203" i="3"/>
  <c r="HP195" i="3"/>
  <c r="HV195" i="3"/>
  <c r="IA195" i="3"/>
  <c r="HR195" i="3"/>
  <c r="HX195" i="3"/>
  <c r="IC195" i="3"/>
  <c r="HQ195" i="3"/>
  <c r="IB195" i="3"/>
  <c r="HU195" i="3"/>
  <c r="HW195" i="3"/>
  <c r="HO195" i="3"/>
  <c r="HZ195" i="3"/>
  <c r="HP189" i="3"/>
  <c r="HV189" i="3"/>
  <c r="IA189" i="3"/>
  <c r="HR189" i="3"/>
  <c r="HX189" i="3"/>
  <c r="IC189" i="3"/>
  <c r="HO189" i="3"/>
  <c r="HU189" i="3"/>
  <c r="HZ189" i="3"/>
  <c r="HQ189" i="3"/>
  <c r="HW189" i="3"/>
  <c r="IB189" i="3"/>
  <c r="HO183" i="3"/>
  <c r="HU183" i="3"/>
  <c r="HZ183" i="3"/>
  <c r="HP183" i="3"/>
  <c r="HV183" i="3"/>
  <c r="IA183" i="3"/>
  <c r="HQ183" i="3"/>
  <c r="HW183" i="3"/>
  <c r="IB183" i="3"/>
  <c r="HR183" i="3"/>
  <c r="HX183" i="3"/>
  <c r="IC183" i="3"/>
  <c r="HR177" i="3"/>
  <c r="HX177" i="3"/>
  <c r="IC177" i="3"/>
  <c r="HO177" i="3"/>
  <c r="HU177" i="3"/>
  <c r="HZ177" i="3"/>
  <c r="HP177" i="3"/>
  <c r="HV177" i="3"/>
  <c r="IA177" i="3"/>
  <c r="HQ177" i="3"/>
  <c r="HW177" i="3"/>
  <c r="IB177" i="3"/>
  <c r="HQ171" i="3"/>
  <c r="HW171" i="3"/>
  <c r="IB171" i="3"/>
  <c r="HR171" i="3"/>
  <c r="HX171" i="3"/>
  <c r="IC171" i="3"/>
  <c r="HO171" i="3"/>
  <c r="HU171" i="3"/>
  <c r="HZ171" i="3"/>
  <c r="HP171" i="3"/>
  <c r="HV171" i="3"/>
  <c r="IA171" i="3"/>
  <c r="HR163" i="3"/>
  <c r="HX163" i="3"/>
  <c r="IC163" i="3"/>
  <c r="HO163" i="3"/>
  <c r="HU163" i="3"/>
  <c r="HZ163" i="3"/>
  <c r="HP163" i="3"/>
  <c r="HV163" i="3"/>
  <c r="IA163" i="3"/>
  <c r="HQ163" i="3"/>
  <c r="HW163" i="3"/>
  <c r="IB163" i="3"/>
  <c r="HR154" i="3"/>
  <c r="HV154" i="3"/>
  <c r="IA154" i="3"/>
  <c r="HO154" i="3"/>
  <c r="HW154" i="3"/>
  <c r="IB154" i="3"/>
  <c r="HP154" i="3"/>
  <c r="HX154" i="3"/>
  <c r="IC154" i="3"/>
  <c r="HQ154" i="3"/>
  <c r="HU154" i="3"/>
  <c r="HZ154" i="3"/>
  <c r="HR150" i="3"/>
  <c r="HV150" i="3"/>
  <c r="IA150" i="3"/>
  <c r="HO150" i="3"/>
  <c r="HW150" i="3"/>
  <c r="IB150" i="3"/>
  <c r="HP150" i="3"/>
  <c r="HX150" i="3"/>
  <c r="IC150" i="3"/>
  <c r="HQ150" i="3"/>
  <c r="HU150" i="3"/>
  <c r="HZ150" i="3"/>
  <c r="HQ148" i="3"/>
  <c r="HU148" i="3"/>
  <c r="HZ148" i="3"/>
  <c r="HR148" i="3"/>
  <c r="HV148" i="3"/>
  <c r="IA148" i="3"/>
  <c r="HO148" i="3"/>
  <c r="HW148" i="3"/>
  <c r="IB148" i="3"/>
  <c r="HP148" i="3"/>
  <c r="HX148" i="3"/>
  <c r="IC148" i="3"/>
  <c r="HQ144" i="3"/>
  <c r="HU144" i="3"/>
  <c r="HZ144" i="3"/>
  <c r="HR144" i="3"/>
  <c r="HV144" i="3"/>
  <c r="IA144" i="3"/>
  <c r="HO144" i="3"/>
  <c r="HW144" i="3"/>
  <c r="IB144" i="3"/>
  <c r="HP144" i="3"/>
  <c r="HX144" i="3"/>
  <c r="IC144" i="3"/>
  <c r="HP142" i="3"/>
  <c r="HX142" i="3"/>
  <c r="IC142" i="3"/>
  <c r="HQ142" i="3"/>
  <c r="HU142" i="3"/>
  <c r="HZ142" i="3"/>
  <c r="HR142" i="3"/>
  <c r="HV142" i="3"/>
  <c r="IA142" i="3"/>
  <c r="HO142" i="3"/>
  <c r="HW142" i="3"/>
  <c r="IB142" i="3"/>
  <c r="HP138" i="3"/>
  <c r="HX138" i="3"/>
  <c r="IC138" i="3"/>
  <c r="HQ138" i="3"/>
  <c r="HU138" i="3"/>
  <c r="HZ138" i="3"/>
  <c r="HR138" i="3"/>
  <c r="HV138" i="3"/>
  <c r="IA138" i="3"/>
  <c r="HO138" i="3"/>
  <c r="HW138" i="3"/>
  <c r="IB138" i="3"/>
  <c r="HQ132" i="3"/>
  <c r="HU132" i="3"/>
  <c r="HZ132" i="3"/>
  <c r="HO132" i="3"/>
  <c r="HW132" i="3"/>
  <c r="IB132" i="3"/>
  <c r="HR132" i="3"/>
  <c r="IA132" i="3"/>
  <c r="IC132" i="3"/>
  <c r="HV132" i="3"/>
  <c r="HP132" i="3"/>
  <c r="HX132" i="3"/>
  <c r="HP127" i="3"/>
  <c r="HV127" i="3"/>
  <c r="IA127" i="3"/>
  <c r="HQ127" i="3"/>
  <c r="HW127" i="3"/>
  <c r="IB127" i="3"/>
  <c r="HO127" i="3"/>
  <c r="HU127" i="3"/>
  <c r="HZ127" i="3"/>
  <c r="HR127" i="3"/>
  <c r="HX127" i="3"/>
  <c r="IC127" i="3"/>
  <c r="HR122" i="3"/>
  <c r="HV122" i="3"/>
  <c r="IA122" i="3"/>
  <c r="HO122" i="3"/>
  <c r="HW122" i="3"/>
  <c r="IB122" i="3"/>
  <c r="HP122" i="3"/>
  <c r="HX122" i="3"/>
  <c r="IC122" i="3"/>
  <c r="HQ122" i="3"/>
  <c r="HU122" i="3"/>
  <c r="HZ122" i="3"/>
  <c r="HR117" i="3"/>
  <c r="HX117" i="3"/>
  <c r="IC117" i="3"/>
  <c r="HO117" i="3"/>
  <c r="HU117" i="3"/>
  <c r="HZ117" i="3"/>
  <c r="HP117" i="3"/>
  <c r="HV117" i="3"/>
  <c r="IA117" i="3"/>
  <c r="HQ117" i="3"/>
  <c r="HW117" i="3"/>
  <c r="IB117" i="3"/>
  <c r="HR114" i="3"/>
  <c r="HV114" i="3"/>
  <c r="IA114" i="3"/>
  <c r="HO114" i="3"/>
  <c r="HW114" i="3"/>
  <c r="IB114" i="3"/>
  <c r="HP114" i="3"/>
  <c r="HX114" i="3"/>
  <c r="IC114" i="3"/>
  <c r="HQ114" i="3"/>
  <c r="HU114" i="3"/>
  <c r="HZ114" i="3"/>
  <c r="HR109" i="3"/>
  <c r="HX109" i="3"/>
  <c r="IC109" i="3"/>
  <c r="HO109" i="3"/>
  <c r="HU109" i="3"/>
  <c r="HZ109" i="3"/>
  <c r="HP109" i="3"/>
  <c r="HV109" i="3"/>
  <c r="IA109" i="3"/>
  <c r="HQ109" i="3"/>
  <c r="HW109" i="3"/>
  <c r="IB109" i="3"/>
  <c r="HR102" i="3"/>
  <c r="HV102" i="3"/>
  <c r="IA102" i="3"/>
  <c r="HO102" i="3"/>
  <c r="HW102" i="3"/>
  <c r="IB102" i="3"/>
  <c r="HP102" i="3"/>
  <c r="HX102" i="3"/>
  <c r="IC102" i="3"/>
  <c r="HQ102" i="3"/>
  <c r="HU102" i="3"/>
  <c r="HZ102" i="3"/>
  <c r="HO99" i="3"/>
  <c r="HU99" i="3"/>
  <c r="HZ99" i="3"/>
  <c r="HQ99" i="3"/>
  <c r="HW99" i="3"/>
  <c r="IB99" i="3"/>
  <c r="HR99" i="3"/>
  <c r="IC99" i="3"/>
  <c r="HV99" i="3"/>
  <c r="HX99" i="3"/>
  <c r="HP99" i="3"/>
  <c r="IA99" i="3"/>
  <c r="HO95" i="3"/>
  <c r="HU95" i="3"/>
  <c r="HZ95" i="3"/>
  <c r="HQ95" i="3"/>
  <c r="HW95" i="3"/>
  <c r="IB95" i="3"/>
  <c r="HX95" i="3"/>
  <c r="HP95" i="3"/>
  <c r="IA95" i="3"/>
  <c r="HR95" i="3"/>
  <c r="IC95" i="3"/>
  <c r="HV95" i="3"/>
  <c r="HO92" i="3"/>
  <c r="HW92" i="3"/>
  <c r="IB92" i="3"/>
  <c r="HQ92" i="3"/>
  <c r="HU92" i="3"/>
  <c r="HZ92" i="3"/>
  <c r="HR92" i="3"/>
  <c r="IA92" i="3"/>
  <c r="IC92" i="3"/>
  <c r="HV92" i="3"/>
  <c r="HP92" i="3"/>
  <c r="HX92" i="3"/>
  <c r="HP85" i="3"/>
  <c r="HQ85" i="3"/>
  <c r="HW85" i="3"/>
  <c r="IB85" i="3"/>
  <c r="HR85" i="3"/>
  <c r="HX85" i="3"/>
  <c r="IC85" i="3"/>
  <c r="HO85" i="3"/>
  <c r="HU85" i="3"/>
  <c r="HZ85" i="3"/>
  <c r="HV85" i="3"/>
  <c r="IA85" i="3"/>
  <c r="HP48" i="3"/>
  <c r="HX48" i="3"/>
  <c r="IC48" i="3"/>
  <c r="HR48" i="3"/>
  <c r="HV48" i="3"/>
  <c r="IA48" i="3"/>
  <c r="HO48" i="3"/>
  <c r="HW48" i="3"/>
  <c r="IB48" i="3"/>
  <c r="HZ48" i="3"/>
  <c r="HQ48" i="3"/>
  <c r="HU48" i="3"/>
  <c r="HP47" i="3"/>
  <c r="HV47" i="3"/>
  <c r="IA47" i="3"/>
  <c r="HR47" i="3"/>
  <c r="HX47" i="3"/>
  <c r="IC47" i="3"/>
  <c r="HO47" i="3"/>
  <c r="HU47" i="3"/>
  <c r="HZ47" i="3"/>
  <c r="HW47" i="3"/>
  <c r="IB47" i="3"/>
  <c r="HQ47" i="3"/>
  <c r="HS47" i="3" s="1"/>
  <c r="HR46" i="3"/>
  <c r="HV46" i="3"/>
  <c r="IA46" i="3"/>
  <c r="HP46" i="3"/>
  <c r="HX46" i="3"/>
  <c r="IC46" i="3"/>
  <c r="HQ46" i="3"/>
  <c r="HU46" i="3"/>
  <c r="HZ46" i="3"/>
  <c r="HW46" i="3"/>
  <c r="IB46" i="3"/>
  <c r="HO46" i="3"/>
  <c r="HR45" i="3"/>
  <c r="HX45" i="3"/>
  <c r="IC45" i="3"/>
  <c r="HP45" i="3"/>
  <c r="HV45" i="3"/>
  <c r="IA45" i="3"/>
  <c r="HQ45" i="3"/>
  <c r="HW45" i="3"/>
  <c r="IB45" i="3"/>
  <c r="HO45" i="3"/>
  <c r="HU45" i="3"/>
  <c r="HZ45" i="3"/>
  <c r="HP44" i="3"/>
  <c r="HX44" i="3"/>
  <c r="IC44" i="3"/>
  <c r="HR44" i="3"/>
  <c r="HV44" i="3"/>
  <c r="IA44" i="3"/>
  <c r="HO44" i="3"/>
  <c r="HW44" i="3"/>
  <c r="IB44" i="3"/>
  <c r="HQ44" i="3"/>
  <c r="HU44" i="3"/>
  <c r="HZ44" i="3"/>
  <c r="HR21" i="3"/>
  <c r="HX21" i="3"/>
  <c r="IC21" i="3"/>
  <c r="HO21" i="3"/>
  <c r="HU21" i="3"/>
  <c r="HZ21" i="3"/>
  <c r="HP21" i="3"/>
  <c r="HV21" i="3"/>
  <c r="IA21" i="3"/>
  <c r="HQ21" i="3"/>
  <c r="HW21" i="3"/>
  <c r="IB21" i="3"/>
  <c r="HQ513" i="3"/>
  <c r="HW513" i="3"/>
  <c r="IB513" i="3"/>
  <c r="HR513" i="3"/>
  <c r="HX513" i="3"/>
  <c r="IC513" i="3"/>
  <c r="HO513" i="3"/>
  <c r="HU513" i="3"/>
  <c r="HZ513" i="3"/>
  <c r="IA513" i="3"/>
  <c r="HP513" i="3"/>
  <c r="HV513" i="3"/>
  <c r="HP527" i="3"/>
  <c r="HV527" i="3"/>
  <c r="IA527" i="3"/>
  <c r="HQ527" i="3"/>
  <c r="HW527" i="3"/>
  <c r="IB527" i="3"/>
  <c r="HR527" i="3"/>
  <c r="HX527" i="3"/>
  <c r="IC527" i="3"/>
  <c r="HZ527" i="3"/>
  <c r="HO527" i="3"/>
  <c r="HU527" i="3"/>
  <c r="HP522" i="3"/>
  <c r="HV522" i="3"/>
  <c r="IA522" i="3"/>
  <c r="HQ522" i="3"/>
  <c r="HW522" i="3"/>
  <c r="IB522" i="3"/>
  <c r="HR522" i="3"/>
  <c r="HX522" i="3"/>
  <c r="IC522" i="3"/>
  <c r="HU522" i="3"/>
  <c r="HZ522" i="3"/>
  <c r="HO522" i="3"/>
  <c r="HQ518" i="3"/>
  <c r="HU518" i="3"/>
  <c r="HZ518" i="3"/>
  <c r="HR518" i="3"/>
  <c r="HV518" i="3"/>
  <c r="IA518" i="3"/>
  <c r="HO518" i="3"/>
  <c r="HW518" i="3"/>
  <c r="IB518" i="3"/>
  <c r="HP518" i="3"/>
  <c r="HX518" i="3"/>
  <c r="IC518" i="3"/>
  <c r="HR506" i="3"/>
  <c r="HV506" i="3"/>
  <c r="IA506" i="3"/>
  <c r="HO506" i="3"/>
  <c r="HW506" i="3"/>
  <c r="IB506" i="3"/>
  <c r="HP506" i="3"/>
  <c r="HX506" i="3"/>
  <c r="IC506" i="3"/>
  <c r="HQ506" i="3"/>
  <c r="HU506" i="3"/>
  <c r="HZ506" i="3"/>
  <c r="HR502" i="3"/>
  <c r="HV502" i="3"/>
  <c r="IA502" i="3"/>
  <c r="HO502" i="3"/>
  <c r="HW502" i="3"/>
  <c r="IB502" i="3"/>
  <c r="HP502" i="3"/>
  <c r="HX502" i="3"/>
  <c r="IC502" i="3"/>
  <c r="HQ502" i="3"/>
  <c r="HU502" i="3"/>
  <c r="HZ502" i="3"/>
  <c r="HQ499" i="3"/>
  <c r="HW499" i="3"/>
  <c r="IB499" i="3"/>
  <c r="HR499" i="3"/>
  <c r="HX499" i="3"/>
  <c r="IC499" i="3"/>
  <c r="HO499" i="3"/>
  <c r="HU499" i="3"/>
  <c r="HZ499" i="3"/>
  <c r="HP499" i="3"/>
  <c r="HV499" i="3"/>
  <c r="IA499" i="3"/>
  <c r="HO497" i="3"/>
  <c r="HU497" i="3"/>
  <c r="HZ497" i="3"/>
  <c r="HP497" i="3"/>
  <c r="HV497" i="3"/>
  <c r="IA497" i="3"/>
  <c r="HQ497" i="3"/>
  <c r="HW497" i="3"/>
  <c r="IB497" i="3"/>
  <c r="HR497" i="3"/>
  <c r="HX497" i="3"/>
  <c r="IC497" i="3"/>
  <c r="HR466" i="3"/>
  <c r="HV466" i="3"/>
  <c r="IA466" i="3"/>
  <c r="HO466" i="3"/>
  <c r="HW466" i="3"/>
  <c r="IB466" i="3"/>
  <c r="HP466" i="3"/>
  <c r="HX466" i="3"/>
  <c r="IC466" i="3"/>
  <c r="HQ466" i="3"/>
  <c r="HU466" i="3"/>
  <c r="HZ466" i="3"/>
  <c r="HR448" i="3"/>
  <c r="HV448" i="3"/>
  <c r="IA448" i="3"/>
  <c r="HO448" i="3"/>
  <c r="HW448" i="3"/>
  <c r="IB448" i="3"/>
  <c r="HP448" i="3"/>
  <c r="HX448" i="3"/>
  <c r="IC448" i="3"/>
  <c r="HQ448" i="3"/>
  <c r="HU448" i="3"/>
  <c r="HZ448" i="3"/>
  <c r="HR425" i="3"/>
  <c r="HX425" i="3"/>
  <c r="IC425" i="3"/>
  <c r="HQ425" i="3"/>
  <c r="HZ425" i="3"/>
  <c r="HU425" i="3"/>
  <c r="IA425" i="3"/>
  <c r="HO425" i="3"/>
  <c r="HV425" i="3"/>
  <c r="IB425" i="3"/>
  <c r="HP425" i="3"/>
  <c r="HW425" i="3"/>
  <c r="HP424" i="3"/>
  <c r="HX424" i="3"/>
  <c r="IC424" i="3"/>
  <c r="HQ424" i="3"/>
  <c r="HV424" i="3"/>
  <c r="IA424" i="3"/>
  <c r="HU424" i="3"/>
  <c r="IB424" i="3"/>
  <c r="HO424" i="3"/>
  <c r="HW424" i="3"/>
  <c r="HR424" i="3"/>
  <c r="HZ424" i="3"/>
  <c r="HR422" i="3"/>
  <c r="HV422" i="3"/>
  <c r="IA422" i="3"/>
  <c r="HP422" i="3"/>
  <c r="HU422" i="3"/>
  <c r="IB422" i="3"/>
  <c r="HQ422" i="3"/>
  <c r="HX422" i="3"/>
  <c r="HZ422" i="3"/>
  <c r="IC422" i="3"/>
  <c r="HO422" i="3"/>
  <c r="HW422" i="3"/>
  <c r="HO418" i="3"/>
  <c r="HW418" i="3"/>
  <c r="IB418" i="3"/>
  <c r="HP418" i="3"/>
  <c r="HX418" i="3"/>
  <c r="IC418" i="3"/>
  <c r="HQ418" i="3"/>
  <c r="HZ418" i="3"/>
  <c r="IA418" i="3"/>
  <c r="HR418" i="3"/>
  <c r="HU418" i="3"/>
  <c r="HV418" i="3"/>
  <c r="HQ416" i="3"/>
  <c r="HU416" i="3"/>
  <c r="HZ416" i="3"/>
  <c r="HR416" i="3"/>
  <c r="HV416" i="3"/>
  <c r="IA416" i="3"/>
  <c r="IB416" i="3"/>
  <c r="HW416" i="3"/>
  <c r="HO416" i="3"/>
  <c r="HX416" i="3"/>
  <c r="HP416" i="3"/>
  <c r="IC416" i="3"/>
  <c r="HQ415" i="3"/>
  <c r="HW415" i="3"/>
  <c r="IB415" i="3"/>
  <c r="HR415" i="3"/>
  <c r="HX415" i="3"/>
  <c r="IC415" i="3"/>
  <c r="HO415" i="3"/>
  <c r="HZ415" i="3"/>
  <c r="HV415" i="3"/>
  <c r="IA415" i="3"/>
  <c r="HP415" i="3"/>
  <c r="HU415" i="3"/>
  <c r="HO413" i="3"/>
  <c r="HU413" i="3"/>
  <c r="HZ413" i="3"/>
  <c r="HP413" i="3"/>
  <c r="HV413" i="3"/>
  <c r="IA413" i="3"/>
  <c r="HQ413" i="3"/>
  <c r="IB413" i="3"/>
  <c r="IC413" i="3"/>
  <c r="HR413" i="3"/>
  <c r="HW413" i="3"/>
  <c r="HX413" i="3"/>
  <c r="HQ411" i="3"/>
  <c r="HW411" i="3"/>
  <c r="IB411" i="3"/>
  <c r="HR411" i="3"/>
  <c r="HX411" i="3"/>
  <c r="IC411" i="3"/>
  <c r="HO411" i="3"/>
  <c r="HZ411" i="3"/>
  <c r="HU411" i="3"/>
  <c r="HV411" i="3"/>
  <c r="IA411" i="3"/>
  <c r="HP411" i="3"/>
  <c r="HO410" i="3"/>
  <c r="HW410" i="3"/>
  <c r="IB410" i="3"/>
  <c r="HP410" i="3"/>
  <c r="HX410" i="3"/>
  <c r="IC410" i="3"/>
  <c r="HU410" i="3"/>
  <c r="HV410" i="3"/>
  <c r="HZ410" i="3"/>
  <c r="HQ410" i="3"/>
  <c r="IA410" i="3"/>
  <c r="HR410" i="3"/>
  <c r="HO409" i="3"/>
  <c r="HU409" i="3"/>
  <c r="HZ409" i="3"/>
  <c r="HP409" i="3"/>
  <c r="HV409" i="3"/>
  <c r="IA409" i="3"/>
  <c r="HQ409" i="3"/>
  <c r="IB409" i="3"/>
  <c r="HX409" i="3"/>
  <c r="IC409" i="3"/>
  <c r="HR409" i="3"/>
  <c r="HW409" i="3"/>
  <c r="HQ408" i="3"/>
  <c r="HU408" i="3"/>
  <c r="HZ408" i="3"/>
  <c r="HR408" i="3"/>
  <c r="HV408" i="3"/>
  <c r="IA408" i="3"/>
  <c r="HO408" i="3"/>
  <c r="HW408" i="3"/>
  <c r="HP408" i="3"/>
  <c r="IB408" i="3"/>
  <c r="IC408" i="3"/>
  <c r="HX408" i="3"/>
  <c r="HQ407" i="3"/>
  <c r="HW407" i="3"/>
  <c r="IB407" i="3"/>
  <c r="HR407" i="3"/>
  <c r="HX407" i="3"/>
  <c r="IC407" i="3"/>
  <c r="HU407" i="3"/>
  <c r="HP407" i="3"/>
  <c r="HV407" i="3"/>
  <c r="HZ407" i="3"/>
  <c r="HO407" i="3"/>
  <c r="IA407" i="3"/>
  <c r="HO406" i="3"/>
  <c r="HW406" i="3"/>
  <c r="IB406" i="3"/>
  <c r="HP406" i="3"/>
  <c r="HX406" i="3"/>
  <c r="IC406" i="3"/>
  <c r="HQ406" i="3"/>
  <c r="HZ406" i="3"/>
  <c r="HU406" i="3"/>
  <c r="HV406" i="3"/>
  <c r="IA406" i="3"/>
  <c r="HR406" i="3"/>
  <c r="HP400" i="3"/>
  <c r="HX400" i="3"/>
  <c r="IC400" i="3"/>
  <c r="HQ400" i="3"/>
  <c r="HU400" i="3"/>
  <c r="HZ400" i="3"/>
  <c r="HR400" i="3"/>
  <c r="IA400" i="3"/>
  <c r="HO400" i="3"/>
  <c r="IB400" i="3"/>
  <c r="HV400" i="3"/>
  <c r="HW400" i="3"/>
  <c r="HP396" i="3"/>
  <c r="HX396" i="3"/>
  <c r="IC396" i="3"/>
  <c r="HQ396" i="3"/>
  <c r="HU396" i="3"/>
  <c r="HZ396" i="3"/>
  <c r="HV396" i="3"/>
  <c r="HO396" i="3"/>
  <c r="IA396" i="3"/>
  <c r="HR396" i="3"/>
  <c r="IB396" i="3"/>
  <c r="HW396" i="3"/>
  <c r="HO394" i="3"/>
  <c r="HW394" i="3"/>
  <c r="IB394" i="3"/>
  <c r="HP394" i="3"/>
  <c r="HX394" i="3"/>
  <c r="IC394" i="3"/>
  <c r="HU394" i="3"/>
  <c r="HV394" i="3"/>
  <c r="HZ394" i="3"/>
  <c r="HQ394" i="3"/>
  <c r="IA394" i="3"/>
  <c r="HR394" i="3"/>
  <c r="HQ391" i="3"/>
  <c r="HW391" i="3"/>
  <c r="IB391" i="3"/>
  <c r="HR391" i="3"/>
  <c r="HX391" i="3"/>
  <c r="IC391" i="3"/>
  <c r="HU391" i="3"/>
  <c r="HP391" i="3"/>
  <c r="HV391" i="3"/>
  <c r="HZ391" i="3"/>
  <c r="HO391" i="3"/>
  <c r="IA391" i="3"/>
  <c r="HO390" i="3"/>
  <c r="HW390" i="3"/>
  <c r="IB390" i="3"/>
  <c r="HP390" i="3"/>
  <c r="HX390" i="3"/>
  <c r="IC390" i="3"/>
  <c r="HQ390" i="3"/>
  <c r="HZ390" i="3"/>
  <c r="HU390" i="3"/>
  <c r="HV390" i="3"/>
  <c r="IA390" i="3"/>
  <c r="HR390" i="3"/>
  <c r="HP386" i="3"/>
  <c r="HX386" i="3"/>
  <c r="IC386" i="3"/>
  <c r="HQ386" i="3"/>
  <c r="HU386" i="3"/>
  <c r="HZ386" i="3"/>
  <c r="HR386" i="3"/>
  <c r="IA386" i="3"/>
  <c r="HV386" i="3"/>
  <c r="HW386" i="3"/>
  <c r="HO386" i="3"/>
  <c r="IB386" i="3"/>
  <c r="HO384" i="3"/>
  <c r="HW384" i="3"/>
  <c r="IB384" i="3"/>
  <c r="HP384" i="3"/>
  <c r="HX384" i="3"/>
  <c r="IC384" i="3"/>
  <c r="HQ384" i="3"/>
  <c r="HZ384" i="3"/>
  <c r="HV384" i="3"/>
  <c r="IA384" i="3"/>
  <c r="HR384" i="3"/>
  <c r="HU384" i="3"/>
  <c r="HQ382" i="3"/>
  <c r="HU382" i="3"/>
  <c r="HZ382" i="3"/>
  <c r="HR382" i="3"/>
  <c r="HV382" i="3"/>
  <c r="IA382" i="3"/>
  <c r="IB382" i="3"/>
  <c r="HP382" i="3"/>
  <c r="IC382" i="3"/>
  <c r="HW382" i="3"/>
  <c r="HO382" i="3"/>
  <c r="HX382" i="3"/>
  <c r="HP379" i="3"/>
  <c r="HV379" i="3"/>
  <c r="IA379" i="3"/>
  <c r="HQ379" i="3"/>
  <c r="HW379" i="3"/>
  <c r="IB379" i="3"/>
  <c r="HO379" i="3"/>
  <c r="HZ379" i="3"/>
  <c r="IC379" i="3"/>
  <c r="HR379" i="3"/>
  <c r="HU379" i="3"/>
  <c r="HX379" i="3"/>
  <c r="HP375" i="3"/>
  <c r="HV375" i="3"/>
  <c r="IA375" i="3"/>
  <c r="HQ375" i="3"/>
  <c r="HW375" i="3"/>
  <c r="IB375" i="3"/>
  <c r="HO375" i="3"/>
  <c r="HZ375" i="3"/>
  <c r="HU375" i="3"/>
  <c r="HR375" i="3"/>
  <c r="HX375" i="3"/>
  <c r="IC375" i="3"/>
  <c r="HP371" i="3"/>
  <c r="HV371" i="3"/>
  <c r="IA371" i="3"/>
  <c r="HQ371" i="3"/>
  <c r="HW371" i="3"/>
  <c r="IB371" i="3"/>
  <c r="HX371" i="3"/>
  <c r="HR371" i="3"/>
  <c r="IC371" i="3"/>
  <c r="HO371" i="3"/>
  <c r="HU371" i="3"/>
  <c r="HZ371" i="3"/>
  <c r="HR369" i="3"/>
  <c r="HX369" i="3"/>
  <c r="IC369" i="3"/>
  <c r="HO369" i="3"/>
  <c r="HU369" i="3"/>
  <c r="HZ369" i="3"/>
  <c r="HP369" i="3"/>
  <c r="IA369" i="3"/>
  <c r="HV369" i="3"/>
  <c r="IB369" i="3"/>
  <c r="HQ369" i="3"/>
  <c r="HW369" i="3"/>
  <c r="HO330" i="3"/>
  <c r="HX330" i="3"/>
  <c r="IC330" i="3"/>
  <c r="HP330" i="3"/>
  <c r="HU330" i="3"/>
  <c r="HZ330" i="3"/>
  <c r="HW330" i="3"/>
  <c r="HQ330" i="3"/>
  <c r="IA330" i="3"/>
  <c r="HR330" i="3"/>
  <c r="IB330" i="3"/>
  <c r="HV330" i="3"/>
  <c r="HP292" i="3"/>
  <c r="HU292" i="3"/>
  <c r="HZ292" i="3"/>
  <c r="HQ292" i="3"/>
  <c r="HV292" i="3"/>
  <c r="IA292" i="3"/>
  <c r="HO292" i="3"/>
  <c r="HX292" i="3"/>
  <c r="HR292" i="3"/>
  <c r="IB292" i="3"/>
  <c r="HW292" i="3"/>
  <c r="IC292" i="3"/>
  <c r="HP286" i="3"/>
  <c r="HV286" i="3"/>
  <c r="IA286" i="3"/>
  <c r="HQ286" i="3"/>
  <c r="HW286" i="3"/>
  <c r="IB286" i="3"/>
  <c r="HR286" i="3"/>
  <c r="IC286" i="3"/>
  <c r="HU286" i="3"/>
  <c r="HO286" i="3"/>
  <c r="HX286" i="3"/>
  <c r="HZ286" i="3"/>
  <c r="HR280" i="3"/>
  <c r="HW280" i="3"/>
  <c r="IB280" i="3"/>
  <c r="HO280" i="3"/>
  <c r="HX280" i="3"/>
  <c r="IC280" i="3"/>
  <c r="HQ280" i="3"/>
  <c r="IA280" i="3"/>
  <c r="HU280" i="3"/>
  <c r="HV280" i="3"/>
  <c r="HZ280" i="3"/>
  <c r="HP280" i="3"/>
  <c r="HO273" i="3"/>
  <c r="HX273" i="3"/>
  <c r="IC273" i="3"/>
  <c r="HP273" i="3"/>
  <c r="HU273" i="3"/>
  <c r="HZ273" i="3"/>
  <c r="HW273" i="3"/>
  <c r="HQ273" i="3"/>
  <c r="IA273" i="3"/>
  <c r="HR273" i="3"/>
  <c r="HV273" i="3"/>
  <c r="IB273" i="3"/>
  <c r="HO269" i="3"/>
  <c r="HU269" i="3"/>
  <c r="HZ269" i="3"/>
  <c r="HP269" i="3"/>
  <c r="HV269" i="3"/>
  <c r="IA269" i="3"/>
  <c r="HW269" i="3"/>
  <c r="HX269" i="3"/>
  <c r="IB269" i="3"/>
  <c r="IC269" i="3"/>
  <c r="HQ269" i="3"/>
  <c r="HR269" i="3"/>
  <c r="HQ265" i="3"/>
  <c r="HW265" i="3"/>
  <c r="IB265" i="3"/>
  <c r="HR265" i="3"/>
  <c r="HX265" i="3"/>
  <c r="IC265" i="3"/>
  <c r="HO265" i="3"/>
  <c r="HZ265" i="3"/>
  <c r="HP265" i="3"/>
  <c r="IA265" i="3"/>
  <c r="HU265" i="3"/>
  <c r="HV265" i="3"/>
  <c r="HQ262" i="3"/>
  <c r="HV262" i="3"/>
  <c r="IA262" i="3"/>
  <c r="HR262" i="3"/>
  <c r="HW262" i="3"/>
  <c r="IB262" i="3"/>
  <c r="HU262" i="3"/>
  <c r="HO262" i="3"/>
  <c r="HX262" i="3"/>
  <c r="HZ262" i="3"/>
  <c r="IC262" i="3"/>
  <c r="HP262" i="3"/>
  <c r="HO255" i="3"/>
  <c r="HU255" i="3"/>
  <c r="HZ255" i="3"/>
  <c r="HP255" i="3"/>
  <c r="HV255" i="3"/>
  <c r="IA255" i="3"/>
  <c r="HQ255" i="3"/>
  <c r="HW255" i="3"/>
  <c r="IB255" i="3"/>
  <c r="HR255" i="3"/>
  <c r="HX255" i="3"/>
  <c r="IC255" i="3"/>
  <c r="HO249" i="3"/>
  <c r="HX249" i="3"/>
  <c r="IC249" i="3"/>
  <c r="HP249" i="3"/>
  <c r="HU249" i="3"/>
  <c r="HZ249" i="3"/>
  <c r="HQ249" i="3"/>
  <c r="HV249" i="3"/>
  <c r="IA249" i="3"/>
  <c r="HR249" i="3"/>
  <c r="HW249" i="3"/>
  <c r="IB249" i="3"/>
  <c r="HP236" i="3"/>
  <c r="HU236" i="3"/>
  <c r="HZ236" i="3"/>
  <c r="HQ236" i="3"/>
  <c r="HV236" i="3"/>
  <c r="IA236" i="3"/>
  <c r="HR236" i="3"/>
  <c r="HW236" i="3"/>
  <c r="IB236" i="3"/>
  <c r="HO236" i="3"/>
  <c r="HX236" i="3"/>
  <c r="IC236" i="3"/>
  <c r="HP230" i="3"/>
  <c r="HU230" i="3"/>
  <c r="HZ230" i="3"/>
  <c r="HQ230" i="3"/>
  <c r="HV230" i="3"/>
  <c r="IA230" i="3"/>
  <c r="HR230" i="3"/>
  <c r="HW230" i="3"/>
  <c r="IB230" i="3"/>
  <c r="HO230" i="3"/>
  <c r="HX230" i="3"/>
  <c r="IC230" i="3"/>
  <c r="HQ223" i="3"/>
  <c r="HV223" i="3"/>
  <c r="IA223" i="3"/>
  <c r="HR223" i="3"/>
  <c r="HW223" i="3"/>
  <c r="IB223" i="3"/>
  <c r="HO223" i="3"/>
  <c r="HX223" i="3"/>
  <c r="IC223" i="3"/>
  <c r="HP223" i="3"/>
  <c r="HU223" i="3"/>
  <c r="HZ223" i="3"/>
  <c r="HO216" i="3"/>
  <c r="HX216" i="3"/>
  <c r="IC216" i="3"/>
  <c r="HP216" i="3"/>
  <c r="HU216" i="3"/>
  <c r="HZ216" i="3"/>
  <c r="HQ216" i="3"/>
  <c r="HV216" i="3"/>
  <c r="IA216" i="3"/>
  <c r="HR216" i="3"/>
  <c r="HW216" i="3"/>
  <c r="IB216" i="3"/>
  <c r="HR213" i="3"/>
  <c r="HW213" i="3"/>
  <c r="IB213" i="3"/>
  <c r="HO213" i="3"/>
  <c r="HX213" i="3"/>
  <c r="IC213" i="3"/>
  <c r="HP213" i="3"/>
  <c r="HU213" i="3"/>
  <c r="HZ213" i="3"/>
  <c r="HQ213" i="3"/>
  <c r="HV213" i="3"/>
  <c r="IA213" i="3"/>
  <c r="HP209" i="3"/>
  <c r="HU209" i="3"/>
  <c r="HZ209" i="3"/>
  <c r="HQ209" i="3"/>
  <c r="HV209" i="3"/>
  <c r="IA209" i="3"/>
  <c r="HR209" i="3"/>
  <c r="HW209" i="3"/>
  <c r="IB209" i="3"/>
  <c r="HO209" i="3"/>
  <c r="HX209" i="3"/>
  <c r="IC209" i="3"/>
  <c r="HR204" i="3"/>
  <c r="HW204" i="3"/>
  <c r="IB204" i="3"/>
  <c r="HO204" i="3"/>
  <c r="HX204" i="3"/>
  <c r="IC204" i="3"/>
  <c r="HP204" i="3"/>
  <c r="HU204" i="3"/>
  <c r="HZ204" i="3"/>
  <c r="HQ204" i="3"/>
  <c r="HV204" i="3"/>
  <c r="IA204" i="3"/>
  <c r="HQ200" i="3"/>
  <c r="HV200" i="3"/>
  <c r="IA200" i="3"/>
  <c r="HR200" i="3"/>
  <c r="HW200" i="3"/>
  <c r="IB200" i="3"/>
  <c r="HO200" i="3"/>
  <c r="HX200" i="3"/>
  <c r="IC200" i="3"/>
  <c r="HP200" i="3"/>
  <c r="HU200" i="3"/>
  <c r="HZ200" i="3"/>
  <c r="HR198" i="3"/>
  <c r="HX198" i="3"/>
  <c r="IC198" i="3"/>
  <c r="HO198" i="3"/>
  <c r="HU198" i="3"/>
  <c r="HZ198" i="3"/>
  <c r="HP198" i="3"/>
  <c r="HV198" i="3"/>
  <c r="IA198" i="3"/>
  <c r="HQ198" i="3"/>
  <c r="HW198" i="3"/>
  <c r="IB198" i="3"/>
  <c r="HQ194" i="3"/>
  <c r="HV194" i="3"/>
  <c r="IA194" i="3"/>
  <c r="HO194" i="3"/>
  <c r="HX194" i="3"/>
  <c r="IC194" i="3"/>
  <c r="HW194" i="3"/>
  <c r="HP194" i="3"/>
  <c r="HZ194" i="3"/>
  <c r="HR194" i="3"/>
  <c r="IB194" i="3"/>
  <c r="HU194" i="3"/>
  <c r="HO192" i="3"/>
  <c r="HX192" i="3"/>
  <c r="IC192" i="3"/>
  <c r="HQ192" i="3"/>
  <c r="HV192" i="3"/>
  <c r="IA192" i="3"/>
  <c r="HR192" i="3"/>
  <c r="HW192" i="3"/>
  <c r="IB192" i="3"/>
  <c r="HP192" i="3"/>
  <c r="HU192" i="3"/>
  <c r="HZ192" i="3"/>
  <c r="HR188" i="3"/>
  <c r="HV188" i="3"/>
  <c r="IA188" i="3"/>
  <c r="HP188" i="3"/>
  <c r="HX188" i="3"/>
  <c r="IC188" i="3"/>
  <c r="HQ188" i="3"/>
  <c r="HU188" i="3"/>
  <c r="HZ188" i="3"/>
  <c r="HO188" i="3"/>
  <c r="HW188" i="3"/>
  <c r="IB188" i="3"/>
  <c r="HQ186" i="3"/>
  <c r="HU186" i="3"/>
  <c r="HZ186" i="3"/>
  <c r="HR186" i="3"/>
  <c r="HV186" i="3"/>
  <c r="IA186" i="3"/>
  <c r="HO186" i="3"/>
  <c r="HW186" i="3"/>
  <c r="IB186" i="3"/>
  <c r="HP186" i="3"/>
  <c r="HX186" i="3"/>
  <c r="IC186" i="3"/>
  <c r="HQ182" i="3"/>
  <c r="HU182" i="3"/>
  <c r="HZ182" i="3"/>
  <c r="HR182" i="3"/>
  <c r="HV182" i="3"/>
  <c r="IA182" i="3"/>
  <c r="HO182" i="3"/>
  <c r="HW182" i="3"/>
  <c r="IB182" i="3"/>
  <c r="HP182" i="3"/>
  <c r="HX182" i="3"/>
  <c r="IC182" i="3"/>
  <c r="HP180" i="3"/>
  <c r="HX180" i="3"/>
  <c r="IC180" i="3"/>
  <c r="HQ180" i="3"/>
  <c r="HU180" i="3"/>
  <c r="HZ180" i="3"/>
  <c r="HR180" i="3"/>
  <c r="HV180" i="3"/>
  <c r="IA180" i="3"/>
  <c r="HO180" i="3"/>
  <c r="HW180" i="3"/>
  <c r="IB180" i="3"/>
  <c r="HP176" i="3"/>
  <c r="HX176" i="3"/>
  <c r="IC176" i="3"/>
  <c r="HQ176" i="3"/>
  <c r="HU176" i="3"/>
  <c r="HZ176" i="3"/>
  <c r="HR176" i="3"/>
  <c r="HV176" i="3"/>
  <c r="IA176" i="3"/>
  <c r="HO176" i="3"/>
  <c r="HW176" i="3"/>
  <c r="IB176" i="3"/>
  <c r="HO170" i="3"/>
  <c r="HW170" i="3"/>
  <c r="IB170" i="3"/>
  <c r="HP170" i="3"/>
  <c r="HX170" i="3"/>
  <c r="IC170" i="3"/>
  <c r="HQ170" i="3"/>
  <c r="HU170" i="3"/>
  <c r="HZ170" i="3"/>
  <c r="HR170" i="3"/>
  <c r="HV170" i="3"/>
  <c r="IA170" i="3"/>
  <c r="HR164" i="3"/>
  <c r="HV164" i="3"/>
  <c r="IA164" i="3"/>
  <c r="HO164" i="3"/>
  <c r="HW164" i="3"/>
  <c r="IB164" i="3"/>
  <c r="HP164" i="3"/>
  <c r="HX164" i="3"/>
  <c r="IC164" i="3"/>
  <c r="HQ164" i="3"/>
  <c r="HU164" i="3"/>
  <c r="HZ164" i="3"/>
  <c r="HP151" i="3"/>
  <c r="HV151" i="3"/>
  <c r="IA151" i="3"/>
  <c r="HQ151" i="3"/>
  <c r="HW151" i="3"/>
  <c r="IB151" i="3"/>
  <c r="HR151" i="3"/>
  <c r="HX151" i="3"/>
  <c r="IC151" i="3"/>
  <c r="HO151" i="3"/>
  <c r="HU151" i="3"/>
  <c r="HZ151" i="3"/>
  <c r="HO145" i="3"/>
  <c r="HU145" i="3"/>
  <c r="HZ145" i="3"/>
  <c r="HP145" i="3"/>
  <c r="HV145" i="3"/>
  <c r="IA145" i="3"/>
  <c r="HQ145" i="3"/>
  <c r="HW145" i="3"/>
  <c r="IB145" i="3"/>
  <c r="HR145" i="3"/>
  <c r="HX145" i="3"/>
  <c r="IC145" i="3"/>
  <c r="HR139" i="3"/>
  <c r="HX139" i="3"/>
  <c r="IC139" i="3"/>
  <c r="HO139" i="3"/>
  <c r="HU139" i="3"/>
  <c r="HZ139" i="3"/>
  <c r="HP139" i="3"/>
  <c r="HV139" i="3"/>
  <c r="IA139" i="3"/>
  <c r="HQ139" i="3"/>
  <c r="HW139" i="3"/>
  <c r="IB139" i="3"/>
  <c r="HO133" i="3"/>
  <c r="HU133" i="3"/>
  <c r="HZ133" i="3"/>
  <c r="HQ133" i="3"/>
  <c r="HW133" i="3"/>
  <c r="IB133" i="3"/>
  <c r="HV133" i="3"/>
  <c r="HX133" i="3"/>
  <c r="HP133" i="3"/>
  <c r="IA133" i="3"/>
  <c r="HR133" i="3"/>
  <c r="IC133" i="3"/>
  <c r="HP128" i="3"/>
  <c r="HX128" i="3"/>
  <c r="IC128" i="3"/>
  <c r="HQ128" i="3"/>
  <c r="HU128" i="3"/>
  <c r="HZ128" i="3"/>
  <c r="HO128" i="3"/>
  <c r="HW128" i="3"/>
  <c r="IB128" i="3"/>
  <c r="HR128" i="3"/>
  <c r="HV128" i="3"/>
  <c r="IA128" i="3"/>
  <c r="HP123" i="3"/>
  <c r="HV123" i="3"/>
  <c r="IA123" i="3"/>
  <c r="HQ123" i="3"/>
  <c r="HW123" i="3"/>
  <c r="IB123" i="3"/>
  <c r="HR123" i="3"/>
  <c r="HX123" i="3"/>
  <c r="IC123" i="3"/>
  <c r="HO123" i="3"/>
  <c r="HU123" i="3"/>
  <c r="HZ123" i="3"/>
  <c r="HP119" i="3"/>
  <c r="HV119" i="3"/>
  <c r="IA119" i="3"/>
  <c r="HQ119" i="3"/>
  <c r="HW119" i="3"/>
  <c r="IB119" i="3"/>
  <c r="HR119" i="3"/>
  <c r="HX119" i="3"/>
  <c r="IC119" i="3"/>
  <c r="HO119" i="3"/>
  <c r="HU119" i="3"/>
  <c r="HZ119" i="3"/>
  <c r="HR110" i="3"/>
  <c r="HV110" i="3"/>
  <c r="IA110" i="3"/>
  <c r="HO110" i="3"/>
  <c r="HW110" i="3"/>
  <c r="IB110" i="3"/>
  <c r="HP110" i="3"/>
  <c r="HX110" i="3"/>
  <c r="IC110" i="3"/>
  <c r="HQ110" i="3"/>
  <c r="HU110" i="3"/>
  <c r="HZ110" i="3"/>
  <c r="HR105" i="3"/>
  <c r="HX105" i="3"/>
  <c r="IC105" i="3"/>
  <c r="HO105" i="3"/>
  <c r="HU105" i="3"/>
  <c r="HZ105" i="3"/>
  <c r="HP105" i="3"/>
  <c r="HV105" i="3"/>
  <c r="IA105" i="3"/>
  <c r="HQ105" i="3"/>
  <c r="HW105" i="3"/>
  <c r="IB105" i="3"/>
  <c r="HO101" i="3"/>
  <c r="HR101" i="3"/>
  <c r="HX101" i="3"/>
  <c r="IC101" i="3"/>
  <c r="HU101" i="3"/>
  <c r="HZ101" i="3"/>
  <c r="HP101" i="3"/>
  <c r="HV101" i="3"/>
  <c r="IA101" i="3"/>
  <c r="HQ101" i="3"/>
  <c r="HS101" i="3" s="1"/>
  <c r="HW101" i="3"/>
  <c r="IB101" i="3"/>
  <c r="HQ98" i="3"/>
  <c r="HU98" i="3"/>
  <c r="HZ98" i="3"/>
  <c r="HO98" i="3"/>
  <c r="HW98" i="3"/>
  <c r="IB98" i="3"/>
  <c r="HP98" i="3"/>
  <c r="HX98" i="3"/>
  <c r="HR98" i="3"/>
  <c r="IA98" i="3"/>
  <c r="IC98" i="3"/>
  <c r="HV98" i="3"/>
  <c r="HO91" i="3"/>
  <c r="HU91" i="3"/>
  <c r="HZ91" i="3"/>
  <c r="HQ91" i="3"/>
  <c r="HW91" i="3"/>
  <c r="IB91" i="3"/>
  <c r="HX91" i="3"/>
  <c r="HP91" i="3"/>
  <c r="IA91" i="3"/>
  <c r="HR91" i="3"/>
  <c r="IC91" i="3"/>
  <c r="HV91" i="3"/>
  <c r="HR84" i="3"/>
  <c r="HV84" i="3"/>
  <c r="IA84" i="3"/>
  <c r="HO84" i="3"/>
  <c r="HW84" i="3"/>
  <c r="IB84" i="3"/>
  <c r="HP84" i="3"/>
  <c r="HX84" i="3"/>
  <c r="IC84" i="3"/>
  <c r="HQ84" i="3"/>
  <c r="HU84" i="3"/>
  <c r="HZ84" i="3"/>
  <c r="HO80" i="3"/>
  <c r="HW80" i="3"/>
  <c r="IB80" i="3"/>
  <c r="HP80" i="3"/>
  <c r="HX80" i="3"/>
  <c r="IC80" i="3"/>
  <c r="HQ80" i="3"/>
  <c r="HU80" i="3"/>
  <c r="HZ80" i="3"/>
  <c r="HR80" i="3"/>
  <c r="HV80" i="3"/>
  <c r="IA80" i="3"/>
  <c r="HO66" i="3"/>
  <c r="HW66" i="3"/>
  <c r="IB66" i="3"/>
  <c r="HQ66" i="3"/>
  <c r="HU66" i="3"/>
  <c r="HZ66" i="3"/>
  <c r="HR66" i="3"/>
  <c r="IA66" i="3"/>
  <c r="IC66" i="3"/>
  <c r="HV66" i="3"/>
  <c r="HP66" i="3"/>
  <c r="HX66" i="3"/>
  <c r="HQ64" i="3"/>
  <c r="HU64" i="3"/>
  <c r="HZ64" i="3"/>
  <c r="HR64" i="3"/>
  <c r="HV64" i="3"/>
  <c r="IA64" i="3"/>
  <c r="HO64" i="3"/>
  <c r="HW64" i="3"/>
  <c r="IB64" i="3"/>
  <c r="IC64" i="3"/>
  <c r="HP64" i="3"/>
  <c r="HX64" i="3"/>
  <c r="HO62" i="3"/>
  <c r="HW62" i="3"/>
  <c r="IB62" i="3"/>
  <c r="HP62" i="3"/>
  <c r="HX62" i="3"/>
  <c r="IC62" i="3"/>
  <c r="HQ62" i="3"/>
  <c r="HU62" i="3"/>
  <c r="HZ62" i="3"/>
  <c r="HV62" i="3"/>
  <c r="IA62" i="3"/>
  <c r="HR62" i="3"/>
  <c r="HR60" i="3"/>
  <c r="HV60" i="3"/>
  <c r="IA60" i="3"/>
  <c r="HO60" i="3"/>
  <c r="HW60" i="3"/>
  <c r="IB60" i="3"/>
  <c r="HP60" i="3"/>
  <c r="HX60" i="3"/>
  <c r="IC60" i="3"/>
  <c r="HU60" i="3"/>
  <c r="HZ60" i="3"/>
  <c r="HQ60" i="3"/>
  <c r="HR59" i="3"/>
  <c r="HX59" i="3"/>
  <c r="IC59" i="3"/>
  <c r="HO59" i="3"/>
  <c r="HU59" i="3"/>
  <c r="HZ59" i="3"/>
  <c r="HP59" i="3"/>
  <c r="HV59" i="3"/>
  <c r="IA59" i="3"/>
  <c r="HQ59" i="3"/>
  <c r="HW59" i="3"/>
  <c r="IB59" i="3"/>
  <c r="HP58" i="3"/>
  <c r="HX58" i="3"/>
  <c r="IC58" i="3"/>
  <c r="HQ58" i="3"/>
  <c r="HU58" i="3"/>
  <c r="HZ58" i="3"/>
  <c r="HR58" i="3"/>
  <c r="HV58" i="3"/>
  <c r="IA58" i="3"/>
  <c r="HO58" i="3"/>
  <c r="HW58" i="3"/>
  <c r="IB58" i="3"/>
  <c r="HP57" i="3"/>
  <c r="HV57" i="3"/>
  <c r="IA57" i="3"/>
  <c r="HQ57" i="3"/>
  <c r="HW57" i="3"/>
  <c r="IB57" i="3"/>
  <c r="HR57" i="3"/>
  <c r="HX57" i="3"/>
  <c r="IC57" i="3"/>
  <c r="HO57" i="3"/>
  <c r="HU57" i="3"/>
  <c r="HZ57" i="3"/>
  <c r="HR56" i="3"/>
  <c r="HV56" i="3"/>
  <c r="IA56" i="3"/>
  <c r="HO56" i="3"/>
  <c r="HW56" i="3"/>
  <c r="IB56" i="3"/>
  <c r="HP56" i="3"/>
  <c r="HX56" i="3"/>
  <c r="IC56" i="3"/>
  <c r="HZ56" i="3"/>
  <c r="HQ56" i="3"/>
  <c r="HU56" i="3"/>
  <c r="HR22" i="3"/>
  <c r="HV22" i="3"/>
  <c r="IA22" i="3"/>
  <c r="HO22" i="3"/>
  <c r="HW22" i="3"/>
  <c r="IB22" i="3"/>
  <c r="HP22" i="3"/>
  <c r="HX22" i="3"/>
  <c r="IC22" i="3"/>
  <c r="HQ22" i="3"/>
  <c r="HU22" i="3"/>
  <c r="HZ22" i="3"/>
  <c r="ID65" i="3"/>
  <c r="ID41" i="3"/>
  <c r="ID39" i="3"/>
  <c r="ID36" i="3"/>
  <c r="ID34" i="3"/>
  <c r="ID32" i="3"/>
  <c r="ID29" i="3"/>
  <c r="ID27" i="3"/>
  <c r="ID526" i="3"/>
  <c r="ID521" i="3"/>
  <c r="ID515" i="3"/>
  <c r="ID505" i="3"/>
  <c r="ID489" i="3"/>
  <c r="ID483" i="3"/>
  <c r="ID481" i="3"/>
  <c r="ID476" i="3"/>
  <c r="ID465" i="3"/>
  <c r="ID463" i="3"/>
  <c r="ID462" i="3"/>
  <c r="ID447" i="3"/>
  <c r="ID434" i="3"/>
  <c r="ID432" i="3"/>
  <c r="ID506" i="3"/>
  <c r="ID502" i="3"/>
  <c r="ID466" i="3"/>
  <c r="ID448" i="3"/>
  <c r="ID424" i="3"/>
  <c r="ID418" i="3"/>
  <c r="ID416" i="3"/>
  <c r="ID415" i="3"/>
  <c r="ID411" i="3"/>
  <c r="ID409" i="3"/>
  <c r="ID407" i="3"/>
  <c r="ID400" i="3"/>
  <c r="ID396" i="3"/>
  <c r="ID390" i="3"/>
  <c r="ID386" i="3"/>
  <c r="ID382" i="3"/>
  <c r="ID379" i="3"/>
  <c r="ID330" i="3"/>
  <c r="ID280" i="3"/>
  <c r="ID533" i="3"/>
  <c r="ID528" i="3"/>
  <c r="ID519" i="3"/>
  <c r="ID514" i="3"/>
  <c r="ID512" i="3"/>
  <c r="ID510" i="3"/>
  <c r="ID507" i="3"/>
  <c r="ID503" i="3"/>
  <c r="ID495" i="3"/>
  <c r="ID494" i="3"/>
  <c r="ID491" i="3"/>
  <c r="ID485" i="3"/>
  <c r="ID484" i="3"/>
  <c r="ID482" i="3"/>
  <c r="ID479" i="3"/>
  <c r="ID478" i="3"/>
  <c r="ID475" i="3"/>
  <c r="ID474" i="3"/>
  <c r="ID471" i="3"/>
  <c r="ID464" i="3"/>
  <c r="ID459" i="3"/>
  <c r="ID458" i="3"/>
  <c r="ID455" i="3"/>
  <c r="ID454" i="3"/>
  <c r="ID453" i="3"/>
  <c r="ID452" i="3"/>
  <c r="ID451" i="3"/>
  <c r="ID450" i="3"/>
  <c r="ID445" i="3"/>
  <c r="ID443" i="3"/>
  <c r="ID442" i="3"/>
  <c r="ID441" i="3"/>
  <c r="ID440" i="3"/>
  <c r="ID439" i="3"/>
  <c r="ID438" i="3"/>
  <c r="ID404" i="3"/>
  <c r="ID399" i="3"/>
  <c r="ID387" i="3"/>
  <c r="ID367" i="3"/>
  <c r="ID366" i="3"/>
  <c r="ID365" i="3"/>
  <c r="ID331" i="3"/>
  <c r="ID295" i="3"/>
  <c r="ID291" i="3"/>
  <c r="ID289" i="3"/>
  <c r="ID285" i="3"/>
  <c r="ID281" i="3"/>
  <c r="ID274" i="3"/>
  <c r="ID266" i="3"/>
  <c r="ID263" i="3"/>
  <c r="ID259" i="3"/>
  <c r="ID256" i="3"/>
  <c r="ID252" i="3"/>
  <c r="ID250" i="3"/>
  <c r="ID246" i="3"/>
  <c r="ID237" i="3"/>
  <c r="ID233" i="3"/>
  <c r="ID231" i="3"/>
  <c r="ID227" i="3"/>
  <c r="ID224" i="3"/>
  <c r="ID217" i="3"/>
  <c r="ID210" i="3"/>
  <c r="ID201" i="3"/>
  <c r="ID197" i="3"/>
  <c r="ID191" i="3"/>
  <c r="ID185" i="3"/>
  <c r="ID179" i="3"/>
  <c r="ID173" i="3"/>
  <c r="ID169" i="3"/>
  <c r="ID165" i="3"/>
  <c r="ID152" i="3"/>
  <c r="ID146" i="3"/>
  <c r="ID140" i="3"/>
  <c r="ID134" i="3"/>
  <c r="ID129" i="3"/>
  <c r="ID125" i="3"/>
  <c r="ID120" i="3"/>
  <c r="ID115" i="3"/>
  <c r="ID111" i="3"/>
  <c r="ID107" i="3"/>
  <c r="ID104" i="3"/>
  <c r="ID97" i="3"/>
  <c r="ID90" i="3"/>
  <c r="ID87" i="3"/>
  <c r="ID83" i="3"/>
  <c r="ID23" i="3"/>
  <c r="ID504" i="3"/>
  <c r="ID467" i="3"/>
  <c r="ID461" i="3"/>
  <c r="ID460" i="3"/>
  <c r="ID426" i="3"/>
  <c r="ID402" i="3"/>
  <c r="ID392" i="3"/>
  <c r="ID388" i="3"/>
  <c r="ID380" i="3"/>
  <c r="ID378" i="3"/>
  <c r="ID376" i="3"/>
  <c r="ID373" i="3"/>
  <c r="ID323" i="3"/>
  <c r="ID294" i="3"/>
  <c r="ID278" i="3"/>
  <c r="ID260" i="3"/>
  <c r="ID225" i="3"/>
  <c r="ID221" i="3"/>
  <c r="ID218" i="3"/>
  <c r="ID211" i="3"/>
  <c r="ID202" i="3"/>
  <c r="ID184" i="3"/>
  <c r="ID178" i="3"/>
  <c r="ID172" i="3"/>
  <c r="ID166" i="3"/>
  <c r="ID153" i="3"/>
  <c r="ID147" i="3"/>
  <c r="ID141" i="3"/>
  <c r="ID131" i="3"/>
  <c r="ID126" i="3"/>
  <c r="ID96" i="3"/>
  <c r="ID93" i="3"/>
  <c r="ID86" i="3"/>
  <c r="ID397" i="3"/>
  <c r="ID333" i="3"/>
  <c r="ID329" i="3"/>
  <c r="ID293" i="3"/>
  <c r="ID287" i="3"/>
  <c r="ID279" i="3"/>
  <c r="ID276" i="3"/>
  <c r="ID272" i="3"/>
  <c r="ID268" i="3"/>
  <c r="ID261" i="3"/>
  <c r="ID254" i="3"/>
  <c r="ID248" i="3"/>
  <c r="ID235" i="3"/>
  <c r="ID229" i="3"/>
  <c r="ID222" i="3"/>
  <c r="ID219" i="3"/>
  <c r="ID215" i="3"/>
  <c r="ID212" i="3"/>
  <c r="ID206" i="3"/>
  <c r="ID203" i="3"/>
  <c r="ID195" i="3"/>
  <c r="ID189" i="3"/>
  <c r="ID183" i="3"/>
  <c r="ID177" i="3"/>
  <c r="ID171" i="3"/>
  <c r="ID163" i="3"/>
  <c r="ID154" i="3"/>
  <c r="ID150" i="3"/>
  <c r="ID148" i="3"/>
  <c r="ID144" i="3"/>
  <c r="ID142" i="3"/>
  <c r="ID138" i="3"/>
  <c r="ID132" i="3"/>
  <c r="ID127" i="3"/>
  <c r="ID122" i="3"/>
  <c r="ID117" i="3"/>
  <c r="ID114" i="3"/>
  <c r="ID109" i="3"/>
  <c r="ID102" i="3"/>
  <c r="ID99" i="3"/>
  <c r="ID95" i="3"/>
  <c r="ID92" i="3"/>
  <c r="ID85" i="3"/>
  <c r="ID48" i="3"/>
  <c r="ID47" i="3"/>
  <c r="ID46" i="3"/>
  <c r="ID45" i="3"/>
  <c r="ID44" i="3"/>
  <c r="ID21" i="3"/>
  <c r="ID529" i="3"/>
  <c r="ID525" i="3"/>
  <c r="ID520" i="3"/>
  <c r="ID498" i="3"/>
  <c r="ID496" i="3"/>
  <c r="ID446" i="3"/>
  <c r="ID423" i="3"/>
  <c r="ID417" i="3"/>
  <c r="ID414" i="3"/>
  <c r="ID398" i="3"/>
  <c r="ID393" i="3"/>
  <c r="ID377" i="3"/>
  <c r="ID370" i="3"/>
  <c r="ID332" i="3"/>
  <c r="ID288" i="3"/>
  <c r="ID282" i="3"/>
  <c r="ID275" i="3"/>
  <c r="ID267" i="3"/>
  <c r="ID253" i="3"/>
  <c r="ID247" i="3"/>
  <c r="ID234" i="3"/>
  <c r="ID228" i="3"/>
  <c r="ID196" i="3"/>
  <c r="ID190" i="3"/>
  <c r="ID162" i="3"/>
  <c r="ID135" i="3"/>
  <c r="ID121" i="3"/>
  <c r="ID116" i="3"/>
  <c r="ID113" i="3"/>
  <c r="ID108" i="3"/>
  <c r="ID103" i="3"/>
  <c r="ID89" i="3"/>
  <c r="ID63" i="3"/>
  <c r="ID42" i="3"/>
  <c r="ID40" i="3"/>
  <c r="ID38" i="3"/>
  <c r="ID35" i="3"/>
  <c r="ID33" i="3"/>
  <c r="ID30" i="3"/>
  <c r="ID28" i="3"/>
  <c r="ID26" i="3"/>
  <c r="ID24" i="3"/>
  <c r="ID530" i="3"/>
  <c r="ID517" i="3"/>
  <c r="ID513" i="3"/>
  <c r="ID511" i="3"/>
  <c r="ID488" i="3"/>
  <c r="ID480" i="3"/>
  <c r="ID477" i="3"/>
  <c r="ID472" i="3"/>
  <c r="ID469" i="3"/>
  <c r="ID468" i="3"/>
  <c r="ID435" i="3"/>
  <c r="ID433" i="3"/>
  <c r="ID431" i="3"/>
  <c r="ID430" i="3"/>
  <c r="ID427" i="3"/>
  <c r="ID527" i="3"/>
  <c r="ID522" i="3"/>
  <c r="ID518" i="3"/>
  <c r="ID499" i="3"/>
  <c r="ID497" i="3"/>
  <c r="ID425" i="3"/>
  <c r="ID422" i="3"/>
  <c r="ID413" i="3"/>
  <c r="ID410" i="3"/>
  <c r="ID408" i="3"/>
  <c r="ID406" i="3"/>
  <c r="ID394" i="3"/>
  <c r="ID391" i="3"/>
  <c r="ID384" i="3"/>
  <c r="ID375" i="3"/>
  <c r="ID371" i="3"/>
  <c r="ID369" i="3"/>
  <c r="ID292" i="3"/>
  <c r="ID286" i="3"/>
  <c r="ID273" i="3"/>
  <c r="ID269" i="3"/>
  <c r="ID265" i="3"/>
  <c r="ID262" i="3"/>
  <c r="ID255" i="3"/>
  <c r="ID249" i="3"/>
  <c r="ID236" i="3"/>
  <c r="ID230" i="3"/>
  <c r="ID223" i="3"/>
  <c r="ID216" i="3"/>
  <c r="ID213" i="3"/>
  <c r="ID209" i="3"/>
  <c r="ID204" i="3"/>
  <c r="ID200" i="3"/>
  <c r="ID198" i="3"/>
  <c r="ID194" i="3"/>
  <c r="ID192" i="3"/>
  <c r="ID188" i="3"/>
  <c r="ID186" i="3"/>
  <c r="ID182" i="3"/>
  <c r="ID180" i="3"/>
  <c r="ID176" i="3"/>
  <c r="ID170" i="3"/>
  <c r="ID164" i="3"/>
  <c r="ID151" i="3"/>
  <c r="ID145" i="3"/>
  <c r="ID139" i="3"/>
  <c r="ID133" i="3"/>
  <c r="ID128" i="3"/>
  <c r="ID123" i="3"/>
  <c r="ID119" i="3"/>
  <c r="ID110" i="3"/>
  <c r="ID105" i="3"/>
  <c r="ID101" i="3"/>
  <c r="ID98" i="3"/>
  <c r="ID91" i="3"/>
  <c r="ID84" i="3"/>
  <c r="ID80" i="3"/>
  <c r="ID66" i="3"/>
  <c r="ID64" i="3"/>
  <c r="ID62" i="3"/>
  <c r="ID60" i="3"/>
  <c r="ID59" i="3"/>
  <c r="ID58" i="3"/>
  <c r="ID57" i="3"/>
  <c r="ID56" i="3"/>
  <c r="ID22" i="3"/>
  <c r="CR447" i="3"/>
  <c r="CW447" i="3" s="1"/>
  <c r="CR446" i="3"/>
  <c r="CW446" i="3" s="1"/>
  <c r="CR445" i="3"/>
  <c r="CW445" i="3" s="1"/>
  <c r="CR528" i="3"/>
  <c r="CR527" i="3"/>
  <c r="CR526" i="3"/>
  <c r="CR529" i="3"/>
  <c r="CR525" i="3"/>
  <c r="CR448" i="3"/>
  <c r="CR495" i="3"/>
  <c r="CR483" i="3"/>
  <c r="CR479" i="3"/>
  <c r="CW479" i="3" s="1"/>
  <c r="CR519" i="3"/>
  <c r="HA472" i="3"/>
  <c r="CR472" i="3"/>
  <c r="CW472" i="3" s="1"/>
  <c r="CR533" i="3"/>
  <c r="CR485" i="3"/>
  <c r="CR477" i="3"/>
  <c r="CW477" i="3" s="1"/>
  <c r="CR518" i="3"/>
  <c r="CR475" i="3"/>
  <c r="CW475" i="3" s="1"/>
  <c r="CR517" i="3"/>
  <c r="CR482" i="3"/>
  <c r="CW482" i="3" s="1"/>
  <c r="CR521" i="3"/>
  <c r="CR481" i="3"/>
  <c r="CW481" i="3" s="1"/>
  <c r="CR520" i="3"/>
  <c r="CR388" i="3"/>
  <c r="CW388" i="3" s="1"/>
  <c r="CR387" i="3"/>
  <c r="CR467" i="3"/>
  <c r="CR393" i="3"/>
  <c r="CR426" i="3"/>
  <c r="CR379" i="3"/>
  <c r="CW379" i="3" s="1"/>
  <c r="CR417" i="3"/>
  <c r="CW417" i="3" s="1"/>
  <c r="CR378" i="3"/>
  <c r="CW378" i="3" s="1"/>
  <c r="CR386" i="3"/>
  <c r="CW386" i="3" s="1"/>
  <c r="CR499" i="3"/>
  <c r="CW499" i="3" s="1"/>
  <c r="DA499" i="3" s="1"/>
  <c r="CR494" i="3"/>
  <c r="CW494" i="3" s="1"/>
  <c r="DA494" i="3" s="1"/>
  <c r="CR459" i="3"/>
  <c r="CR471" i="3"/>
  <c r="CW471" i="3" s="1"/>
  <c r="CR498" i="3"/>
  <c r="CW498" i="3" s="1"/>
  <c r="CR489" i="3"/>
  <c r="CW489" i="3" s="1"/>
  <c r="CR514" i="3"/>
  <c r="CW514" i="3" s="1"/>
  <c r="CR513" i="3"/>
  <c r="CW513" i="3" s="1"/>
  <c r="CR512" i="3"/>
  <c r="CW512" i="3" s="1"/>
  <c r="CR511" i="3"/>
  <c r="CW511" i="3" s="1"/>
  <c r="CR510" i="3"/>
  <c r="CW510" i="3" s="1"/>
  <c r="CR506" i="3"/>
  <c r="CR505" i="3"/>
  <c r="CR504" i="3"/>
  <c r="CR503" i="3"/>
  <c r="CR502" i="3"/>
  <c r="CR173" i="3"/>
  <c r="CW173" i="3" s="1"/>
  <c r="DA173" i="3" s="1"/>
  <c r="DF173" i="3" s="1"/>
  <c r="CR333" i="3"/>
  <c r="CW333" i="3" s="1"/>
  <c r="CR80" i="3"/>
  <c r="CW80" i="3" s="1"/>
  <c r="CR323" i="3"/>
  <c r="CW323" i="3" s="1"/>
  <c r="CR206" i="3"/>
  <c r="CW206" i="3" s="1"/>
  <c r="CR461" i="3"/>
  <c r="CR522" i="3"/>
  <c r="CW522" i="3" s="1"/>
  <c r="CR530" i="3"/>
  <c r="CW530" i="3" s="1"/>
  <c r="CV484" i="3"/>
  <c r="CZ484" i="3" s="1"/>
  <c r="DE484" i="3" s="1"/>
  <c r="CV454" i="3"/>
  <c r="CZ454" i="3" s="1"/>
  <c r="DE454" i="3" s="1"/>
  <c r="DI454" i="3" s="1"/>
  <c r="DN454" i="3" s="1"/>
  <c r="CV453" i="3"/>
  <c r="CZ453" i="3" s="1"/>
  <c r="DE453" i="3" s="1"/>
  <c r="DI453" i="3" s="1"/>
  <c r="DN453" i="3" s="1"/>
  <c r="CV452" i="3"/>
  <c r="CZ452" i="3" s="1"/>
  <c r="DE452" i="3" s="1"/>
  <c r="DI452" i="3" s="1"/>
  <c r="DN452" i="3" s="1"/>
  <c r="CV451" i="3"/>
  <c r="CZ451" i="3" s="1"/>
  <c r="DE451" i="3" s="1"/>
  <c r="DI451" i="3" s="1"/>
  <c r="DN451" i="3" s="1"/>
  <c r="CV450" i="3"/>
  <c r="CZ450" i="3" s="1"/>
  <c r="DE450" i="3" s="1"/>
  <c r="DI450" i="3" s="1"/>
  <c r="DN450" i="3" s="1"/>
  <c r="CV434" i="3"/>
  <c r="CZ434" i="3" s="1"/>
  <c r="DE434" i="3" s="1"/>
  <c r="CV433" i="3"/>
  <c r="CZ433" i="3" s="1"/>
  <c r="DE433" i="3" s="1"/>
  <c r="DI433" i="3" s="1"/>
  <c r="CV432" i="3"/>
  <c r="CZ432" i="3" s="1"/>
  <c r="DE432" i="3" s="1"/>
  <c r="CV431" i="3"/>
  <c r="CZ431" i="3" s="1"/>
  <c r="DE431" i="3" s="1"/>
  <c r="DI431" i="3" s="1"/>
  <c r="CV430" i="3"/>
  <c r="CZ430" i="3" s="1"/>
  <c r="DE430" i="3" s="1"/>
  <c r="DI430" i="3" s="1"/>
  <c r="DN430" i="3" s="1"/>
  <c r="CV384" i="3"/>
  <c r="CZ384" i="3" s="1"/>
  <c r="DE384" i="3" s="1"/>
  <c r="DI384" i="3" s="1"/>
  <c r="DN384" i="3" s="1"/>
  <c r="CV382" i="3"/>
  <c r="CZ382" i="3" s="1"/>
  <c r="DE382" i="3" s="1"/>
  <c r="DI382" i="3" s="1"/>
  <c r="DN382" i="3" s="1"/>
  <c r="CV293" i="3"/>
  <c r="CZ293" i="3" s="1"/>
  <c r="DE293" i="3" s="1"/>
  <c r="CV288" i="3"/>
  <c r="CZ288" i="3" s="1"/>
  <c r="DE288" i="3" s="1"/>
  <c r="CV180" i="3"/>
  <c r="CZ180" i="3" s="1"/>
  <c r="DE180" i="3" s="1"/>
  <c r="DI180" i="3" s="1"/>
  <c r="DN180" i="3" s="1"/>
  <c r="CV515" i="3"/>
  <c r="CZ515" i="3" s="1"/>
  <c r="DE515" i="3" s="1"/>
  <c r="CV468" i="3"/>
  <c r="CZ468" i="3" s="1"/>
  <c r="DE468" i="3" s="1"/>
  <c r="DI468" i="3" s="1"/>
  <c r="DN468" i="3" s="1"/>
  <c r="DR468" i="3" s="1"/>
  <c r="CV415" i="3"/>
  <c r="CZ415" i="3" s="1"/>
  <c r="DE415" i="3" s="1"/>
  <c r="CV411" i="3"/>
  <c r="CZ411" i="3" s="1"/>
  <c r="DE411" i="3" s="1"/>
  <c r="DI411" i="3" s="1"/>
  <c r="DN411" i="3" s="1"/>
  <c r="CV410" i="3"/>
  <c r="CZ410" i="3" s="1"/>
  <c r="DE410" i="3" s="1"/>
  <c r="CV409" i="3"/>
  <c r="CZ409" i="3" s="1"/>
  <c r="DE409" i="3" s="1"/>
  <c r="DI409" i="3" s="1"/>
  <c r="DN409" i="3" s="1"/>
  <c r="CV408" i="3"/>
  <c r="CZ408" i="3" s="1"/>
  <c r="DE408" i="3" s="1"/>
  <c r="CV407" i="3"/>
  <c r="CZ407" i="3" s="1"/>
  <c r="DE407" i="3" s="1"/>
  <c r="CV406" i="3"/>
  <c r="CZ406" i="3" s="1"/>
  <c r="DE406" i="3" s="1"/>
  <c r="DI406" i="3" s="1"/>
  <c r="DN406" i="3" s="1"/>
  <c r="CV292" i="3"/>
  <c r="CZ292" i="3" s="1"/>
  <c r="DE292" i="3" s="1"/>
  <c r="CV287" i="3"/>
  <c r="CZ287" i="3" s="1"/>
  <c r="DE287" i="3" s="1"/>
  <c r="CV204" i="3"/>
  <c r="CZ204" i="3" s="1"/>
  <c r="DE204" i="3" s="1"/>
  <c r="DI204" i="3" s="1"/>
  <c r="DN204" i="3" s="1"/>
  <c r="CV462" i="3"/>
  <c r="CZ462" i="3" s="1"/>
  <c r="DE462" i="3" s="1"/>
  <c r="DI462" i="3" s="1"/>
  <c r="DN462" i="3" s="1"/>
  <c r="DR462" i="3" s="1"/>
  <c r="DW462" i="3" s="1"/>
  <c r="CV460" i="3"/>
  <c r="CZ460" i="3" s="1"/>
  <c r="DE460" i="3" s="1"/>
  <c r="DI460" i="3" s="1"/>
  <c r="DN460" i="3" s="1"/>
  <c r="CV458" i="3"/>
  <c r="CZ458" i="3" s="1"/>
  <c r="DE458" i="3" s="1"/>
  <c r="CV442" i="3"/>
  <c r="CZ442" i="3" s="1"/>
  <c r="DE442" i="3" s="1"/>
  <c r="DI442" i="3" s="1"/>
  <c r="DN442" i="3" s="1"/>
  <c r="CV441" i="3"/>
  <c r="CZ441" i="3" s="1"/>
  <c r="DE441" i="3" s="1"/>
  <c r="DI441" i="3" s="1"/>
  <c r="DN441" i="3" s="1"/>
  <c r="CV440" i="3"/>
  <c r="CZ440" i="3" s="1"/>
  <c r="DE440" i="3" s="1"/>
  <c r="DI440" i="3" s="1"/>
  <c r="DN440" i="3" s="1"/>
  <c r="CV439" i="3"/>
  <c r="CZ439" i="3" s="1"/>
  <c r="DE439" i="3" s="1"/>
  <c r="DI439" i="3" s="1"/>
  <c r="DN439" i="3" s="1"/>
  <c r="CV438" i="3"/>
  <c r="CZ438" i="3" s="1"/>
  <c r="DE438" i="3" s="1"/>
  <c r="DI438" i="3" s="1"/>
  <c r="DN438" i="3" s="1"/>
  <c r="CV424" i="3"/>
  <c r="CZ424" i="3" s="1"/>
  <c r="DE424" i="3" s="1"/>
  <c r="CV418" i="3"/>
  <c r="CZ418" i="3" s="1"/>
  <c r="DE418" i="3" s="1"/>
  <c r="CV367" i="3"/>
  <c r="CW367" i="3" s="1"/>
  <c r="CV366" i="3"/>
  <c r="CW366" i="3" s="1"/>
  <c r="DA366" i="3" s="1"/>
  <c r="DF366" i="3" s="1"/>
  <c r="CV365" i="3"/>
  <c r="CW365" i="3" s="1"/>
  <c r="DA365" i="3" s="1"/>
  <c r="DF365" i="3" s="1"/>
  <c r="CV295" i="3"/>
  <c r="CZ295" i="3" s="1"/>
  <c r="DE295" i="3" s="1"/>
  <c r="CV291" i="3"/>
  <c r="CZ291" i="3" s="1"/>
  <c r="DE291" i="3" s="1"/>
  <c r="CV286" i="3"/>
  <c r="CZ286" i="3" s="1"/>
  <c r="DE286" i="3" s="1"/>
  <c r="CV198" i="3"/>
  <c r="CZ198" i="3" s="1"/>
  <c r="DE198" i="3" s="1"/>
  <c r="DI198" i="3" s="1"/>
  <c r="DN198" i="3" s="1"/>
  <c r="CV192" i="3"/>
  <c r="CZ192" i="3" s="1"/>
  <c r="DE192" i="3" s="1"/>
  <c r="DI192" i="3" s="1"/>
  <c r="DN192" i="3" s="1"/>
  <c r="CV488" i="3"/>
  <c r="CZ488" i="3" s="1"/>
  <c r="DE488" i="3" s="1"/>
  <c r="DI488" i="3" s="1"/>
  <c r="DN488" i="3" s="1"/>
  <c r="CV427" i="3"/>
  <c r="CZ427" i="3" s="1"/>
  <c r="DE427" i="3" s="1"/>
  <c r="DI427" i="3" s="1"/>
  <c r="DN427" i="3" s="1"/>
  <c r="CV394" i="3"/>
  <c r="CZ394" i="3" s="1"/>
  <c r="DE394" i="3" s="1"/>
  <c r="CV294" i="3"/>
  <c r="CZ294" i="3" s="1"/>
  <c r="DE294" i="3" s="1"/>
  <c r="CV289" i="3"/>
  <c r="CZ289" i="3" s="1"/>
  <c r="DE289" i="3" s="1"/>
  <c r="CV285" i="3"/>
  <c r="CZ285" i="3" s="1"/>
  <c r="DE285" i="3" s="1"/>
  <c r="CV197" i="3"/>
  <c r="CZ197" i="3" s="1"/>
  <c r="DE197" i="3" s="1"/>
  <c r="CV186" i="3"/>
  <c r="CZ186" i="3" s="1"/>
  <c r="DE186" i="3" s="1"/>
  <c r="DI186" i="3" s="1"/>
  <c r="DN186" i="3" s="1"/>
  <c r="CR496" i="3"/>
  <c r="CW496" i="3" s="1"/>
  <c r="CR497" i="3"/>
  <c r="CW497" i="3" s="1"/>
  <c r="CR250" i="3"/>
  <c r="CW250" i="3" s="1"/>
  <c r="DA250" i="3" s="1"/>
  <c r="DF250" i="3" s="1"/>
  <c r="CR269" i="3"/>
  <c r="CW269" i="3" s="1"/>
  <c r="DA269" i="3" s="1"/>
  <c r="DF269" i="3" s="1"/>
  <c r="CR276" i="3"/>
  <c r="CW276" i="3" s="1"/>
  <c r="DA276" i="3" s="1"/>
  <c r="DF276" i="3" s="1"/>
  <c r="CR263" i="3"/>
  <c r="CW263" i="3" s="1"/>
  <c r="DA263" i="3" s="1"/>
  <c r="DF263" i="3" s="1"/>
  <c r="CR282" i="3"/>
  <c r="CW282" i="3" s="1"/>
  <c r="DA282" i="3" s="1"/>
  <c r="DF282" i="3" s="1"/>
  <c r="CR256" i="3"/>
  <c r="CW256" i="3" s="1"/>
  <c r="DA256" i="3" s="1"/>
  <c r="DF256" i="3" s="1"/>
  <c r="CR154" i="3"/>
  <c r="CW154" i="3" s="1"/>
  <c r="DA154" i="3" s="1"/>
  <c r="DF154" i="3" s="1"/>
  <c r="CR148" i="3"/>
  <c r="CW148" i="3" s="1"/>
  <c r="DA148" i="3" s="1"/>
  <c r="DF148" i="3" s="1"/>
  <c r="CR142" i="3"/>
  <c r="CW142" i="3" s="1"/>
  <c r="DA142" i="3" s="1"/>
  <c r="DF142" i="3" s="1"/>
  <c r="CR166" i="3"/>
  <c r="CW166" i="3" s="1"/>
  <c r="DA166" i="3" s="1"/>
  <c r="DF166" i="3" s="1"/>
  <c r="CR237" i="3"/>
  <c r="CW237" i="3" s="1"/>
  <c r="DA237" i="3" s="1"/>
  <c r="DF237" i="3" s="1"/>
  <c r="CR231" i="3"/>
  <c r="CW231" i="3" s="1"/>
  <c r="DA231" i="3" s="1"/>
  <c r="DF231" i="3" s="1"/>
  <c r="CR225" i="3"/>
  <c r="CW225" i="3" s="1"/>
  <c r="DA225" i="3" s="1"/>
  <c r="DF225" i="3" s="1"/>
  <c r="CR219" i="3"/>
  <c r="CW219" i="3" s="1"/>
  <c r="DA219" i="3" s="1"/>
  <c r="DF219" i="3" s="1"/>
  <c r="CR213" i="3"/>
  <c r="CW213" i="3" s="1"/>
  <c r="DA213" i="3" s="1"/>
  <c r="DF213" i="3" s="1"/>
  <c r="CR135" i="3"/>
  <c r="CR129" i="3"/>
  <c r="CR123" i="3"/>
  <c r="CR117" i="3"/>
  <c r="CR466" i="3"/>
  <c r="CW466" i="3" s="1"/>
  <c r="CR377" i="3"/>
  <c r="CW377" i="3" s="1"/>
  <c r="DA377" i="3" s="1"/>
  <c r="CR370" i="3"/>
  <c r="CW370" i="3" s="1"/>
  <c r="CR380" i="3"/>
  <c r="CW380" i="3" s="1"/>
  <c r="CR507" i="3"/>
  <c r="CW507" i="3" s="1"/>
  <c r="DA507" i="3" s="1"/>
  <c r="DF507" i="3" s="1"/>
  <c r="CR435" i="3"/>
  <c r="CW435" i="3" s="1"/>
  <c r="CR469" i="3"/>
  <c r="CW469" i="3" s="1"/>
  <c r="CR476" i="3"/>
  <c r="CW476" i="3" s="1"/>
  <c r="DA476" i="3" s="1"/>
  <c r="CR478" i="3"/>
  <c r="CW478" i="3" s="1"/>
  <c r="DA478" i="3" s="1"/>
  <c r="DF478" i="3" s="1"/>
  <c r="CR474" i="3"/>
  <c r="CW474" i="3" s="1"/>
  <c r="DA474" i="3" s="1"/>
  <c r="CR376" i="3"/>
  <c r="CW376" i="3" s="1"/>
  <c r="DA376" i="3" s="1"/>
  <c r="CR423" i="3"/>
  <c r="CW423" i="3" s="1"/>
  <c r="CR425" i="3"/>
  <c r="CW425" i="3" s="1"/>
  <c r="CR414" i="3"/>
  <c r="CW414" i="3" s="1"/>
  <c r="CR416" i="3"/>
  <c r="CW416" i="3" s="1"/>
  <c r="CR268" i="3"/>
  <c r="CW268" i="3" s="1"/>
  <c r="CR267" i="3"/>
  <c r="CW267" i="3" s="1"/>
  <c r="CR266" i="3"/>
  <c r="CW266" i="3" s="1"/>
  <c r="CR265" i="3"/>
  <c r="CW265" i="3" s="1"/>
  <c r="CR262" i="3"/>
  <c r="CW262" i="3" s="1"/>
  <c r="CR261" i="3"/>
  <c r="CW261" i="3" s="1"/>
  <c r="CR260" i="3"/>
  <c r="CW260" i="3" s="1"/>
  <c r="CR259" i="3"/>
  <c r="CW259" i="3" s="1"/>
  <c r="CV89" i="3"/>
  <c r="CZ89" i="3" s="1"/>
  <c r="DE89" i="3" s="1"/>
  <c r="CR66" i="3"/>
  <c r="CW66" i="3" s="1"/>
  <c r="DA66" i="3" s="1"/>
  <c r="DF66" i="3" s="1"/>
  <c r="DJ66" i="3" s="1"/>
  <c r="DO66" i="3" s="1"/>
  <c r="CR60" i="3"/>
  <c r="CW60" i="3" s="1"/>
  <c r="DA60" i="3" s="1"/>
  <c r="DF60" i="3" s="1"/>
  <c r="DJ60" i="3" s="1"/>
  <c r="DO60" i="3" s="1"/>
  <c r="CR48" i="3"/>
  <c r="CW48" i="3" s="1"/>
  <c r="DA48" i="3" s="1"/>
  <c r="DF48" i="3" s="1"/>
  <c r="DJ48" i="3" s="1"/>
  <c r="DO48" i="3" s="1"/>
  <c r="CR36" i="3"/>
  <c r="CW36" i="3" s="1"/>
  <c r="DA36" i="3" s="1"/>
  <c r="DF36" i="3" s="1"/>
  <c r="DJ36" i="3" s="1"/>
  <c r="DO36" i="3" s="1"/>
  <c r="CR42" i="3"/>
  <c r="CW42" i="3" s="1"/>
  <c r="DA42" i="3" s="1"/>
  <c r="DF42" i="3" s="1"/>
  <c r="DJ42" i="3" s="1"/>
  <c r="DO42" i="3" s="1"/>
  <c r="CR30" i="3"/>
  <c r="CW30" i="3" s="1"/>
  <c r="DA30" i="3" s="1"/>
  <c r="DF30" i="3" s="1"/>
  <c r="DJ30" i="3" s="1"/>
  <c r="DO30" i="3" s="1"/>
  <c r="CR24" i="3"/>
  <c r="CW24" i="3" s="1"/>
  <c r="DA24" i="3" s="1"/>
  <c r="DF24" i="3" s="1"/>
  <c r="DJ24" i="3" s="1"/>
  <c r="DO24" i="3" s="1"/>
  <c r="CR180" i="3"/>
  <c r="CW180" i="3" s="1"/>
  <c r="DA180" i="3" s="1"/>
  <c r="DF180" i="3" s="1"/>
  <c r="DJ180" i="3" s="1"/>
  <c r="DO180" i="3" s="1"/>
  <c r="CR204" i="3"/>
  <c r="CW204" i="3" s="1"/>
  <c r="DA204" i="3" s="1"/>
  <c r="DF204" i="3" s="1"/>
  <c r="DJ204" i="3" s="1"/>
  <c r="DO204" i="3" s="1"/>
  <c r="CR186" i="3"/>
  <c r="CW186" i="3" s="1"/>
  <c r="DA186" i="3" s="1"/>
  <c r="DF186" i="3" s="1"/>
  <c r="DJ186" i="3" s="1"/>
  <c r="DO186" i="3" s="1"/>
  <c r="CR198" i="3"/>
  <c r="CW198" i="3" s="1"/>
  <c r="DA198" i="3" s="1"/>
  <c r="DF198" i="3" s="1"/>
  <c r="DJ198" i="3" s="1"/>
  <c r="DO198" i="3" s="1"/>
  <c r="CR192" i="3"/>
  <c r="CW192" i="3" s="1"/>
  <c r="DA192" i="3" s="1"/>
  <c r="DF192" i="3" s="1"/>
  <c r="DJ192" i="3" s="1"/>
  <c r="DO192" i="3" s="1"/>
  <c r="CR246" i="3"/>
  <c r="CW246" i="3" s="1"/>
  <c r="CR255" i="3"/>
  <c r="CW255" i="3" s="1"/>
  <c r="CR254" i="3"/>
  <c r="CW254" i="3" s="1"/>
  <c r="CR253" i="3"/>
  <c r="CW253" i="3" s="1"/>
  <c r="CR252" i="3"/>
  <c r="CW252" i="3" s="1"/>
  <c r="CR249" i="3"/>
  <c r="CW249" i="3" s="1"/>
  <c r="CR248" i="3"/>
  <c r="CW248" i="3" s="1"/>
  <c r="CR247" i="3"/>
  <c r="CW247" i="3" s="1"/>
  <c r="CR331" i="3"/>
  <c r="CW331" i="3" s="1"/>
  <c r="CR332" i="3"/>
  <c r="CW332" i="3" s="1"/>
  <c r="CR330" i="3"/>
  <c r="CW330" i="3" s="1"/>
  <c r="CR329" i="3"/>
  <c r="CW329" i="3" s="1"/>
  <c r="CR152" i="3"/>
  <c r="CW152" i="3" s="1"/>
  <c r="CR138" i="3"/>
  <c r="CW138" i="3" s="1"/>
  <c r="CR151" i="3"/>
  <c r="CW151" i="3" s="1"/>
  <c r="CR150" i="3"/>
  <c r="CW150" i="3" s="1"/>
  <c r="CR153" i="3"/>
  <c r="CW153" i="3" s="1"/>
  <c r="CR147" i="3"/>
  <c r="CW147" i="3" s="1"/>
  <c r="CR146" i="3"/>
  <c r="CW146" i="3" s="1"/>
  <c r="CR140" i="3"/>
  <c r="CW140" i="3" s="1"/>
  <c r="CR145" i="3"/>
  <c r="CW145" i="3" s="1"/>
  <c r="CR144" i="3"/>
  <c r="CW144" i="3" s="1"/>
  <c r="CR141" i="3"/>
  <c r="CW141" i="3" s="1"/>
  <c r="CR139" i="3"/>
  <c r="CW139" i="3" s="1"/>
  <c r="CR480" i="3"/>
  <c r="CW480" i="3" s="1"/>
  <c r="DA480" i="3" s="1"/>
  <c r="CR455" i="3"/>
  <c r="CW455" i="3" s="1"/>
  <c r="DA455" i="3" s="1"/>
  <c r="DF455" i="3" s="1"/>
  <c r="CR443" i="3"/>
  <c r="CW443" i="3" s="1"/>
  <c r="DA443" i="3" s="1"/>
  <c r="DF443" i="3" s="1"/>
  <c r="CR484" i="3"/>
  <c r="CW484" i="3" s="1"/>
  <c r="DA484" i="3" s="1"/>
  <c r="DF484" i="3" s="1"/>
  <c r="CR272" i="3"/>
  <c r="CW272" i="3" s="1"/>
  <c r="CR273" i="3"/>
  <c r="CW273" i="3" s="1"/>
  <c r="CR281" i="3"/>
  <c r="CW281" i="3" s="1"/>
  <c r="CR280" i="3"/>
  <c r="CW280" i="3" s="1"/>
  <c r="CR279" i="3"/>
  <c r="CW279" i="3" s="1"/>
  <c r="CR278" i="3"/>
  <c r="CW278" i="3" s="1"/>
  <c r="CR275" i="3"/>
  <c r="CW275" i="3" s="1"/>
  <c r="CR274" i="3"/>
  <c r="CW274" i="3" s="1"/>
  <c r="CR165" i="3"/>
  <c r="CW165" i="3" s="1"/>
  <c r="CR164" i="3"/>
  <c r="CW164" i="3" s="1"/>
  <c r="CR163" i="3"/>
  <c r="CW163" i="3" s="1"/>
  <c r="CR162" i="3"/>
  <c r="CW162" i="3" s="1"/>
  <c r="CR236" i="3"/>
  <c r="CW236" i="3" s="1"/>
  <c r="CR235" i="3"/>
  <c r="CW235" i="3" s="1"/>
  <c r="CR234" i="3"/>
  <c r="CW234" i="3" s="1"/>
  <c r="CR229" i="3"/>
  <c r="CW229" i="3" s="1"/>
  <c r="CR228" i="3"/>
  <c r="CW228" i="3" s="1"/>
  <c r="CR233" i="3"/>
  <c r="CW233" i="3" s="1"/>
  <c r="CR230" i="3"/>
  <c r="CW230" i="3" s="1"/>
  <c r="CR227" i="3"/>
  <c r="CW227" i="3" s="1"/>
  <c r="CR515" i="3"/>
  <c r="CW515" i="3" s="1"/>
  <c r="DA515" i="3" s="1"/>
  <c r="DF515" i="3" s="1"/>
  <c r="CR224" i="3"/>
  <c r="CW224" i="3" s="1"/>
  <c r="CR223" i="3"/>
  <c r="CW223" i="3" s="1"/>
  <c r="CR212" i="3"/>
  <c r="CW212" i="3" s="1"/>
  <c r="CR222" i="3"/>
  <c r="CW222" i="3" s="1"/>
  <c r="CR221" i="3"/>
  <c r="CW221" i="3" s="1"/>
  <c r="CR218" i="3"/>
  <c r="CW218" i="3" s="1"/>
  <c r="CR217" i="3"/>
  <c r="CW217" i="3" s="1"/>
  <c r="CR210" i="3"/>
  <c r="CW210" i="3" s="1"/>
  <c r="CR216" i="3"/>
  <c r="CW216" i="3" s="1"/>
  <c r="CR215" i="3"/>
  <c r="CW215" i="3" s="1"/>
  <c r="CR211" i="3"/>
  <c r="CW211" i="3" s="1"/>
  <c r="CR209" i="3"/>
  <c r="CW209" i="3" s="1"/>
  <c r="CR295" i="3"/>
  <c r="CW295" i="3" s="1"/>
  <c r="DA295" i="3" s="1"/>
  <c r="DF295" i="3" s="1"/>
  <c r="CR289" i="3"/>
  <c r="CW289" i="3" s="1"/>
  <c r="DA289" i="3" s="1"/>
  <c r="DF289" i="3" s="1"/>
  <c r="CR465" i="3"/>
  <c r="CR463" i="3"/>
  <c r="CW463" i="3" s="1"/>
  <c r="CR413" i="3"/>
  <c r="CW413" i="3" s="1"/>
  <c r="CR422" i="3"/>
  <c r="CW422" i="3" s="1"/>
  <c r="CR375" i="3"/>
  <c r="CW375" i="3" s="1"/>
  <c r="CR371" i="3"/>
  <c r="CW371" i="3" s="1"/>
  <c r="CR201" i="3"/>
  <c r="CW201" i="3" s="1"/>
  <c r="CR200" i="3"/>
  <c r="CW200" i="3" s="1"/>
  <c r="CR203" i="3"/>
  <c r="CW203" i="3" s="1"/>
  <c r="CR202" i="3"/>
  <c r="CW202" i="3" s="1"/>
  <c r="HA369" i="3"/>
  <c r="CR369" i="3"/>
  <c r="CW369" i="3" s="1"/>
  <c r="CR373" i="3"/>
  <c r="CW373" i="3" s="1"/>
  <c r="CR427" i="3"/>
  <c r="CW427" i="3" s="1"/>
  <c r="DA427" i="3" s="1"/>
  <c r="DF427" i="3" s="1"/>
  <c r="DJ427" i="3" s="1"/>
  <c r="DO427" i="3" s="1"/>
  <c r="CR411" i="3"/>
  <c r="CW411" i="3" s="1"/>
  <c r="DA411" i="3" s="1"/>
  <c r="DF411" i="3" s="1"/>
  <c r="DJ411" i="3" s="1"/>
  <c r="DO411" i="3" s="1"/>
  <c r="CR418" i="3"/>
  <c r="CW418" i="3" s="1"/>
  <c r="DA418" i="3" s="1"/>
  <c r="DF418" i="3" s="1"/>
  <c r="CR384" i="3"/>
  <c r="CW384" i="3" s="1"/>
  <c r="DA384" i="3" s="1"/>
  <c r="DF384" i="3" s="1"/>
  <c r="DJ384" i="3" s="1"/>
  <c r="DO384" i="3" s="1"/>
  <c r="CR394" i="3"/>
  <c r="CW394" i="3" s="1"/>
  <c r="DA394" i="3" s="1"/>
  <c r="DF394" i="3" s="1"/>
  <c r="CR464" i="3"/>
  <c r="CW464" i="3" s="1"/>
  <c r="DA464" i="3" s="1"/>
  <c r="CR424" i="3"/>
  <c r="CW424" i="3" s="1"/>
  <c r="DA424" i="3" s="1"/>
  <c r="DF424" i="3" s="1"/>
  <c r="CR468" i="3"/>
  <c r="CW468" i="3" s="1"/>
  <c r="DA468" i="3" s="1"/>
  <c r="DF468" i="3" s="1"/>
  <c r="DJ468" i="3" s="1"/>
  <c r="DO468" i="3" s="1"/>
  <c r="DS468" i="3" s="1"/>
  <c r="CR415" i="3"/>
  <c r="CW415" i="3" s="1"/>
  <c r="DA415" i="3" s="1"/>
  <c r="DF415" i="3" s="1"/>
  <c r="CR194" i="3"/>
  <c r="CW194" i="3" s="1"/>
  <c r="DA194" i="3" s="1"/>
  <c r="DF194" i="3" s="1"/>
  <c r="CR191" i="3"/>
  <c r="CW191" i="3" s="1"/>
  <c r="DA191" i="3" s="1"/>
  <c r="DF191" i="3" s="1"/>
  <c r="CR184" i="3"/>
  <c r="CW184" i="3" s="1"/>
  <c r="DA184" i="3" s="1"/>
  <c r="DF184" i="3" s="1"/>
  <c r="CR177" i="3"/>
  <c r="CW177" i="3" s="1"/>
  <c r="DA177" i="3" s="1"/>
  <c r="DF177" i="3" s="1"/>
  <c r="CR195" i="3"/>
  <c r="CW195" i="3" s="1"/>
  <c r="DA195" i="3" s="1"/>
  <c r="DF195" i="3" s="1"/>
  <c r="CR188" i="3"/>
  <c r="CW188" i="3" s="1"/>
  <c r="DA188" i="3" s="1"/>
  <c r="DF188" i="3" s="1"/>
  <c r="CR185" i="3"/>
  <c r="CW185" i="3" s="1"/>
  <c r="DA185" i="3" s="1"/>
  <c r="DF185" i="3" s="1"/>
  <c r="CR178" i="3"/>
  <c r="CW178" i="3" s="1"/>
  <c r="DA178" i="3" s="1"/>
  <c r="DF178" i="3" s="1"/>
  <c r="HA22" i="3"/>
  <c r="CR196" i="3"/>
  <c r="CW196" i="3" s="1"/>
  <c r="DA196" i="3" s="1"/>
  <c r="DF196" i="3" s="1"/>
  <c r="CR189" i="3"/>
  <c r="CW189" i="3" s="1"/>
  <c r="DA189" i="3" s="1"/>
  <c r="DF189" i="3" s="1"/>
  <c r="CR182" i="3"/>
  <c r="CW182" i="3" s="1"/>
  <c r="DA182" i="3" s="1"/>
  <c r="DF182" i="3" s="1"/>
  <c r="CR179" i="3"/>
  <c r="CW179" i="3" s="1"/>
  <c r="DA179" i="3" s="1"/>
  <c r="DF179" i="3" s="1"/>
  <c r="CR172" i="3"/>
  <c r="CW172" i="3" s="1"/>
  <c r="DA172" i="3" s="1"/>
  <c r="DF172" i="3" s="1"/>
  <c r="CR171" i="3"/>
  <c r="CW171" i="3" s="1"/>
  <c r="DA171" i="3" s="1"/>
  <c r="DF171" i="3" s="1"/>
  <c r="CR170" i="3"/>
  <c r="CW170" i="3" s="1"/>
  <c r="DA170" i="3" s="1"/>
  <c r="DF170" i="3" s="1"/>
  <c r="CR169" i="3"/>
  <c r="CW169" i="3" s="1"/>
  <c r="DA169" i="3" s="1"/>
  <c r="DF169" i="3" s="1"/>
  <c r="HA21" i="3"/>
  <c r="CR197" i="3"/>
  <c r="CW197" i="3" s="1"/>
  <c r="DA197" i="3" s="1"/>
  <c r="DF197" i="3" s="1"/>
  <c r="CR190" i="3"/>
  <c r="CW190" i="3" s="1"/>
  <c r="DA190" i="3" s="1"/>
  <c r="DF190" i="3" s="1"/>
  <c r="CR183" i="3"/>
  <c r="CW183" i="3" s="1"/>
  <c r="DA183" i="3" s="1"/>
  <c r="DF183" i="3" s="1"/>
  <c r="CR176" i="3"/>
  <c r="CW176" i="3" s="1"/>
  <c r="DA176" i="3" s="1"/>
  <c r="DF176" i="3" s="1"/>
  <c r="FH483" i="3"/>
  <c r="FH474" i="3"/>
  <c r="FH393" i="3"/>
  <c r="FH388" i="3"/>
  <c r="FH491" i="3"/>
  <c r="FL491" i="3" s="1"/>
  <c r="FH386" i="3"/>
  <c r="FH489" i="3"/>
  <c r="FH488" i="3"/>
  <c r="FL488" i="3" s="1"/>
  <c r="FH482" i="3"/>
  <c r="FH475" i="3"/>
  <c r="FH387" i="3"/>
  <c r="FH522" i="3"/>
  <c r="FL522" i="3" s="1"/>
  <c r="FH520" i="3"/>
  <c r="FH518" i="3"/>
  <c r="FH515" i="3"/>
  <c r="FL515" i="3" s="1"/>
  <c r="FH513" i="3"/>
  <c r="FH511" i="3"/>
  <c r="FH507" i="3"/>
  <c r="FH505" i="3"/>
  <c r="FH503" i="3"/>
  <c r="FH498" i="3"/>
  <c r="FL498" i="3" s="1"/>
  <c r="FH496" i="3"/>
  <c r="FL496" i="3" s="1"/>
  <c r="FH485" i="3"/>
  <c r="FH476" i="3"/>
  <c r="FH468" i="3"/>
  <c r="FL468" i="3" s="1"/>
  <c r="FH467" i="3"/>
  <c r="FL467" i="3" s="1"/>
  <c r="FH465" i="3"/>
  <c r="FL465" i="3" s="1"/>
  <c r="FH463" i="3"/>
  <c r="FL463" i="3" s="1"/>
  <c r="FH460" i="3"/>
  <c r="FL460" i="3" s="1"/>
  <c r="FH434" i="3"/>
  <c r="FL434" i="3" s="1"/>
  <c r="FH425" i="3"/>
  <c r="FH423" i="3"/>
  <c r="FH410" i="3"/>
  <c r="FL410" i="3" s="1"/>
  <c r="FH406" i="3"/>
  <c r="FH382" i="3"/>
  <c r="FH379" i="3"/>
  <c r="FH377" i="3"/>
  <c r="FL377" i="3" s="1"/>
  <c r="FH375" i="3"/>
  <c r="FL375" i="3" s="1"/>
  <c r="FH371" i="3"/>
  <c r="FH369" i="3"/>
  <c r="FH533" i="3"/>
  <c r="FH530" i="3"/>
  <c r="FL530" i="3" s="1"/>
  <c r="FH529" i="3"/>
  <c r="FL529" i="3" s="1"/>
  <c r="FH528" i="3"/>
  <c r="FL528" i="3" s="1"/>
  <c r="FH527" i="3"/>
  <c r="FL527" i="3" s="1"/>
  <c r="FH526" i="3"/>
  <c r="FL526" i="3" s="1"/>
  <c r="FH525" i="3"/>
  <c r="FL525" i="3" s="1"/>
  <c r="FH479" i="3"/>
  <c r="FH478" i="3"/>
  <c r="FH472" i="3"/>
  <c r="FH471" i="3"/>
  <c r="FH330" i="3"/>
  <c r="FH282" i="3"/>
  <c r="FL282" i="3" s="1"/>
  <c r="FH278" i="3"/>
  <c r="FL278" i="3" s="1"/>
  <c r="FH273" i="3"/>
  <c r="FL273" i="3" s="1"/>
  <c r="FH267" i="3"/>
  <c r="FL267" i="3" s="1"/>
  <c r="FH262" i="3"/>
  <c r="FL262" i="3" s="1"/>
  <c r="FH256" i="3"/>
  <c r="FL256" i="3" s="1"/>
  <c r="FH252" i="3"/>
  <c r="FL252" i="3" s="1"/>
  <c r="FH247" i="3"/>
  <c r="FL247" i="3" s="1"/>
  <c r="FH235" i="3"/>
  <c r="FL235" i="3" s="1"/>
  <c r="FH230" i="3"/>
  <c r="FL230" i="3" s="1"/>
  <c r="FH225" i="3"/>
  <c r="FL225" i="3" s="1"/>
  <c r="FH221" i="3"/>
  <c r="FL221" i="3" s="1"/>
  <c r="FH216" i="3"/>
  <c r="FL216" i="3" s="1"/>
  <c r="FH211" i="3"/>
  <c r="FL211" i="3" s="1"/>
  <c r="FH204" i="3"/>
  <c r="FL204" i="3" s="1"/>
  <c r="FH200" i="3"/>
  <c r="FL200" i="3" s="1"/>
  <c r="FH195" i="3"/>
  <c r="FL195" i="3" s="1"/>
  <c r="FH190" i="3"/>
  <c r="FL190" i="3" s="1"/>
  <c r="FH185" i="3"/>
  <c r="FL185" i="3" s="1"/>
  <c r="FH180" i="3"/>
  <c r="FL180" i="3" s="1"/>
  <c r="FH176" i="3"/>
  <c r="FL176" i="3" s="1"/>
  <c r="FH172" i="3"/>
  <c r="FL172" i="3" s="1"/>
  <c r="FH166" i="3"/>
  <c r="FL166" i="3" s="1"/>
  <c r="FH162" i="3"/>
  <c r="FL162" i="3" s="1"/>
  <c r="FH151" i="3"/>
  <c r="FL151" i="3" s="1"/>
  <c r="FH146" i="3"/>
  <c r="FL146" i="3" s="1"/>
  <c r="FH141" i="3"/>
  <c r="FL141" i="3" s="1"/>
  <c r="FH521" i="3"/>
  <c r="FH519" i="3"/>
  <c r="FH517" i="3"/>
  <c r="FH514" i="3"/>
  <c r="FH512" i="3"/>
  <c r="FH510" i="3"/>
  <c r="FH506" i="3"/>
  <c r="FH504" i="3"/>
  <c r="FH502" i="3"/>
  <c r="FH499" i="3"/>
  <c r="FH497" i="3"/>
  <c r="FL497" i="3" s="1"/>
  <c r="FH495" i="3"/>
  <c r="FH494" i="3"/>
  <c r="FH484" i="3"/>
  <c r="FL484" i="3" s="1"/>
  <c r="FH477" i="3"/>
  <c r="FH469" i="3"/>
  <c r="FL469" i="3" s="1"/>
  <c r="FH466" i="3"/>
  <c r="FH464" i="3"/>
  <c r="FH459" i="3"/>
  <c r="FL459" i="3" s="1"/>
  <c r="FH432" i="3"/>
  <c r="FL432" i="3" s="1"/>
  <c r="FH427" i="3"/>
  <c r="FL427" i="3" s="1"/>
  <c r="FH424" i="3"/>
  <c r="FH408" i="3"/>
  <c r="FL408" i="3" s="1"/>
  <c r="FH394" i="3"/>
  <c r="FL394" i="3" s="1"/>
  <c r="FH380" i="3"/>
  <c r="FL380" i="3" s="1"/>
  <c r="FH378" i="3"/>
  <c r="FH376" i="3"/>
  <c r="FL376" i="3" s="1"/>
  <c r="FH373" i="3"/>
  <c r="FL373" i="3" s="1"/>
  <c r="FH370" i="3"/>
  <c r="FL370" i="3" s="1"/>
  <c r="FH331" i="3"/>
  <c r="FH481" i="3"/>
  <c r="FH480" i="3"/>
  <c r="FH462" i="3"/>
  <c r="FH461" i="3"/>
  <c r="FL461" i="3" s="1"/>
  <c r="FH458" i="3"/>
  <c r="FL458" i="3" s="1"/>
  <c r="FH455" i="3"/>
  <c r="FL455" i="3" s="1"/>
  <c r="FH454" i="3"/>
  <c r="FH453" i="3"/>
  <c r="FH452" i="3"/>
  <c r="FH451" i="3"/>
  <c r="FH450" i="3"/>
  <c r="FH448" i="3"/>
  <c r="FH447" i="3"/>
  <c r="FH446" i="3"/>
  <c r="FH445" i="3"/>
  <c r="FH443" i="3"/>
  <c r="FL443" i="3" s="1"/>
  <c r="FH442" i="3"/>
  <c r="FH441" i="3"/>
  <c r="FH440" i="3"/>
  <c r="FH439" i="3"/>
  <c r="FH438" i="3"/>
  <c r="FH435" i="3"/>
  <c r="FL435" i="3" s="1"/>
  <c r="FH433" i="3"/>
  <c r="FH431" i="3"/>
  <c r="FH418" i="3"/>
  <c r="FL418" i="3" s="1"/>
  <c r="FH417" i="3"/>
  <c r="FH416" i="3"/>
  <c r="FH415" i="3"/>
  <c r="FH414" i="3"/>
  <c r="FH413" i="3"/>
  <c r="FH411" i="3"/>
  <c r="FL411" i="3" s="1"/>
  <c r="FH409" i="3"/>
  <c r="FL409" i="3" s="1"/>
  <c r="FH407" i="3"/>
  <c r="FH384" i="3"/>
  <c r="FL384" i="3" s="1"/>
  <c r="FH333" i="3"/>
  <c r="FH329" i="3"/>
  <c r="FH323" i="3"/>
  <c r="FH295" i="3"/>
  <c r="FL295" i="3" s="1"/>
  <c r="FH294" i="3"/>
  <c r="FL294" i="3" s="1"/>
  <c r="FH293" i="3"/>
  <c r="FL293" i="3" s="1"/>
  <c r="FH292" i="3"/>
  <c r="FL292" i="3" s="1"/>
  <c r="FH291" i="3"/>
  <c r="FL291" i="3" s="1"/>
  <c r="FH281" i="3"/>
  <c r="FL281" i="3" s="1"/>
  <c r="FH276" i="3"/>
  <c r="FL276" i="3" s="1"/>
  <c r="FH272" i="3"/>
  <c r="FL272" i="3" s="1"/>
  <c r="FH266" i="3"/>
  <c r="FL266" i="3" s="1"/>
  <c r="FH261" i="3"/>
  <c r="FL261" i="3" s="1"/>
  <c r="FH255" i="3"/>
  <c r="FL255" i="3" s="1"/>
  <c r="FH250" i="3"/>
  <c r="FL250" i="3" s="1"/>
  <c r="FH246" i="3"/>
  <c r="FL246" i="3" s="1"/>
  <c r="FH234" i="3"/>
  <c r="FL234" i="3" s="1"/>
  <c r="FH229" i="3"/>
  <c r="FL229" i="3" s="1"/>
  <c r="FH224" i="3"/>
  <c r="FL224" i="3" s="1"/>
  <c r="FH219" i="3"/>
  <c r="FL219" i="3" s="1"/>
  <c r="FH215" i="3"/>
  <c r="FL215" i="3" s="1"/>
  <c r="FH210" i="3"/>
  <c r="FL210" i="3" s="1"/>
  <c r="FH203" i="3"/>
  <c r="FL203" i="3" s="1"/>
  <c r="FH198" i="3"/>
  <c r="FL198" i="3" s="1"/>
  <c r="FH194" i="3"/>
  <c r="FL194" i="3" s="1"/>
  <c r="FH189" i="3"/>
  <c r="FL189" i="3" s="1"/>
  <c r="FH184" i="3"/>
  <c r="FL184" i="3" s="1"/>
  <c r="FH179" i="3"/>
  <c r="FL179" i="3" s="1"/>
  <c r="FH171" i="3"/>
  <c r="FL171" i="3" s="1"/>
  <c r="FH165" i="3"/>
  <c r="FL165" i="3" s="1"/>
  <c r="FH154" i="3"/>
  <c r="FL154" i="3" s="1"/>
  <c r="FH150" i="3"/>
  <c r="FL150" i="3" s="1"/>
  <c r="FH145" i="3"/>
  <c r="FL145" i="3" s="1"/>
  <c r="FH140" i="3"/>
  <c r="FL140" i="3" s="1"/>
  <c r="FH332" i="3"/>
  <c r="FH289" i="3"/>
  <c r="FL289" i="3" s="1"/>
  <c r="FH288" i="3"/>
  <c r="FL288" i="3" s="1"/>
  <c r="FH287" i="3"/>
  <c r="FL287" i="3" s="1"/>
  <c r="FH286" i="3"/>
  <c r="FL286" i="3" s="1"/>
  <c r="FH285" i="3"/>
  <c r="FL285" i="3" s="1"/>
  <c r="FH280" i="3"/>
  <c r="FL280" i="3" s="1"/>
  <c r="FH275" i="3"/>
  <c r="FL275" i="3" s="1"/>
  <c r="FH269" i="3"/>
  <c r="FL269" i="3" s="1"/>
  <c r="FH265" i="3"/>
  <c r="FL265" i="3" s="1"/>
  <c r="FH260" i="3"/>
  <c r="FL260" i="3" s="1"/>
  <c r="FH254" i="3"/>
  <c r="FL254" i="3" s="1"/>
  <c r="FH249" i="3"/>
  <c r="FL249" i="3" s="1"/>
  <c r="FH237" i="3"/>
  <c r="FL237" i="3" s="1"/>
  <c r="FH233" i="3"/>
  <c r="FL233" i="3" s="1"/>
  <c r="FH228" i="3"/>
  <c r="FL228" i="3" s="1"/>
  <c r="FH223" i="3"/>
  <c r="FL223" i="3" s="1"/>
  <c r="FH218" i="3"/>
  <c r="FL218" i="3" s="1"/>
  <c r="FH213" i="3"/>
  <c r="FL213" i="3" s="1"/>
  <c r="FH209" i="3"/>
  <c r="FL209" i="3" s="1"/>
  <c r="FH202" i="3"/>
  <c r="FL202" i="3" s="1"/>
  <c r="FH197" i="3"/>
  <c r="FL197" i="3" s="1"/>
  <c r="FH192" i="3"/>
  <c r="FL192" i="3" s="1"/>
  <c r="FH188" i="3"/>
  <c r="FL188" i="3" s="1"/>
  <c r="FH183" i="3"/>
  <c r="FL183" i="3" s="1"/>
  <c r="FH178" i="3"/>
  <c r="FL178" i="3" s="1"/>
  <c r="FH170" i="3"/>
  <c r="FL170" i="3" s="1"/>
  <c r="FH164" i="3"/>
  <c r="FL164" i="3" s="1"/>
  <c r="FH153" i="3"/>
  <c r="FL153" i="3" s="1"/>
  <c r="FH148" i="3"/>
  <c r="FL148" i="3" s="1"/>
  <c r="FH144" i="3"/>
  <c r="FL144" i="3" s="1"/>
  <c r="FH139" i="3"/>
  <c r="FL139" i="3" s="1"/>
  <c r="FH430" i="3"/>
  <c r="FH426" i="3"/>
  <c r="FH422" i="3"/>
  <c r="FH279" i="3"/>
  <c r="FL279" i="3" s="1"/>
  <c r="FH274" i="3"/>
  <c r="FL274" i="3" s="1"/>
  <c r="FH268" i="3"/>
  <c r="FL268" i="3" s="1"/>
  <c r="FH263" i="3"/>
  <c r="FL263" i="3" s="1"/>
  <c r="FH259" i="3"/>
  <c r="FL259" i="3" s="1"/>
  <c r="FH253" i="3"/>
  <c r="FL253" i="3" s="1"/>
  <c r="FH248" i="3"/>
  <c r="FL248" i="3" s="1"/>
  <c r="FH236" i="3"/>
  <c r="FL236" i="3" s="1"/>
  <c r="FH231" i="3"/>
  <c r="FL231" i="3" s="1"/>
  <c r="FH227" i="3"/>
  <c r="FL227" i="3" s="1"/>
  <c r="FH222" i="3"/>
  <c r="FL222" i="3" s="1"/>
  <c r="FH217" i="3"/>
  <c r="FL217" i="3" s="1"/>
  <c r="FH212" i="3"/>
  <c r="FL212" i="3" s="1"/>
  <c r="FH206" i="3"/>
  <c r="FL206" i="3" s="1"/>
  <c r="FH201" i="3"/>
  <c r="FL201" i="3" s="1"/>
  <c r="FH196" i="3"/>
  <c r="FL196" i="3" s="1"/>
  <c r="FH191" i="3"/>
  <c r="FL191" i="3" s="1"/>
  <c r="FH186" i="3"/>
  <c r="FL186" i="3" s="1"/>
  <c r="FH182" i="3"/>
  <c r="FL182" i="3" s="1"/>
  <c r="FH177" i="3"/>
  <c r="FL177" i="3" s="1"/>
  <c r="FH173" i="3"/>
  <c r="FL173" i="3" s="1"/>
  <c r="FH169" i="3"/>
  <c r="FL169" i="3" s="1"/>
  <c r="FH163" i="3"/>
  <c r="FL163" i="3" s="1"/>
  <c r="FH152" i="3"/>
  <c r="FL152" i="3" s="1"/>
  <c r="FH147" i="3"/>
  <c r="FL147" i="3" s="1"/>
  <c r="FH142" i="3"/>
  <c r="FL142" i="3" s="1"/>
  <c r="FH138" i="3"/>
  <c r="FL138" i="3" s="1"/>
  <c r="FH80" i="3"/>
  <c r="FH42" i="3"/>
  <c r="FL42" i="3" s="1"/>
  <c r="FH41" i="3"/>
  <c r="FL41" i="3" s="1"/>
  <c r="FH40" i="3"/>
  <c r="FL40" i="3" s="1"/>
  <c r="FH39" i="3"/>
  <c r="FL39" i="3" s="1"/>
  <c r="FH38" i="3"/>
  <c r="FL38" i="3" s="1"/>
  <c r="FH21" i="3"/>
  <c r="FL21" i="3" s="1"/>
  <c r="FH66" i="3"/>
  <c r="FL66" i="3" s="1"/>
  <c r="FH65" i="3"/>
  <c r="FL65" i="3" s="1"/>
  <c r="FH64" i="3"/>
  <c r="FL64" i="3" s="1"/>
  <c r="FH63" i="3"/>
  <c r="FL63" i="3" s="1"/>
  <c r="FH62" i="3"/>
  <c r="FL62" i="3" s="1"/>
  <c r="FH36" i="3"/>
  <c r="FL36" i="3" s="1"/>
  <c r="FH35" i="3"/>
  <c r="FL35" i="3" s="1"/>
  <c r="FH34" i="3"/>
  <c r="FL34" i="3" s="1"/>
  <c r="FH33" i="3"/>
  <c r="FL33" i="3" s="1"/>
  <c r="FH32" i="3"/>
  <c r="FL32" i="3" s="1"/>
  <c r="FH22" i="3"/>
  <c r="FL22" i="3" s="1"/>
  <c r="FH60" i="3"/>
  <c r="FL60" i="3" s="1"/>
  <c r="FH59" i="3"/>
  <c r="FL59" i="3" s="1"/>
  <c r="FH58" i="3"/>
  <c r="FL58" i="3" s="1"/>
  <c r="FH57" i="3"/>
  <c r="FL57" i="3" s="1"/>
  <c r="FH56" i="3"/>
  <c r="FL56" i="3" s="1"/>
  <c r="FH30" i="3"/>
  <c r="FL30" i="3" s="1"/>
  <c r="FH29" i="3"/>
  <c r="FL29" i="3" s="1"/>
  <c r="FH28" i="3"/>
  <c r="FL28" i="3" s="1"/>
  <c r="FH27" i="3"/>
  <c r="FL27" i="3" s="1"/>
  <c r="FH26" i="3"/>
  <c r="FL26" i="3" s="1"/>
  <c r="FH23" i="3"/>
  <c r="FL23" i="3" s="1"/>
  <c r="FH48" i="3"/>
  <c r="FL48" i="3" s="1"/>
  <c r="FH47" i="3"/>
  <c r="FL47" i="3" s="1"/>
  <c r="FH46" i="3"/>
  <c r="FL46" i="3" s="1"/>
  <c r="FH45" i="3"/>
  <c r="FL45" i="3" s="1"/>
  <c r="FH44" i="3"/>
  <c r="FL44" i="3" s="1"/>
  <c r="FH24" i="3"/>
  <c r="FL24" i="3" s="1"/>
  <c r="CR434" i="3"/>
  <c r="CW434" i="3" s="1"/>
  <c r="DA434" i="3" s="1"/>
  <c r="DF434" i="3" s="1"/>
  <c r="CR433" i="3"/>
  <c r="CW433" i="3" s="1"/>
  <c r="DA433" i="3" s="1"/>
  <c r="DF433" i="3" s="1"/>
  <c r="DJ433" i="3" s="1"/>
  <c r="CR432" i="3"/>
  <c r="CW432" i="3" s="1"/>
  <c r="DA432" i="3" s="1"/>
  <c r="DF432" i="3" s="1"/>
  <c r="CR431" i="3"/>
  <c r="CW431" i="3" s="1"/>
  <c r="DA431" i="3" s="1"/>
  <c r="DF431" i="3" s="1"/>
  <c r="DJ431" i="3" s="1"/>
  <c r="CR430" i="3"/>
  <c r="CW430" i="3" s="1"/>
  <c r="DA430" i="3" s="1"/>
  <c r="DF430" i="3" s="1"/>
  <c r="DJ430" i="3" s="1"/>
  <c r="DO430" i="3" s="1"/>
  <c r="CR63" i="3"/>
  <c r="CW63" i="3" s="1"/>
  <c r="CR62" i="3"/>
  <c r="CW62" i="3" s="1"/>
  <c r="CR65" i="3"/>
  <c r="CW65" i="3" s="1"/>
  <c r="CR64" i="3"/>
  <c r="CW64" i="3" s="1"/>
  <c r="CR288" i="3"/>
  <c r="CW288" i="3" s="1"/>
  <c r="DA288" i="3" s="1"/>
  <c r="DF288" i="3" s="1"/>
  <c r="DJ288" i="3" s="1"/>
  <c r="CR287" i="3"/>
  <c r="CW287" i="3" s="1"/>
  <c r="DA287" i="3" s="1"/>
  <c r="DF287" i="3" s="1"/>
  <c r="DJ287" i="3" s="1"/>
  <c r="CR293" i="3"/>
  <c r="CW293" i="3" s="1"/>
  <c r="DA293" i="3" s="1"/>
  <c r="DF293" i="3" s="1"/>
  <c r="DJ293" i="3" s="1"/>
  <c r="CR292" i="3"/>
  <c r="CW292" i="3" s="1"/>
  <c r="DA292" i="3" s="1"/>
  <c r="DF292" i="3" s="1"/>
  <c r="DJ292" i="3" s="1"/>
  <c r="CR294" i="3"/>
  <c r="CW294" i="3" s="1"/>
  <c r="DA294" i="3" s="1"/>
  <c r="DF294" i="3" s="1"/>
  <c r="DJ294" i="3" s="1"/>
  <c r="CR291" i="3"/>
  <c r="CW291" i="3" s="1"/>
  <c r="DA291" i="3" s="1"/>
  <c r="DF291" i="3" s="1"/>
  <c r="DJ291" i="3" s="1"/>
  <c r="CR286" i="3"/>
  <c r="CW286" i="3" s="1"/>
  <c r="DA286" i="3" s="1"/>
  <c r="DF286" i="3" s="1"/>
  <c r="DJ286" i="3" s="1"/>
  <c r="CR285" i="3"/>
  <c r="CW285" i="3" s="1"/>
  <c r="DA285" i="3" s="1"/>
  <c r="DF285" i="3" s="1"/>
  <c r="DJ285" i="3" s="1"/>
  <c r="AW331" i="3"/>
  <c r="AX331" i="3"/>
  <c r="AX293" i="3"/>
  <c r="AW293" i="3"/>
  <c r="AX288" i="3"/>
  <c r="AW288" i="3"/>
  <c r="AX279" i="3"/>
  <c r="AW279" i="3"/>
  <c r="AX274" i="3"/>
  <c r="AW274" i="3"/>
  <c r="AX268" i="3"/>
  <c r="AW268" i="3"/>
  <c r="AX263" i="3"/>
  <c r="AW263" i="3"/>
  <c r="AX259" i="3"/>
  <c r="AW259" i="3"/>
  <c r="AX253" i="3"/>
  <c r="AW253" i="3"/>
  <c r="AX248" i="3"/>
  <c r="AW248" i="3"/>
  <c r="AX236" i="3"/>
  <c r="AW236" i="3"/>
  <c r="AX231" i="3"/>
  <c r="AW231" i="3"/>
  <c r="AX227" i="3"/>
  <c r="AW227" i="3"/>
  <c r="AX222" i="3"/>
  <c r="AW222" i="3"/>
  <c r="AX217" i="3"/>
  <c r="AW217" i="3"/>
  <c r="AX212" i="3"/>
  <c r="AW212" i="3"/>
  <c r="AX206" i="3"/>
  <c r="AW206" i="3"/>
  <c r="AX201" i="3"/>
  <c r="AW201" i="3"/>
  <c r="AX196" i="3"/>
  <c r="AW196" i="3"/>
  <c r="AX191" i="3"/>
  <c r="AW191" i="3"/>
  <c r="AX186" i="3"/>
  <c r="AW186" i="3"/>
  <c r="AX182" i="3"/>
  <c r="AW182" i="3"/>
  <c r="AX177" i="3"/>
  <c r="AW177" i="3"/>
  <c r="AW173" i="3"/>
  <c r="AX173" i="3"/>
  <c r="AW169" i="3"/>
  <c r="AX169" i="3"/>
  <c r="AW163" i="3"/>
  <c r="AX163" i="3"/>
  <c r="AW152" i="3"/>
  <c r="AX152" i="3"/>
  <c r="AW147" i="3"/>
  <c r="AX147" i="3"/>
  <c r="AW142" i="3"/>
  <c r="AX142" i="3"/>
  <c r="AW138" i="3"/>
  <c r="AX138" i="3"/>
  <c r="AX135" i="3"/>
  <c r="AW135" i="3"/>
  <c r="AX131" i="3"/>
  <c r="AW131" i="3"/>
  <c r="AW129" i="3"/>
  <c r="AX129" i="3"/>
  <c r="AW125" i="3"/>
  <c r="AX125" i="3"/>
  <c r="AX123" i="3"/>
  <c r="AW123" i="3"/>
  <c r="AX119" i="3"/>
  <c r="AW119" i="3"/>
  <c r="AW117" i="3"/>
  <c r="AX117" i="3"/>
  <c r="AW113" i="3"/>
  <c r="AX113" i="3"/>
  <c r="AX111" i="3"/>
  <c r="AW111" i="3"/>
  <c r="AW110" i="3"/>
  <c r="AX110" i="3"/>
  <c r="AX109" i="3"/>
  <c r="AW109" i="3"/>
  <c r="AW108" i="3"/>
  <c r="AX108" i="3"/>
  <c r="AX107" i="3"/>
  <c r="AW107" i="3"/>
  <c r="AW105" i="3"/>
  <c r="AX105" i="3"/>
  <c r="AX104" i="3"/>
  <c r="AW104" i="3"/>
  <c r="AW103" i="3"/>
  <c r="AX103" i="3"/>
  <c r="AX102" i="3"/>
  <c r="AW102" i="3"/>
  <c r="AW101" i="3"/>
  <c r="AX101" i="3"/>
  <c r="AX99" i="3"/>
  <c r="AW99" i="3"/>
  <c r="AW98" i="3"/>
  <c r="AX98" i="3"/>
  <c r="AX97" i="3"/>
  <c r="AW97" i="3"/>
  <c r="AW96" i="3"/>
  <c r="AX96" i="3"/>
  <c r="AX95" i="3"/>
  <c r="AW95" i="3"/>
  <c r="AW93" i="3"/>
  <c r="AX93" i="3"/>
  <c r="AX92" i="3"/>
  <c r="AW92" i="3"/>
  <c r="AW91" i="3"/>
  <c r="AX91" i="3"/>
  <c r="AX90" i="3"/>
  <c r="AW90" i="3"/>
  <c r="AW89" i="3"/>
  <c r="AX89" i="3"/>
  <c r="AW87" i="3"/>
  <c r="AX87" i="3"/>
  <c r="AX86" i="3"/>
  <c r="AW86" i="3"/>
  <c r="AW85" i="3"/>
  <c r="AX85" i="3"/>
  <c r="AX84" i="3"/>
  <c r="AW84" i="3"/>
  <c r="AW83" i="3"/>
  <c r="AX83" i="3"/>
  <c r="AW64" i="3"/>
  <c r="AX64" i="3"/>
  <c r="AW48" i="3"/>
  <c r="AX48" i="3"/>
  <c r="AX47" i="3"/>
  <c r="AW47" i="3"/>
  <c r="AW46" i="3"/>
  <c r="AX46" i="3"/>
  <c r="AX45" i="3"/>
  <c r="AW45" i="3"/>
  <c r="AW44" i="3"/>
  <c r="AX44" i="3"/>
  <c r="AX24" i="3"/>
  <c r="AW24" i="3"/>
  <c r="AW23" i="3"/>
  <c r="AX23" i="3"/>
  <c r="AX22" i="3"/>
  <c r="AW22" i="3"/>
  <c r="AW21" i="3"/>
  <c r="AX21" i="3"/>
  <c r="AX330" i="3"/>
  <c r="AW330" i="3"/>
  <c r="AX292" i="3"/>
  <c r="AW292" i="3"/>
  <c r="AX287" i="3"/>
  <c r="AW287" i="3"/>
  <c r="AX282" i="3"/>
  <c r="AW282" i="3"/>
  <c r="AX278" i="3"/>
  <c r="AW278" i="3"/>
  <c r="AX273" i="3"/>
  <c r="AW273" i="3"/>
  <c r="AX267" i="3"/>
  <c r="AW267" i="3"/>
  <c r="AX262" i="3"/>
  <c r="AW262" i="3"/>
  <c r="AX256" i="3"/>
  <c r="AW256" i="3"/>
  <c r="AX252" i="3"/>
  <c r="AW252" i="3"/>
  <c r="AX247" i="3"/>
  <c r="AW247" i="3"/>
  <c r="AX235" i="3"/>
  <c r="AW235" i="3"/>
  <c r="AX230" i="3"/>
  <c r="AW230" i="3"/>
  <c r="AX225" i="3"/>
  <c r="AW225" i="3"/>
  <c r="AX221" i="3"/>
  <c r="AW221" i="3"/>
  <c r="AX216" i="3"/>
  <c r="AW216" i="3"/>
  <c r="AW211" i="3"/>
  <c r="AX211" i="3"/>
  <c r="AW204" i="3"/>
  <c r="AX204" i="3"/>
  <c r="AW200" i="3"/>
  <c r="AX200" i="3"/>
  <c r="AW195" i="3"/>
  <c r="AX195" i="3"/>
  <c r="AW190" i="3"/>
  <c r="AX190" i="3"/>
  <c r="AW185" i="3"/>
  <c r="AX185" i="3"/>
  <c r="AW180" i="3"/>
  <c r="AX180" i="3"/>
  <c r="AW176" i="3"/>
  <c r="AX176" i="3"/>
  <c r="AX172" i="3"/>
  <c r="AW172" i="3"/>
  <c r="AX166" i="3"/>
  <c r="AW166" i="3"/>
  <c r="AX162" i="3"/>
  <c r="AW162" i="3"/>
  <c r="AX151" i="3"/>
  <c r="AW151" i="3"/>
  <c r="AX146" i="3"/>
  <c r="AW146" i="3"/>
  <c r="AX141" i="3"/>
  <c r="AW141" i="3"/>
  <c r="AW132" i="3"/>
  <c r="AX132" i="3"/>
  <c r="AX126" i="3"/>
  <c r="AW126" i="3"/>
  <c r="AW120" i="3"/>
  <c r="AX120" i="3"/>
  <c r="AX114" i="3"/>
  <c r="AW114" i="3"/>
  <c r="AX80" i="3"/>
  <c r="AW80" i="3"/>
  <c r="AX63" i="3"/>
  <c r="AW63" i="3"/>
  <c r="AW42" i="3"/>
  <c r="AX42" i="3"/>
  <c r="AW41" i="3"/>
  <c r="AX41" i="3"/>
  <c r="AX40" i="3"/>
  <c r="AW40" i="3"/>
  <c r="AW39" i="3"/>
  <c r="AX39" i="3"/>
  <c r="AW38" i="3"/>
  <c r="AX38" i="3"/>
  <c r="AW333" i="3"/>
  <c r="AX333" i="3"/>
  <c r="AW329" i="3"/>
  <c r="AX329" i="3"/>
  <c r="AX295" i="3"/>
  <c r="AW295" i="3"/>
  <c r="AX291" i="3"/>
  <c r="AW291" i="3"/>
  <c r="AX286" i="3"/>
  <c r="AW286" i="3"/>
  <c r="AX281" i="3"/>
  <c r="AW281" i="3"/>
  <c r="AX276" i="3"/>
  <c r="AW276" i="3"/>
  <c r="AX272" i="3"/>
  <c r="AW272" i="3"/>
  <c r="AX266" i="3"/>
  <c r="AW266" i="3"/>
  <c r="AX261" i="3"/>
  <c r="AW261" i="3"/>
  <c r="AX255" i="3"/>
  <c r="AW255" i="3"/>
  <c r="AX250" i="3"/>
  <c r="AW250" i="3"/>
  <c r="AX246" i="3"/>
  <c r="AW246" i="3"/>
  <c r="AX234" i="3"/>
  <c r="AW234" i="3"/>
  <c r="AX229" i="3"/>
  <c r="AW229" i="3"/>
  <c r="AX224" i="3"/>
  <c r="AW224" i="3"/>
  <c r="AX219" i="3"/>
  <c r="AW219" i="3"/>
  <c r="AX215" i="3"/>
  <c r="AW215" i="3"/>
  <c r="AX210" i="3"/>
  <c r="AW210" i="3"/>
  <c r="AX203" i="3"/>
  <c r="AW203" i="3"/>
  <c r="AX198" i="3"/>
  <c r="AW198" i="3"/>
  <c r="AX194" i="3"/>
  <c r="AW194" i="3"/>
  <c r="AX189" i="3"/>
  <c r="AW189" i="3"/>
  <c r="AX184" i="3"/>
  <c r="AW184" i="3"/>
  <c r="AX179" i="3"/>
  <c r="AW179" i="3"/>
  <c r="AW171" i="3"/>
  <c r="AX171" i="3"/>
  <c r="AW165" i="3"/>
  <c r="AX165" i="3"/>
  <c r="AW154" i="3"/>
  <c r="AX154" i="3"/>
  <c r="AW150" i="3"/>
  <c r="AX150" i="3"/>
  <c r="AW145" i="3"/>
  <c r="AX145" i="3"/>
  <c r="AW140" i="3"/>
  <c r="AX140" i="3"/>
  <c r="AX133" i="3"/>
  <c r="AW133" i="3"/>
  <c r="AW127" i="3"/>
  <c r="AX127" i="3"/>
  <c r="AX121" i="3"/>
  <c r="AW121" i="3"/>
  <c r="AW115" i="3"/>
  <c r="AX115" i="3"/>
  <c r="AW66" i="3"/>
  <c r="AX66" i="3"/>
  <c r="AW62" i="3"/>
  <c r="AX62" i="3"/>
  <c r="AW36" i="3"/>
  <c r="AX36" i="3"/>
  <c r="AX35" i="3"/>
  <c r="AW35" i="3"/>
  <c r="AW34" i="3"/>
  <c r="AX34" i="3"/>
  <c r="AW33" i="3"/>
  <c r="AX33" i="3"/>
  <c r="AW32" i="3"/>
  <c r="AX32" i="3"/>
  <c r="AX332" i="3"/>
  <c r="AW332" i="3"/>
  <c r="AX294" i="3"/>
  <c r="AW294" i="3"/>
  <c r="AX289" i="3"/>
  <c r="AW289" i="3"/>
  <c r="AX285" i="3"/>
  <c r="AW285" i="3"/>
  <c r="AX280" i="3"/>
  <c r="AW280" i="3"/>
  <c r="AX275" i="3"/>
  <c r="AW275" i="3"/>
  <c r="AX269" i="3"/>
  <c r="AW269" i="3"/>
  <c r="AX265" i="3"/>
  <c r="AW265" i="3"/>
  <c r="AX260" i="3"/>
  <c r="AW260" i="3"/>
  <c r="AX254" i="3"/>
  <c r="AW254" i="3"/>
  <c r="AX249" i="3"/>
  <c r="AW249" i="3"/>
  <c r="AX237" i="3"/>
  <c r="AW237" i="3"/>
  <c r="AX233" i="3"/>
  <c r="AW233" i="3"/>
  <c r="AX228" i="3"/>
  <c r="AW228" i="3"/>
  <c r="AX223" i="3"/>
  <c r="AW223" i="3"/>
  <c r="AX218" i="3"/>
  <c r="AW218" i="3"/>
  <c r="AW213" i="3"/>
  <c r="AX213" i="3"/>
  <c r="AW209" i="3"/>
  <c r="AX209" i="3"/>
  <c r="AW202" i="3"/>
  <c r="AX202" i="3"/>
  <c r="AW197" i="3"/>
  <c r="AX197" i="3"/>
  <c r="AW192" i="3"/>
  <c r="AX192" i="3"/>
  <c r="AW188" i="3"/>
  <c r="AX188" i="3"/>
  <c r="AW183" i="3"/>
  <c r="AX183" i="3"/>
  <c r="AW178" i="3"/>
  <c r="AX178" i="3"/>
  <c r="AX170" i="3"/>
  <c r="AW170" i="3"/>
  <c r="AX164" i="3"/>
  <c r="AW164" i="3"/>
  <c r="AX153" i="3"/>
  <c r="AW153" i="3"/>
  <c r="AX148" i="3"/>
  <c r="AW148" i="3"/>
  <c r="AX144" i="3"/>
  <c r="AW144" i="3"/>
  <c r="AX139" i="3"/>
  <c r="AW139" i="3"/>
  <c r="AW134" i="3"/>
  <c r="AX134" i="3"/>
  <c r="AX128" i="3"/>
  <c r="AW128" i="3"/>
  <c r="AW122" i="3"/>
  <c r="AX122" i="3"/>
  <c r="AX116" i="3"/>
  <c r="AW116" i="3"/>
  <c r="AX65" i="3"/>
  <c r="AW65" i="3"/>
  <c r="AX60" i="3"/>
  <c r="AW60" i="3"/>
  <c r="AW59" i="3"/>
  <c r="AX59" i="3"/>
  <c r="AX58" i="3"/>
  <c r="AW58" i="3"/>
  <c r="AW57" i="3"/>
  <c r="AX57" i="3"/>
  <c r="AX56" i="3"/>
  <c r="AW56" i="3"/>
  <c r="AW30" i="3"/>
  <c r="AX30" i="3"/>
  <c r="AX29" i="3"/>
  <c r="AW29" i="3"/>
  <c r="AW28" i="3"/>
  <c r="AX28" i="3"/>
  <c r="AX27" i="3"/>
  <c r="AW27" i="3"/>
  <c r="AW26" i="3"/>
  <c r="AX26" i="3"/>
  <c r="HJ15" i="3"/>
  <c r="HJ14" i="3"/>
  <c r="CR367" i="3"/>
  <c r="CR365" i="3"/>
  <c r="CR366" i="3"/>
  <c r="FG14" i="3"/>
  <c r="FH14" i="3" s="1"/>
  <c r="CQ390" i="3"/>
  <c r="CV390" i="3" s="1"/>
  <c r="CR491" i="3"/>
  <c r="CW491" i="3" s="1"/>
  <c r="DA491" i="3" s="1"/>
  <c r="DF491" i="3" s="1"/>
  <c r="DJ491" i="3" s="1"/>
  <c r="DO491" i="3" s="1"/>
  <c r="DS491" i="3" s="1"/>
  <c r="DX491" i="3" s="1"/>
  <c r="CR488" i="3"/>
  <c r="CW488" i="3" s="1"/>
  <c r="DA488" i="3" s="1"/>
  <c r="DF488" i="3" s="1"/>
  <c r="DJ488" i="3" s="1"/>
  <c r="DO488" i="3" s="1"/>
  <c r="CR462" i="3"/>
  <c r="CW462" i="3" s="1"/>
  <c r="DA462" i="3" s="1"/>
  <c r="DF462" i="3" s="1"/>
  <c r="DJ462" i="3" s="1"/>
  <c r="DO462" i="3" s="1"/>
  <c r="DS462" i="3" s="1"/>
  <c r="DX462" i="3" s="1"/>
  <c r="CR458" i="3"/>
  <c r="CW458" i="3" s="1"/>
  <c r="DA458" i="3" s="1"/>
  <c r="DF458" i="3" s="1"/>
  <c r="CR460" i="3"/>
  <c r="CW460" i="3" s="1"/>
  <c r="DA460" i="3" s="1"/>
  <c r="DF460" i="3" s="1"/>
  <c r="DJ460" i="3" s="1"/>
  <c r="DO460" i="3" s="1"/>
  <c r="CR454" i="3"/>
  <c r="CW454" i="3" s="1"/>
  <c r="DA454" i="3" s="1"/>
  <c r="DF454" i="3" s="1"/>
  <c r="DJ454" i="3" s="1"/>
  <c r="DO454" i="3" s="1"/>
  <c r="CR450" i="3"/>
  <c r="CW450" i="3" s="1"/>
  <c r="DA450" i="3" s="1"/>
  <c r="DF450" i="3" s="1"/>
  <c r="DJ450" i="3" s="1"/>
  <c r="DO450" i="3" s="1"/>
  <c r="CR451" i="3"/>
  <c r="CW451" i="3" s="1"/>
  <c r="DA451" i="3" s="1"/>
  <c r="DF451" i="3" s="1"/>
  <c r="DJ451" i="3" s="1"/>
  <c r="DO451" i="3" s="1"/>
  <c r="CR453" i="3"/>
  <c r="CW453" i="3" s="1"/>
  <c r="DA453" i="3" s="1"/>
  <c r="DF453" i="3" s="1"/>
  <c r="DJ453" i="3" s="1"/>
  <c r="DO453" i="3" s="1"/>
  <c r="CR452" i="3"/>
  <c r="CW452" i="3" s="1"/>
  <c r="DA452" i="3" s="1"/>
  <c r="DF452" i="3" s="1"/>
  <c r="DJ452" i="3" s="1"/>
  <c r="DO452" i="3" s="1"/>
  <c r="CR442" i="3"/>
  <c r="CW442" i="3" s="1"/>
  <c r="DA442" i="3" s="1"/>
  <c r="DF442" i="3" s="1"/>
  <c r="DJ442" i="3" s="1"/>
  <c r="DO442" i="3" s="1"/>
  <c r="CR438" i="3"/>
  <c r="CW438" i="3" s="1"/>
  <c r="DA438" i="3" s="1"/>
  <c r="DF438" i="3" s="1"/>
  <c r="DJ438" i="3" s="1"/>
  <c r="DO438" i="3" s="1"/>
  <c r="CR439" i="3"/>
  <c r="CW439" i="3" s="1"/>
  <c r="DA439" i="3" s="1"/>
  <c r="DF439" i="3" s="1"/>
  <c r="DJ439" i="3" s="1"/>
  <c r="DO439" i="3" s="1"/>
  <c r="CR440" i="3"/>
  <c r="CW440" i="3" s="1"/>
  <c r="DA440" i="3" s="1"/>
  <c r="DF440" i="3" s="1"/>
  <c r="DJ440" i="3" s="1"/>
  <c r="DO440" i="3" s="1"/>
  <c r="CR441" i="3"/>
  <c r="CW441" i="3" s="1"/>
  <c r="DA441" i="3" s="1"/>
  <c r="DF441" i="3" s="1"/>
  <c r="DJ441" i="3" s="1"/>
  <c r="DO441" i="3" s="1"/>
  <c r="CR409" i="3"/>
  <c r="CW409" i="3" s="1"/>
  <c r="DA409" i="3" s="1"/>
  <c r="DF409" i="3" s="1"/>
  <c r="DJ409" i="3" s="1"/>
  <c r="DO409" i="3" s="1"/>
  <c r="CR406" i="3"/>
  <c r="CW406" i="3" s="1"/>
  <c r="DA406" i="3" s="1"/>
  <c r="DF406" i="3" s="1"/>
  <c r="DJ406" i="3" s="1"/>
  <c r="DO406" i="3" s="1"/>
  <c r="CR407" i="3"/>
  <c r="CW407" i="3" s="1"/>
  <c r="DA407" i="3" s="1"/>
  <c r="DF407" i="3" s="1"/>
  <c r="CR410" i="3"/>
  <c r="CW410" i="3" s="1"/>
  <c r="DA410" i="3" s="1"/>
  <c r="DF410" i="3" s="1"/>
  <c r="CR408" i="3"/>
  <c r="CW408" i="3" s="1"/>
  <c r="DA408" i="3" s="1"/>
  <c r="DF408" i="3" s="1"/>
  <c r="CR382" i="3"/>
  <c r="CW382" i="3" s="1"/>
  <c r="DA382" i="3" s="1"/>
  <c r="DF382" i="3" s="1"/>
  <c r="DJ382" i="3" s="1"/>
  <c r="DO382" i="3" s="1"/>
  <c r="CR134" i="3"/>
  <c r="CR133" i="3"/>
  <c r="CR132" i="3"/>
  <c r="CR131" i="3"/>
  <c r="CR128" i="3"/>
  <c r="CR127" i="3"/>
  <c r="CR126" i="3"/>
  <c r="CR125" i="3"/>
  <c r="CR122" i="3"/>
  <c r="CR120" i="3"/>
  <c r="CR121" i="3"/>
  <c r="CR119" i="3"/>
  <c r="CR116" i="3"/>
  <c r="CR115" i="3"/>
  <c r="CR114" i="3"/>
  <c r="CR113" i="3"/>
  <c r="CR59" i="3"/>
  <c r="CW59" i="3" s="1"/>
  <c r="DA59" i="3" s="1"/>
  <c r="CR58" i="3"/>
  <c r="CW58" i="3" s="1"/>
  <c r="DA58" i="3" s="1"/>
  <c r="DF58" i="3" s="1"/>
  <c r="CR57" i="3"/>
  <c r="CW57" i="3" s="1"/>
  <c r="DA57" i="3" s="1"/>
  <c r="DF57" i="3" s="1"/>
  <c r="CR56" i="3"/>
  <c r="CW56" i="3" s="1"/>
  <c r="DA56" i="3" s="1"/>
  <c r="DF56" i="3" s="1"/>
  <c r="CR47" i="3"/>
  <c r="CW47" i="3" s="1"/>
  <c r="DA47" i="3" s="1"/>
  <c r="CR46" i="3"/>
  <c r="CW46" i="3" s="1"/>
  <c r="DA46" i="3" s="1"/>
  <c r="DF46" i="3" s="1"/>
  <c r="CR45" i="3"/>
  <c r="CW45" i="3" s="1"/>
  <c r="DA45" i="3" s="1"/>
  <c r="DF45" i="3" s="1"/>
  <c r="CR44" i="3"/>
  <c r="CW44" i="3" s="1"/>
  <c r="DA44" i="3" s="1"/>
  <c r="DF44" i="3" s="1"/>
  <c r="CR40" i="3"/>
  <c r="CW40" i="3" s="1"/>
  <c r="DA40" i="3" s="1"/>
  <c r="DF40" i="3" s="1"/>
  <c r="CR38" i="3"/>
  <c r="CW38" i="3" s="1"/>
  <c r="DA38" i="3" s="1"/>
  <c r="DF38" i="3" s="1"/>
  <c r="CR41" i="3"/>
  <c r="CW41" i="3" s="1"/>
  <c r="DA41" i="3" s="1"/>
  <c r="CR39" i="3"/>
  <c r="CW39" i="3" s="1"/>
  <c r="DA39" i="3" s="1"/>
  <c r="DF39" i="3" s="1"/>
  <c r="CR35" i="3"/>
  <c r="CW35" i="3" s="1"/>
  <c r="DA35" i="3" s="1"/>
  <c r="CR34" i="3"/>
  <c r="CW34" i="3" s="1"/>
  <c r="DA34" i="3" s="1"/>
  <c r="DF34" i="3" s="1"/>
  <c r="CR33" i="3"/>
  <c r="CW33" i="3" s="1"/>
  <c r="DA33" i="3" s="1"/>
  <c r="DF33" i="3" s="1"/>
  <c r="CR32" i="3"/>
  <c r="CW32" i="3" s="1"/>
  <c r="DA32" i="3" s="1"/>
  <c r="DF32" i="3" s="1"/>
  <c r="CR29" i="3"/>
  <c r="CW29" i="3" s="1"/>
  <c r="DA29" i="3" s="1"/>
  <c r="CR28" i="3"/>
  <c r="CW28" i="3" s="1"/>
  <c r="DA28" i="3" s="1"/>
  <c r="DF28" i="3" s="1"/>
  <c r="CR27" i="3"/>
  <c r="CW27" i="3" s="1"/>
  <c r="DA27" i="3" s="1"/>
  <c r="DF27" i="3" s="1"/>
  <c r="CR26" i="3"/>
  <c r="CW26" i="3" s="1"/>
  <c r="DA26" i="3" s="1"/>
  <c r="DF26" i="3" s="1"/>
  <c r="CR23" i="3"/>
  <c r="CW23" i="3" s="1"/>
  <c r="DA23" i="3" s="1"/>
  <c r="CR22" i="3"/>
  <c r="CW22" i="3" s="1"/>
  <c r="DA22" i="3" s="1"/>
  <c r="DF22" i="3" s="1"/>
  <c r="CR21" i="3"/>
  <c r="CW21" i="3" s="1"/>
  <c r="DA21" i="3" s="1"/>
  <c r="DF21" i="3" s="1"/>
  <c r="CR15" i="3"/>
  <c r="CW15" i="3" s="1"/>
  <c r="DA15" i="3" s="1"/>
  <c r="DF15" i="3" s="1"/>
  <c r="CR14" i="3"/>
  <c r="CW14" i="3" s="1"/>
  <c r="DA14" i="3" s="1"/>
  <c r="DF14" i="3" s="1"/>
  <c r="DJ14" i="3" s="1"/>
  <c r="DO14" i="3" s="1"/>
  <c r="DS14" i="3" s="1"/>
  <c r="DX14" i="3" s="1"/>
  <c r="EB14" i="3" s="1"/>
  <c r="EG14" i="3" s="1"/>
  <c r="EK14" i="3" s="1"/>
  <c r="EP14" i="3" s="1"/>
  <c r="ET14" i="3" s="1"/>
  <c r="EY14" i="3" s="1"/>
  <c r="FC14" i="3" s="1"/>
  <c r="DI491" i="3"/>
  <c r="DN491" i="3" s="1"/>
  <c r="DR491" i="3" s="1"/>
  <c r="DW491" i="3" s="1"/>
  <c r="CQ393" i="3"/>
  <c r="CV393" i="3" s="1"/>
  <c r="BK404" i="3"/>
  <c r="BK402" i="3"/>
  <c r="BK399" i="3"/>
  <c r="BK397" i="3"/>
  <c r="BK392" i="3"/>
  <c r="CQ392" i="3"/>
  <c r="CV392" i="3" s="1"/>
  <c r="BK391" i="3"/>
  <c r="CQ391" i="3"/>
  <c r="CV391" i="3" s="1"/>
  <c r="CZ391" i="3" s="1"/>
  <c r="DE391" i="3" s="1"/>
  <c r="BK400" i="3"/>
  <c r="BK398" i="3"/>
  <c r="BK396" i="3"/>
  <c r="BK390" i="3"/>
  <c r="HT89" i="3" l="1"/>
  <c r="HS293" i="3"/>
  <c r="HS254" i="3"/>
  <c r="HS329" i="3"/>
  <c r="HT369" i="3"/>
  <c r="HT45" i="3"/>
  <c r="HT396" i="3"/>
  <c r="HS448" i="3"/>
  <c r="HS466" i="3"/>
  <c r="HT274" i="3"/>
  <c r="HS497" i="3"/>
  <c r="HT366" i="3"/>
  <c r="HT227" i="3"/>
  <c r="HT533" i="3"/>
  <c r="HS431" i="3"/>
  <c r="HT480" i="3"/>
  <c r="HT224" i="3"/>
  <c r="HT414" i="3"/>
  <c r="HT488" i="3"/>
  <c r="HT128" i="3"/>
  <c r="HT133" i="3"/>
  <c r="HT209" i="3"/>
  <c r="HT42" i="3"/>
  <c r="HT384" i="3"/>
  <c r="HS483" i="3"/>
  <c r="HS526" i="3"/>
  <c r="HT125" i="3"/>
  <c r="HT185" i="3"/>
  <c r="HT265" i="3"/>
  <c r="HT273" i="3"/>
  <c r="HS330" i="3"/>
  <c r="HT135" i="3"/>
  <c r="HT97" i="3"/>
  <c r="HT47" i="3"/>
  <c r="HT178" i="3"/>
  <c r="HT221" i="3"/>
  <c r="HS217" i="3"/>
  <c r="HS237" i="3"/>
  <c r="HT452" i="3"/>
  <c r="HT482" i="3"/>
  <c r="HT172" i="3"/>
  <c r="HS233" i="3"/>
  <c r="HT454" i="3"/>
  <c r="HS484" i="3"/>
  <c r="HT65" i="3"/>
  <c r="HT275" i="3"/>
  <c r="HT373" i="3"/>
  <c r="HS398" i="3"/>
  <c r="HT402" i="3"/>
  <c r="HT517" i="3"/>
  <c r="HT333" i="3"/>
  <c r="HT430" i="3"/>
  <c r="HT407" i="3"/>
  <c r="HT497" i="3"/>
  <c r="HT506" i="3"/>
  <c r="HT132" i="3"/>
  <c r="HT254" i="3"/>
  <c r="HT472" i="3"/>
  <c r="HT63" i="3"/>
  <c r="HT460" i="3"/>
  <c r="HT104" i="3"/>
  <c r="HS422" i="3"/>
  <c r="HT85" i="3"/>
  <c r="HT102" i="3"/>
  <c r="HS109" i="3"/>
  <c r="HS114" i="3"/>
  <c r="HS117" i="3"/>
  <c r="HT122" i="3"/>
  <c r="HT154" i="3"/>
  <c r="HS163" i="3"/>
  <c r="HS177" i="3"/>
  <c r="HS203" i="3"/>
  <c r="HT469" i="3"/>
  <c r="HT511" i="3"/>
  <c r="HS64" i="3"/>
  <c r="HT223" i="3"/>
  <c r="HS183" i="3"/>
  <c r="HT184" i="3"/>
  <c r="HT323" i="3"/>
  <c r="HT530" i="3"/>
  <c r="HT29" i="3"/>
  <c r="HT496" i="3"/>
  <c r="HS521" i="3"/>
  <c r="HT152" i="3"/>
  <c r="HT250" i="3"/>
  <c r="HT475" i="3"/>
  <c r="HS286" i="3"/>
  <c r="HS379" i="3"/>
  <c r="HT418" i="3"/>
  <c r="HT476" i="3"/>
  <c r="HT90" i="3"/>
  <c r="HT22" i="3"/>
  <c r="HT80" i="3"/>
  <c r="HT213" i="3"/>
  <c r="HT249" i="3"/>
  <c r="HS400" i="3"/>
  <c r="HS407" i="3"/>
  <c r="HT408" i="3"/>
  <c r="HT416" i="3"/>
  <c r="HT171" i="3"/>
  <c r="HT206" i="3"/>
  <c r="HT215" i="3"/>
  <c r="HS248" i="3"/>
  <c r="HS433" i="3"/>
  <c r="HT35" i="3"/>
  <c r="HT36" i="3"/>
  <c r="HT147" i="3"/>
  <c r="HT166" i="3"/>
  <c r="HS225" i="3"/>
  <c r="HT234" i="3"/>
  <c r="HT260" i="3"/>
  <c r="HS275" i="3"/>
  <c r="HT525" i="3"/>
  <c r="HS511" i="3"/>
  <c r="HT526" i="3"/>
  <c r="HS111" i="3"/>
  <c r="HT331" i="3"/>
  <c r="HT474" i="3"/>
  <c r="HT503" i="3"/>
  <c r="HT510" i="3"/>
  <c r="HT528" i="3"/>
  <c r="HS119" i="3"/>
  <c r="HS182" i="3"/>
  <c r="HT382" i="3"/>
  <c r="HT466" i="3"/>
  <c r="HS518" i="3"/>
  <c r="HT219" i="3"/>
  <c r="HT229" i="3"/>
  <c r="HT279" i="3"/>
  <c r="HS333" i="3"/>
  <c r="HT465" i="3"/>
  <c r="HT93" i="3"/>
  <c r="HT96" i="3"/>
  <c r="HS126" i="3"/>
  <c r="HS141" i="3"/>
  <c r="HS147" i="3"/>
  <c r="HT393" i="3"/>
  <c r="HS417" i="3"/>
  <c r="HS467" i="3"/>
  <c r="HS496" i="3"/>
  <c r="HT23" i="3"/>
  <c r="HT191" i="3"/>
  <c r="HT197" i="3"/>
  <c r="HT210" i="3"/>
  <c r="HT246" i="3"/>
  <c r="HS250" i="3"/>
  <c r="HT263" i="3"/>
  <c r="HT365" i="3"/>
  <c r="HT438" i="3"/>
  <c r="HT441" i="3"/>
  <c r="HT442" i="3"/>
  <c r="HS445" i="3"/>
  <c r="HS491" i="3"/>
  <c r="HT180" i="3"/>
  <c r="HT188" i="3"/>
  <c r="HT150" i="3"/>
  <c r="HS287" i="3"/>
  <c r="HT293" i="3"/>
  <c r="HS397" i="3"/>
  <c r="HT489" i="3"/>
  <c r="HT33" i="3"/>
  <c r="HT34" i="3"/>
  <c r="HT38" i="3"/>
  <c r="HS202" i="3"/>
  <c r="HT253" i="3"/>
  <c r="HT282" i="3"/>
  <c r="HS288" i="3"/>
  <c r="HT332" i="3"/>
  <c r="HS392" i="3"/>
  <c r="HT461" i="3"/>
  <c r="HS498" i="3"/>
  <c r="HS520" i="3"/>
  <c r="HT115" i="3"/>
  <c r="HT120" i="3"/>
  <c r="HT165" i="3"/>
  <c r="HS179" i="3"/>
  <c r="HS185" i="3"/>
  <c r="HT256" i="3"/>
  <c r="HS259" i="3"/>
  <c r="HT281" i="3"/>
  <c r="HT387" i="3"/>
  <c r="HT404" i="3"/>
  <c r="HT439" i="3"/>
  <c r="HT440" i="3"/>
  <c r="HT443" i="3"/>
  <c r="HT450" i="3"/>
  <c r="HT453" i="3"/>
  <c r="HT485" i="3"/>
  <c r="HT495" i="3"/>
  <c r="HT433" i="3"/>
  <c r="HS66" i="3"/>
  <c r="HT101" i="3"/>
  <c r="HS139" i="3"/>
  <c r="HT164" i="3"/>
  <c r="HT198" i="3"/>
  <c r="HT230" i="3"/>
  <c r="HS236" i="3"/>
  <c r="HS265" i="3"/>
  <c r="HT386" i="3"/>
  <c r="HT411" i="3"/>
  <c r="HT415" i="3"/>
  <c r="HT21" i="3"/>
  <c r="HT95" i="3"/>
  <c r="HS99" i="3"/>
  <c r="HT127" i="3"/>
  <c r="HS142" i="3"/>
  <c r="HS171" i="3"/>
  <c r="HT222" i="3"/>
  <c r="HT261" i="3"/>
  <c r="HT329" i="3"/>
  <c r="HS435" i="3"/>
  <c r="HT477" i="3"/>
  <c r="HT27" i="3"/>
  <c r="HT28" i="3"/>
  <c r="HS135" i="3"/>
  <c r="HT376" i="3"/>
  <c r="HS97" i="3"/>
  <c r="HT129" i="3"/>
  <c r="HS394" i="3"/>
  <c r="HS172" i="3"/>
  <c r="HT515" i="3"/>
  <c r="HS140" i="3"/>
  <c r="HT140" i="3"/>
  <c r="HS57" i="3"/>
  <c r="HS58" i="3"/>
  <c r="HS60" i="3"/>
  <c r="HS91" i="3"/>
  <c r="HT91" i="3"/>
  <c r="HS145" i="3"/>
  <c r="HS170" i="3"/>
  <c r="HT371" i="3"/>
  <c r="HS375" i="3"/>
  <c r="HT379" i="3"/>
  <c r="HS406" i="3"/>
  <c r="HS415" i="3"/>
  <c r="HT422" i="3"/>
  <c r="HT499" i="3"/>
  <c r="HT426" i="3"/>
  <c r="HT409" i="3"/>
  <c r="HS148" i="3"/>
  <c r="HT148" i="3"/>
  <c r="HS59" i="3"/>
  <c r="HS84" i="3"/>
  <c r="HT84" i="3"/>
  <c r="HT123" i="3"/>
  <c r="HT269" i="3"/>
  <c r="HS292" i="3"/>
  <c r="HT330" i="3"/>
  <c r="HS44" i="3"/>
  <c r="HT44" i="3"/>
  <c r="HT32" i="3"/>
  <c r="HS87" i="3"/>
  <c r="HT87" i="3"/>
  <c r="HT399" i="3"/>
  <c r="HT138" i="3"/>
  <c r="HS195" i="3"/>
  <c r="HS427" i="3"/>
  <c r="HS432" i="3"/>
  <c r="HS463" i="3"/>
  <c r="HT481" i="3"/>
  <c r="HS505" i="3"/>
  <c r="HT24" i="3"/>
  <c r="HS65" i="3"/>
  <c r="HS113" i="3"/>
  <c r="HS121" i="3"/>
  <c r="HS162" i="3"/>
  <c r="HS282" i="3"/>
  <c r="HS378" i="3"/>
  <c r="HS380" i="3"/>
  <c r="HS446" i="3"/>
  <c r="HS529" i="3"/>
  <c r="HS83" i="3"/>
  <c r="HT134" i="3"/>
  <c r="HT146" i="3"/>
  <c r="HT169" i="3"/>
  <c r="HS173" i="3"/>
  <c r="HS201" i="3"/>
  <c r="HT231" i="3"/>
  <c r="HT252" i="3"/>
  <c r="HT259" i="3"/>
  <c r="HS289" i="3"/>
  <c r="HS295" i="3"/>
  <c r="HT455" i="3"/>
  <c r="HS459" i="3"/>
  <c r="HS464" i="3"/>
  <c r="HS471" i="3"/>
  <c r="HS474" i="3"/>
  <c r="HS478" i="3"/>
  <c r="HT494" i="3"/>
  <c r="HT507" i="3"/>
  <c r="HS514" i="3"/>
  <c r="HS533" i="3"/>
  <c r="HT513" i="3"/>
  <c r="HS46" i="3"/>
  <c r="HS189" i="3"/>
  <c r="HT235" i="3"/>
  <c r="HS268" i="3"/>
  <c r="HS40" i="3"/>
  <c r="HS377" i="3"/>
  <c r="HS423" i="3"/>
  <c r="HS426" i="3"/>
  <c r="HT237" i="3"/>
  <c r="HS62" i="3"/>
  <c r="HS105" i="3"/>
  <c r="HT110" i="3"/>
  <c r="HS151" i="3"/>
  <c r="HS176" i="3"/>
  <c r="HS216" i="3"/>
  <c r="HT390" i="3"/>
  <c r="HT391" i="3"/>
  <c r="HT410" i="3"/>
  <c r="HS411" i="3"/>
  <c r="HS424" i="3"/>
  <c r="HS425" i="3"/>
  <c r="HS502" i="3"/>
  <c r="HS506" i="3"/>
  <c r="HT522" i="3"/>
  <c r="HS48" i="3"/>
  <c r="HS92" i="3"/>
  <c r="HS150" i="3"/>
  <c r="HT183" i="3"/>
  <c r="HT212" i="3"/>
  <c r="HT427" i="3"/>
  <c r="HS447" i="3"/>
  <c r="HT462" i="3"/>
  <c r="HT468" i="3"/>
  <c r="HS488" i="3"/>
  <c r="HS26" i="3"/>
  <c r="HS30" i="3"/>
  <c r="HT39" i="3"/>
  <c r="HS41" i="3"/>
  <c r="HS103" i="3"/>
  <c r="HS108" i="3"/>
  <c r="HS116" i="3"/>
  <c r="HT131" i="3"/>
  <c r="HS153" i="3"/>
  <c r="HT211" i="3"/>
  <c r="HT247" i="3"/>
  <c r="HS253" i="3"/>
  <c r="HS278" i="3"/>
  <c r="HS388" i="3"/>
  <c r="HT423" i="3"/>
  <c r="HS504" i="3"/>
  <c r="HT107" i="3"/>
  <c r="HS256" i="3"/>
  <c r="HT266" i="3"/>
  <c r="HS285" i="3"/>
  <c r="HS291" i="3"/>
  <c r="HS367" i="3"/>
  <c r="HT451" i="3"/>
  <c r="HS452" i="3"/>
  <c r="HS458" i="3"/>
  <c r="HT479" i="3"/>
  <c r="HS485" i="3"/>
  <c r="HS512" i="3"/>
  <c r="HT519" i="3"/>
  <c r="HT59" i="3"/>
  <c r="HT64" i="3"/>
  <c r="HT66" i="3"/>
  <c r="HS98" i="3"/>
  <c r="HT119" i="3"/>
  <c r="HS133" i="3"/>
  <c r="HT139" i="3"/>
  <c r="HT170" i="3"/>
  <c r="HT176" i="3"/>
  <c r="HS186" i="3"/>
  <c r="HS209" i="3"/>
  <c r="HS230" i="3"/>
  <c r="HT236" i="3"/>
  <c r="HS255" i="3"/>
  <c r="HS382" i="3"/>
  <c r="HS390" i="3"/>
  <c r="HS391" i="3"/>
  <c r="HT406" i="3"/>
  <c r="HS413" i="3"/>
  <c r="HS416" i="3"/>
  <c r="HT425" i="3"/>
  <c r="HS499" i="3"/>
  <c r="HS522" i="3"/>
  <c r="HT527" i="3"/>
  <c r="HS527" i="3"/>
  <c r="HS513" i="3"/>
  <c r="HS21" i="3"/>
  <c r="HT46" i="3"/>
  <c r="HT92" i="3"/>
  <c r="HT109" i="3"/>
  <c r="HS144" i="3"/>
  <c r="HT163" i="3"/>
  <c r="HT189" i="3"/>
  <c r="HS206" i="3"/>
  <c r="HS229" i="3"/>
  <c r="HT276" i="3"/>
  <c r="HS276" i="3"/>
  <c r="HS279" i="3"/>
  <c r="HS430" i="3"/>
  <c r="HS434" i="3"/>
  <c r="HT463" i="3"/>
  <c r="HS465" i="3"/>
  <c r="HS472" i="3"/>
  <c r="HS480" i="3"/>
  <c r="HS481" i="3"/>
  <c r="HS489" i="3"/>
  <c r="HT505" i="3"/>
  <c r="HT40" i="3"/>
  <c r="HT41" i="3"/>
  <c r="HS86" i="3"/>
  <c r="HS96" i="3"/>
  <c r="HT103" i="3"/>
  <c r="HT108" i="3"/>
  <c r="HT121" i="3"/>
  <c r="HS131" i="3"/>
  <c r="HT141" i="3"/>
  <c r="HS166" i="3"/>
  <c r="HS178" i="3"/>
  <c r="HS184" i="3"/>
  <c r="HT190" i="3"/>
  <c r="HS211" i="3"/>
  <c r="HT225" i="3"/>
  <c r="HS260" i="3"/>
  <c r="HT288" i="3"/>
  <c r="HS370" i="3"/>
  <c r="HT370" i="3"/>
  <c r="HS373" i="3"/>
  <c r="HS376" i="3"/>
  <c r="HS393" i="3"/>
  <c r="HS402" i="3"/>
  <c r="HS414" i="3"/>
  <c r="HT446" i="3"/>
  <c r="HT467" i="3"/>
  <c r="HT520" i="3"/>
  <c r="HS525" i="3"/>
  <c r="HS23" i="3"/>
  <c r="HT83" i="3"/>
  <c r="HS104" i="3"/>
  <c r="HS115" i="3"/>
  <c r="HS120" i="3"/>
  <c r="HS129" i="3"/>
  <c r="HS134" i="3"/>
  <c r="HS165" i="3"/>
  <c r="HT201" i="3"/>
  <c r="HT217" i="3"/>
  <c r="HS227" i="3"/>
  <c r="HS231" i="3"/>
  <c r="HT233" i="3"/>
  <c r="HS281" i="3"/>
  <c r="HT295" i="3"/>
  <c r="HS365" i="3"/>
  <c r="HS366" i="3"/>
  <c r="HT367" i="3"/>
  <c r="HS387" i="3"/>
  <c r="HS438" i="3"/>
  <c r="HS439" i="3"/>
  <c r="HS440" i="3"/>
  <c r="HS441" i="3"/>
  <c r="HS442" i="3"/>
  <c r="HS443" i="3"/>
  <c r="HS450" i="3"/>
  <c r="HS451" i="3"/>
  <c r="HS453" i="3"/>
  <c r="HS454" i="3"/>
  <c r="HS455" i="3"/>
  <c r="HT471" i="3"/>
  <c r="HS475" i="3"/>
  <c r="HT491" i="3"/>
  <c r="HS503" i="3"/>
  <c r="HT514" i="3"/>
  <c r="HS110" i="3"/>
  <c r="HT145" i="3"/>
  <c r="HS164" i="3"/>
  <c r="HT182" i="3"/>
  <c r="HT194" i="3"/>
  <c r="HS194" i="3"/>
  <c r="HT204" i="3"/>
  <c r="HS204" i="3"/>
  <c r="HT216" i="3"/>
  <c r="HS273" i="3"/>
  <c r="HT394" i="3"/>
  <c r="HS409" i="3"/>
  <c r="HT518" i="3"/>
  <c r="HS45" i="3"/>
  <c r="HT48" i="3"/>
  <c r="HS102" i="3"/>
  <c r="HS122" i="3"/>
  <c r="HS127" i="3"/>
  <c r="HS132" i="3"/>
  <c r="HS154" i="3"/>
  <c r="HT195" i="3"/>
  <c r="HT272" i="3"/>
  <c r="HS272" i="3"/>
  <c r="HT431" i="3"/>
  <c r="HT435" i="3"/>
  <c r="HS462" i="3"/>
  <c r="HT483" i="3"/>
  <c r="HT26" i="3"/>
  <c r="HT30" i="3"/>
  <c r="HS89" i="3"/>
  <c r="HT202" i="3"/>
  <c r="HT218" i="3"/>
  <c r="HS218" i="3"/>
  <c r="HS267" i="3"/>
  <c r="HT294" i="3"/>
  <c r="HS294" i="3"/>
  <c r="HT377" i="3"/>
  <c r="HT378" i="3"/>
  <c r="HT388" i="3"/>
  <c r="HT398" i="3"/>
  <c r="HT173" i="3"/>
  <c r="HS274" i="3"/>
  <c r="HT289" i="3"/>
  <c r="HT478" i="3"/>
  <c r="HS482" i="3"/>
  <c r="HS507" i="3"/>
  <c r="HS510" i="3"/>
  <c r="HS528" i="3"/>
  <c r="HS22" i="3"/>
  <c r="HS56" i="3"/>
  <c r="HT56" i="3"/>
  <c r="HT57" i="3"/>
  <c r="HT58" i="3"/>
  <c r="HT60" i="3"/>
  <c r="HT62" i="3"/>
  <c r="HS80" i="3"/>
  <c r="HT98" i="3"/>
  <c r="HT105" i="3"/>
  <c r="HS123" i="3"/>
  <c r="HS128" i="3"/>
  <c r="HT151" i="3"/>
  <c r="HS180" i="3"/>
  <c r="HT186" i="3"/>
  <c r="HS188" i="3"/>
  <c r="HT192" i="3"/>
  <c r="HS192" i="3"/>
  <c r="HS198" i="3"/>
  <c r="HT200" i="3"/>
  <c r="HS200" i="3"/>
  <c r="HS213" i="3"/>
  <c r="HS223" i="3"/>
  <c r="HS249" i="3"/>
  <c r="HT255" i="3"/>
  <c r="HT262" i="3"/>
  <c r="HS262" i="3"/>
  <c r="HS269" i="3"/>
  <c r="HT286" i="3"/>
  <c r="HT292" i="3"/>
  <c r="HS369" i="3"/>
  <c r="HS371" i="3"/>
  <c r="HT375" i="3"/>
  <c r="HS384" i="3"/>
  <c r="HS386" i="3"/>
  <c r="HS396" i="3"/>
  <c r="HT400" i="3"/>
  <c r="HS408" i="3"/>
  <c r="HS410" i="3"/>
  <c r="HT413" i="3"/>
  <c r="HS418" i="3"/>
  <c r="HT424" i="3"/>
  <c r="HT448" i="3"/>
  <c r="HT502" i="3"/>
  <c r="HS85" i="3"/>
  <c r="HS95" i="3"/>
  <c r="HT99" i="3"/>
  <c r="HT114" i="3"/>
  <c r="HT117" i="3"/>
  <c r="HS138" i="3"/>
  <c r="HT142" i="3"/>
  <c r="HT144" i="3"/>
  <c r="HT177" i="3"/>
  <c r="HT203" i="3"/>
  <c r="HS212" i="3"/>
  <c r="HS215" i="3"/>
  <c r="HS219" i="3"/>
  <c r="HS222" i="3"/>
  <c r="HS235" i="3"/>
  <c r="HT248" i="3"/>
  <c r="HS261" i="3"/>
  <c r="HT268" i="3"/>
  <c r="HT287" i="3"/>
  <c r="HT397" i="3"/>
  <c r="HT432" i="3"/>
  <c r="HT434" i="3"/>
  <c r="HT447" i="3"/>
  <c r="HS468" i="3"/>
  <c r="HS469" i="3"/>
  <c r="HS476" i="3"/>
  <c r="HS477" i="3"/>
  <c r="HS530" i="3"/>
  <c r="HS24" i="3"/>
  <c r="HS27" i="3"/>
  <c r="HS28" i="3"/>
  <c r="HS29" i="3"/>
  <c r="HS32" i="3"/>
  <c r="HS33" i="3"/>
  <c r="HS34" i="3"/>
  <c r="HS35" i="3"/>
  <c r="HS36" i="3"/>
  <c r="HS38" i="3"/>
  <c r="HS39" i="3"/>
  <c r="HS42" i="3"/>
  <c r="HS63" i="3"/>
  <c r="HT86" i="3"/>
  <c r="HS93" i="3"/>
  <c r="HT113" i="3"/>
  <c r="HT116" i="3"/>
  <c r="HT126" i="3"/>
  <c r="HT153" i="3"/>
  <c r="HT162" i="3"/>
  <c r="HS221" i="3"/>
  <c r="HS234" i="3"/>
  <c r="HS247" i="3"/>
  <c r="HT267" i="3"/>
  <c r="HT278" i="3"/>
  <c r="HS323" i="3"/>
  <c r="HS332" i="3"/>
  <c r="HT380" i="3"/>
  <c r="HT392" i="3"/>
  <c r="HT417" i="3"/>
  <c r="HS460" i="3"/>
  <c r="HS461" i="3"/>
  <c r="HT498" i="3"/>
  <c r="HT504" i="3"/>
  <c r="HT529" i="3"/>
  <c r="HS515" i="3"/>
  <c r="HT521" i="3"/>
  <c r="HS90" i="3"/>
  <c r="HS107" i="3"/>
  <c r="HT111" i="3"/>
  <c r="HS125" i="3"/>
  <c r="HS146" i="3"/>
  <c r="HS152" i="3"/>
  <c r="HS169" i="3"/>
  <c r="HT179" i="3"/>
  <c r="HS191" i="3"/>
  <c r="HS197" i="3"/>
  <c r="HS210" i="3"/>
  <c r="HS224" i="3"/>
  <c r="HS246" i="3"/>
  <c r="HS252" i="3"/>
  <c r="HS263" i="3"/>
  <c r="HS266" i="3"/>
  <c r="HT285" i="3"/>
  <c r="HT291" i="3"/>
  <c r="HS331" i="3"/>
  <c r="HS404" i="3"/>
  <c r="HT445" i="3"/>
  <c r="HT458" i="3"/>
  <c r="HT459" i="3"/>
  <c r="HT464" i="3"/>
  <c r="HS479" i="3"/>
  <c r="HT484" i="3"/>
  <c r="HS494" i="3"/>
  <c r="HS495" i="3"/>
  <c r="HT512" i="3"/>
  <c r="HS519" i="3"/>
  <c r="HT280" i="3"/>
  <c r="HS280" i="3"/>
  <c r="HT196" i="3"/>
  <c r="HS196" i="3"/>
  <c r="HT228" i="3"/>
  <c r="HS228" i="3"/>
  <c r="HS399" i="3"/>
  <c r="HS517" i="3"/>
  <c r="HA400" i="3"/>
  <c r="CR400" i="3"/>
  <c r="CZ367" i="3"/>
  <c r="DE367" i="3" s="1"/>
  <c r="CZ365" i="3"/>
  <c r="DE365" i="3" s="1"/>
  <c r="CZ366" i="3"/>
  <c r="DE366" i="3" s="1"/>
  <c r="HA398" i="3"/>
  <c r="CR398" i="3"/>
  <c r="CW398" i="3" s="1"/>
  <c r="HA392" i="3"/>
  <c r="CR392" i="3"/>
  <c r="CW392" i="3" s="1"/>
  <c r="HA404" i="3"/>
  <c r="CR404" i="3"/>
  <c r="CW404" i="3" s="1"/>
  <c r="HA391" i="3"/>
  <c r="CR391" i="3"/>
  <c r="CW391" i="3" s="1"/>
  <c r="DA391" i="3" s="1"/>
  <c r="DF391" i="3" s="1"/>
  <c r="HA397" i="3"/>
  <c r="CR397" i="3"/>
  <c r="CW397" i="3" s="1"/>
  <c r="HA399" i="3"/>
  <c r="CR399" i="3"/>
  <c r="CW399" i="3" s="1"/>
  <c r="HA402" i="3"/>
  <c r="CR402" i="3"/>
  <c r="CW402" i="3" s="1"/>
  <c r="HA396" i="3"/>
  <c r="CR396" i="3"/>
  <c r="CW396" i="3" s="1"/>
  <c r="HA390" i="3"/>
  <c r="CR390" i="3"/>
  <c r="CW390" i="3" s="1"/>
  <c r="E4" i="7"/>
  <c r="H4" i="7"/>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H33" i="7" s="1"/>
  <c r="H34" i="7" s="1"/>
  <c r="H35" i="7" s="1"/>
  <c r="H36" i="7" s="1"/>
  <c r="H37" i="7" s="1"/>
  <c r="H38" i="7" s="1"/>
  <c r="H39" i="7" s="1"/>
  <c r="H40" i="7" s="1"/>
  <c r="H41" i="7" s="1"/>
  <c r="H42" i="7" s="1"/>
  <c r="H43" i="7" s="1"/>
  <c r="H44" i="7" s="1"/>
  <c r="H45" i="7" s="1"/>
  <c r="H46" i="7" s="1"/>
  <c r="H47" i="7" s="1"/>
  <c r="H48" i="7" s="1"/>
  <c r="H49" i="7" s="1"/>
  <c r="H50" i="7" s="1"/>
  <c r="H51" i="7" s="1"/>
  <c r="H52" i="7" s="1"/>
  <c r="H53" i="7" s="1"/>
  <c r="H54" i="7" s="1"/>
  <c r="H55" i="7" s="1"/>
  <c r="H56" i="7" s="1"/>
  <c r="H57" i="7" s="1"/>
  <c r="H58" i="7" s="1"/>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H87" i="7" s="1"/>
  <c r="H88" i="7" s="1"/>
  <c r="H89" i="7" s="1"/>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H118" i="7" s="1"/>
  <c r="H119" i="7" s="1"/>
  <c r="H120" i="7" s="1"/>
  <c r="H121" i="7" s="1"/>
  <c r="H122" i="7" s="1"/>
  <c r="H123" i="7" s="1"/>
  <c r="H124" i="7" s="1"/>
  <c r="H125" i="7" s="1"/>
  <c r="H126" i="7" s="1"/>
  <c r="H127" i="7" s="1"/>
  <c r="H128" i="7" s="1"/>
  <c r="H129" i="7" s="1"/>
  <c r="H130" i="7" s="1"/>
  <c r="H131" i="7" s="1"/>
  <c r="H132" i="7" s="1"/>
  <c r="B4" i="7"/>
  <c r="FH400" i="3"/>
  <c r="FH390" i="3"/>
  <c r="FH396" i="3"/>
  <c r="FH402" i="3"/>
  <c r="FH398" i="3"/>
  <c r="FH392" i="3"/>
  <c r="FH404" i="3"/>
  <c r="FH397" i="3"/>
  <c r="FH391" i="3"/>
  <c r="FH399" i="3"/>
  <c r="HA536" i="3"/>
  <c r="IF16" i="3" l="1"/>
  <c r="IF14" i="3"/>
  <c r="IF18" i="3"/>
  <c r="IF17" i="3"/>
  <c r="IF15" i="3"/>
  <c r="HD20" i="3"/>
  <c r="HE20" i="3"/>
  <c r="HD157" i="3"/>
  <c r="HD156" i="3"/>
  <c r="HD159" i="3"/>
  <c r="HD158" i="3"/>
  <c r="HD311" i="3"/>
  <c r="HD312" i="3"/>
  <c r="HD309" i="3"/>
  <c r="HD310" i="3"/>
  <c r="HD345" i="3"/>
  <c r="HD313" i="3"/>
  <c r="HD337" i="3"/>
  <c r="HD339" i="3"/>
  <c r="HD160" i="3"/>
  <c r="HD335" i="3"/>
  <c r="HE358" i="3"/>
  <c r="HE359" i="3"/>
  <c r="HE357" i="3"/>
  <c r="HE360" i="3"/>
  <c r="HE354" i="3"/>
  <c r="HE353" i="3"/>
  <c r="HE355" i="3"/>
  <c r="HE352" i="3"/>
  <c r="HE342" i="3"/>
  <c r="HE343" i="3"/>
  <c r="HE345" i="3"/>
  <c r="HE341" i="3"/>
  <c r="HE339" i="3"/>
  <c r="HE337" i="3"/>
  <c r="HE344" i="3"/>
  <c r="HE335" i="3"/>
  <c r="HE309" i="3"/>
  <c r="HE310" i="3"/>
  <c r="HE311" i="3"/>
  <c r="HE312" i="3"/>
  <c r="HE313" i="3"/>
  <c r="HE159" i="3"/>
  <c r="HE157" i="3"/>
  <c r="HE160" i="3"/>
  <c r="HE158" i="3"/>
  <c r="HE156" i="3"/>
  <c r="HE347" i="3"/>
  <c r="HE348" i="3"/>
  <c r="HD349" i="3"/>
  <c r="HE349" i="3"/>
  <c r="HD348" i="3"/>
  <c r="HD350" i="3"/>
  <c r="HD347" i="3"/>
  <c r="HE350" i="3"/>
  <c r="HE239" i="3"/>
  <c r="HE240" i="3"/>
  <c r="HE243" i="3"/>
  <c r="HD243" i="3"/>
  <c r="HE241" i="3"/>
  <c r="HE242" i="3"/>
  <c r="HD242" i="3"/>
  <c r="HD239" i="3"/>
  <c r="HD240" i="3"/>
  <c r="HD241" i="3"/>
  <c r="HE53" i="3"/>
  <c r="HE51" i="3"/>
  <c r="HE52" i="3"/>
  <c r="HD53" i="3"/>
  <c r="HD54" i="3"/>
  <c r="HE50" i="3"/>
  <c r="HD51" i="3"/>
  <c r="HD52" i="3"/>
  <c r="HD50" i="3"/>
  <c r="HE54" i="3"/>
  <c r="HD174" i="3"/>
  <c r="HD143" i="3"/>
  <c r="HD149" i="3"/>
  <c r="HD155" i="3"/>
  <c r="HD161" i="3"/>
  <c r="HD173" i="3"/>
  <c r="HD80" i="3"/>
  <c r="HD206" i="3"/>
  <c r="HD326" i="3"/>
  <c r="HD324" i="3"/>
  <c r="HD325" i="3"/>
  <c r="HD327" i="3"/>
  <c r="HD328" i="3"/>
  <c r="HD322" i="3"/>
  <c r="HD323" i="3"/>
  <c r="HD333" i="3"/>
  <c r="HD250" i="3"/>
  <c r="HD269" i="3"/>
  <c r="HD256" i="3"/>
  <c r="HD276" i="3"/>
  <c r="HD263" i="3"/>
  <c r="HD282" i="3"/>
  <c r="HD142" i="3"/>
  <c r="HD166" i="3"/>
  <c r="HD154" i="3"/>
  <c r="HD148" i="3"/>
  <c r="HD213" i="3"/>
  <c r="HD225" i="3"/>
  <c r="HD219" i="3"/>
  <c r="HD237" i="3"/>
  <c r="HD231" i="3"/>
  <c r="HD87" i="3"/>
  <c r="HD93" i="3"/>
  <c r="HD105" i="3"/>
  <c r="HD99" i="3"/>
  <c r="HD111" i="3"/>
  <c r="HD135" i="3"/>
  <c r="HD123" i="3"/>
  <c r="HD129" i="3"/>
  <c r="HD117" i="3"/>
  <c r="HD78" i="3"/>
  <c r="HD267" i="3"/>
  <c r="HD268" i="3"/>
  <c r="HD265" i="3"/>
  <c r="HD266" i="3"/>
  <c r="HD261" i="3"/>
  <c r="HD262" i="3"/>
  <c r="HD259" i="3"/>
  <c r="HD260" i="3"/>
  <c r="HD72" i="3"/>
  <c r="HD60" i="3"/>
  <c r="HD66" i="3"/>
  <c r="HD42" i="3"/>
  <c r="HD48" i="3"/>
  <c r="HD30" i="3"/>
  <c r="HD36" i="3"/>
  <c r="HD204" i="3"/>
  <c r="HD24" i="3"/>
  <c r="HD192" i="3"/>
  <c r="HD198" i="3"/>
  <c r="HD180" i="3"/>
  <c r="HD186" i="3"/>
  <c r="HE327" i="3"/>
  <c r="HE325" i="3"/>
  <c r="HD255" i="3"/>
  <c r="HD253" i="3"/>
  <c r="HD254" i="3"/>
  <c r="HD249" i="3"/>
  <c r="HD252" i="3"/>
  <c r="HD247" i="3"/>
  <c r="HD248" i="3"/>
  <c r="HD246" i="3"/>
  <c r="HD332" i="3"/>
  <c r="HD330" i="3"/>
  <c r="HD331" i="3"/>
  <c r="HD329" i="3"/>
  <c r="HD153" i="3"/>
  <c r="HD152" i="3"/>
  <c r="HD146" i="3"/>
  <c r="HD151" i="3"/>
  <c r="HD147" i="3"/>
  <c r="HD150" i="3"/>
  <c r="HD144" i="3"/>
  <c r="HD145" i="3"/>
  <c r="HD140" i="3"/>
  <c r="HD141" i="3"/>
  <c r="HD138" i="3"/>
  <c r="HD139" i="3"/>
  <c r="HD109" i="3"/>
  <c r="HD110" i="3"/>
  <c r="HD107" i="3"/>
  <c r="HD108" i="3"/>
  <c r="HD280" i="3"/>
  <c r="HD281" i="3"/>
  <c r="HD278" i="3"/>
  <c r="HD279" i="3"/>
  <c r="HD274" i="3"/>
  <c r="HD275" i="3"/>
  <c r="HD272" i="3"/>
  <c r="HD273" i="3"/>
  <c r="HD164" i="3"/>
  <c r="HD165" i="3"/>
  <c r="HD162" i="3"/>
  <c r="HD163" i="3"/>
  <c r="HD235" i="3"/>
  <c r="HD236" i="3"/>
  <c r="HD233" i="3"/>
  <c r="HD234" i="3"/>
  <c r="HD229" i="3"/>
  <c r="HD230" i="3"/>
  <c r="HD227" i="3"/>
  <c r="HD228" i="3"/>
  <c r="HD104" i="3"/>
  <c r="HD103" i="3"/>
  <c r="HD102" i="3"/>
  <c r="HD101" i="3"/>
  <c r="HD98" i="3"/>
  <c r="HD95" i="3"/>
  <c r="HD96" i="3"/>
  <c r="HD97" i="3"/>
  <c r="HD91" i="3"/>
  <c r="HD92" i="3"/>
  <c r="HD89" i="3"/>
  <c r="HD90" i="3"/>
  <c r="HD85" i="3"/>
  <c r="HD86" i="3"/>
  <c r="HD83" i="3"/>
  <c r="HD84" i="3"/>
  <c r="HD223" i="3"/>
  <c r="HD224" i="3"/>
  <c r="HD221" i="3"/>
  <c r="HD222" i="3"/>
  <c r="HD217" i="3"/>
  <c r="HD218" i="3"/>
  <c r="HD215" i="3"/>
  <c r="HD216" i="3"/>
  <c r="HD211" i="3"/>
  <c r="HD212" i="3"/>
  <c r="HD209" i="3"/>
  <c r="HD210" i="3"/>
  <c r="HD307" i="3"/>
  <c r="HD319" i="3"/>
  <c r="HD295" i="3"/>
  <c r="HD301" i="3"/>
  <c r="HD289" i="3"/>
  <c r="HD203" i="3"/>
  <c r="HD201" i="3"/>
  <c r="HD202" i="3"/>
  <c r="HD200" i="3"/>
  <c r="HD22" i="3"/>
  <c r="HD75" i="3"/>
  <c r="HD77" i="3"/>
  <c r="HD74" i="3"/>
  <c r="HD76" i="3"/>
  <c r="HD68" i="3"/>
  <c r="HD316" i="3"/>
  <c r="HD69" i="3"/>
  <c r="HD70" i="3"/>
  <c r="HD71" i="3"/>
  <c r="HD315" i="3"/>
  <c r="HD303" i="3"/>
  <c r="HD318" i="3"/>
  <c r="HD305" i="3"/>
  <c r="HD317" i="3"/>
  <c r="HD304" i="3"/>
  <c r="HD306" i="3"/>
  <c r="HD297" i="3"/>
  <c r="HD299" i="3"/>
  <c r="HD300" i="3"/>
  <c r="HD298" i="3"/>
  <c r="HD132" i="3"/>
  <c r="HD62" i="3"/>
  <c r="HD294" i="3"/>
  <c r="HD185" i="3"/>
  <c r="HD127" i="3"/>
  <c r="HD58" i="3"/>
  <c r="HD46" i="3"/>
  <c r="HD40" i="3"/>
  <c r="HD188" i="3"/>
  <c r="HD128" i="3"/>
  <c r="HD65" i="3"/>
  <c r="HD33" i="3"/>
  <c r="HD197" i="3"/>
  <c r="HD172" i="3"/>
  <c r="HD131" i="3"/>
  <c r="HD29" i="3"/>
  <c r="HD23" i="3"/>
  <c r="HD126" i="3"/>
  <c r="HD287" i="3"/>
  <c r="HD292" i="3"/>
  <c r="HD183" i="3"/>
  <c r="HD121" i="3"/>
  <c r="HD57" i="3"/>
  <c r="HD45" i="3"/>
  <c r="HD39" i="3"/>
  <c r="HD288" i="3"/>
  <c r="HD179" i="3"/>
  <c r="HD122" i="3"/>
  <c r="HD63" i="3"/>
  <c r="HD32" i="3"/>
  <c r="HD195" i="3"/>
  <c r="HD171" i="3"/>
  <c r="HD125" i="3"/>
  <c r="HD28" i="3"/>
  <c r="HD178" i="3"/>
  <c r="HD120" i="3"/>
  <c r="HD191" i="3"/>
  <c r="HD196" i="3"/>
  <c r="HD115" i="3"/>
  <c r="HD56" i="3"/>
  <c r="HD44" i="3"/>
  <c r="HD38" i="3"/>
  <c r="HD285" i="3"/>
  <c r="HD286" i="3"/>
  <c r="HD177" i="3"/>
  <c r="HD116" i="3"/>
  <c r="HD35" i="3"/>
  <c r="HD293" i="3"/>
  <c r="HD184" i="3"/>
  <c r="HD170" i="3"/>
  <c r="HD119" i="3"/>
  <c r="HD27" i="3"/>
  <c r="HD64" i="3"/>
  <c r="HD176" i="3"/>
  <c r="HD194" i="3"/>
  <c r="HD133" i="3"/>
  <c r="HD59" i="3"/>
  <c r="HD47" i="3"/>
  <c r="HD41" i="3"/>
  <c r="HD189" i="3"/>
  <c r="HD190" i="3"/>
  <c r="HD134" i="3"/>
  <c r="HD113" i="3"/>
  <c r="HD34" i="3"/>
  <c r="HD291" i="3"/>
  <c r="HD182" i="3"/>
  <c r="HD169" i="3"/>
  <c r="HD114" i="3"/>
  <c r="HD26" i="3"/>
  <c r="HD21" i="3"/>
  <c r="HE42" i="3"/>
  <c r="HE134" i="3"/>
  <c r="HE278" i="3"/>
  <c r="HE230" i="3"/>
  <c r="HE195" i="3"/>
  <c r="HE48" i="3"/>
  <c r="HE77" i="3"/>
  <c r="HE76" i="3"/>
  <c r="HE74" i="3"/>
  <c r="HE78" i="3"/>
  <c r="HE75" i="3"/>
  <c r="HE72" i="3"/>
  <c r="HE315" i="3"/>
  <c r="HE318" i="3"/>
  <c r="HE69" i="3"/>
  <c r="HE71" i="3"/>
  <c r="HE307" i="3"/>
  <c r="HE319" i="3"/>
  <c r="HE68" i="3"/>
  <c r="HE316" i="3"/>
  <c r="HE317" i="3"/>
  <c r="HE70" i="3"/>
  <c r="HE305" i="3"/>
  <c r="HE303" i="3"/>
  <c r="HE306" i="3"/>
  <c r="HE304" i="3"/>
  <c r="HE298" i="3"/>
  <c r="HE300" i="3"/>
  <c r="HE301" i="3"/>
  <c r="HE299" i="3"/>
  <c r="HE297" i="3"/>
  <c r="HE111" i="3"/>
  <c r="HE96" i="3"/>
  <c r="HE103" i="3"/>
  <c r="HE107" i="3"/>
  <c r="HE91" i="3"/>
  <c r="HE98" i="3"/>
  <c r="HE85" i="3"/>
  <c r="HE102" i="3"/>
  <c r="HE109" i="3"/>
  <c r="HE93" i="3"/>
  <c r="HE97" i="3"/>
  <c r="HE104" i="3"/>
  <c r="HE86" i="3"/>
  <c r="HE92" i="3"/>
  <c r="HE99" i="3"/>
  <c r="HE87" i="3"/>
  <c r="HE110" i="3"/>
  <c r="HE95" i="3"/>
  <c r="HE83" i="3"/>
  <c r="HE105" i="3"/>
  <c r="HE90" i="3"/>
  <c r="HE84" i="3"/>
  <c r="HE101" i="3"/>
  <c r="HE108" i="3"/>
  <c r="HE89" i="3"/>
  <c r="HE138" i="3"/>
  <c r="HE186" i="3"/>
  <c r="HE222" i="3"/>
  <c r="HE268" i="3"/>
  <c r="HE148" i="3"/>
  <c r="HE169" i="3"/>
  <c r="HE206" i="3"/>
  <c r="HE253" i="3"/>
  <c r="HE183" i="3"/>
  <c r="HE218" i="3"/>
  <c r="HE265" i="3"/>
  <c r="HE287" i="3"/>
  <c r="HE210" i="3"/>
  <c r="HE255" i="3"/>
  <c r="HE291" i="3"/>
  <c r="HE333" i="3"/>
  <c r="HE151" i="3"/>
  <c r="HE35" i="3"/>
  <c r="HE57" i="3"/>
  <c r="HE26" i="3"/>
  <c r="HE119" i="3"/>
  <c r="HE188" i="3"/>
  <c r="HE223" i="3"/>
  <c r="HE269" i="3"/>
  <c r="HE288" i="3"/>
  <c r="HE332" i="3"/>
  <c r="HE179" i="3"/>
  <c r="HE215" i="3"/>
  <c r="HE261" i="3"/>
  <c r="HE292" i="3"/>
  <c r="HE180" i="3"/>
  <c r="HE132" i="3"/>
  <c r="HE80" i="3"/>
  <c r="HE30" i="3"/>
  <c r="HE125" i="3"/>
  <c r="HE44" i="3"/>
  <c r="HE225" i="3"/>
  <c r="HE273" i="3"/>
  <c r="HE22" i="3"/>
  <c r="HE60" i="3"/>
  <c r="HE147" i="3"/>
  <c r="HE196" i="3"/>
  <c r="HE231" i="3"/>
  <c r="HE279" i="3"/>
  <c r="HE164" i="3"/>
  <c r="HE182" i="3"/>
  <c r="HE217" i="3"/>
  <c r="HE263" i="3"/>
  <c r="HE144" i="3"/>
  <c r="HE192" i="3"/>
  <c r="HE228" i="3"/>
  <c r="HE275" i="3"/>
  <c r="HE289" i="3"/>
  <c r="HE140" i="3"/>
  <c r="HE184" i="3"/>
  <c r="HE219" i="3"/>
  <c r="HE266" i="3"/>
  <c r="HE293" i="3"/>
  <c r="HE166" i="3"/>
  <c r="HE120" i="3"/>
  <c r="HE41" i="3"/>
  <c r="HE131" i="3"/>
  <c r="HE197" i="3"/>
  <c r="HE233" i="3"/>
  <c r="HE280" i="3"/>
  <c r="HE145" i="3"/>
  <c r="HE189" i="3"/>
  <c r="HE224" i="3"/>
  <c r="HE272" i="3"/>
  <c r="HE294" i="3"/>
  <c r="HE323" i="3"/>
  <c r="HE146" i="3"/>
  <c r="HE190" i="3"/>
  <c r="HE28" i="3"/>
  <c r="HE123" i="3"/>
  <c r="HE47" i="3"/>
  <c r="HE58" i="3"/>
  <c r="HE200" i="3"/>
  <c r="HE235" i="3"/>
  <c r="HE282" i="3"/>
  <c r="HE63" i="3"/>
  <c r="HE163" i="3"/>
  <c r="HE248" i="3"/>
  <c r="HE142" i="3"/>
  <c r="HE191" i="3"/>
  <c r="HE227" i="3"/>
  <c r="HE274" i="3"/>
  <c r="HE153" i="3"/>
  <c r="HE202" i="3"/>
  <c r="HE237" i="3"/>
  <c r="HE150" i="3"/>
  <c r="HE194" i="3"/>
  <c r="HE229" i="3"/>
  <c r="HE276" i="3"/>
  <c r="HE295" i="3"/>
  <c r="HE331" i="3"/>
  <c r="HE176" i="3"/>
  <c r="HE21" i="3"/>
  <c r="HE117" i="3"/>
  <c r="HE62" i="3"/>
  <c r="HE59" i="3"/>
  <c r="HE249" i="3"/>
  <c r="HE154" i="3"/>
  <c r="HE198" i="3"/>
  <c r="HE234" i="3"/>
  <c r="HE281" i="3"/>
  <c r="HE162" i="3"/>
  <c r="HE24" i="3"/>
  <c r="HE45" i="3"/>
  <c r="HE135" i="3"/>
  <c r="HE33" i="3"/>
  <c r="HE36" i="3"/>
  <c r="HE127" i="3"/>
  <c r="HE252" i="3"/>
  <c r="HE330" i="3"/>
  <c r="HE122" i="3"/>
  <c r="HE38" i="3"/>
  <c r="HE173" i="3"/>
  <c r="HE177" i="3"/>
  <c r="HE212" i="3"/>
  <c r="HE259" i="3"/>
  <c r="HE139" i="3"/>
  <c r="HE152" i="3"/>
  <c r="HE201" i="3"/>
  <c r="HE236" i="3"/>
  <c r="HE170" i="3"/>
  <c r="HE209" i="3"/>
  <c r="HE254" i="3"/>
  <c r="HE285" i="3"/>
  <c r="HE165" i="3"/>
  <c r="HE203" i="3"/>
  <c r="HE246" i="3"/>
  <c r="HE141" i="3"/>
  <c r="HE185" i="3"/>
  <c r="HE39" i="3"/>
  <c r="HE129" i="3"/>
  <c r="HE126" i="3"/>
  <c r="HE178" i="3"/>
  <c r="HE213" i="3"/>
  <c r="HE260" i="3"/>
  <c r="HE286" i="3"/>
  <c r="HE171" i="3"/>
  <c r="HE250" i="3"/>
  <c r="HE329" i="3"/>
  <c r="HE172" i="3"/>
  <c r="HE64" i="3"/>
  <c r="HE66" i="3"/>
  <c r="HE114" i="3"/>
  <c r="HE116" i="3"/>
  <c r="HE29" i="3"/>
  <c r="HE216" i="3"/>
  <c r="HE262" i="3"/>
  <c r="HE46" i="3"/>
  <c r="HE128" i="3"/>
  <c r="HE27" i="3"/>
  <c r="HE113" i="3"/>
  <c r="HE267" i="3"/>
  <c r="HE221" i="3"/>
  <c r="HE40" i="3"/>
  <c r="HE121" i="3"/>
  <c r="HE34" i="3"/>
  <c r="HE256" i="3"/>
  <c r="HE211" i="3"/>
  <c r="HE23" i="3"/>
  <c r="HE65" i="3"/>
  <c r="HE133" i="3"/>
  <c r="HE56" i="3"/>
  <c r="HE247" i="3"/>
  <c r="HE204" i="3"/>
  <c r="HE115" i="3"/>
  <c r="HE32" i="3"/>
  <c r="F4" i="7"/>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I4" i="7"/>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0" i="7" s="1"/>
  <c r="I51" i="7" s="1"/>
  <c r="I52" i="7" s="1"/>
  <c r="I53" i="7" s="1"/>
  <c r="I54" i="7" s="1"/>
  <c r="I55" i="7" s="1"/>
  <c r="I56" i="7" s="1"/>
  <c r="I57" i="7" s="1"/>
  <c r="I58" i="7" s="1"/>
  <c r="I59" i="7" s="1"/>
  <c r="I60" i="7" s="1"/>
  <c r="I61" i="7" s="1"/>
  <c r="I62" i="7" s="1"/>
  <c r="I63" i="7" s="1"/>
  <c r="I64" i="7" s="1"/>
  <c r="I65" i="7" s="1"/>
  <c r="I66" i="7" s="1"/>
  <c r="I67" i="7" s="1"/>
  <c r="I68" i="7" s="1"/>
  <c r="I69" i="7" s="1"/>
  <c r="I70" i="7" s="1"/>
  <c r="I71" i="7" s="1"/>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I95" i="7" s="1"/>
  <c r="I96" i="7" s="1"/>
  <c r="I97" i="7" s="1"/>
  <c r="HA537" i="3"/>
  <c r="HA535" i="3"/>
  <c r="J4" i="7"/>
  <c r="J5" i="7" s="1"/>
  <c r="J6" i="7" s="1"/>
  <c r="J7" i="7" s="1"/>
  <c r="J8" i="7" s="1"/>
  <c r="J9" i="7" s="1"/>
  <c r="J10" i="7" s="1"/>
  <c r="J11" i="7" s="1"/>
  <c r="J12" i="7" s="1"/>
  <c r="J13" i="7" s="1"/>
  <c r="J14" i="7" s="1"/>
  <c r="J15" i="7" s="1"/>
  <c r="J16" i="7" s="1"/>
  <c r="J17" i="7" s="1"/>
  <c r="J18" i="7" s="1"/>
  <c r="J19" i="7" s="1"/>
  <c r="J20" i="7" s="1"/>
  <c r="J21" i="7" s="1"/>
  <c r="J22" i="7" s="1"/>
  <c r="J23" i="7" s="1"/>
  <c r="J24" i="7" s="1"/>
  <c r="J25" i="7" s="1"/>
  <c r="J26" i="7" s="1"/>
  <c r="J27" i="7" s="1"/>
  <c r="J28" i="7" s="1"/>
  <c r="J29" i="7" s="1"/>
  <c r="J30" i="7" s="1"/>
  <c r="J31" i="7" s="1"/>
  <c r="J32" i="7" s="1"/>
  <c r="J33" i="7" s="1"/>
  <c r="J34" i="7" s="1"/>
  <c r="J35" i="7" s="1"/>
  <c r="J36" i="7" s="1"/>
  <c r="J37" i="7" s="1"/>
  <c r="J38" i="7" s="1"/>
  <c r="J39" i="7" s="1"/>
  <c r="J40" i="7" s="1"/>
  <c r="J41" i="7" s="1"/>
  <c r="J42" i="7" s="1"/>
  <c r="J43" i="7" s="1"/>
  <c r="J44" i="7" s="1"/>
  <c r="J45" i="7" s="1"/>
  <c r="J46" i="7" s="1"/>
  <c r="J47" i="7" s="1"/>
  <c r="J48" i="7" s="1"/>
  <c r="J49" i="7" s="1"/>
  <c r="J50" i="7" s="1"/>
  <c r="J51" i="7" s="1"/>
  <c r="J52" i="7" s="1"/>
  <c r="J53" i="7" s="1"/>
  <c r="J54" i="7" s="1"/>
  <c r="J55" i="7" s="1"/>
  <c r="J56" i="7" s="1"/>
  <c r="J57" i="7" s="1"/>
  <c r="J58" i="7" s="1"/>
  <c r="J59" i="7" s="1"/>
  <c r="J60" i="7" s="1"/>
  <c r="J61" i="7" s="1"/>
  <c r="J62" i="7" s="1"/>
  <c r="J63" i="7" s="1"/>
  <c r="J64" i="7" s="1"/>
  <c r="J65" i="7" s="1"/>
  <c r="J66" i="7" s="1"/>
  <c r="J67" i="7" s="1"/>
  <c r="J68" i="7" s="1"/>
  <c r="J69" i="7" s="1"/>
  <c r="E5" i="7"/>
  <c r="E6" i="7" s="1"/>
  <c r="E7" i="7" s="1"/>
  <c r="E8" i="7" s="1"/>
  <c r="E9" i="7" s="1"/>
  <c r="E10" i="7" s="1"/>
  <c r="E11" i="7" s="1"/>
  <c r="E12" i="7" s="1"/>
  <c r="E13" i="7" s="1"/>
  <c r="E14" i="7" s="1"/>
  <c r="E15" i="7" s="1"/>
  <c r="E16" i="7" s="1"/>
  <c r="E17" i="7" s="1"/>
  <c r="E18" i="7" s="1"/>
  <c r="E19" i="7" s="1"/>
  <c r="E20" i="7" s="1"/>
  <c r="E21" i="7" s="1"/>
  <c r="E22" i="7" s="1"/>
  <c r="E23" i="7" s="1"/>
  <c r="E24" i="7" s="1"/>
  <c r="E25" i="7" s="1"/>
  <c r="E26" i="7" s="1"/>
  <c r="E27" i="7" s="1"/>
  <c r="E28" i="7" s="1"/>
  <c r="E29" i="7" s="1"/>
  <c r="E30" i="7" s="1"/>
  <c r="E31" i="7" s="1"/>
  <c r="E32" i="7" s="1"/>
  <c r="E33" i="7" s="1"/>
  <c r="E34" i="7" s="1"/>
  <c r="E35" i="7" s="1"/>
  <c r="E36" i="7" s="1"/>
  <c r="E37" i="7" s="1"/>
  <c r="E38" i="7" s="1"/>
  <c r="E39" i="7" s="1"/>
  <c r="E40" i="7" s="1"/>
  <c r="E41" i="7" s="1"/>
  <c r="E42" i="7" s="1"/>
  <c r="E43" i="7" s="1"/>
  <c r="E44" i="7" s="1"/>
  <c r="E45" i="7" s="1"/>
  <c r="E46" i="7" s="1"/>
  <c r="E47" i="7" s="1"/>
  <c r="E48" i="7" s="1"/>
  <c r="E49" i="7" s="1"/>
  <c r="E50" i="7" s="1"/>
  <c r="E51" i="7" s="1"/>
  <c r="E52" i="7" s="1"/>
  <c r="E53" i="7" s="1"/>
  <c r="E54" i="7" s="1"/>
  <c r="E55" i="7" s="1"/>
  <c r="E56" i="7" s="1"/>
  <c r="E57" i="7" s="1"/>
  <c r="E58" i="7" s="1"/>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E87" i="7" s="1"/>
  <c r="E88" i="7" s="1"/>
  <c r="E89" i="7" s="1"/>
  <c r="E90" i="7" s="1"/>
  <c r="E91" i="7" s="1"/>
  <c r="E92" i="7" s="1"/>
  <c r="E93" i="7" s="1"/>
  <c r="E94" i="7" s="1"/>
  <c r="E95" i="7" s="1"/>
  <c r="E96" i="7" s="1"/>
  <c r="E97" i="7" s="1"/>
  <c r="E98" i="7" s="1"/>
  <c r="E99" i="7" s="1"/>
  <c r="E100" i="7" s="1"/>
  <c r="E101" i="7" s="1"/>
  <c r="E102" i="7" s="1"/>
  <c r="E103" i="7" s="1"/>
  <c r="E104" i="7" s="1"/>
  <c r="E105" i="7" s="1"/>
  <c r="E106" i="7" s="1"/>
  <c r="E107" i="7" s="1"/>
  <c r="E108" i="7" s="1"/>
  <c r="E109" i="7" s="1"/>
  <c r="E110" i="7" s="1"/>
  <c r="E111" i="7" s="1"/>
  <c r="E112" i="7" s="1"/>
  <c r="E113" i="7" s="1"/>
  <c r="E114" i="7" s="1"/>
  <c r="E115" i="7" s="1"/>
  <c r="E116" i="7" s="1"/>
  <c r="E117" i="7" s="1"/>
  <c r="E118" i="7" s="1"/>
  <c r="E119" i="7" s="1"/>
  <c r="E120" i="7" s="1"/>
  <c r="E121" i="7" s="1"/>
  <c r="E122" i="7" s="1"/>
  <c r="E123" i="7" s="1"/>
  <c r="E124" i="7" s="1"/>
  <c r="E125" i="7" s="1"/>
  <c r="E126" i="7" s="1"/>
  <c r="E127" i="7" s="1"/>
  <c r="E128" i="7" s="1"/>
  <c r="E129" i="7" s="1"/>
  <c r="E130" i="7" s="1"/>
  <c r="E131" i="7" s="1"/>
  <c r="E132" i="7" s="1"/>
  <c r="E133" i="7" s="1"/>
  <c r="E134" i="7" s="1"/>
  <c r="E135" i="7" s="1"/>
  <c r="E136" i="7" s="1"/>
  <c r="E137" i="7" s="1"/>
  <c r="E138" i="7" s="1"/>
  <c r="E139" i="7" s="1"/>
  <c r="E140" i="7" s="1"/>
  <c r="E141" i="7" s="1"/>
  <c r="E142" i="7" s="1"/>
  <c r="E143" i="7" s="1"/>
  <c r="E144" i="7" s="1"/>
  <c r="E145" i="7" s="1"/>
  <c r="E146" i="7" s="1"/>
  <c r="E147" i="7" s="1"/>
  <c r="E148" i="7" s="1"/>
  <c r="D4" i="7"/>
  <c r="D5" i="7" s="1"/>
  <c r="D6" i="7" s="1"/>
  <c r="D7" i="7" s="1"/>
  <c r="D8" i="7" s="1"/>
  <c r="D9" i="7" s="1"/>
  <c r="D10" i="7" s="1"/>
  <c r="D11" i="7" s="1"/>
  <c r="D12" i="7" s="1"/>
  <c r="D13" i="7" s="1"/>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D57" i="7" s="1"/>
  <c r="D58" i="7" s="1"/>
  <c r="D59" i="7" s="1"/>
  <c r="D60" i="7" s="1"/>
  <c r="D61" i="7" s="1"/>
  <c r="D62" i="7" s="1"/>
  <c r="D63" i="7" s="1"/>
  <c r="D64" i="7" s="1"/>
  <c r="D65" i="7" s="1"/>
  <c r="D66" i="7" s="1"/>
  <c r="D67" i="7" s="1"/>
  <c r="D68" i="7" s="1"/>
  <c r="D69" i="7" s="1"/>
  <c r="G4" i="7"/>
  <c r="HB20" i="3" l="1"/>
  <c r="HC20" i="3"/>
  <c r="HB157" i="3"/>
  <c r="HB159" i="3"/>
  <c r="HB156" i="3"/>
  <c r="HB158" i="3"/>
  <c r="HB311" i="3"/>
  <c r="HB312" i="3"/>
  <c r="HB310" i="3"/>
  <c r="HB309" i="3"/>
  <c r="HB345" i="3"/>
  <c r="HB313" i="3"/>
  <c r="HB337" i="3"/>
  <c r="HB339" i="3"/>
  <c r="HB160" i="3"/>
  <c r="HB335" i="3"/>
  <c r="HC358" i="3"/>
  <c r="HC359" i="3"/>
  <c r="HC360" i="3"/>
  <c r="HC357" i="3"/>
  <c r="HC353" i="3"/>
  <c r="HC352" i="3"/>
  <c r="HC354" i="3"/>
  <c r="HC355" i="3"/>
  <c r="HC339" i="3"/>
  <c r="HC342" i="3"/>
  <c r="HC343" i="3"/>
  <c r="HC335" i="3"/>
  <c r="HC341" i="3"/>
  <c r="HC337" i="3"/>
  <c r="HC345" i="3"/>
  <c r="HC344" i="3"/>
  <c r="HC309" i="3"/>
  <c r="HC310" i="3"/>
  <c r="HC311" i="3"/>
  <c r="HC312" i="3"/>
  <c r="HC313" i="3"/>
  <c r="HC157" i="3"/>
  <c r="HC158" i="3"/>
  <c r="HC160" i="3"/>
  <c r="HC159" i="3"/>
  <c r="HC156" i="3"/>
  <c r="HC348" i="3"/>
  <c r="HC347" i="3"/>
  <c r="HB348" i="3"/>
  <c r="HB347" i="3"/>
  <c r="HC349" i="3"/>
  <c r="HB350" i="3"/>
  <c r="HC350" i="3"/>
  <c r="HB349" i="3"/>
  <c r="HB447" i="3"/>
  <c r="HB446" i="3"/>
  <c r="HF447" i="3"/>
  <c r="HF446" i="3"/>
  <c r="HB445" i="3"/>
  <c r="HF445" i="3"/>
  <c r="HB524" i="3"/>
  <c r="HB529" i="3"/>
  <c r="HB527" i="3"/>
  <c r="HB525" i="3"/>
  <c r="HB528" i="3"/>
  <c r="HB526" i="3"/>
  <c r="HF524" i="3"/>
  <c r="HF529" i="3"/>
  <c r="HF527" i="3"/>
  <c r="HF525" i="3"/>
  <c r="HF528" i="3"/>
  <c r="HF526" i="3"/>
  <c r="HB448" i="3"/>
  <c r="HF448" i="3"/>
  <c r="HB495" i="3"/>
  <c r="HF495" i="3"/>
  <c r="HB479" i="3"/>
  <c r="HB483" i="3"/>
  <c r="HF479" i="3"/>
  <c r="HF483" i="3"/>
  <c r="HB472" i="3"/>
  <c r="HB519" i="3"/>
  <c r="HF472" i="3"/>
  <c r="HF519" i="3"/>
  <c r="HB485" i="3"/>
  <c r="HB533" i="3"/>
  <c r="HF485" i="3"/>
  <c r="HF533" i="3"/>
  <c r="HB518" i="3"/>
  <c r="HB477" i="3"/>
  <c r="HF518" i="3"/>
  <c r="HF477" i="3"/>
  <c r="HB517" i="3"/>
  <c r="HB475" i="3"/>
  <c r="HF517" i="3"/>
  <c r="HF475" i="3"/>
  <c r="HB521" i="3"/>
  <c r="HB482" i="3"/>
  <c r="HF521" i="3"/>
  <c r="HF482" i="3"/>
  <c r="HB520" i="3"/>
  <c r="HB481" i="3"/>
  <c r="HF520" i="3"/>
  <c r="HF481" i="3"/>
  <c r="HB387" i="3"/>
  <c r="HB388" i="3"/>
  <c r="HF387" i="3"/>
  <c r="HF388" i="3"/>
  <c r="HB467" i="3"/>
  <c r="HF467" i="3"/>
  <c r="HB400" i="3"/>
  <c r="HF400" i="3"/>
  <c r="HB393" i="3"/>
  <c r="HF393" i="3"/>
  <c r="HB379" i="3"/>
  <c r="HB426" i="3"/>
  <c r="HF379" i="3"/>
  <c r="HF426" i="3"/>
  <c r="HB378" i="3"/>
  <c r="HB417" i="3"/>
  <c r="HF378" i="3"/>
  <c r="HF417" i="3"/>
  <c r="HB386" i="3"/>
  <c r="HC241" i="3"/>
  <c r="HC240" i="3"/>
  <c r="HC242" i="3"/>
  <c r="HC243" i="3"/>
  <c r="HB242" i="3"/>
  <c r="HB239" i="3"/>
  <c r="HB240" i="3"/>
  <c r="HB241" i="3"/>
  <c r="HC239" i="3"/>
  <c r="HB243" i="3"/>
  <c r="HF499" i="3"/>
  <c r="HF386" i="3"/>
  <c r="HB494" i="3"/>
  <c r="HB499" i="3"/>
  <c r="HF459" i="3"/>
  <c r="HF494" i="3"/>
  <c r="HB471" i="3"/>
  <c r="HB459" i="3"/>
  <c r="HF471" i="3"/>
  <c r="HC51" i="3"/>
  <c r="HC53" i="3"/>
  <c r="HB52" i="3"/>
  <c r="HB51" i="3"/>
  <c r="HB50" i="3"/>
  <c r="HB53" i="3"/>
  <c r="HC54" i="3"/>
  <c r="HC52" i="3"/>
  <c r="HB54" i="3"/>
  <c r="HC50" i="3"/>
  <c r="HB489" i="3"/>
  <c r="HB498" i="3"/>
  <c r="HF489" i="3"/>
  <c r="HF498" i="3"/>
  <c r="HB510" i="3"/>
  <c r="HB513" i="3"/>
  <c r="HB511" i="3"/>
  <c r="HB514" i="3"/>
  <c r="HB512" i="3"/>
  <c r="HF510" i="3"/>
  <c r="HF514" i="3"/>
  <c r="HF512" i="3"/>
  <c r="HF513" i="3"/>
  <c r="HF511" i="3"/>
  <c r="HB502" i="3"/>
  <c r="HB505" i="3"/>
  <c r="HB506" i="3"/>
  <c r="HB503" i="3"/>
  <c r="HB504" i="3"/>
  <c r="HF502" i="3"/>
  <c r="HF505" i="3"/>
  <c r="HF506" i="3"/>
  <c r="HF503" i="3"/>
  <c r="HF504" i="3"/>
  <c r="HB174" i="3"/>
  <c r="HB143" i="3"/>
  <c r="HB161" i="3"/>
  <c r="HB149" i="3"/>
  <c r="HB155" i="3"/>
  <c r="HB173" i="3"/>
  <c r="HB80" i="3"/>
  <c r="HB206" i="3"/>
  <c r="HF461" i="3"/>
  <c r="HB324" i="3"/>
  <c r="HB326" i="3"/>
  <c r="HB325" i="3"/>
  <c r="HB327" i="3"/>
  <c r="HB322" i="3"/>
  <c r="HB328" i="3"/>
  <c r="HB323" i="3"/>
  <c r="HB333" i="3"/>
  <c r="HB461" i="3"/>
  <c r="HB522" i="3"/>
  <c r="HB530" i="3"/>
  <c r="HF522" i="3"/>
  <c r="HF530" i="3"/>
  <c r="HF496" i="3"/>
  <c r="HB497" i="3"/>
  <c r="HB496" i="3"/>
  <c r="HF466" i="3"/>
  <c r="HF497" i="3"/>
  <c r="HB250" i="3"/>
  <c r="HB276" i="3"/>
  <c r="HB263" i="3"/>
  <c r="HB282" i="3"/>
  <c r="HB269" i="3"/>
  <c r="HB256" i="3"/>
  <c r="HB154" i="3"/>
  <c r="HB148" i="3"/>
  <c r="HB142" i="3"/>
  <c r="HB166" i="3"/>
  <c r="HB213" i="3"/>
  <c r="HB237" i="3"/>
  <c r="HB231" i="3"/>
  <c r="HB225" i="3"/>
  <c r="HB219" i="3"/>
  <c r="HB87" i="3"/>
  <c r="HB111" i="3"/>
  <c r="HB93" i="3"/>
  <c r="HB105" i="3"/>
  <c r="HB99" i="3"/>
  <c r="HB117" i="3"/>
  <c r="HB135" i="3"/>
  <c r="HB123" i="3"/>
  <c r="HB129" i="3"/>
  <c r="HB466" i="3"/>
  <c r="HF492" i="3"/>
  <c r="HF493" i="3"/>
  <c r="HB492" i="3"/>
  <c r="HB493" i="3"/>
  <c r="HF377" i="3"/>
  <c r="HB398" i="3"/>
  <c r="HF398" i="3"/>
  <c r="HB392" i="3"/>
  <c r="HF392" i="3"/>
  <c r="HB370" i="3"/>
  <c r="HB377" i="3"/>
  <c r="HF370" i="3"/>
  <c r="HB78" i="3"/>
  <c r="HB507" i="3"/>
  <c r="HB380" i="3"/>
  <c r="HF507" i="3"/>
  <c r="HF380" i="3"/>
  <c r="HB435" i="3"/>
  <c r="HF435" i="3"/>
  <c r="HB404" i="3"/>
  <c r="HF404" i="3"/>
  <c r="HB469" i="3"/>
  <c r="HF469" i="3"/>
  <c r="HB476" i="3"/>
  <c r="HB478" i="3"/>
  <c r="HF476" i="3"/>
  <c r="HF478" i="3"/>
  <c r="HB397" i="3"/>
  <c r="HB474" i="3"/>
  <c r="HF474" i="3"/>
  <c r="HF397" i="3"/>
  <c r="HB391" i="3"/>
  <c r="HF391" i="3"/>
  <c r="HB399" i="3"/>
  <c r="HF399" i="3"/>
  <c r="HB425" i="3"/>
  <c r="HB376" i="3"/>
  <c r="HF425" i="3"/>
  <c r="HF376" i="3"/>
  <c r="HB416" i="3"/>
  <c r="HB423" i="3"/>
  <c r="HF416" i="3"/>
  <c r="HF423" i="3"/>
  <c r="HB414" i="3"/>
  <c r="HF414" i="3"/>
  <c r="HB402" i="3"/>
  <c r="HF402" i="3"/>
  <c r="HB267" i="3"/>
  <c r="HB268" i="3"/>
  <c r="HB265" i="3"/>
  <c r="HB266" i="3"/>
  <c r="HB261" i="3"/>
  <c r="HB262" i="3"/>
  <c r="HB259" i="3"/>
  <c r="HB260" i="3"/>
  <c r="HB72" i="3"/>
  <c r="HB60" i="3"/>
  <c r="HB66" i="3"/>
  <c r="HB42" i="3"/>
  <c r="HB48" i="3"/>
  <c r="HB30" i="3"/>
  <c r="HB36" i="3"/>
  <c r="HB204" i="3"/>
  <c r="HB24" i="3"/>
  <c r="HB192" i="3"/>
  <c r="HB198" i="3"/>
  <c r="HB180" i="3"/>
  <c r="HB186" i="3"/>
  <c r="HC327" i="3"/>
  <c r="HC325" i="3"/>
  <c r="HB255" i="3"/>
  <c r="HB253" i="3"/>
  <c r="HB254" i="3"/>
  <c r="HB249" i="3"/>
  <c r="HB252" i="3"/>
  <c r="HB247" i="3"/>
  <c r="HB248" i="3"/>
  <c r="HB246" i="3"/>
  <c r="HB332" i="3"/>
  <c r="HB330" i="3"/>
  <c r="HB331" i="3"/>
  <c r="HB329" i="3"/>
  <c r="HB153" i="3"/>
  <c r="HB152" i="3"/>
  <c r="HB150" i="3"/>
  <c r="HB151" i="3"/>
  <c r="HB147" i="3"/>
  <c r="HB145" i="3"/>
  <c r="HB146" i="3"/>
  <c r="HB141" i="3"/>
  <c r="HB144" i="3"/>
  <c r="HB139" i="3"/>
  <c r="HB140" i="3"/>
  <c r="HB480" i="3"/>
  <c r="HB138" i="3"/>
  <c r="HF455" i="3"/>
  <c r="HF480" i="3"/>
  <c r="HB443" i="3"/>
  <c r="HB455" i="3"/>
  <c r="HF443" i="3"/>
  <c r="HF484" i="3"/>
  <c r="HB110" i="3"/>
  <c r="HB108" i="3"/>
  <c r="HB109" i="3"/>
  <c r="HB484" i="3"/>
  <c r="HB107" i="3"/>
  <c r="HB280" i="3"/>
  <c r="HB281" i="3"/>
  <c r="HB278" i="3"/>
  <c r="HB279" i="3"/>
  <c r="HB274" i="3"/>
  <c r="HB275" i="3"/>
  <c r="HB272" i="3"/>
  <c r="HB273" i="3"/>
  <c r="HB164" i="3"/>
  <c r="HB165" i="3"/>
  <c r="HB162" i="3"/>
  <c r="HB163" i="3"/>
  <c r="HB235" i="3"/>
  <c r="HB236" i="3"/>
  <c r="HB233" i="3"/>
  <c r="HB234" i="3"/>
  <c r="HB229" i="3"/>
  <c r="HB230" i="3"/>
  <c r="HB227" i="3"/>
  <c r="HB228" i="3"/>
  <c r="HF515" i="3"/>
  <c r="HB515" i="3"/>
  <c r="HB104" i="3"/>
  <c r="HB103" i="3"/>
  <c r="HB102" i="3"/>
  <c r="HB101" i="3"/>
  <c r="HB98" i="3"/>
  <c r="HB95" i="3"/>
  <c r="HB96" i="3"/>
  <c r="HB97" i="3"/>
  <c r="HB91" i="3"/>
  <c r="HB92" i="3"/>
  <c r="HB89" i="3"/>
  <c r="HB90" i="3"/>
  <c r="HB85" i="3"/>
  <c r="HB86" i="3"/>
  <c r="HB83" i="3"/>
  <c r="HB84" i="3"/>
  <c r="HB223" i="3"/>
  <c r="HB224" i="3"/>
  <c r="HB221" i="3"/>
  <c r="HB222" i="3"/>
  <c r="HB217" i="3"/>
  <c r="HB218" i="3"/>
  <c r="HB215" i="3"/>
  <c r="HB216" i="3"/>
  <c r="HB211" i="3"/>
  <c r="HB212" i="3"/>
  <c r="HB209" i="3"/>
  <c r="HB210" i="3"/>
  <c r="HB465" i="3"/>
  <c r="HF463" i="3"/>
  <c r="HF465" i="3"/>
  <c r="HB319" i="3"/>
  <c r="HB463" i="3"/>
  <c r="HB301" i="3"/>
  <c r="HB307" i="3"/>
  <c r="HB289" i="3"/>
  <c r="HB295" i="3"/>
  <c r="HB422" i="3"/>
  <c r="HF390" i="3"/>
  <c r="HB396" i="3"/>
  <c r="HF396" i="3"/>
  <c r="HB390" i="3"/>
  <c r="HF413" i="3"/>
  <c r="HF422" i="3"/>
  <c r="HB413" i="3"/>
  <c r="HB375" i="3"/>
  <c r="HF375" i="3"/>
  <c r="HB371" i="3"/>
  <c r="HF371" i="3"/>
  <c r="HB202" i="3"/>
  <c r="HB203" i="3"/>
  <c r="HB200" i="3"/>
  <c r="HB201" i="3"/>
  <c r="HB369" i="3"/>
  <c r="HB373" i="3"/>
  <c r="HF369" i="3"/>
  <c r="HF373" i="3"/>
  <c r="HF383" i="3"/>
  <c r="HF418" i="3"/>
  <c r="HF406" i="3"/>
  <c r="HF427" i="3"/>
  <c r="HF458" i="3"/>
  <c r="HF451" i="3"/>
  <c r="HF440" i="3"/>
  <c r="HF433" i="3"/>
  <c r="HF407" i="3"/>
  <c r="HF415" i="3"/>
  <c r="HF366" i="3"/>
  <c r="HF468" i="3"/>
  <c r="HF410" i="3"/>
  <c r="HF454" i="3"/>
  <c r="HF450" i="3"/>
  <c r="HF439" i="3"/>
  <c r="HF432" i="3"/>
  <c r="HF394" i="3"/>
  <c r="HF460" i="3"/>
  <c r="HF409" i="3"/>
  <c r="HF464" i="3"/>
  <c r="HF453" i="3"/>
  <c r="HF442" i="3"/>
  <c r="HF438" i="3"/>
  <c r="HF431" i="3"/>
  <c r="HF384" i="3"/>
  <c r="HF491" i="3"/>
  <c r="HF424" i="3"/>
  <c r="HF408" i="3"/>
  <c r="HF365" i="3"/>
  <c r="HF488" i="3"/>
  <c r="HF462" i="3"/>
  <c r="HF452" i="3"/>
  <c r="HF441" i="3"/>
  <c r="HF434" i="3"/>
  <c r="HF430" i="3"/>
  <c r="HF411" i="3"/>
  <c r="HF382" i="3"/>
  <c r="HF367" i="3"/>
  <c r="HB427" i="3"/>
  <c r="HB411" i="3"/>
  <c r="HB418" i="3"/>
  <c r="HB384" i="3"/>
  <c r="HB394" i="3"/>
  <c r="HG398" i="3"/>
  <c r="HG390" i="3"/>
  <c r="HG383" i="3"/>
  <c r="HG524" i="3"/>
  <c r="HG384" i="3"/>
  <c r="HG407" i="3"/>
  <c r="HG416" i="3"/>
  <c r="HG438" i="3"/>
  <c r="HG446" i="3"/>
  <c r="HG455" i="3"/>
  <c r="HG380" i="3"/>
  <c r="HG495" i="3"/>
  <c r="HG530" i="3"/>
  <c r="HG379" i="3"/>
  <c r="HG382" i="3"/>
  <c r="HG425" i="3"/>
  <c r="HG465" i="3"/>
  <c r="HG507" i="3"/>
  <c r="HG386" i="3"/>
  <c r="HG393" i="3"/>
  <c r="HG409" i="3"/>
  <c r="HG417" i="3"/>
  <c r="HG439" i="3"/>
  <c r="HG447" i="3"/>
  <c r="HG370" i="3"/>
  <c r="HG432" i="3"/>
  <c r="HG506" i="3"/>
  <c r="HG521" i="3"/>
  <c r="HG478" i="3"/>
  <c r="HG525" i="3"/>
  <c r="HG533" i="3"/>
  <c r="HG467" i="3"/>
  <c r="HG511" i="3"/>
  <c r="HG475" i="3"/>
  <c r="HG474" i="3"/>
  <c r="HG411" i="3"/>
  <c r="I98" i="7" s="1"/>
  <c r="I99" i="7" s="1"/>
  <c r="I100" i="7" s="1"/>
  <c r="I101" i="7" s="1"/>
  <c r="I102" i="7" s="1"/>
  <c r="I103" i="7" s="1"/>
  <c r="I104" i="7" s="1"/>
  <c r="I105" i="7" s="1"/>
  <c r="I106" i="7" s="1"/>
  <c r="I107" i="7" s="1"/>
  <c r="I108" i="7" s="1"/>
  <c r="I109" i="7" s="1"/>
  <c r="I110" i="7" s="1"/>
  <c r="I111" i="7" s="1"/>
  <c r="HG418" i="3"/>
  <c r="HG440" i="3"/>
  <c r="HG448" i="3"/>
  <c r="HG458" i="3"/>
  <c r="HG366" i="3"/>
  <c r="HG408" i="3"/>
  <c r="HG484" i="3"/>
  <c r="HG499" i="3"/>
  <c r="HG504" i="3"/>
  <c r="HG519" i="3"/>
  <c r="HG472" i="3"/>
  <c r="HG468" i="3"/>
  <c r="HG513" i="3"/>
  <c r="HG387" i="3"/>
  <c r="HG483" i="3"/>
  <c r="HG441" i="3"/>
  <c r="HG450" i="3"/>
  <c r="HG461" i="3"/>
  <c r="HG424" i="3"/>
  <c r="HG464" i="3"/>
  <c r="HG510" i="3"/>
  <c r="HG527" i="3"/>
  <c r="HG369" i="3"/>
  <c r="HG406" i="3"/>
  <c r="HG515" i="3"/>
  <c r="HG488" i="3"/>
  <c r="HG491" i="3"/>
  <c r="HG431" i="3"/>
  <c r="HG442" i="3"/>
  <c r="HG451" i="3"/>
  <c r="HG462" i="3"/>
  <c r="HG373" i="3"/>
  <c r="HG459" i="3"/>
  <c r="HG479" i="3"/>
  <c r="HG526" i="3"/>
  <c r="HG371" i="3"/>
  <c r="HG410" i="3"/>
  <c r="HG476" i="3"/>
  <c r="HG496" i="3"/>
  <c r="HG482" i="3"/>
  <c r="HG422" i="3"/>
  <c r="HG430" i="3"/>
  <c r="HG413" i="3"/>
  <c r="HG433" i="3"/>
  <c r="HG443" i="3"/>
  <c r="HG452" i="3"/>
  <c r="HG480" i="3"/>
  <c r="HG378" i="3"/>
  <c r="HG394" i="3"/>
  <c r="HG469" i="3"/>
  <c r="HG494" i="3"/>
  <c r="HG514" i="3"/>
  <c r="HG529" i="3"/>
  <c r="HG434" i="3"/>
  <c r="HG485" i="3"/>
  <c r="HG498" i="3"/>
  <c r="HG518" i="3"/>
  <c r="HG426" i="3"/>
  <c r="HG367" i="3"/>
  <c r="HG414" i="3"/>
  <c r="HG435" i="3"/>
  <c r="HG453" i="3"/>
  <c r="HG481" i="3"/>
  <c r="HG376" i="3"/>
  <c r="HG427" i="3"/>
  <c r="HG466" i="3"/>
  <c r="HG512" i="3"/>
  <c r="HG528" i="3"/>
  <c r="HG375" i="3"/>
  <c r="HG460" i="3"/>
  <c r="HG503" i="3"/>
  <c r="HG520" i="3"/>
  <c r="HG489" i="3"/>
  <c r="HG415" i="3"/>
  <c r="HG445" i="3"/>
  <c r="HG454" i="3"/>
  <c r="HG477" i="3"/>
  <c r="HG497" i="3"/>
  <c r="HG502" i="3"/>
  <c r="HG517" i="3"/>
  <c r="HG471" i="3"/>
  <c r="HG377" i="3"/>
  <c r="HG423" i="3"/>
  <c r="HG463" i="3"/>
  <c r="HG505" i="3"/>
  <c r="HG522" i="3"/>
  <c r="HG388" i="3"/>
  <c r="HG365" i="3"/>
  <c r="HG396" i="3"/>
  <c r="HG392" i="3"/>
  <c r="HG404" i="3"/>
  <c r="HG402" i="3"/>
  <c r="HG399" i="3"/>
  <c r="HG397" i="3"/>
  <c r="HG400" i="3"/>
  <c r="HG391" i="3"/>
  <c r="HC77" i="3"/>
  <c r="HC74" i="3"/>
  <c r="HC75" i="3"/>
  <c r="HC76" i="3"/>
  <c r="HC78" i="3"/>
  <c r="HC72" i="3"/>
  <c r="HC315" i="3"/>
  <c r="HC318" i="3"/>
  <c r="HC305" i="3"/>
  <c r="HC303" i="3"/>
  <c r="HC71" i="3"/>
  <c r="HC69" i="3"/>
  <c r="HC68" i="3"/>
  <c r="HC383" i="3"/>
  <c r="HC307" i="3"/>
  <c r="HC319" i="3"/>
  <c r="HC317" i="3"/>
  <c r="HC70" i="3"/>
  <c r="HC316" i="3"/>
  <c r="HC306" i="3"/>
  <c r="HC304" i="3"/>
  <c r="HC524" i="3"/>
  <c r="HC297" i="3"/>
  <c r="HC300" i="3"/>
  <c r="HC298" i="3"/>
  <c r="HC301" i="3"/>
  <c r="HC299" i="3"/>
  <c r="HC111" i="3"/>
  <c r="HC96" i="3"/>
  <c r="HC103" i="3"/>
  <c r="HC107" i="3"/>
  <c r="HC91" i="3"/>
  <c r="HC98" i="3"/>
  <c r="HC85" i="3"/>
  <c r="HC102" i="3"/>
  <c r="HC109" i="3"/>
  <c r="HC93" i="3"/>
  <c r="HC97" i="3"/>
  <c r="HC104" i="3"/>
  <c r="HC86" i="3"/>
  <c r="HC92" i="3"/>
  <c r="HC99" i="3"/>
  <c r="HC87" i="3"/>
  <c r="HC110" i="3"/>
  <c r="HC95" i="3"/>
  <c r="HC83" i="3"/>
  <c r="HC105" i="3"/>
  <c r="HC90" i="3"/>
  <c r="HC84" i="3"/>
  <c r="HC101" i="3"/>
  <c r="HC108" i="3"/>
  <c r="HC89" i="3"/>
  <c r="HC147" i="3"/>
  <c r="HC196" i="3"/>
  <c r="HC231" i="3"/>
  <c r="HC279" i="3"/>
  <c r="HC148" i="3"/>
  <c r="HC202" i="3"/>
  <c r="HC237" i="3"/>
  <c r="HC150" i="3"/>
  <c r="HC194" i="3"/>
  <c r="HC229" i="3"/>
  <c r="HC276" i="3"/>
  <c r="HC295" i="3"/>
  <c r="HC367" i="3"/>
  <c r="HC414" i="3"/>
  <c r="HC141" i="3"/>
  <c r="HC39" i="3"/>
  <c r="HC129" i="3"/>
  <c r="HC34" i="3"/>
  <c r="HC27" i="3"/>
  <c r="HC62" i="3"/>
  <c r="HC58" i="3"/>
  <c r="HC152" i="3"/>
  <c r="HC201" i="3"/>
  <c r="HC236" i="3"/>
  <c r="HC153" i="3"/>
  <c r="HC249" i="3"/>
  <c r="HC154" i="3"/>
  <c r="HC198" i="3"/>
  <c r="HC234" i="3"/>
  <c r="HC281" i="3"/>
  <c r="HC415" i="3"/>
  <c r="HC162" i="3"/>
  <c r="HC45" i="3"/>
  <c r="HC135" i="3"/>
  <c r="HC63" i="3"/>
  <c r="HC46" i="3"/>
  <c r="HC66" i="3"/>
  <c r="HC30" i="3"/>
  <c r="HC125" i="3"/>
  <c r="HC65" i="3"/>
  <c r="HC40" i="3"/>
  <c r="HC441" i="3"/>
  <c r="HC450" i="3"/>
  <c r="HC461" i="3"/>
  <c r="HC163" i="3"/>
  <c r="HC248" i="3"/>
  <c r="HC164" i="3"/>
  <c r="HC209" i="3"/>
  <c r="HC254" i="3"/>
  <c r="HC285" i="3"/>
  <c r="HC165" i="3"/>
  <c r="HC203" i="3"/>
  <c r="HC246" i="3"/>
  <c r="HC384" i="3"/>
  <c r="HC407" i="3"/>
  <c r="HC416" i="3"/>
  <c r="HC151" i="3"/>
  <c r="HC57" i="3"/>
  <c r="HC113" i="3"/>
  <c r="HC42" i="3"/>
  <c r="HC126" i="3"/>
  <c r="HC26" i="3"/>
  <c r="HC119" i="3"/>
  <c r="HC127" i="3"/>
  <c r="HC169" i="3"/>
  <c r="HC206" i="3"/>
  <c r="HC253" i="3"/>
  <c r="HC170" i="3"/>
  <c r="HC178" i="3"/>
  <c r="HC213" i="3"/>
  <c r="HC260" i="3"/>
  <c r="HC286" i="3"/>
  <c r="HC171" i="3"/>
  <c r="HC250" i="3"/>
  <c r="HC329" i="3"/>
  <c r="HC409" i="3"/>
  <c r="HC417" i="3"/>
  <c r="HC172" i="3"/>
  <c r="HC24" i="3"/>
  <c r="HC122" i="3"/>
  <c r="HC60" i="3"/>
  <c r="HC47" i="3"/>
  <c r="HC128" i="3"/>
  <c r="HC48" i="3"/>
  <c r="HC433" i="3"/>
  <c r="HC443" i="3"/>
  <c r="HC452" i="3"/>
  <c r="HC480" i="3"/>
  <c r="HC370" i="3"/>
  <c r="HC432" i="3"/>
  <c r="HC173" i="3"/>
  <c r="HC177" i="3"/>
  <c r="HC212" i="3"/>
  <c r="HC259" i="3"/>
  <c r="HC183" i="3"/>
  <c r="HC218" i="3"/>
  <c r="HC265" i="3"/>
  <c r="HC287" i="3"/>
  <c r="HC210" i="3"/>
  <c r="HC255" i="3"/>
  <c r="HC291" i="3"/>
  <c r="HC333" i="3"/>
  <c r="HC411" i="3"/>
  <c r="HC418" i="3"/>
  <c r="HC166" i="3"/>
  <c r="HC35" i="3"/>
  <c r="HC134" i="3"/>
  <c r="HC56" i="3"/>
  <c r="HC41" i="3"/>
  <c r="HC131" i="3"/>
  <c r="HC36" i="3"/>
  <c r="HC29" i="3"/>
  <c r="HC182" i="3"/>
  <c r="HC217" i="3"/>
  <c r="HC263" i="3"/>
  <c r="HC422" i="3"/>
  <c r="HC430" i="3"/>
  <c r="HC188" i="3"/>
  <c r="HC223" i="3"/>
  <c r="HC269" i="3"/>
  <c r="HC288" i="3"/>
  <c r="HC332" i="3"/>
  <c r="HC179" i="3"/>
  <c r="HC215" i="3"/>
  <c r="HC261" i="3"/>
  <c r="HC292" i="3"/>
  <c r="HC64" i="3"/>
  <c r="HC80" i="3"/>
  <c r="HC133" i="3"/>
  <c r="HC115" i="3"/>
  <c r="HC445" i="3"/>
  <c r="HC454" i="3"/>
  <c r="HC138" i="3"/>
  <c r="HC186" i="3"/>
  <c r="HC222" i="3"/>
  <c r="HC268" i="3"/>
  <c r="HC426" i="3"/>
  <c r="HC139" i="3"/>
  <c r="HC192" i="3"/>
  <c r="HC228" i="3"/>
  <c r="HC275" i="3"/>
  <c r="HC289" i="3"/>
  <c r="HC140" i="3"/>
  <c r="HC184" i="3"/>
  <c r="HC219" i="3"/>
  <c r="HC266" i="3"/>
  <c r="HC293" i="3"/>
  <c r="HC120" i="3"/>
  <c r="HC21" i="3"/>
  <c r="HC117" i="3"/>
  <c r="HC121" i="3"/>
  <c r="HC59" i="3"/>
  <c r="HC116" i="3"/>
  <c r="HC44" i="3"/>
  <c r="HC142" i="3"/>
  <c r="HC191" i="3"/>
  <c r="HC227" i="3"/>
  <c r="HC274" i="3"/>
  <c r="HC144" i="3"/>
  <c r="HC197" i="3"/>
  <c r="HC233" i="3"/>
  <c r="HC280" i="3"/>
  <c r="HC145" i="3"/>
  <c r="HC189" i="3"/>
  <c r="HC224" i="3"/>
  <c r="HC272" i="3"/>
  <c r="HC294" i="3"/>
  <c r="HC323" i="3"/>
  <c r="HC413" i="3"/>
  <c r="HC146" i="3"/>
  <c r="HC132" i="3"/>
  <c r="HC28" i="3"/>
  <c r="HC123" i="3"/>
  <c r="HC22" i="3"/>
  <c r="HC38" i="3"/>
  <c r="HC33" i="3"/>
  <c r="HC114" i="3"/>
  <c r="HC32" i="3"/>
  <c r="HC23" i="3"/>
  <c r="HC439" i="3"/>
  <c r="HC447" i="3"/>
  <c r="HC378" i="3"/>
  <c r="HC394" i="3"/>
  <c r="HC469" i="3"/>
  <c r="HC494" i="3"/>
  <c r="HC514" i="3"/>
  <c r="HC464" i="3"/>
  <c r="HC510" i="3"/>
  <c r="HC200" i="3"/>
  <c r="HC235" i="3"/>
  <c r="HC282" i="3"/>
  <c r="HC330" i="3"/>
  <c r="HC527" i="3"/>
  <c r="HC369" i="3"/>
  <c r="HC406" i="3"/>
  <c r="HC515" i="3"/>
  <c r="HC475" i="3"/>
  <c r="HC365" i="3"/>
  <c r="HC440" i="3"/>
  <c r="HC448" i="3"/>
  <c r="HC458" i="3"/>
  <c r="HC366" i="3"/>
  <c r="HC408" i="3"/>
  <c r="HC484" i="3"/>
  <c r="HC499" i="3"/>
  <c r="HC504" i="3"/>
  <c r="HC519" i="3"/>
  <c r="HC185" i="3"/>
  <c r="HC221" i="3"/>
  <c r="HC267" i="3"/>
  <c r="HC530" i="3"/>
  <c r="HC375" i="3"/>
  <c r="HC460" i="3"/>
  <c r="HC503" i="3"/>
  <c r="HC520" i="3"/>
  <c r="HC489" i="3"/>
  <c r="HC477" i="3"/>
  <c r="HC517" i="3"/>
  <c r="HC252" i="3"/>
  <c r="HC529" i="3"/>
  <c r="HC434" i="3"/>
  <c r="HC485" i="3"/>
  <c r="HC498" i="3"/>
  <c r="HC518" i="3"/>
  <c r="HC488" i="3"/>
  <c r="HC431" i="3"/>
  <c r="HC442" i="3"/>
  <c r="HC451" i="3"/>
  <c r="HC462" i="3"/>
  <c r="HC373" i="3"/>
  <c r="HC459" i="3"/>
  <c r="HC195" i="3"/>
  <c r="HC230" i="3"/>
  <c r="HC278" i="3"/>
  <c r="HC472" i="3"/>
  <c r="HC379" i="3"/>
  <c r="HC382" i="3"/>
  <c r="HC425" i="3"/>
  <c r="HC465" i="3"/>
  <c r="HC507" i="3"/>
  <c r="HC393" i="3"/>
  <c r="HC424" i="3"/>
  <c r="HC502" i="3"/>
  <c r="HC521" i="3"/>
  <c r="HC180" i="3"/>
  <c r="HC216" i="3"/>
  <c r="HC262" i="3"/>
  <c r="HC471" i="3"/>
  <c r="HC377" i="3"/>
  <c r="HC423" i="3"/>
  <c r="HC463" i="3"/>
  <c r="HC505" i="3"/>
  <c r="HC522" i="3"/>
  <c r="HC491" i="3"/>
  <c r="HC388" i="3"/>
  <c r="HC435" i="3"/>
  <c r="HC453" i="3"/>
  <c r="HC481" i="3"/>
  <c r="HC376" i="3"/>
  <c r="HC427" i="3"/>
  <c r="HC466" i="3"/>
  <c r="HC512" i="3"/>
  <c r="HC204" i="3"/>
  <c r="HC247" i="3"/>
  <c r="HC479" i="3"/>
  <c r="HC526" i="3"/>
  <c r="HC468" i="3"/>
  <c r="HC513" i="3"/>
  <c r="HC387" i="3"/>
  <c r="HC483" i="3"/>
  <c r="HC497" i="3"/>
  <c r="HC506" i="3"/>
  <c r="HC190" i="3"/>
  <c r="HC225" i="3"/>
  <c r="HC273" i="3"/>
  <c r="HC478" i="3"/>
  <c r="HC525" i="3"/>
  <c r="HC533" i="3"/>
  <c r="HC467" i="3"/>
  <c r="HC511" i="3"/>
  <c r="HC474" i="3"/>
  <c r="HC438" i="3"/>
  <c r="HC446" i="3"/>
  <c r="HC455" i="3"/>
  <c r="HC331" i="3"/>
  <c r="HC380" i="3"/>
  <c r="HC495" i="3"/>
  <c r="HC176" i="3"/>
  <c r="HC211" i="3"/>
  <c r="HC256" i="3"/>
  <c r="HC528" i="3"/>
  <c r="HC371" i="3"/>
  <c r="HC410" i="3"/>
  <c r="HC476" i="3"/>
  <c r="HC496" i="3"/>
  <c r="HC482" i="3"/>
  <c r="HC386" i="3"/>
  <c r="HC400" i="3"/>
  <c r="HC402" i="3"/>
  <c r="HC390" i="3"/>
  <c r="HC397" i="3"/>
  <c r="HC399" i="3"/>
  <c r="HC404" i="3"/>
  <c r="HC398" i="3"/>
  <c r="HC391" i="3"/>
  <c r="HC396" i="3"/>
  <c r="HC392" i="3"/>
  <c r="HB76" i="3"/>
  <c r="HB77" i="3"/>
  <c r="HB75" i="3"/>
  <c r="HB74" i="3"/>
  <c r="HB303" i="3"/>
  <c r="HB68" i="3"/>
  <c r="HB70" i="3"/>
  <c r="HB305" i="3"/>
  <c r="HB318" i="3"/>
  <c r="HB316" i="3"/>
  <c r="HB383" i="3"/>
  <c r="HB317" i="3"/>
  <c r="HB69" i="3"/>
  <c r="HB71" i="3"/>
  <c r="HB315" i="3"/>
  <c r="HB304" i="3"/>
  <c r="HB306" i="3"/>
  <c r="HB297" i="3"/>
  <c r="HB300" i="3"/>
  <c r="HB298" i="3"/>
  <c r="HB299" i="3"/>
  <c r="HB132" i="3"/>
  <c r="HB62" i="3"/>
  <c r="HB133" i="3"/>
  <c r="HB58" i="3"/>
  <c r="HB40" i="3"/>
  <c r="HB134" i="3"/>
  <c r="HB113" i="3"/>
  <c r="HB32" i="3"/>
  <c r="HB119" i="3"/>
  <c r="HB47" i="3"/>
  <c r="HB126" i="3"/>
  <c r="HB35" i="3"/>
  <c r="HB127" i="3"/>
  <c r="HB56" i="3"/>
  <c r="HB38" i="3"/>
  <c r="HB128" i="3"/>
  <c r="HB65" i="3"/>
  <c r="HB365" i="3"/>
  <c r="HB114" i="3"/>
  <c r="HB45" i="3"/>
  <c r="HB120" i="3"/>
  <c r="HB33" i="3"/>
  <c r="HB121" i="3"/>
  <c r="HB46" i="3"/>
  <c r="HB29" i="3"/>
  <c r="HB122" i="3"/>
  <c r="HB63" i="3"/>
  <c r="HB131" i="3"/>
  <c r="HB59" i="3"/>
  <c r="HB41" i="3"/>
  <c r="HB64" i="3"/>
  <c r="HB115" i="3"/>
  <c r="HB44" i="3"/>
  <c r="HB116" i="3"/>
  <c r="HB34" i="3"/>
  <c r="HB125" i="3"/>
  <c r="HB57" i="3"/>
  <c r="HB39" i="3"/>
  <c r="HB169" i="3"/>
  <c r="HB178" i="3"/>
  <c r="HB288" i="3"/>
  <c r="HB294" i="3"/>
  <c r="HB177" i="3"/>
  <c r="HB183" i="3"/>
  <c r="HB409" i="3"/>
  <c r="HB441" i="3"/>
  <c r="HB432" i="3"/>
  <c r="HB488" i="3"/>
  <c r="HB293" i="3"/>
  <c r="HB442" i="3"/>
  <c r="HB462" i="3"/>
  <c r="HB408" i="3"/>
  <c r="HB468" i="3"/>
  <c r="HB430" i="3"/>
  <c r="HB188" i="3"/>
  <c r="HB179" i="3"/>
  <c r="HB196" i="3"/>
  <c r="HB285" i="3"/>
  <c r="HB415" i="3"/>
  <c r="HB450" i="3"/>
  <c r="HB464" i="3"/>
  <c r="HB190" i="3"/>
  <c r="HB434" i="3"/>
  <c r="HB184" i="3"/>
  <c r="HB431" i="3"/>
  <c r="HB451" i="3"/>
  <c r="HB176" i="3"/>
  <c r="HB382" i="3"/>
  <c r="HB182" i="3"/>
  <c r="HB170" i="3"/>
  <c r="HB197" i="3"/>
  <c r="HB189" i="3"/>
  <c r="HB287" i="3"/>
  <c r="HB433" i="3"/>
  <c r="HB452" i="3"/>
  <c r="HB424" i="3"/>
  <c r="HB172" i="3"/>
  <c r="HB194" i="3"/>
  <c r="HB407" i="3"/>
  <c r="HB438" i="3"/>
  <c r="HB453" i="3"/>
  <c r="HB366" i="3"/>
  <c r="HB185" i="3"/>
  <c r="HB410" i="3"/>
  <c r="HB191" i="3"/>
  <c r="HB286" i="3"/>
  <c r="HB171" i="3"/>
  <c r="HB292" i="3"/>
  <c r="HB439" i="3"/>
  <c r="HB454" i="3"/>
  <c r="HB406" i="3"/>
  <c r="HB491" i="3"/>
  <c r="HB291" i="3"/>
  <c r="HB367" i="3"/>
  <c r="HB440" i="3"/>
  <c r="HB458" i="3"/>
  <c r="HB195" i="3"/>
  <c r="HB460" i="3"/>
  <c r="HB27" i="3"/>
  <c r="HB26" i="3"/>
  <c r="HB23" i="3"/>
  <c r="HB21" i="3"/>
  <c r="HB22" i="3"/>
  <c r="HB28" i="3"/>
  <c r="G5" i="7"/>
  <c r="G6" i="7" s="1"/>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G33" i="7" s="1"/>
  <c r="G34" i="7" s="1"/>
  <c r="G35" i="7" s="1"/>
  <c r="G36" i="7" s="1"/>
  <c r="G37" i="7" s="1"/>
  <c r="G38" i="7" s="1"/>
  <c r="G39" i="7" s="1"/>
  <c r="G40" i="7" s="1"/>
  <c r="G41" i="7" s="1"/>
  <c r="G42" i="7" s="1"/>
  <c r="G43" i="7" s="1"/>
  <c r="G44" i="7" s="1"/>
  <c r="G45" i="7" s="1"/>
  <c r="G46" i="7" s="1"/>
  <c r="G47" i="7" s="1"/>
  <c r="G48" i="7" s="1"/>
  <c r="G49" i="7" s="1"/>
  <c r="G50" i="7" s="1"/>
  <c r="G51" i="7" s="1"/>
  <c r="G52" i="7" s="1"/>
  <c r="G53" i="7" s="1"/>
  <c r="G54" i="7" s="1"/>
  <c r="G55" i="7" s="1"/>
  <c r="G56" i="7" s="1"/>
  <c r="G57" i="7" s="1"/>
  <c r="G58" i="7" s="1"/>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G87" i="7" s="1"/>
  <c r="G88" i="7" s="1"/>
  <c r="G89" i="7" s="1"/>
  <c r="G90" i="7" s="1"/>
  <c r="G91" i="7" s="1"/>
  <c r="G92" i="7" s="1"/>
  <c r="G93" i="7" s="1"/>
  <c r="G94" i="7" s="1"/>
  <c r="G95" i="7" s="1"/>
  <c r="G96" i="7" s="1"/>
  <c r="G97" i="7" s="1"/>
  <c r="G98" i="7" s="1"/>
  <c r="G99" i="7" s="1"/>
  <c r="G100" i="7" s="1"/>
  <c r="G101" i="7" s="1"/>
  <c r="G102" i="7" s="1"/>
  <c r="G103" i="7" s="1"/>
  <c r="G104" i="7" s="1"/>
  <c r="G105" i="7" s="1"/>
  <c r="G106" i="7" s="1"/>
  <c r="G107" i="7" s="1"/>
  <c r="G108" i="7" s="1"/>
  <c r="G109" i="7" s="1"/>
  <c r="G110" i="7" s="1"/>
  <c r="G111" i="7" s="1"/>
  <c r="G112" i="7" s="1"/>
  <c r="G113" i="7" s="1"/>
  <c r="G114" i="7" s="1"/>
  <c r="G115" i="7" s="1"/>
  <c r="G116" i="7" s="1"/>
  <c r="G117" i="7" s="1"/>
  <c r="G118" i="7" s="1"/>
  <c r="G119" i="7" s="1"/>
  <c r="G120" i="7" s="1"/>
  <c r="G121" i="7" s="1"/>
  <c r="G122" i="7" s="1"/>
  <c r="G123" i="7" s="1"/>
  <c r="G124" i="7" s="1"/>
  <c r="G125" i="7" s="1"/>
  <c r="G126" i="7" s="1"/>
  <c r="G127" i="7" s="1"/>
  <c r="G128" i="7" s="1"/>
  <c r="G129" i="7" s="1"/>
  <c r="G130" i="7" s="1"/>
  <c r="G131" i="7" s="1"/>
  <c r="G132" i="7" s="1"/>
  <c r="G133" i="7" s="1"/>
  <c r="G134" i="7" s="1"/>
  <c r="G135" i="7" s="1"/>
  <c r="G136" i="7" s="1"/>
  <c r="G137" i="7" s="1"/>
  <c r="G138" i="7" s="1"/>
  <c r="G139" i="7" s="1"/>
  <c r="G140" i="7" s="1"/>
  <c r="G141" i="7" s="1"/>
  <c r="G142" i="7" s="1"/>
  <c r="G143" i="7" s="1"/>
  <c r="G144" i="7" s="1"/>
  <c r="G145" i="7" s="1"/>
  <c r="G146" i="7" s="1"/>
  <c r="G147" i="7" s="1"/>
  <c r="G148" i="7" s="1"/>
  <c r="G149" i="7" s="1"/>
  <c r="G150" i="7" s="1"/>
  <c r="G151" i="7" s="1"/>
  <c r="G152" i="7" s="1"/>
  <c r="G153" i="7" s="1"/>
  <c r="G154" i="7" s="1"/>
  <c r="G155" i="7" s="1"/>
  <c r="G156" i="7" s="1"/>
  <c r="G157" i="7" s="1"/>
  <c r="G158" i="7" s="1"/>
  <c r="G159" i="7" s="1"/>
  <c r="G160" i="7" s="1"/>
  <c r="G161" i="7" s="1"/>
  <c r="G162" i="7" s="1"/>
  <c r="G163" i="7" s="1"/>
  <c r="G164" i="7" s="1"/>
  <c r="G165" i="7" s="1"/>
  <c r="G166" i="7" s="1"/>
  <c r="G167" i="7" s="1"/>
  <c r="G168" i="7" s="1"/>
  <c r="G169" i="7" s="1"/>
  <c r="G170" i="7" s="1"/>
  <c r="G171" i="7" s="1"/>
  <c r="G172" i="7" s="1"/>
  <c r="G173" i="7" s="1"/>
  <c r="G174" i="7" s="1"/>
  <c r="G175" i="7" s="1"/>
  <c r="G176" i="7" s="1"/>
  <c r="G177" i="7" s="1"/>
  <c r="G178" i="7" s="1"/>
  <c r="G179" i="7" s="1"/>
  <c r="G180" i="7" s="1"/>
  <c r="G181" i="7" s="1"/>
  <c r="G182" i="7" s="1"/>
  <c r="G183" i="7" s="1"/>
  <c r="G184" i="7" s="1"/>
  <c r="G185" i="7" s="1"/>
  <c r="G186" i="7" s="1"/>
  <c r="G187" i="7" s="1"/>
  <c r="G188" i="7" s="1"/>
  <c r="G189" i="7" s="1"/>
  <c r="G190" i="7" s="1"/>
  <c r="G191" i="7" s="1"/>
  <c r="G192" i="7" s="1"/>
  <c r="G193" i="7" s="1"/>
  <c r="G194" i="7" s="1"/>
  <c r="G195" i="7" s="1"/>
  <c r="G196" i="7" s="1"/>
  <c r="G197" i="7" s="1"/>
  <c r="G198" i="7" s="1"/>
  <c r="G199" i="7" s="1"/>
  <c r="G200" i="7" s="1"/>
  <c r="G201" i="7" s="1"/>
  <c r="G202" i="7" s="1"/>
  <c r="G203" i="7" s="1"/>
  <c r="G204" i="7" s="1"/>
  <c r="G205" i="7" s="1"/>
  <c r="G206" i="7" s="1"/>
  <c r="G207" i="7" s="1"/>
  <c r="G208" i="7" s="1"/>
  <c r="G209" i="7" s="1"/>
  <c r="G210" i="7" s="1"/>
  <c r="G211" i="7" s="1"/>
  <c r="G212" i="7" s="1"/>
  <c r="G213" i="7" s="1"/>
  <c r="G214" i="7" s="1"/>
  <c r="G215" i="7" s="1"/>
  <c r="G216" i="7" s="1"/>
  <c r="G217" i="7" s="1"/>
  <c r="G218" i="7" s="1"/>
  <c r="G219" i="7" s="1"/>
  <c r="G220" i="7" s="1"/>
  <c r="G221" i="7" s="1"/>
  <c r="G222" i="7" s="1"/>
  <c r="G223" i="7" s="1"/>
  <c r="G224" i="7" s="1"/>
  <c r="G225" i="7" s="1"/>
  <c r="G226" i="7" s="1"/>
  <c r="G227" i="7" s="1"/>
  <c r="G228" i="7" s="1"/>
  <c r="G229" i="7" s="1"/>
  <c r="G230" i="7" s="1"/>
  <c r="G231" i="7" s="1"/>
  <c r="G232" i="7" s="1"/>
  <c r="G233" i="7" s="1"/>
  <c r="G234" i="7" s="1"/>
  <c r="G235" i="7" s="1"/>
  <c r="G236" i="7" s="1"/>
  <c r="G237" i="7" s="1"/>
  <c r="G238" i="7" s="1"/>
  <c r="G239" i="7" s="1"/>
  <c r="G240" i="7" s="1"/>
  <c r="G241" i="7" s="1"/>
  <c r="G242" i="7" s="1"/>
  <c r="G243" i="7" s="1"/>
  <c r="G244" i="7" s="1"/>
  <c r="G245" i="7" s="1"/>
  <c r="G246" i="7" s="1"/>
  <c r="G247" i="7" s="1"/>
  <c r="G248" i="7" s="1"/>
  <c r="G249" i="7" s="1"/>
  <c r="G250" i="7" s="1"/>
  <c r="G251" i="7" s="1"/>
  <c r="G252" i="7" s="1"/>
  <c r="G253" i="7" s="1"/>
  <c r="G254" i="7" s="1"/>
  <c r="G255" i="7" s="1"/>
  <c r="G256" i="7" s="1"/>
  <c r="G257" i="7" s="1"/>
  <c r="G258" i="7" s="1"/>
  <c r="G259" i="7" s="1"/>
  <c r="G260" i="7" s="1"/>
  <c r="G261" i="7" s="1"/>
  <c r="G262" i="7" s="1"/>
  <c r="G263" i="7" s="1"/>
  <c r="G264" i="7" s="1"/>
  <c r="G265" i="7" s="1"/>
  <c r="G266" i="7" s="1"/>
  <c r="G267" i="7" s="1"/>
  <c r="G268" i="7" s="1"/>
  <c r="G269" i="7" s="1"/>
  <c r="G270" i="7" s="1"/>
  <c r="G271" i="7" s="1"/>
  <c r="G272" i="7" s="1"/>
  <c r="G273" i="7" s="1"/>
  <c r="G274" i="7" s="1"/>
  <c r="G275" i="7" s="1"/>
  <c r="G276" i="7" s="1"/>
  <c r="G277" i="7" s="1"/>
  <c r="G278" i="7" s="1"/>
  <c r="G279" i="7" s="1"/>
  <c r="G280" i="7" s="1"/>
  <c r="G281" i="7" s="1"/>
  <c r="G282" i="7" s="1"/>
  <c r="G283" i="7" s="1"/>
  <c r="G284" i="7" s="1"/>
  <c r="G285" i="7" s="1"/>
  <c r="G286" i="7" s="1"/>
  <c r="G287" i="7" s="1"/>
  <c r="G113" i="13"/>
  <c r="G114" i="13" s="1"/>
  <c r="G115" i="13" s="1"/>
  <c r="G116" i="13" s="1"/>
  <c r="G117" i="13" s="1"/>
  <c r="G118" i="13" s="1"/>
  <c r="G119" i="13" s="1"/>
  <c r="G120" i="13" s="1"/>
  <c r="G121" i="13" s="1"/>
  <c r="G122" i="13" s="1"/>
  <c r="G123" i="13" s="1"/>
  <c r="G124" i="13" s="1"/>
  <c r="G125" i="13" s="1"/>
  <c r="G126" i="13" s="1"/>
  <c r="G127" i="13" s="1"/>
  <c r="G128" i="13" s="1"/>
  <c r="G129" i="13" s="1"/>
  <c r="G130" i="13" s="1"/>
  <c r="G131" i="13" s="1"/>
  <c r="G132" i="13" s="1"/>
  <c r="G133" i="13" s="1"/>
  <c r="G134" i="13" s="1"/>
  <c r="G135" i="13" s="1"/>
  <c r="G136" i="13" s="1"/>
  <c r="G137" i="13" s="1"/>
  <c r="G138" i="13" s="1"/>
  <c r="G139" i="13" s="1"/>
  <c r="G140" i="13" s="1"/>
  <c r="G141" i="13" s="1"/>
  <c r="G142" i="13" s="1"/>
  <c r="G143" i="13" s="1"/>
  <c r="G144" i="13" s="1"/>
  <c r="G145" i="13" s="1"/>
  <c r="G146" i="13" s="1"/>
  <c r="G147" i="13" s="1"/>
  <c r="G148" i="13" s="1"/>
  <c r="G149" i="13" s="1"/>
  <c r="G150" i="13" s="1"/>
  <c r="G151" i="13" s="1"/>
  <c r="G152" i="13" s="1"/>
  <c r="G153" i="13" s="1"/>
  <c r="G154" i="13" s="1"/>
  <c r="G155" i="13" s="1"/>
  <c r="G156" i="13" s="1"/>
  <c r="G157" i="13" s="1"/>
  <c r="G158" i="13" s="1"/>
  <c r="G159" i="13" s="1"/>
  <c r="G160" i="13" s="1"/>
  <c r="G161" i="13" s="1"/>
  <c r="G162" i="13" s="1"/>
  <c r="G163" i="13" s="1"/>
  <c r="G164" i="13" s="1"/>
  <c r="G165" i="13" s="1"/>
  <c r="G166" i="13" s="1"/>
  <c r="G167" i="13" s="1"/>
  <c r="G168" i="13" s="1"/>
  <c r="G169" i="13" s="1"/>
  <c r="G170" i="13" s="1"/>
  <c r="G171" i="13" s="1"/>
  <c r="G172" i="13" s="1"/>
  <c r="G173" i="13" s="1"/>
  <c r="G174" i="13" s="1"/>
  <c r="G175" i="13" s="1"/>
  <c r="G176" i="13" s="1"/>
  <c r="G177" i="13" s="1"/>
  <c r="G178" i="13" s="1"/>
  <c r="G179" i="13" s="1"/>
  <c r="G180" i="13" s="1"/>
  <c r="G181" i="13" s="1"/>
  <c r="G182" i="13" s="1"/>
  <c r="G183" i="13" s="1"/>
  <c r="G184" i="13" s="1"/>
  <c r="G185" i="13" s="1"/>
  <c r="G186" i="13" s="1"/>
  <c r="G187" i="13" s="1"/>
  <c r="G188" i="13" s="1"/>
  <c r="G189" i="13" s="1"/>
  <c r="G190" i="13" s="1"/>
  <c r="G191" i="13" s="1"/>
  <c r="G192" i="13" s="1"/>
  <c r="G193" i="13" s="1"/>
  <c r="G194" i="13" s="1"/>
  <c r="G195" i="13" s="1"/>
  <c r="G196" i="13" s="1"/>
  <c r="G197" i="13" s="1"/>
  <c r="G198" i="13" s="1"/>
  <c r="G199" i="13" s="1"/>
  <c r="G200" i="13" s="1"/>
  <c r="G201" i="13" s="1"/>
  <c r="G202" i="13" s="1"/>
  <c r="G203" i="13" s="1"/>
  <c r="G204" i="13" s="1"/>
  <c r="G205" i="13" s="1"/>
  <c r="G206" i="13" s="1"/>
  <c r="G207" i="13" s="1"/>
  <c r="G208" i="13" s="1"/>
  <c r="G209" i="13" s="1"/>
  <c r="G210" i="13" s="1"/>
  <c r="G211" i="13" s="1"/>
  <c r="G212" i="13" s="1"/>
  <c r="G213" i="13" s="1"/>
  <c r="G214" i="13" s="1"/>
  <c r="G215" i="13" s="1"/>
  <c r="G216" i="13" s="1"/>
  <c r="G217" i="13" s="1"/>
  <c r="G218" i="13" s="1"/>
  <c r="G219" i="13" s="1"/>
  <c r="G220" i="13" s="1"/>
  <c r="G221" i="13" s="1"/>
  <c r="G222" i="13" s="1"/>
  <c r="G223" i="13" s="1"/>
  <c r="G224" i="13" s="1"/>
  <c r="G225" i="13" s="1"/>
  <c r="G226" i="13" s="1"/>
  <c r="G227" i="13" s="1"/>
  <c r="G228" i="13" s="1"/>
  <c r="G229" i="13" s="1"/>
  <c r="G230" i="13" s="1"/>
  <c r="G231" i="13" s="1"/>
  <c r="G232" i="13" s="1"/>
  <c r="G233" i="13" s="1"/>
  <c r="G234" i="13" s="1"/>
  <c r="G235" i="13" s="1"/>
  <c r="G236" i="13" s="1"/>
  <c r="G237" i="13" s="1"/>
  <c r="G238" i="13" s="1"/>
  <c r="G239" i="13" s="1"/>
  <c r="G240" i="13" s="1"/>
  <c r="G241" i="13" s="1"/>
  <c r="G242" i="13" s="1"/>
  <c r="G243" i="13" s="1"/>
  <c r="G244" i="13" s="1"/>
  <c r="G245" i="13" s="1"/>
  <c r="G246" i="13" s="1"/>
  <c r="G247" i="13" s="1"/>
  <c r="G248" i="13" s="1"/>
  <c r="G249" i="13" s="1"/>
  <c r="G250" i="13" s="1"/>
  <c r="G251" i="13" s="1"/>
  <c r="G252" i="13" s="1"/>
  <c r="G253" i="13" s="1"/>
  <c r="G254" i="13" s="1"/>
  <c r="G255" i="13" s="1"/>
  <c r="G256" i="13" s="1"/>
  <c r="G257" i="13" s="1"/>
  <c r="G258" i="13" s="1"/>
  <c r="G259" i="13" s="1"/>
  <c r="G260" i="13" s="1"/>
  <c r="G261" i="13" s="1"/>
  <c r="G262" i="13" s="1"/>
  <c r="G263" i="13" s="1"/>
  <c r="G264" i="13" s="1"/>
  <c r="G265" i="13" s="1"/>
  <c r="G266" i="13" s="1"/>
  <c r="G267" i="13" s="1"/>
  <c r="G268" i="13" s="1"/>
  <c r="G269" i="13" s="1"/>
  <c r="G270" i="13" s="1"/>
  <c r="G271" i="13" s="1"/>
  <c r="G272" i="13" s="1"/>
  <c r="G273" i="13" s="1"/>
  <c r="G274" i="13" s="1"/>
  <c r="G275" i="13" s="1"/>
  <c r="G276" i="13" s="1"/>
  <c r="G277" i="13" s="1"/>
  <c r="G278" i="13" s="1"/>
  <c r="G279" i="13" s="1"/>
  <c r="G280" i="13" s="1"/>
  <c r="G281" i="13" s="1"/>
  <c r="G282" i="13" s="1"/>
  <c r="G283" i="13" s="1"/>
  <c r="G284" i="13" s="1"/>
  <c r="G285" i="13" s="1"/>
  <c r="G286" i="13" s="1"/>
  <c r="G287" i="13" s="1"/>
  <c r="G288" i="13" s="1"/>
  <c r="G289" i="13" s="1"/>
  <c r="G290" i="13" s="1"/>
  <c r="G291" i="13" s="1"/>
  <c r="G292" i="13" s="1"/>
  <c r="G293" i="13" s="1"/>
  <c r="E87" i="13"/>
  <c r="E88" i="13" s="1"/>
  <c r="E89" i="13" s="1"/>
  <c r="E90" i="13" s="1"/>
  <c r="E91" i="13" s="1"/>
  <c r="E92" i="13" s="1"/>
  <c r="E93" i="13" s="1"/>
  <c r="E94" i="13" s="1"/>
  <c r="E95" i="13" s="1"/>
  <c r="E96" i="13" s="1"/>
  <c r="E97" i="13" s="1"/>
  <c r="E98" i="13" s="1"/>
  <c r="E99" i="13" s="1"/>
  <c r="E100" i="13" s="1"/>
  <c r="E101" i="13" s="1"/>
  <c r="E102" i="13" s="1"/>
  <c r="E103" i="13" s="1"/>
  <c r="E104" i="13" s="1"/>
  <c r="E105" i="13" s="1"/>
  <c r="E106" i="13" s="1"/>
  <c r="E107" i="13" s="1"/>
  <c r="E108" i="13" s="1"/>
  <c r="E109" i="13" s="1"/>
  <c r="E110" i="13" s="1"/>
  <c r="E111" i="13" s="1"/>
  <c r="E112" i="13" s="1"/>
  <c r="E113" i="13" s="1"/>
  <c r="E114" i="13" s="1"/>
  <c r="E115" i="13" s="1"/>
  <c r="E116" i="13" s="1"/>
  <c r="E117" i="13" s="1"/>
  <c r="E118" i="13" s="1"/>
  <c r="E119" i="13" s="1"/>
  <c r="E120" i="13" s="1"/>
  <c r="E121" i="13" s="1"/>
  <c r="E122" i="13" s="1"/>
  <c r="E123" i="13" s="1"/>
  <c r="E124" i="13" s="1"/>
  <c r="E125" i="13" s="1"/>
  <c r="E126" i="13" s="1"/>
  <c r="E127" i="13" s="1"/>
  <c r="E128" i="13" s="1"/>
  <c r="E129" i="13" s="1"/>
  <c r="E130" i="13" s="1"/>
  <c r="E131" i="13" s="1"/>
  <c r="E132" i="13" s="1"/>
  <c r="E133" i="13" s="1"/>
  <c r="E134" i="13" s="1"/>
  <c r="E135" i="13" s="1"/>
  <c r="E136" i="13" s="1"/>
  <c r="E137" i="13" s="1"/>
  <c r="E138" i="13" s="1"/>
  <c r="E139" i="13" s="1"/>
  <c r="E140" i="13" s="1"/>
  <c r="E141" i="13" s="1"/>
  <c r="E142" i="13" s="1"/>
  <c r="E143" i="13" s="1"/>
  <c r="E144" i="13" s="1"/>
  <c r="E145" i="13" s="1"/>
  <c r="E146" i="13" s="1"/>
  <c r="E147" i="13" s="1"/>
  <c r="E148" i="13" s="1"/>
  <c r="E149" i="13" s="1"/>
  <c r="E150" i="13" s="1"/>
  <c r="E151" i="13" s="1"/>
  <c r="E152" i="13" s="1"/>
  <c r="E153" i="13" s="1"/>
  <c r="E154" i="13" s="1"/>
  <c r="E155" i="13" s="1"/>
  <c r="E156" i="13" s="1"/>
  <c r="E157" i="13" s="1"/>
  <c r="E158" i="13" s="1"/>
  <c r="E159" i="13" s="1"/>
  <c r="E160" i="13" s="1"/>
  <c r="E161" i="13" s="1"/>
  <c r="E162" i="13" s="1"/>
  <c r="E163" i="13" s="1"/>
  <c r="E164" i="13" s="1"/>
  <c r="E165" i="13" s="1"/>
  <c r="E166" i="13" s="1"/>
  <c r="E167" i="13" s="1"/>
  <c r="E168" i="13" s="1"/>
  <c r="E169" i="13" s="1"/>
  <c r="E170" i="13" s="1"/>
  <c r="E171" i="13" s="1"/>
  <c r="E172" i="13" s="1"/>
  <c r="E173" i="13" s="1"/>
  <c r="E174" i="13" s="1"/>
  <c r="E175" i="13" s="1"/>
  <c r="E176" i="13" s="1"/>
  <c r="E177" i="13" s="1"/>
  <c r="E178" i="13" s="1"/>
  <c r="E179" i="13" s="1"/>
  <c r="E180" i="13" s="1"/>
  <c r="E181" i="13" s="1"/>
  <c r="E182" i="13" s="1"/>
  <c r="E183" i="13" s="1"/>
  <c r="E184" i="13" s="1"/>
  <c r="E185" i="13" s="1"/>
  <c r="E186" i="13" s="1"/>
  <c r="E187" i="13" s="1"/>
  <c r="E188" i="13" s="1"/>
  <c r="E189" i="13" s="1"/>
  <c r="E190" i="13" s="1"/>
  <c r="E191" i="13" s="1"/>
  <c r="E192" i="13" s="1"/>
  <c r="E193" i="13" s="1"/>
  <c r="E194" i="13" s="1"/>
  <c r="E195" i="13" s="1"/>
  <c r="E196" i="13" s="1"/>
  <c r="E197" i="13" s="1"/>
  <c r="E198" i="13" s="1"/>
  <c r="E199" i="13" s="1"/>
  <c r="E200" i="13" s="1"/>
  <c r="E201" i="13" s="1"/>
  <c r="E202" i="13" s="1"/>
  <c r="E203" i="13" s="1"/>
  <c r="E204" i="13" s="1"/>
  <c r="E205" i="13" s="1"/>
  <c r="E206" i="13" s="1"/>
  <c r="E207" i="13" s="1"/>
  <c r="E208" i="13" s="1"/>
  <c r="E209" i="13" s="1"/>
  <c r="E210" i="13" s="1"/>
  <c r="E211" i="13" s="1"/>
  <c r="E212" i="13" s="1"/>
  <c r="E213" i="13" s="1"/>
  <c r="E214" i="13" s="1"/>
  <c r="E215" i="13" s="1"/>
  <c r="E216" i="13" s="1"/>
  <c r="E217" i="13" s="1"/>
  <c r="E218" i="13" s="1"/>
  <c r="E219" i="13" s="1"/>
  <c r="E220" i="13" s="1"/>
  <c r="E221" i="13" s="1"/>
  <c r="E222" i="13" s="1"/>
  <c r="E223" i="13" s="1"/>
  <c r="E224" i="13" s="1"/>
  <c r="E225" i="13" s="1"/>
  <c r="E226" i="13" s="1"/>
  <c r="E227" i="13" s="1"/>
  <c r="E228" i="13" s="1"/>
  <c r="E229" i="13" s="1"/>
  <c r="E230" i="13" s="1"/>
  <c r="E231" i="13" s="1"/>
  <c r="E232" i="13" s="1"/>
  <c r="E233" i="13" s="1"/>
  <c r="E234" i="13" s="1"/>
  <c r="E235" i="13" s="1"/>
  <c r="E236" i="13" s="1"/>
  <c r="E237" i="13" s="1"/>
  <c r="E238" i="13" s="1"/>
  <c r="E239" i="13" s="1"/>
  <c r="E240" i="13" s="1"/>
  <c r="E241" i="13" s="1"/>
  <c r="E242" i="13" s="1"/>
  <c r="E243" i="13" s="1"/>
  <c r="E244" i="13" s="1"/>
  <c r="E245" i="13" s="1"/>
  <c r="E246" i="13" s="1"/>
  <c r="E247" i="13" s="1"/>
  <c r="E248" i="13" s="1"/>
  <c r="E249" i="13" s="1"/>
  <c r="E250" i="13" s="1"/>
  <c r="E251" i="13" s="1"/>
  <c r="E252" i="13" s="1"/>
  <c r="E253" i="13" s="1"/>
  <c r="E254" i="13" s="1"/>
  <c r="E255" i="13" s="1"/>
  <c r="E256" i="13" s="1"/>
  <c r="E257" i="13" s="1"/>
  <c r="E258" i="13" s="1"/>
  <c r="E259" i="13" s="1"/>
  <c r="E260" i="13" s="1"/>
  <c r="E261" i="13" s="1"/>
  <c r="E262" i="13" s="1"/>
  <c r="E263" i="13" s="1"/>
  <c r="E264" i="13" s="1"/>
  <c r="E265" i="13" s="1"/>
  <c r="E266" i="13" s="1"/>
  <c r="E267" i="13" s="1"/>
  <c r="E268" i="13" s="1"/>
  <c r="E269" i="13" s="1"/>
  <c r="E270" i="13" s="1"/>
  <c r="E271" i="13" s="1"/>
  <c r="E272" i="13" s="1"/>
  <c r="E273" i="13" s="1"/>
  <c r="E274" i="13" s="1"/>
  <c r="E275" i="13" s="1"/>
  <c r="E276" i="13" s="1"/>
  <c r="E277" i="13" s="1"/>
  <c r="E278" i="13" s="1"/>
  <c r="E279" i="13" s="1"/>
  <c r="E280" i="13" s="1"/>
  <c r="E281" i="13" s="1"/>
  <c r="E282" i="13" s="1"/>
  <c r="E283" i="13" s="1"/>
  <c r="E284" i="13" s="1"/>
  <c r="E285" i="13" s="1"/>
  <c r="E286" i="13" s="1"/>
  <c r="E287" i="13" s="1"/>
  <c r="E288" i="13" s="1"/>
  <c r="E289" i="13" s="1"/>
  <c r="E290" i="13" s="1"/>
  <c r="E291" i="13" s="1"/>
  <c r="E292" i="13" s="1"/>
  <c r="E293" i="13" s="1"/>
  <c r="E149" i="7"/>
  <c r="E150" i="7" s="1"/>
  <c r="E151" i="7" s="1"/>
  <c r="E152" i="7" s="1"/>
  <c r="E153" i="7" s="1"/>
  <c r="E154" i="7" s="1"/>
  <c r="E155" i="7" s="1"/>
  <c r="E156" i="7" s="1"/>
  <c r="E157" i="7" s="1"/>
  <c r="E158" i="7" s="1"/>
  <c r="E159" i="7" s="1"/>
  <c r="E160" i="7" s="1"/>
  <c r="E161" i="7" s="1"/>
  <c r="E162" i="7" s="1"/>
  <c r="E163" i="7" s="1"/>
  <c r="E164" i="7" s="1"/>
  <c r="E165" i="7" s="1"/>
  <c r="E166" i="7" s="1"/>
  <c r="E167" i="7" s="1"/>
  <c r="E168" i="7" s="1"/>
  <c r="E169" i="7" s="1"/>
  <c r="E170" i="7" s="1"/>
  <c r="E171" i="7" s="1"/>
  <c r="E172" i="7" s="1"/>
  <c r="E173" i="7" s="1"/>
  <c r="E174" i="7" s="1"/>
  <c r="E175" i="7" s="1"/>
  <c r="E176" i="7" s="1"/>
  <c r="E177" i="7" s="1"/>
  <c r="E178" i="7" s="1"/>
  <c r="E179" i="7" s="1"/>
  <c r="E180" i="7" s="1"/>
  <c r="E181" i="7" s="1"/>
  <c r="E182" i="7" s="1"/>
  <c r="E183" i="7" s="1"/>
  <c r="E184" i="7" s="1"/>
  <c r="E185" i="7" s="1"/>
  <c r="E186" i="7" s="1"/>
  <c r="E187" i="7" s="1"/>
  <c r="E188" i="7" s="1"/>
  <c r="E189" i="7" s="1"/>
  <c r="E190" i="7" s="1"/>
  <c r="E191" i="7" s="1"/>
  <c r="E192" i="7" s="1"/>
  <c r="E193" i="7" s="1"/>
  <c r="E194" i="7" s="1"/>
  <c r="E195" i="7" s="1"/>
  <c r="E196" i="7" s="1"/>
  <c r="E197" i="7" s="1"/>
  <c r="C4" i="7"/>
  <c r="B5" i="7"/>
  <c r="B6" i="7" s="1"/>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124" i="7" s="1"/>
  <c r="B125" i="7" s="1"/>
  <c r="B126" i="7" s="1"/>
  <c r="B127" i="7" s="1"/>
  <c r="B128" i="7" s="1"/>
  <c r="B129" i="7" s="1"/>
  <c r="B130" i="7" s="1"/>
  <c r="B131" i="7" s="1"/>
  <c r="B132" i="7" s="1"/>
  <c r="D70" i="7" l="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D184" i="7" s="1"/>
  <c r="D185" i="7" s="1"/>
  <c r="D186" i="7" s="1"/>
  <c r="D187" i="7" s="1"/>
  <c r="D188" i="7" s="1"/>
  <c r="D189" i="7" s="1"/>
  <c r="D190" i="7" s="1"/>
  <c r="D191" i="7" s="1"/>
  <c r="D192" i="7" s="1"/>
  <c r="D193" i="7" s="1"/>
  <c r="D194" i="7" s="1"/>
  <c r="D195" i="7" s="1"/>
  <c r="D196" i="7" s="1"/>
  <c r="D197" i="7" s="1"/>
  <c r="D198" i="7" s="1"/>
  <c r="D199" i="7" s="1"/>
  <c r="D200" i="7" s="1"/>
  <c r="D201" i="7" s="1"/>
  <c r="D202" i="7" s="1"/>
  <c r="D203" i="7" s="1"/>
  <c r="D204" i="7" s="1"/>
  <c r="D205" i="7" s="1"/>
  <c r="D206" i="7" s="1"/>
  <c r="D207" i="7" s="1"/>
  <c r="D208" i="7" s="1"/>
  <c r="D209" i="7" s="1"/>
  <c r="D210" i="7" s="1"/>
  <c r="D211" i="7" s="1"/>
  <c r="D212" i="7" s="1"/>
  <c r="D213" i="7" s="1"/>
  <c r="D214" i="7" s="1"/>
  <c r="D215" i="7" s="1"/>
  <c r="D216" i="7" s="1"/>
  <c r="D217" i="7" s="1"/>
  <c r="D218" i="7" s="1"/>
  <c r="D219" i="7" s="1"/>
  <c r="D220" i="7" s="1"/>
  <c r="D221" i="7" s="1"/>
  <c r="D222" i="7" s="1"/>
  <c r="D223" i="7" s="1"/>
  <c r="D224" i="7" s="1"/>
  <c r="D225" i="7" s="1"/>
  <c r="D226" i="7" s="1"/>
  <c r="D227" i="7" s="1"/>
  <c r="D228" i="7" s="1"/>
  <c r="D229" i="7" s="1"/>
  <c r="D230" i="7" s="1"/>
  <c r="D231" i="7" s="1"/>
  <c r="D232" i="7" s="1"/>
  <c r="D233" i="7" s="1"/>
  <c r="D234" i="7" s="1"/>
  <c r="D235" i="7" s="1"/>
  <c r="D236" i="7" s="1"/>
  <c r="D237" i="7" s="1"/>
  <c r="D238" i="7" s="1"/>
  <c r="D239" i="7" s="1"/>
  <c r="D240" i="7" s="1"/>
  <c r="D241" i="7" s="1"/>
  <c r="D242" i="7" s="1"/>
  <c r="D243" i="7" s="1"/>
  <c r="D244" i="7" s="1"/>
  <c r="D245" i="7" s="1"/>
  <c r="D246" i="7" s="1"/>
  <c r="D247" i="7" s="1"/>
  <c r="D248" i="7" s="1"/>
  <c r="D249" i="7" s="1"/>
  <c r="D250" i="7" s="1"/>
  <c r="D251" i="7" s="1"/>
  <c r="D252" i="7" s="1"/>
  <c r="D253" i="7" s="1"/>
  <c r="D254" i="7" s="1"/>
  <c r="D255" i="7" s="1"/>
  <c r="D256" i="7" s="1"/>
  <c r="D257" i="7" s="1"/>
  <c r="D258" i="7" s="1"/>
  <c r="D259" i="7" s="1"/>
  <c r="D260" i="7" s="1"/>
  <c r="D261" i="7" s="1"/>
  <c r="D262" i="7" s="1"/>
  <c r="D263" i="7" s="1"/>
  <c r="D264" i="7" s="1"/>
  <c r="D265" i="7" s="1"/>
  <c r="D266" i="7" s="1"/>
  <c r="D267" i="7" s="1"/>
  <c r="D268" i="7" s="1"/>
  <c r="D269" i="7" s="1"/>
  <c r="D270" i="7" s="1"/>
  <c r="D271" i="7" s="1"/>
  <c r="D272" i="7" s="1"/>
  <c r="D273" i="7" s="1"/>
  <c r="D274" i="7" s="1"/>
  <c r="D275" i="7" s="1"/>
  <c r="D276" i="7" s="1"/>
  <c r="D277" i="7" s="1"/>
  <c r="D278" i="7" s="1"/>
  <c r="D279" i="7" s="1"/>
  <c r="D280" i="7" s="1"/>
  <c r="D281" i="7" s="1"/>
  <c r="D282" i="7" s="1"/>
  <c r="D283" i="7" s="1"/>
  <c r="D284" i="7" s="1"/>
  <c r="D285" i="7" s="1"/>
  <c r="D286" i="7" s="1"/>
  <c r="D287" i="7" s="1"/>
  <c r="J70" i="7"/>
  <c r="J71" i="7" s="1"/>
  <c r="J72" i="7" s="1"/>
  <c r="J73" i="7" s="1"/>
  <c r="J74" i="7" s="1"/>
  <c r="J75" i="7" s="1"/>
  <c r="J76" i="7" s="1"/>
  <c r="J77" i="7" s="1"/>
  <c r="J78" i="7" s="1"/>
  <c r="J79" i="7" s="1"/>
  <c r="J80" i="7" s="1"/>
  <c r="J81" i="7" s="1"/>
  <c r="J82" i="7" s="1"/>
  <c r="J83" i="7" s="1"/>
  <c r="J84" i="7" s="1"/>
  <c r="J85" i="7" s="1"/>
  <c r="J86" i="7" s="1"/>
  <c r="J87" i="7" s="1"/>
  <c r="J88" i="7" s="1"/>
  <c r="J89" i="7" s="1"/>
  <c r="J90" i="7" s="1"/>
  <c r="J91" i="7" s="1"/>
  <c r="J92" i="7" s="1"/>
  <c r="J93" i="7" s="1"/>
  <c r="J94" i="7" s="1"/>
  <c r="J95" i="7" s="1"/>
  <c r="J96" i="7" s="1"/>
  <c r="J97" i="7" s="1"/>
  <c r="J98" i="7" s="1"/>
  <c r="J99" i="7" s="1"/>
  <c r="J100" i="7" s="1"/>
  <c r="J101" i="7" s="1"/>
  <c r="J102" i="7" s="1"/>
  <c r="J103" i="7" s="1"/>
  <c r="J104" i="7" s="1"/>
  <c r="J105" i="7" s="1"/>
  <c r="J106" i="7" s="1"/>
  <c r="J107" i="7" s="1"/>
  <c r="J108" i="7" s="1"/>
  <c r="J109" i="7" s="1"/>
  <c r="J110" i="7" s="1"/>
  <c r="J111" i="7" s="1"/>
  <c r="J112" i="7" s="1"/>
  <c r="J113" i="7" s="1"/>
  <c r="J114" i="7" s="1"/>
  <c r="J115" i="7" s="1"/>
  <c r="J116" i="7" s="1"/>
  <c r="J117" i="7" s="1"/>
  <c r="J118" i="7" s="1"/>
  <c r="J119" i="7" s="1"/>
  <c r="J120" i="7" s="1"/>
  <c r="J121" i="7" s="1"/>
  <c r="J122" i="7" s="1"/>
  <c r="J123" i="7" s="1"/>
  <c r="J124" i="7" s="1"/>
  <c r="J125" i="7" s="1"/>
  <c r="J126" i="7" s="1"/>
  <c r="J127" i="7" s="1"/>
  <c r="J128" i="7" s="1"/>
  <c r="J129" i="7" s="1"/>
  <c r="J130" i="7" s="1"/>
  <c r="J131" i="7" s="1"/>
  <c r="J132" i="7" s="1"/>
  <c r="J133" i="7" s="1"/>
  <c r="J134" i="7" s="1"/>
  <c r="J135" i="7" s="1"/>
  <c r="J136" i="7" s="1"/>
  <c r="J137" i="7" s="1"/>
  <c r="J138" i="7" s="1"/>
  <c r="J139" i="7" s="1"/>
  <c r="J140" i="7" s="1"/>
  <c r="J141" i="7" s="1"/>
  <c r="J142" i="7" s="1"/>
  <c r="J143" i="7" s="1"/>
  <c r="J144" i="7" s="1"/>
  <c r="J145" i="7" s="1"/>
  <c r="J146" i="7" s="1"/>
  <c r="J147" i="7" s="1"/>
  <c r="J148" i="7" s="1"/>
  <c r="J149" i="7" s="1"/>
  <c r="J150" i="7" s="1"/>
  <c r="J151" i="7" s="1"/>
  <c r="J152" i="7" s="1"/>
  <c r="J153" i="7" s="1"/>
  <c r="J154" i="7" s="1"/>
  <c r="J155" i="7" s="1"/>
  <c r="J156" i="7" s="1"/>
  <c r="J157" i="7" s="1"/>
  <c r="J158" i="7" s="1"/>
  <c r="J159" i="7" s="1"/>
  <c r="J160" i="7" s="1"/>
  <c r="J161" i="7" s="1"/>
  <c r="J162" i="7" s="1"/>
  <c r="J163" i="7" s="1"/>
  <c r="J164" i="7" s="1"/>
  <c r="J165" i="7" s="1"/>
  <c r="J166" i="7" s="1"/>
  <c r="J167" i="7" s="1"/>
  <c r="J168" i="7" s="1"/>
  <c r="J169" i="7" s="1"/>
  <c r="J170" i="7" s="1"/>
  <c r="J171" i="7" s="1"/>
  <c r="J172" i="7" s="1"/>
  <c r="J173" i="7" s="1"/>
  <c r="J174" i="7" s="1"/>
  <c r="J175" i="7" s="1"/>
  <c r="J176" i="7" s="1"/>
  <c r="J177" i="7" s="1"/>
  <c r="J178" i="7" s="1"/>
  <c r="J179" i="7" s="1"/>
  <c r="J180" i="7" s="1"/>
  <c r="J181" i="7" s="1"/>
  <c r="J182" i="7" s="1"/>
  <c r="J183" i="7" s="1"/>
  <c r="J184" i="7" s="1"/>
  <c r="J185" i="7" s="1"/>
  <c r="J186" i="7" s="1"/>
  <c r="J187" i="7" s="1"/>
  <c r="J188" i="7" s="1"/>
  <c r="J189" i="7" s="1"/>
  <c r="J190" i="7" s="1"/>
  <c r="J191" i="7" s="1"/>
  <c r="J192" i="7" s="1"/>
  <c r="J193" i="7" s="1"/>
  <c r="J194" i="7" s="1"/>
  <c r="J195" i="7" s="1"/>
  <c r="J196" i="7" s="1"/>
  <c r="J197" i="7" s="1"/>
  <c r="J198" i="7" s="1"/>
  <c r="J199" i="7" s="1"/>
  <c r="J200" i="7" s="1"/>
  <c r="J201" i="7" s="1"/>
  <c r="J202" i="7" s="1"/>
  <c r="J203" i="7" s="1"/>
  <c r="J204" i="7" s="1"/>
  <c r="J205" i="7" s="1"/>
  <c r="J206" i="7" s="1"/>
  <c r="J207" i="7" s="1"/>
  <c r="J208" i="7" s="1"/>
  <c r="J209" i="7" s="1"/>
  <c r="J210" i="7" s="1"/>
  <c r="J211" i="7" s="1"/>
  <c r="J212" i="7" s="1"/>
  <c r="J213" i="7" s="1"/>
  <c r="J214" i="7" s="1"/>
  <c r="J215" i="7" s="1"/>
  <c r="J216" i="7" s="1"/>
  <c r="J217" i="7" s="1"/>
  <c r="J218" i="7" s="1"/>
  <c r="J219" i="7" s="1"/>
  <c r="J220" i="7" s="1"/>
  <c r="J221" i="7" s="1"/>
  <c r="J222" i="7" s="1"/>
  <c r="J223" i="7" s="1"/>
  <c r="J224" i="7" s="1"/>
  <c r="J225" i="7" s="1"/>
  <c r="J226" i="7" s="1"/>
  <c r="J227" i="7" s="1"/>
  <c r="J228" i="7" s="1"/>
  <c r="J229" i="7" s="1"/>
  <c r="J230" i="7" s="1"/>
  <c r="J231" i="7" s="1"/>
  <c r="J232" i="7" s="1"/>
  <c r="J233" i="7" s="1"/>
  <c r="J234" i="7" s="1"/>
  <c r="J235" i="7" s="1"/>
  <c r="J236" i="7" s="1"/>
  <c r="J237" i="7" s="1"/>
  <c r="J238" i="7" s="1"/>
  <c r="J239" i="7" s="1"/>
  <c r="J240" i="7" s="1"/>
  <c r="J241" i="7" s="1"/>
  <c r="J242" i="7" s="1"/>
  <c r="J243" i="7" s="1"/>
  <c r="J244" i="7" s="1"/>
  <c r="J245" i="7" s="1"/>
  <c r="J246" i="7" s="1"/>
  <c r="J247" i="7" s="1"/>
  <c r="J248" i="7" s="1"/>
  <c r="J249" i="7" s="1"/>
  <c r="J250" i="7" s="1"/>
  <c r="J251" i="7" s="1"/>
  <c r="J252" i="7" s="1"/>
  <c r="J253" i="7" s="1"/>
  <c r="J254" i="7" s="1"/>
  <c r="J255" i="7" s="1"/>
  <c r="J256" i="7" s="1"/>
  <c r="J257" i="7" s="1"/>
  <c r="J258" i="7" s="1"/>
  <c r="J259" i="7" s="1"/>
  <c r="J260" i="7" s="1"/>
  <c r="J261" i="7" s="1"/>
  <c r="J262" i="7" s="1"/>
  <c r="J263" i="7" s="1"/>
  <c r="J264" i="7" s="1"/>
  <c r="J265" i="7" s="1"/>
  <c r="J266" i="7" s="1"/>
  <c r="J267" i="7" s="1"/>
  <c r="J268" i="7" s="1"/>
  <c r="J269" i="7" s="1"/>
  <c r="J270" i="7" s="1"/>
  <c r="J271" i="7" s="1"/>
  <c r="J272" i="7" s="1"/>
  <c r="J273" i="7" s="1"/>
  <c r="J274" i="7" s="1"/>
  <c r="J275" i="7" s="1"/>
  <c r="J276" i="7" s="1"/>
  <c r="J277" i="7" s="1"/>
  <c r="J278" i="7" s="1"/>
  <c r="J279" i="7" s="1"/>
  <c r="J280" i="7" s="1"/>
  <c r="J281" i="7" s="1"/>
  <c r="J282" i="7" s="1"/>
  <c r="J283" i="7" s="1"/>
  <c r="J284" i="7" s="1"/>
  <c r="J285" i="7" s="1"/>
  <c r="J286" i="7" s="1"/>
  <c r="J287" i="7" s="1"/>
  <c r="I112" i="7"/>
  <c r="I113" i="7" s="1"/>
  <c r="I114" i="7" s="1"/>
  <c r="I115" i="7" s="1"/>
  <c r="I116" i="7" s="1"/>
  <c r="I117" i="7" s="1"/>
  <c r="I118" i="7" s="1"/>
  <c r="I119" i="7" s="1"/>
  <c r="I120" i="7" s="1"/>
  <c r="I121" i="7" s="1"/>
  <c r="I122" i="7" s="1"/>
  <c r="I123" i="7" s="1"/>
  <c r="I124" i="7" s="1"/>
  <c r="I125" i="7" s="1"/>
  <c r="I126" i="7" s="1"/>
  <c r="I127" i="7" s="1"/>
  <c r="I128" i="7" s="1"/>
  <c r="I129" i="7" s="1"/>
  <c r="I130" i="7" s="1"/>
  <c r="I131" i="7" s="1"/>
  <c r="I132" i="7" s="1"/>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I162" i="7" s="1"/>
  <c r="I163" i="7" s="1"/>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I190" i="7" s="1"/>
  <c r="I191" i="7" s="1"/>
  <c r="I192" i="7" s="1"/>
  <c r="I193" i="7" s="1"/>
  <c r="I194" i="7" s="1"/>
  <c r="I195" i="7" s="1"/>
  <c r="I196" i="7" s="1"/>
  <c r="G288" i="7"/>
  <c r="G294" i="13"/>
  <c r="E294" i="13"/>
  <c r="E295" i="13" s="1"/>
  <c r="E296" i="13" s="1"/>
  <c r="E297" i="13" s="1"/>
  <c r="E298" i="13" s="1"/>
  <c r="E299" i="13" s="1"/>
  <c r="E300" i="13" s="1"/>
  <c r="E301" i="13" s="1"/>
  <c r="E302" i="13" s="1"/>
  <c r="E303" i="13" s="1"/>
  <c r="E304" i="13" s="1"/>
  <c r="E305" i="13" s="1"/>
  <c r="E306" i="13" s="1"/>
  <c r="E307" i="13" s="1"/>
  <c r="E308" i="13" s="1"/>
  <c r="E309" i="13" s="1"/>
  <c r="E310" i="13" s="1"/>
  <c r="E311" i="13" s="1"/>
  <c r="E312" i="13" s="1"/>
  <c r="E313" i="13" s="1"/>
  <c r="E314" i="13" s="1"/>
  <c r="E315" i="13" s="1"/>
  <c r="E316" i="13" s="1"/>
  <c r="E317" i="13" s="1"/>
  <c r="E318" i="13" s="1"/>
  <c r="E319" i="13" s="1"/>
  <c r="E320" i="13" s="1"/>
  <c r="E321" i="13" s="1"/>
  <c r="E322" i="13" s="1"/>
  <c r="E323" i="13" s="1"/>
  <c r="E324" i="13" s="1"/>
  <c r="E325" i="13" s="1"/>
  <c r="E326" i="13" s="1"/>
  <c r="E327" i="13" s="1"/>
  <c r="E328" i="13" s="1"/>
  <c r="E329" i="13" s="1"/>
  <c r="E330" i="13" s="1"/>
  <c r="E331" i="13" s="1"/>
  <c r="E332" i="13" s="1"/>
  <c r="E333" i="13" s="1"/>
  <c r="E334" i="13" s="1"/>
  <c r="E335" i="13" s="1"/>
  <c r="E336" i="13" s="1"/>
  <c r="E337" i="13" s="1"/>
  <c r="E338" i="13" s="1"/>
  <c r="E339" i="13" s="1"/>
  <c r="E340" i="13" s="1"/>
  <c r="E341" i="13" s="1"/>
  <c r="E342" i="13" s="1"/>
  <c r="E343" i="13" s="1"/>
  <c r="E344" i="13" s="1"/>
  <c r="E345" i="13" s="1"/>
  <c r="E346" i="13" s="1"/>
  <c r="E347" i="13" s="1"/>
  <c r="E348" i="13" s="1"/>
  <c r="E349" i="13" s="1"/>
  <c r="E350" i="13" s="1"/>
  <c r="E351" i="13" s="1"/>
  <c r="E352" i="13" s="1"/>
  <c r="E353" i="13" s="1"/>
  <c r="E354" i="13" s="1"/>
  <c r="E355" i="13" s="1"/>
  <c r="E356" i="13" s="1"/>
  <c r="E357" i="13" s="1"/>
  <c r="E358" i="13" s="1"/>
  <c r="E359" i="13" s="1"/>
  <c r="E360" i="13" s="1"/>
  <c r="E361" i="13" s="1"/>
  <c r="E362" i="13" s="1"/>
  <c r="E363" i="13" s="1"/>
  <c r="E364" i="13" s="1"/>
  <c r="E365" i="13" s="1"/>
  <c r="E366" i="13" s="1"/>
  <c r="E367" i="13" s="1"/>
  <c r="E368" i="13" s="1"/>
  <c r="E369" i="13" s="1"/>
  <c r="E370" i="13" s="1"/>
  <c r="E371" i="13" s="1"/>
  <c r="E372" i="13" s="1"/>
  <c r="E373" i="13" s="1"/>
  <c r="E374" i="13" s="1"/>
  <c r="E375" i="13" s="1"/>
  <c r="E376" i="13" s="1"/>
  <c r="E377" i="13" s="1"/>
  <c r="E378" i="13" s="1"/>
  <c r="E379" i="13" s="1"/>
  <c r="E380" i="13" s="1"/>
  <c r="E381" i="13" s="1"/>
  <c r="E382" i="13" s="1"/>
  <c r="E383" i="13" s="1"/>
  <c r="E384" i="13" s="1"/>
  <c r="E385" i="13" s="1"/>
  <c r="E386" i="13" s="1"/>
  <c r="E387" i="13" s="1"/>
  <c r="E388" i="13" s="1"/>
  <c r="E389" i="13" s="1"/>
  <c r="E390" i="13" s="1"/>
  <c r="E391" i="13" s="1"/>
  <c r="E392" i="13" s="1"/>
  <c r="E393" i="13" s="1"/>
  <c r="E394" i="13" s="1"/>
  <c r="E395" i="13" s="1"/>
  <c r="E396" i="13" s="1"/>
  <c r="E397" i="13" s="1"/>
  <c r="E398" i="13" s="1"/>
  <c r="E399" i="13" s="1"/>
  <c r="E400" i="13" s="1"/>
  <c r="E401" i="13" s="1"/>
  <c r="E402" i="13" s="1"/>
  <c r="E403" i="13" s="1"/>
  <c r="E404" i="13" s="1"/>
  <c r="E405" i="13" s="1"/>
  <c r="E406" i="13" s="1"/>
  <c r="E407" i="13" s="1"/>
  <c r="E408" i="13" s="1"/>
  <c r="E409" i="13" s="1"/>
  <c r="E410" i="13" s="1"/>
  <c r="E411" i="13" s="1"/>
  <c r="E412" i="13" s="1"/>
  <c r="E413" i="13" s="1"/>
  <c r="E414" i="13" s="1"/>
  <c r="E415" i="13" s="1"/>
  <c r="E416" i="13" s="1"/>
  <c r="E417" i="13" s="1"/>
  <c r="E418" i="13" s="1"/>
  <c r="E419" i="13" s="1"/>
  <c r="E420" i="13" s="1"/>
  <c r="E421" i="13" s="1"/>
  <c r="E422" i="13" s="1"/>
  <c r="E423" i="13" s="1"/>
  <c r="E424" i="13" s="1"/>
  <c r="E425" i="13" s="1"/>
  <c r="E426" i="13" s="1"/>
  <c r="E427" i="13" s="1"/>
  <c r="E428" i="13" s="1"/>
  <c r="E429" i="13" s="1"/>
  <c r="E430" i="13" s="1"/>
  <c r="E431" i="13" s="1"/>
  <c r="E432" i="13" s="1"/>
  <c r="E433" i="13" s="1"/>
  <c r="E434" i="13" s="1"/>
  <c r="E435" i="13" s="1"/>
  <c r="E436" i="13" s="1"/>
  <c r="E437" i="13" s="1"/>
  <c r="E438" i="13" s="1"/>
  <c r="E439" i="13" s="1"/>
  <c r="E440" i="13" s="1"/>
  <c r="E441" i="13" s="1"/>
  <c r="E442" i="13" s="1"/>
  <c r="E443" i="13" s="1"/>
  <c r="E444" i="13" s="1"/>
  <c r="E445" i="13" s="1"/>
  <c r="E446" i="13" s="1"/>
  <c r="E447" i="13" s="1"/>
  <c r="E448" i="13" s="1"/>
  <c r="E449" i="13" s="1"/>
  <c r="E450" i="13" s="1"/>
  <c r="E451" i="13" s="1"/>
  <c r="E452" i="13" s="1"/>
  <c r="H37" i="13"/>
  <c r="H38" i="13" s="1"/>
  <c r="H39" i="13" s="1"/>
  <c r="H40" i="13" s="1"/>
  <c r="H41" i="13" s="1"/>
  <c r="H42" i="13" s="1"/>
  <c r="H43" i="13" s="1"/>
  <c r="H44" i="13" s="1"/>
  <c r="H45" i="13" s="1"/>
  <c r="H46" i="13" s="1"/>
  <c r="H47" i="13" s="1"/>
  <c r="H48" i="13" s="1"/>
  <c r="H49" i="13" s="1"/>
  <c r="H50" i="13" s="1"/>
  <c r="H51" i="13" s="1"/>
  <c r="H52" i="13" s="1"/>
  <c r="H53" i="13" s="1"/>
  <c r="H54" i="13" s="1"/>
  <c r="H55" i="13" s="1"/>
  <c r="H56" i="13" s="1"/>
  <c r="H57" i="13" s="1"/>
  <c r="H58" i="13" s="1"/>
  <c r="H59" i="13" s="1"/>
  <c r="H60" i="13" s="1"/>
  <c r="H61" i="13" s="1"/>
  <c r="H62" i="13" s="1"/>
  <c r="H63" i="13" s="1"/>
  <c r="H64" i="13" s="1"/>
  <c r="H65" i="13" s="1"/>
  <c r="H66" i="13" s="1"/>
  <c r="H67" i="13" s="1"/>
  <c r="H68" i="13" s="1"/>
  <c r="H69" i="13" s="1"/>
  <c r="H70" i="13" s="1"/>
  <c r="H71" i="13" s="1"/>
  <c r="H72" i="13" s="1"/>
  <c r="H73" i="13" s="1"/>
  <c r="H74" i="13" s="1"/>
  <c r="H75" i="13" s="1"/>
  <c r="H76" i="13" s="1"/>
  <c r="H77" i="13" s="1"/>
  <c r="H78" i="13" s="1"/>
  <c r="H79" i="13" s="1"/>
  <c r="H80" i="13" s="1"/>
  <c r="H81" i="13" s="1"/>
  <c r="H82" i="13" s="1"/>
  <c r="H83" i="13" s="1"/>
  <c r="H84" i="13" s="1"/>
  <c r="H85" i="13" s="1"/>
  <c r="H86" i="13" s="1"/>
  <c r="H87" i="13" s="1"/>
  <c r="H88" i="13" s="1"/>
  <c r="H89" i="13" s="1"/>
  <c r="H90" i="13" s="1"/>
  <c r="H91" i="13" s="1"/>
  <c r="H92" i="13" s="1"/>
  <c r="H93" i="13" s="1"/>
  <c r="H94" i="13" s="1"/>
  <c r="H95" i="13" s="1"/>
  <c r="H96" i="13" s="1"/>
  <c r="H97" i="13" s="1"/>
  <c r="H98" i="13" s="1"/>
  <c r="H99" i="13" s="1"/>
  <c r="H100" i="13" s="1"/>
  <c r="H101" i="13" s="1"/>
  <c r="H102" i="13" s="1"/>
  <c r="H103" i="13" s="1"/>
  <c r="H104" i="13" s="1"/>
  <c r="H105" i="13" s="1"/>
  <c r="H106" i="13" s="1"/>
  <c r="H107" i="13" s="1"/>
  <c r="H108" i="13" s="1"/>
  <c r="H109" i="13" s="1"/>
  <c r="H110" i="13" s="1"/>
  <c r="H111" i="13" s="1"/>
  <c r="H112" i="13" s="1"/>
  <c r="H113" i="13" s="1"/>
  <c r="H114" i="13" s="1"/>
  <c r="H115" i="13" s="1"/>
  <c r="H116" i="13" s="1"/>
  <c r="H117" i="13" s="1"/>
  <c r="H118" i="13" s="1"/>
  <c r="H119" i="13" s="1"/>
  <c r="H120" i="13" s="1"/>
  <c r="H121" i="13" s="1"/>
  <c r="H122" i="13" s="1"/>
  <c r="H123" i="13" s="1"/>
  <c r="H124" i="13" s="1"/>
  <c r="H125" i="13" s="1"/>
  <c r="H126" i="13" s="1"/>
  <c r="H127" i="13" s="1"/>
  <c r="H128" i="13" s="1"/>
  <c r="H129" i="13" s="1"/>
  <c r="H130" i="13" s="1"/>
  <c r="H131" i="13" s="1"/>
  <c r="H132" i="13" s="1"/>
  <c r="H133" i="13" s="1"/>
  <c r="H134" i="13" s="1"/>
  <c r="H135" i="13" s="1"/>
  <c r="H136" i="13" s="1"/>
  <c r="H137" i="13" s="1"/>
  <c r="H138" i="13" s="1"/>
  <c r="H139" i="13" s="1"/>
  <c r="H140" i="13" s="1"/>
  <c r="H141" i="13" s="1"/>
  <c r="H142" i="13" s="1"/>
  <c r="H143" i="13" s="1"/>
  <c r="H144" i="13" s="1"/>
  <c r="H145" i="13" s="1"/>
  <c r="H146" i="13" s="1"/>
  <c r="H147" i="13" s="1"/>
  <c r="H148" i="13" s="1"/>
  <c r="H149" i="13" s="1"/>
  <c r="H150" i="13" s="1"/>
  <c r="H151" i="13" s="1"/>
  <c r="H152" i="13" s="1"/>
  <c r="H153" i="13" s="1"/>
  <c r="H154" i="13" s="1"/>
  <c r="H155" i="13" s="1"/>
  <c r="H156" i="13" s="1"/>
  <c r="H157" i="13" s="1"/>
  <c r="H158" i="13" s="1"/>
  <c r="H159" i="13" s="1"/>
  <c r="H160" i="13" s="1"/>
  <c r="H161" i="13" s="1"/>
  <c r="H162" i="13" s="1"/>
  <c r="H163" i="13" s="1"/>
  <c r="H164" i="13" s="1"/>
  <c r="H165" i="13" s="1"/>
  <c r="H166" i="13" s="1"/>
  <c r="H167" i="13" s="1"/>
  <c r="H168" i="13" s="1"/>
  <c r="H169" i="13" s="1"/>
  <c r="H170" i="13" s="1"/>
  <c r="H171" i="13" s="1"/>
  <c r="H172" i="13" s="1"/>
  <c r="H173" i="13" s="1"/>
  <c r="H174" i="13" s="1"/>
  <c r="H175" i="13" s="1"/>
  <c r="H176" i="13" s="1"/>
  <c r="H177" i="13" s="1"/>
  <c r="H178" i="13" s="1"/>
  <c r="H179" i="13" s="1"/>
  <c r="H180" i="13" s="1"/>
  <c r="H181" i="13" s="1"/>
  <c r="H182" i="13" s="1"/>
  <c r="H183" i="13" s="1"/>
  <c r="H184" i="13" s="1"/>
  <c r="H185" i="13" s="1"/>
  <c r="H186" i="13" s="1"/>
  <c r="H187" i="13" s="1"/>
  <c r="H188" i="13" s="1"/>
  <c r="H189" i="13" s="1"/>
  <c r="H190" i="13" s="1"/>
  <c r="H191" i="13" s="1"/>
  <c r="H192" i="13" s="1"/>
  <c r="H193" i="13" s="1"/>
  <c r="H194" i="13" s="1"/>
  <c r="H195" i="13" s="1"/>
  <c r="H196" i="13" s="1"/>
  <c r="H197" i="13" s="1"/>
  <c r="H198" i="13" s="1"/>
  <c r="H199" i="13" s="1"/>
  <c r="H200" i="13" s="1"/>
  <c r="H201" i="13" s="1"/>
  <c r="H202" i="13" s="1"/>
  <c r="H203" i="13" s="1"/>
  <c r="H204" i="13" s="1"/>
  <c r="H205" i="13" s="1"/>
  <c r="H206" i="13" s="1"/>
  <c r="H207" i="13" s="1"/>
  <c r="H208" i="13" s="1"/>
  <c r="H209" i="13" s="1"/>
  <c r="H210" i="13" s="1"/>
  <c r="H211" i="13" s="1"/>
  <c r="H212" i="13" s="1"/>
  <c r="H213" i="13" s="1"/>
  <c r="H214" i="13" s="1"/>
  <c r="H215" i="13" s="1"/>
  <c r="H216" i="13" s="1"/>
  <c r="H217" i="13" s="1"/>
  <c r="H218" i="13" s="1"/>
  <c r="H219" i="13" s="1"/>
  <c r="H220" i="13" s="1"/>
  <c r="H221" i="13" s="1"/>
  <c r="H222" i="13" s="1"/>
  <c r="H223" i="13" s="1"/>
  <c r="H224" i="13" s="1"/>
  <c r="H225" i="13" s="1"/>
  <c r="H226" i="13" s="1"/>
  <c r="H227" i="13" s="1"/>
  <c r="H228" i="13" s="1"/>
  <c r="H229" i="13" s="1"/>
  <c r="H230" i="13" s="1"/>
  <c r="H231" i="13" s="1"/>
  <c r="H232" i="13" s="1"/>
  <c r="H233" i="13" s="1"/>
  <c r="H234" i="13" s="1"/>
  <c r="H235" i="13" s="1"/>
  <c r="H236" i="13" s="1"/>
  <c r="H237" i="13" s="1"/>
  <c r="H238" i="13" s="1"/>
  <c r="H239" i="13" s="1"/>
  <c r="H240" i="13" s="1"/>
  <c r="H241" i="13" s="1"/>
  <c r="H242" i="13" s="1"/>
  <c r="H243" i="13" s="1"/>
  <c r="H244" i="13" s="1"/>
  <c r="H245" i="13" s="1"/>
  <c r="H246" i="13" s="1"/>
  <c r="H247" i="13" s="1"/>
  <c r="H248" i="13" s="1"/>
  <c r="H249" i="13" s="1"/>
  <c r="H250" i="13" s="1"/>
  <c r="H251" i="13" s="1"/>
  <c r="H252" i="13" s="1"/>
  <c r="H253" i="13" s="1"/>
  <c r="H254" i="13" s="1"/>
  <c r="H255" i="13" s="1"/>
  <c r="H256" i="13" s="1"/>
  <c r="H257" i="13" s="1"/>
  <c r="H258" i="13" s="1"/>
  <c r="H259" i="13" s="1"/>
  <c r="H260" i="13" s="1"/>
  <c r="H261" i="13" s="1"/>
  <c r="H262" i="13" s="1"/>
  <c r="H263" i="13" s="1"/>
  <c r="H264" i="13" s="1"/>
  <c r="H265" i="13" s="1"/>
  <c r="H266" i="13" s="1"/>
  <c r="H267" i="13" s="1"/>
  <c r="H268" i="13" s="1"/>
  <c r="H269" i="13" s="1"/>
  <c r="H270" i="13" s="1"/>
  <c r="H271" i="13" s="1"/>
  <c r="H272" i="13" s="1"/>
  <c r="H273" i="13" s="1"/>
  <c r="H274" i="13" s="1"/>
  <c r="H275" i="13" s="1"/>
  <c r="H276" i="13" s="1"/>
  <c r="H277" i="13" s="1"/>
  <c r="H278" i="13" s="1"/>
  <c r="H279" i="13" s="1"/>
  <c r="H280" i="13" s="1"/>
  <c r="H281" i="13" s="1"/>
  <c r="H282" i="13" s="1"/>
  <c r="H283" i="13" s="1"/>
  <c r="H284" i="13" s="1"/>
  <c r="H285" i="13" s="1"/>
  <c r="H286" i="13" s="1"/>
  <c r="H287" i="13" s="1"/>
  <c r="H288" i="13" s="1"/>
  <c r="H289" i="13" s="1"/>
  <c r="H290" i="13" s="1"/>
  <c r="H291" i="13" s="1"/>
  <c r="H292" i="13" s="1"/>
  <c r="H293" i="13" s="1"/>
  <c r="J37" i="13"/>
  <c r="J38" i="13" s="1"/>
  <c r="J39" i="13" s="1"/>
  <c r="J40" i="13" s="1"/>
  <c r="J41" i="13" s="1"/>
  <c r="J42" i="13" s="1"/>
  <c r="J43" i="13" s="1"/>
  <c r="J44" i="13" s="1"/>
  <c r="J45" i="13" s="1"/>
  <c r="J46" i="13" s="1"/>
  <c r="J47" i="13" s="1"/>
  <c r="J48" i="13" s="1"/>
  <c r="J49" i="13" s="1"/>
  <c r="J50" i="13" s="1"/>
  <c r="J51" i="13" s="1"/>
  <c r="J52" i="13" s="1"/>
  <c r="J53" i="13" s="1"/>
  <c r="J54" i="13" s="1"/>
  <c r="J55" i="13" s="1"/>
  <c r="J56" i="13" s="1"/>
  <c r="J57" i="13" s="1"/>
  <c r="J58" i="13" s="1"/>
  <c r="J59" i="13" s="1"/>
  <c r="J60" i="13" s="1"/>
  <c r="J61" i="13" s="1"/>
  <c r="J62" i="13" s="1"/>
  <c r="J63" i="13" s="1"/>
  <c r="J64" i="13" s="1"/>
  <c r="J65" i="13" s="1"/>
  <c r="J66" i="13" s="1"/>
  <c r="J67" i="13" s="1"/>
  <c r="J68" i="13" s="1"/>
  <c r="J69" i="13" s="1"/>
  <c r="J70" i="13" s="1"/>
  <c r="J71" i="13" s="1"/>
  <c r="J72" i="13" s="1"/>
  <c r="J73" i="13" s="1"/>
  <c r="J74" i="13" s="1"/>
  <c r="J75" i="13" s="1"/>
  <c r="J76" i="13" s="1"/>
  <c r="J77" i="13" s="1"/>
  <c r="J78" i="13" s="1"/>
  <c r="J79" i="13" s="1"/>
  <c r="J80" i="13" s="1"/>
  <c r="J81" i="13" s="1"/>
  <c r="J82" i="13" s="1"/>
  <c r="J83" i="13" s="1"/>
  <c r="J84" i="13" s="1"/>
  <c r="J85" i="13" s="1"/>
  <c r="J86" i="13" s="1"/>
  <c r="J87" i="13" s="1"/>
  <c r="J88" i="13" s="1"/>
  <c r="J89" i="13" s="1"/>
  <c r="J90" i="13" s="1"/>
  <c r="J91" i="13" s="1"/>
  <c r="J92" i="13" s="1"/>
  <c r="J93" i="13" s="1"/>
  <c r="J94" i="13" s="1"/>
  <c r="J95" i="13" s="1"/>
  <c r="J96" i="13" s="1"/>
  <c r="J97" i="13" s="1"/>
  <c r="J98" i="13" s="1"/>
  <c r="J99" i="13" s="1"/>
  <c r="J100" i="13" s="1"/>
  <c r="J101" i="13" s="1"/>
  <c r="J102" i="13" s="1"/>
  <c r="J103" i="13" s="1"/>
  <c r="J104" i="13" s="1"/>
  <c r="J105" i="13" s="1"/>
  <c r="J106" i="13" s="1"/>
  <c r="J107" i="13" s="1"/>
  <c r="J108" i="13" s="1"/>
  <c r="J109" i="13" s="1"/>
  <c r="J110" i="13" s="1"/>
  <c r="J111" i="13" s="1"/>
  <c r="J112" i="13" s="1"/>
  <c r="J113" i="13" s="1"/>
  <c r="J114" i="13" s="1"/>
  <c r="J115" i="13" s="1"/>
  <c r="J116" i="13" s="1"/>
  <c r="J117" i="13" s="1"/>
  <c r="J118" i="13" s="1"/>
  <c r="J119" i="13" s="1"/>
  <c r="J120" i="13" s="1"/>
  <c r="J121" i="13" s="1"/>
  <c r="J122" i="13" s="1"/>
  <c r="J123" i="13" s="1"/>
  <c r="J124" i="13" s="1"/>
  <c r="J125" i="13" s="1"/>
  <c r="J126" i="13" s="1"/>
  <c r="J127" i="13" s="1"/>
  <c r="J128" i="13" s="1"/>
  <c r="J129" i="13" s="1"/>
  <c r="J130" i="13" s="1"/>
  <c r="J131" i="13" s="1"/>
  <c r="J132" i="13" s="1"/>
  <c r="J133" i="13" s="1"/>
  <c r="J134" i="13" s="1"/>
  <c r="J135" i="13" s="1"/>
  <c r="J136" i="13" s="1"/>
  <c r="J137" i="13" s="1"/>
  <c r="J138" i="13" s="1"/>
  <c r="J139" i="13" s="1"/>
  <c r="J140" i="13" s="1"/>
  <c r="J141" i="13" s="1"/>
  <c r="J142" i="13" s="1"/>
  <c r="J143" i="13" s="1"/>
  <c r="J144" i="13" s="1"/>
  <c r="J145" i="13" s="1"/>
  <c r="J146" i="13" s="1"/>
  <c r="J147" i="13" s="1"/>
  <c r="J148" i="13" s="1"/>
  <c r="J149" i="13" s="1"/>
  <c r="J150" i="13" s="1"/>
  <c r="J151" i="13" s="1"/>
  <c r="J152" i="13" s="1"/>
  <c r="J153" i="13" s="1"/>
  <c r="J154" i="13" s="1"/>
  <c r="J155" i="13" s="1"/>
  <c r="J156" i="13" s="1"/>
  <c r="J157" i="13" s="1"/>
  <c r="J158" i="13" s="1"/>
  <c r="J159" i="13" s="1"/>
  <c r="J160" i="13" s="1"/>
  <c r="J161" i="13" s="1"/>
  <c r="J162" i="13" s="1"/>
  <c r="J163" i="13" s="1"/>
  <c r="J164" i="13" s="1"/>
  <c r="J165" i="13" s="1"/>
  <c r="J166" i="13" s="1"/>
  <c r="J167" i="13" s="1"/>
  <c r="J168" i="13" s="1"/>
  <c r="J169" i="13" s="1"/>
  <c r="J170" i="13" s="1"/>
  <c r="J171" i="13" s="1"/>
  <c r="J172" i="13" s="1"/>
  <c r="J173" i="13" s="1"/>
  <c r="J174" i="13" s="1"/>
  <c r="J175" i="13" s="1"/>
  <c r="J176" i="13" s="1"/>
  <c r="J177" i="13" s="1"/>
  <c r="J178" i="13" s="1"/>
  <c r="J179" i="13" s="1"/>
  <c r="J180" i="13" s="1"/>
  <c r="J181" i="13" s="1"/>
  <c r="J182" i="13" s="1"/>
  <c r="J183" i="13" s="1"/>
  <c r="J184" i="13" s="1"/>
  <c r="J185" i="13" s="1"/>
  <c r="J186" i="13" s="1"/>
  <c r="J187" i="13" s="1"/>
  <c r="J188" i="13" s="1"/>
  <c r="J189" i="13" s="1"/>
  <c r="J190" i="13" s="1"/>
  <c r="J191" i="13" s="1"/>
  <c r="J192" i="13" s="1"/>
  <c r="J193" i="13" s="1"/>
  <c r="J194" i="13" s="1"/>
  <c r="J195" i="13" s="1"/>
  <c r="J196" i="13" s="1"/>
  <c r="J197" i="13" s="1"/>
  <c r="J198" i="13" s="1"/>
  <c r="J199" i="13" s="1"/>
  <c r="J200" i="13" s="1"/>
  <c r="J201" i="13" s="1"/>
  <c r="J202" i="13" s="1"/>
  <c r="J203" i="13" s="1"/>
  <c r="J204" i="13" s="1"/>
  <c r="J205" i="13" s="1"/>
  <c r="J206" i="13" s="1"/>
  <c r="J207" i="13" s="1"/>
  <c r="J208" i="13" s="1"/>
  <c r="J209" i="13" s="1"/>
  <c r="J210" i="13" s="1"/>
  <c r="J211" i="13" s="1"/>
  <c r="J212" i="13" s="1"/>
  <c r="J213" i="13" s="1"/>
  <c r="J214" i="13" s="1"/>
  <c r="J215" i="13" s="1"/>
  <c r="J216" i="13" s="1"/>
  <c r="J217" i="13" s="1"/>
  <c r="J218" i="13" s="1"/>
  <c r="J219" i="13" s="1"/>
  <c r="J220" i="13" s="1"/>
  <c r="J221" i="13" s="1"/>
  <c r="J222" i="13" s="1"/>
  <c r="J223" i="13" s="1"/>
  <c r="J224" i="13" s="1"/>
  <c r="J225" i="13" s="1"/>
  <c r="J226" i="13" s="1"/>
  <c r="J227" i="13" s="1"/>
  <c r="J228" i="13" s="1"/>
  <c r="J229" i="13" s="1"/>
  <c r="J230" i="13" s="1"/>
  <c r="J231" i="13" s="1"/>
  <c r="J232" i="13" s="1"/>
  <c r="J233" i="13" s="1"/>
  <c r="J234" i="13" s="1"/>
  <c r="J235" i="13" s="1"/>
  <c r="J236" i="13" s="1"/>
  <c r="J237" i="13" s="1"/>
  <c r="J238" i="13" s="1"/>
  <c r="J239" i="13" s="1"/>
  <c r="J240" i="13" s="1"/>
  <c r="J241" i="13" s="1"/>
  <c r="J242" i="13" s="1"/>
  <c r="J243" i="13" s="1"/>
  <c r="J244" i="13" s="1"/>
  <c r="J245" i="13" s="1"/>
  <c r="J246" i="13" s="1"/>
  <c r="J247" i="13" s="1"/>
  <c r="J248" i="13" s="1"/>
  <c r="J249" i="13" s="1"/>
  <c r="J250" i="13" s="1"/>
  <c r="J251" i="13" s="1"/>
  <c r="J252" i="13" s="1"/>
  <c r="J253" i="13" s="1"/>
  <c r="J254" i="13" s="1"/>
  <c r="J255" i="13" s="1"/>
  <c r="J256" i="13" s="1"/>
  <c r="J257" i="13" s="1"/>
  <c r="J258" i="13" s="1"/>
  <c r="J259" i="13" s="1"/>
  <c r="J260" i="13" s="1"/>
  <c r="J261" i="13" s="1"/>
  <c r="J262" i="13" s="1"/>
  <c r="J263" i="13" s="1"/>
  <c r="J264" i="13" s="1"/>
  <c r="J265" i="13" s="1"/>
  <c r="J266" i="13" s="1"/>
  <c r="J267" i="13" s="1"/>
  <c r="J268" i="13" s="1"/>
  <c r="J269" i="13" s="1"/>
  <c r="J270" i="13" s="1"/>
  <c r="J271" i="13" s="1"/>
  <c r="J272" i="13" s="1"/>
  <c r="J273" i="13" s="1"/>
  <c r="J274" i="13" s="1"/>
  <c r="J275" i="13" s="1"/>
  <c r="J276" i="13" s="1"/>
  <c r="J277" i="13" s="1"/>
  <c r="J278" i="13" s="1"/>
  <c r="J279" i="13" s="1"/>
  <c r="J280" i="13" s="1"/>
  <c r="J281" i="13" s="1"/>
  <c r="J282" i="13" s="1"/>
  <c r="J283" i="13" s="1"/>
  <c r="J284" i="13" s="1"/>
  <c r="J285" i="13" s="1"/>
  <c r="J286" i="13" s="1"/>
  <c r="J287" i="13" s="1"/>
  <c r="J288" i="13" s="1"/>
  <c r="J289" i="13" s="1"/>
  <c r="J290" i="13" s="1"/>
  <c r="J291" i="13" s="1"/>
  <c r="J292" i="13" s="1"/>
  <c r="J293" i="13" s="1"/>
  <c r="B133" i="7"/>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154" i="7" s="1"/>
  <c r="B155" i="7" s="1"/>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85" i="7" s="1"/>
  <c r="B186" i="7" s="1"/>
  <c r="B187" i="7" s="1"/>
  <c r="B188" i="7" s="1"/>
  <c r="B189" i="7" s="1"/>
  <c r="B190" i="7" s="1"/>
  <c r="B191" i="7" s="1"/>
  <c r="B192" i="7" s="1"/>
  <c r="B193" i="7" s="1"/>
  <c r="B194" i="7" s="1"/>
  <c r="B195" i="7" s="1"/>
  <c r="B196" i="7" s="1"/>
  <c r="B197" i="7" s="1"/>
  <c r="B198" i="7" s="1"/>
  <c r="B199" i="7" s="1"/>
  <c r="B200" i="7" s="1"/>
  <c r="B201" i="7" s="1"/>
  <c r="B202" i="7" s="1"/>
  <c r="B203" i="7" s="1"/>
  <c r="B204" i="7" s="1"/>
  <c r="B205" i="7" s="1"/>
  <c r="B206" i="7" s="1"/>
  <c r="B207" i="7" s="1"/>
  <c r="B208" i="7" s="1"/>
  <c r="B209" i="7" s="1"/>
  <c r="B210" i="7" s="1"/>
  <c r="B211" i="7" s="1"/>
  <c r="B212" i="7" s="1"/>
  <c r="B213" i="7" s="1"/>
  <c r="B214" i="7" s="1"/>
  <c r="B215" i="7" s="1"/>
  <c r="B216" i="7" s="1"/>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B243" i="7" s="1"/>
  <c r="B244" i="7" s="1"/>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D37" i="13"/>
  <c r="D38" i="13" s="1"/>
  <c r="D39" i="13" s="1"/>
  <c r="D40" i="13" s="1"/>
  <c r="D41" i="13" s="1"/>
  <c r="D42" i="13" s="1"/>
  <c r="D43" i="13" s="1"/>
  <c r="D44" i="13" s="1"/>
  <c r="D45" i="13" s="1"/>
  <c r="D46" i="13" s="1"/>
  <c r="D47" i="13" s="1"/>
  <c r="D48" i="13" s="1"/>
  <c r="D49" i="13" s="1"/>
  <c r="D50" i="13" s="1"/>
  <c r="D51" i="13" s="1"/>
  <c r="D52" i="13" s="1"/>
  <c r="D53" i="13" s="1"/>
  <c r="D54" i="13" s="1"/>
  <c r="D55" i="13" s="1"/>
  <c r="D56" i="13" s="1"/>
  <c r="D57" i="13" s="1"/>
  <c r="D58" i="13" s="1"/>
  <c r="D59" i="13" s="1"/>
  <c r="D60" i="13" s="1"/>
  <c r="D61" i="13" s="1"/>
  <c r="D62" i="13" s="1"/>
  <c r="D63" i="13" s="1"/>
  <c r="D64" i="13" s="1"/>
  <c r="D65" i="13" s="1"/>
  <c r="D66" i="13" s="1"/>
  <c r="D67" i="13" s="1"/>
  <c r="D68" i="13" s="1"/>
  <c r="D69" i="13" s="1"/>
  <c r="D70" i="13" s="1"/>
  <c r="D71" i="13" s="1"/>
  <c r="D72" i="13" s="1"/>
  <c r="D73" i="13" s="1"/>
  <c r="D74" i="13" s="1"/>
  <c r="D75" i="13" s="1"/>
  <c r="D76" i="13" s="1"/>
  <c r="D77" i="13" s="1"/>
  <c r="D78" i="13" s="1"/>
  <c r="D79" i="13" s="1"/>
  <c r="D80" i="13" s="1"/>
  <c r="D81" i="13" s="1"/>
  <c r="D82" i="13" s="1"/>
  <c r="D83" i="13" s="1"/>
  <c r="D84" i="13" s="1"/>
  <c r="D85" i="13" s="1"/>
  <c r="D86" i="13" s="1"/>
  <c r="D87" i="13" s="1"/>
  <c r="D88" i="13" s="1"/>
  <c r="D89" i="13" s="1"/>
  <c r="D90" i="13" s="1"/>
  <c r="D91" i="13" s="1"/>
  <c r="D92" i="13" s="1"/>
  <c r="D93" i="13" s="1"/>
  <c r="D94" i="13" s="1"/>
  <c r="D95" i="13" s="1"/>
  <c r="D96" i="13" s="1"/>
  <c r="D97" i="13" s="1"/>
  <c r="D98" i="13" s="1"/>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D123" i="13" s="1"/>
  <c r="D124" i="13" s="1"/>
  <c r="D125" i="13" s="1"/>
  <c r="D126" i="13" s="1"/>
  <c r="D127" i="13" s="1"/>
  <c r="D128" i="13" s="1"/>
  <c r="D129" i="13" s="1"/>
  <c r="D130" i="13" s="1"/>
  <c r="D131" i="13" s="1"/>
  <c r="D132" i="13" s="1"/>
  <c r="D133" i="13" s="1"/>
  <c r="D134" i="13" s="1"/>
  <c r="D135" i="13" s="1"/>
  <c r="D136" i="13" s="1"/>
  <c r="D137" i="13" s="1"/>
  <c r="D138" i="13" s="1"/>
  <c r="D139" i="13" s="1"/>
  <c r="D140" i="13" s="1"/>
  <c r="D141" i="13" s="1"/>
  <c r="D142" i="13" s="1"/>
  <c r="D143" i="13" s="1"/>
  <c r="D144" i="13" s="1"/>
  <c r="D145" i="13" s="1"/>
  <c r="D146" i="13" s="1"/>
  <c r="D147" i="13" s="1"/>
  <c r="D148" i="13" s="1"/>
  <c r="D149" i="13" s="1"/>
  <c r="D150" i="13" s="1"/>
  <c r="D151" i="13" s="1"/>
  <c r="D152" i="13" s="1"/>
  <c r="D153" i="13" s="1"/>
  <c r="D154" i="13" s="1"/>
  <c r="D155" i="13" s="1"/>
  <c r="D156" i="13" s="1"/>
  <c r="D157" i="13" s="1"/>
  <c r="D158" i="13" s="1"/>
  <c r="D159" i="13" s="1"/>
  <c r="D160" i="13" s="1"/>
  <c r="D161" i="13" s="1"/>
  <c r="D162" i="13" s="1"/>
  <c r="D163" i="13" s="1"/>
  <c r="D164" i="13" s="1"/>
  <c r="D165" i="13" s="1"/>
  <c r="D166" i="13" s="1"/>
  <c r="D167" i="13" s="1"/>
  <c r="D168" i="13" s="1"/>
  <c r="D169" i="13" s="1"/>
  <c r="D170" i="13" s="1"/>
  <c r="D171" i="13" s="1"/>
  <c r="D172" i="13" s="1"/>
  <c r="D173" i="13" s="1"/>
  <c r="D174" i="13" s="1"/>
  <c r="D175" i="13" s="1"/>
  <c r="D176" i="13" s="1"/>
  <c r="D177" i="13" s="1"/>
  <c r="D178" i="13" s="1"/>
  <c r="D179" i="13" s="1"/>
  <c r="D180" i="13" s="1"/>
  <c r="D181" i="13" s="1"/>
  <c r="D182" i="13" s="1"/>
  <c r="D183" i="13" s="1"/>
  <c r="D184" i="13" s="1"/>
  <c r="D185" i="13" s="1"/>
  <c r="D186" i="13" s="1"/>
  <c r="D187" i="13" s="1"/>
  <c r="D188" i="13" s="1"/>
  <c r="D189" i="13" s="1"/>
  <c r="D190" i="13" s="1"/>
  <c r="D191" i="13" s="1"/>
  <c r="D192" i="13" s="1"/>
  <c r="D193" i="13" s="1"/>
  <c r="D194" i="13" s="1"/>
  <c r="D195" i="13" s="1"/>
  <c r="D196" i="13" s="1"/>
  <c r="D197" i="13" s="1"/>
  <c r="D198" i="13" s="1"/>
  <c r="D199" i="13" s="1"/>
  <c r="D200" i="13" s="1"/>
  <c r="D201" i="13" s="1"/>
  <c r="D202" i="13" s="1"/>
  <c r="D203" i="13" s="1"/>
  <c r="D204" i="13" s="1"/>
  <c r="D205" i="13" s="1"/>
  <c r="D206" i="13" s="1"/>
  <c r="D207" i="13" s="1"/>
  <c r="D208" i="13" s="1"/>
  <c r="D209" i="13" s="1"/>
  <c r="D210" i="13" s="1"/>
  <c r="D211" i="13" s="1"/>
  <c r="D212" i="13" s="1"/>
  <c r="D213" i="13" s="1"/>
  <c r="D214" i="13" s="1"/>
  <c r="D215" i="13" s="1"/>
  <c r="D216" i="13" s="1"/>
  <c r="D217" i="13" s="1"/>
  <c r="D218" i="13" s="1"/>
  <c r="D219" i="13" s="1"/>
  <c r="D220" i="13" s="1"/>
  <c r="D221" i="13" s="1"/>
  <c r="D222" i="13" s="1"/>
  <c r="D223" i="13" s="1"/>
  <c r="D224" i="13" s="1"/>
  <c r="D225" i="13" s="1"/>
  <c r="D226" i="13" s="1"/>
  <c r="D227" i="13" s="1"/>
  <c r="D228" i="13" s="1"/>
  <c r="D229" i="13" s="1"/>
  <c r="D230" i="13" s="1"/>
  <c r="D231" i="13" s="1"/>
  <c r="D232" i="13" s="1"/>
  <c r="D233" i="13" s="1"/>
  <c r="D234" i="13" s="1"/>
  <c r="D235" i="13" s="1"/>
  <c r="D236" i="13" s="1"/>
  <c r="D237" i="13" s="1"/>
  <c r="D238" i="13" s="1"/>
  <c r="D239" i="13" s="1"/>
  <c r="D240" i="13" s="1"/>
  <c r="D241" i="13" s="1"/>
  <c r="D242" i="13" s="1"/>
  <c r="D243" i="13" s="1"/>
  <c r="D244" i="13" s="1"/>
  <c r="D245" i="13" s="1"/>
  <c r="D246" i="13" s="1"/>
  <c r="D247" i="13" s="1"/>
  <c r="D248" i="13" s="1"/>
  <c r="D249" i="13" s="1"/>
  <c r="D250" i="13" s="1"/>
  <c r="D251" i="13" s="1"/>
  <c r="D252" i="13" s="1"/>
  <c r="D253" i="13" s="1"/>
  <c r="D254" i="13" s="1"/>
  <c r="D255" i="13" s="1"/>
  <c r="D256" i="13" s="1"/>
  <c r="D257" i="13" s="1"/>
  <c r="D258" i="13" s="1"/>
  <c r="D259" i="13" s="1"/>
  <c r="D260" i="13" s="1"/>
  <c r="D261" i="13" s="1"/>
  <c r="D262" i="13" s="1"/>
  <c r="D263" i="13" s="1"/>
  <c r="D264" i="13" s="1"/>
  <c r="D265" i="13" s="1"/>
  <c r="D266" i="13" s="1"/>
  <c r="D267" i="13" s="1"/>
  <c r="D268" i="13" s="1"/>
  <c r="D269" i="13" s="1"/>
  <c r="D270" i="13" s="1"/>
  <c r="D271" i="13" s="1"/>
  <c r="D272" i="13" s="1"/>
  <c r="D273" i="13" s="1"/>
  <c r="D274" i="13" s="1"/>
  <c r="D275" i="13" s="1"/>
  <c r="D276" i="13" s="1"/>
  <c r="D277" i="13" s="1"/>
  <c r="D278" i="13" s="1"/>
  <c r="D279" i="13" s="1"/>
  <c r="D280" i="13" s="1"/>
  <c r="D281" i="13" s="1"/>
  <c r="D282" i="13" s="1"/>
  <c r="D283" i="13" s="1"/>
  <c r="D284" i="13" s="1"/>
  <c r="D285" i="13" s="1"/>
  <c r="D286" i="13" s="1"/>
  <c r="D287" i="13" s="1"/>
  <c r="D288" i="13" s="1"/>
  <c r="D289" i="13" s="1"/>
  <c r="D290" i="13" s="1"/>
  <c r="D291" i="13" s="1"/>
  <c r="D292" i="13" s="1"/>
  <c r="D293" i="13" s="1"/>
  <c r="B37" i="13"/>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B147" i="13" s="1"/>
  <c r="B148" i="13" s="1"/>
  <c r="B149" i="13" s="1"/>
  <c r="B150" i="13" s="1"/>
  <c r="B151" i="13" s="1"/>
  <c r="B152" i="13" s="1"/>
  <c r="B153" i="13" s="1"/>
  <c r="B154" i="13" s="1"/>
  <c r="B155" i="13" s="1"/>
  <c r="B156" i="13" s="1"/>
  <c r="B157" i="13" s="1"/>
  <c r="B158" i="13" s="1"/>
  <c r="B159" i="13" s="1"/>
  <c r="B160" i="13" s="1"/>
  <c r="B161" i="13" s="1"/>
  <c r="B162" i="13" s="1"/>
  <c r="B163" i="13" s="1"/>
  <c r="B164" i="13" s="1"/>
  <c r="B165" i="13" s="1"/>
  <c r="B166" i="13" s="1"/>
  <c r="B167" i="13" s="1"/>
  <c r="B168" i="13" s="1"/>
  <c r="B169" i="13" s="1"/>
  <c r="B170" i="13" s="1"/>
  <c r="B171" i="13" s="1"/>
  <c r="B172" i="13" s="1"/>
  <c r="B173" i="13" s="1"/>
  <c r="B174" i="13" s="1"/>
  <c r="B175" i="13" s="1"/>
  <c r="B176" i="13" s="1"/>
  <c r="B177" i="13" s="1"/>
  <c r="B178" i="13" s="1"/>
  <c r="B179" i="13" s="1"/>
  <c r="B180" i="13" s="1"/>
  <c r="B181" i="13" s="1"/>
  <c r="B182" i="13" s="1"/>
  <c r="B183" i="13" s="1"/>
  <c r="B184" i="13" s="1"/>
  <c r="B185" i="13" s="1"/>
  <c r="B186" i="13" s="1"/>
  <c r="B187" i="13" s="1"/>
  <c r="B188" i="13" s="1"/>
  <c r="B189" i="13" s="1"/>
  <c r="B190" i="13" s="1"/>
  <c r="B191" i="13" s="1"/>
  <c r="B192" i="13" s="1"/>
  <c r="B193" i="13" s="1"/>
  <c r="B194" i="13" s="1"/>
  <c r="B195" i="13" s="1"/>
  <c r="B196" i="13" s="1"/>
  <c r="B197" i="13" s="1"/>
  <c r="B198" i="13" s="1"/>
  <c r="B199" i="13" s="1"/>
  <c r="B200" i="13" s="1"/>
  <c r="B201" i="13" s="1"/>
  <c r="B202" i="13" s="1"/>
  <c r="B203" i="13" s="1"/>
  <c r="B204" i="13" s="1"/>
  <c r="B205" i="13" s="1"/>
  <c r="B206" i="13" s="1"/>
  <c r="B207" i="13" s="1"/>
  <c r="B208" i="13" s="1"/>
  <c r="B209" i="13" s="1"/>
  <c r="B210" i="13" s="1"/>
  <c r="B211" i="13" s="1"/>
  <c r="B212" i="13" s="1"/>
  <c r="B213" i="13" s="1"/>
  <c r="B214" i="13" s="1"/>
  <c r="B215" i="13" s="1"/>
  <c r="B216" i="13" s="1"/>
  <c r="B217" i="13" s="1"/>
  <c r="B218" i="13" s="1"/>
  <c r="B219" i="13" s="1"/>
  <c r="B220" i="13" s="1"/>
  <c r="B221" i="13" s="1"/>
  <c r="B222" i="13" s="1"/>
  <c r="B223" i="13" s="1"/>
  <c r="B224" i="13" s="1"/>
  <c r="B225" i="13" s="1"/>
  <c r="B226" i="13" s="1"/>
  <c r="B227" i="13" s="1"/>
  <c r="B228" i="13" s="1"/>
  <c r="B229" i="13" s="1"/>
  <c r="B230" i="13" s="1"/>
  <c r="B231" i="13" s="1"/>
  <c r="B232" i="13" s="1"/>
  <c r="B233" i="13" s="1"/>
  <c r="B234" i="13" s="1"/>
  <c r="B235" i="13" s="1"/>
  <c r="B236" i="13" s="1"/>
  <c r="B237" i="13" s="1"/>
  <c r="B238" i="13" s="1"/>
  <c r="B239" i="13" s="1"/>
  <c r="B240" i="13" s="1"/>
  <c r="B241" i="13" s="1"/>
  <c r="B242" i="13" s="1"/>
  <c r="B243" i="13" s="1"/>
  <c r="B244" i="13" s="1"/>
  <c r="B245" i="13" s="1"/>
  <c r="B246" i="13" s="1"/>
  <c r="B247" i="13" s="1"/>
  <c r="B248" i="13" s="1"/>
  <c r="B249" i="13" s="1"/>
  <c r="B250" i="13" s="1"/>
  <c r="B251" i="13" s="1"/>
  <c r="B252" i="13" s="1"/>
  <c r="B253" i="13" s="1"/>
  <c r="B254" i="13" s="1"/>
  <c r="B255" i="13" s="1"/>
  <c r="B256" i="13" s="1"/>
  <c r="B257" i="13" s="1"/>
  <c r="B258" i="13" s="1"/>
  <c r="B259" i="13" s="1"/>
  <c r="B260" i="13" s="1"/>
  <c r="B261" i="13" s="1"/>
  <c r="B262" i="13" s="1"/>
  <c r="B263" i="13" s="1"/>
  <c r="B264" i="13" s="1"/>
  <c r="B265" i="13" s="1"/>
  <c r="B266" i="13" s="1"/>
  <c r="B267" i="13" s="1"/>
  <c r="B268" i="13" s="1"/>
  <c r="B269" i="13" s="1"/>
  <c r="B270" i="13" s="1"/>
  <c r="B271" i="13" s="1"/>
  <c r="B272" i="13" s="1"/>
  <c r="B273" i="13" s="1"/>
  <c r="B274" i="13" s="1"/>
  <c r="B275" i="13" s="1"/>
  <c r="B276" i="13" s="1"/>
  <c r="B277" i="13" s="1"/>
  <c r="B278" i="13" s="1"/>
  <c r="B279" i="13" s="1"/>
  <c r="B280" i="13" s="1"/>
  <c r="B281" i="13" s="1"/>
  <c r="B282" i="13" s="1"/>
  <c r="B283" i="13" s="1"/>
  <c r="B284" i="13" s="1"/>
  <c r="B285" i="13" s="1"/>
  <c r="B286" i="13" s="1"/>
  <c r="B287" i="13" s="1"/>
  <c r="B288" i="13" s="1"/>
  <c r="B289" i="13" s="1"/>
  <c r="B290" i="13" s="1"/>
  <c r="B291" i="13" s="1"/>
  <c r="B292" i="13" s="1"/>
  <c r="B293" i="13" s="1"/>
  <c r="E198" i="7"/>
  <c r="E199" i="7" s="1"/>
  <c r="E200" i="7" s="1"/>
  <c r="E201" i="7" s="1"/>
  <c r="E202" i="7" s="1"/>
  <c r="E203" i="7" s="1"/>
  <c r="E204" i="7" s="1"/>
  <c r="E205" i="7" s="1"/>
  <c r="E206" i="7" s="1"/>
  <c r="E207" i="7" s="1"/>
  <c r="E208" i="7" s="1"/>
  <c r="E209" i="7" s="1"/>
  <c r="E210" i="7" s="1"/>
  <c r="E211" i="7" s="1"/>
  <c r="E212" i="7" s="1"/>
  <c r="E213" i="7" s="1"/>
  <c r="E214" i="7" s="1"/>
  <c r="E215" i="7" s="1"/>
  <c r="E216" i="7" s="1"/>
  <c r="E217" i="7" s="1"/>
  <c r="E218" i="7" s="1"/>
  <c r="E219" i="7" s="1"/>
  <c r="E220" i="7" s="1"/>
  <c r="E221" i="7" s="1"/>
  <c r="E222" i="7" s="1"/>
  <c r="E223" i="7" s="1"/>
  <c r="E224" i="7" s="1"/>
  <c r="E225" i="7" s="1"/>
  <c r="E226" i="7" s="1"/>
  <c r="E227" i="7" s="1"/>
  <c r="E228" i="7" s="1"/>
  <c r="E229" i="7" s="1"/>
  <c r="L229" i="7" s="1"/>
  <c r="L197" i="7"/>
  <c r="H133" i="7"/>
  <c r="H134" i="7" s="1"/>
  <c r="H135" i="7" s="1"/>
  <c r="H136" i="7" s="1"/>
  <c r="H137" i="7" s="1"/>
  <c r="H138" i="7" s="1"/>
  <c r="H139" i="7" s="1"/>
  <c r="H140" i="7" s="1"/>
  <c r="H141" i="7" s="1"/>
  <c r="H142" i="7" s="1"/>
  <c r="H143" i="7" s="1"/>
  <c r="H144" i="7" s="1"/>
  <c r="H145" i="7" s="1"/>
  <c r="H146" i="7" s="1"/>
  <c r="H147" i="7" s="1"/>
  <c r="H148" i="7" s="1"/>
  <c r="H149" i="7" s="1"/>
  <c r="H150" i="7" s="1"/>
  <c r="H151" i="7" s="1"/>
  <c r="H152" i="7" s="1"/>
  <c r="H153" i="7" s="1"/>
  <c r="H154" i="7" s="1"/>
  <c r="H155" i="7" s="1"/>
  <c r="H156" i="7" s="1"/>
  <c r="H157" i="7" s="1"/>
  <c r="H158" i="7" s="1"/>
  <c r="H159" i="7" s="1"/>
  <c r="H160" i="7" s="1"/>
  <c r="H161" i="7" s="1"/>
  <c r="H162" i="7" s="1"/>
  <c r="H163" i="7" s="1"/>
  <c r="H164" i="7" s="1"/>
  <c r="H165" i="7" s="1"/>
  <c r="H166" i="7" s="1"/>
  <c r="H167" i="7" s="1"/>
  <c r="H168" i="7" s="1"/>
  <c r="H169" i="7" s="1"/>
  <c r="H170" i="7" s="1"/>
  <c r="H171" i="7" s="1"/>
  <c r="H172" i="7" s="1"/>
  <c r="H173" i="7" s="1"/>
  <c r="H174" i="7" s="1"/>
  <c r="H175" i="7" s="1"/>
  <c r="H176" i="7" s="1"/>
  <c r="H177" i="7" s="1"/>
  <c r="H178" i="7" s="1"/>
  <c r="H179" i="7" s="1"/>
  <c r="H180" i="7" s="1"/>
  <c r="H181" i="7" s="1"/>
  <c r="H182" i="7" s="1"/>
  <c r="H183" i="7" s="1"/>
  <c r="H184" i="7" s="1"/>
  <c r="H185" i="7" s="1"/>
  <c r="H186" i="7" s="1"/>
  <c r="H187" i="7" s="1"/>
  <c r="H188" i="7" s="1"/>
  <c r="H189" i="7" s="1"/>
  <c r="H190" i="7" s="1"/>
  <c r="H191" i="7" s="1"/>
  <c r="H192" i="7" s="1"/>
  <c r="H193" i="7" s="1"/>
  <c r="H194" i="7" s="1"/>
  <c r="H195" i="7" s="1"/>
  <c r="H196" i="7" s="1"/>
  <c r="H197" i="7" s="1"/>
  <c r="C5" i="7"/>
  <c r="C6" i="7" s="1"/>
  <c r="C7" i="7" s="1"/>
  <c r="C8" i="7" s="1"/>
  <c r="C9" i="7" s="1"/>
  <c r="C10" i="7" s="1"/>
  <c r="C11" i="7" s="1"/>
  <c r="C12" i="7" s="1"/>
  <c r="C13" i="7" s="1"/>
  <c r="C14" i="7" s="1"/>
  <c r="C15" i="7" s="1"/>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C81" i="7" s="1"/>
  <c r="C82" i="7" s="1"/>
  <c r="C83" i="7" s="1"/>
  <c r="C84" i="7" s="1"/>
  <c r="C85" i="7" s="1"/>
  <c r="C86" i="7" s="1"/>
  <c r="C87" i="7" s="1"/>
  <c r="C88" i="7" s="1"/>
  <c r="C89" i="7" s="1"/>
  <c r="C90" i="7" s="1"/>
  <c r="C91" i="7" s="1"/>
  <c r="C92" i="7" s="1"/>
  <c r="C93" i="7" s="1"/>
  <c r="C94" i="7" s="1"/>
  <c r="C95" i="7" s="1"/>
  <c r="C96" i="7" s="1"/>
  <c r="C97" i="7" s="1"/>
  <c r="C98" i="7" s="1"/>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C125" i="7" s="1"/>
  <c r="C126" i="7" s="1"/>
  <c r="C127" i="7" s="1"/>
  <c r="C128" i="7" s="1"/>
  <c r="C129" i="7" s="1"/>
  <c r="C130" i="7" s="1"/>
  <c r="C131" i="7" s="1"/>
  <c r="C132" i="7" s="1"/>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C156" i="7" s="1"/>
  <c r="C157" i="7" s="1"/>
  <c r="C158" i="7" s="1"/>
  <c r="C159" i="7" s="1"/>
  <c r="C160" i="7" s="1"/>
  <c r="C161" i="7" s="1"/>
  <c r="C162" i="7" s="1"/>
  <c r="C163" i="7" s="1"/>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C184" i="7" s="1"/>
  <c r="C185" i="7" s="1"/>
  <c r="C186" i="7" s="1"/>
  <c r="C187" i="7" s="1"/>
  <c r="C188" i="7" s="1"/>
  <c r="C189" i="7" s="1"/>
  <c r="C190" i="7" s="1"/>
  <c r="C191" i="7" s="1"/>
  <c r="C192" i="7" s="1"/>
  <c r="C193" i="7" s="1"/>
  <c r="C194" i="7" s="1"/>
  <c r="C195" i="7" s="1"/>
  <c r="C196" i="7" s="1"/>
  <c r="C197" i="7" s="1"/>
  <c r="C198" i="7" s="1"/>
  <c r="C199" i="7" s="1"/>
  <c r="C200" i="7" s="1"/>
  <c r="C201" i="7" s="1"/>
  <c r="C202" i="7" s="1"/>
  <c r="C203" i="7" s="1"/>
  <c r="C204" i="7" s="1"/>
  <c r="C205" i="7" s="1"/>
  <c r="C206" i="7" s="1"/>
  <c r="C207" i="7" s="1"/>
  <c r="C208" i="7" s="1"/>
  <c r="C209" i="7" s="1"/>
  <c r="C210" i="7" s="1"/>
  <c r="C211" i="7" s="1"/>
  <c r="C212" i="7" s="1"/>
  <c r="C213" i="7" s="1"/>
  <c r="C214" i="7" s="1"/>
  <c r="C215" i="7" s="1"/>
  <c r="C216" i="7" s="1"/>
  <c r="C217" i="7" s="1"/>
  <c r="C218" i="7" s="1"/>
  <c r="C219" i="7" s="1"/>
  <c r="C220" i="7" s="1"/>
  <c r="C221" i="7" s="1"/>
  <c r="C222" i="7" s="1"/>
  <c r="C223" i="7" s="1"/>
  <c r="C224" i="7" s="1"/>
  <c r="C225" i="7" s="1"/>
  <c r="C226" i="7" s="1"/>
  <c r="C227" i="7" s="1"/>
  <c r="C228" i="7" s="1"/>
  <c r="C229" i="7" s="1"/>
  <c r="C230" i="7" s="1"/>
  <c r="C231" i="7" s="1"/>
  <c r="G289" i="7" l="1"/>
  <c r="G290" i="7" s="1"/>
  <c r="G291" i="7" s="1"/>
  <c r="G292" i="7" s="1"/>
  <c r="G293" i="7" s="1"/>
  <c r="G294" i="7" s="1"/>
  <c r="G295" i="7" s="1"/>
  <c r="G296" i="7" s="1"/>
  <c r="G297" i="7" s="1"/>
  <c r="G298" i="7" s="1"/>
  <c r="G299" i="7" s="1"/>
  <c r="G300" i="7" s="1"/>
  <c r="G301" i="7" s="1"/>
  <c r="G302" i="7" s="1"/>
  <c r="G303" i="7" s="1"/>
  <c r="G304" i="7" s="1"/>
  <c r="G305" i="7" s="1"/>
  <c r="G306" i="7" s="1"/>
  <c r="G307" i="7" s="1"/>
  <c r="G308" i="7" s="1"/>
  <c r="G309" i="7" s="1"/>
  <c r="G310" i="7" s="1"/>
  <c r="G311" i="7" s="1"/>
  <c r="G312" i="7" s="1"/>
  <c r="G313" i="7" s="1"/>
  <c r="G314" i="7" s="1"/>
  <c r="G315" i="7" s="1"/>
  <c r="G316" i="7" s="1"/>
  <c r="G317" i="7" s="1"/>
  <c r="G318" i="7" s="1"/>
  <c r="G319" i="7" s="1"/>
  <c r="G320" i="7" s="1"/>
  <c r="G321" i="7" s="1"/>
  <c r="G322" i="7" s="1"/>
  <c r="G323" i="7" s="1"/>
  <c r="G324" i="7" s="1"/>
  <c r="G325" i="7" s="1"/>
  <c r="G326" i="7" s="1"/>
  <c r="G327" i="7" s="1"/>
  <c r="G328" i="7" s="1"/>
  <c r="G329" i="7" s="1"/>
  <c r="G330" i="7" s="1"/>
  <c r="G331" i="7" s="1"/>
  <c r="G332" i="7" s="1"/>
  <c r="G333" i="7" s="1"/>
  <c r="G334" i="7" s="1"/>
  <c r="G335" i="7" s="1"/>
  <c r="G336" i="7" s="1"/>
  <c r="G337" i="7" s="1"/>
  <c r="G338" i="7" s="1"/>
  <c r="G339" i="7" s="1"/>
  <c r="G340" i="7" s="1"/>
  <c r="G341" i="7" s="1"/>
  <c r="G342" i="7" s="1"/>
  <c r="G343" i="7" s="1"/>
  <c r="G344" i="7" s="1"/>
  <c r="G345" i="7" s="1"/>
  <c r="G346" i="7" s="1"/>
  <c r="G347" i="7" s="1"/>
  <c r="G348" i="7" s="1"/>
  <c r="G349" i="7" s="1"/>
  <c r="G350" i="7" s="1"/>
  <c r="G351" i="7" s="1"/>
  <c r="G352" i="7" s="1"/>
  <c r="G353" i="7" s="1"/>
  <c r="G354" i="7" s="1"/>
  <c r="G355" i="7" s="1"/>
  <c r="G356" i="7" s="1"/>
  <c r="G357" i="7" s="1"/>
  <c r="G358" i="7" s="1"/>
  <c r="G359" i="7" s="1"/>
  <c r="G360" i="7" s="1"/>
  <c r="G361" i="7" s="1"/>
  <c r="G362" i="7" s="1"/>
  <c r="G363" i="7" s="1"/>
  <c r="G364" i="7" s="1"/>
  <c r="O8" i="7" s="1"/>
  <c r="C13" i="15" s="1"/>
  <c r="G295" i="13"/>
  <c r="G296" i="13" s="1"/>
  <c r="G297" i="13" s="1"/>
  <c r="G298" i="13" s="1"/>
  <c r="G299" i="13" s="1"/>
  <c r="G300" i="13" s="1"/>
  <c r="G301" i="13" s="1"/>
  <c r="G302" i="13" s="1"/>
  <c r="G303" i="13" s="1"/>
  <c r="G304" i="13" s="1"/>
  <c r="G305" i="13" s="1"/>
  <c r="G306" i="13" s="1"/>
  <c r="G307" i="13" s="1"/>
  <c r="G308" i="13" s="1"/>
  <c r="G309" i="13" s="1"/>
  <c r="G310" i="13" s="1"/>
  <c r="G311" i="13" s="1"/>
  <c r="G312" i="13" s="1"/>
  <c r="G313" i="13" s="1"/>
  <c r="G314" i="13" s="1"/>
  <c r="G315" i="13" s="1"/>
  <c r="G316" i="13" s="1"/>
  <c r="G317" i="13" s="1"/>
  <c r="G318" i="13" s="1"/>
  <c r="G319" i="13" s="1"/>
  <c r="G320" i="13" s="1"/>
  <c r="G321" i="13" s="1"/>
  <c r="G322" i="13" s="1"/>
  <c r="G323" i="13" s="1"/>
  <c r="G324" i="13" s="1"/>
  <c r="G325" i="13" s="1"/>
  <c r="G326" i="13" s="1"/>
  <c r="G327" i="13" s="1"/>
  <c r="G328" i="13" s="1"/>
  <c r="G329" i="13" s="1"/>
  <c r="G330" i="13" s="1"/>
  <c r="G331" i="13" s="1"/>
  <c r="G332" i="13" s="1"/>
  <c r="G333" i="13" s="1"/>
  <c r="G334" i="13" s="1"/>
  <c r="G335" i="13" s="1"/>
  <c r="G336" i="13" s="1"/>
  <c r="G337" i="13" s="1"/>
  <c r="G338" i="13" s="1"/>
  <c r="G339" i="13" s="1"/>
  <c r="G340" i="13" s="1"/>
  <c r="G341" i="13" s="1"/>
  <c r="G342" i="13" s="1"/>
  <c r="G343" i="13" s="1"/>
  <c r="G344" i="13" s="1"/>
  <c r="G345" i="13" s="1"/>
  <c r="G346" i="13" s="1"/>
  <c r="G347" i="13" s="1"/>
  <c r="G348" i="13" s="1"/>
  <c r="G349" i="13" s="1"/>
  <c r="G350" i="13" s="1"/>
  <c r="G351" i="13" s="1"/>
  <c r="G352" i="13" s="1"/>
  <c r="G353" i="13" s="1"/>
  <c r="G354" i="13" s="1"/>
  <c r="G355" i="13" s="1"/>
  <c r="G356" i="13" s="1"/>
  <c r="G357" i="13" s="1"/>
  <c r="G358" i="13" s="1"/>
  <c r="G359" i="13" s="1"/>
  <c r="G360" i="13" s="1"/>
  <c r="G361" i="13" s="1"/>
  <c r="G362" i="13" s="1"/>
  <c r="G363" i="13" s="1"/>
  <c r="E2" i="13"/>
  <c r="C6" i="15" s="1"/>
  <c r="J288" i="7"/>
  <c r="F289" i="7"/>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D288" i="7"/>
  <c r="B288" i="7"/>
  <c r="B289" i="7" s="1"/>
  <c r="B290" i="7" s="1"/>
  <c r="B291" i="7" s="1"/>
  <c r="B292" i="7" s="1"/>
  <c r="B293" i="7" s="1"/>
  <c r="B294" i="7" s="1"/>
  <c r="B295" i="7" s="1"/>
  <c r="B296" i="7" s="1"/>
  <c r="B297" i="7" s="1"/>
  <c r="B298" i="7" s="1"/>
  <c r="B299" i="7" s="1"/>
  <c r="B300" i="7" s="1"/>
  <c r="B301" i="7" s="1"/>
  <c r="B302" i="7" s="1"/>
  <c r="B303" i="7" s="1"/>
  <c r="B304" i="7" s="1"/>
  <c r="B305" i="7" s="1"/>
  <c r="B306" i="7" s="1"/>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B338" i="7" s="1"/>
  <c r="B339" i="7" s="1"/>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B399" i="7" s="1"/>
  <c r="B400" i="7" s="1"/>
  <c r="B401" i="7" s="1"/>
  <c r="B402" i="7" s="1"/>
  <c r="B403" i="7" s="1"/>
  <c r="B404" i="7" s="1"/>
  <c r="B405" i="7" s="1"/>
  <c r="B406" i="7" s="1"/>
  <c r="B407" i="7" s="1"/>
  <c r="B408" i="7" s="1"/>
  <c r="B409" i="7" s="1"/>
  <c r="B410" i="7" s="1"/>
  <c r="B411" i="7" s="1"/>
  <c r="B412" i="7" s="1"/>
  <c r="B413" i="7" s="1"/>
  <c r="B414" i="7" s="1"/>
  <c r="B415" i="7" s="1"/>
  <c r="B416" i="7" s="1"/>
  <c r="B417" i="7" s="1"/>
  <c r="B418" i="7" s="1"/>
  <c r="B419" i="7" s="1"/>
  <c r="B420" i="7" s="1"/>
  <c r="B421" i="7" s="1"/>
  <c r="B422" i="7" s="1"/>
  <c r="B423" i="7" s="1"/>
  <c r="B424" i="7" s="1"/>
  <c r="B425" i="7" s="1"/>
  <c r="B426" i="7" s="1"/>
  <c r="B427" i="7" s="1"/>
  <c r="B428" i="7" s="1"/>
  <c r="B429" i="7" s="1"/>
  <c r="B430" i="7" s="1"/>
  <c r="B431" i="7" s="1"/>
  <c r="B432" i="7" s="1"/>
  <c r="B433" i="7" s="1"/>
  <c r="B434" i="7" s="1"/>
  <c r="B435" i="7" s="1"/>
  <c r="B436" i="7" s="1"/>
  <c r="B437" i="7" s="1"/>
  <c r="B438" i="7" s="1"/>
  <c r="B439" i="7" s="1"/>
  <c r="B440" i="7" s="1"/>
  <c r="B441" i="7" s="1"/>
  <c r="B442" i="7" s="1"/>
  <c r="B443" i="7" s="1"/>
  <c r="B444" i="7" s="1"/>
  <c r="B445" i="7" s="1"/>
  <c r="B446" i="7" s="1"/>
  <c r="J294" i="13"/>
  <c r="I396" i="13"/>
  <c r="I397" i="13" s="1"/>
  <c r="I398" i="13" s="1"/>
  <c r="I399" i="13" s="1"/>
  <c r="I400" i="13" s="1"/>
  <c r="I401" i="13" s="1"/>
  <c r="I402" i="13" s="1"/>
  <c r="I403" i="13" s="1"/>
  <c r="I404" i="13" s="1"/>
  <c r="I405" i="13" s="1"/>
  <c r="I406" i="13" s="1"/>
  <c r="I407" i="13" s="1"/>
  <c r="I408" i="13" s="1"/>
  <c r="I409" i="13" s="1"/>
  <c r="I410" i="13" s="1"/>
  <c r="I411" i="13" s="1"/>
  <c r="I412" i="13" s="1"/>
  <c r="I413" i="13" s="1"/>
  <c r="I414" i="13" s="1"/>
  <c r="I415" i="13" s="1"/>
  <c r="I416" i="13" s="1"/>
  <c r="I417" i="13" s="1"/>
  <c r="I418" i="13" s="1"/>
  <c r="I419" i="13" s="1"/>
  <c r="I420" i="13" s="1"/>
  <c r="I421" i="13" s="1"/>
  <c r="I422" i="13" s="1"/>
  <c r="I423" i="13" s="1"/>
  <c r="I424" i="13" s="1"/>
  <c r="I425" i="13" s="1"/>
  <c r="I426" i="13" s="1"/>
  <c r="I427" i="13" s="1"/>
  <c r="I428" i="13" s="1"/>
  <c r="I429" i="13" s="1"/>
  <c r="I430" i="13" s="1"/>
  <c r="I431" i="13" s="1"/>
  <c r="I432" i="13" s="1"/>
  <c r="I433" i="13" s="1"/>
  <c r="I434" i="13" s="1"/>
  <c r="I435" i="13" s="1"/>
  <c r="I436" i="13" s="1"/>
  <c r="I437" i="13" s="1"/>
  <c r="I438" i="13" s="1"/>
  <c r="I439" i="13" s="1"/>
  <c r="I440" i="13" s="1"/>
  <c r="I441" i="13" s="1"/>
  <c r="I442" i="13" s="1"/>
  <c r="I443" i="13" s="1"/>
  <c r="I444" i="13" s="1"/>
  <c r="I445" i="13" s="1"/>
  <c r="I446" i="13" s="1"/>
  <c r="I447" i="13" s="1"/>
  <c r="I448" i="13" s="1"/>
  <c r="I449" i="13" s="1"/>
  <c r="I450" i="13" s="1"/>
  <c r="I451" i="13" s="1"/>
  <c r="I452" i="13" s="1"/>
  <c r="H294" i="13"/>
  <c r="H295" i="13" s="1"/>
  <c r="H296" i="13" s="1"/>
  <c r="H297" i="13" s="1"/>
  <c r="H298" i="13" s="1"/>
  <c r="H299" i="13" s="1"/>
  <c r="H300" i="13" s="1"/>
  <c r="H301" i="13" s="1"/>
  <c r="H302" i="13" s="1"/>
  <c r="H303" i="13" s="1"/>
  <c r="H304" i="13" s="1"/>
  <c r="H305" i="13" s="1"/>
  <c r="H306" i="13" s="1"/>
  <c r="H307" i="13" s="1"/>
  <c r="H308" i="13" s="1"/>
  <c r="H309" i="13" s="1"/>
  <c r="H310" i="13" s="1"/>
  <c r="H311" i="13" s="1"/>
  <c r="H312" i="13" s="1"/>
  <c r="H313" i="13" s="1"/>
  <c r="H314" i="13" s="1"/>
  <c r="H315" i="13" s="1"/>
  <c r="H316" i="13" s="1"/>
  <c r="H317" i="13" s="1"/>
  <c r="H318" i="13" s="1"/>
  <c r="H319" i="13" s="1"/>
  <c r="H320" i="13" s="1"/>
  <c r="H321" i="13" s="1"/>
  <c r="H322" i="13" s="1"/>
  <c r="H323" i="13" s="1"/>
  <c r="H324" i="13" s="1"/>
  <c r="H325" i="13" s="1"/>
  <c r="H326" i="13" s="1"/>
  <c r="H327" i="13" s="1"/>
  <c r="H328" i="13" s="1"/>
  <c r="H329" i="13" s="1"/>
  <c r="H330" i="13" s="1"/>
  <c r="H331" i="13" s="1"/>
  <c r="H332" i="13" s="1"/>
  <c r="H333" i="13" s="1"/>
  <c r="H334" i="13" s="1"/>
  <c r="H335" i="13" s="1"/>
  <c r="H336" i="13" s="1"/>
  <c r="H337" i="13" s="1"/>
  <c r="H338" i="13" s="1"/>
  <c r="H339" i="13" s="1"/>
  <c r="H340" i="13" s="1"/>
  <c r="H341" i="13" s="1"/>
  <c r="H342" i="13" s="1"/>
  <c r="H343" i="13" s="1"/>
  <c r="H344" i="13" s="1"/>
  <c r="H345" i="13" s="1"/>
  <c r="H346" i="13" s="1"/>
  <c r="H347" i="13" s="1"/>
  <c r="H348" i="13" s="1"/>
  <c r="H349" i="13" s="1"/>
  <c r="H350" i="13" s="1"/>
  <c r="H351" i="13" s="1"/>
  <c r="H352" i="13" s="1"/>
  <c r="H353" i="13" s="1"/>
  <c r="H354" i="13" s="1"/>
  <c r="H355" i="13" s="1"/>
  <c r="H356" i="13" s="1"/>
  <c r="H357" i="13" s="1"/>
  <c r="H358" i="13" s="1"/>
  <c r="H359" i="13" s="1"/>
  <c r="H360" i="13" s="1"/>
  <c r="H361" i="13" s="1"/>
  <c r="H362" i="13" s="1"/>
  <c r="H363" i="13" s="1"/>
  <c r="H364" i="13" s="1"/>
  <c r="H365" i="13" s="1"/>
  <c r="H366" i="13" s="1"/>
  <c r="H367" i="13" s="1"/>
  <c r="H368" i="13" s="1"/>
  <c r="H369" i="13" s="1"/>
  <c r="H370" i="13" s="1"/>
  <c r="H371" i="13" s="1"/>
  <c r="H372" i="13" s="1"/>
  <c r="H373" i="13" s="1"/>
  <c r="H374" i="13" s="1"/>
  <c r="H375" i="13" s="1"/>
  <c r="H376" i="13" s="1"/>
  <c r="H377" i="13" s="1"/>
  <c r="H378" i="13" s="1"/>
  <c r="H379" i="13" s="1"/>
  <c r="H380" i="13" s="1"/>
  <c r="H381" i="13" s="1"/>
  <c r="H382" i="13" s="1"/>
  <c r="H383" i="13" s="1"/>
  <c r="H384" i="13" s="1"/>
  <c r="H385" i="13" s="1"/>
  <c r="H386" i="13" s="1"/>
  <c r="H387" i="13" s="1"/>
  <c r="H388" i="13" s="1"/>
  <c r="H389" i="13" s="1"/>
  <c r="H390" i="13" s="1"/>
  <c r="H391" i="13" s="1"/>
  <c r="H392" i="13" s="1"/>
  <c r="H393" i="13" s="1"/>
  <c r="H394" i="13" s="1"/>
  <c r="H395" i="13" s="1"/>
  <c r="H396" i="13" s="1"/>
  <c r="H397" i="13" s="1"/>
  <c r="H398" i="13" s="1"/>
  <c r="H399" i="13" s="1"/>
  <c r="H400" i="13" s="1"/>
  <c r="H401" i="13" s="1"/>
  <c r="H402" i="13" s="1"/>
  <c r="H403" i="13" s="1"/>
  <c r="H404" i="13" s="1"/>
  <c r="H405" i="13" s="1"/>
  <c r="H406" i="13" s="1"/>
  <c r="H407" i="13" s="1"/>
  <c r="H408" i="13" s="1"/>
  <c r="H409" i="13" s="1"/>
  <c r="H410" i="13" s="1"/>
  <c r="H411" i="13" s="1"/>
  <c r="H412" i="13" s="1"/>
  <c r="H413" i="13" s="1"/>
  <c r="H414" i="13" s="1"/>
  <c r="H415" i="13" s="1"/>
  <c r="H416" i="13" s="1"/>
  <c r="H417" i="13" s="1"/>
  <c r="H418" i="13" s="1"/>
  <c r="H419" i="13" s="1"/>
  <c r="H420" i="13" s="1"/>
  <c r="H421" i="13" s="1"/>
  <c r="H422" i="13" s="1"/>
  <c r="H423" i="13" s="1"/>
  <c r="H424" i="13" s="1"/>
  <c r="H425" i="13" s="1"/>
  <c r="H426" i="13" s="1"/>
  <c r="H427" i="13" s="1"/>
  <c r="H428" i="13" s="1"/>
  <c r="H429" i="13" s="1"/>
  <c r="H430" i="13" s="1"/>
  <c r="H431" i="13" s="1"/>
  <c r="H432" i="13" s="1"/>
  <c r="H433" i="13" s="1"/>
  <c r="H434" i="13" s="1"/>
  <c r="H435" i="13" s="1"/>
  <c r="H436" i="13" s="1"/>
  <c r="H437" i="13" s="1"/>
  <c r="H438" i="13" s="1"/>
  <c r="H439" i="13" s="1"/>
  <c r="H440" i="13" s="1"/>
  <c r="H441" i="13" s="1"/>
  <c r="H442" i="13" s="1"/>
  <c r="H443" i="13" s="1"/>
  <c r="H444" i="13" s="1"/>
  <c r="H445" i="13" s="1"/>
  <c r="H446" i="13" s="1"/>
  <c r="H447" i="13" s="1"/>
  <c r="H448" i="13" s="1"/>
  <c r="H449" i="13" s="1"/>
  <c r="H450" i="13" s="1"/>
  <c r="H451" i="13" s="1"/>
  <c r="H452" i="13" s="1"/>
  <c r="D294" i="13"/>
  <c r="B294" i="13"/>
  <c r="B295" i="13" s="1"/>
  <c r="B296" i="13" s="1"/>
  <c r="B297" i="13" s="1"/>
  <c r="B298" i="13" s="1"/>
  <c r="B299" i="13" s="1"/>
  <c r="B300" i="13" s="1"/>
  <c r="B301" i="13" s="1"/>
  <c r="B302" i="13" s="1"/>
  <c r="B303" i="13" s="1"/>
  <c r="B304" i="13" s="1"/>
  <c r="B305" i="13" s="1"/>
  <c r="B306" i="13" s="1"/>
  <c r="B307" i="13" s="1"/>
  <c r="B308" i="13" s="1"/>
  <c r="B309" i="13" s="1"/>
  <c r="B310" i="13" s="1"/>
  <c r="B311" i="13" s="1"/>
  <c r="B312" i="13" s="1"/>
  <c r="B313" i="13" s="1"/>
  <c r="B314" i="13" s="1"/>
  <c r="B315" i="13" s="1"/>
  <c r="B316" i="13" s="1"/>
  <c r="B317" i="13" s="1"/>
  <c r="B318" i="13" s="1"/>
  <c r="B319" i="13" s="1"/>
  <c r="B320" i="13" s="1"/>
  <c r="B321" i="13" s="1"/>
  <c r="B322" i="13" s="1"/>
  <c r="B323" i="13" s="1"/>
  <c r="B324" i="13" s="1"/>
  <c r="B325" i="13" s="1"/>
  <c r="B326" i="13" s="1"/>
  <c r="B327" i="13" s="1"/>
  <c r="B328" i="13" s="1"/>
  <c r="B329" i="13" s="1"/>
  <c r="B330" i="13" s="1"/>
  <c r="B331" i="13" s="1"/>
  <c r="B332" i="13" s="1"/>
  <c r="B333" i="13" s="1"/>
  <c r="B334" i="13" s="1"/>
  <c r="B335" i="13" s="1"/>
  <c r="B336" i="13" s="1"/>
  <c r="B337" i="13" s="1"/>
  <c r="B338" i="13" s="1"/>
  <c r="B339" i="13" s="1"/>
  <c r="B340" i="13" s="1"/>
  <c r="B341" i="13" s="1"/>
  <c r="B342" i="13" s="1"/>
  <c r="B343" i="13" s="1"/>
  <c r="B344" i="13" s="1"/>
  <c r="B345" i="13" s="1"/>
  <c r="B346" i="13" s="1"/>
  <c r="B347" i="13" s="1"/>
  <c r="B348" i="13" s="1"/>
  <c r="B349" i="13" s="1"/>
  <c r="B350" i="13" s="1"/>
  <c r="B351" i="13" s="1"/>
  <c r="B352" i="13" s="1"/>
  <c r="B353" i="13" s="1"/>
  <c r="B354" i="13" s="1"/>
  <c r="B355" i="13" s="1"/>
  <c r="B356" i="13" s="1"/>
  <c r="B357" i="13" s="1"/>
  <c r="B358" i="13" s="1"/>
  <c r="B359" i="13" s="1"/>
  <c r="B360" i="13" s="1"/>
  <c r="B361" i="13" s="1"/>
  <c r="B362" i="13" s="1"/>
  <c r="B363" i="13" s="1"/>
  <c r="B364" i="13" s="1"/>
  <c r="B365" i="13" s="1"/>
  <c r="B366" i="13" s="1"/>
  <c r="B367" i="13" s="1"/>
  <c r="B368" i="13" s="1"/>
  <c r="B369" i="13" s="1"/>
  <c r="B370" i="13" s="1"/>
  <c r="B371" i="13" s="1"/>
  <c r="B372" i="13" s="1"/>
  <c r="B373" i="13" s="1"/>
  <c r="B374" i="13" s="1"/>
  <c r="B375" i="13" s="1"/>
  <c r="B376" i="13" s="1"/>
  <c r="B377" i="13" s="1"/>
  <c r="B378" i="13" s="1"/>
  <c r="B379" i="13" s="1"/>
  <c r="B380" i="13" s="1"/>
  <c r="B381" i="13" s="1"/>
  <c r="B382" i="13" s="1"/>
  <c r="B383" i="13" s="1"/>
  <c r="B384" i="13" s="1"/>
  <c r="B385" i="13" s="1"/>
  <c r="B386" i="13" s="1"/>
  <c r="B387" i="13" s="1"/>
  <c r="B388" i="13" s="1"/>
  <c r="B389" i="13" s="1"/>
  <c r="B390" i="13" s="1"/>
  <c r="B391" i="13" s="1"/>
  <c r="B392" i="13" s="1"/>
  <c r="B393" i="13" s="1"/>
  <c r="B394" i="13" s="1"/>
  <c r="B395" i="13" s="1"/>
  <c r="B396" i="13" s="1"/>
  <c r="B397" i="13" s="1"/>
  <c r="B398" i="13" s="1"/>
  <c r="B399" i="13" s="1"/>
  <c r="B400" i="13" s="1"/>
  <c r="B401" i="13" s="1"/>
  <c r="B402" i="13" s="1"/>
  <c r="B403" i="13" s="1"/>
  <c r="B404" i="13" s="1"/>
  <c r="B405" i="13" s="1"/>
  <c r="B406" i="13" s="1"/>
  <c r="B407" i="13" s="1"/>
  <c r="B408" i="13" s="1"/>
  <c r="B409" i="13" s="1"/>
  <c r="B410" i="13" s="1"/>
  <c r="B411" i="13" s="1"/>
  <c r="B412" i="13" s="1"/>
  <c r="B413" i="13" s="1"/>
  <c r="B414" i="13" s="1"/>
  <c r="B415" i="13" s="1"/>
  <c r="B416" i="13" s="1"/>
  <c r="B417" i="13" s="1"/>
  <c r="B418" i="13" s="1"/>
  <c r="B419" i="13" s="1"/>
  <c r="B420" i="13" s="1"/>
  <c r="B421" i="13" s="1"/>
  <c r="B422" i="13" s="1"/>
  <c r="B423" i="13" s="1"/>
  <c r="B424" i="13" s="1"/>
  <c r="B425" i="13" s="1"/>
  <c r="B426" i="13" s="1"/>
  <c r="B427" i="13" s="1"/>
  <c r="B428" i="13" s="1"/>
  <c r="B429" i="13" s="1"/>
  <c r="B430" i="13" s="1"/>
  <c r="B431" i="13" s="1"/>
  <c r="B432" i="13" s="1"/>
  <c r="B433" i="13" s="1"/>
  <c r="B434" i="13" s="1"/>
  <c r="B435" i="13" s="1"/>
  <c r="B436" i="13" s="1"/>
  <c r="B437" i="13" s="1"/>
  <c r="B438" i="13" s="1"/>
  <c r="B439" i="13" s="1"/>
  <c r="B440" i="13" s="1"/>
  <c r="B441" i="13" s="1"/>
  <c r="B442" i="13" s="1"/>
  <c r="B443" i="13" s="1"/>
  <c r="B444" i="13" s="1"/>
  <c r="B445" i="13" s="1"/>
  <c r="B446" i="13" s="1"/>
  <c r="B447" i="13" s="1"/>
  <c r="B448" i="13" s="1"/>
  <c r="B449" i="13" s="1"/>
  <c r="B450" i="13" s="1"/>
  <c r="B451" i="13" s="1"/>
  <c r="B452" i="13" s="1"/>
  <c r="H198" i="7"/>
  <c r="H199" i="7" s="1"/>
  <c r="H200" i="7" s="1"/>
  <c r="H201" i="7" s="1"/>
  <c r="H202" i="7" s="1"/>
  <c r="H203" i="7" s="1"/>
  <c r="H204" i="7" s="1"/>
  <c r="H205" i="7" s="1"/>
  <c r="H206" i="7" s="1"/>
  <c r="H207" i="7" s="1"/>
  <c r="H208" i="7" s="1"/>
  <c r="H209" i="7" s="1"/>
  <c r="H210" i="7" s="1"/>
  <c r="H211" i="7" s="1"/>
  <c r="H212" i="7" s="1"/>
  <c r="H213" i="7" s="1"/>
  <c r="H214" i="7" s="1"/>
  <c r="H215" i="7" s="1"/>
  <c r="H216" i="7" s="1"/>
  <c r="H217" i="7" s="1"/>
  <c r="H218" i="7" s="1"/>
  <c r="H219" i="7" s="1"/>
  <c r="H220" i="7" s="1"/>
  <c r="H221" i="7" s="1"/>
  <c r="H222" i="7" s="1"/>
  <c r="H223" i="7" s="1"/>
  <c r="H224" i="7" s="1"/>
  <c r="H225" i="7" s="1"/>
  <c r="H226" i="7" s="1"/>
  <c r="H227" i="7" s="1"/>
  <c r="H228" i="7" s="1"/>
  <c r="H229" i="7" s="1"/>
  <c r="M229" i="7" s="1"/>
  <c r="M197" i="7"/>
  <c r="E230" i="7"/>
  <c r="E231" i="7" s="1"/>
  <c r="E232" i="7" s="1"/>
  <c r="E233" i="7" s="1"/>
  <c r="E234" i="7" s="1"/>
  <c r="E235" i="7" s="1"/>
  <c r="E236" i="7" s="1"/>
  <c r="E237" i="7" s="1"/>
  <c r="E238" i="7" s="1"/>
  <c r="E239" i="7" s="1"/>
  <c r="E240" i="7" s="1"/>
  <c r="E241" i="7" s="1"/>
  <c r="E242" i="7" s="1"/>
  <c r="E243" i="7" s="1"/>
  <c r="E244" i="7" s="1"/>
  <c r="E245" i="7" s="1"/>
  <c r="E246" i="7" s="1"/>
  <c r="E247" i="7" s="1"/>
  <c r="E248" i="7" s="1"/>
  <c r="E249" i="7" s="1"/>
  <c r="E250" i="7" s="1"/>
  <c r="E251" i="7" s="1"/>
  <c r="E252" i="7" s="1"/>
  <c r="E253" i="7" s="1"/>
  <c r="E254" i="7" s="1"/>
  <c r="E255" i="7" s="1"/>
  <c r="E256" i="7" s="1"/>
  <c r="E257" i="7" s="1"/>
  <c r="E258" i="7" s="1"/>
  <c r="E259" i="7" s="1"/>
  <c r="E260" i="7" s="1"/>
  <c r="E261" i="7" s="1"/>
  <c r="E262" i="7" s="1"/>
  <c r="E263" i="7" s="1"/>
  <c r="E264" i="7" s="1"/>
  <c r="E265" i="7" s="1"/>
  <c r="E266" i="7" s="1"/>
  <c r="E267" i="7" s="1"/>
  <c r="E268" i="7" s="1"/>
  <c r="E269" i="7" s="1"/>
  <c r="E270" i="7" s="1"/>
  <c r="E271" i="7" s="1"/>
  <c r="E272" i="7" s="1"/>
  <c r="E273" i="7" s="1"/>
  <c r="E274" i="7" s="1"/>
  <c r="E275" i="7" s="1"/>
  <c r="E276" i="7" s="1"/>
  <c r="E277" i="7" s="1"/>
  <c r="E278" i="7" s="1"/>
  <c r="E279" i="7" s="1"/>
  <c r="E280" i="7" s="1"/>
  <c r="E281" i="7" s="1"/>
  <c r="E282" i="7" s="1"/>
  <c r="E283" i="7" s="1"/>
  <c r="E284" i="7" s="1"/>
  <c r="E285" i="7" s="1"/>
  <c r="E286" i="7" s="1"/>
  <c r="E287" i="7" s="1"/>
  <c r="K229" i="7"/>
  <c r="I197" i="7"/>
  <c r="I198" i="7" s="1"/>
  <c r="I199" i="7" s="1"/>
  <c r="I200" i="7" s="1"/>
  <c r="I201" i="7" s="1"/>
  <c r="I202" i="7" s="1"/>
  <c r="I203" i="7" s="1"/>
  <c r="I204" i="7" s="1"/>
  <c r="I205" i="7" s="1"/>
  <c r="I206" i="7" s="1"/>
  <c r="I207" i="7" s="1"/>
  <c r="I208" i="7" s="1"/>
  <c r="I209" i="7" s="1"/>
  <c r="I210" i="7" s="1"/>
  <c r="I211" i="7" s="1"/>
  <c r="I212" i="7" s="1"/>
  <c r="I213" i="7" s="1"/>
  <c r="I214" i="7" s="1"/>
  <c r="I215" i="7" s="1"/>
  <c r="I216" i="7" s="1"/>
  <c r="I217" i="7" s="1"/>
  <c r="I218" i="7" s="1"/>
  <c r="I219" i="7" s="1"/>
  <c r="I220" i="7" s="1"/>
  <c r="I221" i="7" s="1"/>
  <c r="I222" i="7" s="1"/>
  <c r="I223" i="7" s="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I245" i="7" s="1"/>
  <c r="I246" i="7" s="1"/>
  <c r="I247" i="7" s="1"/>
  <c r="I248" i="7" s="1"/>
  <c r="I249" i="7" s="1"/>
  <c r="I250" i="7" s="1"/>
  <c r="I251" i="7" s="1"/>
  <c r="I252" i="7" s="1"/>
  <c r="I253" i="7" s="1"/>
  <c r="I254" i="7" s="1"/>
  <c r="I255" i="7" s="1"/>
  <c r="I256" i="7" s="1"/>
  <c r="I257" i="7" s="1"/>
  <c r="I258" i="7" s="1"/>
  <c r="I259" i="7" s="1"/>
  <c r="I260" i="7" s="1"/>
  <c r="I261" i="7" s="1"/>
  <c r="I262" i="7" s="1"/>
  <c r="I263" i="7" s="1"/>
  <c r="I264" i="7" s="1"/>
  <c r="I265" i="7" s="1"/>
  <c r="I266" i="7" s="1"/>
  <c r="I267" i="7" s="1"/>
  <c r="I268" i="7" s="1"/>
  <c r="I269" i="7" s="1"/>
  <c r="I270" i="7" s="1"/>
  <c r="I271" i="7" s="1"/>
  <c r="I272" i="7" s="1"/>
  <c r="I273" i="7" s="1"/>
  <c r="I274" i="7" s="1"/>
  <c r="I275" i="7" s="1"/>
  <c r="I276" i="7" s="1"/>
  <c r="I277" i="7" s="1"/>
  <c r="I278" i="7" s="1"/>
  <c r="I279" i="7" s="1"/>
  <c r="I280" i="7" s="1"/>
  <c r="I281" i="7" s="1"/>
  <c r="I282" i="7" s="1"/>
  <c r="I283" i="7" s="1"/>
  <c r="I284" i="7" s="1"/>
  <c r="I285" i="7" s="1"/>
  <c r="I286" i="7" s="1"/>
  <c r="I287" i="7" s="1"/>
  <c r="K197" i="7"/>
  <c r="C232" i="7"/>
  <c r="C233" i="7" s="1"/>
  <c r="C234" i="7" s="1"/>
  <c r="C235" i="7" s="1"/>
  <c r="C236" i="7" s="1"/>
  <c r="C237" i="7" s="1"/>
  <c r="C238" i="7" s="1"/>
  <c r="C239" i="7" s="1"/>
  <c r="C240" i="7" s="1"/>
  <c r="C241" i="7" s="1"/>
  <c r="C242" i="7" s="1"/>
  <c r="C243" i="7" s="1"/>
  <c r="C244" i="7" s="1"/>
  <c r="C245" i="7" s="1"/>
  <c r="C246" i="7" s="1"/>
  <c r="C247" i="7" s="1"/>
  <c r="C248" i="7" s="1"/>
  <c r="C249" i="7" s="1"/>
  <c r="C250" i="7" s="1"/>
  <c r="C251" i="7" s="1"/>
  <c r="C252" i="7" s="1"/>
  <c r="C253" i="7" s="1"/>
  <c r="C254" i="7" s="1"/>
  <c r="C255" i="7" s="1"/>
  <c r="C256" i="7" s="1"/>
  <c r="C257" i="7" s="1"/>
  <c r="C258" i="7" s="1"/>
  <c r="C259" i="7" s="1"/>
  <c r="C260" i="7" s="1"/>
  <c r="C261" i="7" s="1"/>
  <c r="C262" i="7" s="1"/>
  <c r="C263" i="7" s="1"/>
  <c r="C264" i="7" s="1"/>
  <c r="C265" i="7" s="1"/>
  <c r="C266" i="7" s="1"/>
  <c r="C267" i="7" s="1"/>
  <c r="C268" i="7" s="1"/>
  <c r="C269" i="7" s="1"/>
  <c r="C270" i="7" s="1"/>
  <c r="C271" i="7" s="1"/>
  <c r="C272" i="7" s="1"/>
  <c r="C273" i="7" s="1"/>
  <c r="C274" i="7" s="1"/>
  <c r="C275" i="7" s="1"/>
  <c r="C276" i="7" s="1"/>
  <c r="C277" i="7" s="1"/>
  <c r="C278" i="7" s="1"/>
  <c r="C279" i="7" s="1"/>
  <c r="C280" i="7" s="1"/>
  <c r="C281" i="7" s="1"/>
  <c r="C282" i="7" s="1"/>
  <c r="C283" i="7" s="1"/>
  <c r="C284" i="7" s="1"/>
  <c r="C285" i="7" s="1"/>
  <c r="C286" i="7" s="1"/>
  <c r="C287" i="7" s="1"/>
  <c r="F396" i="13" l="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E4" i="13"/>
  <c r="C8" i="15" s="1"/>
  <c r="G364" i="13"/>
  <c r="G365" i="13" s="1"/>
  <c r="G366" i="13" s="1"/>
  <c r="G367" i="13" s="1"/>
  <c r="G368" i="13" s="1"/>
  <c r="G369" i="13" s="1"/>
  <c r="G370" i="13" s="1"/>
  <c r="G371" i="13" s="1"/>
  <c r="G372" i="13" s="1"/>
  <c r="G373" i="13" s="1"/>
  <c r="G374" i="13" s="1"/>
  <c r="G375" i="13" s="1"/>
  <c r="G376" i="13" s="1"/>
  <c r="G377" i="13" s="1"/>
  <c r="G378" i="13" s="1"/>
  <c r="G379" i="13" s="1"/>
  <c r="G380" i="13" s="1"/>
  <c r="G381" i="13" s="1"/>
  <c r="G382" i="13" s="1"/>
  <c r="G383" i="13" s="1"/>
  <c r="G384" i="13" s="1"/>
  <c r="G385" i="13" s="1"/>
  <c r="G386" i="13" s="1"/>
  <c r="G387" i="13" s="1"/>
  <c r="G388" i="13" s="1"/>
  <c r="G389" i="13" s="1"/>
  <c r="G390" i="13" s="1"/>
  <c r="G391" i="13" s="1"/>
  <c r="G392" i="13" s="1"/>
  <c r="G393" i="13" s="1"/>
  <c r="G394" i="13" s="1"/>
  <c r="G395" i="13" s="1"/>
  <c r="J289" i="7"/>
  <c r="J290" i="7" s="1"/>
  <c r="J291" i="7" s="1"/>
  <c r="J292" i="7" s="1"/>
  <c r="J293" i="7" s="1"/>
  <c r="J294" i="7" s="1"/>
  <c r="J295" i="7" s="1"/>
  <c r="J296" i="7" s="1"/>
  <c r="J297" i="7" s="1"/>
  <c r="J298" i="7" s="1"/>
  <c r="J299" i="7" s="1"/>
  <c r="J300" i="7" s="1"/>
  <c r="J301" i="7" s="1"/>
  <c r="J302" i="7" s="1"/>
  <c r="J303" i="7" s="1"/>
  <c r="J304" i="7" s="1"/>
  <c r="J305" i="7" s="1"/>
  <c r="J306" i="7" s="1"/>
  <c r="J307" i="7" s="1"/>
  <c r="J308" i="7" s="1"/>
  <c r="J309" i="7" s="1"/>
  <c r="J310" i="7" s="1"/>
  <c r="J311" i="7" s="1"/>
  <c r="J312" i="7" s="1"/>
  <c r="J313" i="7" s="1"/>
  <c r="J314" i="7" s="1"/>
  <c r="J315" i="7" s="1"/>
  <c r="J316" i="7" s="1"/>
  <c r="J317" i="7" s="1"/>
  <c r="J318" i="7" s="1"/>
  <c r="J319" i="7" s="1"/>
  <c r="J320" i="7" s="1"/>
  <c r="J321" i="7" s="1"/>
  <c r="J322" i="7" s="1"/>
  <c r="J323" i="7" s="1"/>
  <c r="J324" i="7" s="1"/>
  <c r="J325" i="7" s="1"/>
  <c r="J326" i="7" s="1"/>
  <c r="J327" i="7" s="1"/>
  <c r="J328" i="7" s="1"/>
  <c r="J329" i="7" s="1"/>
  <c r="J330" i="7" s="1"/>
  <c r="J331" i="7" s="1"/>
  <c r="J332" i="7" s="1"/>
  <c r="J333" i="7" s="1"/>
  <c r="J334" i="7" s="1"/>
  <c r="J335" i="7" s="1"/>
  <c r="J336" i="7" s="1"/>
  <c r="J337" i="7" s="1"/>
  <c r="J338" i="7" s="1"/>
  <c r="J339" i="7" s="1"/>
  <c r="J340" i="7" s="1"/>
  <c r="J341" i="7" s="1"/>
  <c r="J342" i="7" s="1"/>
  <c r="J343" i="7" s="1"/>
  <c r="J344" i="7" s="1"/>
  <c r="J345" i="7" s="1"/>
  <c r="J346" i="7" s="1"/>
  <c r="J347" i="7" s="1"/>
  <c r="J348" i="7" s="1"/>
  <c r="J349" i="7" s="1"/>
  <c r="J350" i="7" s="1"/>
  <c r="J351" i="7" s="1"/>
  <c r="J352" i="7" s="1"/>
  <c r="J353" i="7" s="1"/>
  <c r="J354" i="7" s="1"/>
  <c r="J355" i="7" s="1"/>
  <c r="J356" i="7" s="1"/>
  <c r="J357" i="7" s="1"/>
  <c r="J358" i="7" s="1"/>
  <c r="J359" i="7" s="1"/>
  <c r="J360" i="7" s="1"/>
  <c r="J361" i="7" s="1"/>
  <c r="J362" i="7" s="1"/>
  <c r="J363" i="7" s="1"/>
  <c r="J364" i="7" s="1"/>
  <c r="P8" i="7" s="1"/>
  <c r="D13" i="15" s="1"/>
  <c r="D289" i="7"/>
  <c r="D290" i="7" s="1"/>
  <c r="D291" i="7" s="1"/>
  <c r="D292" i="7" s="1"/>
  <c r="D293" i="7" s="1"/>
  <c r="D294" i="7" s="1"/>
  <c r="D295" i="7" s="1"/>
  <c r="D296" i="7" s="1"/>
  <c r="D297" i="7" s="1"/>
  <c r="D298" i="7" s="1"/>
  <c r="D299" i="7" s="1"/>
  <c r="D300" i="7" s="1"/>
  <c r="D301" i="7" s="1"/>
  <c r="D302" i="7" s="1"/>
  <c r="D303" i="7" s="1"/>
  <c r="D304" i="7" s="1"/>
  <c r="D305" i="7" s="1"/>
  <c r="D306" i="7" s="1"/>
  <c r="D307" i="7" s="1"/>
  <c r="D308" i="7" s="1"/>
  <c r="D309" i="7" s="1"/>
  <c r="D310" i="7" s="1"/>
  <c r="D311" i="7" s="1"/>
  <c r="D312" i="7" s="1"/>
  <c r="D313" i="7" s="1"/>
  <c r="D314" i="7" s="1"/>
  <c r="D315" i="7" s="1"/>
  <c r="D316" i="7" s="1"/>
  <c r="D317" i="7" s="1"/>
  <c r="D318" i="7" s="1"/>
  <c r="D319" i="7" s="1"/>
  <c r="D320" i="7" s="1"/>
  <c r="D321" i="7" s="1"/>
  <c r="D322" i="7" s="1"/>
  <c r="D323" i="7" s="1"/>
  <c r="D324" i="7" s="1"/>
  <c r="D325" i="7" s="1"/>
  <c r="D326" i="7" s="1"/>
  <c r="D327" i="7" s="1"/>
  <c r="D328" i="7" s="1"/>
  <c r="D329" i="7" s="1"/>
  <c r="D330" i="7" s="1"/>
  <c r="D331" i="7" s="1"/>
  <c r="D332" i="7" s="1"/>
  <c r="D333" i="7" s="1"/>
  <c r="D334" i="7" s="1"/>
  <c r="D335" i="7" s="1"/>
  <c r="D336" i="7" s="1"/>
  <c r="D337" i="7" s="1"/>
  <c r="D338" i="7" s="1"/>
  <c r="D339" i="7" s="1"/>
  <c r="D340" i="7" s="1"/>
  <c r="D341" i="7" s="1"/>
  <c r="D342" i="7" s="1"/>
  <c r="D343" i="7" s="1"/>
  <c r="D344" i="7" s="1"/>
  <c r="D345" i="7" s="1"/>
  <c r="D346" i="7" s="1"/>
  <c r="D347" i="7" s="1"/>
  <c r="D348" i="7" s="1"/>
  <c r="D349" i="7" s="1"/>
  <c r="D350" i="7" s="1"/>
  <c r="D351" i="7" s="1"/>
  <c r="D352" i="7" s="1"/>
  <c r="D353" i="7" s="1"/>
  <c r="D354" i="7" s="1"/>
  <c r="D355" i="7" s="1"/>
  <c r="D356" i="7" s="1"/>
  <c r="D357" i="7" s="1"/>
  <c r="D358" i="7" s="1"/>
  <c r="D359" i="7" s="1"/>
  <c r="D360" i="7" s="1"/>
  <c r="D361" i="7" s="1"/>
  <c r="D362" i="7" s="1"/>
  <c r="D363" i="7" s="1"/>
  <c r="D364" i="7" s="1"/>
  <c r="N8" i="7" s="1"/>
  <c r="B13" i="15" s="1"/>
  <c r="J295" i="13"/>
  <c r="J296" i="13" s="1"/>
  <c r="J297" i="13" s="1"/>
  <c r="J298" i="13" s="1"/>
  <c r="J299" i="13" s="1"/>
  <c r="J300" i="13" s="1"/>
  <c r="J301" i="13" s="1"/>
  <c r="J302" i="13" s="1"/>
  <c r="J303" i="13" s="1"/>
  <c r="J304" i="13" s="1"/>
  <c r="J305" i="13" s="1"/>
  <c r="J306" i="13" s="1"/>
  <c r="J307" i="13" s="1"/>
  <c r="J308" i="13" s="1"/>
  <c r="J309" i="13" s="1"/>
  <c r="J310" i="13" s="1"/>
  <c r="J311" i="13" s="1"/>
  <c r="J312" i="13" s="1"/>
  <c r="J313" i="13" s="1"/>
  <c r="J314" i="13" s="1"/>
  <c r="J315" i="13" s="1"/>
  <c r="J316" i="13" s="1"/>
  <c r="J317" i="13" s="1"/>
  <c r="J318" i="13" s="1"/>
  <c r="J319" i="13" s="1"/>
  <c r="J320" i="13" s="1"/>
  <c r="J321" i="13" s="1"/>
  <c r="J322" i="13" s="1"/>
  <c r="J323" i="13" s="1"/>
  <c r="J324" i="13" s="1"/>
  <c r="J325" i="13" s="1"/>
  <c r="J326" i="13" s="1"/>
  <c r="J327" i="13" s="1"/>
  <c r="J328" i="13" s="1"/>
  <c r="J329" i="13" s="1"/>
  <c r="J330" i="13" s="1"/>
  <c r="J331" i="13" s="1"/>
  <c r="J332" i="13" s="1"/>
  <c r="J333" i="13" s="1"/>
  <c r="J334" i="13" s="1"/>
  <c r="J335" i="13" s="1"/>
  <c r="J336" i="13" s="1"/>
  <c r="J337" i="13" s="1"/>
  <c r="J338" i="13" s="1"/>
  <c r="J339" i="13" s="1"/>
  <c r="J340" i="13" s="1"/>
  <c r="J341" i="13" s="1"/>
  <c r="J342" i="13" s="1"/>
  <c r="J343" i="13" s="1"/>
  <c r="J344" i="13" s="1"/>
  <c r="J345" i="13" s="1"/>
  <c r="J346" i="13" s="1"/>
  <c r="J347" i="13" s="1"/>
  <c r="J348" i="13" s="1"/>
  <c r="J349" i="13" s="1"/>
  <c r="J350" i="13" s="1"/>
  <c r="J351" i="13" s="1"/>
  <c r="J352" i="13" s="1"/>
  <c r="J353" i="13" s="1"/>
  <c r="J354" i="13" s="1"/>
  <c r="J355" i="13" s="1"/>
  <c r="J356" i="13" s="1"/>
  <c r="J357" i="13" s="1"/>
  <c r="J358" i="13" s="1"/>
  <c r="J359" i="13" s="1"/>
  <c r="J360" i="13" s="1"/>
  <c r="J361" i="13" s="1"/>
  <c r="J362" i="13" s="1"/>
  <c r="J363" i="13" s="1"/>
  <c r="D295" i="13"/>
  <c r="D296" i="13" s="1"/>
  <c r="D297" i="13" s="1"/>
  <c r="D298" i="13" s="1"/>
  <c r="D299" i="13" s="1"/>
  <c r="D300" i="13" s="1"/>
  <c r="D301" i="13" s="1"/>
  <c r="D302" i="13" s="1"/>
  <c r="D303" i="13" s="1"/>
  <c r="D304" i="13" s="1"/>
  <c r="D305" i="13" s="1"/>
  <c r="D306" i="13" s="1"/>
  <c r="D307" i="13" s="1"/>
  <c r="D308" i="13" s="1"/>
  <c r="D309" i="13" s="1"/>
  <c r="D310" i="13" s="1"/>
  <c r="D311" i="13" s="1"/>
  <c r="D312" i="13" s="1"/>
  <c r="D313" i="13" s="1"/>
  <c r="D314" i="13" s="1"/>
  <c r="D315" i="13" s="1"/>
  <c r="D316" i="13" s="1"/>
  <c r="D317" i="13" s="1"/>
  <c r="D318" i="13" s="1"/>
  <c r="D319" i="13" s="1"/>
  <c r="D320" i="13" s="1"/>
  <c r="D321" i="13" s="1"/>
  <c r="D322" i="13" s="1"/>
  <c r="D323" i="13" s="1"/>
  <c r="D324" i="13" s="1"/>
  <c r="D325" i="13" s="1"/>
  <c r="D326" i="13" s="1"/>
  <c r="D327" i="13" s="1"/>
  <c r="D328" i="13" s="1"/>
  <c r="D329" i="13" s="1"/>
  <c r="D330" i="13" s="1"/>
  <c r="D331" i="13" s="1"/>
  <c r="D332" i="13" s="1"/>
  <c r="D333" i="13" s="1"/>
  <c r="D334" i="13" s="1"/>
  <c r="D335" i="13" s="1"/>
  <c r="D336" i="13" s="1"/>
  <c r="D337" i="13" s="1"/>
  <c r="D338" i="13" s="1"/>
  <c r="D339" i="13" s="1"/>
  <c r="D340" i="13" s="1"/>
  <c r="D341" i="13" s="1"/>
  <c r="D342" i="13" s="1"/>
  <c r="D343" i="13" s="1"/>
  <c r="D344" i="13" s="1"/>
  <c r="D345" i="13" s="1"/>
  <c r="D346" i="13" s="1"/>
  <c r="D347" i="13" s="1"/>
  <c r="D348" i="13" s="1"/>
  <c r="D349" i="13" s="1"/>
  <c r="D350" i="13" s="1"/>
  <c r="D351" i="13" s="1"/>
  <c r="D352" i="13" s="1"/>
  <c r="D353" i="13" s="1"/>
  <c r="D354" i="13" s="1"/>
  <c r="D355" i="13" s="1"/>
  <c r="D356" i="13" s="1"/>
  <c r="D357" i="13" s="1"/>
  <c r="D358" i="13" s="1"/>
  <c r="D359" i="13" s="1"/>
  <c r="D360" i="13" s="1"/>
  <c r="D361" i="13" s="1"/>
  <c r="D362" i="13" s="1"/>
  <c r="D363" i="13" s="1"/>
  <c r="O7" i="7"/>
  <c r="C12" i="15" s="1"/>
  <c r="F3" i="13"/>
  <c r="D7" i="15" s="1"/>
  <c r="N6" i="7"/>
  <c r="B11" i="15" s="1"/>
  <c r="D2" i="13"/>
  <c r="B6" i="15" s="1"/>
  <c r="F2" i="13"/>
  <c r="D6" i="15" s="1"/>
  <c r="I288" i="7"/>
  <c r="I289" i="7" s="1"/>
  <c r="I290" i="7" s="1"/>
  <c r="I291" i="7" s="1"/>
  <c r="I292" i="7" s="1"/>
  <c r="I293" i="7" s="1"/>
  <c r="I294" i="7" s="1"/>
  <c r="I295" i="7" s="1"/>
  <c r="I296" i="7" s="1"/>
  <c r="I297" i="7" s="1"/>
  <c r="I298" i="7" s="1"/>
  <c r="I299" i="7" s="1"/>
  <c r="I300" i="7" s="1"/>
  <c r="I301" i="7" s="1"/>
  <c r="I302" i="7" s="1"/>
  <c r="I303" i="7" s="1"/>
  <c r="I304" i="7" s="1"/>
  <c r="I305" i="7" s="1"/>
  <c r="I306" i="7" s="1"/>
  <c r="I307" i="7" s="1"/>
  <c r="I308" i="7" s="1"/>
  <c r="I309" i="7" s="1"/>
  <c r="I310" i="7" s="1"/>
  <c r="I311" i="7" s="1"/>
  <c r="I312" i="7" s="1"/>
  <c r="I313" i="7" s="1"/>
  <c r="I314" i="7" s="1"/>
  <c r="I315" i="7" s="1"/>
  <c r="I316" i="7" s="1"/>
  <c r="I317" i="7" s="1"/>
  <c r="I318" i="7" s="1"/>
  <c r="I319" i="7" s="1"/>
  <c r="I320" i="7" s="1"/>
  <c r="I321" i="7" s="1"/>
  <c r="I322" i="7" s="1"/>
  <c r="I323" i="7" s="1"/>
  <c r="I324" i="7" s="1"/>
  <c r="I325" i="7" s="1"/>
  <c r="I326" i="7" s="1"/>
  <c r="I327" i="7" s="1"/>
  <c r="I328" i="7" s="1"/>
  <c r="I329" i="7" s="1"/>
  <c r="I330" i="7" s="1"/>
  <c r="I331" i="7" s="1"/>
  <c r="I332" i="7" s="1"/>
  <c r="I333" i="7" s="1"/>
  <c r="I334" i="7" s="1"/>
  <c r="I335" i="7" s="1"/>
  <c r="I336" i="7" s="1"/>
  <c r="I337" i="7" s="1"/>
  <c r="I338" i="7" s="1"/>
  <c r="I339" i="7" s="1"/>
  <c r="I340" i="7" s="1"/>
  <c r="I341" i="7" s="1"/>
  <c r="I342" i="7" s="1"/>
  <c r="I343" i="7" s="1"/>
  <c r="I344" i="7" s="1"/>
  <c r="I345" i="7" s="1"/>
  <c r="I346" i="7" s="1"/>
  <c r="I347" i="7" s="1"/>
  <c r="I348" i="7" s="1"/>
  <c r="I349" i="7" s="1"/>
  <c r="I350" i="7" s="1"/>
  <c r="I351" i="7" s="1"/>
  <c r="I352" i="7" s="1"/>
  <c r="I353" i="7" s="1"/>
  <c r="I354" i="7" s="1"/>
  <c r="I355" i="7" s="1"/>
  <c r="I356" i="7" s="1"/>
  <c r="I357" i="7" s="1"/>
  <c r="I358" i="7" s="1"/>
  <c r="I359" i="7" s="1"/>
  <c r="I360" i="7" s="1"/>
  <c r="I361" i="7" s="1"/>
  <c r="I362" i="7" s="1"/>
  <c r="I363" i="7" s="1"/>
  <c r="I364" i="7" s="1"/>
  <c r="I365" i="7" s="1"/>
  <c r="I366" i="7" s="1"/>
  <c r="I367" i="7" s="1"/>
  <c r="I368" i="7" s="1"/>
  <c r="I369" i="7" s="1"/>
  <c r="I370" i="7" s="1"/>
  <c r="I371" i="7" s="1"/>
  <c r="I372" i="7" s="1"/>
  <c r="I373" i="7" s="1"/>
  <c r="I374" i="7" s="1"/>
  <c r="I375" i="7" s="1"/>
  <c r="I376" i="7" s="1"/>
  <c r="I377" i="7" s="1"/>
  <c r="I378" i="7" s="1"/>
  <c r="I379" i="7" s="1"/>
  <c r="I380" i="7" s="1"/>
  <c r="I381" i="7" s="1"/>
  <c r="I382" i="7" s="1"/>
  <c r="I383" i="7" s="1"/>
  <c r="I384" i="7" s="1"/>
  <c r="I385" i="7" s="1"/>
  <c r="I386" i="7" s="1"/>
  <c r="I387" i="7" s="1"/>
  <c r="I388" i="7" s="1"/>
  <c r="I389" i="7" s="1"/>
  <c r="I390" i="7" s="1"/>
  <c r="I391" i="7" s="1"/>
  <c r="I392" i="7" s="1"/>
  <c r="I393" i="7" s="1"/>
  <c r="I394" i="7" s="1"/>
  <c r="I395" i="7" s="1"/>
  <c r="I396" i="7" s="1"/>
  <c r="I397" i="7" s="1"/>
  <c r="I398" i="7" s="1"/>
  <c r="I399" i="7" s="1"/>
  <c r="I400" i="7" s="1"/>
  <c r="I401" i="7" s="1"/>
  <c r="I402" i="7" s="1"/>
  <c r="I403" i="7" s="1"/>
  <c r="I404" i="7" s="1"/>
  <c r="I405" i="7" s="1"/>
  <c r="I406" i="7" s="1"/>
  <c r="I407" i="7" s="1"/>
  <c r="I408" i="7" s="1"/>
  <c r="I409" i="7" s="1"/>
  <c r="I410" i="7" s="1"/>
  <c r="I411" i="7" s="1"/>
  <c r="I412" i="7" s="1"/>
  <c r="I413" i="7" s="1"/>
  <c r="I414" i="7" s="1"/>
  <c r="I415" i="7" s="1"/>
  <c r="I416" i="7" s="1"/>
  <c r="I417" i="7" s="1"/>
  <c r="I418" i="7" s="1"/>
  <c r="I419" i="7" s="1"/>
  <c r="I420" i="7" s="1"/>
  <c r="I421" i="7" s="1"/>
  <c r="I422" i="7" s="1"/>
  <c r="I423" i="7" s="1"/>
  <c r="I424" i="7" s="1"/>
  <c r="I425" i="7" s="1"/>
  <c r="I426" i="7" s="1"/>
  <c r="I427" i="7" s="1"/>
  <c r="I428" i="7" s="1"/>
  <c r="I429" i="7" s="1"/>
  <c r="I430" i="7" s="1"/>
  <c r="I431" i="7" s="1"/>
  <c r="I432" i="7" s="1"/>
  <c r="I433" i="7" s="1"/>
  <c r="I434" i="7" s="1"/>
  <c r="I435" i="7" s="1"/>
  <c r="I436" i="7" s="1"/>
  <c r="I437" i="7" s="1"/>
  <c r="I438" i="7" s="1"/>
  <c r="I439" i="7" s="1"/>
  <c r="I440" i="7" s="1"/>
  <c r="I441" i="7" s="1"/>
  <c r="I442" i="7" s="1"/>
  <c r="I443" i="7" s="1"/>
  <c r="I444" i="7" s="1"/>
  <c r="I445" i="7" s="1"/>
  <c r="I446" i="7" s="1"/>
  <c r="E288" i="7"/>
  <c r="E289" i="7" s="1"/>
  <c r="E290" i="7" s="1"/>
  <c r="E291" i="7" s="1"/>
  <c r="E292" i="7" s="1"/>
  <c r="E293" i="7" s="1"/>
  <c r="E294" i="7" s="1"/>
  <c r="E295" i="7" s="1"/>
  <c r="E296" i="7" s="1"/>
  <c r="E297" i="7" s="1"/>
  <c r="E298" i="7" s="1"/>
  <c r="E299" i="7" s="1"/>
  <c r="E300" i="7" s="1"/>
  <c r="E301" i="7" s="1"/>
  <c r="E302" i="7" s="1"/>
  <c r="E303" i="7" s="1"/>
  <c r="E304" i="7" s="1"/>
  <c r="E305" i="7" s="1"/>
  <c r="E306" i="7" s="1"/>
  <c r="E307" i="7" s="1"/>
  <c r="E308" i="7" s="1"/>
  <c r="E309" i="7" s="1"/>
  <c r="E310" i="7" s="1"/>
  <c r="E311" i="7" s="1"/>
  <c r="E312" i="7" s="1"/>
  <c r="E313" i="7" s="1"/>
  <c r="E314" i="7" s="1"/>
  <c r="E315" i="7" s="1"/>
  <c r="E316" i="7" s="1"/>
  <c r="E317" i="7" s="1"/>
  <c r="E318" i="7" s="1"/>
  <c r="E319" i="7" s="1"/>
  <c r="E320" i="7" s="1"/>
  <c r="E321" i="7" s="1"/>
  <c r="E322" i="7" s="1"/>
  <c r="E323" i="7" s="1"/>
  <c r="E324" i="7" s="1"/>
  <c r="E325" i="7" s="1"/>
  <c r="E326" i="7" s="1"/>
  <c r="E327" i="7" s="1"/>
  <c r="E328" i="7" s="1"/>
  <c r="E329" i="7" s="1"/>
  <c r="E330" i="7" s="1"/>
  <c r="E331" i="7" s="1"/>
  <c r="E332" i="7" s="1"/>
  <c r="E333" i="7" s="1"/>
  <c r="E334" i="7" s="1"/>
  <c r="E335" i="7" s="1"/>
  <c r="E336" i="7" s="1"/>
  <c r="E337" i="7" s="1"/>
  <c r="E338" i="7" s="1"/>
  <c r="E339" i="7" s="1"/>
  <c r="E340" i="7" s="1"/>
  <c r="E341" i="7" s="1"/>
  <c r="E342" i="7" s="1"/>
  <c r="E343" i="7" s="1"/>
  <c r="E344" i="7" s="1"/>
  <c r="E345" i="7" s="1"/>
  <c r="E346" i="7" s="1"/>
  <c r="E347" i="7" s="1"/>
  <c r="E348" i="7" s="1"/>
  <c r="E349" i="7" s="1"/>
  <c r="E350" i="7" s="1"/>
  <c r="E351" i="7" s="1"/>
  <c r="E352" i="7" s="1"/>
  <c r="E353" i="7" s="1"/>
  <c r="E354" i="7" s="1"/>
  <c r="E355" i="7" s="1"/>
  <c r="E356" i="7" s="1"/>
  <c r="E357" i="7" s="1"/>
  <c r="E358" i="7" s="1"/>
  <c r="E359" i="7" s="1"/>
  <c r="E360" i="7" s="1"/>
  <c r="E361" i="7" s="1"/>
  <c r="E362" i="7" s="1"/>
  <c r="E363" i="7" s="1"/>
  <c r="E364" i="7" s="1"/>
  <c r="E365" i="7" s="1"/>
  <c r="E366" i="7" s="1"/>
  <c r="E367" i="7" s="1"/>
  <c r="E368" i="7" s="1"/>
  <c r="E369" i="7" s="1"/>
  <c r="E370" i="7" s="1"/>
  <c r="E371" i="7" s="1"/>
  <c r="E372" i="7" s="1"/>
  <c r="E373" i="7" s="1"/>
  <c r="E374" i="7" s="1"/>
  <c r="E375" i="7" s="1"/>
  <c r="E376" i="7" s="1"/>
  <c r="E377" i="7" s="1"/>
  <c r="E378" i="7" s="1"/>
  <c r="E379" i="7" s="1"/>
  <c r="E380" i="7" s="1"/>
  <c r="E381" i="7" s="1"/>
  <c r="E382" i="7" s="1"/>
  <c r="E383" i="7" s="1"/>
  <c r="E384" i="7" s="1"/>
  <c r="E385" i="7" s="1"/>
  <c r="E386" i="7" s="1"/>
  <c r="E387" i="7" s="1"/>
  <c r="E388" i="7" s="1"/>
  <c r="E389" i="7" s="1"/>
  <c r="E390" i="7" s="1"/>
  <c r="E391" i="7" s="1"/>
  <c r="E392" i="7" s="1"/>
  <c r="E393" i="7" s="1"/>
  <c r="E394" i="7" s="1"/>
  <c r="E395" i="7" s="1"/>
  <c r="E396" i="7" s="1"/>
  <c r="E397" i="7" s="1"/>
  <c r="E398" i="7" s="1"/>
  <c r="E399" i="7" s="1"/>
  <c r="E400" i="7" s="1"/>
  <c r="E401" i="7" s="1"/>
  <c r="E402" i="7" s="1"/>
  <c r="E403" i="7" s="1"/>
  <c r="E404" i="7" s="1"/>
  <c r="E405" i="7" s="1"/>
  <c r="E406" i="7" s="1"/>
  <c r="E407" i="7" s="1"/>
  <c r="E408" i="7" s="1"/>
  <c r="E409" i="7" s="1"/>
  <c r="E410" i="7" s="1"/>
  <c r="E411" i="7" s="1"/>
  <c r="E412" i="7" s="1"/>
  <c r="E413" i="7" s="1"/>
  <c r="E414" i="7" s="1"/>
  <c r="E415" i="7" s="1"/>
  <c r="E416" i="7" s="1"/>
  <c r="E417" i="7" s="1"/>
  <c r="E418" i="7" s="1"/>
  <c r="E419" i="7" s="1"/>
  <c r="E420" i="7" s="1"/>
  <c r="E421" i="7" s="1"/>
  <c r="E422" i="7" s="1"/>
  <c r="E423" i="7" s="1"/>
  <c r="E424" i="7" s="1"/>
  <c r="E425" i="7" s="1"/>
  <c r="E426" i="7" s="1"/>
  <c r="E427" i="7" s="1"/>
  <c r="E428" i="7" s="1"/>
  <c r="E429" i="7" s="1"/>
  <c r="E430" i="7" s="1"/>
  <c r="E431" i="7" s="1"/>
  <c r="E432" i="7" s="1"/>
  <c r="E433" i="7" s="1"/>
  <c r="E434" i="7" s="1"/>
  <c r="E435" i="7" s="1"/>
  <c r="E436" i="7" s="1"/>
  <c r="E437" i="7" s="1"/>
  <c r="E438" i="7" s="1"/>
  <c r="E439" i="7" s="1"/>
  <c r="E440" i="7" s="1"/>
  <c r="E441" i="7" s="1"/>
  <c r="E442" i="7" s="1"/>
  <c r="E443" i="7" s="1"/>
  <c r="E444" i="7" s="1"/>
  <c r="E445" i="7" s="1"/>
  <c r="E446" i="7" s="1"/>
  <c r="C288" i="7"/>
  <c r="C289" i="7" s="1"/>
  <c r="C290" i="7" s="1"/>
  <c r="C291" i="7" s="1"/>
  <c r="C292" i="7" s="1"/>
  <c r="C293" i="7" s="1"/>
  <c r="C294" i="7" s="1"/>
  <c r="C295" i="7" s="1"/>
  <c r="C296" i="7" s="1"/>
  <c r="C297" i="7" s="1"/>
  <c r="C298" i="7" s="1"/>
  <c r="C299" i="7" s="1"/>
  <c r="C300" i="7" s="1"/>
  <c r="C301" i="7" s="1"/>
  <c r="C302" i="7" s="1"/>
  <c r="C303" i="7" s="1"/>
  <c r="C304" i="7" s="1"/>
  <c r="C305" i="7" s="1"/>
  <c r="C306" i="7" s="1"/>
  <c r="C307" i="7" s="1"/>
  <c r="C308" i="7" s="1"/>
  <c r="C309" i="7" s="1"/>
  <c r="C310" i="7" s="1"/>
  <c r="C311" i="7" s="1"/>
  <c r="C312" i="7" s="1"/>
  <c r="C313" i="7" s="1"/>
  <c r="C314" i="7" s="1"/>
  <c r="C315" i="7" s="1"/>
  <c r="C316" i="7" s="1"/>
  <c r="C317" i="7" s="1"/>
  <c r="C318" i="7" s="1"/>
  <c r="C319" i="7" s="1"/>
  <c r="C320" i="7" s="1"/>
  <c r="C321" i="7" s="1"/>
  <c r="C322" i="7" s="1"/>
  <c r="C323" i="7" s="1"/>
  <c r="C324" i="7" s="1"/>
  <c r="C325" i="7" s="1"/>
  <c r="C326" i="7" s="1"/>
  <c r="C327" i="7" s="1"/>
  <c r="C328" i="7" s="1"/>
  <c r="C329" i="7" s="1"/>
  <c r="C330" i="7" s="1"/>
  <c r="C331" i="7" s="1"/>
  <c r="C332" i="7" s="1"/>
  <c r="C333" i="7" s="1"/>
  <c r="C334" i="7" s="1"/>
  <c r="C335" i="7" s="1"/>
  <c r="C336" i="7" s="1"/>
  <c r="C337" i="7" s="1"/>
  <c r="C338" i="7" s="1"/>
  <c r="C339" i="7" s="1"/>
  <c r="C340" i="7" s="1"/>
  <c r="C341" i="7" s="1"/>
  <c r="C342" i="7" s="1"/>
  <c r="C343" i="7" s="1"/>
  <c r="C344" i="7" s="1"/>
  <c r="C345" i="7" s="1"/>
  <c r="C346" i="7" s="1"/>
  <c r="C347" i="7" s="1"/>
  <c r="C348" i="7" s="1"/>
  <c r="C349" i="7" s="1"/>
  <c r="C350" i="7" s="1"/>
  <c r="C351" i="7" s="1"/>
  <c r="C352" i="7" s="1"/>
  <c r="C353" i="7" s="1"/>
  <c r="C354" i="7" s="1"/>
  <c r="C355" i="7" s="1"/>
  <c r="C356" i="7" s="1"/>
  <c r="C357" i="7" s="1"/>
  <c r="C358" i="7" s="1"/>
  <c r="C359" i="7" s="1"/>
  <c r="C360" i="7" s="1"/>
  <c r="C361" i="7" s="1"/>
  <c r="C362" i="7" s="1"/>
  <c r="C363" i="7" s="1"/>
  <c r="C364" i="7" s="1"/>
  <c r="C365" i="7" s="1"/>
  <c r="C366" i="7" s="1"/>
  <c r="C367" i="7" s="1"/>
  <c r="C368" i="7" s="1"/>
  <c r="C369" i="7" s="1"/>
  <c r="C370" i="7" s="1"/>
  <c r="C371" i="7" s="1"/>
  <c r="C372" i="7" s="1"/>
  <c r="C373" i="7" s="1"/>
  <c r="C374" i="7" s="1"/>
  <c r="C375" i="7" s="1"/>
  <c r="C376" i="7" s="1"/>
  <c r="C377" i="7" s="1"/>
  <c r="C378" i="7" s="1"/>
  <c r="C379" i="7" s="1"/>
  <c r="C380" i="7" s="1"/>
  <c r="C381" i="7" s="1"/>
  <c r="C382" i="7" s="1"/>
  <c r="C383" i="7" s="1"/>
  <c r="C384" i="7" s="1"/>
  <c r="C385" i="7" s="1"/>
  <c r="C386" i="7" s="1"/>
  <c r="C387" i="7" s="1"/>
  <c r="C388" i="7" s="1"/>
  <c r="C389" i="7" s="1"/>
  <c r="C390" i="7" s="1"/>
  <c r="C391" i="7" s="1"/>
  <c r="C392" i="7" s="1"/>
  <c r="C393" i="7" s="1"/>
  <c r="C394" i="7" s="1"/>
  <c r="C395" i="7" s="1"/>
  <c r="C396" i="7" s="1"/>
  <c r="C397" i="7" s="1"/>
  <c r="C398" i="7" s="1"/>
  <c r="C399" i="7" s="1"/>
  <c r="C400" i="7" s="1"/>
  <c r="C401" i="7" s="1"/>
  <c r="C402" i="7" s="1"/>
  <c r="C403" i="7" s="1"/>
  <c r="C404" i="7" s="1"/>
  <c r="C405" i="7" s="1"/>
  <c r="C406" i="7" s="1"/>
  <c r="C407" i="7" s="1"/>
  <c r="C408" i="7" s="1"/>
  <c r="C409" i="7" s="1"/>
  <c r="C410" i="7" s="1"/>
  <c r="C411" i="7" s="1"/>
  <c r="C412" i="7" s="1"/>
  <c r="C413" i="7" s="1"/>
  <c r="C414" i="7" s="1"/>
  <c r="C415" i="7" s="1"/>
  <c r="C416" i="7" s="1"/>
  <c r="C417" i="7" s="1"/>
  <c r="C418" i="7" s="1"/>
  <c r="C419" i="7" s="1"/>
  <c r="C420" i="7" s="1"/>
  <c r="C421" i="7" s="1"/>
  <c r="C422" i="7" s="1"/>
  <c r="C423" i="7" s="1"/>
  <c r="C424" i="7" s="1"/>
  <c r="C425" i="7" s="1"/>
  <c r="C426" i="7" s="1"/>
  <c r="C427" i="7" s="1"/>
  <c r="C428" i="7" s="1"/>
  <c r="C429" i="7" s="1"/>
  <c r="C430" i="7" s="1"/>
  <c r="C431" i="7" s="1"/>
  <c r="C432" i="7" s="1"/>
  <c r="C433" i="7" s="1"/>
  <c r="C434" i="7" s="1"/>
  <c r="C435" i="7" s="1"/>
  <c r="C436" i="7" s="1"/>
  <c r="C437" i="7" s="1"/>
  <c r="C438" i="7" s="1"/>
  <c r="C439" i="7" s="1"/>
  <c r="C440" i="7" s="1"/>
  <c r="C441" i="7" s="1"/>
  <c r="C442" i="7" s="1"/>
  <c r="C443" i="7" s="1"/>
  <c r="C444" i="7" s="1"/>
  <c r="C445" i="7" s="1"/>
  <c r="C446" i="7" s="1"/>
  <c r="C396" i="13"/>
  <c r="C397" i="13" s="1"/>
  <c r="C398" i="13" s="1"/>
  <c r="C399" i="13" s="1"/>
  <c r="C400" i="13" s="1"/>
  <c r="C401" i="13" s="1"/>
  <c r="C402" i="13" s="1"/>
  <c r="C403" i="13" s="1"/>
  <c r="C404" i="13" s="1"/>
  <c r="C405" i="13" s="1"/>
  <c r="C406" i="13" s="1"/>
  <c r="C407" i="13" s="1"/>
  <c r="C408" i="13" s="1"/>
  <c r="C409" i="13" s="1"/>
  <c r="C410" i="13" s="1"/>
  <c r="C411" i="13" s="1"/>
  <c r="C412" i="13" s="1"/>
  <c r="C413" i="13" s="1"/>
  <c r="C414" i="13" s="1"/>
  <c r="C415" i="13" s="1"/>
  <c r="C416" i="13" s="1"/>
  <c r="C417" i="13" s="1"/>
  <c r="C418" i="13" s="1"/>
  <c r="C419" i="13" s="1"/>
  <c r="C420" i="13" s="1"/>
  <c r="C421" i="13" s="1"/>
  <c r="C422" i="13" s="1"/>
  <c r="C423" i="13" s="1"/>
  <c r="C424" i="13" s="1"/>
  <c r="C425" i="13" s="1"/>
  <c r="C426" i="13" s="1"/>
  <c r="C427" i="13" s="1"/>
  <c r="C428" i="13" s="1"/>
  <c r="C429" i="13" s="1"/>
  <c r="C430" i="13" s="1"/>
  <c r="C431" i="13" s="1"/>
  <c r="C432" i="13" s="1"/>
  <c r="C433" i="13" s="1"/>
  <c r="C434" i="13" s="1"/>
  <c r="C435" i="13" s="1"/>
  <c r="C436" i="13" s="1"/>
  <c r="C437" i="13" s="1"/>
  <c r="C438" i="13" s="1"/>
  <c r="C439" i="13" s="1"/>
  <c r="C440" i="13" s="1"/>
  <c r="C441" i="13" s="1"/>
  <c r="C442" i="13" s="1"/>
  <c r="C443" i="13" s="1"/>
  <c r="C444" i="13" s="1"/>
  <c r="C445" i="13" s="1"/>
  <c r="C446" i="13" s="1"/>
  <c r="C447" i="13" s="1"/>
  <c r="C448" i="13" s="1"/>
  <c r="C449" i="13" s="1"/>
  <c r="C450" i="13" s="1"/>
  <c r="C451" i="13" s="1"/>
  <c r="C452" i="13" s="1"/>
  <c r="H230" i="7"/>
  <c r="H231" i="7" s="1"/>
  <c r="H232" i="7" s="1"/>
  <c r="H233" i="7" s="1"/>
  <c r="H234" i="7" s="1"/>
  <c r="H235" i="7" s="1"/>
  <c r="H236" i="7" s="1"/>
  <c r="H237" i="7" s="1"/>
  <c r="H238" i="7" s="1"/>
  <c r="H239" i="7" s="1"/>
  <c r="H240" i="7" s="1"/>
  <c r="H241" i="7" s="1"/>
  <c r="H242" i="7" s="1"/>
  <c r="H243" i="7" s="1"/>
  <c r="H244" i="7" s="1"/>
  <c r="H245" i="7" s="1"/>
  <c r="H246" i="7" s="1"/>
  <c r="H247" i="7" s="1"/>
  <c r="H248" i="7" s="1"/>
  <c r="H249" i="7" s="1"/>
  <c r="H250" i="7" s="1"/>
  <c r="H251" i="7" s="1"/>
  <c r="H252" i="7" s="1"/>
  <c r="H253" i="7" s="1"/>
  <c r="H254" i="7" s="1"/>
  <c r="H255" i="7" s="1"/>
  <c r="H256" i="7" s="1"/>
  <c r="H257" i="7" s="1"/>
  <c r="H258" i="7" s="1"/>
  <c r="H259" i="7" s="1"/>
  <c r="H260" i="7" s="1"/>
  <c r="H261" i="7" s="1"/>
  <c r="H262" i="7" s="1"/>
  <c r="H263" i="7" s="1"/>
  <c r="H264" i="7" s="1"/>
  <c r="H265" i="7" s="1"/>
  <c r="H266" i="7" s="1"/>
  <c r="H267" i="7" s="1"/>
  <c r="H268" i="7" s="1"/>
  <c r="H269" i="7" s="1"/>
  <c r="H270" i="7" s="1"/>
  <c r="H271" i="7" s="1"/>
  <c r="H272" i="7" s="1"/>
  <c r="H273" i="7" s="1"/>
  <c r="H274" i="7" s="1"/>
  <c r="H275" i="7" s="1"/>
  <c r="H276" i="7" s="1"/>
  <c r="H277" i="7" s="1"/>
  <c r="H278" i="7" s="1"/>
  <c r="H279" i="7" s="1"/>
  <c r="H280" i="7" s="1"/>
  <c r="H281" i="7" s="1"/>
  <c r="H282" i="7" s="1"/>
  <c r="H283" i="7" s="1"/>
  <c r="H284" i="7" s="1"/>
  <c r="H285" i="7" s="1"/>
  <c r="H286" i="7" s="1"/>
  <c r="H287" i="7" s="1"/>
  <c r="E3" i="13" l="1"/>
  <c r="C7" i="15" s="1"/>
  <c r="F4" i="13"/>
  <c r="D8" i="15" s="1"/>
  <c r="J364" i="13"/>
  <c r="J365" i="13" s="1"/>
  <c r="J366" i="13" s="1"/>
  <c r="J367" i="13" s="1"/>
  <c r="J368" i="13" s="1"/>
  <c r="J369" i="13" s="1"/>
  <c r="J370" i="13" s="1"/>
  <c r="J371" i="13" s="1"/>
  <c r="J372" i="13" s="1"/>
  <c r="J373" i="13" s="1"/>
  <c r="J374" i="13" s="1"/>
  <c r="J375" i="13" s="1"/>
  <c r="J376" i="13" s="1"/>
  <c r="J377" i="13" s="1"/>
  <c r="J378" i="13" s="1"/>
  <c r="J379" i="13" s="1"/>
  <c r="J380" i="13" s="1"/>
  <c r="J381" i="13" s="1"/>
  <c r="J382" i="13" s="1"/>
  <c r="J383" i="13" s="1"/>
  <c r="J384" i="13" s="1"/>
  <c r="J385" i="13" s="1"/>
  <c r="J386" i="13" s="1"/>
  <c r="J387" i="13" s="1"/>
  <c r="J388" i="13" s="1"/>
  <c r="J389" i="13" s="1"/>
  <c r="J390" i="13" s="1"/>
  <c r="J391" i="13" s="1"/>
  <c r="J392" i="13" s="1"/>
  <c r="J393" i="13" s="1"/>
  <c r="J394" i="13" s="1"/>
  <c r="J395" i="13" s="1"/>
  <c r="D4" i="13"/>
  <c r="B8" i="15" s="1"/>
  <c r="D364" i="13"/>
  <c r="D365" i="13" s="1"/>
  <c r="D366" i="13" s="1"/>
  <c r="D367" i="13" s="1"/>
  <c r="D368" i="13" s="1"/>
  <c r="D369" i="13" s="1"/>
  <c r="D370" i="13" s="1"/>
  <c r="D371" i="13" s="1"/>
  <c r="D372" i="13" s="1"/>
  <c r="D373" i="13" s="1"/>
  <c r="D374" i="13" s="1"/>
  <c r="D375" i="13" s="1"/>
  <c r="D376" i="13" s="1"/>
  <c r="D377" i="13" s="1"/>
  <c r="D378" i="13" s="1"/>
  <c r="D379" i="13" s="1"/>
  <c r="D380" i="13" s="1"/>
  <c r="D381" i="13" s="1"/>
  <c r="D382" i="13" s="1"/>
  <c r="D383" i="13" s="1"/>
  <c r="D384" i="13" s="1"/>
  <c r="D385" i="13" s="1"/>
  <c r="D386" i="13" s="1"/>
  <c r="D387" i="13" s="1"/>
  <c r="D388" i="13" s="1"/>
  <c r="D389" i="13" s="1"/>
  <c r="D390" i="13" s="1"/>
  <c r="D391" i="13" s="1"/>
  <c r="D392" i="13" s="1"/>
  <c r="D393" i="13" s="1"/>
  <c r="D394" i="13" s="1"/>
  <c r="D395" i="13" s="1"/>
  <c r="D3" i="13"/>
  <c r="B7" i="15" s="1"/>
  <c r="O6" i="7"/>
  <c r="C11" i="15" s="1"/>
  <c r="N7" i="7"/>
  <c r="B12" i="15" s="1"/>
  <c r="P7" i="7"/>
  <c r="D12" i="15" s="1"/>
  <c r="H288" i="7"/>
  <c r="H289" i="7" s="1"/>
  <c r="H290" i="7" s="1"/>
  <c r="H291" i="7" s="1"/>
  <c r="H292" i="7" s="1"/>
  <c r="H293" i="7" s="1"/>
  <c r="H294" i="7" s="1"/>
  <c r="H295" i="7" s="1"/>
  <c r="H296" i="7" s="1"/>
  <c r="H297" i="7" s="1"/>
  <c r="H298" i="7" s="1"/>
  <c r="H299" i="7" s="1"/>
  <c r="H300" i="7" s="1"/>
  <c r="H301" i="7" s="1"/>
  <c r="H302" i="7" s="1"/>
  <c r="H303" i="7" s="1"/>
  <c r="H304" i="7" s="1"/>
  <c r="H305" i="7" s="1"/>
  <c r="H306" i="7" s="1"/>
  <c r="H307" i="7" s="1"/>
  <c r="H308" i="7" s="1"/>
  <c r="H309" i="7" s="1"/>
  <c r="H310" i="7" s="1"/>
  <c r="H311" i="7" s="1"/>
  <c r="H312" i="7" s="1"/>
  <c r="H313" i="7" s="1"/>
  <c r="H314" i="7" s="1"/>
  <c r="H315" i="7" s="1"/>
  <c r="H316" i="7" s="1"/>
  <c r="H317" i="7" s="1"/>
  <c r="H318" i="7" s="1"/>
  <c r="H319" i="7" s="1"/>
  <c r="H320" i="7" s="1"/>
  <c r="H321" i="7" s="1"/>
  <c r="H322" i="7" s="1"/>
  <c r="H323" i="7" s="1"/>
  <c r="H324" i="7" s="1"/>
  <c r="H325" i="7" s="1"/>
  <c r="H326" i="7" s="1"/>
  <c r="H327" i="7" s="1"/>
  <c r="H328" i="7" s="1"/>
  <c r="H329" i="7" s="1"/>
  <c r="H330" i="7" s="1"/>
  <c r="H331" i="7" s="1"/>
  <c r="H332" i="7" s="1"/>
  <c r="H333" i="7" s="1"/>
  <c r="H334" i="7" s="1"/>
  <c r="H335" i="7" s="1"/>
  <c r="H336" i="7" s="1"/>
  <c r="H337" i="7" s="1"/>
  <c r="H338" i="7" s="1"/>
  <c r="H339" i="7" s="1"/>
  <c r="H340" i="7" s="1"/>
  <c r="H341" i="7" s="1"/>
  <c r="H342" i="7" s="1"/>
  <c r="H343" i="7" s="1"/>
  <c r="H344" i="7" s="1"/>
  <c r="H345" i="7" s="1"/>
  <c r="H346" i="7" s="1"/>
  <c r="H347" i="7" s="1"/>
  <c r="H348" i="7" s="1"/>
  <c r="H349" i="7" s="1"/>
  <c r="H350" i="7" s="1"/>
  <c r="H351" i="7" s="1"/>
  <c r="H352" i="7" s="1"/>
  <c r="H353" i="7" s="1"/>
  <c r="H354" i="7" s="1"/>
  <c r="H355" i="7" s="1"/>
  <c r="H356" i="7" s="1"/>
  <c r="H357" i="7" s="1"/>
  <c r="H358" i="7" s="1"/>
  <c r="H359" i="7" s="1"/>
  <c r="H360" i="7" s="1"/>
  <c r="H361" i="7" s="1"/>
  <c r="H362" i="7" s="1"/>
  <c r="H363" i="7" s="1"/>
  <c r="H364" i="7" s="1"/>
  <c r="H365" i="7" s="1"/>
  <c r="H366" i="7" s="1"/>
  <c r="H367" i="7" s="1"/>
  <c r="H368" i="7" s="1"/>
  <c r="H369" i="7" s="1"/>
  <c r="H370" i="7" s="1"/>
  <c r="H371" i="7" s="1"/>
  <c r="H372" i="7" s="1"/>
  <c r="H373" i="7" s="1"/>
  <c r="H374" i="7" s="1"/>
  <c r="H375" i="7" s="1"/>
  <c r="H376" i="7" s="1"/>
  <c r="H377" i="7" s="1"/>
  <c r="H378" i="7" s="1"/>
  <c r="H379" i="7" s="1"/>
  <c r="H380" i="7" s="1"/>
  <c r="H381" i="7" s="1"/>
  <c r="H382" i="7" s="1"/>
  <c r="H383" i="7" s="1"/>
  <c r="H384" i="7" s="1"/>
  <c r="H385" i="7" s="1"/>
  <c r="H386" i="7" s="1"/>
  <c r="H387" i="7" s="1"/>
  <c r="H388" i="7" s="1"/>
  <c r="H389" i="7" s="1"/>
  <c r="H390" i="7" s="1"/>
  <c r="H391" i="7" s="1"/>
  <c r="H392" i="7" s="1"/>
  <c r="H393" i="7" s="1"/>
  <c r="H394" i="7" s="1"/>
  <c r="H395" i="7" s="1"/>
  <c r="H396" i="7" s="1"/>
  <c r="H397" i="7" s="1"/>
  <c r="H398" i="7" s="1"/>
  <c r="H399" i="7" s="1"/>
  <c r="H400" i="7" s="1"/>
  <c r="H401" i="7" s="1"/>
  <c r="H402" i="7" s="1"/>
  <c r="H403" i="7" s="1"/>
  <c r="H404" i="7" s="1"/>
  <c r="H405" i="7" s="1"/>
  <c r="H406" i="7" s="1"/>
  <c r="H407" i="7" s="1"/>
  <c r="H408" i="7" s="1"/>
  <c r="H409" i="7" s="1"/>
  <c r="H410" i="7" s="1"/>
  <c r="H411" i="7" s="1"/>
  <c r="H412" i="7" s="1"/>
  <c r="H413" i="7" s="1"/>
  <c r="H414" i="7" s="1"/>
  <c r="H415" i="7" s="1"/>
  <c r="H416" i="7" s="1"/>
  <c r="H417" i="7" s="1"/>
  <c r="H418" i="7" s="1"/>
  <c r="H419" i="7" s="1"/>
  <c r="H420" i="7" s="1"/>
  <c r="H421" i="7" s="1"/>
  <c r="H422" i="7" s="1"/>
  <c r="H423" i="7" s="1"/>
  <c r="H424" i="7" s="1"/>
  <c r="H425" i="7" s="1"/>
  <c r="H426" i="7" s="1"/>
  <c r="H427" i="7" s="1"/>
  <c r="H428" i="7" s="1"/>
  <c r="H429" i="7" s="1"/>
  <c r="H430" i="7" s="1"/>
  <c r="H431" i="7" s="1"/>
  <c r="H432" i="7" s="1"/>
  <c r="H433" i="7" s="1"/>
  <c r="H434" i="7" s="1"/>
  <c r="H435" i="7" s="1"/>
  <c r="H436" i="7" s="1"/>
  <c r="H437" i="7" s="1"/>
  <c r="H438" i="7" s="1"/>
  <c r="H439" i="7" s="1"/>
  <c r="H440" i="7" s="1"/>
  <c r="H441" i="7" s="1"/>
  <c r="H442" i="7" s="1"/>
  <c r="H443" i="7" s="1"/>
  <c r="H444" i="7" s="1"/>
  <c r="H445" i="7" s="1"/>
  <c r="H446" i="7" s="1"/>
  <c r="P6" i="7" l="1"/>
  <c r="D11" i="15" s="1"/>
  <c r="T15" i="16" l="1"/>
  <c r="L15" i="16"/>
  <c r="E15" i="16" l="1"/>
  <c r="C6" i="16"/>
  <c r="C12" i="16" s="1"/>
</calcChain>
</file>

<file path=xl/sharedStrings.xml><?xml version="1.0" encoding="utf-8"?>
<sst xmlns="http://schemas.openxmlformats.org/spreadsheetml/2006/main" count="11592" uniqueCount="925">
  <si>
    <t>Номер документа / Document number</t>
  </si>
  <si>
    <t>Плановый/Фактический документ (П/Ф) / Planned/actual document</t>
  </si>
  <si>
    <t>Язык документа / Language of the document</t>
  </si>
  <si>
    <t>Комментарии / Comments</t>
  </si>
  <si>
    <t>Номер / Number</t>
  </si>
  <si>
    <t>Ревизия / Revision</t>
  </si>
  <si>
    <t>Дата документа / Date of Document</t>
  </si>
  <si>
    <t>Конец отчетного периода / End of Reporting Period</t>
  </si>
  <si>
    <t>Не изменяемая часть для всех шаблонов реестров (для всех дисциплин) / Unchangeable part for all template registers (for all disciplines)</t>
  </si>
  <si>
    <t>Подрядчик / Contractor</t>
  </si>
  <si>
    <t>Капитальное/временное строительство / Capital/temporary construction</t>
  </si>
  <si>
    <t>Строительная дисциплина / Construction Discipline</t>
  </si>
  <si>
    <t>Приоритет строительства / Construction priority</t>
  </si>
  <si>
    <t xml:space="preserve">Дисциплина подрядчика / Contractor Discipline </t>
  </si>
  <si>
    <t xml:space="preserve"> Маркировочный номер (TAG №) / TAG No</t>
  </si>
  <si>
    <t>Тип транспортировки / Type of transportation</t>
  </si>
  <si>
    <t>Идентификатор работ в рамках графика  / Activity ID</t>
  </si>
  <si>
    <t>Этап работ / Work phase</t>
  </si>
  <si>
    <t>Эксплуатационный комплекс / Operating complex</t>
  </si>
  <si>
    <t>Титульный объект (Установка) / Title object (Unit)</t>
  </si>
  <si>
    <t>Титул / Title</t>
  </si>
  <si>
    <t xml:space="preserve"> Наименование документа (Рус.) / 
Document name (Rus)</t>
  </si>
  <si>
    <t>Плановая дата / Planned date</t>
  </si>
  <si>
    <t>Прогнозная дата / Forecast date</t>
  </si>
  <si>
    <t>Фактическая дата / Actual date</t>
  </si>
  <si>
    <t>Фактическая дата / 
Actual date</t>
  </si>
  <si>
    <t>Дата / date</t>
  </si>
  <si>
    <t>TRM</t>
  </si>
  <si>
    <t>CRS</t>
  </si>
  <si>
    <t>Номер титула по ПД (ВНИПИГД) / 
Title number per PD (VNIPIGD)</t>
  </si>
  <si>
    <t>Приложение 3 ФОРМА VDR (РЕЕСТР ДОКУМЕНТАЦИИ ПОСТАВЩИКОВ) / Attachment 3 FORM OF VDR (VENDOR DOCUMENT REGISTER)</t>
  </si>
  <si>
    <t>Приоритетность МТР / 
Equipment/Material priority code</t>
  </si>
  <si>
    <t>Название титула (Ген. Подрядчика) (Англ.) / 
Name of title (General Contractor) (En)</t>
  </si>
  <si>
    <t>Название титула (Ген. Подрядчика) (Рус.) / 
Name of title (General Contractor) (Rus)</t>
  </si>
  <si>
    <t>Fluor</t>
    <phoneticPr fontId="175" type="noConversion"/>
  </si>
  <si>
    <t>CPECC-SW</t>
    <phoneticPr fontId="175" type="noConversion"/>
  </si>
  <si>
    <t>MDRB</t>
    <phoneticPr fontId="175" type="noConversion"/>
  </si>
  <si>
    <t>TP</t>
    <phoneticPr fontId="175" type="noConversion"/>
  </si>
  <si>
    <t>Субподрядчик (Поставщик) / Subcontractor (Vendor)</t>
    <phoneticPr fontId="175" type="noConversion"/>
  </si>
  <si>
    <t xml:space="preserve">Класс документа / Class of the document </t>
    <phoneticPr fontId="175" type="noConversion"/>
  </si>
  <si>
    <t>Код дисциплины (Марка комплекта) / 
Discipline Code (Package code)</t>
    <phoneticPr fontId="175" type="noConversion"/>
  </si>
  <si>
    <t>Статус марки:- действующая/- заменена/-аннулирована/-выпущена / 
Mark status: effective/replaced/cancelled/issued</t>
    <phoneticPr fontId="175" type="noConversion"/>
  </si>
  <si>
    <t xml:space="preserve"> Тип кода документа / Document type code</t>
    <phoneticPr fontId="175" type="noConversion"/>
  </si>
  <si>
    <t>Цель выпуска документа / Document issue purpose</t>
    <phoneticPr fontId="175" type="noConversion"/>
  </si>
  <si>
    <t>Номер заказа / Purchase Order</t>
    <phoneticPr fontId="175" type="noConversion"/>
  </si>
  <si>
    <t>As-built required (Yes/No)</t>
    <phoneticPr fontId="175" type="noConversion"/>
  </si>
  <si>
    <t>GC</t>
    <phoneticPr fontId="175" type="noConversion"/>
  </si>
  <si>
    <t>MCB</t>
    <phoneticPr fontId="175" type="noConversion"/>
  </si>
  <si>
    <t>Разпределение документа на рассмотрение FLR/CSW/GC/MCB (IFR) (рев.А1) / Document distribution for FLR/CSW/GC/MCB review (IFR) (rev.A1)</t>
    <phoneticPr fontId="175" type="noConversion"/>
  </si>
  <si>
    <t>Critical Documents required GC's Review (Yes/No)</t>
    <phoneticPr fontId="175" type="noConversion"/>
  </si>
  <si>
    <t>Получение замечаний от Генподрядчика (рев. А1) / Comments received from GC (rev. A1)
(При ключевых документах/ For critical documents)</t>
    <phoneticPr fontId="175" type="noConversion"/>
  </si>
  <si>
    <t>Передача замечаний Генподрядчика лицу, ответственным за рассмотрение(Флуором/CSW или Сертификацонным Органом)  (рев. А1) / Issue of comments by party responsible for review (Fluor/CSW or MCB) (rev. A1)
(При ключевых документах/ For critical documents)</t>
    <phoneticPr fontId="175" type="noConversion"/>
  </si>
  <si>
    <t>Лицо, ответственное за собирание комментариев(Флуор,CSW или СО )/Party responsible for comments consolidation (Fluor/CSW or MCB)</t>
    <phoneticPr fontId="175" type="noConversion"/>
  </si>
  <si>
    <t>Получение собранных замечаний (от Флуор/CSW или Сертификацонного Органа)  (рев. А1) / Concolidated Comments received (from Fluor/CSW or MCB) (rev. A1)</t>
    <phoneticPr fontId="175" type="noConversion"/>
  </si>
  <si>
    <t>Выпуск ревизии документа на рассмотрение Покупателя (IFR) (рев.B1) / Document revision issue for Purchaser review (IFR) (rev.B1)</t>
    <phoneticPr fontId="175" type="noConversion"/>
  </si>
  <si>
    <t>Document List</t>
  </si>
  <si>
    <t>Перечень документации</t>
  </si>
  <si>
    <t>График предоставления документации</t>
  </si>
  <si>
    <t>Engineering, Procurement and Manufacturing Schedule</t>
  </si>
  <si>
    <t>График проектирования, закупок и изготовления</t>
  </si>
  <si>
    <t>Ежемесячные отчёты о ходе работ</t>
  </si>
  <si>
    <t>Monthly Progress Reports</t>
  </si>
  <si>
    <t>Procurement &amp; MR/ PR Documentation:</t>
  </si>
  <si>
    <t>Закупки и документация к заявкам на поставку/материалы</t>
  </si>
  <si>
    <t>Weight Control</t>
  </si>
  <si>
    <t>Контроль массы</t>
  </si>
  <si>
    <t>Weight Data Sheet</t>
  </si>
  <si>
    <t>Опросный лист весовых характеристик</t>
  </si>
  <si>
    <t>Calculations</t>
  </si>
  <si>
    <t>Расчеты</t>
  </si>
  <si>
    <t>Перечень электрической нагрузки</t>
  </si>
  <si>
    <t>Electrical Load List</t>
  </si>
  <si>
    <t>Расчеты мощности и теплового баланса</t>
  </si>
  <si>
    <t>Power and Heat Calculations</t>
  </si>
  <si>
    <t>Inspection &amp; Test Procedures &amp; Reports</t>
  </si>
  <si>
    <t>Методики и отчеты по проведению проверок и испытаний</t>
  </si>
  <si>
    <t>Требования к сертификации и отчетам</t>
  </si>
  <si>
    <t>Certification &amp; Report Requirements</t>
  </si>
  <si>
    <t>Loading Calculations</t>
  </si>
  <si>
    <t>Расчеты нагрузок</t>
  </si>
  <si>
    <t>Control System Specifications / Documents DCS, SIS/AGDS</t>
  </si>
  <si>
    <t>Технические условия / документы на системы управления РСУ, ПАЗ/СКЗ</t>
  </si>
  <si>
    <t>Таблица соединений и подключений (для РСУ)</t>
  </si>
  <si>
    <t>Таблица соединений и подключений (для ПАЗ/СКЗ)</t>
  </si>
  <si>
    <t>Таблица соединений и подключений (для АСПС и ПТ)</t>
  </si>
  <si>
    <t>Таблица соединений и подключений (для АСУ Э)</t>
  </si>
  <si>
    <t>Таблица соединений и подключений (для МСОиВО)</t>
  </si>
  <si>
    <t>Connection table - S6 by GOST (for IAPCS subsystems in CCB GP 131)</t>
  </si>
  <si>
    <t>Таблица соединений и подключений (для систем ИАСУ ТП UG131)</t>
  </si>
  <si>
    <t>List of Primary state calibration certificates (if applicable)</t>
  </si>
  <si>
    <t>Перечень Свидетельств о первичной поверке (если применимо)</t>
  </si>
  <si>
    <t>Manufacturers Data Record (MDR)</t>
  </si>
  <si>
    <t>Сборник данных изготовителя (MDR)</t>
  </si>
  <si>
    <t>Shipping &amp; Logistics</t>
  </si>
  <si>
    <t>Транспортировка и материально-техническое обеспечение</t>
  </si>
  <si>
    <t>Asset Data Requirements</t>
  </si>
  <si>
    <t>Требования к данным активов</t>
  </si>
  <si>
    <t>Detailed packing list (for each packing place)  (for DCS)</t>
  </si>
  <si>
    <t>Detailed packing list (for each packing place) (for SIS/AGDS)</t>
  </si>
  <si>
    <t>Detailed packing list (for each packing place) (for MPCMS)</t>
  </si>
  <si>
    <t>Detailed packing list (for each packing place) (for AUMS)</t>
  </si>
  <si>
    <t>Detailed packing list (for each packing place) (for AUCS)</t>
  </si>
  <si>
    <t>Detailed packing list (for each packing place) (for AFA&amp;FFS)</t>
  </si>
  <si>
    <t>Подробная упаковочная ведомость (на каждую упаковочную единицу) (для РСУ)</t>
  </si>
  <si>
    <t>Подробная упаковочная ведомость (на каждую упаковочную единицу) (для  ПАЗ/СКЗ)</t>
  </si>
  <si>
    <t>Подробная упаковочная ведомость (на каждую упаковочную единицу) (для АСПС и ПТ)</t>
  </si>
  <si>
    <t>Подробная упаковочная ведомость (на каждую упаковочную единицу) (для АСУ Э)</t>
  </si>
  <si>
    <t>Подробная упаковочная ведомость (на каждую упаковочную единицу) (для АСКУЭР)</t>
  </si>
  <si>
    <t>Подробная упаковочная ведомость (на каждую упаковочную единицу) (для МСОиВО)</t>
  </si>
  <si>
    <t>Таблица общих данных (для  ПАЗ/СКЗ)</t>
  </si>
  <si>
    <t>Common Data Table (for SIS/AGDS)</t>
  </si>
  <si>
    <t>Common Data Table (for AFA&amp;FFS)</t>
  </si>
  <si>
    <t>Common Data Table (for AUCS)</t>
  </si>
  <si>
    <t>Common Data Table (for AUMS)</t>
  </si>
  <si>
    <t>Common Data Table (for MPCMS)</t>
  </si>
  <si>
    <t>Таблица общих данных (для АСПС и ПТ)</t>
  </si>
  <si>
    <t>Таблица общих данных (для АСУ Э)</t>
  </si>
  <si>
    <t>Таблица общих данных (для АСКУЭР)</t>
  </si>
  <si>
    <t>Таблица общих данных (для МСОиВО)</t>
  </si>
  <si>
    <t>Таблица общих данных (для РСУ)</t>
  </si>
  <si>
    <t>Common Data Table (for DCS)</t>
  </si>
  <si>
    <t>Manufacturing Record Book / Manufacturing Data Report (for DCS)</t>
  </si>
  <si>
    <t>Manufacturing Record Book / Manufacturing Data Report (for SIS/AGDS)</t>
  </si>
  <si>
    <t>Manufacturing Record Book / Manufacturing Data Report (for AFA&amp;FFS)</t>
  </si>
  <si>
    <t>Manufacturing Record Book / Manufacturing Data Report  (for AUCS)</t>
  </si>
  <si>
    <t>Manufacturing Record Book / Manufacturing Data Report  (for AUMS)</t>
  </si>
  <si>
    <t>Manufacturing Record Book / Manufacturing Data Report  (for MPCMS)</t>
  </si>
  <si>
    <t>ATH1</t>
  </si>
  <si>
    <t>ATH2</t>
  </si>
  <si>
    <t>PS</t>
  </si>
  <si>
    <t>ASK1</t>
  </si>
  <si>
    <t>ASK2</t>
  </si>
  <si>
    <t>ATH4</t>
  </si>
  <si>
    <t>Dispatch Dossier (per dispatch) (for DCS)</t>
  </si>
  <si>
    <t>Dispatch Dossier (per dispatch)  (for SIS/AGDS)</t>
  </si>
  <si>
    <t>Dispatch Dossier (per dispatch) (for AFA&amp;FFS)</t>
  </si>
  <si>
    <t>Dispatch Dossier (per dispatch)  (for AUCS)</t>
  </si>
  <si>
    <t>Dispatch Dossier (per dispatch) (for AUMS)</t>
  </si>
  <si>
    <t>Dispatch Dossier (per dispatch) (for MPCMS)</t>
  </si>
  <si>
    <t>Пакет отгрузочной документации (на каждую отправку) (для РСУ)</t>
  </si>
  <si>
    <t>Пакет отгрузочной документации (на каждую отправку) (для  ПАЗ/СКЗ)</t>
  </si>
  <si>
    <t>Пакет отгрузочной документации (на каждую отправку) (для АСПС и ПТ)</t>
  </si>
  <si>
    <t>Пакет отгрузочной документации (на каждую отправку)  (для АСУ Э)</t>
  </si>
  <si>
    <t>Пакет отгрузочной документации (на каждую отправку) (для АСКУЭР)</t>
  </si>
  <si>
    <t>Пакет отгрузочной документации (на каждую отправку)  (для МСОиВО)</t>
  </si>
  <si>
    <t>Bill of Materials (BOM) (for DCS)</t>
  </si>
  <si>
    <t>Bill of Materials (BOM)(for SIS/AGDS)</t>
  </si>
  <si>
    <t>Bill of Materials (BOM)(for AFA&amp;FFS)</t>
  </si>
  <si>
    <t>Bill of Materials (BOM)(for AUCS)</t>
  </si>
  <si>
    <t>Bill of Materials (BOM)(for AUMS)</t>
  </si>
  <si>
    <t>Bill of Materials (BOM)(for MPCMS)</t>
  </si>
  <si>
    <t>ATH1 - Document pack for DCS</t>
  </si>
  <si>
    <t>ATH2 - Document pack for SIS/AGDS</t>
  </si>
  <si>
    <t>ATH3 - Combined document pack for DCS and SIS/AGDS</t>
  </si>
  <si>
    <t>ATH4 - Document pack for MPCMS</t>
  </si>
  <si>
    <t>ATH5 - Document pack for OTS</t>
  </si>
  <si>
    <t>PS - Document pack for AFA&amp;FFS</t>
  </si>
  <si>
    <t>ASK1 - Document pack for AUCS</t>
  </si>
  <si>
    <t>ASK2 - Document pack for AUMS</t>
  </si>
  <si>
    <t>ATH - Document pack for common information about DCS, SIS/AGDS, MPCMS and OTS</t>
  </si>
  <si>
    <t>ASK - Document pack for common information about AUCS and AUMS</t>
  </si>
  <si>
    <t>AK - Document pack for common information about all sustems DCS, SIS/AGDS, MPCMS, AUCS, AUMS and OTS</t>
  </si>
  <si>
    <t>Log of original document holders</t>
  </si>
  <si>
    <t>Ведомость держателей подлинников</t>
  </si>
  <si>
    <t>CPC</t>
  </si>
  <si>
    <t>GA1</t>
  </si>
  <si>
    <t>ER</t>
  </si>
  <si>
    <t>ATH</t>
  </si>
  <si>
    <t>ASK</t>
  </si>
  <si>
    <t>TP</t>
  </si>
  <si>
    <t>TA</t>
  </si>
  <si>
    <t>RY</t>
  </si>
  <si>
    <t>DP</t>
  </si>
  <si>
    <t>00</t>
  </si>
  <si>
    <t>30</t>
  </si>
  <si>
    <t>RD</t>
  </si>
  <si>
    <t>SP</t>
  </si>
  <si>
    <t>V0</t>
  </si>
  <si>
    <t>SB</t>
  </si>
  <si>
    <t>S9</t>
  </si>
  <si>
    <t>S4</t>
  </si>
  <si>
    <t>ATH3</t>
  </si>
  <si>
    <t>CW</t>
  </si>
  <si>
    <t>LL</t>
  </si>
  <si>
    <t>CX</t>
  </si>
  <si>
    <t>PM</t>
  </si>
  <si>
    <t>JE</t>
  </si>
  <si>
    <t>RU</t>
  </si>
  <si>
    <t>JG</t>
  </si>
  <si>
    <t>3</t>
  </si>
  <si>
    <t>11</t>
  </si>
  <si>
    <t>JZ</t>
  </si>
  <si>
    <t>LB</t>
  </si>
  <si>
    <t>HB</t>
  </si>
  <si>
    <t>0001</t>
  </si>
  <si>
    <t>LT</t>
  </si>
  <si>
    <t>HL</t>
  </si>
  <si>
    <t>20</t>
  </si>
  <si>
    <t>0002</t>
  </si>
  <si>
    <t>0003</t>
  </si>
  <si>
    <t>0</t>
  </si>
  <si>
    <t>VM</t>
  </si>
  <si>
    <t>Массив входных данных</t>
  </si>
  <si>
    <t>Input data array</t>
  </si>
  <si>
    <t>V6</t>
  </si>
  <si>
    <t>V8</t>
  </si>
  <si>
    <t>VR</t>
  </si>
  <si>
    <t>Bill of quantities</t>
  </si>
  <si>
    <t>Ведомость объемов работ</t>
  </si>
  <si>
    <t>IAPCS</t>
  </si>
  <si>
    <t>AFA&amp;FFS</t>
  </si>
  <si>
    <t>AUCS</t>
  </si>
  <si>
    <t>DCS</t>
  </si>
  <si>
    <t>AUMS</t>
  </si>
  <si>
    <t>MPCMS</t>
  </si>
  <si>
    <t>SIS/AGDS</t>
  </si>
  <si>
    <t>DCS and SIS/AGDS</t>
  </si>
  <si>
    <t>Composition of output data (messages)</t>
  </si>
  <si>
    <t>Состав выходных данных (сообщений)</t>
  </si>
  <si>
    <t>Регистрационная книга изготовления / отчеты с данными (для РСУ)</t>
  </si>
  <si>
    <t>Регистрационная книга изготовления / отчеты с данными (для  ПАЗ/СКЗ)</t>
  </si>
  <si>
    <t>Регистрационная книга изготовления / отчеты с данными (для АСПС и ПТ)</t>
  </si>
  <si>
    <t>Регистрационная книга изготовления / отчеты с данными (для АСУ Э)</t>
  </si>
  <si>
    <t>Регистрационная книга изготовления / отчеты с данными (для АСКУЭР)</t>
  </si>
  <si>
    <t>Регистрационная книга изготовления / отчеты с данными (для МСОиВО)</t>
  </si>
  <si>
    <t>V4</t>
  </si>
  <si>
    <t>0004</t>
  </si>
  <si>
    <t>0005</t>
  </si>
  <si>
    <t>0006</t>
  </si>
  <si>
    <t>0007</t>
  </si>
  <si>
    <t>0011</t>
  </si>
  <si>
    <t>0012</t>
  </si>
  <si>
    <t>0013</t>
  </si>
  <si>
    <t>0014</t>
  </si>
  <si>
    <t>0008</t>
  </si>
  <si>
    <t>Ведомость машинных носителей информации</t>
  </si>
  <si>
    <t>List of machine-readable media</t>
  </si>
  <si>
    <t>Supplier certification matrix</t>
  </si>
  <si>
    <t>Матрица сертификации поставщиков</t>
  </si>
  <si>
    <t>IFR</t>
  </si>
  <si>
    <t>ПЛАН ПРОВЕРОК И ИСПЫТАНИЙ</t>
  </si>
  <si>
    <t>INSPECTION AND TEST PLAN (ITP)</t>
  </si>
  <si>
    <t>TB</t>
  </si>
  <si>
    <t>IFI</t>
  </si>
  <si>
    <t>On monthly basis</t>
  </si>
  <si>
    <t>Документ был перевыпущен после совещания с CPECC 0055-P2-GA1-CPC-TRM-00007, CPECC 0055-P2-GA1-CPC-TRM-00010</t>
  </si>
  <si>
    <t>Кол-во</t>
  </si>
  <si>
    <t>0009</t>
  </si>
  <si>
    <t>0055-CPC-GA1-4.1.0.00.CPC-ATH-TA-0001_A1_ER</t>
  </si>
  <si>
    <t>0055-CPC-GA1-4.1.0.00.CPC-ATH.TA-0001</t>
  </si>
  <si>
    <t>Draft of document form (video frames) (for MPCMS)</t>
  </si>
  <si>
    <t>Draft of document form (video frames) (for DCS, SIS/AGDS)</t>
  </si>
  <si>
    <t>Чертеж форм документов (видеокадров) (для РСУ, ПАЗ/СКЗ)</t>
  </si>
  <si>
    <t>Чертеж форм документов (видеокадров) (для МСОиВО)</t>
  </si>
  <si>
    <t>Connection table (for DCS)</t>
  </si>
  <si>
    <t>Connection table (for SIS/AGDS)</t>
  </si>
  <si>
    <t>Connection table (for AFA&amp;FFS)</t>
  </si>
  <si>
    <t>Connection table (for AUMS)</t>
  </si>
  <si>
    <t>Connection table (for MPCMS)</t>
  </si>
  <si>
    <t>Connection table (for AUCS)</t>
  </si>
  <si>
    <t>Site Acceptance Test Procedure (for DCS)</t>
  </si>
  <si>
    <t>Site Acceptance Test Records (for DCS)</t>
  </si>
  <si>
    <t>Site Acceptance Test Procedure (for SIS/AGDS)</t>
  </si>
  <si>
    <t>Site Acceptance Test Records (for SIS/AGDS)</t>
  </si>
  <si>
    <t>Site Acceptance Test Procedure (for AFA&amp;FFS)</t>
  </si>
  <si>
    <t>Site Acceptance Test Records (for AFA&amp;FFS)</t>
  </si>
  <si>
    <t>Site Acceptance Test Procedure (for AUCS)</t>
  </si>
  <si>
    <t>Site Acceptance Test Records (for AUCS)</t>
  </si>
  <si>
    <t>Site Acceptance Test Procedure (for AUMS)</t>
  </si>
  <si>
    <t>Site Acceptance Test Records (for AUMS)</t>
  </si>
  <si>
    <t>Site Acceptance Test Procedure (for MPCMS)</t>
  </si>
  <si>
    <t>Site Acceptance Test Records (for MPCMS)</t>
  </si>
  <si>
    <t>Factory Acceptance Test Procedure (for DCS)</t>
  </si>
  <si>
    <t>Factory Acceptance Test Records (for DCS)</t>
  </si>
  <si>
    <t>Factory Acceptance Test Procedure (for SIS/AGDS)</t>
  </si>
  <si>
    <t>Factory Acceptance Test Records (for SIS/AGDS)</t>
  </si>
  <si>
    <t>Factory Acceptance Test Procedure (for AFA&amp;FFS)</t>
  </si>
  <si>
    <t>Factory Acceptance Test Records (for AFA&amp;FFS)</t>
  </si>
  <si>
    <t>Factory Acceptance Test Procedure (for AUCS)</t>
  </si>
  <si>
    <t>Factory Acceptance Test Records (for AUCS)</t>
  </si>
  <si>
    <t>Factory Acceptance Test Procedure (for AUMS)</t>
  </si>
  <si>
    <t>Factory Acceptance Test Records (for AUMS)</t>
  </si>
  <si>
    <t>Factory Acceptance Test Procedure (for MPCMS)</t>
  </si>
  <si>
    <t>Factory Acceptance Test Records (for MPCMS)</t>
  </si>
  <si>
    <t>Процедура заводских приемочных испытаний (для РСУ)</t>
  </si>
  <si>
    <t>Протоколы заводских приемо-сдаточных испытаний (для РСУ)</t>
  </si>
  <si>
    <t>Процедура заводских приемочных испытаний (для ПАЗ/СКЗ)</t>
  </si>
  <si>
    <t>Протоколы заводских приемо-сдаточных испытаний (для ПАЗ/СКЗ)</t>
  </si>
  <si>
    <t>Процедура заводских приемочных испытаний (для АСПС и ПТ)</t>
  </si>
  <si>
    <t>Протоколы заводских приемо-сдаточных испытаний (для АСПС и ПТ)</t>
  </si>
  <si>
    <t>Процедура заводских приемочных испытаний (для АСУ Э)</t>
  </si>
  <si>
    <t>Протоколы заводских приемо-сдаточных испытаний (для АСУ Э)</t>
  </si>
  <si>
    <t>Процедура заводских приемочных испытаний (для МСОиВО)</t>
  </si>
  <si>
    <t>Протоколы заводских приемо-сдаточных испытаний (для МСОиВО)</t>
  </si>
  <si>
    <t>Процедура приемочных испытаний на площадке (для РСУ)</t>
  </si>
  <si>
    <t>Протоколы приемочных испытаний на площадке (для РСУ)</t>
  </si>
  <si>
    <t>Процедура приемочных испытаний на площадке (для ПАЗ/СКЗ)</t>
  </si>
  <si>
    <t>Протоколы приемочных испытаний на площадке (для ПАЗ/СКЗ)</t>
  </si>
  <si>
    <t>Процедура приемочных испытаний на площадке (для АСПС и ПТ)</t>
  </si>
  <si>
    <t>Протоколы приемочных испытаний на площадке (для АСПС и ПТ)</t>
  </si>
  <si>
    <t>Процедура приемочных испытаний на площадке (для АСУ Э)</t>
  </si>
  <si>
    <t>Протоколы приемочных испытаний на площадке (для АСУ Э)</t>
  </si>
  <si>
    <t>Процедура приемочных испытаний на площадке (для МСОиВО)</t>
  </si>
  <si>
    <t>Протоколы приемочных испытаний на площадке (для МСОиВО)</t>
  </si>
  <si>
    <t>List of Equipment (for DCS)</t>
  </si>
  <si>
    <t>List of Equipment (for SIS/AGDS)</t>
  </si>
  <si>
    <t>List of Equipment (for AFA&amp;FFS)</t>
  </si>
  <si>
    <t>List of Equipment (for AUCS)</t>
  </si>
  <si>
    <t>List of Equipment (for AUMS)</t>
  </si>
  <si>
    <t>List of Equipment (for MPCMS)</t>
  </si>
  <si>
    <t>Спецификация оборудования (для  РСУ)</t>
  </si>
  <si>
    <t>Спецификация оборудования (для  ПАЗ/СКЗ)</t>
  </si>
  <si>
    <t>Спецификация оборудования (для АСПС и ПТ)</t>
  </si>
  <si>
    <t>Спецификация оборудования (для АСКУЭР)</t>
  </si>
  <si>
    <t>Спецификация оборудования (для МСОиВО)</t>
  </si>
  <si>
    <t>Passport</t>
  </si>
  <si>
    <t>Паспорт</t>
  </si>
  <si>
    <t>LC</t>
  </si>
  <si>
    <t>Serial Link I/O Database (for AUCS)</t>
  </si>
  <si>
    <t>Serial Link I/O Database (for AUMS)</t>
  </si>
  <si>
    <t>База данных вводов/выводов последовательного канала связи (для АСПС и ПТ)</t>
  </si>
  <si>
    <t>База данных вводов/выводов последовательного канала связи (для АСКУЭР)</t>
  </si>
  <si>
    <t>For all systems</t>
  </si>
  <si>
    <t>Vendor document register</t>
  </si>
  <si>
    <t>DOCUMENTS FOR INFORMATION ONLY</t>
  </si>
  <si>
    <t>ДОКУМЕНТЫ ТОЛЬКО ДЛЯ ИНФОРМАЦИИ</t>
  </si>
  <si>
    <t>Shipping List</t>
  </si>
  <si>
    <t>Отгрузочная ведомость</t>
  </si>
  <si>
    <t>HT</t>
  </si>
  <si>
    <t>Идентификационный номер/Tag Number</t>
  </si>
  <si>
    <t>JD</t>
  </si>
  <si>
    <t>CC</t>
  </si>
  <si>
    <t>N</t>
  </si>
  <si>
    <t>MC</t>
  </si>
  <si>
    <t>I</t>
  </si>
  <si>
    <t>NC</t>
  </si>
  <si>
    <t>CD</t>
  </si>
  <si>
    <t>JS</t>
  </si>
  <si>
    <t>JF</t>
  </si>
  <si>
    <t>JR</t>
  </si>
  <si>
    <t>JM</t>
  </si>
  <si>
    <t>2</t>
  </si>
  <si>
    <t>SC</t>
  </si>
  <si>
    <t>CP</t>
  </si>
  <si>
    <t>For all system</t>
  </si>
  <si>
    <t>Integrated Factory Acceptance Test Procedure</t>
  </si>
  <si>
    <t>Integrated Factory Acceptance Test Records</t>
  </si>
  <si>
    <t>Процедура интеграционных заводских приемочных испытаний</t>
  </si>
  <si>
    <t>Протоколы интеграционных заводских приемо-сдаточных испытаний</t>
  </si>
  <si>
    <t>List of drawings</t>
  </si>
  <si>
    <t>List of elements</t>
  </si>
  <si>
    <t>General view drawings</t>
  </si>
  <si>
    <t>Electrical circuits</t>
  </si>
  <si>
    <t>DCS Control Cabinet</t>
  </si>
  <si>
    <t>DCS Marshalling Cabinet</t>
  </si>
  <si>
    <t>SIS Marshalling Cabinet</t>
  </si>
  <si>
    <t>AGDS Marshalling Cabinet</t>
  </si>
  <si>
    <t xml:space="preserve">Cabinet of Data Acquisition and Transmission Device </t>
  </si>
  <si>
    <t>Operator console</t>
  </si>
  <si>
    <t>ESD matrix panel</t>
  </si>
  <si>
    <t>Резервный пульт оператора</t>
  </si>
  <si>
    <t>Контроллер для систем пожарной автоматики КСПА 9030-01/Текон, ТУ 4371-001-00159093-07 изм.5. Шкаф системный АСПС и ПТ.</t>
  </si>
  <si>
    <t>Шкаф УСПД</t>
  </si>
  <si>
    <t>Пульт оператора</t>
  </si>
  <si>
    <t>Пульт экстренного останова</t>
  </si>
  <si>
    <t>Ведомость документов</t>
  </si>
  <si>
    <t>Перечень элементов</t>
  </si>
  <si>
    <t>Чертеж общего вида</t>
  </si>
  <si>
    <t>Схема электрическая принципиальная</t>
  </si>
  <si>
    <t>Cпецификация материалов (для РСУ)</t>
  </si>
  <si>
    <t>Cпецификация материалов (для  ПАЗ/СКЗ)</t>
  </si>
  <si>
    <t>Cпецификация материалов (для АСПС и ПТ)</t>
  </si>
  <si>
    <t>Cпецификация материалов (для АСУ Э)</t>
  </si>
  <si>
    <t>Cпецификация материалов (для АСКУЭР)</t>
  </si>
  <si>
    <t>Cпецификация материалов (для МСОиВО)</t>
  </si>
  <si>
    <t>Перечень документации поставщика</t>
  </si>
  <si>
    <t>Согласовано Покупателем  (рев. В1) / Approved by the Purchaser (rev. B1)</t>
  </si>
  <si>
    <t>Согласовано Покупателем  (рев. C1) / Approved by the Purchaser (rev. C1)</t>
  </si>
  <si>
    <t>Выпуск ревизии документа на рассмотрение Покупателя (IFR) (рев.C1) / Document revision issue for Purchaser review (IFR) (rev.C1)</t>
  </si>
  <si>
    <t>Общий</t>
  </si>
  <si>
    <t>Даты</t>
  </si>
  <si>
    <t>КД</t>
  </si>
  <si>
    <t>РД</t>
  </si>
  <si>
    <t>Всего</t>
  </si>
  <si>
    <t>Выпуск ревизии документа на рассмотрение Покупателя (IFC) (рев.00) / Document revision issue for Purchaser review (IFC) (rev.00)</t>
  </si>
  <si>
    <t>-</t>
  </si>
  <si>
    <t>План / Plan</t>
  </si>
  <si>
    <t>Прогноз / Forecast</t>
  </si>
  <si>
    <t>Факт / Actual</t>
  </si>
  <si>
    <t xml:space="preserve">Выпуск ревизии A1 документа на рассмотрение Покупателя / Document rev.A1 issue for Purchaser's review </t>
  </si>
  <si>
    <t xml:space="preserve">Имя электронного файла / E-file name </t>
  </si>
  <si>
    <t>Выдача замечаний  Поставщику(рев. А1) / Issue of comments to Vendor (rev. A1)</t>
  </si>
  <si>
    <t>U</t>
  </si>
  <si>
    <t>ATH6 - Document pack for APC</t>
  </si>
  <si>
    <t>Automatic Power Supply Control Systems</t>
  </si>
  <si>
    <t>Автоматизированные системы</t>
  </si>
  <si>
    <t>Automated Systems</t>
  </si>
  <si>
    <t>Automated Systems
Distributed control system</t>
  </si>
  <si>
    <t>Автоматизированные системы
Распределенная система управления</t>
  </si>
  <si>
    <t>Automated Systems
Safety Instrumented
System and Automated Gas Detection System</t>
  </si>
  <si>
    <t>Автоматическая система пожарной
сигнализации и пожаротушения</t>
  </si>
  <si>
    <t>Automated Fire Alarm and Fire Fighting System</t>
  </si>
  <si>
    <t>Automated Utilities Monitoring System</t>
  </si>
  <si>
    <t>Automated Systems
Machinery Protection and Conditioning Monitoring System</t>
  </si>
  <si>
    <t>Автоматизированные системы
Мониторинг основного и вспомогательного оборудования</t>
  </si>
  <si>
    <t>Автоматизированная система комплексного учета энергоресурсов</t>
  </si>
  <si>
    <t>Automated Systems
Distributed control system
Safety Instrumented
System and Automated Gas Detection System</t>
  </si>
  <si>
    <t>Автоматизированная система управления электроснабжением</t>
  </si>
  <si>
    <t>Автоматизированные системы
Система противоаварийной защиты и автоматическая система контроля загазованности</t>
  </si>
  <si>
    <t>Автоматизированные системы
Распределенная система управления
Система противоаварийной защиты и автоматическая система контроля загазованности</t>
  </si>
  <si>
    <t>Система / System
(short name)
(аббривеатура)</t>
  </si>
  <si>
    <t>Unit title name</t>
  </si>
  <si>
    <t>Unit title name Russian</t>
  </si>
  <si>
    <t>GPP Central Control Building
GPP and Helium Complex
Control Building</t>
  </si>
  <si>
    <t>Здание операторной ГПЗ и гелиевого комплекса
Здание операторной ГПЗ</t>
  </si>
  <si>
    <t xml:space="preserve">for IS channels </t>
  </si>
  <si>
    <t>аналоговые и дискретные сигналы, искробезопасный</t>
  </si>
  <si>
    <t>Bill of Materials (BOM) (for AUCS)</t>
  </si>
  <si>
    <t>Bill of Materials (BOM) (for AUMS)</t>
  </si>
  <si>
    <t>Bill of Materials (BOM) (for MPCMS)</t>
  </si>
  <si>
    <t>Bill of Materials (BOM) (for AFA&amp;FFS)</t>
  </si>
  <si>
    <t>Bill of Materials (BOM) (for SIS/AGDS)</t>
  </si>
  <si>
    <t>ВИД ДОКУМЕНТА
(ОПИСАНИЕ СТРУКТУРЫ)
&lt;P1007&gt;
EN</t>
  </si>
  <si>
    <t>ВИД ДОКУМЕНТА
(ОПИСАНИЕ СТРУКТУРЫ)
&lt;P1002&gt;
RU</t>
  </si>
  <si>
    <t>аналоговые и дискретные сигналы, неискробезопасный</t>
  </si>
  <si>
    <t xml:space="preserve">for NON-IS channels </t>
  </si>
  <si>
    <t>DCS Network Cabinet</t>
  </si>
  <si>
    <t>AUCS Marshalling Cabinet</t>
  </si>
  <si>
    <t>SIS Control Cabinet</t>
  </si>
  <si>
    <t>Системный шкаф АСКЗ</t>
  </si>
  <si>
    <t>Шкаф кроссовый АСКЗ,</t>
  </si>
  <si>
    <t>Шкаф системный РСУ</t>
  </si>
  <si>
    <t>Шкаф коммуникационный РСУ</t>
  </si>
  <si>
    <t>Шкаф кроссовый РСУ,</t>
  </si>
  <si>
    <t>Шкаф системный ПАЗ</t>
  </si>
  <si>
    <t>Шкаф кроссовый ПАЗ,</t>
  </si>
  <si>
    <t>Input data array (for DCS)</t>
  </si>
  <si>
    <t>Composition of output data (messages) (for DCS)</t>
  </si>
  <si>
    <t>Input data array (for SIS/AGDS)</t>
  </si>
  <si>
    <t>Composition of output data (messages) (for SIS/AGDS)</t>
  </si>
  <si>
    <t>Composition of output data (messages) (for AFA&amp;FFS)</t>
  </si>
  <si>
    <t>Input data array (for AFA&amp;FFS)</t>
  </si>
  <si>
    <t>Input data array (for AUCS)</t>
  </si>
  <si>
    <t>Composition of output data (messages) (for AUCS)</t>
  </si>
  <si>
    <t>Input data array (for AUMS)</t>
  </si>
  <si>
    <t>Composition of output data (messages) (for AUMS)</t>
  </si>
  <si>
    <t>Input data array (for MPCMS)</t>
  </si>
  <si>
    <t>Composition of output data (messages) (for MPCMS)</t>
  </si>
  <si>
    <t>Dispatch Dossier (per dispatch) (for AFA&amp;FFS 1-200)</t>
  </si>
  <si>
    <t>Пакет отгрузочной документации (на каждую отправку) (для ПАЗ/СКЗ)</t>
  </si>
  <si>
    <t>Пакет отгрузочной документации (на каждую отправку) (для АСПС и ПТ 1-200)</t>
  </si>
  <si>
    <t>Шкаф системный МСОиВО</t>
  </si>
  <si>
    <t>Массив входных данных (для  РСУ)</t>
  </si>
  <si>
    <t>Состав выходных данных (сообщений) (для  РСУ)</t>
  </si>
  <si>
    <t>Массив входных данных (для  ПАЗ/СКЗ)</t>
  </si>
  <si>
    <t>Состав выходных данных (сообщений) (для  ПАЗ/СКЗ)</t>
  </si>
  <si>
    <t>Массив входных данных (для АСПС и ПТ)</t>
  </si>
  <si>
    <t>Состав выходных данных (сообщений) (для АСПС и ПТ)</t>
  </si>
  <si>
    <t>Массив входных данных (для АСКУЭР)</t>
  </si>
  <si>
    <t>Состав выходных данных (сообщений) (для АСКУЭР)</t>
  </si>
  <si>
    <t>Массив входных данных (для МСОиВО)</t>
  </si>
  <si>
    <t>Состав выходных данных (сообщений) (для МСОиВО)</t>
  </si>
  <si>
    <t>Опросный лист весовых характеристик (для РСУ)</t>
  </si>
  <si>
    <t>Перечень электрической нагрузки (для РСУ)</t>
  </si>
  <si>
    <t>Расчеты нагрузок (для РСУ)</t>
  </si>
  <si>
    <t>Расчеты мощности и теплового баланса (для РСУ)</t>
  </si>
  <si>
    <t>Опросный лист весовых характеристик (для ПАЗ/СКЗ)</t>
  </si>
  <si>
    <t>Перечень электрической нагрузки (для ПАЗ/СКЗ)</t>
  </si>
  <si>
    <t>Расчеты нагрузок (для ПАЗ/СКЗ)</t>
  </si>
  <si>
    <t>Расчеты мощности и теплового баланса (для ПАЗ/СКЗ)</t>
  </si>
  <si>
    <t>Опросный лист весовых характеристик (для АСПС и ПТ)</t>
  </si>
  <si>
    <t>Перечень электрической нагрузки (для АСПС и ПТ)</t>
  </si>
  <si>
    <t>Расчеты нагрузок (для АСПС и ПТ)</t>
  </si>
  <si>
    <t>Расчеты мощности и теплового баланса (для АСПС и ПТ)</t>
  </si>
  <si>
    <t>Опросный лист весовых характеристик (для АСУ Э)</t>
  </si>
  <si>
    <t>Перечень электрической нагрузки (для АСУ Э)</t>
  </si>
  <si>
    <t>Расчеты нагрузок (для АСУ Э)</t>
  </si>
  <si>
    <t>Расчеты мощности и теплового баланса (для АСУ Э)</t>
  </si>
  <si>
    <t>Опросный лист весовых характеристик (для МСОиВО)</t>
  </si>
  <si>
    <t>Перечень электрической нагрузки (для МСОиВО)</t>
  </si>
  <si>
    <t>Расчеты мощности и теплового баланса (для МСОиВО)</t>
  </si>
  <si>
    <t>Weight Data Sheet (for DCS)</t>
  </si>
  <si>
    <t>Electrical Load List (for DCS)</t>
  </si>
  <si>
    <t>Loading Calculations (for DCS)</t>
  </si>
  <si>
    <t>Power and Heat Calculations (for DCS)</t>
  </si>
  <si>
    <t>Weight Data Sheet (for SIS/AGDS)</t>
  </si>
  <si>
    <t>Electrical Load List (for SIS/AGDS)</t>
  </si>
  <si>
    <t>Loading Calculations (for SIS/AGDS)</t>
  </si>
  <si>
    <t>Power and Heat Calculations (for SIS/AGDS)</t>
  </si>
  <si>
    <t>Weight Data Sheet (for AFA&amp;FFS)</t>
  </si>
  <si>
    <t>Electrical Load List (for AFA&amp;FFS)</t>
  </si>
  <si>
    <t>Loading Calculations (for AFA&amp;FFS)</t>
  </si>
  <si>
    <t>Power and Heat Calculations (for AFA&amp;FFS)</t>
  </si>
  <si>
    <t>Weight Data Sheet (for AUCS)</t>
  </si>
  <si>
    <t>Electrical Load List (for AUCS)</t>
  </si>
  <si>
    <t>Loading Calculations (for AUCS)</t>
  </si>
  <si>
    <t>Power and Heat Calculations (for AUCS)</t>
  </si>
  <si>
    <t>Weight Data Sheet (for AUMS)</t>
  </si>
  <si>
    <t>Electrical Load List (for AUMS)</t>
  </si>
  <si>
    <t>Power and Heat Calculations (for AUMS)</t>
  </si>
  <si>
    <t>Weight Data Sheet (for MPCMS)</t>
  </si>
  <si>
    <t>Electrical Load List (for MPCMS)</t>
  </si>
  <si>
    <t>Connection table - S6 by GOST (for IAPCS 30 Unit subsystems in CCB GP 131)</t>
  </si>
  <si>
    <t>Таблица соединений и подключений (для систем ИАСУ ТП Установки 30 в центральной операторной 131)</t>
  </si>
  <si>
    <t>Строительный пакет  / Construction Package
УСТАНОВКА (ОПИСАНИЕ СТРУКТУРЫ 2)
&lt;P1007&gt;
СВОЙСТВО БЛОКА [55]
EN</t>
  </si>
  <si>
    <t>СВОЙСТВО БЛОКА [100]
СВОЙСТВО БЛОКА [89]
EN</t>
  </si>
  <si>
    <t xml:space="preserve">
УСТАНОВКА (ОПИСАНИЕ СТРУКТУРЫ 2)
&lt;P1002&gt;
СВОЙСТВО БЛОКА [54]
RU</t>
  </si>
  <si>
    <t xml:space="preserve"> Наименование документа (Англ.) / 
Document name (En)</t>
  </si>
  <si>
    <t xml:space="preserve">
СВОЙСТВО БЛОКА [88]
EN</t>
  </si>
  <si>
    <t xml:space="preserve">
СВОЙСТВО БЛОКА [77]
RU</t>
  </si>
  <si>
    <t>МЕСТО УСТАНОВКИ
(ОПИСАНИЕ СТРУКТУРЫ 2)
&lt;P1007&gt;
(ЧАСТЬ 1 - РАЗДЕЛИТЕЛЬ)
СВОЙСТВО БЛОКА [90]
(ЧАСТЬ 1 - РАЗДЕЛИТЕЛЬ)
EN</t>
  </si>
  <si>
    <t>МЕСТО УСТАНОВКИ
(ОПИСАНИЕ СТРУКТУРЫ 2)
&lt;P1002&gt;
(ЧАСТЬ 1 - РАЗДЕЛИТЕЛЬ)
СВОЙСТВО БЛОКА [91]
(ЧАСТЬ 1 - РАЗДЕЛИТЕЛЬ)
RU</t>
  </si>
  <si>
    <t>МЕСТО УСТАНОВКИ
(ОПИСАНИЕ СТРУКТУРЫ 2)
&lt;P1007&gt;
(РАЗДЕЛИТЕЛЬ - ЧАСТЬ 2)
СВОЙСТВО БЛОКА [90]
(РАЗДЕЛИТЕЛЬ - ЧАСТЬ 2)
EN</t>
  </si>
  <si>
    <t>МЕСТО УСТАНОВКИ
(ОПИСАНИЕ СТРУКТУРЫ 2)
&lt;P1002&gt;
(РАЗДЕЛИТЕЛЬ - ЧАСТЬ 2)
СВОЙСТВО БЛОКА [91]
(РАЗДЕЛИТЕЛЬ - ЧАСТЬ 2)
RU</t>
  </si>
  <si>
    <t>ПОЛНЫЙ СТРУКТУРНЫЙ ИДЕНТИФИКАТОР &lt;1001&gt;</t>
  </si>
  <si>
    <t xml:space="preserve">
</t>
  </si>
  <si>
    <t>НАЗВАНИЕ ПРОЕКТА:</t>
  </si>
  <si>
    <t>ПРОЕКТ ПО СТРОИТЕЛЬСТВУ АМУРСКОГО ГАЗОПЕРЕРАБАТЫВАЮЩЕГО ЗАВОДА НЕЛИЦЕНЗИОННЫЕ УСТАНОВКИ</t>
  </si>
  <si>
    <t>PROJECT TITLE:</t>
  </si>
  <si>
    <t>AMURSKY GAS PROCESSING PLANT PROJECT
NON LICENSED UNITS</t>
  </si>
  <si>
    <t xml:space="preserve">НОМЕР КОНТРАКТА  /
CONTRACT NUMBER
</t>
  </si>
  <si>
    <t>AGPZ-900/0055</t>
  </si>
  <si>
    <t>НАЗВАНИЕ ДОКУМЕНТА:</t>
  </si>
  <si>
    <t>ПЕРЕЧЕНЬ ДОКУМЕНТАЦИИ ПОСТАВЩИКА</t>
  </si>
  <si>
    <t>DOCUMENT TITLE:</t>
  </si>
  <si>
    <t>VENDOR DOCUMENT REGISTER</t>
  </si>
  <si>
    <t xml:space="preserve">НОМЕР ДОКУМЕНТА /
DOCUMENT NUMBER:
</t>
  </si>
  <si>
    <t>КЛАСС ДОКУМЕНТА / DOCUMENT CLASS</t>
  </si>
  <si>
    <t>ПОДРЯДЧИК / CONTRACTOR:</t>
  </si>
  <si>
    <t>CPECC</t>
  </si>
  <si>
    <t>ПОСТАВЩИК / SUPPLIER:</t>
  </si>
  <si>
    <t>ЗАКАЗ НА ПОКУПКУ / PURCHASE ORDER (PO):</t>
  </si>
  <si>
    <t>P2AM-7-0001</t>
  </si>
  <si>
    <t>НОМЕР ДОКУМЕНТА ПОСТАВЩИКА / SUPPLIER DOCUMENT NUMBER:</t>
  </si>
  <si>
    <t>НОМЕР РЕДАКЦИИ ПОСТАВЩИКА / SUPPLIER DOCUMENT REVISION:</t>
  </si>
  <si>
    <t xml:space="preserve">ДАННЫЙ ДОКУМЕНТ ЯВЛЯЕТСЯ КОНТРОЛИРУЕМЫМ. НЕ ВНОСИТЬ НЕУТВЕРЖДЕННЫХ ИЗМЕНЕНИЙ
THIS IS A CONTROLLED DOCUMENT.  NO UN-AUTHORISED MODIFICATIONS
</t>
  </si>
  <si>
    <t>ДАННЫЙ ДОКУМЕНТ ВЫПОЛНЕН НА ДВУХ ЯЗЫКАХ.
УБЕДИТЕСЬ, ЧТО ИЗМЕНЕНИЯ ВНЕСЕНЫ В ОБЕ ВЕРСИИ.
THIS DOCUMENT IS DUAL LANGUAGE. ENSURE BOTH VERSIONS ARE MODIFIED.</t>
  </si>
  <si>
    <t>DZ</t>
  </si>
  <si>
    <t>MN</t>
  </si>
  <si>
    <t>РЕД / 
REV</t>
  </si>
  <si>
    <t>РЕДАКЦИЯ ПОДРЯДЧИКОМ/ 
CONTRACTOR REV</t>
  </si>
  <si>
    <t>ДАТА / DATE</t>
  </si>
  <si>
    <t>СТАТУС / 
STATUS CODE</t>
  </si>
  <si>
    <t>ПОДГ / 
BY</t>
  </si>
  <si>
    <t>ПРОВ / 
CHK</t>
  </si>
  <si>
    <t>УТВ / 
APP</t>
  </si>
  <si>
    <t>МИП УТВ  / 
EM APP</t>
  </si>
  <si>
    <t xml:space="preserve">
РЕДАКЦИИ
REVISIONS
</t>
  </si>
  <si>
    <t>ДОКУМЕНТ УТВЕРЖДЕН ПРОЕКТОМ
PROJECT APPROVALS</t>
  </si>
  <si>
    <t>CPECC УТВ /  APPROVAL</t>
  </si>
  <si>
    <t>ГЕН. ПОДРЯДЧИК УТВ / GEN CONTRACTOR APPROVAL</t>
  </si>
  <si>
    <t xml:space="preserve"> ПРОЕКТ ПО СТРОИТЕЛЬСТВУ АМУРСКОГО ГАЗОПЕРЕРАБАТЫВАЮЩЕГО ЗАВОДА
НЕЛИЦЕНЗИОННЫЕ УСТАНОВКИ
AMURSKY GAS PROCESSING PLANT PROJECT
NON LICENSED UNITS </t>
  </si>
  <si>
    <t>ПЕРЕЧЕНЬ ОПИСАНИЯ РЕДАКЦИЙ / REVISION DESCRIPTION SHEET</t>
  </si>
  <si>
    <t>РЕД.
REV.</t>
  </si>
  <si>
    <t>РЕДАКЦИЯ ПОДРЯДЧИКОМ/CONTRACTOR REV</t>
  </si>
  <si>
    <t>ПАРАГ.
PARA</t>
  </si>
  <si>
    <t xml:space="preserve">ОПИСАНИЕ РЕДАКЦИЙ
REVISION DESCRIPTION </t>
  </si>
  <si>
    <t>Выпущено для рассмотрения / Issued for Review</t>
  </si>
  <si>
    <t>ПЕРЕЧЕНЬ УТОЧНЕНИЕ / HOLDS LIST</t>
  </si>
  <si>
    <t>ОПИСАНИЕ УТОЧНЕНИЕ 
HOLDS DESCRIPTION</t>
  </si>
  <si>
    <t xml:space="preserve">ВОСПРОИЗВОДСТВО, РАСПРОСТРАНЕНИЕ И ИСПОЛЬЗОВАНИЕ ДАННОГО ДОКУМЕНТА, А ТАКЖЕ ПРИВЯЗКА ЕГО СОДЕРЖАНИЯ К ДРУГИМ БЕЗ ПИСЬМЕННОГО РАЗРЕШЕНИЯ \ АВТОРИЗАЦИИ ЗАПРЕЩЕНО. НАРУШИТЕЛИ БУДУТ НЕСТИ ФИНАНСОВУЮ ОТВЕТСТВЕННОСТЬ ЗА УБЫТКИ. ВСЕ ПРАВА ЗАЩИЩЕНЫ В СЛУЧАЕ ПРЕДОСТАВЛЕНИЯ ПАТЕНТА,
ПРАВА НА ПРОМЫШЛЕННЫЙ ОБРАЗЕЦ ИЛИ ПРОМЫШЛЕННОГО ОБРАЗЦА ПРЕДМЕТА ШИРОКОГО ПОТРЕБЛЕНИЯ.
THE REPRODUCTION, DISTRIBUTION AND UTILIZATION OF THIS DOCUMENT AS WELL AS THE COMMUNICATION OF ITS CONTENTS TO OTHERS WITHOUT EXPRESS
AUTHORIZATION IS PROHIBITED. OFFENDERS WILL BE HELD LIABLE FOR PAYMENT OF DAMAGES. ALL RIGHTS RESERVED IN THE EVENT OF THE GRANT OF PATENT, UTILITY MODEL OR DESIGN.
ДИЗАЙН ИЛИ ЕГО ЧАСТЬ, СОДЕРЖАЩИЕСЯ В ДАННОМ ДОКУМЕНТЕ, РАЗРАБОТАНА ДЛЯ ГАЗПРОМА И ЕГО ПРОЕКТА И ОСТАЕТСЯ В СОБСТВЕННОСТИ ГАЗПРОМА.  ВСЯ ПРОИЗВОДСТВЕННАЯ ИНФОРМАЦИЯ CPECC ИЛИ РИД, ИСПОЛЬЗУЕМОЕ В СОЗДАНИИ ИНФОРМАЦИИ О КОНСТРУКЦИИ, СОДЕРЖАЩЕЙСЯ В НАСТОЯЩЕМ СОГЛАШЕНИИ, ОСТАЕТСЯ СОБСТВЕННОСТЬЮ CPECC.
THE DESIGN OR PART THEREOF CONTAINED IN THIS DOCUMENT WAS DEVELOPED FOR GAZPROM FOR THE PROJECT AND REMAINS PROPERTY OF GAZPROM.
ALL  CPECC PROPRIETARY INFORMATION OR UNDERLYING INTELLECTUAL PROPERTY UTILIZED IN THE CREATION OF THE DESIGN INFORMATION CONTAINED HEREIN SHALL REMAIN THE PROPERTY OF CPECC.
.
</t>
  </si>
  <si>
    <t xml:space="preserve"> ПРОЕКТ ПО СТРОИТЕЛЬСТВУ АМУРСКОГО ГАЗОПЕРЕРАБАТЫВАЮЩЕГО ЗАВОДА
НЕЛИЦЕНЗИОННЫЕ УСТАНОВКИ
AMURSKY GAS PROCESSING PLANT PROJECT
NON LICENSED UNITS</t>
  </si>
  <si>
    <t>СТРАНИЦА ПОДПИСЕЙ:</t>
  </si>
  <si>
    <t>SIGNATURE PAGE:</t>
  </si>
  <si>
    <t>Утверждено генеральным подрядчиком:</t>
  </si>
  <si>
    <t>ИМЯ, ФАМИЛИЯ / FIRST, LAST NAME</t>
  </si>
  <si>
    <t>Approved by General Contractor:</t>
  </si>
  <si>
    <t>ПОДПИСЬ / SIGNATURE</t>
  </si>
  <si>
    <t>(Position)</t>
  </si>
  <si>
    <t>(Должность)</t>
  </si>
  <si>
    <t>Утверждаю CPECC</t>
  </si>
  <si>
    <t>Approved CPECC:</t>
  </si>
  <si>
    <t>Менеджер по инженерному проектированию - МИП</t>
  </si>
  <si>
    <t>ИМЯ, ФАМИЛИЯ / FIRST NAME, LAST NAME</t>
  </si>
  <si>
    <t>Approved by</t>
  </si>
  <si>
    <t>Engineering Manager-EM</t>
  </si>
  <si>
    <t>Утверждаю:</t>
  </si>
  <si>
    <t>Сергей Чернышев /  Sergey Chernyshev</t>
  </si>
  <si>
    <t>Approved:</t>
  </si>
  <si>
    <t>Руководитель проекта</t>
  </si>
  <si>
    <t>Project Manager</t>
  </si>
  <si>
    <t>Проверено/Рассмотрено:</t>
  </si>
  <si>
    <t xml:space="preserve">Дмитрий Зубков / Dmitriy Zubkov </t>
  </si>
  <si>
    <t>Checked/Reviewed:</t>
  </si>
  <si>
    <t xml:space="preserve">Руководитель группы АСУ </t>
  </si>
  <si>
    <t>Head of the main production ACS group (construction of AGPP)</t>
  </si>
  <si>
    <t>основного производства</t>
  </si>
  <si>
    <t>(строительство АГПЗ)</t>
  </si>
  <si>
    <t>Разработано:</t>
  </si>
  <si>
    <t>Чурилов Анатолий / Churilov Anatoliy</t>
  </si>
  <si>
    <t>Author:</t>
  </si>
  <si>
    <t>Lead engineer</t>
  </si>
  <si>
    <t>ВОСПРОИЗВОДСТВО, РАСПРОСТРАНЕНИЕ И ИСПОЛЬЗОВАНИЕ ДАННОГО ДОКУМЕНТА, А ТАКЖЕ ПРИВЯЗКА ЕГО СОДЕРЖАНИЯ К ДРУГИМ БЕЗ ПИСЬМЕННОГО РАЗРЕШЕНИЯ \ АВТОРИЗАЦИИ ЗАПРЕЩЕНО. НАРУШИТЕЛИ БУДУТ НЕСТИ ФИНАНСОВУЮ ОТВЕТСТВЕННОСТЬ ЗА УБЫТКИ. ВСЕ ПРАВА ЗАЩИЩЕНЫ В СЛУЧАЕ ПРЕДОСТАВЛЕНИЯ ПАТЕНТА,
ПРАВА НА ПРОМЫШЛЕННЫЙ ОБРАЗЕЦ ИЛИ ПРОМЫШЛЕННОГО ОБРАЗЦА ПРЕДМЕТА ШИРОКОГО ПОТРЕБЛЕНИЯ.
THE REPRODUCTION, DISTRIBUTION AND UTILIZATION OF THIS DOCUMENT AS WELL AS THE COMMUNICATION OF ITS CONTENTS TO OTHERS WITHOUT EXPRESS
AUTHORIZATION IS PROHIBITED. OFFENDERS WILL BE HELD LIABLE FOR PAYMENT OF DAMAGES. ALL RIGHTS RESERVED IN THE EVENT OF THE GRANT OF PATENT, UTILITY MODEL OR DESIGN.
ДИЗАЙН ИЛИ ЕГО ЧАСТЬ, СОДЕРЖАЩИЕСЯ В ДАННОМ ДОКУМЕНТЕ, РАЗРАБОТАНА ДЛЯ ГАЗПРОМА И ЕГО ПРОЕКТА И ОСТАЕТСЯ В СОБСТВЕННОСТИ ГАЗПРОМА.  ВСЯ ПРОИЗВОДСТВЕННАЯ ИНФОРМАЦИЯ CPECC ИЛИ РИД, ИСПОЛЬЗУЕМОЕ В СОЗДАНИИ ИНФОРМАЦИИ О КОНСТРУКЦИИ, СОДЕРЖАЩЕЙСЯ В НАСТОЯЩЕМ СОГЛАШЕНИИ, ОСТАЕТСЯ СОБСТВЕННОСТЬЮ CPECC.
THE DESIGN OR PART THEREOF CONTAINED IN THIS DOCUMENT WAS DEVELOPED FOR GAZPROM FOR THE PROJECT AND REMAINS PROPERTY OF GAZPROM.
ALL  CPECC PROPRIETARY INFORMATION OR UNDERLYING INTELLECTUAL PROPERTY UTILIZED IN THE CREATION OF THE DESIGN INFORMATION CONTAINED HEREIN SHALL REMAIN THE PROPERTY OF CPECC.</t>
  </si>
  <si>
    <t>Согласовано Покупателем  (рев. 00) / Approved by the Purchaser (rev. 00)</t>
  </si>
  <si>
    <t>Included in MDRB/TP
(X=Required)</t>
  </si>
  <si>
    <t>Ответственная сторона / responsible party</t>
  </si>
  <si>
    <t>Выпуск ревизии документа на рассмотрение Покупателя (IFR) (рев.D1) / Document revision issue for Purchaser review (IFR) (rev.D1)</t>
  </si>
  <si>
    <t>Согласовано Покупателем  (рев. D1) / Approved by the Purchaser (rev. D1)</t>
  </si>
  <si>
    <t>Vendor Revision / Ревизия Поставщика</t>
  </si>
  <si>
    <t>Статус документа / 
Document status</t>
  </si>
  <si>
    <t>GA</t>
  </si>
  <si>
    <t>ВСЕГО ФАКТ %</t>
  </si>
  <si>
    <t>ВСЕГО План%</t>
  </si>
  <si>
    <t>КД ФАКТ %</t>
  </si>
  <si>
    <t>РД ФАКТ %</t>
  </si>
  <si>
    <t>КД ПЛАН %</t>
  </si>
  <si>
    <t>РД ПЛАН %</t>
  </si>
  <si>
    <t>Date</t>
  </si>
  <si>
    <t>Quantity</t>
  </si>
  <si>
    <t>%</t>
  </si>
  <si>
    <t>Forecast</t>
  </si>
  <si>
    <t>Fact</t>
  </si>
  <si>
    <t>Plan</t>
  </si>
  <si>
    <t>Сегодня</t>
  </si>
  <si>
    <t>Rev A1</t>
  </si>
  <si>
    <t>Rev 00</t>
  </si>
  <si>
    <t>А1</t>
  </si>
  <si>
    <t>VDR total</t>
  </si>
  <si>
    <t>CDD</t>
  </si>
  <si>
    <t>DD</t>
  </si>
  <si>
    <t>Draft of document form (video frames) (for AFA&amp;FFS)</t>
  </si>
  <si>
    <t>Чертеж форм документов (видеокадров) (для АСПСиПТ)</t>
  </si>
  <si>
    <t>аналоговые и дискретные сигналы, искробезопасный и неискробезопасный</t>
  </si>
  <si>
    <t>for IS and NON-IS channels</t>
  </si>
  <si>
    <t>JU</t>
  </si>
  <si>
    <t>AUCS Network Cabinet</t>
  </si>
  <si>
    <t>0010</t>
  </si>
  <si>
    <t>Cabinet name/Name of document</t>
  </si>
  <si>
    <t>Наименование шкафа/Наименование документа</t>
  </si>
  <si>
    <t>Add Cabinet name</t>
  </si>
  <si>
    <t>Дополнительное наименование шкафа</t>
  </si>
  <si>
    <t>Tupe of documents</t>
  </si>
  <si>
    <t>Тип документа</t>
  </si>
  <si>
    <t>AGDS Control Cabinet</t>
  </si>
  <si>
    <t>AFA&amp;FFS Control Cabinet KSPA 9030-01/TECON TU 4371-001-00159093-07 REV.5.</t>
  </si>
  <si>
    <t>MPCMS Control Cabinet</t>
  </si>
  <si>
    <t>AUCS Control Cabinet</t>
  </si>
  <si>
    <t>Backup AWS console</t>
  </si>
  <si>
    <t>Шкаф системный АСУ Э</t>
  </si>
  <si>
    <t>Шкаф кроссовый АСУ Э</t>
  </si>
  <si>
    <t>Шкаф коммуникационный АСУ Э</t>
  </si>
  <si>
    <t>База данных вводов/выводов последовательного канала связи (для АСУ Э)</t>
  </si>
  <si>
    <t>Спецификация оборудования (для АСУ Э)</t>
  </si>
  <si>
    <t>Массив входных данных (для АСУ Э)</t>
  </si>
  <si>
    <t>Состав выходных данных (сообщений) (для АСУ Э)</t>
  </si>
  <si>
    <t>AFA&amp;FFS Marshalling cabinet KSPA 9030-01/TECON TU 4371-001-00159093-07 REV.5.</t>
  </si>
  <si>
    <t>Выпуск ревизии документа на рассмотрение Покупателя (IFR) (рев.E1) / Document revision issue for Purchaser review (IFR) (rev.E1)</t>
  </si>
  <si>
    <t>Выпуск ревизии документа на рассмотрение Покупателя (IFC) (рев.01) / Document revision issue for Purchaser review (IFC) (rev.01)</t>
  </si>
  <si>
    <t>Согласовано Покупателем  (рев. 01) / Approved by the Purchaser (rev. 01)</t>
  </si>
  <si>
    <t>Согласовано Покупателем  (рев. E1) / Approved by the Purchaser (rev. E1)</t>
  </si>
  <si>
    <t>Шкаф коммуникационный комбинированный</t>
  </si>
  <si>
    <t>Таблица соединений и подключений (для АСКУЭР)</t>
  </si>
  <si>
    <t>Опросный лист весовых характеристик (для АСКУЭР)</t>
  </si>
  <si>
    <t>Перечень электрической нагрузки (для АСКУЭР)</t>
  </si>
  <si>
    <t>Расчеты мощности и теплового баланса (для АСКУЭР)</t>
  </si>
  <si>
    <t>Процедура заводских приемочных испытаний (для АСКУЭР)</t>
  </si>
  <si>
    <t>Протоколы заводских приемо-сдаточных испытаний (для АСКУЭР)</t>
  </si>
  <si>
    <t>Процедура приемочных испытаний на площадке (для АСКУЭР)</t>
  </si>
  <si>
    <t>Протоколы приемочных испытаний на площадке (для АСКУЭР)</t>
  </si>
  <si>
    <t>3011</t>
  </si>
  <si>
    <t>3015</t>
  </si>
  <si>
    <t xml:space="preserve">Номер Контракта / Contract Number:
AGPZ-900/0055
</t>
  </si>
  <si>
    <t>ПЕРЕЧЕНЬ ДОКУМЕНТАЦИИ ПОСТАВЩИКА 
VENDOR DOCUMENT REGISTER</t>
  </si>
  <si>
    <t>Выпуск ревизии документа на рассмотрение Покупателя (IFR) (рев.F1) / Document revision issue for Purchaser review (IFR) (rev.F1)</t>
  </si>
  <si>
    <t>Согласовано Покупателем  (рев. F1) / Approved by the Purchaser (rev. F1)</t>
  </si>
  <si>
    <t>Выпуск ревизии документа на рассмотрение Покупателя (IFR) (рев.G1) / Document revision issue for Purchaser review (IFR) (rev.G1)</t>
  </si>
  <si>
    <t>Согласовано Покупателем  (рев. G1) / Approved by the Purchaser (rev. G1)</t>
  </si>
  <si>
    <t>Combined Network Cabinet</t>
  </si>
  <si>
    <t>Выпуск ревизии документа на рассмотрение Покупателя (IFC) (рев.02) / Document revision issue for Purchaser review (IFC) (rev.02)</t>
  </si>
  <si>
    <t>Согласовано Покупателем  (рев. 02) / Approved by the Purchaser (rev. 02)</t>
  </si>
  <si>
    <t>Automated Systems Safety Instrumented
System and Automated Gas Detection System</t>
  </si>
  <si>
    <t>Чертеж форм документов (видеокадров)  (для АСПСиПТ)</t>
  </si>
  <si>
    <t>3020</t>
  </si>
  <si>
    <t>3021</t>
  </si>
  <si>
    <t>54</t>
  </si>
  <si>
    <t>JH</t>
  </si>
  <si>
    <t>ПОДПРОЕКТ НЕЛИЦЕНЗИОННЫЕ УСТАНОВКИ</t>
  </si>
  <si>
    <t>Приложение 2</t>
  </si>
  <si>
    <t xml:space="preserve">СТАТУС РАССМОТРЕНИЯ ПАСПОРТОВ ГА по РО № P2AM-7-0001 </t>
  </si>
  <si>
    <t>Вендор</t>
  </si>
  <si>
    <t>Наименование</t>
  </si>
  <si>
    <t>Всего паспортов</t>
  </si>
  <si>
    <t>0-54</t>
  </si>
  <si>
    <t>1-11</t>
  </si>
  <si>
    <t>1-20</t>
  </si>
  <si>
    <t>1-30</t>
  </si>
  <si>
    <t>1-60</t>
  </si>
  <si>
    <t>1-70</t>
  </si>
  <si>
    <t>2-11</t>
  </si>
  <si>
    <t>2-30</t>
  </si>
  <si>
    <t>+</t>
  </si>
  <si>
    <t>∢</t>
  </si>
  <si>
    <t>ꟷ</t>
  </si>
  <si>
    <t>ПАО "Газпром автоматизация"</t>
  </si>
  <si>
    <t>Шкафы РСУ</t>
  </si>
  <si>
    <t>Шкафы АСПС и ПТ</t>
  </si>
  <si>
    <t>Шкафы МСОиВО</t>
  </si>
  <si>
    <t>Шкафы АСУЭ</t>
  </si>
  <si>
    <t>Итого:</t>
  </si>
  <si>
    <t>Легенда:</t>
  </si>
  <si>
    <t>СЭД - система электронного документооборота "Capital Projects".</t>
  </si>
  <si>
    <t xml:space="preserve"> - освоение 2019</t>
  </si>
  <si>
    <t xml:space="preserve"> - паспорт согласован в СЭД</t>
  </si>
  <si>
    <t xml:space="preserve"> - паспорт на рассмотрении, не согласован, есть замечания</t>
  </si>
  <si>
    <t xml:space="preserve"> - паспорт не загружен в СЭД, при этом оригинал паспорта может находиться на площадке АГПЗ</t>
  </si>
  <si>
    <t>Всего паспортов:</t>
  </si>
  <si>
    <t>Основные замечания:</t>
  </si>
  <si>
    <t>1. Разделы: Сведения об упаковывании (8), Свидетельство о приемке (9) - заполнить должность, подпись, проставить даты, печати.</t>
  </si>
  <si>
    <t>Информация обновляется ежедневно.</t>
  </si>
  <si>
    <t>Состояние документа</t>
  </si>
  <si>
    <t>REV.</t>
  </si>
  <si>
    <t>rev. 00</t>
  </si>
  <si>
    <t>Шкафы АСКУЭР</t>
  </si>
  <si>
    <t>Шкафы ПАЗ/АСКЗ</t>
  </si>
  <si>
    <t>PJSC «GAZPROM AVTOMATIZATSIYA»</t>
  </si>
  <si>
    <t>Согласовано Покупателем  (рев. 03) / Approved by the Purchaser (rev. 03)</t>
  </si>
  <si>
    <t>Выпуск ревизии документа на рассмотрение Покупателя (IFC) (рев.03) / Document revision issue for Purchaser review (IFC) (rev.03)</t>
  </si>
  <si>
    <t>Serial Link I/O Database (for AFA&amp;FFS)</t>
  </si>
  <si>
    <t>Регистрационная книга изготовления / отчеты с данными (для ПАЗ/СКЗ)</t>
  </si>
  <si>
    <t>Выпуск ревизии документа на рассмотрение Покупателя (IFR) (рев.H1) / Document revision issue for Purchaser review (IFR) (rev.H1)</t>
  </si>
  <si>
    <t>Согласовано Покупателем  (рев. H1) / Approved by the Purchaser (rev. H1)</t>
  </si>
  <si>
    <t>0015</t>
  </si>
  <si>
    <t>437</t>
  </si>
  <si>
    <t>Amursky gas processing plant
Phase 4. Gas processing plant phase 3</t>
  </si>
  <si>
    <t>Амурский газоперерабатывающий завод
Этап 4. Газоперерабатывающий завод. Фаза 3</t>
  </si>
  <si>
    <t>Dehydration and mercury removal unit №4</t>
  </si>
  <si>
    <t>Установка осушки и удаления ртути №4</t>
  </si>
  <si>
    <t>Methane fraction Booster compressor station №4</t>
  </si>
  <si>
    <t>Дожимная компрессорная станция метановой фракции (ДКС) №4</t>
  </si>
  <si>
    <t>Generating Unit with Diesel Power Plant No.2</t>
  </si>
  <si>
    <t>Энергетический блок с ДЭС №2</t>
  </si>
  <si>
    <t>Сabinets assembly drawings and schemes
(for 4-30, DCS)</t>
  </si>
  <si>
    <t>Сборочные чертежи и схемы шкафов
(Для 4-30, РСУ)</t>
  </si>
  <si>
    <t>Сabinets assembly drawings and schemes(for 4-30, SIS/AGDS)</t>
  </si>
  <si>
    <t>Сборочные чертежи и схемы шкафов(Для 4-30, ПАЗ/СКЗ)</t>
  </si>
  <si>
    <t>Сabinets assembly drawings and schemes
(for 4-30, SIS/AGDS)</t>
  </si>
  <si>
    <t>Сборочные чертежи и схемы шкафов
(Для 4-30, ПАЗ/СКЗ)</t>
  </si>
  <si>
    <t>Сabinets assembly drawings and schemes(for 4-30, AFA&amp;FFS)</t>
  </si>
  <si>
    <t>Сборочные чертежи и схемы шкафов(Для 4-30, АСПСиПТ)</t>
  </si>
  <si>
    <t>Сabinets assembly drawings and schemes
(for 4-30, AFA&amp;FFS)</t>
  </si>
  <si>
    <t>Сборочные чертежи и схемы шкафов
(Для 4-30, АСПСиПТ)</t>
  </si>
  <si>
    <t>Сabinets assembly drawings and schemes(for 4-30, AUMS)</t>
  </si>
  <si>
    <t>Сборочные чертежи и схемы шкафов(Для 4-30, аскуэр)</t>
  </si>
  <si>
    <t>Сabinets assembly drawings and schemes
(for 4-30, AUMS)</t>
  </si>
  <si>
    <t>Сборочные чертежи и схемы шкафов
(Для 4-30, аскуэр)</t>
  </si>
  <si>
    <t>Сabinets assembly drawings and schemes(for 4-30, MPCMS)</t>
  </si>
  <si>
    <t>Сборочные чертежи и схемы шкафов(Для 4-30, МСОиВО)</t>
  </si>
  <si>
    <t>Сabinets assembly drawings and schemes
(for 4-30, MPCMS)</t>
  </si>
  <si>
    <t>Сборочные чертежи и схемы шкафов
(Для 4-30, МСОиВО)</t>
  </si>
  <si>
    <t>Сabinets assembly drawings and schemes(for 4-110, DCS)</t>
  </si>
  <si>
    <t>Сборочные чертежи и схемы шкафов(Для 4-110, РСУ)</t>
  </si>
  <si>
    <t>Сabinets assembly drawings and schemes
(for 4-110, DCS)</t>
  </si>
  <si>
    <t>Сборочные чертежи и схемы шкафов
(Для 4-110, РСУ)</t>
  </si>
  <si>
    <t>Сabinets assembly drawings and schemes(for 4-110, SIS/AGDS)</t>
  </si>
  <si>
    <t>Сборочные чертежи и схемы шкафов(Для 4-110, ПАЗ/СКЗ)</t>
  </si>
  <si>
    <t>Сabinets assembly drawings and schemes
(for 4-110, SIS/AGDS)</t>
  </si>
  <si>
    <t>Сборочные чертежи и схемы шкафов
(Для 4-110, ПАЗ/СКЗ)</t>
  </si>
  <si>
    <t>Сборочные чертежи и схемы шкафов
(Для 4-110, АСПСиПТ)</t>
  </si>
  <si>
    <t>Сabinets assembly drawings and schemes(for 4-110, AFA&amp;FFS)</t>
  </si>
  <si>
    <t>Сборочные чертежи и схемы шкафов(Для 4-110, АСПСиПТ)</t>
  </si>
  <si>
    <t>Сabinets assembly drawings and schemes
(for 4-110, AFA&amp;FFS)</t>
  </si>
  <si>
    <t>Сabinets assembly drawings and schemes(for 4-110, AUCS)</t>
  </si>
  <si>
    <t>Сборочные чертежи и схемы шкафов(Для 4-110, АСУ Э)</t>
  </si>
  <si>
    <t>Сabinets assembly drawings and schemes
(for 4-110, AUCS)</t>
  </si>
  <si>
    <t>Сборочные чертежи и схемы шкафов
(Для 4-110, АСУ Э)</t>
  </si>
  <si>
    <t>Сabinets assembly drawings and schemes(for 4-110, AUMS)</t>
  </si>
  <si>
    <t>Сборочные чертежи и схемы шкафов(Для 4-110, аскуэр)</t>
  </si>
  <si>
    <t>Сabinets assembly drawings and schemes
(for 4-110, AUMS)</t>
  </si>
  <si>
    <t>Сборочные чертежи и схемы шкафов
(Для 4-110, аскуэр)</t>
  </si>
  <si>
    <t>Сabinets assembly drawings and schemes
(for 4-200, AUCS)</t>
  </si>
  <si>
    <t>Сборочные чертежи и схемы шкафов
(Для 4-200, АСУ Э)</t>
  </si>
  <si>
    <t>0055-P2-GA1-CPC-TRM-00399</t>
  </si>
  <si>
    <t>0055-CPC-GA1-4.3.0.00.CPC-ATH.TP-0001</t>
  </si>
  <si>
    <t>A1</t>
  </si>
  <si>
    <t>Номер документа / Document Number:
0055-CPC-GA1-4.3.0.00.CPC-ATH.TP-0001
Редакция / Revision: A1</t>
  </si>
  <si>
    <t>0055-P2-GA1-CPC-TRM-00407</t>
  </si>
  <si>
    <t>0055-P2-CPC-GA1-TRM-00326</t>
  </si>
  <si>
    <t>0055-P2-GA1-CPC-TRM-00414</t>
  </si>
  <si>
    <t>0055-P2-GA1-CPC-TRM-00415</t>
  </si>
  <si>
    <t>0055-P2-GA1-CPC-TRM-00417</t>
  </si>
  <si>
    <t>Сabinets assembly drawings and schemes
(for 131, phase 1, equipment for Unit 4-30)</t>
  </si>
  <si>
    <t>Сборочные чертежи и схемы шкафов
(Для 131, Фаза 1, оборудование для установки 4-30)</t>
  </si>
  <si>
    <t>4301</t>
  </si>
  <si>
    <t>4302</t>
  </si>
  <si>
    <t>4303</t>
  </si>
  <si>
    <t>4101</t>
  </si>
  <si>
    <t>4102</t>
  </si>
  <si>
    <t>4103</t>
  </si>
  <si>
    <t>Сabinets assembly drawings and schemes(for 131, phase 1, equipment for Unit 4-110)</t>
  </si>
  <si>
    <t>Сборочные чертежи и схемы шкафов(Для 131, Фаза 1, оборудование для установки 4-110)</t>
  </si>
  <si>
    <t>Сabinets assembly drawings and schemes
(for 131, phase 1, equipment for Unit 4-110)</t>
  </si>
  <si>
    <t>Сборочные чертежи и схемы шкафов
(Для 131, Фаза 1, оборудование для установки 4-110)</t>
  </si>
  <si>
    <t>0055-P2-GA1-CPC-TRM-00480</t>
  </si>
  <si>
    <t>0055-P2-GA1-CPC-TRM-00485</t>
  </si>
  <si>
    <t>0055-P2-GA1-CPC-TRM-00486</t>
  </si>
  <si>
    <t>0055-P2-GA1-CPC-TRM-00487</t>
  </si>
  <si>
    <t>0055-P2-GA1-CPC-TRM-00493</t>
  </si>
  <si>
    <t>0055-P2-GA1-CPC-TRM-00498</t>
  </si>
  <si>
    <t>в работе / in progress</t>
  </si>
  <si>
    <t>аннулирован / VOID</t>
  </si>
  <si>
    <t>4-30-JDCC-0001</t>
  </si>
  <si>
    <t>4-30-JDCC-0002</t>
  </si>
  <si>
    <t>4-30-JDMCI-0001</t>
  </si>
  <si>
    <t>4-30-JDMCU-0001</t>
  </si>
  <si>
    <t>4-30-JDMCU-0002</t>
  </si>
  <si>
    <t>4-30-JDMCU-0003</t>
  </si>
  <si>
    <t>4-30-JDMCN-0001</t>
  </si>
  <si>
    <t>4-30-JDNC-0001</t>
  </si>
  <si>
    <t>4-30-JUNC-0001</t>
  </si>
  <si>
    <t>4-30-JUNC-0002</t>
  </si>
  <si>
    <t>4-30-JDCD-0001</t>
  </si>
  <si>
    <t>4-30-JSCC-0001</t>
  </si>
  <si>
    <t>4-30-JSMCI-0001</t>
  </si>
  <si>
    <t>4-30-JSMCN-0001</t>
  </si>
  <si>
    <t>4-30-JSMCN-0002</t>
  </si>
  <si>
    <t>4-30-JSMCN-0003</t>
  </si>
  <si>
    <t>4-30-JGCC-0001</t>
  </si>
  <si>
    <t>4-30-JGMCU-0001</t>
  </si>
  <si>
    <t>4-30-JGMCN-0001</t>
  </si>
  <si>
    <t>4-30-JGMCN-0002</t>
  </si>
  <si>
    <t>4-30-JFCC-0001</t>
  </si>
  <si>
    <t>4-30-JFMC-0001</t>
  </si>
  <si>
    <t>4-30-JFMC-0002</t>
  </si>
  <si>
    <t>4-30-JFMC-0003</t>
  </si>
  <si>
    <t>4-30-JRCC-0001</t>
  </si>
  <si>
    <t>4-30-JMCC-0001</t>
  </si>
  <si>
    <t>4-11-JDCC-0001</t>
  </si>
  <si>
    <t>4-11-JDMCU-0001</t>
  </si>
  <si>
    <t>4-11-JDMCU-0002</t>
  </si>
  <si>
    <t>4-11-JDMCN-0001</t>
  </si>
  <si>
    <t>4-11-JDNC-0001</t>
  </si>
  <si>
    <t>4-11-JDCD-0001</t>
  </si>
  <si>
    <t>4-11-JSCC-0001</t>
  </si>
  <si>
    <t>4-11-JSMCI-0001</t>
  </si>
  <si>
    <t>4-11-JSMCN-0001</t>
  </si>
  <si>
    <t>4-11-JGCC-0001</t>
  </si>
  <si>
    <t>4-11-JGMCN-0001</t>
  </si>
  <si>
    <t>4-11-JGMCN-0002</t>
  </si>
  <si>
    <t>4-11-JFCC-0001</t>
  </si>
  <si>
    <t>4-11-JFMC-0001</t>
  </si>
  <si>
    <t>4-11-JECC-0001</t>
  </si>
  <si>
    <t>4-11-JECC-0002</t>
  </si>
  <si>
    <t>4-11-JRCC-0001</t>
  </si>
  <si>
    <t>4-11-JRCC-0002</t>
  </si>
  <si>
    <t>4-20-JENC-0001</t>
  </si>
  <si>
    <t>4-20-JECC-0001</t>
  </si>
  <si>
    <t>4-20-JEMC-0001</t>
  </si>
  <si>
    <t>4-20-JEMC-0002</t>
  </si>
  <si>
    <t>4-20-JEMC-0003</t>
  </si>
  <si>
    <t>4-20-JUNC-0001</t>
  </si>
  <si>
    <t>0-54-JDCD-4301</t>
  </si>
  <si>
    <t>0-54-JDCD-4302</t>
  </si>
  <si>
    <t>0-54-JDCD-4303</t>
  </si>
  <si>
    <t>0-54-JSCP-4301</t>
  </si>
  <si>
    <t>0-54-JDCD-4101</t>
  </si>
  <si>
    <t>0-54-JDCD-4102</t>
  </si>
  <si>
    <t>0-54-JDCD-4103</t>
  </si>
  <si>
    <t>0-54-JSCP-4101</t>
  </si>
  <si>
    <t>0055-P2-GA1-CPC-TRM-00505</t>
  </si>
  <si>
    <t>0055-P2-GA1-CPC-TRM-00504</t>
  </si>
  <si>
    <t>0055-P2-GA1-CPC-TRM-00503</t>
  </si>
  <si>
    <t>КАТАЛОГ БАЗЫ ДАННЫХ (ДЛЯ МСОИВО)</t>
  </si>
  <si>
    <t>DATABASE CATALOGUE (FOR MPCMS)</t>
  </si>
  <si>
    <t>ДОБАВЛЕН ПОСЛЕ ПОЛУЧЕНИЯ ЗАМЕЧАНИЙ В ТРАНСМИТЛЕ  0055-P2-GA1-CPC-TRM-00371</t>
  </si>
  <si>
    <t>V7</t>
  </si>
  <si>
    <t>примечание в конце строки</t>
  </si>
  <si>
    <t>0055-P2-GA1-CPC-TRM-00509</t>
  </si>
  <si>
    <t>1115</t>
  </si>
  <si>
    <t>1111</t>
  </si>
  <si>
    <t>1120</t>
  </si>
  <si>
    <t>1121</t>
  </si>
  <si>
    <t>0055-P2-GA1-CPC-TRM-00506</t>
  </si>
  <si>
    <t>0055-P2-GA1-CPC-TRM-00507</t>
  </si>
  <si>
    <t>0055-P2-GA1-CPC-TRM-00508</t>
  </si>
  <si>
    <t>0055-P2-CPC-GA1-TRM-00376</t>
  </si>
  <si>
    <t>где номер ?</t>
  </si>
  <si>
    <t>0055-P2-CPC-GA1-TRM-00378</t>
  </si>
  <si>
    <t xml:space="preserve">09.06.2020
</t>
  </si>
  <si>
    <t>Выпуск ревизии документа на рассмотрение Покупателя (IFC) (рев.03) / Document revision issue for Purchaser review (IFC) (rev.04)</t>
  </si>
  <si>
    <t>Согласовано Покупателем  (рев. 03) / Approved by the Purchaser (rev. 04)</t>
  </si>
  <si>
    <t>Выгружено/не выгружено
в какой ревизии</t>
  </si>
  <si>
    <t>Замечания
получены (ревизия)
Ожидание на какую ревизию</t>
  </si>
  <si>
    <t>Действие ГА</t>
  </si>
  <si>
    <t>Результат или действие ГА</t>
  </si>
  <si>
    <t>Номер Трансмиталла ГА</t>
  </si>
  <si>
    <t>Дата Трансмиталла ГА</t>
  </si>
  <si>
    <t>Номер Трансмиталла CPECC с замечаниями</t>
  </si>
  <si>
    <t>Дата прихода трансмитала CPECC
(когда получены замечания)</t>
  </si>
  <si>
    <t>Действие</t>
  </si>
  <si>
    <t>Ревизия</t>
  </si>
  <si>
    <t>Результат/Действия ГА</t>
  </si>
  <si>
    <t>Количество документов</t>
  </si>
  <si>
    <t>Устранить замечания</t>
  </si>
  <si>
    <t>Согласовано</t>
  </si>
  <si>
    <t>ожидание замечаний</t>
  </si>
  <si>
    <t>Выпустить в 00</t>
  </si>
  <si>
    <t>не выгружено A1</t>
  </si>
  <si>
    <t>---/---</t>
  </si>
  <si>
    <t>0055-P2-GA1-CPC-TRM-00514</t>
  </si>
  <si>
    <r>
      <t xml:space="preserve">КОД CRS в ревизиях с БУКВАМИ </t>
    </r>
    <r>
      <rPr>
        <b/>
        <sz val="11"/>
        <color rgb="FFFF0000"/>
        <rFont val="Arial"/>
        <family val="2"/>
        <charset val="204"/>
      </rPr>
      <t>(от А до Н)</t>
    </r>
  </si>
  <si>
    <r>
      <t>КОД CRS в ревизиях с ЦИФРАМИ</t>
    </r>
    <r>
      <rPr>
        <b/>
        <sz val="11"/>
        <color rgb="FFFF0000"/>
        <rFont val="Arial"/>
        <family val="2"/>
        <charset val="204"/>
      </rPr>
      <t xml:space="preserve"> (от 00 до 05)</t>
    </r>
  </si>
  <si>
    <t>0055-P2-CPC-GA1-TRM-00371</t>
  </si>
  <si>
    <t>0055-CPC-GA1-4.3.0.00.CPC-ATH-RY-0001_00_ER</t>
  </si>
  <si>
    <t>0055-P2-CPC-GA1-TRM-00396</t>
  </si>
  <si>
    <t>0055-P2-GA1-CPC-TRM-00526</t>
  </si>
  <si>
    <t>0055-P2-CPC-GA1-TRM-00409</t>
  </si>
  <si>
    <t xml:space="preserve">21.07.2020
</t>
  </si>
  <si>
    <t>0055-P2-CPC-GA1-TRM-00408</t>
  </si>
  <si>
    <t>0055-P2-GA1-CPC-TRM-00546</t>
  </si>
  <si>
    <t>0055-P2-CPC-GA1-TRM-00417</t>
  </si>
  <si>
    <t>09.06.2020 в 0055-P2-CPC-GA1-TRM-00378 с кодом CRS=1. 0055-P2-CPC-GA1-TRM-00418 с кодом CRS=2.</t>
  </si>
  <si>
    <t>0055-P2-CPC-GA1-TRM-00418</t>
  </si>
  <si>
    <t>от 09.06.2020 в 0055-P2-CPC-GA1-TRM-00378 (CRS=1);</t>
  </si>
  <si>
    <t>от 21.07.2020 В 0055-P2-CPC-GA1-TRM-00409 (CRS=1);</t>
  </si>
  <si>
    <t>от 21.07.2020 в 0055-P2-CPC-GA1-TRM-00409 (CRS=1);</t>
  </si>
  <si>
    <t>Контроллер для систем пожарной автоматики КСПА 9030-01/Текон, ТУ 4371-001-00159093-07 изм.5. Шкаф кроссовый АСПС и ПТ.</t>
  </si>
  <si>
    <t>0055-P2-GA1-CPC-TRM-00516</t>
  </si>
  <si>
    <t>0055-P2-GA1-CPC-TRM-00559</t>
  </si>
  <si>
    <t>0055-P2-GA1-CPC-TRM-00561</t>
  </si>
  <si>
    <t>0055-P2-GA1-CPC-TRM-00562</t>
  </si>
  <si>
    <t>0055-P2-GA1-CPC-TRM-00563</t>
  </si>
  <si>
    <t>0055-P2-GA1-CPC-TRM-00564</t>
  </si>
  <si>
    <t>0055-P2-CPC-GA1-TRM-00572</t>
  </si>
  <si>
    <t>0055-P2-CPC-GA1-TRM-00576</t>
  </si>
  <si>
    <t>0055-P2-CPC-GA1-TRM-00581</t>
  </si>
</sst>
</file>

<file path=xl/styles.xml><?xml version="1.0" encoding="utf-8"?>
<styleSheet xmlns="http://schemas.openxmlformats.org/spreadsheetml/2006/main" xmlns:mc="http://schemas.openxmlformats.org/markup-compatibility/2006" xmlns:x14ac="http://schemas.microsoft.com/office/spreadsheetml/2009/9/ac" mc:Ignorable="x14ac">
  <numFmts count="44">
    <numFmt numFmtId="164" formatCode="_-* #,##0_-;\-* #,##0_-;_-* &quot;-&quot;_-;_-@_-"/>
    <numFmt numFmtId="165" formatCode="_-* #,##0.00_-;\-* #,##0.00_-;_-* &quot;-&quot;??_-;_-@_-"/>
    <numFmt numFmtId="166" formatCode="_-* #,##0.00_р_._-;\-* #,##0.00_р_._-;_-* &quot;-&quot;??_р_._-;_-@_-"/>
    <numFmt numFmtId="167" formatCode="_ * #,##0_ ;_ * \-#,##0_ ;_ * &quot;-&quot;_ ;_ @_ "/>
    <numFmt numFmtId="168" formatCode="&quot;$&quot;#,##0_);[Red]\(&quot;$&quot;#,##0\)"/>
    <numFmt numFmtId="169" formatCode="_(&quot;$&quot;* #,##0_);_(&quot;$&quot;* \(#,##0\);_(&quot;$&quot;* &quot;-&quot;_);_(@_)"/>
    <numFmt numFmtId="170" formatCode="_(* #,##0_);_(* \(#,##0\);_(* &quot;-&quot;_);_(@_)"/>
    <numFmt numFmtId="171" formatCode="#."/>
    <numFmt numFmtId="172" formatCode="#.##.;[Red]#.####;&quot;簀&quot;"/>
    <numFmt numFmtId="173" formatCode="_-* #,##0_-;&quot;₩&quot;&quot;₩&quot;&quot;₩&quot;&quot;₩&quot;\-* #,##0_-;_-* &quot;-&quot;_-;_-@_-"/>
    <numFmt numFmtId="174" formatCode="hh"/>
    <numFmt numFmtId="175" formatCode="&quot;₩&quot;#,##0;&quot;₩&quot;&quot;₩&quot;&quot;₩&quot;&quot;₩&quot;&quot;₩&quot;\-&quot;₩&quot;#,##0"/>
    <numFmt numFmtId="176" formatCode="#,##0.0#&quot;CMH/대&quot;;\-#,##0.0#&quot;CMH/대&quot;"/>
    <numFmt numFmtId="177" formatCode="#,##0.0#&quot;CMM/대&quot;;\-#,##0.0#&quot;CMM/대&quot;"/>
    <numFmt numFmtId="178" formatCode="_-* #,##0.00\ _€_-;\-* #,##0.00\ _€_-;_-* &quot;-&quot;??\ _€_-;_-@_-"/>
    <numFmt numFmtId="179" formatCode="\$#,##0\ ;\(\$#,##0\)"/>
    <numFmt numFmtId="180" formatCode="&quot;₩&quot;\ #,##0.00;[Red]&quot;₩&quot;\ \-#,##0.00"/>
    <numFmt numFmtId="181" formatCode="General_)"/>
    <numFmt numFmtId="182" formatCode="0.00_)"/>
    <numFmt numFmtId="183" formatCode="#,##0.0###&quot;kg/대&quot;;\-#,##0.0#####&quot;kg/대&quot;"/>
    <numFmt numFmtId="184" formatCode="_-* #,##0_-;_-* #,##0\-;_-* &quot;-&quot;_-;_-@_-"/>
    <numFmt numFmtId="185" formatCode="#,##0.0###&quot;㎥/대&quot;;\-#,##0.0#####&quot;㎥/대&quot;"/>
    <numFmt numFmtId="186" formatCode="_ &quot;ج.م.&quot;* #,##0.00_ ;_ &quot;ج.م.&quot;* \-#,##0.00_ ;_ &quot;ج.م.&quot;* &quot;-&quot;??_ ;_ @_ "/>
    <numFmt numFmtId="187" formatCode="#,##0.0###&quot;Ton/set&quot;;\-#,##0.0#####&quot;Ton/대&quot;"/>
    <numFmt numFmtId="188" formatCode="#,##0.0###&quot;Ton/대&quot;;\-#,##0.0#####&quot;Ton/대&quot;"/>
    <numFmt numFmtId="189" formatCode="#,##0.0###&quot;TPH/대&quot;;\-#,##0.0#####&quot;TPH/대&quot;"/>
    <numFmt numFmtId="190" formatCode="_-&quot;fl&quot;\ * #,##0_-;_-&quot;fl&quot;\ * #,##0\-;_-&quot;fl&quot;\ * &quot;-&quot;_-;_-@_-"/>
    <numFmt numFmtId="191" formatCode="_-&quot;fl&quot;\ * #,##0.00_-;_-&quot;fl&quot;\ * #,##0.00\-;_-&quot;fl&quot;\ * &quot;-&quot;??_-;_-@_-"/>
    <numFmt numFmtId="192" formatCode="&quot;₩&quot;#,##0.00;[Red]&quot;₩&quot;\-#,##0.00"/>
    <numFmt numFmtId="193" formatCode="_-* #,##0\ _€_-;\-* #,##0\ _€_-;_-* &quot;-&quot;\ _€_-;_-@_-"/>
    <numFmt numFmtId="194" formatCode="_-&quot;€&quot;* #,##0.00_-;\-&quot;€&quot;* #,##0.00_-;_-&quot;€&quot;* &quot;-&quot;??_-;_-@_-"/>
    <numFmt numFmtId="195" formatCode="_ * #\!\,##0_ ;_ * &quot;₩&quot;\!\-#\!\,##0_ ;_ * &quot;-&quot;_ ;_ @_ "/>
    <numFmt numFmtId="196" formatCode="#,##0.00_ "/>
    <numFmt numFmtId="197" formatCode="_-&quot;₩&quot;* #,##0_-;\-&quot;₩&quot;* #,##0_-;_-&quot;₩&quot;* &quot;-&quot;_-;_-@_-"/>
    <numFmt numFmtId="198" formatCode="_-&quot;$&quot;* #,##0_-;\-&quot;$&quot;* #,##0_-;_-&quot;$&quot;* &quot;-&quot;_-;_-@_-"/>
    <numFmt numFmtId="199" formatCode="_-&quot;$&quot;* #,##0.00_-;\-&quot;$&quot;* #,##0.00_-;_-&quot;$&quot;* &quot;-&quot;??_-;_-@_-"/>
    <numFmt numFmtId="200" formatCode="#,##0.00_);\(#,##0.00\);&quot;- &quot;"/>
    <numFmt numFmtId="201" formatCode="&quot;$&quot;\ \ \ \ \ #,##0_);\(&quot;$&quot;\ \ \ \ #,##0\)"/>
    <numFmt numFmtId="202" formatCode="_(&quot;$&quot;* #,##0.00_);_(&quot;$&quot;* \(#,##0.00\);_(&quot;$&quot;* &quot;-&quot;_);_(@_)"/>
    <numFmt numFmtId="203" formatCode="\ \ \ &quot;$&quot;\ \ \ \ \ \ \ #,##0_);\(&quot;$&quot;#,##0\)"/>
    <numFmt numFmtId="204" formatCode="mm/dd/yy;@"/>
    <numFmt numFmtId="205" formatCode="[$-419]dd\ mmm\ yy;@"/>
    <numFmt numFmtId="206" formatCode="[$-F800]dddd\,\ mmmm\ dd\,\ yyyy"/>
    <numFmt numFmtId="207" formatCode="dd/mm/yy;@"/>
  </numFmts>
  <fonts count="210">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name val="Arial"/>
      <family val="2"/>
    </font>
    <font>
      <sz val="10"/>
      <color theme="1"/>
      <name val="Arial"/>
      <family val="2"/>
    </font>
    <font>
      <sz val="10"/>
      <name val="Arial"/>
      <family val="2"/>
      <charset val="204"/>
    </font>
    <font>
      <sz val="11"/>
      <color rgb="FF9C0006"/>
      <name val="Calibri"/>
      <family val="3"/>
      <charset val="134"/>
      <scheme val="minor"/>
    </font>
    <font>
      <sz val="11"/>
      <color rgb="FF006100"/>
      <name val="Calibri"/>
      <family val="3"/>
      <charset val="134"/>
      <scheme val="minor"/>
    </font>
    <font>
      <sz val="10"/>
      <name val="MS Sans Serif"/>
      <family val="2"/>
    </font>
    <font>
      <sz val="10"/>
      <name val="Arial"/>
      <family val="2"/>
      <charset val="204"/>
    </font>
    <font>
      <sz val="10"/>
      <name val="Arial"/>
      <family val="2"/>
    </font>
    <font>
      <sz val="11"/>
      <color theme="1"/>
      <name val="Calibri"/>
      <family val="2"/>
      <scheme val="minor"/>
    </font>
    <font>
      <sz val="11"/>
      <color theme="1"/>
      <name val="Arial"/>
      <family val="2"/>
    </font>
    <font>
      <b/>
      <sz val="18"/>
      <color theme="3"/>
      <name val="Cambria"/>
      <family val="2"/>
      <scheme val="major"/>
    </font>
    <font>
      <b/>
      <sz val="12"/>
      <name val="Arial"/>
      <family val="2"/>
    </font>
    <font>
      <b/>
      <sz val="11"/>
      <color theme="1"/>
      <name val="Arial"/>
      <family val="2"/>
    </font>
    <font>
      <b/>
      <sz val="11"/>
      <name val="Arial"/>
      <family val="2"/>
    </font>
    <font>
      <b/>
      <sz val="1"/>
      <color indexed="8"/>
      <name val="Courier"/>
      <family val="3"/>
    </font>
    <font>
      <sz val="12"/>
      <name val="바탕체"/>
      <family val="1"/>
      <charset val="129"/>
    </font>
    <font>
      <sz val="12"/>
      <name val="돋움체"/>
      <family val="3"/>
      <charset val="129"/>
    </font>
    <font>
      <sz val="12"/>
      <name val="톝꾄ⁿ톱"/>
      <family val="1"/>
      <charset val="129"/>
    </font>
    <font>
      <sz val="12"/>
      <name val="|??´¸ⓒ"/>
      <family val="1"/>
      <charset val="129"/>
    </font>
    <font>
      <b/>
      <i/>
      <sz val="12"/>
      <name val="System"/>
      <family val="2"/>
      <charset val="129"/>
    </font>
    <font>
      <u/>
      <sz val="8.25"/>
      <color indexed="36"/>
      <name val="굃굍 굊긕긘긞긏"/>
      <family val="3"/>
      <charset val="129"/>
    </font>
    <font>
      <sz val="12"/>
      <name val="COUR"/>
      <family val="3"/>
    </font>
    <font>
      <sz val="10"/>
      <name val="±¼¸²Ã¼"/>
      <family val="3"/>
      <charset val="129"/>
    </font>
    <font>
      <sz val="13"/>
      <name val=".vntime"/>
      <family val="2"/>
    </font>
    <font>
      <sz val="10"/>
      <name val="굴림체"/>
      <family val="3"/>
      <charset val="129"/>
    </font>
    <font>
      <sz val="11"/>
      <name val="돋움"/>
      <family val="3"/>
      <charset val="129"/>
    </font>
    <font>
      <u/>
      <sz val="10"/>
      <color indexed="36"/>
      <name val="Arial"/>
      <family val="2"/>
    </font>
    <font>
      <sz val="10"/>
      <name val="‚l‚r –¾’©"/>
      <family val="1"/>
      <charset val="129"/>
    </font>
    <font>
      <sz val="12"/>
      <name val="Times New Roman"/>
      <family val="1"/>
    </font>
    <font>
      <sz val="11"/>
      <name val="¾©"/>
      <family val="3"/>
      <charset val="255"/>
    </font>
    <font>
      <sz val="12"/>
      <name val="굴림체"/>
      <family val="3"/>
      <charset val="129"/>
    </font>
    <font>
      <sz val="11"/>
      <name val="옠??"/>
      <family val="3"/>
      <charset val="129"/>
    </font>
    <font>
      <sz val="11"/>
      <name val="굴림체"/>
      <family val="3"/>
      <charset val="129"/>
    </font>
    <font>
      <sz val="12"/>
      <name val="±¼¸²Ã¼"/>
      <family val="3"/>
      <charset val="129"/>
    </font>
    <font>
      <sz val="11"/>
      <name val="±¼¸²Ã¼"/>
      <family val="3"/>
      <charset val="129"/>
    </font>
    <font>
      <sz val="11"/>
      <color indexed="8"/>
      <name val="Calibri"/>
      <family val="2"/>
    </font>
    <font>
      <sz val="11"/>
      <color indexed="8"/>
      <name val="맑은 고딕"/>
      <family val="3"/>
      <charset val="129"/>
    </font>
    <font>
      <sz val="12"/>
      <name val="¹ÙÅÁÃ¼"/>
      <family val="1"/>
      <charset val="129"/>
    </font>
    <font>
      <sz val="11"/>
      <color theme="0"/>
      <name val="Arial"/>
      <family val="2"/>
    </font>
    <font>
      <sz val="11"/>
      <color indexed="9"/>
      <name val="Calibri"/>
      <family val="2"/>
    </font>
    <font>
      <sz val="11"/>
      <color indexed="9"/>
      <name val="맑은 고딕"/>
      <family val="3"/>
      <charset val="129"/>
    </font>
    <font>
      <sz val="18"/>
      <name val="µ¸¿òÃ¼"/>
      <family val="3"/>
      <charset val="129"/>
    </font>
    <font>
      <b/>
      <sz val="13"/>
      <name val="±¼¸²Ã¼"/>
      <family val="3"/>
      <charset val="129"/>
    </font>
    <font>
      <b/>
      <sz val="16"/>
      <name val="µ¸¿òÃ¼"/>
      <family val="3"/>
      <charset val="129"/>
    </font>
    <font>
      <sz val="11"/>
      <name val="¥ì¢¬¢¯o"/>
      <family val="3"/>
    </font>
    <font>
      <sz val="12"/>
      <name val="ⓒoUAAA¨u"/>
      <family val="1"/>
      <charset val="129"/>
    </font>
    <font>
      <sz val="12"/>
      <name val="¹UAAA¼"/>
      <family val="1"/>
      <charset val="129"/>
    </font>
    <font>
      <sz val="10"/>
      <name val="±¼¸²A¼"/>
      <family val="3"/>
      <charset val="129"/>
    </font>
    <font>
      <sz val="12"/>
      <name val="Courier"/>
      <family val="3"/>
    </font>
    <font>
      <sz val="12"/>
      <name val="µ¸¿òÃ¼"/>
      <family val="3"/>
      <charset val="129"/>
    </font>
    <font>
      <sz val="11"/>
      <name val="µ¸¿ò"/>
      <family val="3"/>
      <charset val="129"/>
    </font>
    <font>
      <b/>
      <sz val="11"/>
      <color indexed="63"/>
      <name val="Calibri"/>
      <family val="2"/>
    </font>
    <font>
      <b/>
      <sz val="11"/>
      <color rgb="FF3F3F3F"/>
      <name val="Arial"/>
      <family val="2"/>
    </font>
    <font>
      <b/>
      <sz val="11"/>
      <color indexed="52"/>
      <name val="Calibri"/>
      <family val="2"/>
    </font>
    <font>
      <b/>
      <sz val="11"/>
      <color rgb="FFFA7D00"/>
      <name val="Arial"/>
      <family val="2"/>
    </font>
    <font>
      <sz val="12"/>
      <name val="System"/>
      <family val="2"/>
      <charset val="129"/>
    </font>
    <font>
      <sz val="12"/>
      <name val="©öUAAA¨ù"/>
      <family val="1"/>
      <charset val="129"/>
    </font>
    <font>
      <sz val="8"/>
      <name val="¹UAAA¼"/>
      <family val="1"/>
      <charset val="129"/>
    </font>
    <font>
      <b/>
      <sz val="10"/>
      <name val="Helv"/>
      <family val="2"/>
    </font>
    <font>
      <u/>
      <sz val="10"/>
      <color indexed="12"/>
      <name val="Arial"/>
      <family val="2"/>
    </font>
    <font>
      <sz val="12"/>
      <color indexed="8"/>
      <name val="바탕체"/>
      <family val="1"/>
      <charset val="129"/>
    </font>
    <font>
      <sz val="12"/>
      <color indexed="8"/>
      <name val="굴림체"/>
      <family val="3"/>
      <charset val="129"/>
    </font>
    <font>
      <sz val="10"/>
      <color indexed="24"/>
      <name val="Arial"/>
      <family val="2"/>
    </font>
    <font>
      <sz val="10"/>
      <name val="MS Serif"/>
      <family val="1"/>
    </font>
    <font>
      <sz val="11"/>
      <color indexed="62"/>
      <name val="Calibri"/>
      <family val="2"/>
    </font>
    <font>
      <sz val="11"/>
      <color rgb="FF3F3F76"/>
      <name val="Arial"/>
      <family val="2"/>
    </font>
    <font>
      <sz val="10"/>
      <color indexed="16"/>
      <name val="MS Serif"/>
      <family val="1"/>
    </font>
    <font>
      <b/>
      <sz val="11"/>
      <color indexed="8"/>
      <name val="Calibri"/>
      <family val="2"/>
    </font>
    <font>
      <i/>
      <sz val="11"/>
      <color indexed="23"/>
      <name val="Calibri"/>
      <family val="2"/>
    </font>
    <font>
      <i/>
      <sz val="11"/>
      <color rgb="FF7F7F7F"/>
      <name val="Arial"/>
      <family val="2"/>
    </font>
    <font>
      <sz val="1"/>
      <color indexed="8"/>
      <name val="Courier"/>
      <family val="3"/>
    </font>
    <font>
      <i/>
      <sz val="1"/>
      <color indexed="8"/>
      <name val="Courier"/>
      <family val="3"/>
    </font>
    <font>
      <sz val="8"/>
      <name val="Arial"/>
      <family val="2"/>
    </font>
    <font>
      <sz val="11"/>
      <color rgb="FF006100"/>
      <name val="Arial"/>
      <family val="2"/>
    </font>
    <font>
      <b/>
      <sz val="12"/>
      <name val="Helv"/>
      <family val="2"/>
    </font>
    <font>
      <b/>
      <sz val="1"/>
      <color indexed="16"/>
      <name val="Courier"/>
      <family val="3"/>
    </font>
    <font>
      <sz val="10"/>
      <name val="Times New Roman"/>
      <family val="1"/>
    </font>
    <font>
      <sz val="10"/>
      <name val="Arabic Transparent"/>
      <family val="1"/>
      <charset val="178"/>
    </font>
    <font>
      <i/>
      <outline/>
      <shadow/>
      <u/>
      <sz val="1"/>
      <color indexed="24"/>
      <name val="Courier"/>
      <family val="3"/>
    </font>
    <font>
      <b/>
      <sz val="11"/>
      <name val="Helv"/>
      <family val="2"/>
    </font>
    <font>
      <sz val="11"/>
      <color rgb="FF9C6500"/>
      <name val="Arial"/>
      <family val="2"/>
    </font>
    <font>
      <sz val="7"/>
      <name val="Small Fonts"/>
      <family val="2"/>
    </font>
    <font>
      <sz val="10"/>
      <name val="‚l‚r ƒSƒVƒbƒN"/>
      <family val="1"/>
    </font>
    <font>
      <sz val="8"/>
      <name val="Helv"/>
      <family val="2"/>
    </font>
    <font>
      <sz val="11"/>
      <color rgb="FF9C0006"/>
      <name val="Arial"/>
      <family val="2"/>
    </font>
    <font>
      <sz val="9"/>
      <name val="Times New Roman"/>
      <family val="1"/>
    </font>
    <font>
      <b/>
      <sz val="8"/>
      <color indexed="8"/>
      <name val="Helv"/>
      <family val="2"/>
    </font>
    <font>
      <b/>
      <u/>
      <sz val="13"/>
      <name val="굴림체"/>
      <family val="3"/>
      <charset val="129"/>
    </font>
    <font>
      <b/>
      <sz val="15"/>
      <color theme="3"/>
      <name val="Arial"/>
      <family val="2"/>
    </font>
    <font>
      <b/>
      <sz val="18"/>
      <color indexed="56"/>
      <name val="Cambria"/>
      <family val="1"/>
    </font>
    <font>
      <b/>
      <sz val="13"/>
      <color theme="3"/>
      <name val="Arial"/>
      <family val="2"/>
    </font>
    <font>
      <b/>
      <sz val="11"/>
      <color theme="3"/>
      <name val="Arial"/>
      <family val="2"/>
    </font>
    <font>
      <sz val="11"/>
      <color rgb="FFFA7D00"/>
      <name val="Arial"/>
      <family val="2"/>
    </font>
    <font>
      <sz val="11"/>
      <color indexed="10"/>
      <name val="Calibri"/>
      <family val="2"/>
    </font>
    <font>
      <sz val="11"/>
      <color rgb="FFFF0000"/>
      <name val="Arial"/>
      <family val="2"/>
    </font>
    <font>
      <b/>
      <sz val="11"/>
      <color theme="0"/>
      <name val="Arial"/>
      <family val="2"/>
    </font>
    <font>
      <u/>
      <sz val="6"/>
      <color indexed="12"/>
      <name val="Helv"/>
      <family val="2"/>
    </font>
    <font>
      <sz val="11"/>
      <color indexed="10"/>
      <name val="맑은 고딕"/>
      <family val="3"/>
      <charset val="129"/>
    </font>
    <font>
      <b/>
      <sz val="11"/>
      <color indexed="52"/>
      <name val="맑은 고딕"/>
      <family val="3"/>
      <charset val="129"/>
    </font>
    <font>
      <u/>
      <sz val="8.25"/>
      <color indexed="12"/>
      <name val="굃굍 굊긕긘긞긏"/>
      <family val="3"/>
      <charset val="129"/>
    </font>
    <font>
      <sz val="11"/>
      <color indexed="20"/>
      <name val="맑은 고딕"/>
      <family val="3"/>
      <charset val="129"/>
    </font>
    <font>
      <u/>
      <sz val="7.5"/>
      <color indexed="36"/>
      <name val="Arial"/>
      <family val="2"/>
    </font>
    <font>
      <sz val="10"/>
      <name val="굃굍 긕긘긞긏"/>
      <family val="1"/>
      <charset val="129"/>
    </font>
    <font>
      <sz val="10"/>
      <name val="굃굍 뼻뮝"/>
      <family val="1"/>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1"/>
      <name val="Tahoma"/>
      <family val="2"/>
    </font>
    <font>
      <sz val="10"/>
      <name val="명조"/>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sz val="12"/>
      <name val="명조"/>
      <family val="3"/>
      <charset val="129"/>
    </font>
    <font>
      <sz val="12"/>
      <color indexed="24"/>
      <name val="바탕체"/>
      <family val="1"/>
      <charset val="129"/>
    </font>
    <font>
      <b/>
      <sz val="18"/>
      <color indexed="56"/>
      <name val="맑은 고딕"/>
      <family val="3"/>
      <charset val="129"/>
    </font>
    <font>
      <b/>
      <sz val="15"/>
      <color indexed="56"/>
      <name val="맑은 고딕"/>
      <family val="3"/>
      <charset val="129"/>
    </font>
    <font>
      <sz val="18"/>
      <name val="돋움체"/>
      <family val="3"/>
      <charset val="129"/>
    </font>
    <font>
      <b/>
      <sz val="13"/>
      <color indexed="56"/>
      <name val="맑은 고딕"/>
      <family val="3"/>
      <charset val="129"/>
    </font>
    <font>
      <b/>
      <sz val="11"/>
      <color indexed="56"/>
      <name val="맑은 고딕"/>
      <family val="3"/>
      <charset val="129"/>
    </font>
    <font>
      <b/>
      <sz val="16"/>
      <name val="돋움체"/>
      <family val="3"/>
      <charset val="129"/>
    </font>
    <font>
      <sz val="11"/>
      <color indexed="17"/>
      <name val="맑은 고딕"/>
      <family val="3"/>
      <charset val="129"/>
    </font>
    <font>
      <b/>
      <sz val="11"/>
      <color indexed="63"/>
      <name val="맑은 고딕"/>
      <family val="3"/>
      <charset val="129"/>
    </font>
    <font>
      <sz val="12"/>
      <name val="┭병릇"/>
      <family val="1"/>
      <charset val="129"/>
    </font>
    <font>
      <sz val="12"/>
      <name val="新細明體"/>
      <family val="1"/>
    </font>
    <font>
      <sz val="12"/>
      <name val="細明朝体"/>
      <family val="3"/>
      <charset val="129"/>
    </font>
    <font>
      <sz val="14"/>
      <name val="System"/>
      <family val="2"/>
      <charset val="129"/>
    </font>
    <font>
      <sz val="9.5"/>
      <name val="明朝"/>
      <family val="1"/>
      <charset val="129"/>
    </font>
    <font>
      <sz val="11"/>
      <name val="明朝"/>
      <family val="1"/>
      <charset val="129"/>
    </font>
    <font>
      <u/>
      <sz val="6"/>
      <color indexed="36"/>
      <name val="Helv"/>
      <family val="2"/>
    </font>
    <font>
      <sz val="10"/>
      <name val="ＭＳ 明朝"/>
      <family val="1"/>
      <charset val="129"/>
    </font>
    <font>
      <sz val="10"/>
      <name val="MS Sans Serif"/>
      <family val="2"/>
    </font>
    <font>
      <sz val="11"/>
      <color theme="1"/>
      <name val="Calibri"/>
      <family val="2"/>
      <charset val="204"/>
      <scheme val="minor"/>
    </font>
    <font>
      <sz val="11"/>
      <name val="Arial"/>
      <family val="2"/>
      <charset val="204"/>
    </font>
    <font>
      <sz val="12"/>
      <name val="Arial"/>
      <family val="2"/>
      <charset val="204"/>
    </font>
    <font>
      <b/>
      <sz val="12"/>
      <color theme="1"/>
      <name val="Arial"/>
      <family val="2"/>
      <charset val="204"/>
    </font>
    <font>
      <sz val="12"/>
      <color theme="1"/>
      <name val="Arial"/>
      <family val="2"/>
      <charset val="204"/>
    </font>
    <font>
      <b/>
      <sz val="16"/>
      <color rgb="FFFF0000"/>
      <name val="Arial"/>
      <family val="2"/>
      <charset val="204"/>
    </font>
    <font>
      <sz val="10"/>
      <color rgb="FFFF0000"/>
      <name val="Arial"/>
      <family val="2"/>
      <charset val="204"/>
    </font>
    <font>
      <b/>
      <sz val="16"/>
      <color theme="1"/>
      <name val="Arial"/>
      <family val="2"/>
      <charset val="204"/>
    </font>
    <font>
      <b/>
      <sz val="12"/>
      <name val="Arial"/>
      <family val="2"/>
      <charset val="204"/>
    </font>
    <font>
      <b/>
      <sz val="11"/>
      <name val="Arial"/>
      <family val="2"/>
      <charset val="204"/>
    </font>
    <font>
      <b/>
      <sz val="11"/>
      <color theme="1"/>
      <name val="Arial"/>
      <family val="2"/>
      <charset val="204"/>
    </font>
    <font>
      <sz val="14"/>
      <name val="Arial"/>
      <family val="2"/>
      <charset val="204"/>
    </font>
    <font>
      <sz val="10"/>
      <color indexed="8"/>
      <name val="Times New Roman"/>
      <family val="1"/>
    </font>
    <font>
      <sz val="11"/>
      <color indexed="8"/>
      <name val="Calibri"/>
      <family val="2"/>
      <charset val="238"/>
    </font>
    <font>
      <sz val="11"/>
      <color indexed="9"/>
      <name val="Calibri"/>
      <family val="2"/>
      <charset val="238"/>
    </font>
    <font>
      <sz val="9"/>
      <name val="Arial"/>
      <family val="2"/>
    </font>
    <font>
      <sz val="14"/>
      <color indexed="8"/>
      <name val="Arial Narrow"/>
      <family val="2"/>
    </font>
    <font>
      <b/>
      <sz val="10"/>
      <name val="Times New Roman"/>
      <family val="1"/>
    </font>
    <font>
      <sz val="10"/>
      <color indexed="18"/>
      <name val="Arial"/>
      <family val="2"/>
    </font>
    <font>
      <b/>
      <sz val="14"/>
      <color indexed="8"/>
      <name val="Arial"/>
      <family val="2"/>
    </font>
    <font>
      <b/>
      <sz val="11"/>
      <color indexed="8"/>
      <name val="Calibri"/>
      <family val="2"/>
      <charset val="238"/>
    </font>
    <font>
      <b/>
      <sz val="18"/>
      <color indexed="12"/>
      <name val="Arial Narrow"/>
      <family val="2"/>
    </font>
    <font>
      <sz val="16"/>
      <color indexed="12"/>
      <name val="Arial Narrow"/>
      <family val="2"/>
    </font>
    <font>
      <b/>
      <sz val="14"/>
      <color indexed="8"/>
      <name val="Arial Narrow"/>
      <family val="2"/>
    </font>
    <font>
      <b/>
      <sz val="16"/>
      <name val="Arial"/>
      <family val="2"/>
    </font>
    <font>
      <b/>
      <sz val="20"/>
      <name val="Arial"/>
      <family val="2"/>
    </font>
    <font>
      <b/>
      <sz val="16"/>
      <color indexed="8"/>
      <name val="Arial Narrow"/>
      <family val="2"/>
    </font>
    <font>
      <b/>
      <sz val="12"/>
      <color indexed="18"/>
      <name val="Arial"/>
      <family val="2"/>
    </font>
    <font>
      <sz val="16"/>
      <color indexed="8"/>
      <name val="Arial Narrow"/>
      <family val="2"/>
    </font>
    <font>
      <b/>
      <sz val="18"/>
      <color indexed="62"/>
      <name val="Cambria"/>
      <family val="2"/>
      <charset val="238"/>
    </font>
    <font>
      <sz val="14"/>
      <name val="Arial"/>
      <family val="2"/>
    </font>
    <font>
      <sz val="12"/>
      <color indexed="18"/>
      <name val="Arial"/>
      <family val="2"/>
    </font>
    <font>
      <u/>
      <sz val="11"/>
      <color theme="10"/>
      <name val="Calibri"/>
      <family val="2"/>
      <charset val="204"/>
      <scheme val="minor"/>
    </font>
    <font>
      <sz val="11"/>
      <color rgb="FF000000"/>
      <name val="Calibri"/>
      <family val="2"/>
      <charset val="1"/>
    </font>
    <font>
      <sz val="10"/>
      <name val="Arial Cyr"/>
      <charset val="204"/>
    </font>
    <font>
      <sz val="11"/>
      <color indexed="8"/>
      <name val="Calibri"/>
      <family val="2"/>
      <charset val="204"/>
    </font>
    <font>
      <sz val="9"/>
      <name val="Calibri"/>
      <family val="3"/>
      <charset val="134"/>
      <scheme val="minor"/>
    </font>
    <font>
      <sz val="12"/>
      <color rgb="FFFF0000"/>
      <name val="Arial"/>
      <family val="2"/>
      <charset val="204"/>
    </font>
    <font>
      <sz val="11"/>
      <name val="宋体"/>
      <family val="3"/>
      <charset val="134"/>
    </font>
    <font>
      <sz val="12"/>
      <color theme="1"/>
      <name val="Calibri"/>
      <family val="2"/>
      <scheme val="minor"/>
    </font>
    <font>
      <b/>
      <sz val="14"/>
      <name val="Arial"/>
      <family val="2"/>
      <charset val="204"/>
    </font>
    <font>
      <sz val="10"/>
      <name val="Arial"/>
      <family val="2"/>
      <charset val="204"/>
    </font>
    <font>
      <sz val="10"/>
      <name val="Tahoma"/>
      <family val="2"/>
      <charset val="204"/>
    </font>
    <font>
      <b/>
      <sz val="10"/>
      <name val="Arial"/>
      <family val="2"/>
      <charset val="204"/>
    </font>
    <font>
      <sz val="8"/>
      <name val="Arial"/>
      <family val="2"/>
      <charset val="204"/>
    </font>
    <font>
      <b/>
      <sz val="8"/>
      <name val="Arial"/>
      <family val="2"/>
      <charset val="204"/>
    </font>
    <font>
      <b/>
      <sz val="8"/>
      <color indexed="10"/>
      <name val="Arial"/>
      <family val="2"/>
      <charset val="204"/>
    </font>
    <font>
      <sz val="10"/>
      <color rgb="FF000000"/>
      <name val="Arial"/>
      <family val="2"/>
    </font>
    <font>
      <sz val="8"/>
      <color rgb="FF000000"/>
      <name val="Arial Narrow"/>
      <family val="2"/>
    </font>
    <font>
      <sz val="4"/>
      <name val="Arial"/>
      <family val="2"/>
    </font>
    <font>
      <sz val="10"/>
      <color rgb="FF00B0F0"/>
      <name val="Arial"/>
      <family val="2"/>
      <charset val="204"/>
    </font>
    <font>
      <sz val="10"/>
      <color rgb="FF000000"/>
      <name val="Arial"/>
      <family val="2"/>
      <charset val="204"/>
    </font>
    <font>
      <b/>
      <sz val="11"/>
      <color theme="1"/>
      <name val="Calibri"/>
      <family val="2"/>
      <charset val="204"/>
      <scheme val="minor"/>
    </font>
    <font>
      <sz val="24"/>
      <color theme="1"/>
      <name val="Arial"/>
      <family val="2"/>
      <charset val="204"/>
    </font>
    <font>
      <sz val="20"/>
      <color theme="1"/>
      <name val="Arial"/>
      <family val="2"/>
      <charset val="204"/>
    </font>
    <font>
      <b/>
      <sz val="16"/>
      <name val="Arial"/>
      <family val="2"/>
      <charset val="204"/>
    </font>
    <font>
      <b/>
      <sz val="22"/>
      <name val="Calibri"/>
      <family val="2"/>
      <charset val="204"/>
    </font>
    <font>
      <b/>
      <sz val="28"/>
      <name val="Arial"/>
      <family val="2"/>
      <charset val="204"/>
    </font>
    <font>
      <b/>
      <sz val="16"/>
      <name val="Calibri"/>
      <family val="2"/>
      <charset val="204"/>
    </font>
    <font>
      <sz val="16"/>
      <name val="Arial"/>
      <family val="2"/>
      <charset val="204"/>
    </font>
    <font>
      <sz val="16"/>
      <color theme="1"/>
      <name val="Arial"/>
      <family val="2"/>
      <charset val="204"/>
    </font>
    <font>
      <sz val="8"/>
      <color indexed="10"/>
      <name val="Arial"/>
      <family val="2"/>
      <charset val="204"/>
    </font>
    <font>
      <sz val="11"/>
      <name val="Calibri"/>
      <family val="2"/>
      <scheme val="minor"/>
    </font>
    <font>
      <strike/>
      <sz val="11"/>
      <name val="Arial"/>
      <family val="2"/>
      <charset val="204"/>
    </font>
    <font>
      <strike/>
      <sz val="11"/>
      <color theme="1"/>
      <name val="Calibri"/>
      <family val="2"/>
      <scheme val="minor"/>
    </font>
    <font>
      <strike/>
      <sz val="11"/>
      <name val="宋体"/>
      <family val="3"/>
      <charset val="134"/>
    </font>
    <font>
      <sz val="14"/>
      <color rgb="FFFF0000"/>
      <name val="Calibri"/>
      <family val="2"/>
      <scheme val="minor"/>
    </font>
    <font>
      <sz val="11"/>
      <color rgb="FFFF0000"/>
      <name val="Arial"/>
      <family val="2"/>
      <charset val="204"/>
    </font>
    <font>
      <strike/>
      <sz val="10"/>
      <name val="Arial"/>
      <family val="2"/>
      <charset val="204"/>
    </font>
    <font>
      <b/>
      <sz val="12"/>
      <color theme="1"/>
      <name val="Calibri"/>
      <family val="2"/>
      <charset val="204"/>
      <scheme val="minor"/>
    </font>
    <font>
      <b/>
      <sz val="11"/>
      <color rgb="FFFF0000"/>
      <name val="Arial"/>
      <family val="2"/>
      <charset val="204"/>
    </font>
  </fonts>
  <fills count="8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55"/>
      </patternFill>
    </fill>
    <fill>
      <patternFill patternType="solid">
        <fgColor indexed="47"/>
        <bgColor indexed="47"/>
      </patternFill>
    </fill>
    <fill>
      <patternFill patternType="solid">
        <fgColor indexed="44"/>
        <bgColor indexed="44"/>
      </patternFill>
    </fill>
    <fill>
      <patternFill patternType="solid">
        <fgColor indexed="27"/>
        <bgColor indexed="27"/>
      </patternFill>
    </fill>
    <fill>
      <patternFill patternType="solid">
        <fgColor indexed="22"/>
        <bgColor indexed="22"/>
      </patternFill>
    </fill>
    <fill>
      <patternFill patternType="solid">
        <fgColor indexed="55"/>
        <bgColor indexed="55"/>
      </patternFill>
    </fill>
    <fill>
      <patternFill patternType="solid">
        <fgColor indexed="45"/>
        <bgColor indexed="45"/>
      </patternFill>
    </fill>
    <fill>
      <patternFill patternType="solid">
        <fgColor indexed="26"/>
        <bgColor indexed="26"/>
      </patternFill>
    </fill>
    <fill>
      <patternFill patternType="solid">
        <fgColor indexed="43"/>
        <bgColor indexed="43"/>
      </patternFill>
    </fill>
    <fill>
      <patternFill patternType="lightUp">
        <fgColor indexed="9"/>
        <bgColor indexed="55"/>
      </patternFill>
    </fill>
    <fill>
      <patternFill patternType="lightUp">
        <fgColor indexed="9"/>
        <bgColor indexed="53"/>
      </patternFill>
    </fill>
    <fill>
      <patternFill patternType="lightUp">
        <fgColor indexed="9"/>
        <bgColor indexed="22"/>
      </patternFill>
    </fill>
    <fill>
      <patternFill patternType="solid">
        <fgColor rgb="FFD0DEB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rgb="FFCEDBFE"/>
        <bgColor indexed="64"/>
      </patternFill>
    </fill>
    <fill>
      <patternFill patternType="solid">
        <fgColor theme="8" tint="0.59996337778862885"/>
        <bgColor indexed="64"/>
      </patternFill>
    </fill>
    <fill>
      <patternFill patternType="solid">
        <fgColor theme="6" tint="0.79998168889431442"/>
        <bgColor indexed="64"/>
      </patternFill>
    </fill>
  </fills>
  <borders count="10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auto="1"/>
      </left>
      <right/>
      <top/>
      <bottom/>
      <diagonal/>
    </border>
    <border>
      <left/>
      <right style="medium">
        <color auto="1"/>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auto="1"/>
      </bottom>
      <diagonal/>
    </border>
    <border>
      <left style="thin">
        <color indexed="64"/>
      </left>
      <right style="medium">
        <color auto="1"/>
      </right>
      <top style="thin">
        <color indexed="64"/>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top/>
      <bottom style="hair">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hair">
        <color indexed="64"/>
      </right>
      <top/>
      <bottom style="hair">
        <color indexed="64"/>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style="thin">
        <color indexed="64"/>
      </left>
      <right/>
      <top style="medium">
        <color indexed="64"/>
      </top>
      <bottom style="thin">
        <color indexed="64"/>
      </bottom>
      <diagonal/>
    </border>
    <border>
      <left style="thin">
        <color indexed="64"/>
      </left>
      <right style="medium">
        <color indexed="64"/>
      </right>
      <top/>
      <bottom/>
      <diagonal/>
    </border>
    <border>
      <left style="medium">
        <color indexed="64"/>
      </left>
      <right style="thin">
        <color indexed="64"/>
      </right>
      <top/>
      <bottom/>
      <diagonal/>
    </border>
    <border>
      <left/>
      <right style="thin">
        <color indexed="64"/>
      </right>
      <top style="thin">
        <color indexed="64"/>
      </top>
      <bottom/>
      <diagonal/>
    </border>
    <border>
      <left/>
      <right/>
      <top/>
      <bottom style="double">
        <color indexed="8"/>
      </bottom>
      <diagonal/>
    </border>
    <border>
      <left style="thick">
        <color indexed="64"/>
      </left>
      <right style="thin">
        <color indexed="64"/>
      </right>
      <top/>
      <bottom/>
      <diagonal/>
    </border>
    <border>
      <left style="thick">
        <color indexed="64"/>
      </left>
      <right/>
      <top/>
      <bottom/>
      <diagonal/>
    </border>
    <border>
      <left style="thick">
        <color indexed="64"/>
      </left>
      <right style="thick">
        <color indexed="64"/>
      </right>
      <top style="thick">
        <color indexed="64"/>
      </top>
      <bottom/>
      <diagonal/>
    </border>
    <border>
      <left style="thick">
        <color indexed="64"/>
      </left>
      <right/>
      <top style="medium">
        <color indexed="64"/>
      </top>
      <bottom style="medium">
        <color indexed="64"/>
      </bottom>
      <diagonal/>
    </border>
    <border>
      <left style="thick">
        <color indexed="64"/>
      </left>
      <right style="thin">
        <color indexed="64"/>
      </right>
      <top/>
      <bottom style="thin">
        <color indexed="64"/>
      </bottom>
      <diagonal/>
    </border>
    <border>
      <left/>
      <right/>
      <top style="hair">
        <color indexed="64"/>
      </top>
      <bottom style="hair">
        <color indexed="64"/>
      </bottom>
      <diagonal/>
    </border>
    <border>
      <left style="thick">
        <color indexed="64"/>
      </left>
      <right/>
      <top style="thick">
        <color indexed="64"/>
      </top>
      <bottom style="double">
        <color indexed="64"/>
      </bottom>
      <diagonal/>
    </border>
    <border>
      <left/>
      <right/>
      <top style="thick">
        <color indexed="64"/>
      </top>
      <bottom style="double">
        <color indexed="64"/>
      </bottom>
      <diagonal/>
    </border>
    <border>
      <left style="thick">
        <color indexed="64"/>
      </left>
      <right/>
      <top style="thick">
        <color indexed="64"/>
      </top>
      <bottom style="thin">
        <color indexed="64"/>
      </bottom>
      <diagonal/>
    </border>
    <border>
      <left style="medium">
        <color indexed="64"/>
      </left>
      <right style="thick">
        <color indexed="64"/>
      </right>
      <top/>
      <bottom style="thin">
        <color indexed="64"/>
      </bottom>
      <diagonal/>
    </border>
    <border>
      <left/>
      <right style="thin">
        <color indexed="64"/>
      </right>
      <top style="thin">
        <color indexed="64"/>
      </top>
      <bottom style="medium">
        <color auto="1"/>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medium">
        <color auto="1"/>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auto="1"/>
      </right>
      <top style="thin">
        <color indexed="64"/>
      </top>
      <bottom style="thin">
        <color indexed="64"/>
      </bottom>
      <diagonal/>
    </border>
  </borders>
  <cellStyleXfs count="4848">
    <xf numFmtId="205" fontId="0" fillId="0" borderId="0"/>
    <xf numFmtId="205" fontId="7" fillId="0" borderId="0"/>
    <xf numFmtId="205" fontId="8" fillId="0" borderId="0"/>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164" fontId="12" fillId="0" borderId="0">
      <alignment vertical="center"/>
    </xf>
    <xf numFmtId="205" fontId="13" fillId="0" borderId="0"/>
    <xf numFmtId="205" fontId="7" fillId="0" borderId="0"/>
    <xf numFmtId="205" fontId="9" fillId="0" borderId="0"/>
    <xf numFmtId="205" fontId="14" fillId="0" borderId="0"/>
    <xf numFmtId="205" fontId="7" fillId="0" borderId="0"/>
    <xf numFmtId="205" fontId="12" fillId="0" borderId="0"/>
    <xf numFmtId="9" fontId="12" fillId="0" borderId="0" applyFont="0" applyFill="0" applyBorder="0" applyAlignment="0" applyProtection="0"/>
    <xf numFmtId="205" fontId="15" fillId="0" borderId="0"/>
    <xf numFmtId="205" fontId="7" fillId="0" borderId="0"/>
    <xf numFmtId="9" fontId="15" fillId="0" borderId="0" applyFont="0" applyFill="0" applyBorder="0" applyAlignment="0" applyProtection="0"/>
    <xf numFmtId="1" fontId="7" fillId="0" borderId="0"/>
    <xf numFmtId="9" fontId="7" fillId="0" borderId="0" applyFont="0" applyFill="0" applyBorder="0" applyAlignment="0" applyProtection="0"/>
    <xf numFmtId="171" fontId="21" fillId="0" borderId="0">
      <protection locked="0"/>
    </xf>
    <xf numFmtId="205" fontId="22" fillId="0" borderId="0">
      <protection locked="0"/>
    </xf>
    <xf numFmtId="205" fontId="22" fillId="0" borderId="0">
      <protection locked="0"/>
    </xf>
    <xf numFmtId="205" fontId="22" fillId="0" borderId="0">
      <protection locked="0"/>
    </xf>
    <xf numFmtId="205" fontId="22" fillId="0" borderId="0">
      <protection locked="0"/>
    </xf>
    <xf numFmtId="205" fontId="22" fillId="0" borderId="0" applyFont="0" applyFill="0" applyBorder="0" applyAlignment="0" applyProtection="0"/>
    <xf numFmtId="205" fontId="12" fillId="0" borderId="9">
      <alignment horizontal="center"/>
    </xf>
    <xf numFmtId="3" fontId="23" fillId="0" borderId="1"/>
    <xf numFmtId="205" fontId="22" fillId="0" borderId="0"/>
    <xf numFmtId="205" fontId="22" fillId="0" borderId="0"/>
    <xf numFmtId="205" fontId="7" fillId="0" borderId="0" applyFont="0" applyFill="0" applyBorder="0" applyAlignment="0" applyProtection="0"/>
    <xf numFmtId="205" fontId="7" fillId="0" borderId="0" applyNumberFormat="0" applyFill="0" applyBorder="0" applyAlignment="0" applyProtection="0"/>
    <xf numFmtId="205" fontId="24" fillId="0" borderId="0"/>
    <xf numFmtId="205" fontId="7" fillId="0" borderId="0" applyFont="0" applyFill="0" applyBorder="0" applyAlignment="0" applyProtection="0"/>
    <xf numFmtId="205" fontId="7" fillId="0" borderId="0" applyFont="0" applyFill="0" applyBorder="0" applyAlignment="0" applyProtection="0"/>
    <xf numFmtId="205" fontId="25" fillId="0" borderId="0"/>
    <xf numFmtId="205" fontId="7" fillId="0" borderId="0"/>
    <xf numFmtId="205" fontId="26" fillId="0" borderId="0"/>
    <xf numFmtId="205" fontId="27" fillId="0" borderId="0" applyNumberFormat="0" applyFill="0" applyBorder="0" applyAlignment="0" applyProtection="0">
      <alignment vertical="top"/>
      <protection locked="0"/>
    </xf>
    <xf numFmtId="205" fontId="7" fillId="0" borderId="0" applyNumberFormat="0" applyFill="0" applyBorder="0" applyAlignment="0" applyProtection="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9" fillId="0" borderId="0"/>
    <xf numFmtId="205" fontId="7" fillId="0" borderId="0"/>
    <xf numFmtId="205" fontId="7" fillId="0" borderId="0"/>
    <xf numFmtId="205" fontId="7" fillId="0" borderId="0"/>
    <xf numFmtId="205" fontId="12" fillId="0" borderId="0" applyFont="0" applyFill="0" applyBorder="0" applyAlignment="0" applyProtection="0"/>
    <xf numFmtId="205" fontId="12" fillId="0" borderId="0" applyFont="0" applyFill="0" applyBorder="0" applyAlignment="0" applyProtection="0"/>
    <xf numFmtId="172" fontId="30" fillId="0" borderId="0" applyFont="0" applyFill="0" applyBorder="0" applyAlignment="0" applyProtection="0"/>
    <xf numFmtId="172" fontId="30" fillId="0" borderId="0" applyFont="0" applyFill="0" applyBorder="0" applyAlignment="0" applyProtection="0"/>
    <xf numFmtId="205" fontId="31" fillId="0" borderId="0"/>
    <xf numFmtId="205" fontId="7" fillId="0" borderId="0"/>
    <xf numFmtId="205" fontId="7" fillId="0" borderId="0"/>
    <xf numFmtId="205" fontId="7" fillId="0" borderId="0"/>
    <xf numFmtId="205" fontId="12" fillId="0" borderId="0"/>
    <xf numFmtId="205" fontId="29" fillId="0" borderId="0"/>
    <xf numFmtId="205" fontId="7" fillId="0" borderId="0"/>
    <xf numFmtId="205" fontId="7" fillId="0" borderId="0"/>
    <xf numFmtId="205" fontId="7" fillId="0" borderId="0"/>
    <xf numFmtId="205" fontId="31" fillId="0" borderId="0"/>
    <xf numFmtId="205" fontId="31" fillId="0" borderId="0" applyFont="0" applyFill="0" applyBorder="0" applyAlignment="0" applyProtection="0"/>
    <xf numFmtId="205" fontId="29" fillId="0" borderId="0"/>
    <xf numFmtId="172" fontId="30" fillId="0" borderId="0" applyFont="0" applyFill="0" applyBorder="0" applyAlignment="0" applyProtection="0"/>
    <xf numFmtId="205" fontId="31" fillId="0" borderId="0" applyFont="0" applyFill="0" applyBorder="0" applyAlignment="0" applyProtection="0"/>
    <xf numFmtId="205" fontId="7" fillId="0" borderId="0"/>
    <xf numFmtId="205" fontId="7" fillId="0" borderId="0"/>
    <xf numFmtId="205" fontId="7" fillId="0" borderId="0"/>
    <xf numFmtId="205" fontId="31" fillId="0" borderId="0"/>
    <xf numFmtId="205" fontId="7" fillId="0" borderId="0"/>
    <xf numFmtId="205" fontId="7" fillId="0" borderId="0"/>
    <xf numFmtId="205" fontId="7" fillId="0" borderId="0"/>
    <xf numFmtId="205" fontId="31" fillId="0" borderId="0"/>
    <xf numFmtId="205" fontId="7" fillId="0" borderId="0"/>
    <xf numFmtId="205" fontId="7" fillId="0" borderId="0"/>
    <xf numFmtId="205" fontId="7" fillId="0" borderId="0"/>
    <xf numFmtId="205" fontId="31" fillId="0" borderId="0" applyFont="0" applyFill="0" applyBorder="0" applyAlignment="0" applyProtection="0"/>
    <xf numFmtId="205" fontId="31" fillId="0" borderId="0"/>
    <xf numFmtId="205" fontId="2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2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12" fillId="0" borderId="0"/>
    <xf numFmtId="205" fontId="7" fillId="0" borderId="0"/>
    <xf numFmtId="205" fontId="7" fillId="0" borderId="0"/>
    <xf numFmtId="205" fontId="7" fillId="0" borderId="0"/>
    <xf numFmtId="40" fontId="12" fillId="0" borderId="0" applyFont="0" applyFill="0" applyBorder="0" applyAlignment="0" applyProtection="0"/>
    <xf numFmtId="205" fontId="33" fillId="0" borderId="0" applyNumberFormat="0" applyFill="0" applyBorder="0" applyAlignment="0" applyProtection="0">
      <alignment vertical="top"/>
      <protection locked="0"/>
    </xf>
    <xf numFmtId="205" fontId="34" fillId="0" borderId="0" applyFont="0" applyFill="0" applyBorder="0" applyAlignment="0" applyProtection="0"/>
    <xf numFmtId="205" fontId="7" fillId="0" borderId="0" applyFont="0" applyFill="0" applyBorder="0" applyAlignment="0" applyProtection="0"/>
    <xf numFmtId="205" fontId="34" fillId="0" borderId="0" applyFont="0" applyFill="0" applyBorder="0" applyAlignment="0" applyProtection="0"/>
    <xf numFmtId="205" fontId="7" fillId="0" borderId="0" applyFont="0" applyFill="0" applyBorder="0" applyAlignment="0" applyProtection="0"/>
    <xf numFmtId="205" fontId="35" fillId="0" borderId="0"/>
    <xf numFmtId="205" fontId="35" fillId="0" borderId="0">
      <alignment vertical="center"/>
    </xf>
    <xf numFmtId="205" fontId="36" fillId="0" borderId="0"/>
    <xf numFmtId="3" fontId="23" fillId="0" borderId="1"/>
    <xf numFmtId="3" fontId="23" fillId="0" borderId="1"/>
    <xf numFmtId="205" fontId="37" fillId="0" borderId="0"/>
    <xf numFmtId="205" fontId="38" fillId="0" borderId="0" applyFont="0" applyFill="0" applyBorder="0" applyAlignment="0" applyProtection="0"/>
    <xf numFmtId="205" fontId="38" fillId="0" borderId="0" applyFont="0" applyFill="0" applyBorder="0" applyAlignment="0" applyProtection="0"/>
    <xf numFmtId="205" fontId="39" fillId="0" borderId="0">
      <alignment horizontal="center" vertical="center"/>
    </xf>
    <xf numFmtId="205" fontId="40" fillId="0" borderId="0"/>
    <xf numFmtId="205" fontId="40" fillId="0" borderId="0"/>
    <xf numFmtId="9" fontId="41" fillId="5" borderId="0" applyFill="0" applyBorder="0" applyProtection="0">
      <alignment horizontal="right"/>
    </xf>
    <xf numFmtId="10" fontId="41" fillId="0" borderId="0" applyFill="0" applyBorder="0" applyProtection="0">
      <alignment horizontal="right"/>
    </xf>
    <xf numFmtId="205" fontId="16" fillId="12" borderId="0" applyNumberFormat="0" applyBorder="0" applyAlignment="0" applyProtection="0"/>
    <xf numFmtId="205" fontId="16" fillId="16" borderId="0" applyNumberFormat="0" applyBorder="0" applyAlignment="0" applyProtection="0"/>
    <xf numFmtId="205" fontId="16" fillId="20" borderId="0" applyNumberFormat="0" applyBorder="0" applyAlignment="0" applyProtection="0"/>
    <xf numFmtId="205" fontId="16" fillId="24" borderId="0" applyNumberFormat="0" applyBorder="0" applyAlignment="0" applyProtection="0"/>
    <xf numFmtId="205" fontId="16" fillId="28" borderId="0" applyNumberFormat="0" applyBorder="0" applyAlignment="0" applyProtection="0"/>
    <xf numFmtId="205" fontId="16" fillId="32" borderId="0" applyNumberFormat="0" applyBorder="0" applyAlignment="0" applyProtection="0"/>
    <xf numFmtId="205" fontId="42" fillId="36" borderId="0" applyNumberFormat="0" applyBorder="0" applyAlignment="0" applyProtection="0"/>
    <xf numFmtId="205" fontId="42" fillId="37" borderId="0" applyNumberFormat="0" applyBorder="0" applyAlignment="0" applyProtection="0"/>
    <xf numFmtId="205" fontId="42" fillId="38" borderId="0" applyNumberFormat="0" applyBorder="0" applyAlignment="0" applyProtection="0"/>
    <xf numFmtId="205" fontId="42" fillId="39" borderId="0" applyNumberFormat="0" applyBorder="0" applyAlignment="0" applyProtection="0"/>
    <xf numFmtId="205" fontId="42" fillId="40" borderId="0" applyNumberFormat="0" applyBorder="0" applyAlignment="0" applyProtection="0"/>
    <xf numFmtId="205" fontId="42" fillId="41" borderId="0" applyNumberFormat="0" applyBorder="0" applyAlignment="0" applyProtection="0"/>
    <xf numFmtId="205" fontId="43" fillId="36" borderId="0" applyNumberFormat="0" applyBorder="0" applyAlignment="0" applyProtection="0">
      <alignment vertical="center"/>
    </xf>
    <xf numFmtId="205" fontId="43" fillId="36" borderId="0" applyNumberFormat="0" applyBorder="0" applyAlignment="0" applyProtection="0">
      <alignment vertical="center"/>
    </xf>
    <xf numFmtId="205" fontId="43" fillId="37" borderId="0" applyNumberFormat="0" applyBorder="0" applyAlignment="0" applyProtection="0">
      <alignment vertical="center"/>
    </xf>
    <xf numFmtId="205" fontId="43" fillId="37" borderId="0" applyNumberFormat="0" applyBorder="0" applyAlignment="0" applyProtection="0">
      <alignment vertical="center"/>
    </xf>
    <xf numFmtId="205" fontId="43" fillId="38" borderId="0" applyNumberFormat="0" applyBorder="0" applyAlignment="0" applyProtection="0">
      <alignment vertical="center"/>
    </xf>
    <xf numFmtId="205" fontId="43" fillId="38" borderId="0" applyNumberFormat="0" applyBorder="0" applyAlignment="0" applyProtection="0">
      <alignment vertical="center"/>
    </xf>
    <xf numFmtId="205" fontId="43" fillId="39" borderId="0" applyNumberFormat="0" applyBorder="0" applyAlignment="0" applyProtection="0">
      <alignment vertical="center"/>
    </xf>
    <xf numFmtId="205" fontId="43" fillId="39" borderId="0" applyNumberFormat="0" applyBorder="0" applyAlignment="0" applyProtection="0">
      <alignment vertical="center"/>
    </xf>
    <xf numFmtId="205" fontId="43" fillId="40" borderId="0" applyNumberFormat="0" applyBorder="0" applyAlignment="0" applyProtection="0">
      <alignment vertical="center"/>
    </xf>
    <xf numFmtId="205" fontId="43" fillId="40" borderId="0" applyNumberFormat="0" applyBorder="0" applyAlignment="0" applyProtection="0">
      <alignment vertical="center"/>
    </xf>
    <xf numFmtId="205" fontId="43" fillId="41" borderId="0" applyNumberFormat="0" applyBorder="0" applyAlignment="0" applyProtection="0">
      <alignment vertical="center"/>
    </xf>
    <xf numFmtId="205" fontId="43" fillId="41" borderId="0" applyNumberFormat="0" applyBorder="0" applyAlignment="0" applyProtection="0">
      <alignment vertical="center"/>
    </xf>
    <xf numFmtId="205" fontId="44" fillId="0" borderId="0" applyFont="0" applyFill="0" applyBorder="0" applyAlignment="0" applyProtection="0">
      <alignment vertical="center"/>
    </xf>
    <xf numFmtId="205" fontId="16" fillId="13" borderId="0" applyNumberFormat="0" applyBorder="0" applyAlignment="0" applyProtection="0"/>
    <xf numFmtId="205" fontId="16" fillId="17" borderId="0" applyNumberFormat="0" applyBorder="0" applyAlignment="0" applyProtection="0"/>
    <xf numFmtId="205" fontId="16" fillId="21" borderId="0" applyNumberFormat="0" applyBorder="0" applyAlignment="0" applyProtection="0"/>
    <xf numFmtId="205" fontId="16" fillId="25" borderId="0" applyNumberFormat="0" applyBorder="0" applyAlignment="0" applyProtection="0"/>
    <xf numFmtId="205" fontId="16" fillId="29" borderId="0" applyNumberFormat="0" applyBorder="0" applyAlignment="0" applyProtection="0"/>
    <xf numFmtId="205" fontId="16" fillId="33" borderId="0" applyNumberFormat="0" applyBorder="0" applyAlignment="0" applyProtection="0"/>
    <xf numFmtId="205" fontId="42" fillId="42" borderId="0" applyNumberFormat="0" applyBorder="0" applyAlignment="0" applyProtection="0"/>
    <xf numFmtId="205" fontId="42" fillId="43" borderId="0" applyNumberFormat="0" applyBorder="0" applyAlignment="0" applyProtection="0"/>
    <xf numFmtId="205" fontId="42" fillId="44" borderId="0" applyNumberFormat="0" applyBorder="0" applyAlignment="0" applyProtection="0"/>
    <xf numFmtId="205" fontId="42" fillId="39" borderId="0" applyNumberFormat="0" applyBorder="0" applyAlignment="0" applyProtection="0"/>
    <xf numFmtId="205" fontId="42" fillId="42" borderId="0" applyNumberFormat="0" applyBorder="0" applyAlignment="0" applyProtection="0"/>
    <xf numFmtId="205" fontId="42" fillId="45" borderId="0" applyNumberFormat="0" applyBorder="0" applyAlignment="0" applyProtection="0"/>
    <xf numFmtId="205" fontId="43" fillId="42" borderId="0" applyNumberFormat="0" applyBorder="0" applyAlignment="0" applyProtection="0">
      <alignment vertical="center"/>
    </xf>
    <xf numFmtId="205" fontId="43" fillId="42" borderId="0" applyNumberFormat="0" applyBorder="0" applyAlignment="0" applyProtection="0">
      <alignment vertical="center"/>
    </xf>
    <xf numFmtId="205" fontId="43" fillId="43" borderId="0" applyNumberFormat="0" applyBorder="0" applyAlignment="0" applyProtection="0">
      <alignment vertical="center"/>
    </xf>
    <xf numFmtId="205" fontId="43" fillId="43" borderId="0" applyNumberFormat="0" applyBorder="0" applyAlignment="0" applyProtection="0">
      <alignment vertical="center"/>
    </xf>
    <xf numFmtId="205" fontId="43" fillId="44" borderId="0" applyNumberFormat="0" applyBorder="0" applyAlignment="0" applyProtection="0">
      <alignment vertical="center"/>
    </xf>
    <xf numFmtId="205" fontId="43" fillId="44" borderId="0" applyNumberFormat="0" applyBorder="0" applyAlignment="0" applyProtection="0">
      <alignment vertical="center"/>
    </xf>
    <xf numFmtId="205" fontId="43" fillId="39" borderId="0" applyNumberFormat="0" applyBorder="0" applyAlignment="0" applyProtection="0">
      <alignment vertical="center"/>
    </xf>
    <xf numFmtId="205" fontId="43" fillId="39" borderId="0" applyNumberFormat="0" applyBorder="0" applyAlignment="0" applyProtection="0">
      <alignment vertical="center"/>
    </xf>
    <xf numFmtId="205" fontId="43" fillId="42" borderId="0" applyNumberFormat="0" applyBorder="0" applyAlignment="0" applyProtection="0">
      <alignment vertical="center"/>
    </xf>
    <xf numFmtId="205" fontId="43" fillId="42" borderId="0" applyNumberFormat="0" applyBorder="0" applyAlignment="0" applyProtection="0">
      <alignment vertical="center"/>
    </xf>
    <xf numFmtId="205" fontId="43" fillId="45" borderId="0" applyNumberFormat="0" applyBorder="0" applyAlignment="0" applyProtection="0">
      <alignment vertical="center"/>
    </xf>
    <xf numFmtId="205" fontId="43" fillId="45" borderId="0" applyNumberFormat="0" applyBorder="0" applyAlignment="0" applyProtection="0">
      <alignment vertical="center"/>
    </xf>
    <xf numFmtId="205" fontId="45" fillId="14" borderId="0" applyNumberFormat="0" applyBorder="0" applyAlignment="0" applyProtection="0"/>
    <xf numFmtId="205" fontId="45" fillId="18" borderId="0" applyNumberFormat="0" applyBorder="0" applyAlignment="0" applyProtection="0"/>
    <xf numFmtId="205" fontId="45" fillId="22" borderId="0" applyNumberFormat="0" applyBorder="0" applyAlignment="0" applyProtection="0"/>
    <xf numFmtId="205" fontId="45" fillId="26" borderId="0" applyNumberFormat="0" applyBorder="0" applyAlignment="0" applyProtection="0"/>
    <xf numFmtId="205" fontId="45" fillId="30" borderId="0" applyNumberFormat="0" applyBorder="0" applyAlignment="0" applyProtection="0"/>
    <xf numFmtId="205" fontId="45" fillId="34" borderId="0" applyNumberFormat="0" applyBorder="0" applyAlignment="0" applyProtection="0"/>
    <xf numFmtId="205" fontId="46" fillId="46" borderId="0" applyNumberFormat="0" applyBorder="0" applyAlignment="0" applyProtection="0"/>
    <xf numFmtId="205" fontId="46" fillId="43" borderId="0" applyNumberFormat="0" applyBorder="0" applyAlignment="0" applyProtection="0"/>
    <xf numFmtId="205" fontId="46" fillId="44" borderId="0" applyNumberFormat="0" applyBorder="0" applyAlignment="0" applyProtection="0"/>
    <xf numFmtId="205" fontId="46" fillId="47" borderId="0" applyNumberFormat="0" applyBorder="0" applyAlignment="0" applyProtection="0"/>
    <xf numFmtId="205" fontId="46" fillId="48" borderId="0" applyNumberFormat="0" applyBorder="0" applyAlignment="0" applyProtection="0"/>
    <xf numFmtId="205" fontId="46" fillId="49" borderId="0" applyNumberFormat="0" applyBorder="0" applyAlignment="0" applyProtection="0"/>
    <xf numFmtId="205" fontId="47" fillId="46" borderId="0" applyNumberFormat="0" applyBorder="0" applyAlignment="0" applyProtection="0">
      <alignment vertical="center"/>
    </xf>
    <xf numFmtId="205" fontId="47" fillId="46" borderId="0" applyNumberFormat="0" applyBorder="0" applyAlignment="0" applyProtection="0">
      <alignment vertical="center"/>
    </xf>
    <xf numFmtId="205" fontId="47" fillId="43" borderId="0" applyNumberFormat="0" applyBorder="0" applyAlignment="0" applyProtection="0">
      <alignment vertical="center"/>
    </xf>
    <xf numFmtId="205" fontId="47" fillId="43" borderId="0" applyNumberFormat="0" applyBorder="0" applyAlignment="0" applyProtection="0">
      <alignment vertical="center"/>
    </xf>
    <xf numFmtId="205" fontId="47" fillId="44" borderId="0" applyNumberFormat="0" applyBorder="0" applyAlignment="0" applyProtection="0">
      <alignment vertical="center"/>
    </xf>
    <xf numFmtId="205" fontId="47" fillId="44" borderId="0" applyNumberFormat="0" applyBorder="0" applyAlignment="0" applyProtection="0">
      <alignment vertical="center"/>
    </xf>
    <xf numFmtId="205" fontId="47" fillId="47" borderId="0" applyNumberFormat="0" applyBorder="0" applyAlignment="0" applyProtection="0">
      <alignment vertical="center"/>
    </xf>
    <xf numFmtId="205" fontId="47" fillId="47" borderId="0" applyNumberFormat="0" applyBorder="0" applyAlignment="0" applyProtection="0">
      <alignment vertical="center"/>
    </xf>
    <xf numFmtId="205" fontId="47" fillId="48" borderId="0" applyNumberFormat="0" applyBorder="0" applyAlignment="0" applyProtection="0">
      <alignment vertical="center"/>
    </xf>
    <xf numFmtId="205" fontId="47" fillId="48" borderId="0" applyNumberFormat="0" applyBorder="0" applyAlignment="0" applyProtection="0">
      <alignment vertical="center"/>
    </xf>
    <xf numFmtId="205" fontId="47" fillId="49" borderId="0" applyNumberFormat="0" applyBorder="0" applyAlignment="0" applyProtection="0">
      <alignment vertical="center"/>
    </xf>
    <xf numFmtId="205" fontId="47" fillId="49" borderId="0" applyNumberFormat="0" applyBorder="0" applyAlignment="0" applyProtection="0">
      <alignment vertical="center"/>
    </xf>
    <xf numFmtId="205" fontId="7" fillId="0" borderId="0" applyFont="0" applyFill="0" applyBorder="0" applyAlignment="0" applyProtection="0"/>
    <xf numFmtId="205" fontId="44" fillId="0" borderId="0">
      <alignment vertical="center"/>
    </xf>
    <xf numFmtId="205" fontId="48" fillId="0" borderId="0">
      <alignment horizontal="centerContinuous" vertical="center"/>
    </xf>
    <xf numFmtId="205" fontId="49" fillId="0" borderId="0">
      <alignment vertical="center"/>
    </xf>
    <xf numFmtId="205" fontId="44" fillId="0" borderId="1">
      <alignment horizontal="justify" vertical="center"/>
    </xf>
    <xf numFmtId="205" fontId="44" fillId="0" borderId="17">
      <alignment horizontal="justify" vertical="top"/>
    </xf>
    <xf numFmtId="205" fontId="44" fillId="0" borderId="8">
      <alignment horizontal="justify"/>
    </xf>
    <xf numFmtId="205" fontId="50" fillId="0" borderId="0">
      <alignment vertical="center"/>
    </xf>
    <xf numFmtId="164" fontId="51" fillId="0" borderId="0" applyFont="0" applyFill="0" applyBorder="0" applyAlignment="0" applyProtection="0"/>
    <xf numFmtId="205" fontId="52" fillId="0" borderId="0" applyFont="0" applyFill="0" applyBorder="0" applyAlignment="0" applyProtection="0"/>
    <xf numFmtId="205" fontId="52" fillId="0" borderId="0" applyFont="0" applyFill="0" applyBorder="0" applyAlignment="0" applyProtection="0"/>
    <xf numFmtId="205" fontId="51" fillId="0" borderId="0" applyFont="0" applyFill="0" applyBorder="0" applyAlignment="0" applyProtection="0"/>
    <xf numFmtId="173" fontId="32" fillId="0" borderId="0" applyFont="0" applyFill="0" applyBorder="0" applyAlignment="0" applyProtection="0"/>
    <xf numFmtId="205" fontId="44" fillId="0" borderId="0" applyFont="0" applyFill="0" applyBorder="0" applyAlignment="0" applyProtection="0"/>
    <xf numFmtId="205" fontId="53" fillId="0" borderId="0" applyFont="0" applyFill="0" applyBorder="0" applyAlignment="0" applyProtection="0"/>
    <xf numFmtId="205" fontId="54" fillId="0" borderId="0" applyFont="0" applyFill="0" applyBorder="0" applyAlignment="0" applyProtection="0"/>
    <xf numFmtId="205" fontId="44" fillId="0" borderId="0" applyFont="0" applyFill="0" applyBorder="0" applyAlignment="0" applyProtection="0"/>
    <xf numFmtId="205" fontId="53" fillId="0" borderId="0" applyFont="0" applyFill="0" applyBorder="0" applyAlignment="0" applyProtection="0"/>
    <xf numFmtId="205" fontId="51" fillId="0" borderId="0" applyFont="0" applyFill="0" applyBorder="0" applyAlignment="0" applyProtection="0"/>
    <xf numFmtId="205" fontId="51" fillId="0" borderId="0" applyFont="0" applyFill="0" applyBorder="0" applyAlignment="0" applyProtection="0"/>
    <xf numFmtId="205" fontId="52" fillId="0" borderId="0" applyFont="0" applyFill="0" applyBorder="0" applyAlignment="0" applyProtection="0"/>
    <xf numFmtId="205" fontId="52" fillId="0" borderId="0" applyFont="0" applyFill="0" applyBorder="0" applyAlignment="0" applyProtection="0"/>
    <xf numFmtId="205" fontId="45" fillId="11" borderId="0" applyNumberFormat="0" applyBorder="0" applyAlignment="0" applyProtection="0"/>
    <xf numFmtId="205" fontId="45" fillId="15" borderId="0" applyNumberFormat="0" applyBorder="0" applyAlignment="0" applyProtection="0"/>
    <xf numFmtId="205" fontId="45" fillId="19" borderId="0" applyNumberFormat="0" applyBorder="0" applyAlignment="0" applyProtection="0"/>
    <xf numFmtId="205" fontId="45" fillId="23" borderId="0" applyNumberFormat="0" applyBorder="0" applyAlignment="0" applyProtection="0"/>
    <xf numFmtId="205" fontId="45" fillId="27" borderId="0" applyNumberFormat="0" applyBorder="0" applyAlignment="0" applyProtection="0"/>
    <xf numFmtId="205" fontId="45" fillId="31" borderId="0" applyNumberFormat="0" applyBorder="0" applyAlignment="0" applyProtection="0"/>
    <xf numFmtId="174" fontId="55" fillId="0" borderId="0"/>
    <xf numFmtId="205" fontId="12" fillId="0" borderId="0"/>
    <xf numFmtId="205" fontId="44" fillId="0" borderId="0"/>
    <xf numFmtId="205" fontId="44" fillId="0" borderId="0" applyFont="0" applyFill="0" applyBorder="0" applyAlignment="0" applyProtection="0"/>
    <xf numFmtId="205" fontId="54" fillId="0" borderId="0" applyFont="0" applyFill="0" applyBorder="0" applyAlignment="0" applyProtection="0"/>
    <xf numFmtId="205" fontId="44" fillId="0" borderId="0" applyFont="0" applyFill="0" applyBorder="0" applyAlignment="0" applyProtection="0"/>
    <xf numFmtId="205" fontId="22" fillId="0" borderId="0" applyFont="0" applyFill="0" applyBorder="0" applyAlignment="0" applyProtection="0"/>
    <xf numFmtId="205" fontId="44" fillId="5" borderId="0" applyFill="0" applyBorder="0" applyProtection="0">
      <alignment horizontal="right"/>
    </xf>
    <xf numFmtId="205" fontId="56" fillId="0" borderId="3" applyFont="0" applyFill="0" applyBorder="0" applyAlignment="0" applyProtection="0">
      <alignment vertical="center"/>
    </xf>
    <xf numFmtId="205" fontId="44" fillId="0" borderId="0" applyFont="0" applyFill="0" applyBorder="0" applyAlignment="0" applyProtection="0"/>
    <xf numFmtId="175" fontId="32" fillId="0" borderId="0" applyFont="0" applyFill="0" applyBorder="0" applyAlignment="0" applyProtection="0"/>
    <xf numFmtId="205" fontId="57" fillId="0" borderId="0" applyFont="0" applyFill="0" applyBorder="0" applyAlignment="0" applyProtection="0"/>
    <xf numFmtId="205" fontId="53" fillId="0" borderId="0" applyFont="0" applyFill="0" applyBorder="0" applyAlignment="0" applyProtection="0"/>
    <xf numFmtId="205" fontId="58" fillId="50" borderId="44" applyNumberFormat="0" applyAlignment="0" applyProtection="0"/>
    <xf numFmtId="205" fontId="59" fillId="8" borderId="39" applyNumberFormat="0" applyAlignment="0" applyProtection="0"/>
    <xf numFmtId="205" fontId="32" fillId="0" borderId="0" applyFont="0" applyFill="0" applyBorder="0" applyAlignment="0" applyProtection="0"/>
    <xf numFmtId="205" fontId="60" fillId="50" borderId="45" applyNumberFormat="0" applyAlignment="0" applyProtection="0"/>
    <xf numFmtId="205" fontId="61" fillId="8" borderId="38" applyNumberFormat="0" applyAlignment="0" applyProtection="0"/>
    <xf numFmtId="2" fontId="12" fillId="0" borderId="0" applyFont="0" applyFill="0" applyBorder="0" applyAlignment="0"/>
    <xf numFmtId="205" fontId="62" fillId="0" borderId="0"/>
    <xf numFmtId="205" fontId="63" fillId="0" borderId="0"/>
    <xf numFmtId="205" fontId="56" fillId="0" borderId="46">
      <alignment horizontal="justify" vertical="center"/>
    </xf>
    <xf numFmtId="205" fontId="56" fillId="0" borderId="8">
      <alignment horizontal="justify"/>
    </xf>
    <xf numFmtId="205" fontId="56" fillId="0" borderId="47">
      <alignment horizontal="justify" vertical="top"/>
    </xf>
    <xf numFmtId="205" fontId="64" fillId="0" borderId="0"/>
    <xf numFmtId="205" fontId="44" fillId="0" borderId="0"/>
    <xf numFmtId="205" fontId="53" fillId="0" borderId="0"/>
    <xf numFmtId="205" fontId="44" fillId="0" borderId="0"/>
    <xf numFmtId="37" fontId="53" fillId="0" borderId="0"/>
    <xf numFmtId="205" fontId="44" fillId="0" borderId="0"/>
    <xf numFmtId="205" fontId="54" fillId="0" borderId="0"/>
    <xf numFmtId="205" fontId="32" fillId="0" borderId="0" applyFill="0" applyBorder="0" applyAlignment="0"/>
    <xf numFmtId="205" fontId="60" fillId="50" borderId="45" applyNumberFormat="0" applyAlignment="0" applyProtection="0"/>
    <xf numFmtId="205" fontId="65" fillId="0" borderId="0"/>
    <xf numFmtId="205" fontId="66" fillId="0" borderId="0" applyNumberFormat="0" applyFill="0" applyBorder="0" applyAlignment="0" applyProtection="0">
      <alignment vertical="top"/>
      <protection locked="0"/>
    </xf>
    <xf numFmtId="176" fontId="67" fillId="0" borderId="1" applyFont="0" applyFill="0" applyBorder="0">
      <alignment horizontal="right" vertical="center"/>
    </xf>
    <xf numFmtId="177" fontId="68" fillId="0" borderId="1" applyFill="0" applyBorder="0" applyProtection="0">
      <alignment horizontal="right" vertical="center"/>
    </xf>
    <xf numFmtId="205" fontId="22" fillId="0" borderId="0" applyFont="0" applyFill="0" applyBorder="0" applyAlignment="0" applyProtection="0"/>
    <xf numFmtId="178" fontId="7" fillId="0" borderId="0" applyFont="0" applyFill="0" applyBorder="0" applyAlignment="0" applyProtection="0"/>
    <xf numFmtId="205" fontId="22" fillId="0" borderId="0"/>
    <xf numFmtId="3" fontId="69" fillId="0" borderId="0" applyFont="0" applyFill="0" applyBorder="0" applyAlignment="0" applyProtection="0"/>
    <xf numFmtId="205" fontId="70" fillId="0" borderId="0" applyNumberFormat="0" applyAlignment="0">
      <alignment horizontal="left"/>
    </xf>
    <xf numFmtId="205" fontId="31" fillId="0" borderId="0" applyFont="0" applyFill="0" applyBorder="0" applyAlignment="0" applyProtection="0"/>
    <xf numFmtId="179" fontId="69" fillId="0" borderId="0" applyFont="0" applyFill="0" applyBorder="0" applyAlignment="0" applyProtection="0"/>
    <xf numFmtId="205" fontId="7" fillId="0" borderId="0"/>
    <xf numFmtId="180" fontId="31" fillId="0" borderId="0" applyFont="0" applyFill="0" applyBorder="0" applyAlignment="0" applyProtection="0"/>
    <xf numFmtId="205" fontId="69"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1" fillId="41" borderId="45" applyNumberFormat="0" applyAlignment="0" applyProtection="0"/>
    <xf numFmtId="205" fontId="72" fillId="7" borderId="38" applyNumberFormat="0" applyAlignment="0" applyProtection="0"/>
    <xf numFmtId="205" fontId="73" fillId="0" borderId="0" applyNumberFormat="0" applyAlignment="0">
      <alignment horizontal="left"/>
    </xf>
    <xf numFmtId="205" fontId="74" fillId="0" borderId="48" applyNumberFormat="0" applyFill="0" applyAlignment="0" applyProtection="0"/>
    <xf numFmtId="205" fontId="19" fillId="0" borderId="43" applyNumberFormat="0" applyFill="0" applyAlignment="0" applyProtection="0"/>
    <xf numFmtId="205" fontId="75" fillId="0" borderId="0" applyNumberFormat="0" applyFill="0" applyBorder="0" applyAlignment="0" applyProtection="0"/>
    <xf numFmtId="205" fontId="76" fillId="0" borderId="0" applyNumberFormat="0" applyFill="0" applyBorder="0" applyAlignment="0" applyProtection="0"/>
    <xf numFmtId="205" fontId="75" fillId="0" borderId="0" applyNumberFormat="0" applyFill="0" applyBorder="0" applyAlignment="0" applyProtection="0"/>
    <xf numFmtId="205" fontId="77" fillId="0" borderId="0">
      <protection locked="0"/>
    </xf>
    <xf numFmtId="205" fontId="77" fillId="0" borderId="0">
      <protection locked="0"/>
    </xf>
    <xf numFmtId="205" fontId="78" fillId="0" borderId="0">
      <protection locked="0"/>
    </xf>
    <xf numFmtId="205" fontId="77" fillId="0" borderId="0">
      <protection locked="0"/>
    </xf>
    <xf numFmtId="205" fontId="77" fillId="0" borderId="0">
      <protection locked="0"/>
    </xf>
    <xf numFmtId="205" fontId="77" fillId="0" borderId="0">
      <protection locked="0"/>
    </xf>
    <xf numFmtId="205" fontId="78" fillId="0" borderId="0">
      <protection locked="0"/>
    </xf>
    <xf numFmtId="2" fontId="69" fillId="0" borderId="0" applyFont="0" applyFill="0" applyBorder="0" applyAlignment="0" applyProtection="0"/>
    <xf numFmtId="38" fontId="79" fillId="5" borderId="0" applyNumberFormat="0" applyBorder="0" applyAlignment="0" applyProtection="0"/>
    <xf numFmtId="38" fontId="79" fillId="5" borderId="0" applyNumberFormat="0" applyBorder="0" applyAlignment="0" applyProtection="0"/>
    <xf numFmtId="205" fontId="80" fillId="3" borderId="0" applyNumberFormat="0" applyBorder="0" applyAlignment="0" applyProtection="0"/>
    <xf numFmtId="205" fontId="81" fillId="0" borderId="0">
      <alignment horizontal="left"/>
    </xf>
    <xf numFmtId="205" fontId="18" fillId="0" borderId="13" applyNumberFormat="0" applyAlignment="0" applyProtection="0">
      <alignment horizontal="left" vertical="center"/>
    </xf>
    <xf numFmtId="205" fontId="18" fillId="0" borderId="7">
      <alignment horizontal="left" vertical="center"/>
    </xf>
    <xf numFmtId="171" fontId="82" fillId="0" borderId="0">
      <protection locked="0"/>
    </xf>
    <xf numFmtId="171" fontId="21" fillId="0" borderId="0">
      <alignment readingOrder="1"/>
      <protection locked="0"/>
    </xf>
    <xf numFmtId="171" fontId="21" fillId="0" borderId="0">
      <alignment readingOrder="1"/>
      <protection locked="0"/>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1" fontId="20" fillId="0" borderId="0" applyNumberFormat="0" applyFill="0" applyBorder="0">
      <alignment horizontal="left"/>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182" fontId="83" fillId="0" borderId="2" applyFill="0" applyBorder="0" applyProtection="0">
      <alignment horizontal="left" vertical="center" wrapText="1"/>
    </xf>
    <xf numFmtId="205" fontId="84" fillId="0" borderId="0" applyNumberFormat="0">
      <alignment horizontal="right"/>
    </xf>
    <xf numFmtId="10" fontId="79" fillId="5" borderId="1" applyNumberFormat="0" applyBorder="0" applyAlignment="0" applyProtection="0"/>
    <xf numFmtId="10" fontId="79" fillId="5" borderId="1" applyNumberFormat="0" applyBorder="0" applyAlignment="0" applyProtection="0"/>
    <xf numFmtId="205" fontId="71" fillId="41" borderId="45" applyNumberFormat="0" applyAlignment="0" applyProtection="0"/>
    <xf numFmtId="205" fontId="71" fillId="41" borderId="45" applyNumberFormat="0" applyAlignment="0" applyProtection="0"/>
    <xf numFmtId="183" fontId="37" fillId="0" borderId="1" applyFill="0" applyBorder="0" applyProtection="0">
      <alignment horizontal="right" vertical="center"/>
    </xf>
    <xf numFmtId="184"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205" fontId="85" fillId="0" borderId="15">
      <protection locked="0"/>
    </xf>
    <xf numFmtId="185" fontId="68" fillId="0" borderId="1" applyFont="0" applyFill="0" applyBorder="0">
      <alignment horizontal="right" vertical="center"/>
    </xf>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86" fillId="0" borderId="15"/>
    <xf numFmtId="205" fontId="84" fillId="0" borderId="0" applyNumberFormat="0">
      <alignment horizontal="right"/>
    </xf>
    <xf numFmtId="205" fontId="87" fillId="6" borderId="0" applyNumberFormat="0" applyBorder="0" applyAlignment="0" applyProtection="0"/>
    <xf numFmtId="37" fontId="88" fillId="0" borderId="0"/>
    <xf numFmtId="205" fontId="22" fillId="0" borderId="0"/>
    <xf numFmtId="205" fontId="7" fillId="0" borderId="0"/>
    <xf numFmtId="205" fontId="7" fillId="51" borderId="49" applyNumberFormat="0" applyFont="0" applyAlignment="0" applyProtection="0"/>
    <xf numFmtId="205" fontId="7" fillId="51" borderId="49" applyNumberFormat="0" applyFont="0" applyAlignment="0" applyProtection="0"/>
    <xf numFmtId="205" fontId="16" fillId="10" borderId="42" applyNumberFormat="0" applyFont="0" applyAlignment="0" applyProtection="0"/>
    <xf numFmtId="205" fontId="7" fillId="0" borderId="0" applyFont="0" applyFill="0" applyBorder="0" applyAlignment="0" applyProtection="0"/>
    <xf numFmtId="205" fontId="7" fillId="0" borderId="0" applyFont="0" applyFill="0" applyBorder="0" applyAlignment="0" applyProtection="0"/>
    <xf numFmtId="205" fontId="89" fillId="0" borderId="0" applyFont="0" applyFill="0" applyBorder="0" applyAlignment="0" applyProtection="0"/>
    <xf numFmtId="205" fontId="89" fillId="0" borderId="0" applyFont="0" applyFill="0" applyBorder="0" applyAlignment="0" applyProtection="0"/>
    <xf numFmtId="205" fontId="58" fillId="50" borderId="44" applyNumberFormat="0" applyAlignment="0" applyProtection="0"/>
    <xf numFmtId="205" fontId="37" fillId="0" borderId="0" applyFont="0" applyFill="0" applyBorder="0" applyAlignment="0" applyProtection="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14" fontId="90" fillId="0" borderId="0" applyNumberFormat="0" applyFill="0" applyBorder="0" applyAlignment="0" applyProtection="0">
      <alignment horizontal="left"/>
    </xf>
    <xf numFmtId="205" fontId="91" fillId="4" borderId="0" applyNumberFormat="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 fontId="7" fillId="0" borderId="0"/>
    <xf numFmtId="205" fontId="16" fillId="0" borderId="0"/>
    <xf numFmtId="205" fontId="7" fillId="0" borderId="0"/>
    <xf numFmtId="205" fontId="79" fillId="0" borderId="2" applyAlignment="0"/>
    <xf numFmtId="205" fontId="79" fillId="0" borderId="2" applyAlignment="0"/>
    <xf numFmtId="205" fontId="92" fillId="0" borderId="2"/>
    <xf numFmtId="205" fontId="86" fillId="0" borderId="0"/>
    <xf numFmtId="40" fontId="93" fillId="0" borderId="0" applyBorder="0">
      <alignment horizontal="right"/>
    </xf>
    <xf numFmtId="205" fontId="84" fillId="0" borderId="0" applyNumberFormat="0">
      <alignment horizontal="right"/>
    </xf>
    <xf numFmtId="205" fontId="94" fillId="0" borderId="0" applyFill="0" applyBorder="0" applyProtection="0">
      <alignment horizontal="centerContinuous" vertical="center"/>
    </xf>
    <xf numFmtId="205" fontId="37" fillId="5" borderId="0" applyFill="0" applyBorder="0" applyProtection="0">
      <alignment horizontal="center" vertical="center"/>
    </xf>
    <xf numFmtId="187" fontId="22" fillId="0" borderId="1" applyFont="0" applyFill="0" applyBorder="0" applyProtection="0">
      <alignment horizontal="right" vertical="center"/>
    </xf>
    <xf numFmtId="188" fontId="22" fillId="0" borderId="1" applyFont="0" applyFill="0" applyBorder="0">
      <alignment horizontal="right" vertical="center"/>
    </xf>
    <xf numFmtId="205" fontId="69" fillId="0" borderId="50" applyNumberFormat="0" applyFont="0" applyFill="0" applyAlignment="0" applyProtection="0"/>
    <xf numFmtId="189" fontId="68" fillId="0" borderId="1" applyFont="0" applyFill="0" applyBorder="0">
      <alignment horizontal="right" vertical="center"/>
    </xf>
    <xf numFmtId="205" fontId="95" fillId="0" borderId="35" applyNumberFormat="0" applyFill="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7" fillId="0" borderId="36" applyNumberFormat="0" applyFill="0" applyAlignment="0" applyProtection="0"/>
    <xf numFmtId="205" fontId="96" fillId="0" borderId="0" applyNumberFormat="0" applyFill="0" applyBorder="0" applyAlignment="0" applyProtection="0"/>
    <xf numFmtId="205" fontId="17" fillId="0" borderId="0" applyNumberFormat="0" applyFill="0" applyBorder="0" applyAlignment="0" applyProtection="0"/>
    <xf numFmtId="205" fontId="98" fillId="0" borderId="37" applyNumberFormat="0" applyFill="0" applyAlignment="0" applyProtection="0"/>
    <xf numFmtId="205" fontId="98"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168" fontId="12" fillId="0" borderId="0" applyFont="0" applyFill="0" applyBorder="0" applyAlignment="0" applyProtection="0"/>
    <xf numFmtId="190" fontId="7" fillId="0" borderId="0" applyFont="0" applyFill="0" applyBorder="0" applyAlignment="0" applyProtection="0"/>
    <xf numFmtId="191" fontId="7" fillId="0" borderId="0" applyFont="0" applyFill="0" applyBorder="0" applyAlignment="0" applyProtection="0"/>
    <xf numFmtId="205" fontId="99" fillId="0" borderId="40" applyNumberFormat="0" applyFill="0" applyAlignment="0" applyProtection="0"/>
    <xf numFmtId="205" fontId="100" fillId="0" borderId="0" applyNumberFormat="0" applyFill="0" applyBorder="0" applyAlignment="0" applyProtection="0"/>
    <xf numFmtId="205" fontId="101" fillId="0" borderId="0" applyNumberFormat="0" applyFill="0" applyBorder="0" applyAlignment="0" applyProtection="0"/>
    <xf numFmtId="205" fontId="100" fillId="0" borderId="0" applyNumberFormat="0" applyFill="0" applyBorder="0" applyAlignment="0" applyProtection="0"/>
    <xf numFmtId="205" fontId="102" fillId="9" borderId="41" applyNumberFormat="0" applyAlignment="0" applyProtection="0"/>
    <xf numFmtId="205" fontId="22" fillId="0" borderId="0" applyFont="0" applyFill="0" applyBorder="0" applyAlignment="0" applyProtection="0"/>
    <xf numFmtId="205" fontId="103" fillId="0" borderId="0" applyNumberFormat="0" applyFill="0" applyBorder="0" applyAlignment="0" applyProtection="0">
      <alignment vertical="top"/>
      <protection locked="0"/>
    </xf>
    <xf numFmtId="205" fontId="39" fillId="0" borderId="0">
      <protection locked="0"/>
    </xf>
    <xf numFmtId="205" fontId="47" fillId="52" borderId="0" applyNumberFormat="0" applyBorder="0" applyAlignment="0" applyProtection="0">
      <alignment vertical="center"/>
    </xf>
    <xf numFmtId="205" fontId="47" fillId="52" borderId="0" applyNumberFormat="0" applyBorder="0" applyAlignment="0" applyProtection="0">
      <alignment vertical="center"/>
    </xf>
    <xf numFmtId="205" fontId="47" fillId="53" borderId="0" applyNumberFormat="0" applyBorder="0" applyAlignment="0" applyProtection="0">
      <alignment vertical="center"/>
    </xf>
    <xf numFmtId="205" fontId="47" fillId="53" borderId="0" applyNumberFormat="0" applyBorder="0" applyAlignment="0" applyProtection="0">
      <alignment vertical="center"/>
    </xf>
    <xf numFmtId="205" fontId="47" fillId="54" borderId="0" applyNumberFormat="0" applyBorder="0" applyAlignment="0" applyProtection="0">
      <alignment vertical="center"/>
    </xf>
    <xf numFmtId="205" fontId="47" fillId="54" borderId="0" applyNumberFormat="0" applyBorder="0" applyAlignment="0" applyProtection="0">
      <alignment vertical="center"/>
    </xf>
    <xf numFmtId="205" fontId="47" fillId="47" borderId="0" applyNumberFormat="0" applyBorder="0" applyAlignment="0" applyProtection="0">
      <alignment vertical="center"/>
    </xf>
    <xf numFmtId="205" fontId="47" fillId="47" borderId="0" applyNumberFormat="0" applyBorder="0" applyAlignment="0" applyProtection="0">
      <alignment vertical="center"/>
    </xf>
    <xf numFmtId="205" fontId="47" fillId="48" borderId="0" applyNumberFormat="0" applyBorder="0" applyAlignment="0" applyProtection="0">
      <alignment vertical="center"/>
    </xf>
    <xf numFmtId="205" fontId="47" fillId="48" borderId="0" applyNumberFormat="0" applyBorder="0" applyAlignment="0" applyProtection="0">
      <alignment vertical="center"/>
    </xf>
    <xf numFmtId="205" fontId="47" fillId="55" borderId="0" applyNumberFormat="0" applyBorder="0" applyAlignment="0" applyProtection="0">
      <alignment vertical="center"/>
    </xf>
    <xf numFmtId="205" fontId="47" fillId="55" borderId="0" applyNumberFormat="0" applyBorder="0" applyAlignment="0" applyProtection="0">
      <alignment vertical="center"/>
    </xf>
    <xf numFmtId="205" fontId="104" fillId="0" borderId="0" applyNumberFormat="0" applyFill="0" applyBorder="0" applyAlignment="0" applyProtection="0">
      <alignment vertical="center"/>
    </xf>
    <xf numFmtId="205" fontId="104" fillId="0" borderId="0" applyNumberFormat="0" applyFill="0" applyBorder="0" applyAlignment="0" applyProtection="0">
      <alignment vertical="center"/>
    </xf>
    <xf numFmtId="205" fontId="105" fillId="50" borderId="45" applyNumberFormat="0" applyAlignment="0" applyProtection="0">
      <alignment vertical="center"/>
    </xf>
    <xf numFmtId="205" fontId="105" fillId="50" borderId="45" applyNumberFormat="0" applyAlignment="0" applyProtection="0">
      <alignment vertical="center"/>
    </xf>
    <xf numFmtId="205" fontId="22" fillId="0" borderId="0">
      <protection locked="0"/>
    </xf>
    <xf numFmtId="205" fontId="21" fillId="0" borderId="0">
      <protection locked="0"/>
    </xf>
    <xf numFmtId="205" fontId="21" fillId="0" borderId="0">
      <protection locked="0"/>
    </xf>
    <xf numFmtId="205" fontId="106" fillId="0" borderId="0" applyNumberFormat="0" applyFill="0" applyBorder="0" applyAlignment="0" applyProtection="0">
      <alignment vertical="top"/>
      <protection locked="0"/>
    </xf>
    <xf numFmtId="205" fontId="85" fillId="0" borderId="0">
      <protection locked="0"/>
    </xf>
    <xf numFmtId="205" fontId="7" fillId="0" borderId="0"/>
    <xf numFmtId="205" fontId="107" fillId="37" borderId="0" applyNumberFormat="0" applyBorder="0" applyAlignment="0" applyProtection="0">
      <alignment vertical="center"/>
    </xf>
    <xf numFmtId="205" fontId="107" fillId="37" borderId="0" applyNumberFormat="0" applyBorder="0" applyAlignment="0" applyProtection="0">
      <alignment vertical="center"/>
    </xf>
    <xf numFmtId="205" fontId="77" fillId="0" borderId="0">
      <protection locked="0"/>
    </xf>
    <xf numFmtId="205" fontId="77" fillId="0" borderId="0">
      <protection locked="0"/>
    </xf>
    <xf numFmtId="205" fontId="22" fillId="0" borderId="0" applyFont="0" applyFill="0" applyBorder="0" applyAlignment="0" applyProtection="0"/>
    <xf numFmtId="205" fontId="7" fillId="0" borderId="0" applyFont="0" applyFill="0" applyBorder="0" applyAlignment="0" applyProtection="0"/>
    <xf numFmtId="205" fontId="108" fillId="0" borderId="0" applyNumberFormat="0" applyFill="0" applyBorder="0" applyAlignment="0" applyProtection="0">
      <alignment vertical="top"/>
      <protection locked="0"/>
    </xf>
    <xf numFmtId="205" fontId="108" fillId="0" borderId="0" applyNumberFormat="0" applyFill="0" applyBorder="0" applyAlignment="0" applyProtection="0">
      <alignment vertical="top"/>
      <protection locked="0"/>
    </xf>
    <xf numFmtId="205" fontId="22" fillId="0" borderId="0" applyFont="0" applyFill="0" applyBorder="0" applyAlignment="0" applyProtection="0"/>
    <xf numFmtId="205" fontId="22"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109" fillId="0" borderId="0" applyFont="0" applyFill="0" applyBorder="0" applyAlignment="0" applyProtection="0"/>
    <xf numFmtId="205" fontId="109" fillId="0" borderId="0" applyFont="0" applyFill="0" applyBorder="0" applyAlignment="0" applyProtection="0"/>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7" fillId="0" borderId="0" applyFont="0" applyFill="0" applyBorder="0" applyAlignment="0" applyProtection="0"/>
    <xf numFmtId="205" fontId="7" fillId="0" borderId="0" applyFont="0" applyFill="0" applyBorder="0" applyAlignment="0" applyProtection="0"/>
    <xf numFmtId="39" fontId="68" fillId="0" borderId="1" applyFont="0" applyFill="0" applyBorder="0">
      <alignment horizontal="right" vertical="center"/>
    </xf>
    <xf numFmtId="205" fontId="110" fillId="0" borderId="0" applyFont="0" applyFill="0" applyBorder="0" applyAlignment="0" applyProtection="0"/>
    <xf numFmtId="205" fontId="110" fillId="0" borderId="0" applyFont="0" applyFill="0" applyBorder="0" applyAlignment="0" applyProtection="0"/>
    <xf numFmtId="37" fontId="77" fillId="0" borderId="0">
      <protection locked="0"/>
    </xf>
    <xf numFmtId="9" fontId="39" fillId="5" borderId="0" applyFill="0" applyBorder="0" applyProtection="0">
      <alignment horizontal="right"/>
    </xf>
    <xf numFmtId="10" fontId="39" fillId="0" borderId="0" applyFill="0" applyBorder="0" applyProtection="0">
      <alignment horizontal="right"/>
    </xf>
    <xf numFmtId="9" fontId="43" fillId="0" borderId="0" applyFont="0" applyFill="0" applyBorder="0" applyAlignment="0" applyProtection="0">
      <alignment vertic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43" fillId="0" borderId="0" applyFont="0" applyFill="0" applyBorder="0" applyAlignment="0" applyProtection="0">
      <alignment vertic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205" fontId="111" fillId="56" borderId="0" applyNumberFormat="0" applyBorder="0" applyAlignment="0" applyProtection="0">
      <alignment vertical="center"/>
    </xf>
    <xf numFmtId="205" fontId="111" fillId="56" borderId="0" applyNumberFormat="0" applyBorder="0" applyAlignment="0" applyProtection="0">
      <alignment vertical="center"/>
    </xf>
    <xf numFmtId="192" fontId="32" fillId="0" borderId="34" applyFont="0" applyFill="0" applyAlignment="0" applyProtection="0">
      <alignment horizontal="center" vertical="center"/>
    </xf>
    <xf numFmtId="205" fontId="37" fillId="0" borderId="0" applyFont="0" applyFill="0" applyBorder="0" applyAlignment="0" applyProtection="0"/>
    <xf numFmtId="205" fontId="35" fillId="0" borderId="0">
      <alignment vertical="center"/>
    </xf>
    <xf numFmtId="205" fontId="37" fillId="0" borderId="0" applyFont="0" applyFill="0" applyBorder="0" applyAlignment="0" applyProtection="0"/>
    <xf numFmtId="205" fontId="7" fillId="0" borderId="0" applyFont="0" applyFill="0" applyBorder="0" applyAlignment="0" applyProtection="0"/>
    <xf numFmtId="205" fontId="112" fillId="0" borderId="0" applyNumberFormat="0" applyFill="0" applyBorder="0" applyAlignment="0" applyProtection="0">
      <alignment vertical="center"/>
    </xf>
    <xf numFmtId="205" fontId="112" fillId="0" borderId="0" applyNumberFormat="0" applyFill="0" applyBorder="0" applyAlignment="0" applyProtection="0">
      <alignment vertical="center"/>
    </xf>
    <xf numFmtId="205" fontId="113" fillId="57" borderId="51" applyNumberFormat="0" applyAlignment="0" applyProtection="0">
      <alignment vertical="center"/>
    </xf>
    <xf numFmtId="205" fontId="113" fillId="57" borderId="51" applyNumberFormat="0" applyAlignment="0" applyProtection="0">
      <alignment vertical="center"/>
    </xf>
    <xf numFmtId="205" fontId="114" fillId="0" borderId="0">
      <alignment vertical="center"/>
    </xf>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64" fontId="32" fillId="0" borderId="0" applyFont="0" applyFill="0" applyBorder="0" applyAlignment="0" applyProtection="0">
      <alignment vertical="center"/>
    </xf>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alignment vertical="center"/>
    </xf>
    <xf numFmtId="164" fontId="32" fillId="0" borderId="0" applyFont="0" applyFill="0" applyBorder="0" applyAlignment="0" applyProtection="0">
      <alignment vertical="center"/>
    </xf>
    <xf numFmtId="164" fontId="32" fillId="0" borderId="0" applyFont="0" applyFill="0" applyBorder="0" applyAlignment="0" applyProtection="0">
      <alignment vertical="center"/>
    </xf>
    <xf numFmtId="193" fontId="7"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alignment vertical="center"/>
    </xf>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64" fontId="32"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alignment vertical="center"/>
    </xf>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93" fontId="7"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64" fontId="32"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93" fontId="7" fillId="0" borderId="0" applyFont="0" applyFill="0" applyBorder="0" applyAlignment="0" applyProtection="0"/>
    <xf numFmtId="164" fontId="43" fillId="0" borderId="0" applyFont="0" applyFill="0" applyBorder="0" applyAlignment="0" applyProtection="0">
      <alignment vertical="center"/>
    </xf>
    <xf numFmtId="193" fontId="7" fillId="0" borderId="0" applyFont="0" applyFill="0" applyBorder="0" applyAlignment="0" applyProtection="0"/>
    <xf numFmtId="170" fontId="7" fillId="0" borderId="0" applyFont="0" applyFill="0" applyBorder="0" applyAlignment="0" applyProtection="0"/>
    <xf numFmtId="164" fontId="115" fillId="0" borderId="0" applyFont="0" applyFill="0" applyBorder="0" applyAlignment="0" applyProtection="0">
      <alignment vertical="center"/>
    </xf>
    <xf numFmtId="194" fontId="7" fillId="0" borderId="0" applyFont="0" applyFill="0" applyBorder="0" applyAlignment="0" applyProtection="0"/>
    <xf numFmtId="178" fontId="7" fillId="0" borderId="0" applyFont="0" applyFill="0" applyBorder="0" applyAlignment="0" applyProtection="0"/>
    <xf numFmtId="205" fontId="31" fillId="0" borderId="0"/>
    <xf numFmtId="171" fontId="21" fillId="0" borderId="0">
      <protection locked="0"/>
    </xf>
    <xf numFmtId="205" fontId="116" fillId="0" borderId="52"/>
    <xf numFmtId="205" fontId="117" fillId="0" borderId="53" applyNumberFormat="0" applyFill="0" applyAlignment="0" applyProtection="0">
      <alignment vertical="center"/>
    </xf>
    <xf numFmtId="205" fontId="117" fillId="0" borderId="53" applyNumberFormat="0" applyFill="0" applyAlignment="0" applyProtection="0">
      <alignment vertical="center"/>
    </xf>
    <xf numFmtId="205" fontId="118" fillId="0" borderId="48" applyNumberFormat="0" applyFill="0" applyAlignment="0" applyProtection="0">
      <alignment vertical="center"/>
    </xf>
    <xf numFmtId="205" fontId="118" fillId="0" borderId="48" applyNumberFormat="0" applyFill="0" applyAlignment="0" applyProtection="0">
      <alignment vertical="center"/>
    </xf>
    <xf numFmtId="205" fontId="119" fillId="41" borderId="45" applyNumberFormat="0" applyAlignment="0" applyProtection="0">
      <alignment vertical="center"/>
    </xf>
    <xf numFmtId="205" fontId="119" fillId="41" borderId="45" applyNumberFormat="0" applyAlignment="0" applyProtection="0">
      <alignment vertical="center"/>
    </xf>
    <xf numFmtId="4" fontId="77" fillId="0" borderId="0">
      <protection locked="0"/>
    </xf>
    <xf numFmtId="205" fontId="120" fillId="0" borderId="0"/>
    <xf numFmtId="3" fontId="121" fillId="0" borderId="0" applyFont="0" applyFill="0" applyBorder="0" applyAlignment="0" applyProtection="0"/>
    <xf numFmtId="205" fontId="122" fillId="0" borderId="0" applyNumberFormat="0" applyFill="0" applyBorder="0" applyAlignment="0" applyProtection="0">
      <alignment vertical="center"/>
    </xf>
    <xf numFmtId="205" fontId="123" fillId="0" borderId="54" applyNumberFormat="0" applyFill="0" applyAlignment="0" applyProtection="0">
      <alignment vertical="center"/>
    </xf>
    <xf numFmtId="205" fontId="123" fillId="0" borderId="54" applyNumberFormat="0" applyFill="0" applyAlignment="0" applyProtection="0">
      <alignment vertical="center"/>
    </xf>
    <xf numFmtId="205" fontId="124" fillId="0" borderId="0">
      <alignment horizontal="centerContinuous" vertical="center"/>
    </xf>
    <xf numFmtId="205" fontId="22" fillId="0" borderId="0">
      <alignment vertical="center"/>
    </xf>
    <xf numFmtId="205" fontId="125" fillId="0" borderId="55" applyNumberFormat="0" applyFill="0" applyAlignment="0" applyProtection="0">
      <alignment vertical="center"/>
    </xf>
    <xf numFmtId="205" fontId="125" fillId="0" borderId="55" applyNumberFormat="0" applyFill="0" applyAlignment="0" applyProtection="0">
      <alignment vertical="center"/>
    </xf>
    <xf numFmtId="205" fontId="126" fillId="0" borderId="56" applyNumberFormat="0" applyFill="0" applyAlignment="0" applyProtection="0">
      <alignment vertical="center"/>
    </xf>
    <xf numFmtId="205" fontId="126" fillId="0" borderId="56" applyNumberFormat="0" applyFill="0" applyAlignment="0" applyProtection="0">
      <alignment vertical="center"/>
    </xf>
    <xf numFmtId="205" fontId="126" fillId="0" borderId="0" applyNumberFormat="0" applyFill="0" applyBorder="0" applyAlignment="0" applyProtection="0">
      <alignment vertical="center"/>
    </xf>
    <xf numFmtId="205" fontId="126" fillId="0" borderId="0" applyNumberFormat="0" applyFill="0" applyBorder="0" applyAlignment="0" applyProtection="0">
      <alignment vertical="center"/>
    </xf>
    <xf numFmtId="205" fontId="122" fillId="0" borderId="0" applyNumberFormat="0" applyFill="0" applyBorder="0" applyAlignment="0" applyProtection="0">
      <alignment vertical="center"/>
    </xf>
    <xf numFmtId="205" fontId="22" fillId="0" borderId="1">
      <alignment horizontal="justify" vertical="center"/>
    </xf>
    <xf numFmtId="205" fontId="22" fillId="0" borderId="17">
      <alignment horizontal="justify" vertical="top"/>
    </xf>
    <xf numFmtId="205" fontId="22" fillId="0" borderId="8">
      <alignment horizontal="justify"/>
    </xf>
    <xf numFmtId="195" fontId="127" fillId="0" borderId="0">
      <alignment vertical="center"/>
    </xf>
    <xf numFmtId="205" fontId="128" fillId="38" borderId="0" applyNumberFormat="0" applyBorder="0" applyAlignment="0" applyProtection="0">
      <alignment vertical="center"/>
    </xf>
    <xf numFmtId="205" fontId="128" fillId="38" borderId="0" applyNumberFormat="0" applyBorder="0" applyAlignment="0" applyProtection="0">
      <alignment vertical="center"/>
    </xf>
    <xf numFmtId="205" fontId="22" fillId="0" borderId="0"/>
    <xf numFmtId="205" fontId="129" fillId="50" borderId="44" applyNumberFormat="0" applyAlignment="0" applyProtection="0">
      <alignment vertical="center"/>
    </xf>
    <xf numFmtId="205" fontId="129" fillId="50" borderId="44" applyNumberFormat="0" applyAlignment="0" applyProtection="0">
      <alignment vertical="center"/>
    </xf>
    <xf numFmtId="196" fontId="39" fillId="0" borderId="0" applyFont="0" applyFill="0" applyBorder="0" applyAlignment="0" applyProtection="0"/>
    <xf numFmtId="167" fontId="22" fillId="0" borderId="57"/>
    <xf numFmtId="195" fontId="23" fillId="0" borderId="3" applyFont="0" applyFill="0" applyBorder="0" applyAlignment="0" applyProtection="0">
      <alignment vertical="center"/>
    </xf>
    <xf numFmtId="205" fontId="22" fillId="0" borderId="0" applyFont="0" applyFill="0" applyBorder="0" applyAlignment="0" applyProtection="0"/>
    <xf numFmtId="197" fontId="32" fillId="0" borderId="0" applyFont="0" applyFill="0" applyBorder="0" applyAlignment="0" applyProtection="0"/>
    <xf numFmtId="205" fontId="22" fillId="0" borderId="0">
      <protection locked="0"/>
    </xf>
    <xf numFmtId="205" fontId="23" fillId="0" borderId="8">
      <alignment horizontal="justify"/>
    </xf>
    <xf numFmtId="205" fontId="23" fillId="0" borderId="47">
      <alignment horizontal="justify" vertical="top"/>
    </xf>
    <xf numFmtId="205" fontId="23" fillId="0" borderId="46">
      <alignment horizontal="justify"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115"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7"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7" fillId="0" borderId="0"/>
    <xf numFmtId="205" fontId="32" fillId="0" borderId="0"/>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7"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alignment vertical="center"/>
    </xf>
    <xf numFmtId="205" fontId="32"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7"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2" fillId="0" borderId="0"/>
    <xf numFmtId="205" fontId="43" fillId="0" borderId="0">
      <alignment vertical="center"/>
    </xf>
    <xf numFmtId="205" fontId="43" fillId="0" borderId="0">
      <alignment vertical="center"/>
    </xf>
    <xf numFmtId="205" fontId="43" fillId="0" borderId="0">
      <alignment vertical="center"/>
    </xf>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32" fillId="0" borderId="0">
      <alignment vertical="center"/>
    </xf>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130" fillId="0" borderId="0"/>
    <xf numFmtId="205" fontId="66" fillId="0" borderId="0" applyNumberFormat="0" applyFill="0" applyBorder="0" applyAlignment="0" applyProtection="0">
      <alignment vertical="top"/>
      <protection locked="0"/>
    </xf>
    <xf numFmtId="205" fontId="77" fillId="0" borderId="50">
      <protection locked="0"/>
    </xf>
    <xf numFmtId="205" fontId="22" fillId="0" borderId="0">
      <protection locked="0"/>
    </xf>
    <xf numFmtId="205" fontId="22" fillId="0" borderId="0">
      <protection locked="0"/>
    </xf>
    <xf numFmtId="205" fontId="131" fillId="0" borderId="0"/>
    <xf numFmtId="205" fontId="132" fillId="0" borderId="0">
      <alignment vertical="center"/>
    </xf>
    <xf numFmtId="164" fontId="131" fillId="0" borderId="0" applyFont="0" applyFill="0" applyBorder="0" applyAlignment="0" applyProtection="0"/>
    <xf numFmtId="165" fontId="131" fillId="0" borderId="0" applyFont="0" applyFill="0" applyBorder="0" applyAlignment="0" applyProtection="0"/>
    <xf numFmtId="3" fontId="133" fillId="0" borderId="0" applyFont="0" applyFill="0" applyBorder="0" applyAlignment="0" applyProtection="0"/>
    <xf numFmtId="38" fontId="134" fillId="0" borderId="0" applyFont="0" applyFill="0" applyBorder="0" applyAlignment="0" applyProtection="0"/>
    <xf numFmtId="40" fontId="135" fillId="0" borderId="0" applyFont="0" applyFill="0" applyBorder="0" applyAlignment="0" applyProtection="0"/>
    <xf numFmtId="38" fontId="135" fillId="0" borderId="0" applyFont="0" applyFill="0" applyBorder="0" applyAlignment="0" applyProtection="0"/>
    <xf numFmtId="205" fontId="35" fillId="0" borderId="0">
      <alignment vertical="center"/>
    </xf>
    <xf numFmtId="205" fontId="136" fillId="0" borderId="0" applyNumberFormat="0" applyFill="0" applyBorder="0" applyAlignment="0" applyProtection="0">
      <alignment vertical="top"/>
      <protection locked="0"/>
    </xf>
    <xf numFmtId="198" fontId="131" fillId="0" borderId="0" applyFont="0" applyFill="0" applyBorder="0" applyAlignment="0" applyProtection="0"/>
    <xf numFmtId="169" fontId="55" fillId="0" borderId="0" applyFont="0" applyFill="0" applyBorder="0" applyAlignment="0" applyProtection="0"/>
    <xf numFmtId="199" fontId="131" fillId="0" borderId="0" applyFont="0" applyFill="0" applyBorder="0" applyAlignment="0" applyProtection="0"/>
    <xf numFmtId="205" fontId="137" fillId="0" borderId="0" applyFont="0" applyFill="0" applyBorder="0" applyAlignment="0" applyProtection="0"/>
    <xf numFmtId="205" fontId="137" fillId="0" borderId="0" applyFont="0" applyFill="0" applyBorder="0" applyAlignment="0" applyProtection="0"/>
    <xf numFmtId="205" fontId="15" fillId="0" borderId="0"/>
    <xf numFmtId="9" fontId="15" fillId="0" borderId="0" applyFont="0" applyFill="0" applyBorder="0" applyAlignment="0" applyProtection="0"/>
    <xf numFmtId="205" fontId="138" fillId="0" borderId="0"/>
    <xf numFmtId="9" fontId="138" fillId="0" borderId="0" applyFont="0" applyFill="0" applyBorder="0" applyAlignment="0" applyProtection="0"/>
    <xf numFmtId="205" fontId="15" fillId="0" borderId="0"/>
    <xf numFmtId="9" fontId="15" fillId="0" borderId="0" applyFont="0" applyFill="0" applyBorder="0" applyAlignment="0" applyProtection="0"/>
    <xf numFmtId="205" fontId="139" fillId="0" borderId="0"/>
    <xf numFmtId="205" fontId="9" fillId="0" borderId="0"/>
    <xf numFmtId="205" fontId="139" fillId="12" borderId="0" applyNumberFormat="0" applyBorder="0" applyAlignment="0" applyProtection="0"/>
    <xf numFmtId="205" fontId="139" fillId="12" borderId="0" applyNumberFormat="0" applyBorder="0" applyAlignment="0" applyProtection="0"/>
    <xf numFmtId="205" fontId="139" fillId="12" borderId="0" applyNumberFormat="0" applyBorder="0" applyAlignment="0" applyProtection="0"/>
    <xf numFmtId="205" fontId="139" fillId="12" borderId="0" applyNumberFormat="0" applyBorder="0" applyAlignment="0" applyProtection="0"/>
    <xf numFmtId="205" fontId="139" fillId="12" borderId="0" applyNumberFormat="0" applyBorder="0" applyAlignment="0" applyProtection="0"/>
    <xf numFmtId="205" fontId="139" fillId="16" borderId="0" applyNumberFormat="0" applyBorder="0" applyAlignment="0" applyProtection="0"/>
    <xf numFmtId="205" fontId="139" fillId="16" borderId="0" applyNumberFormat="0" applyBorder="0" applyAlignment="0" applyProtection="0"/>
    <xf numFmtId="205" fontId="139" fillId="16" borderId="0" applyNumberFormat="0" applyBorder="0" applyAlignment="0" applyProtection="0"/>
    <xf numFmtId="205" fontId="139" fillId="16" borderId="0" applyNumberFormat="0" applyBorder="0" applyAlignment="0" applyProtection="0"/>
    <xf numFmtId="205" fontId="139" fillId="16" borderId="0" applyNumberFormat="0" applyBorder="0" applyAlignment="0" applyProtection="0"/>
    <xf numFmtId="205" fontId="139" fillId="20" borderId="0" applyNumberFormat="0" applyBorder="0" applyAlignment="0" applyProtection="0"/>
    <xf numFmtId="205" fontId="139" fillId="20" borderId="0" applyNumberFormat="0" applyBorder="0" applyAlignment="0" applyProtection="0"/>
    <xf numFmtId="205" fontId="139" fillId="20" borderId="0" applyNumberFormat="0" applyBorder="0" applyAlignment="0" applyProtection="0"/>
    <xf numFmtId="205" fontId="139" fillId="20" borderId="0" applyNumberFormat="0" applyBorder="0" applyAlignment="0" applyProtection="0"/>
    <xf numFmtId="205" fontId="139" fillId="20" borderId="0" applyNumberFormat="0" applyBorder="0" applyAlignment="0" applyProtection="0"/>
    <xf numFmtId="205" fontId="139" fillId="24" borderId="0" applyNumberFormat="0" applyBorder="0" applyAlignment="0" applyProtection="0"/>
    <xf numFmtId="205" fontId="139" fillId="24" borderId="0" applyNumberFormat="0" applyBorder="0" applyAlignment="0" applyProtection="0"/>
    <xf numFmtId="205" fontId="139" fillId="24" borderId="0" applyNumberFormat="0" applyBorder="0" applyAlignment="0" applyProtection="0"/>
    <xf numFmtId="205" fontId="139" fillId="24" borderId="0" applyNumberFormat="0" applyBorder="0" applyAlignment="0" applyProtection="0"/>
    <xf numFmtId="205" fontId="139" fillId="24" borderId="0" applyNumberFormat="0" applyBorder="0" applyAlignment="0" applyProtection="0"/>
    <xf numFmtId="205" fontId="139" fillId="28" borderId="0" applyNumberFormat="0" applyBorder="0" applyAlignment="0" applyProtection="0"/>
    <xf numFmtId="205" fontId="139" fillId="28" borderId="0" applyNumberFormat="0" applyBorder="0" applyAlignment="0" applyProtection="0"/>
    <xf numFmtId="205" fontId="139" fillId="28" borderId="0" applyNumberFormat="0" applyBorder="0" applyAlignment="0" applyProtection="0"/>
    <xf numFmtId="205" fontId="139" fillId="28" borderId="0" applyNumberFormat="0" applyBorder="0" applyAlignment="0" applyProtection="0"/>
    <xf numFmtId="205" fontId="139" fillId="28" borderId="0" applyNumberFormat="0" applyBorder="0" applyAlignment="0" applyProtection="0"/>
    <xf numFmtId="205" fontId="139" fillId="32" borderId="0" applyNumberFormat="0" applyBorder="0" applyAlignment="0" applyProtection="0"/>
    <xf numFmtId="205" fontId="139" fillId="32" borderId="0" applyNumberFormat="0" applyBorder="0" applyAlignment="0" applyProtection="0"/>
    <xf numFmtId="205" fontId="139" fillId="32" borderId="0" applyNumberFormat="0" applyBorder="0" applyAlignment="0" applyProtection="0"/>
    <xf numFmtId="205" fontId="139" fillId="32" borderId="0" applyNumberFormat="0" applyBorder="0" applyAlignment="0" applyProtection="0"/>
    <xf numFmtId="205" fontId="139" fillId="32" borderId="0" applyNumberFormat="0" applyBorder="0" applyAlignment="0" applyProtection="0"/>
    <xf numFmtId="200" fontId="151" fillId="0" borderId="0" applyProtection="0">
      <protection locked="0"/>
    </xf>
    <xf numFmtId="205" fontId="139" fillId="13" borderId="0" applyNumberFormat="0" applyBorder="0" applyAlignment="0" applyProtection="0"/>
    <xf numFmtId="205" fontId="139" fillId="13" borderId="0" applyNumberFormat="0" applyBorder="0" applyAlignment="0" applyProtection="0"/>
    <xf numFmtId="205" fontId="139" fillId="13" borderId="0" applyNumberFormat="0" applyBorder="0" applyAlignment="0" applyProtection="0"/>
    <xf numFmtId="205" fontId="139" fillId="13" borderId="0" applyNumberFormat="0" applyBorder="0" applyAlignment="0" applyProtection="0"/>
    <xf numFmtId="205" fontId="139" fillId="13" borderId="0" applyNumberFormat="0" applyBorder="0" applyAlignment="0" applyProtection="0"/>
    <xf numFmtId="205" fontId="139" fillId="17" borderId="0" applyNumberFormat="0" applyBorder="0" applyAlignment="0" applyProtection="0"/>
    <xf numFmtId="205" fontId="139" fillId="17" borderId="0" applyNumberFormat="0" applyBorder="0" applyAlignment="0" applyProtection="0"/>
    <xf numFmtId="205" fontId="139" fillId="17" borderId="0" applyNumberFormat="0" applyBorder="0" applyAlignment="0" applyProtection="0"/>
    <xf numFmtId="205" fontId="139" fillId="17" borderId="0" applyNumberFormat="0" applyBorder="0" applyAlignment="0" applyProtection="0"/>
    <xf numFmtId="205" fontId="139" fillId="17" borderId="0" applyNumberFormat="0" applyBorder="0" applyAlignment="0" applyProtection="0"/>
    <xf numFmtId="205" fontId="139" fillId="21" borderId="0" applyNumberFormat="0" applyBorder="0" applyAlignment="0" applyProtection="0"/>
    <xf numFmtId="205" fontId="139" fillId="21" borderId="0" applyNumberFormat="0" applyBorder="0" applyAlignment="0" applyProtection="0"/>
    <xf numFmtId="205" fontId="139" fillId="21" borderId="0" applyNumberFormat="0" applyBorder="0" applyAlignment="0" applyProtection="0"/>
    <xf numFmtId="205" fontId="139" fillId="21" borderId="0" applyNumberFormat="0" applyBorder="0" applyAlignment="0" applyProtection="0"/>
    <xf numFmtId="205" fontId="139" fillId="21" borderId="0" applyNumberFormat="0" applyBorder="0" applyAlignment="0" applyProtection="0"/>
    <xf numFmtId="205" fontId="139" fillId="25" borderId="0" applyNumberFormat="0" applyBorder="0" applyAlignment="0" applyProtection="0"/>
    <xf numFmtId="205" fontId="139" fillId="25" borderId="0" applyNumberFormat="0" applyBorder="0" applyAlignment="0" applyProtection="0"/>
    <xf numFmtId="205" fontId="139" fillId="25" borderId="0" applyNumberFormat="0" applyBorder="0" applyAlignment="0" applyProtection="0"/>
    <xf numFmtId="205" fontId="139" fillId="25" borderId="0" applyNumberFormat="0" applyBorder="0" applyAlignment="0" applyProtection="0"/>
    <xf numFmtId="205" fontId="139" fillId="25" borderId="0" applyNumberFormat="0" applyBorder="0" applyAlignment="0" applyProtection="0"/>
    <xf numFmtId="205" fontId="139" fillId="29" borderId="0" applyNumberFormat="0" applyBorder="0" applyAlignment="0" applyProtection="0"/>
    <xf numFmtId="205" fontId="139" fillId="29" borderId="0" applyNumberFormat="0" applyBorder="0" applyAlignment="0" applyProtection="0"/>
    <xf numFmtId="205" fontId="139" fillId="29" borderId="0" applyNumberFormat="0" applyBorder="0" applyAlignment="0" applyProtection="0"/>
    <xf numFmtId="205" fontId="139" fillId="29" borderId="0" applyNumberFormat="0" applyBorder="0" applyAlignment="0" applyProtection="0"/>
    <xf numFmtId="205" fontId="139" fillId="29" borderId="0" applyNumberFormat="0" applyBorder="0" applyAlignment="0" applyProtection="0"/>
    <xf numFmtId="205" fontId="139" fillId="33" borderId="0" applyNumberFormat="0" applyBorder="0" applyAlignment="0" applyProtection="0"/>
    <xf numFmtId="205" fontId="139" fillId="33" borderId="0" applyNumberFormat="0" applyBorder="0" applyAlignment="0" applyProtection="0"/>
    <xf numFmtId="205" fontId="139" fillId="33" borderId="0" applyNumberFormat="0" applyBorder="0" applyAlignment="0" applyProtection="0"/>
    <xf numFmtId="205" fontId="139" fillId="33" borderId="0" applyNumberFormat="0" applyBorder="0" applyAlignment="0" applyProtection="0"/>
    <xf numFmtId="205" fontId="139" fillId="33" borderId="0" applyNumberFormat="0" applyBorder="0" applyAlignment="0" applyProtection="0"/>
    <xf numFmtId="205" fontId="152" fillId="58" borderId="0" applyNumberFormat="0" applyBorder="0" applyAlignment="0" applyProtection="0"/>
    <xf numFmtId="205" fontId="152" fillId="59" borderId="0" applyNumberFormat="0" applyBorder="0" applyAlignment="0" applyProtection="0"/>
    <xf numFmtId="205" fontId="153" fillId="60" borderId="0" applyNumberFormat="0" applyBorder="0" applyAlignment="0" applyProtection="0"/>
    <xf numFmtId="205" fontId="152" fillId="58" borderId="0" applyNumberFormat="0" applyBorder="0" applyAlignment="0" applyProtection="0"/>
    <xf numFmtId="205" fontId="152" fillId="61" borderId="0" applyNumberFormat="0" applyBorder="0" applyAlignment="0" applyProtection="0"/>
    <xf numFmtId="205" fontId="153" fillId="62" borderId="0" applyNumberFormat="0" applyBorder="0" applyAlignment="0" applyProtection="0"/>
    <xf numFmtId="205" fontId="152" fillId="58" borderId="0" applyNumberFormat="0" applyBorder="0" applyAlignment="0" applyProtection="0"/>
    <xf numFmtId="205" fontId="152" fillId="58" borderId="0" applyNumberFormat="0" applyBorder="0" applyAlignment="0" applyProtection="0"/>
    <xf numFmtId="205" fontId="153" fillId="61" borderId="0" applyNumberFormat="0" applyBorder="0" applyAlignment="0" applyProtection="0"/>
    <xf numFmtId="205" fontId="152" fillId="58" borderId="0" applyNumberFormat="0" applyBorder="0" applyAlignment="0" applyProtection="0"/>
    <xf numFmtId="205" fontId="152" fillId="61" borderId="0" applyNumberFormat="0" applyBorder="0" applyAlignment="0" applyProtection="0"/>
    <xf numFmtId="205" fontId="153" fillId="63" borderId="0" applyNumberFormat="0" applyBorder="0" applyAlignment="0" applyProtection="0"/>
    <xf numFmtId="205" fontId="152" fillId="58" borderId="0" applyNumberFormat="0" applyBorder="0" applyAlignment="0" applyProtection="0"/>
    <xf numFmtId="205" fontId="152" fillId="60" borderId="0" applyNumberFormat="0" applyBorder="0" applyAlignment="0" applyProtection="0"/>
    <xf numFmtId="205" fontId="153" fillId="60" borderId="0" applyNumberFormat="0" applyBorder="0" applyAlignment="0" applyProtection="0"/>
    <xf numFmtId="205" fontId="152" fillId="58" borderId="0" applyNumberFormat="0" applyBorder="0" applyAlignment="0" applyProtection="0"/>
    <xf numFmtId="205" fontId="152" fillId="64" borderId="0" applyNumberFormat="0" applyBorder="0" applyAlignment="0" applyProtection="0"/>
    <xf numFmtId="205" fontId="153" fillId="65" borderId="0" applyNumberFormat="0" applyBorder="0" applyAlignment="0" applyProtection="0"/>
    <xf numFmtId="205" fontId="88" fillId="0" borderId="4">
      <alignment vertical="top"/>
    </xf>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1" fontId="154" fillId="0" borderId="0"/>
    <xf numFmtId="205" fontId="155" fillId="0" borderId="0" applyBorder="0" applyAlignment="0">
      <alignment horizontal="centerContinuous" vertical="center"/>
      <protection locked="0"/>
    </xf>
    <xf numFmtId="169" fontId="156" fillId="0" borderId="65" applyBorder="0"/>
    <xf numFmtId="202" fontId="151" fillId="0" borderId="0">
      <protection locked="0"/>
    </xf>
    <xf numFmtId="205" fontId="157" fillId="0" borderId="52" applyBorder="0" applyAlignment="0">
      <alignment vertical="center"/>
    </xf>
    <xf numFmtId="205" fontId="158" fillId="56" borderId="66" applyNumberFormat="0" applyFont="0" applyBorder="0" applyAlignment="0">
      <alignment vertical="center"/>
      <protection locked="0"/>
    </xf>
    <xf numFmtId="205" fontId="157" fillId="0" borderId="67" applyBorder="0" applyAlignment="0">
      <alignment horizontal="right" vertical="center"/>
    </xf>
    <xf numFmtId="205" fontId="159" fillId="66" borderId="0" applyNumberFormat="0" applyBorder="0" applyAlignment="0" applyProtection="0"/>
    <xf numFmtId="205" fontId="159" fillId="67" borderId="0" applyNumberFormat="0" applyBorder="0" applyAlignment="0" applyProtection="0"/>
    <xf numFmtId="205" fontId="159" fillId="68" borderId="0" applyNumberFormat="0" applyBorder="0" applyAlignment="0" applyProtection="0"/>
    <xf numFmtId="205" fontId="83" fillId="0" borderId="5" applyNumberFormat="0" applyFill="0" applyBorder="0" applyAlignment="0" applyProtection="0">
      <protection locked="0"/>
    </xf>
    <xf numFmtId="205" fontId="160" fillId="0" borderId="68" applyNumberFormat="0" applyFont="0" applyBorder="0" applyAlignment="0">
      <alignment horizontal="centerContinuous" vertical="center"/>
    </xf>
    <xf numFmtId="205" fontId="161" fillId="0" borderId="69" applyBorder="0" applyProtection="0">
      <alignment horizontal="centerContinuous" vertical="center"/>
      <protection hidden="1"/>
    </xf>
    <xf numFmtId="205" fontId="162" fillId="0" borderId="70" applyBorder="0">
      <alignment horizontal="center" vertical="center" wrapText="1"/>
      <protection locked="0"/>
    </xf>
    <xf numFmtId="205" fontId="18" fillId="0" borderId="71" applyFont="0" applyBorder="0" applyAlignment="0">
      <alignment vertical="center"/>
    </xf>
    <xf numFmtId="205" fontId="163" fillId="0" borderId="72" applyBorder="0">
      <alignment horizontal="center" vertical="center"/>
    </xf>
    <xf numFmtId="205" fontId="164" fillId="0" borderId="73" applyBorder="0">
      <alignment horizontal="center" vertical="center"/>
    </xf>
    <xf numFmtId="203" fontId="154" fillId="0" borderId="0"/>
    <xf numFmtId="205" fontId="165" fillId="0" borderId="0" applyBorder="0" applyAlignment="0">
      <alignment horizontal="centerContinuous" vertical="center"/>
      <protection locked="0"/>
    </xf>
    <xf numFmtId="205" fontId="166" fillId="0" borderId="13" applyBorder="0" applyAlignment="0">
      <alignment horizontal="centerContinuous" vertical="center"/>
    </xf>
    <xf numFmtId="205" fontId="154" fillId="51" borderId="74" applyNumberFormat="0" applyBorder="0" applyAlignment="0">
      <alignment horizontal="left" vertical="center" indent="1"/>
    </xf>
    <xf numFmtId="205" fontId="167" fillId="0" borderId="75" applyBorder="0">
      <alignment horizontal="left" vertical="center"/>
      <protection locked="0"/>
    </xf>
    <xf numFmtId="205" fontId="168" fillId="0" borderId="0" applyNumberFormat="0" applyFill="0" applyBorder="0" applyAlignment="0" applyProtection="0"/>
    <xf numFmtId="205" fontId="169" fillId="0" borderId="0" applyFont="0" applyBorder="0" applyAlignment="0">
      <alignment horizontal="center" vertical="center"/>
    </xf>
    <xf numFmtId="205" fontId="88" fillId="0" borderId="4">
      <alignment vertical="top"/>
    </xf>
    <xf numFmtId="205" fontId="170" fillId="0" borderId="71" applyFill="0" applyBorder="0" applyAlignment="0">
      <alignment vertical="center"/>
    </xf>
    <xf numFmtId="205" fontId="171" fillId="0" borderId="0" applyNumberFormat="0" applyFill="0" applyBorder="0" applyAlignment="0" applyProtection="0"/>
    <xf numFmtId="205" fontId="172" fillId="0" borderId="0"/>
    <xf numFmtId="205" fontId="172" fillId="0" borderId="0"/>
    <xf numFmtId="205" fontId="9" fillId="0" borderId="0"/>
    <xf numFmtId="205" fontId="9" fillId="0" borderId="0"/>
    <xf numFmtId="205" fontId="173" fillId="0" borderId="0"/>
    <xf numFmtId="205" fontId="9" fillId="0" borderId="0"/>
    <xf numFmtId="205" fontId="9" fillId="0" borderId="0"/>
    <xf numFmtId="205" fontId="172" fillId="0" borderId="0"/>
    <xf numFmtId="205" fontId="174" fillId="0" borderId="0"/>
    <xf numFmtId="205" fontId="173" fillId="0" borderId="0"/>
    <xf numFmtId="205" fontId="139" fillId="0" borderId="0"/>
    <xf numFmtId="205" fontId="139" fillId="0" borderId="0"/>
    <xf numFmtId="205" fontId="139" fillId="0" borderId="0"/>
    <xf numFmtId="205" fontId="139" fillId="0" borderId="0"/>
    <xf numFmtId="205" fontId="139" fillId="0" borderId="0"/>
    <xf numFmtId="205" fontId="139" fillId="0" borderId="0"/>
    <xf numFmtId="205" fontId="9" fillId="0" borderId="0"/>
    <xf numFmtId="205" fontId="9" fillId="0" borderId="0"/>
    <xf numFmtId="205" fontId="9" fillId="0" borderId="0"/>
    <xf numFmtId="205" fontId="139" fillId="0" borderId="0"/>
    <xf numFmtId="205" fontId="139" fillId="0" borderId="0"/>
    <xf numFmtId="205" fontId="139" fillId="0" borderId="0"/>
    <xf numFmtId="205" fontId="139" fillId="0" borderId="0"/>
    <xf numFmtId="205" fontId="139" fillId="0" borderId="0"/>
    <xf numFmtId="205" fontId="139" fillId="0" borderId="0"/>
    <xf numFmtId="205" fontId="15" fillId="0" borderId="0"/>
    <xf numFmtId="205" fontId="139" fillId="10" borderId="42" applyNumberFormat="0" applyFont="0" applyAlignment="0" applyProtection="0"/>
    <xf numFmtId="205" fontId="139" fillId="10" borderId="42" applyNumberFormat="0" applyFont="0" applyAlignment="0" applyProtection="0"/>
    <xf numFmtId="205" fontId="139" fillId="10" borderId="42" applyNumberFormat="0" applyFont="0" applyAlignment="0" applyProtection="0"/>
    <xf numFmtId="205" fontId="139" fillId="10" borderId="42" applyNumberFormat="0" applyFont="0" applyAlignment="0" applyProtection="0"/>
    <xf numFmtId="205" fontId="139" fillId="10" borderId="42" applyNumberFormat="0" applyFont="0" applyAlignment="0" applyProtection="0"/>
    <xf numFmtId="205" fontId="139" fillId="10" borderId="42" applyNumberFormat="0" applyFont="0" applyAlignment="0" applyProtection="0"/>
    <xf numFmtId="205" fontId="139" fillId="69" borderId="1">
      <alignment horizontal="center" vertical="center"/>
    </xf>
    <xf numFmtId="205" fontId="139" fillId="69" borderId="1">
      <alignment horizontal="center" vertical="center"/>
    </xf>
    <xf numFmtId="205" fontId="139" fillId="69" borderId="1">
      <alignment horizontal="center" vertical="center"/>
    </xf>
    <xf numFmtId="205" fontId="139" fillId="69" borderId="1">
      <alignment horizontal="center" vertical="center"/>
    </xf>
    <xf numFmtId="205" fontId="139" fillId="69" borderId="1">
      <alignment horizontal="center" vertical="center"/>
    </xf>
    <xf numFmtId="205" fontId="139" fillId="69" borderId="1">
      <alignment horizontal="center" vertical="center"/>
    </xf>
    <xf numFmtId="205" fontId="7" fillId="0" borderId="1">
      <alignment vertical="center" wrapText="1"/>
      <protection locked="0"/>
    </xf>
    <xf numFmtId="205" fontId="8" fillId="0" borderId="0"/>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0"/>
    <xf numFmtId="205" fontId="7" fillId="0" borderId="0"/>
    <xf numFmtId="205" fontId="6" fillId="0" borderId="0"/>
    <xf numFmtId="166" fontId="6" fillId="0" borderId="0" applyFont="0" applyFill="0" applyBorder="0" applyAlignment="0" applyProtection="0"/>
    <xf numFmtId="205" fontId="9" fillId="0" borderId="0"/>
    <xf numFmtId="205" fontId="180" fillId="0" borderId="0"/>
    <xf numFmtId="205" fontId="15" fillId="0" borderId="0"/>
    <xf numFmtId="205" fontId="8" fillId="0" borderId="0"/>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10" fillId="4" borderId="0" applyNumberFormat="0" applyBorder="0" applyAlignment="0" applyProtection="0">
      <alignment vertical="center"/>
    </xf>
    <xf numFmtId="205" fontId="11" fillId="3" borderId="0" applyNumberFormat="0" applyBorder="0" applyAlignment="0" applyProtection="0">
      <alignment vertical="center"/>
    </xf>
    <xf numFmtId="205" fontId="9" fillId="0" borderId="0"/>
    <xf numFmtId="205" fontId="7" fillId="0" borderId="0"/>
    <xf numFmtId="205" fontId="9" fillId="0" borderId="0"/>
    <xf numFmtId="205" fontId="7" fillId="0" borderId="0"/>
    <xf numFmtId="205" fontId="7" fillId="0" borderId="0"/>
    <xf numFmtId="205" fontId="12" fillId="0" borderId="0"/>
    <xf numFmtId="205" fontId="15" fillId="0" borderId="0"/>
    <xf numFmtId="205" fontId="7" fillId="0" borderId="0"/>
    <xf numFmtId="205" fontId="22" fillId="0" borderId="0">
      <protection locked="0"/>
    </xf>
    <xf numFmtId="205" fontId="22" fillId="0" borderId="0">
      <protection locked="0"/>
    </xf>
    <xf numFmtId="205" fontId="22" fillId="0" borderId="0">
      <protection locked="0"/>
    </xf>
    <xf numFmtId="205" fontId="22" fillId="0" borderId="0">
      <protection locked="0"/>
    </xf>
    <xf numFmtId="205" fontId="22" fillId="0" borderId="0" applyFont="0" applyFill="0" applyBorder="0" applyAlignment="0" applyProtection="0"/>
    <xf numFmtId="205" fontId="12" fillId="0" borderId="9">
      <alignment horizontal="center"/>
    </xf>
    <xf numFmtId="205" fontId="22" fillId="0" borderId="0"/>
    <xf numFmtId="205" fontId="22" fillId="0" borderId="0"/>
    <xf numFmtId="205" fontId="7" fillId="0" borderId="0" applyFont="0" applyFill="0" applyBorder="0" applyAlignment="0" applyProtection="0"/>
    <xf numFmtId="205" fontId="7" fillId="0" borderId="0" applyNumberFormat="0" applyFill="0" applyBorder="0" applyAlignment="0" applyProtection="0"/>
    <xf numFmtId="205" fontId="26" fillId="0" borderId="0"/>
    <xf numFmtId="205" fontId="27" fillId="0" borderId="0" applyNumberFormat="0" applyFill="0" applyBorder="0" applyAlignment="0" applyProtection="0">
      <alignment vertical="top"/>
      <protection locked="0"/>
    </xf>
    <xf numFmtId="205" fontId="7" fillId="0" borderId="0" applyNumberFormat="0" applyFill="0" applyBorder="0" applyAlignment="0" applyProtection="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8" fillId="35" borderId="0"/>
    <xf numFmtId="205" fontId="29" fillId="0" borderId="0"/>
    <xf numFmtId="205" fontId="7" fillId="0" borderId="0"/>
    <xf numFmtId="205" fontId="7" fillId="0" borderId="0"/>
    <xf numFmtId="205" fontId="7" fillId="0" borderId="0"/>
    <xf numFmtId="205" fontId="12" fillId="0" borderId="0" applyFont="0" applyFill="0" applyBorder="0" applyAlignment="0" applyProtection="0"/>
    <xf numFmtId="205" fontId="12" fillId="0" borderId="0" applyFont="0" applyFill="0" applyBorder="0" applyAlignment="0" applyProtection="0"/>
    <xf numFmtId="205" fontId="31" fillId="0" borderId="0"/>
    <xf numFmtId="205" fontId="7" fillId="0" borderId="0"/>
    <xf numFmtId="205" fontId="7" fillId="0" borderId="0"/>
    <xf numFmtId="205" fontId="7" fillId="0" borderId="0"/>
    <xf numFmtId="205" fontId="12" fillId="0" borderId="0"/>
    <xf numFmtId="205" fontId="29" fillId="0" borderId="0"/>
    <xf numFmtId="205" fontId="7" fillId="0" borderId="0"/>
    <xf numFmtId="205" fontId="7" fillId="0" borderId="0"/>
    <xf numFmtId="205" fontId="7" fillId="0" borderId="0"/>
    <xf numFmtId="205" fontId="31" fillId="0" borderId="0"/>
    <xf numFmtId="205" fontId="31" fillId="0" borderId="0" applyFont="0" applyFill="0" applyBorder="0" applyAlignment="0" applyProtection="0"/>
    <xf numFmtId="205" fontId="29" fillId="0" borderId="0"/>
    <xf numFmtId="205" fontId="31" fillId="0" borderId="0" applyFont="0" applyFill="0" applyBorder="0" applyAlignment="0" applyProtection="0"/>
    <xf numFmtId="205" fontId="7" fillId="0" borderId="0"/>
    <xf numFmtId="205" fontId="7" fillId="0" borderId="0"/>
    <xf numFmtId="205" fontId="7" fillId="0" borderId="0"/>
    <xf numFmtId="205" fontId="31" fillId="0" borderId="0"/>
    <xf numFmtId="205" fontId="7" fillId="0" borderId="0"/>
    <xf numFmtId="205" fontId="7" fillId="0" borderId="0"/>
    <xf numFmtId="205" fontId="7" fillId="0" borderId="0"/>
    <xf numFmtId="205" fontId="31" fillId="0" borderId="0"/>
    <xf numFmtId="205" fontId="7" fillId="0" borderId="0"/>
    <xf numFmtId="205" fontId="7" fillId="0" borderId="0"/>
    <xf numFmtId="205" fontId="7" fillId="0" borderId="0"/>
    <xf numFmtId="205" fontId="31" fillId="0" borderId="0" applyFont="0" applyFill="0" applyBorder="0" applyAlignment="0" applyProtection="0"/>
    <xf numFmtId="205" fontId="31" fillId="0" borderId="0"/>
    <xf numFmtId="205" fontId="2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2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12" fillId="0" borderId="0"/>
    <xf numFmtId="205" fontId="7" fillId="0" borderId="0"/>
    <xf numFmtId="205" fontId="7" fillId="0" borderId="0"/>
    <xf numFmtId="205" fontId="7" fillId="0" borderId="0"/>
    <xf numFmtId="205" fontId="33" fillId="0" borderId="0" applyNumberFormat="0" applyFill="0" applyBorder="0" applyAlignment="0" applyProtection="0">
      <alignment vertical="top"/>
      <protection locked="0"/>
    </xf>
    <xf numFmtId="205" fontId="37" fillId="0" borderId="0"/>
    <xf numFmtId="205" fontId="39" fillId="0" borderId="0">
      <alignment horizontal="center" vertical="center"/>
    </xf>
    <xf numFmtId="205" fontId="40" fillId="0" borderId="0"/>
    <xf numFmtId="205" fontId="40" fillId="0" borderId="0"/>
    <xf numFmtId="205" fontId="16" fillId="12" borderId="0" applyNumberFormat="0" applyBorder="0" applyAlignment="0" applyProtection="0"/>
    <xf numFmtId="205" fontId="16" fillId="16" borderId="0" applyNumberFormat="0" applyBorder="0" applyAlignment="0" applyProtection="0"/>
    <xf numFmtId="205" fontId="16" fillId="20" borderId="0" applyNumberFormat="0" applyBorder="0" applyAlignment="0" applyProtection="0"/>
    <xf numFmtId="205" fontId="16" fillId="24" borderId="0" applyNumberFormat="0" applyBorder="0" applyAlignment="0" applyProtection="0"/>
    <xf numFmtId="205" fontId="16" fillId="28" borderId="0" applyNumberFormat="0" applyBorder="0" applyAlignment="0" applyProtection="0"/>
    <xf numFmtId="205" fontId="16" fillId="32" borderId="0" applyNumberFormat="0" applyBorder="0" applyAlignment="0" applyProtection="0"/>
    <xf numFmtId="205" fontId="42" fillId="36" borderId="0" applyNumberFormat="0" applyBorder="0" applyAlignment="0" applyProtection="0"/>
    <xf numFmtId="205" fontId="42" fillId="37" borderId="0" applyNumberFormat="0" applyBorder="0" applyAlignment="0" applyProtection="0"/>
    <xf numFmtId="205" fontId="42" fillId="38" borderId="0" applyNumberFormat="0" applyBorder="0" applyAlignment="0" applyProtection="0"/>
    <xf numFmtId="205" fontId="42" fillId="39" borderId="0" applyNumberFormat="0" applyBorder="0" applyAlignment="0" applyProtection="0"/>
    <xf numFmtId="205" fontId="42" fillId="40" borderId="0" applyNumberFormat="0" applyBorder="0" applyAlignment="0" applyProtection="0"/>
    <xf numFmtId="205" fontId="42" fillId="41" borderId="0" applyNumberFormat="0" applyBorder="0" applyAlignment="0" applyProtection="0"/>
    <xf numFmtId="205" fontId="43" fillId="36" borderId="0" applyNumberFormat="0" applyBorder="0" applyAlignment="0" applyProtection="0">
      <alignment vertical="center"/>
    </xf>
    <xf numFmtId="205" fontId="43" fillId="36" borderId="0" applyNumberFormat="0" applyBorder="0" applyAlignment="0" applyProtection="0">
      <alignment vertical="center"/>
    </xf>
    <xf numFmtId="205" fontId="43" fillId="37" borderId="0" applyNumberFormat="0" applyBorder="0" applyAlignment="0" applyProtection="0">
      <alignment vertical="center"/>
    </xf>
    <xf numFmtId="205" fontId="43" fillId="37" borderId="0" applyNumberFormat="0" applyBorder="0" applyAlignment="0" applyProtection="0">
      <alignment vertical="center"/>
    </xf>
    <xf numFmtId="205" fontId="43" fillId="38" borderId="0" applyNumberFormat="0" applyBorder="0" applyAlignment="0" applyProtection="0">
      <alignment vertical="center"/>
    </xf>
    <xf numFmtId="205" fontId="43" fillId="38" borderId="0" applyNumberFormat="0" applyBorder="0" applyAlignment="0" applyProtection="0">
      <alignment vertical="center"/>
    </xf>
    <xf numFmtId="205" fontId="43" fillId="39" borderId="0" applyNumberFormat="0" applyBorder="0" applyAlignment="0" applyProtection="0">
      <alignment vertical="center"/>
    </xf>
    <xf numFmtId="205" fontId="43" fillId="39" borderId="0" applyNumberFormat="0" applyBorder="0" applyAlignment="0" applyProtection="0">
      <alignment vertical="center"/>
    </xf>
    <xf numFmtId="205" fontId="43" fillId="40" borderId="0" applyNumberFormat="0" applyBorder="0" applyAlignment="0" applyProtection="0">
      <alignment vertical="center"/>
    </xf>
    <xf numFmtId="205" fontId="43" fillId="40" borderId="0" applyNumberFormat="0" applyBorder="0" applyAlignment="0" applyProtection="0">
      <alignment vertical="center"/>
    </xf>
    <xf numFmtId="205" fontId="43" fillId="41" borderId="0" applyNumberFormat="0" applyBorder="0" applyAlignment="0" applyProtection="0">
      <alignment vertical="center"/>
    </xf>
    <xf numFmtId="205" fontId="43" fillId="41" borderId="0" applyNumberFormat="0" applyBorder="0" applyAlignment="0" applyProtection="0">
      <alignment vertical="center"/>
    </xf>
    <xf numFmtId="205" fontId="44" fillId="0" borderId="0" applyFont="0" applyFill="0" applyBorder="0" applyAlignment="0" applyProtection="0">
      <alignment vertical="center"/>
    </xf>
    <xf numFmtId="205" fontId="16" fillId="13" borderId="0" applyNumberFormat="0" applyBorder="0" applyAlignment="0" applyProtection="0"/>
    <xf numFmtId="205" fontId="16" fillId="17" borderId="0" applyNumberFormat="0" applyBorder="0" applyAlignment="0" applyProtection="0"/>
    <xf numFmtId="205" fontId="16" fillId="21" borderId="0" applyNumberFormat="0" applyBorder="0" applyAlignment="0" applyProtection="0"/>
    <xf numFmtId="205" fontId="16" fillId="25" borderId="0" applyNumberFormat="0" applyBorder="0" applyAlignment="0" applyProtection="0"/>
    <xf numFmtId="205" fontId="16" fillId="29" borderId="0" applyNumberFormat="0" applyBorder="0" applyAlignment="0" applyProtection="0"/>
    <xf numFmtId="205" fontId="16" fillId="33" borderId="0" applyNumberFormat="0" applyBorder="0" applyAlignment="0" applyProtection="0"/>
    <xf numFmtId="205" fontId="42" fillId="42" borderId="0" applyNumberFormat="0" applyBorder="0" applyAlignment="0" applyProtection="0"/>
    <xf numFmtId="205" fontId="42" fillId="43" borderId="0" applyNumberFormat="0" applyBorder="0" applyAlignment="0" applyProtection="0"/>
    <xf numFmtId="205" fontId="42" fillId="44" borderId="0" applyNumberFormat="0" applyBorder="0" applyAlignment="0" applyProtection="0"/>
    <xf numFmtId="205" fontId="42" fillId="39" borderId="0" applyNumberFormat="0" applyBorder="0" applyAlignment="0" applyProtection="0"/>
    <xf numFmtId="205" fontId="42" fillId="42" borderId="0" applyNumberFormat="0" applyBorder="0" applyAlignment="0" applyProtection="0"/>
    <xf numFmtId="205" fontId="42" fillId="45" borderId="0" applyNumberFormat="0" applyBorder="0" applyAlignment="0" applyProtection="0"/>
    <xf numFmtId="205" fontId="43" fillId="42" borderId="0" applyNumberFormat="0" applyBorder="0" applyAlignment="0" applyProtection="0">
      <alignment vertical="center"/>
    </xf>
    <xf numFmtId="205" fontId="43" fillId="42" borderId="0" applyNumberFormat="0" applyBorder="0" applyAlignment="0" applyProtection="0">
      <alignment vertical="center"/>
    </xf>
    <xf numFmtId="205" fontId="43" fillId="43" borderId="0" applyNumberFormat="0" applyBorder="0" applyAlignment="0" applyProtection="0">
      <alignment vertical="center"/>
    </xf>
    <xf numFmtId="205" fontId="43" fillId="43" borderId="0" applyNumberFormat="0" applyBorder="0" applyAlignment="0" applyProtection="0">
      <alignment vertical="center"/>
    </xf>
    <xf numFmtId="205" fontId="43" fillId="44" borderId="0" applyNumberFormat="0" applyBorder="0" applyAlignment="0" applyProtection="0">
      <alignment vertical="center"/>
    </xf>
    <xf numFmtId="205" fontId="43" fillId="44" borderId="0" applyNumberFormat="0" applyBorder="0" applyAlignment="0" applyProtection="0">
      <alignment vertical="center"/>
    </xf>
    <xf numFmtId="205" fontId="43" fillId="39" borderId="0" applyNumberFormat="0" applyBorder="0" applyAlignment="0" applyProtection="0">
      <alignment vertical="center"/>
    </xf>
    <xf numFmtId="205" fontId="43" fillId="39" borderId="0" applyNumberFormat="0" applyBorder="0" applyAlignment="0" applyProtection="0">
      <alignment vertical="center"/>
    </xf>
    <xf numFmtId="205" fontId="43" fillId="42" borderId="0" applyNumberFormat="0" applyBorder="0" applyAlignment="0" applyProtection="0">
      <alignment vertical="center"/>
    </xf>
    <xf numFmtId="205" fontId="43" fillId="42" borderId="0" applyNumberFormat="0" applyBorder="0" applyAlignment="0" applyProtection="0">
      <alignment vertical="center"/>
    </xf>
    <xf numFmtId="205" fontId="43" fillId="45" borderId="0" applyNumberFormat="0" applyBorder="0" applyAlignment="0" applyProtection="0">
      <alignment vertical="center"/>
    </xf>
    <xf numFmtId="205" fontId="43" fillId="45" borderId="0" applyNumberFormat="0" applyBorder="0" applyAlignment="0" applyProtection="0">
      <alignment vertical="center"/>
    </xf>
    <xf numFmtId="205" fontId="45" fillId="14" borderId="0" applyNumberFormat="0" applyBorder="0" applyAlignment="0" applyProtection="0"/>
    <xf numFmtId="205" fontId="45" fillId="18" borderId="0" applyNumberFormat="0" applyBorder="0" applyAlignment="0" applyProtection="0"/>
    <xf numFmtId="205" fontId="45" fillId="22" borderId="0" applyNumberFormat="0" applyBorder="0" applyAlignment="0" applyProtection="0"/>
    <xf numFmtId="205" fontId="45" fillId="26" borderId="0" applyNumberFormat="0" applyBorder="0" applyAlignment="0" applyProtection="0"/>
    <xf numFmtId="205" fontId="45" fillId="30" borderId="0" applyNumberFormat="0" applyBorder="0" applyAlignment="0" applyProtection="0"/>
    <xf numFmtId="205" fontId="45" fillId="34" borderId="0" applyNumberFormat="0" applyBorder="0" applyAlignment="0" applyProtection="0"/>
    <xf numFmtId="205" fontId="46" fillId="46" borderId="0" applyNumberFormat="0" applyBorder="0" applyAlignment="0" applyProtection="0"/>
    <xf numFmtId="205" fontId="46" fillId="43" borderId="0" applyNumberFormat="0" applyBorder="0" applyAlignment="0" applyProtection="0"/>
    <xf numFmtId="205" fontId="46" fillId="44" borderId="0" applyNumberFormat="0" applyBorder="0" applyAlignment="0" applyProtection="0"/>
    <xf numFmtId="205" fontId="46" fillId="47" borderId="0" applyNumberFormat="0" applyBorder="0" applyAlignment="0" applyProtection="0"/>
    <xf numFmtId="205" fontId="46" fillId="48" borderId="0" applyNumberFormat="0" applyBorder="0" applyAlignment="0" applyProtection="0"/>
    <xf numFmtId="205" fontId="46" fillId="49" borderId="0" applyNumberFormat="0" applyBorder="0" applyAlignment="0" applyProtection="0"/>
    <xf numFmtId="205" fontId="47" fillId="46" borderId="0" applyNumberFormat="0" applyBorder="0" applyAlignment="0" applyProtection="0">
      <alignment vertical="center"/>
    </xf>
    <xf numFmtId="205" fontId="47" fillId="46" borderId="0" applyNumberFormat="0" applyBorder="0" applyAlignment="0" applyProtection="0">
      <alignment vertical="center"/>
    </xf>
    <xf numFmtId="205" fontId="47" fillId="43" borderId="0" applyNumberFormat="0" applyBorder="0" applyAlignment="0" applyProtection="0">
      <alignment vertical="center"/>
    </xf>
    <xf numFmtId="205" fontId="47" fillId="43" borderId="0" applyNumberFormat="0" applyBorder="0" applyAlignment="0" applyProtection="0">
      <alignment vertical="center"/>
    </xf>
    <xf numFmtId="205" fontId="47" fillId="44" borderId="0" applyNumberFormat="0" applyBorder="0" applyAlignment="0" applyProtection="0">
      <alignment vertical="center"/>
    </xf>
    <xf numFmtId="205" fontId="47" fillId="44" borderId="0" applyNumberFormat="0" applyBorder="0" applyAlignment="0" applyProtection="0">
      <alignment vertical="center"/>
    </xf>
    <xf numFmtId="205" fontId="47" fillId="47" borderId="0" applyNumberFormat="0" applyBorder="0" applyAlignment="0" applyProtection="0">
      <alignment vertical="center"/>
    </xf>
    <xf numFmtId="205" fontId="47" fillId="47" borderId="0" applyNumberFormat="0" applyBorder="0" applyAlignment="0" applyProtection="0">
      <alignment vertical="center"/>
    </xf>
    <xf numFmtId="205" fontId="47" fillId="48" borderId="0" applyNumberFormat="0" applyBorder="0" applyAlignment="0" applyProtection="0">
      <alignment vertical="center"/>
    </xf>
    <xf numFmtId="205" fontId="47" fillId="48" borderId="0" applyNumberFormat="0" applyBorder="0" applyAlignment="0" applyProtection="0">
      <alignment vertical="center"/>
    </xf>
    <xf numFmtId="205" fontId="47" fillId="49" borderId="0" applyNumberFormat="0" applyBorder="0" applyAlignment="0" applyProtection="0">
      <alignment vertical="center"/>
    </xf>
    <xf numFmtId="205" fontId="47" fillId="49" borderId="0" applyNumberFormat="0" applyBorder="0" applyAlignment="0" applyProtection="0">
      <alignment vertical="center"/>
    </xf>
    <xf numFmtId="205" fontId="22" fillId="0" borderId="0" applyFont="0" applyFill="0" applyBorder="0" applyAlignment="0" applyProtection="0"/>
    <xf numFmtId="205" fontId="7" fillId="0" borderId="0" applyFont="0" applyFill="0" applyBorder="0" applyAlignment="0" applyProtection="0"/>
    <xf numFmtId="205" fontId="44" fillId="0" borderId="0">
      <alignment vertical="center"/>
    </xf>
    <xf numFmtId="205" fontId="48" fillId="0" borderId="0">
      <alignment horizontal="centerContinuous" vertical="center"/>
    </xf>
    <xf numFmtId="205" fontId="49" fillId="0" borderId="0">
      <alignment vertical="center"/>
    </xf>
    <xf numFmtId="205" fontId="44" fillId="0" borderId="1">
      <alignment horizontal="justify" vertical="center"/>
    </xf>
    <xf numFmtId="205" fontId="44" fillId="0" borderId="17">
      <alignment horizontal="justify" vertical="top"/>
    </xf>
    <xf numFmtId="205" fontId="44" fillId="0" borderId="8">
      <alignment horizontal="justify"/>
    </xf>
    <xf numFmtId="205" fontId="50" fillId="0" borderId="0">
      <alignment vertical="center"/>
    </xf>
    <xf numFmtId="205" fontId="45" fillId="11" borderId="0" applyNumberFormat="0" applyBorder="0" applyAlignment="0" applyProtection="0"/>
    <xf numFmtId="205" fontId="45" fillId="15" borderId="0" applyNumberFormat="0" applyBorder="0" applyAlignment="0" applyProtection="0"/>
    <xf numFmtId="205" fontId="45" fillId="19" borderId="0" applyNumberFormat="0" applyBorder="0" applyAlignment="0" applyProtection="0"/>
    <xf numFmtId="205" fontId="45" fillId="23" borderId="0" applyNumberFormat="0" applyBorder="0" applyAlignment="0" applyProtection="0"/>
    <xf numFmtId="205" fontId="45" fillId="27" borderId="0" applyNumberFormat="0" applyBorder="0" applyAlignment="0" applyProtection="0"/>
    <xf numFmtId="205" fontId="45" fillId="31" borderId="0" applyNumberFormat="0" applyBorder="0" applyAlignment="0" applyProtection="0"/>
    <xf numFmtId="205" fontId="12" fillId="0" borderId="0"/>
    <xf numFmtId="205" fontId="44" fillId="0" borderId="0"/>
    <xf numFmtId="205" fontId="44" fillId="5" borderId="0" applyFill="0" applyBorder="0" applyProtection="0">
      <alignment horizontal="right"/>
    </xf>
    <xf numFmtId="205" fontId="56" fillId="0" borderId="3" applyFont="0" applyFill="0" applyBorder="0" applyAlignment="0" applyProtection="0">
      <alignment vertical="center"/>
    </xf>
    <xf numFmtId="205" fontId="58" fillId="50" borderId="44" applyNumberFormat="0" applyAlignment="0" applyProtection="0"/>
    <xf numFmtId="205" fontId="59" fillId="8" borderId="39" applyNumberFormat="0" applyAlignment="0" applyProtection="0"/>
    <xf numFmtId="205" fontId="32" fillId="0" borderId="0" applyFont="0" applyFill="0" applyBorder="0" applyAlignment="0" applyProtection="0"/>
    <xf numFmtId="205" fontId="60" fillId="50" borderId="45" applyNumberFormat="0" applyAlignment="0" applyProtection="0"/>
    <xf numFmtId="205" fontId="61" fillId="8" borderId="38" applyNumberFormat="0" applyAlignment="0" applyProtection="0"/>
    <xf numFmtId="205" fontId="37" fillId="0" borderId="0" applyFont="0" applyFill="0" applyBorder="0" applyAlignment="0" applyProtection="0"/>
    <xf numFmtId="205" fontId="37" fillId="0" borderId="0" applyFont="0" applyFill="0" applyBorder="0" applyAlignment="0" applyProtection="0"/>
    <xf numFmtId="205" fontId="56" fillId="0" borderId="46">
      <alignment horizontal="justify" vertical="center"/>
    </xf>
    <xf numFmtId="205" fontId="56" fillId="0" borderId="8">
      <alignment horizontal="justify"/>
    </xf>
    <xf numFmtId="205" fontId="56" fillId="0" borderId="47">
      <alignment horizontal="justify" vertical="top"/>
    </xf>
    <xf numFmtId="205" fontId="32" fillId="0" borderId="0" applyFill="0" applyBorder="0" applyAlignment="0"/>
    <xf numFmtId="205" fontId="60" fillId="50" borderId="45" applyNumberFormat="0" applyAlignment="0" applyProtection="0"/>
    <xf numFmtId="205" fontId="65" fillId="0" borderId="0"/>
    <xf numFmtId="205" fontId="66" fillId="0" borderId="0" applyNumberFormat="0" applyFill="0" applyBorder="0" applyAlignment="0" applyProtection="0">
      <alignment vertical="top"/>
      <protection locked="0"/>
    </xf>
    <xf numFmtId="205" fontId="70" fillId="0" borderId="0" applyNumberFormat="0" applyAlignment="0">
      <alignment horizontal="left"/>
    </xf>
    <xf numFmtId="205" fontId="31" fillId="0" borderId="0" applyFont="0" applyFill="0" applyBorder="0" applyAlignment="0" applyProtection="0"/>
    <xf numFmtId="205" fontId="7" fillId="0" borderId="0"/>
    <xf numFmtId="205" fontId="69"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 fillId="0" borderId="0" applyFont="0" applyFill="0" applyBorder="0" applyAlignment="0" applyProtection="0"/>
    <xf numFmtId="205" fontId="71" fillId="41" borderId="45" applyNumberFormat="0" applyAlignment="0" applyProtection="0"/>
    <xf numFmtId="205" fontId="72" fillId="7" borderId="38" applyNumberFormat="0" applyAlignment="0" applyProtection="0"/>
    <xf numFmtId="205" fontId="73" fillId="0" borderId="0" applyNumberFormat="0" applyAlignment="0">
      <alignment horizontal="left"/>
    </xf>
    <xf numFmtId="205" fontId="74" fillId="0" borderId="48" applyNumberFormat="0" applyFill="0" applyAlignment="0" applyProtection="0"/>
    <xf numFmtId="205" fontId="19" fillId="0" borderId="43" applyNumberFormat="0" applyFill="0" applyAlignment="0" applyProtection="0"/>
    <xf numFmtId="205" fontId="75" fillId="0" borderId="0" applyNumberFormat="0" applyFill="0" applyBorder="0" applyAlignment="0" applyProtection="0"/>
    <xf numFmtId="205" fontId="76" fillId="0" borderId="0" applyNumberFormat="0" applyFill="0" applyBorder="0" applyAlignment="0" applyProtection="0"/>
    <xf numFmtId="205" fontId="75" fillId="0" borderId="0" applyNumberFormat="0" applyFill="0" applyBorder="0" applyAlignment="0" applyProtection="0"/>
    <xf numFmtId="205" fontId="77" fillId="0" borderId="0">
      <protection locked="0"/>
    </xf>
    <xf numFmtId="205" fontId="77" fillId="0" borderId="0">
      <protection locked="0"/>
    </xf>
    <xf numFmtId="205" fontId="78" fillId="0" borderId="0">
      <protection locked="0"/>
    </xf>
    <xf numFmtId="205" fontId="77" fillId="0" borderId="0">
      <protection locked="0"/>
    </xf>
    <xf numFmtId="205" fontId="77" fillId="0" borderId="0">
      <protection locked="0"/>
    </xf>
    <xf numFmtId="205" fontId="77" fillId="0" borderId="0">
      <protection locked="0"/>
    </xf>
    <xf numFmtId="205" fontId="78" fillId="0" borderId="0">
      <protection locked="0"/>
    </xf>
    <xf numFmtId="205" fontId="80" fillId="3" borderId="0" applyNumberFormat="0" applyBorder="0" applyAlignment="0" applyProtection="0"/>
    <xf numFmtId="205" fontId="81" fillId="0" borderId="0">
      <alignment horizontal="left"/>
    </xf>
    <xf numFmtId="205" fontId="18" fillId="0" borderId="13" applyNumberFormat="0" applyAlignment="0" applyProtection="0">
      <alignment horizontal="left" vertical="center"/>
    </xf>
    <xf numFmtId="205" fontId="18" fillId="0" borderId="7">
      <alignment horizontal="left" vertical="center"/>
    </xf>
    <xf numFmtId="205" fontId="84" fillId="0" borderId="0" applyNumberFormat="0">
      <alignment horizontal="right"/>
    </xf>
    <xf numFmtId="205" fontId="71" fillId="41" borderId="45" applyNumberFormat="0" applyAlignment="0" applyProtection="0"/>
    <xf numFmtId="205" fontId="71" fillId="41" borderId="45" applyNumberFormat="0" applyAlignment="0" applyProtection="0"/>
    <xf numFmtId="205" fontId="85" fillId="0" borderId="15">
      <protection locked="0"/>
    </xf>
    <xf numFmtId="205" fontId="86" fillId="0" borderId="15"/>
    <xf numFmtId="205" fontId="87" fillId="6" borderId="0" applyNumberFormat="0" applyBorder="0" applyAlignment="0" applyProtection="0"/>
    <xf numFmtId="205" fontId="22" fillId="0" borderId="0"/>
    <xf numFmtId="205" fontId="7" fillId="51" borderId="49" applyNumberFormat="0" applyFont="0" applyAlignment="0" applyProtection="0"/>
    <xf numFmtId="205" fontId="7" fillId="51" borderId="49" applyNumberFormat="0" applyFont="0" applyAlignment="0" applyProtection="0"/>
    <xf numFmtId="205" fontId="16" fillId="10" borderId="42" applyNumberFormat="0" applyFont="0" applyAlignment="0" applyProtection="0"/>
    <xf numFmtId="205" fontId="58" fillId="50" borderId="44" applyNumberFormat="0" applyAlignment="0" applyProtection="0"/>
    <xf numFmtId="205" fontId="37" fillId="0" borderId="0" applyFont="0" applyFill="0" applyBorder="0" applyAlignment="0" applyProtection="0"/>
    <xf numFmtId="205" fontId="91" fillId="4" borderId="0" applyNumberFormat="0" applyBorder="0" applyAlignment="0" applyProtection="0"/>
    <xf numFmtId="205" fontId="16" fillId="0" borderId="0"/>
    <xf numFmtId="205" fontId="79" fillId="0" borderId="2" applyAlignment="0"/>
    <xf numFmtId="205" fontId="79" fillId="0" borderId="2" applyAlignment="0"/>
    <xf numFmtId="205" fontId="92" fillId="0" borderId="2"/>
    <xf numFmtId="205" fontId="86" fillId="0" borderId="0"/>
    <xf numFmtId="205" fontId="84" fillId="0" borderId="0" applyNumberFormat="0">
      <alignment horizontal="right"/>
    </xf>
    <xf numFmtId="205" fontId="94" fillId="0" borderId="0" applyFill="0" applyBorder="0" applyProtection="0">
      <alignment horizontal="centerContinuous" vertical="center"/>
    </xf>
    <xf numFmtId="205" fontId="37" fillId="5" borderId="0" applyFill="0" applyBorder="0" applyProtection="0">
      <alignment horizontal="center" vertical="center"/>
    </xf>
    <xf numFmtId="205" fontId="69" fillId="0" borderId="50" applyNumberFormat="0" applyFont="0" applyFill="0" applyAlignment="0" applyProtection="0"/>
    <xf numFmtId="205" fontId="95" fillId="0" borderId="35" applyNumberFormat="0" applyFill="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7" fillId="0" borderId="36" applyNumberFormat="0" applyFill="0" applyAlignment="0" applyProtection="0"/>
    <xf numFmtId="205" fontId="96" fillId="0" borderId="0" applyNumberFormat="0" applyFill="0" applyBorder="0" applyAlignment="0" applyProtection="0"/>
    <xf numFmtId="205" fontId="17" fillId="0" borderId="0" applyNumberFormat="0" applyFill="0" applyBorder="0" applyAlignment="0" applyProtection="0"/>
    <xf numFmtId="205" fontId="98" fillId="0" borderId="37" applyNumberFormat="0" applyFill="0" applyAlignment="0" applyProtection="0"/>
    <xf numFmtId="205" fontId="98"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6" fillId="0" borderId="0" applyNumberFormat="0" applyFill="0" applyBorder="0" applyAlignment="0" applyProtection="0"/>
    <xf numFmtId="205" fontId="99" fillId="0" borderId="40" applyNumberFormat="0" applyFill="0" applyAlignment="0" applyProtection="0"/>
    <xf numFmtId="205" fontId="100" fillId="0" borderId="0" applyNumberFormat="0" applyFill="0" applyBorder="0" applyAlignment="0" applyProtection="0"/>
    <xf numFmtId="205" fontId="101" fillId="0" borderId="0" applyNumberFormat="0" applyFill="0" applyBorder="0" applyAlignment="0" applyProtection="0"/>
    <xf numFmtId="205" fontId="100" fillId="0" borderId="0" applyNumberFormat="0" applyFill="0" applyBorder="0" applyAlignment="0" applyProtection="0"/>
    <xf numFmtId="205" fontId="102" fillId="9" borderId="41" applyNumberFormat="0" applyAlignment="0" applyProtection="0"/>
    <xf numFmtId="205" fontId="22" fillId="0" borderId="0" applyFont="0" applyFill="0" applyBorder="0" applyAlignment="0" applyProtection="0"/>
    <xf numFmtId="205" fontId="103" fillId="0" borderId="0" applyNumberFormat="0" applyFill="0" applyBorder="0" applyAlignment="0" applyProtection="0">
      <alignment vertical="top"/>
      <protection locked="0"/>
    </xf>
    <xf numFmtId="205"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205" fontId="22" fillId="0" borderId="0" applyFont="0" applyFill="0" applyBorder="0" applyAlignment="0" applyProtection="0"/>
    <xf numFmtId="205" fontId="39" fillId="0" borderId="0">
      <protection locked="0"/>
    </xf>
    <xf numFmtId="205" fontId="47" fillId="52" borderId="0" applyNumberFormat="0" applyBorder="0" applyAlignment="0" applyProtection="0">
      <alignment vertical="center"/>
    </xf>
    <xf numFmtId="205" fontId="47" fillId="52" borderId="0" applyNumberFormat="0" applyBorder="0" applyAlignment="0" applyProtection="0">
      <alignment vertical="center"/>
    </xf>
    <xf numFmtId="205" fontId="47" fillId="53" borderId="0" applyNumberFormat="0" applyBorder="0" applyAlignment="0" applyProtection="0">
      <alignment vertical="center"/>
    </xf>
    <xf numFmtId="205" fontId="47" fillId="53" borderId="0" applyNumberFormat="0" applyBorder="0" applyAlignment="0" applyProtection="0">
      <alignment vertical="center"/>
    </xf>
    <xf numFmtId="205" fontId="47" fillId="54" borderId="0" applyNumberFormat="0" applyBorder="0" applyAlignment="0" applyProtection="0">
      <alignment vertical="center"/>
    </xf>
    <xf numFmtId="205" fontId="47" fillId="54" borderId="0" applyNumberFormat="0" applyBorder="0" applyAlignment="0" applyProtection="0">
      <alignment vertical="center"/>
    </xf>
    <xf numFmtId="205" fontId="47" fillId="47" borderId="0" applyNumberFormat="0" applyBorder="0" applyAlignment="0" applyProtection="0">
      <alignment vertical="center"/>
    </xf>
    <xf numFmtId="205" fontId="47" fillId="47" borderId="0" applyNumberFormat="0" applyBorder="0" applyAlignment="0" applyProtection="0">
      <alignment vertical="center"/>
    </xf>
    <xf numFmtId="205" fontId="47" fillId="48" borderId="0" applyNumberFormat="0" applyBorder="0" applyAlignment="0" applyProtection="0">
      <alignment vertical="center"/>
    </xf>
    <xf numFmtId="205" fontId="47" fillId="48" borderId="0" applyNumberFormat="0" applyBorder="0" applyAlignment="0" applyProtection="0">
      <alignment vertical="center"/>
    </xf>
    <xf numFmtId="205" fontId="47" fillId="55" borderId="0" applyNumberFormat="0" applyBorder="0" applyAlignment="0" applyProtection="0">
      <alignment vertical="center"/>
    </xf>
    <xf numFmtId="205" fontId="47" fillId="55" borderId="0" applyNumberFormat="0" applyBorder="0" applyAlignment="0" applyProtection="0">
      <alignment vertical="center"/>
    </xf>
    <xf numFmtId="205" fontId="104" fillId="0" borderId="0" applyNumberFormat="0" applyFill="0" applyBorder="0" applyAlignment="0" applyProtection="0">
      <alignment vertical="center"/>
    </xf>
    <xf numFmtId="205" fontId="104" fillId="0" borderId="0" applyNumberFormat="0" applyFill="0" applyBorder="0" applyAlignment="0" applyProtection="0">
      <alignment vertical="center"/>
    </xf>
    <xf numFmtId="205" fontId="105" fillId="50" borderId="45" applyNumberFormat="0" applyAlignment="0" applyProtection="0">
      <alignment vertical="center"/>
    </xf>
    <xf numFmtId="205" fontId="105" fillId="50" borderId="45" applyNumberFormat="0" applyAlignment="0" applyProtection="0">
      <alignment vertical="center"/>
    </xf>
    <xf numFmtId="205" fontId="22" fillId="0" borderId="0">
      <protection locked="0"/>
    </xf>
    <xf numFmtId="205" fontId="21" fillId="0" borderId="0">
      <protection locked="0"/>
    </xf>
    <xf numFmtId="205" fontId="21" fillId="0" borderId="0">
      <protection locked="0"/>
    </xf>
    <xf numFmtId="205" fontId="106" fillId="0" borderId="0" applyNumberFormat="0" applyFill="0" applyBorder="0" applyAlignment="0" applyProtection="0">
      <alignment vertical="top"/>
      <protection locked="0"/>
    </xf>
    <xf numFmtId="205" fontId="85" fillId="0" borderId="0">
      <protection locked="0"/>
    </xf>
    <xf numFmtId="205" fontId="107" fillId="37" borderId="0" applyNumberFormat="0" applyBorder="0" applyAlignment="0" applyProtection="0">
      <alignment vertical="center"/>
    </xf>
    <xf numFmtId="205" fontId="107" fillId="37" borderId="0" applyNumberFormat="0" applyBorder="0" applyAlignment="0" applyProtection="0">
      <alignment vertical="center"/>
    </xf>
    <xf numFmtId="205" fontId="77" fillId="0" borderId="0">
      <protection locked="0"/>
    </xf>
    <xf numFmtId="205" fontId="77" fillId="0" borderId="0">
      <protection locked="0"/>
    </xf>
    <xf numFmtId="205" fontId="22" fillId="0" borderId="0" applyFont="0" applyFill="0" applyBorder="0" applyAlignment="0" applyProtection="0"/>
    <xf numFmtId="205" fontId="7" fillId="0" borderId="0" applyFont="0" applyFill="0" applyBorder="0" applyAlignment="0" applyProtection="0"/>
    <xf numFmtId="205" fontId="108" fillId="0" borderId="0" applyNumberFormat="0" applyFill="0" applyBorder="0" applyAlignment="0" applyProtection="0">
      <alignment vertical="top"/>
      <protection locked="0"/>
    </xf>
    <xf numFmtId="205" fontId="108" fillId="0" borderId="0" applyNumberFormat="0" applyFill="0" applyBorder="0" applyAlignment="0" applyProtection="0">
      <alignment vertical="top"/>
      <protection locked="0"/>
    </xf>
    <xf numFmtId="205" fontId="22" fillId="0" borderId="0" applyFont="0" applyFill="0" applyBorder="0" applyAlignment="0" applyProtection="0"/>
    <xf numFmtId="205" fontId="22" fillId="0" borderId="0" applyFont="0" applyFill="0" applyBorder="0" applyAlignment="0" applyProtection="0"/>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7"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43" fillId="51" borderId="49" applyNumberFormat="0" applyFont="0" applyAlignment="0" applyProtection="0">
      <alignment vertical="center"/>
    </xf>
    <xf numFmtId="205" fontId="111" fillId="56" borderId="0" applyNumberFormat="0" applyBorder="0" applyAlignment="0" applyProtection="0">
      <alignment vertical="center"/>
    </xf>
    <xf numFmtId="205" fontId="111" fillId="56" borderId="0" applyNumberFormat="0" applyBorder="0" applyAlignment="0" applyProtection="0">
      <alignment vertical="center"/>
    </xf>
    <xf numFmtId="205" fontId="37" fillId="0" borderId="0" applyFont="0" applyFill="0" applyBorder="0" applyAlignment="0" applyProtection="0"/>
    <xf numFmtId="205" fontId="37" fillId="0" borderId="0" applyFont="0" applyFill="0" applyBorder="0" applyAlignment="0" applyProtection="0"/>
    <xf numFmtId="205" fontId="7" fillId="0" borderId="0" applyFont="0" applyFill="0" applyBorder="0" applyAlignment="0" applyProtection="0"/>
    <xf numFmtId="205" fontId="112" fillId="0" borderId="0" applyNumberFormat="0" applyFill="0" applyBorder="0" applyAlignment="0" applyProtection="0">
      <alignment vertical="center"/>
    </xf>
    <xf numFmtId="205" fontId="112" fillId="0" borderId="0" applyNumberFormat="0" applyFill="0" applyBorder="0" applyAlignment="0" applyProtection="0">
      <alignment vertical="center"/>
    </xf>
    <xf numFmtId="205" fontId="113" fillId="57" borderId="51" applyNumberFormat="0" applyAlignment="0" applyProtection="0">
      <alignment vertical="center"/>
    </xf>
    <xf numFmtId="205" fontId="113" fillId="57" borderId="51" applyNumberFormat="0" applyAlignment="0" applyProtection="0">
      <alignment vertical="center"/>
    </xf>
    <xf numFmtId="205" fontId="114" fillId="0" borderId="0">
      <alignment vertical="center"/>
    </xf>
    <xf numFmtId="205" fontId="31" fillId="0" borderId="0"/>
    <xf numFmtId="205" fontId="116" fillId="0" borderId="52"/>
    <xf numFmtId="205" fontId="117" fillId="0" borderId="53" applyNumberFormat="0" applyFill="0" applyAlignment="0" applyProtection="0">
      <alignment vertical="center"/>
    </xf>
    <xf numFmtId="205" fontId="117" fillId="0" borderId="53" applyNumberFormat="0" applyFill="0" applyAlignment="0" applyProtection="0">
      <alignment vertical="center"/>
    </xf>
    <xf numFmtId="205" fontId="118" fillId="0" borderId="48" applyNumberFormat="0" applyFill="0" applyAlignment="0" applyProtection="0">
      <alignment vertical="center"/>
    </xf>
    <xf numFmtId="205" fontId="118" fillId="0" borderId="48" applyNumberFormat="0" applyFill="0" applyAlignment="0" applyProtection="0">
      <alignment vertical="center"/>
    </xf>
    <xf numFmtId="205" fontId="119" fillId="41" borderId="45" applyNumberFormat="0" applyAlignment="0" applyProtection="0">
      <alignment vertical="center"/>
    </xf>
    <xf numFmtId="205" fontId="119" fillId="41" borderId="45" applyNumberFormat="0" applyAlignment="0" applyProtection="0">
      <alignment vertical="center"/>
    </xf>
    <xf numFmtId="205" fontId="120" fillId="0" borderId="0"/>
    <xf numFmtId="205" fontId="122" fillId="0" borderId="0" applyNumberFormat="0" applyFill="0" applyBorder="0" applyAlignment="0" applyProtection="0">
      <alignment vertical="center"/>
    </xf>
    <xf numFmtId="205" fontId="123" fillId="0" borderId="54" applyNumberFormat="0" applyFill="0" applyAlignment="0" applyProtection="0">
      <alignment vertical="center"/>
    </xf>
    <xf numFmtId="205" fontId="123" fillId="0" borderId="54" applyNumberFormat="0" applyFill="0" applyAlignment="0" applyProtection="0">
      <alignment vertical="center"/>
    </xf>
    <xf numFmtId="205" fontId="124" fillId="0" borderId="0">
      <alignment horizontal="centerContinuous" vertical="center"/>
    </xf>
    <xf numFmtId="205" fontId="22" fillId="0" borderId="0">
      <alignment vertical="center"/>
    </xf>
    <xf numFmtId="205" fontId="125" fillId="0" borderId="55" applyNumberFormat="0" applyFill="0" applyAlignment="0" applyProtection="0">
      <alignment vertical="center"/>
    </xf>
    <xf numFmtId="205" fontId="125" fillId="0" borderId="55" applyNumberFormat="0" applyFill="0" applyAlignment="0" applyProtection="0">
      <alignment vertical="center"/>
    </xf>
    <xf numFmtId="205" fontId="126" fillId="0" borderId="56" applyNumberFormat="0" applyFill="0" applyAlignment="0" applyProtection="0">
      <alignment vertical="center"/>
    </xf>
    <xf numFmtId="205" fontId="126" fillId="0" borderId="56" applyNumberFormat="0" applyFill="0" applyAlignment="0" applyProtection="0">
      <alignment vertical="center"/>
    </xf>
    <xf numFmtId="205" fontId="126" fillId="0" borderId="0" applyNumberFormat="0" applyFill="0" applyBorder="0" applyAlignment="0" applyProtection="0">
      <alignment vertical="center"/>
    </xf>
    <xf numFmtId="205" fontId="126" fillId="0" borderId="0" applyNumberFormat="0" applyFill="0" applyBorder="0" applyAlignment="0" applyProtection="0">
      <alignment vertical="center"/>
    </xf>
    <xf numFmtId="205" fontId="122" fillId="0" borderId="0" applyNumberFormat="0" applyFill="0" applyBorder="0" applyAlignment="0" applyProtection="0">
      <alignment vertical="center"/>
    </xf>
    <xf numFmtId="205" fontId="22" fillId="0" borderId="1">
      <alignment horizontal="justify" vertical="center"/>
    </xf>
    <xf numFmtId="205" fontId="22" fillId="0" borderId="17">
      <alignment horizontal="justify" vertical="top"/>
    </xf>
    <xf numFmtId="205" fontId="22" fillId="0" borderId="8">
      <alignment horizontal="justify"/>
    </xf>
    <xf numFmtId="205" fontId="128" fillId="38" borderId="0" applyNumberFormat="0" applyBorder="0" applyAlignment="0" applyProtection="0">
      <alignment vertical="center"/>
    </xf>
    <xf numFmtId="205" fontId="128" fillId="38" borderId="0" applyNumberFormat="0" applyBorder="0" applyAlignment="0" applyProtection="0">
      <alignment vertical="center"/>
    </xf>
    <xf numFmtId="205" fontId="22" fillId="0" borderId="0"/>
    <xf numFmtId="205" fontId="129" fillId="50" borderId="44" applyNumberFormat="0" applyAlignment="0" applyProtection="0">
      <alignment vertical="center"/>
    </xf>
    <xf numFmtId="205" fontId="129" fillId="50" borderId="44" applyNumberFormat="0" applyAlignment="0" applyProtection="0">
      <alignment vertical="center"/>
    </xf>
    <xf numFmtId="205" fontId="22" fillId="0" borderId="0">
      <protection locked="0"/>
    </xf>
    <xf numFmtId="205" fontId="23" fillId="0" borderId="8">
      <alignment horizontal="justify"/>
    </xf>
    <xf numFmtId="205" fontId="23" fillId="0" borderId="47">
      <alignment horizontal="justify" vertical="top"/>
    </xf>
    <xf numFmtId="205" fontId="23" fillId="0" borderId="46">
      <alignment horizontal="justify"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115"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7"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7"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alignment vertical="center"/>
    </xf>
    <xf numFmtId="205" fontId="32"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7"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32" fillId="0" borderId="0"/>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43"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32" fillId="0" borderId="0"/>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115" fillId="0" borderId="0">
      <alignment vertical="center"/>
    </xf>
    <xf numFmtId="205" fontId="43" fillId="0" borderId="0">
      <alignment vertical="center"/>
    </xf>
    <xf numFmtId="205" fontId="43" fillId="0" borderId="0">
      <alignment vertical="center"/>
    </xf>
    <xf numFmtId="205" fontId="43" fillId="0" borderId="0">
      <alignment vertical="center"/>
    </xf>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32" fillId="0" borderId="0">
      <alignment vertical="center"/>
    </xf>
    <xf numFmtId="205" fontId="3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12" fillId="0" borderId="0"/>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32" fillId="0" borderId="0">
      <alignment vertical="center"/>
    </xf>
    <xf numFmtId="205" fontId="66" fillId="0" borderId="0" applyNumberFormat="0" applyFill="0" applyBorder="0" applyAlignment="0" applyProtection="0">
      <alignment vertical="top"/>
      <protection locked="0"/>
    </xf>
    <xf numFmtId="205" fontId="77" fillId="0" borderId="50">
      <protection locked="0"/>
    </xf>
    <xf numFmtId="205" fontId="22" fillId="0" borderId="0">
      <protection locked="0"/>
    </xf>
    <xf numFmtId="205" fontId="22" fillId="0" borderId="0">
      <protection locked="0"/>
    </xf>
    <xf numFmtId="205" fontId="132" fillId="0" borderId="0">
      <alignment vertical="center"/>
    </xf>
    <xf numFmtId="205" fontId="136" fillId="0" borderId="0" applyNumberFormat="0" applyFill="0" applyBorder="0" applyAlignment="0" applyProtection="0">
      <alignment vertical="top"/>
      <protection locked="0"/>
    </xf>
    <xf numFmtId="205" fontId="15" fillId="0" borderId="0"/>
    <xf numFmtId="205" fontId="15" fillId="0" borderId="0"/>
    <xf numFmtId="205" fontId="12" fillId="0" borderId="0"/>
    <xf numFmtId="9" fontId="12" fillId="0" borderId="0" applyFont="0" applyFill="0" applyBorder="0" applyAlignment="0" applyProtection="0"/>
    <xf numFmtId="205" fontId="15" fillId="0" borderId="0"/>
    <xf numFmtId="205" fontId="4" fillId="0" borderId="0"/>
    <xf numFmtId="205" fontId="9" fillId="0" borderId="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152" fillId="58" borderId="0" applyNumberFormat="0" applyBorder="0" applyAlignment="0" applyProtection="0"/>
    <xf numFmtId="205" fontId="152" fillId="59" borderId="0" applyNumberFormat="0" applyBorder="0" applyAlignment="0" applyProtection="0"/>
    <xf numFmtId="205" fontId="153" fillId="60" borderId="0" applyNumberFormat="0" applyBorder="0" applyAlignment="0" applyProtection="0"/>
    <xf numFmtId="205" fontId="152" fillId="58" borderId="0" applyNumberFormat="0" applyBorder="0" applyAlignment="0" applyProtection="0"/>
    <xf numFmtId="205" fontId="152" fillId="61" borderId="0" applyNumberFormat="0" applyBorder="0" applyAlignment="0" applyProtection="0"/>
    <xf numFmtId="205" fontId="153" fillId="62" borderId="0" applyNumberFormat="0" applyBorder="0" applyAlignment="0" applyProtection="0"/>
    <xf numFmtId="205" fontId="152" fillId="58" borderId="0" applyNumberFormat="0" applyBorder="0" applyAlignment="0" applyProtection="0"/>
    <xf numFmtId="205" fontId="152" fillId="58" borderId="0" applyNumberFormat="0" applyBorder="0" applyAlignment="0" applyProtection="0"/>
    <xf numFmtId="205" fontId="153" fillId="61" borderId="0" applyNumberFormat="0" applyBorder="0" applyAlignment="0" applyProtection="0"/>
    <xf numFmtId="205" fontId="152" fillId="58" borderId="0" applyNumberFormat="0" applyBorder="0" applyAlignment="0" applyProtection="0"/>
    <xf numFmtId="205" fontId="152" fillId="61" borderId="0" applyNumberFormat="0" applyBorder="0" applyAlignment="0" applyProtection="0"/>
    <xf numFmtId="205" fontId="153" fillId="63" borderId="0" applyNumberFormat="0" applyBorder="0" applyAlignment="0" applyProtection="0"/>
    <xf numFmtId="205" fontId="152" fillId="58" borderId="0" applyNumberFormat="0" applyBorder="0" applyAlignment="0" applyProtection="0"/>
    <xf numFmtId="205" fontId="152" fillId="60" borderId="0" applyNumberFormat="0" applyBorder="0" applyAlignment="0" applyProtection="0"/>
    <xf numFmtId="205" fontId="153" fillId="60" borderId="0" applyNumberFormat="0" applyBorder="0" applyAlignment="0" applyProtection="0"/>
    <xf numFmtId="205" fontId="152" fillId="58" borderId="0" applyNumberFormat="0" applyBorder="0" applyAlignment="0" applyProtection="0"/>
    <xf numFmtId="205" fontId="152" fillId="64" borderId="0" applyNumberFormat="0" applyBorder="0" applyAlignment="0" applyProtection="0"/>
    <xf numFmtId="205" fontId="153" fillId="65" borderId="0" applyNumberFormat="0" applyBorder="0" applyAlignment="0" applyProtection="0"/>
    <xf numFmtId="205" fontId="88" fillId="0" borderId="4">
      <alignment vertical="top"/>
    </xf>
    <xf numFmtId="205" fontId="155" fillId="0" borderId="0" applyBorder="0" applyAlignment="0">
      <alignment horizontal="centerContinuous" vertical="center"/>
      <protection locked="0"/>
    </xf>
    <xf numFmtId="205" fontId="157" fillId="0" borderId="52" applyBorder="0" applyAlignment="0">
      <alignment vertical="center"/>
    </xf>
    <xf numFmtId="205" fontId="157" fillId="0" borderId="67" applyBorder="0" applyAlignment="0">
      <alignment horizontal="right" vertical="center"/>
    </xf>
    <xf numFmtId="205" fontId="159" fillId="66" borderId="0" applyNumberFormat="0" applyBorder="0" applyAlignment="0" applyProtection="0"/>
    <xf numFmtId="205" fontId="159" fillId="67" borderId="0" applyNumberFormat="0" applyBorder="0" applyAlignment="0" applyProtection="0"/>
    <xf numFmtId="205" fontId="159" fillId="68" borderId="0" applyNumberFormat="0" applyBorder="0" applyAlignment="0" applyProtection="0"/>
    <xf numFmtId="205" fontId="83" fillId="0" borderId="5" applyNumberFormat="0" applyFill="0" applyBorder="0" applyAlignment="0" applyProtection="0">
      <protection locked="0"/>
    </xf>
    <xf numFmtId="205" fontId="160" fillId="0" borderId="68" applyNumberFormat="0" applyFont="0" applyBorder="0" applyAlignment="0">
      <alignment horizontal="centerContinuous" vertical="center"/>
    </xf>
    <xf numFmtId="205" fontId="162" fillId="0" borderId="70" applyBorder="0">
      <alignment horizontal="center" vertical="center" wrapText="1"/>
      <protection locked="0"/>
    </xf>
    <xf numFmtId="205" fontId="18" fillId="0" borderId="71" applyFont="0" applyBorder="0" applyAlignment="0">
      <alignment vertical="center"/>
    </xf>
    <xf numFmtId="205" fontId="163" fillId="0" borderId="72" applyBorder="0">
      <alignment horizontal="center" vertical="center"/>
    </xf>
    <xf numFmtId="205" fontId="164" fillId="0" borderId="73" applyBorder="0">
      <alignment horizontal="center" vertical="center"/>
    </xf>
    <xf numFmtId="205" fontId="165" fillId="0" borderId="0" applyBorder="0" applyAlignment="0">
      <alignment horizontal="centerContinuous" vertical="center"/>
      <protection locked="0"/>
    </xf>
    <xf numFmtId="205" fontId="166" fillId="0" borderId="13" applyBorder="0" applyAlignment="0">
      <alignment horizontal="centerContinuous" vertical="center"/>
    </xf>
    <xf numFmtId="205" fontId="154" fillId="51" borderId="74" applyNumberFormat="0" applyBorder="0" applyAlignment="0">
      <alignment horizontal="left" vertical="center" indent="1"/>
    </xf>
    <xf numFmtId="205" fontId="167" fillId="0" borderId="75" applyBorder="0">
      <alignment horizontal="left" vertical="center"/>
      <protection locked="0"/>
    </xf>
    <xf numFmtId="205" fontId="168" fillId="0" borderId="0" applyNumberFormat="0" applyFill="0" applyBorder="0" applyAlignment="0" applyProtection="0"/>
    <xf numFmtId="205" fontId="169" fillId="0" borderId="0" applyFont="0" applyBorder="0" applyAlignment="0">
      <alignment horizontal="center" vertical="center"/>
    </xf>
    <xf numFmtId="205" fontId="88" fillId="0" borderId="4">
      <alignment vertical="top"/>
    </xf>
    <xf numFmtId="205" fontId="170" fillId="0" borderId="71" applyFill="0" applyBorder="0" applyAlignment="0">
      <alignment vertical="center"/>
    </xf>
    <xf numFmtId="205" fontId="171" fillId="0" borderId="0" applyNumberFormat="0" applyFill="0" applyBorder="0" applyAlignment="0" applyProtection="0"/>
    <xf numFmtId="205" fontId="172" fillId="0" borderId="0"/>
    <xf numFmtId="205" fontId="172" fillId="0" borderId="0"/>
    <xf numFmtId="205" fontId="9" fillId="0" borderId="0"/>
    <xf numFmtId="205" fontId="9" fillId="0" borderId="0"/>
    <xf numFmtId="205" fontId="173" fillId="0" borderId="0"/>
    <xf numFmtId="205" fontId="9" fillId="0" borderId="0"/>
    <xf numFmtId="205" fontId="9" fillId="0" borderId="0"/>
    <xf numFmtId="205" fontId="172" fillId="0" borderId="0"/>
    <xf numFmtId="205" fontId="174" fillId="0" borderId="0"/>
    <xf numFmtId="205" fontId="173"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9" fillId="0" borderId="0"/>
    <xf numFmtId="205" fontId="9" fillId="0" borderId="0"/>
    <xf numFmtId="205" fontId="9"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15" fillId="0" borderId="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7" fillId="0" borderId="1">
      <alignment vertical="center" wrapText="1"/>
      <protection locked="0"/>
    </xf>
    <xf numFmtId="205" fontId="8" fillId="0" borderId="0"/>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1">
      <alignment vertical="center" wrapText="1"/>
      <protection locked="0"/>
    </xf>
    <xf numFmtId="205" fontId="7" fillId="0" borderId="0"/>
    <xf numFmtId="205" fontId="7" fillId="0" borderId="0"/>
    <xf numFmtId="205" fontId="4" fillId="0" borderId="0"/>
    <xf numFmtId="166" fontId="4" fillId="0" borderId="0" applyFont="0" applyFill="0" applyBorder="0" applyAlignment="0" applyProtection="0"/>
    <xf numFmtId="205" fontId="9" fillId="0" borderId="0"/>
    <xf numFmtId="205" fontId="122" fillId="0" borderId="0" applyNumberFormat="0" applyFill="0" applyBorder="0" applyAlignment="0" applyProtection="0">
      <alignment vertical="center"/>
    </xf>
    <xf numFmtId="205" fontId="3" fillId="0" borderId="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9" fillId="0" borderId="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9" fillId="0" borderId="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6" fontId="2" fillId="0" borderId="0" applyFont="0" applyFill="0" applyBorder="0" applyAlignment="0" applyProtection="0"/>
    <xf numFmtId="205" fontId="2" fillId="0" borderId="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6" fontId="1" fillId="0" borderId="0" applyFont="0" applyFill="0" applyBorder="0" applyAlignment="0" applyProtection="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6" fontId="1" fillId="0" borderId="0" applyFont="0" applyFill="0" applyBorder="0" applyAlignment="0" applyProtection="0"/>
    <xf numFmtId="205" fontId="1" fillId="0" borderId="0"/>
  </cellStyleXfs>
  <cellXfs count="601">
    <xf numFmtId="205" fontId="0" fillId="0" borderId="0" xfId="0"/>
    <xf numFmtId="205" fontId="0" fillId="0" borderId="0" xfId="0" applyFill="1"/>
    <xf numFmtId="205" fontId="0" fillId="0" borderId="0" xfId="0" applyFill="1" applyBorder="1"/>
    <xf numFmtId="205" fontId="141" fillId="0" borderId="0" xfId="0" applyFont="1" applyFill="1"/>
    <xf numFmtId="205" fontId="142" fillId="0" borderId="0" xfId="0" applyFont="1" applyFill="1" applyBorder="1" applyAlignment="1">
      <alignment vertical="center" wrapText="1"/>
    </xf>
    <xf numFmtId="205" fontId="143" fillId="0" borderId="0" xfId="0" applyFont="1" applyFill="1" applyBorder="1" applyAlignment="1">
      <alignment wrapText="1"/>
    </xf>
    <xf numFmtId="205" fontId="144" fillId="0" borderId="0" xfId="0" applyFont="1" applyFill="1" applyBorder="1" applyAlignment="1">
      <alignment vertical="top"/>
    </xf>
    <xf numFmtId="205" fontId="144" fillId="0" borderId="0" xfId="0" applyFont="1" applyFill="1" applyBorder="1" applyAlignment="1"/>
    <xf numFmtId="205" fontId="9" fillId="0" borderId="0" xfId="0" applyFont="1" applyFill="1"/>
    <xf numFmtId="205" fontId="145" fillId="0" borderId="0" xfId="0" applyFont="1" applyFill="1" applyAlignment="1"/>
    <xf numFmtId="205" fontId="145" fillId="0" borderId="0" xfId="0" applyFont="1" applyFill="1"/>
    <xf numFmtId="205" fontId="146" fillId="0" borderId="0" xfId="0" applyFont="1" applyFill="1" applyBorder="1" applyAlignment="1">
      <alignment horizontal="center" wrapText="1"/>
    </xf>
    <xf numFmtId="205" fontId="147" fillId="0" borderId="0" xfId="0" applyFont="1" applyFill="1"/>
    <xf numFmtId="205" fontId="148" fillId="0" borderId="0" xfId="0" applyFont="1" applyFill="1"/>
    <xf numFmtId="205" fontId="140" fillId="0" borderId="1" xfId="0" applyFont="1" applyFill="1" applyBorder="1" applyAlignment="1">
      <alignment horizontal="center" vertical="center" wrapText="1"/>
    </xf>
    <xf numFmtId="205" fontId="140" fillId="0" borderId="0" xfId="0" applyFont="1" applyFill="1"/>
    <xf numFmtId="205" fontId="141" fillId="0" borderId="0" xfId="0" applyFont="1"/>
    <xf numFmtId="205" fontId="9" fillId="0" borderId="0" xfId="0" applyFont="1"/>
    <xf numFmtId="205" fontId="150" fillId="0" borderId="0" xfId="0" applyFont="1" applyFill="1"/>
    <xf numFmtId="205" fontId="140" fillId="0" borderId="17" xfId="0" applyFont="1" applyFill="1" applyBorder="1" applyAlignment="1">
      <alignment horizontal="center" vertical="center" wrapText="1"/>
    </xf>
    <xf numFmtId="205" fontId="177" fillId="0" borderId="1" xfId="0" applyFont="1" applyFill="1" applyBorder="1" applyAlignment="1">
      <alignment horizontal="center" vertical="center" wrapText="1"/>
    </xf>
    <xf numFmtId="205" fontId="140" fillId="0" borderId="1" xfId="0" applyFont="1" applyFill="1" applyBorder="1" applyAlignment="1">
      <alignment horizontal="left" vertical="center" wrapText="1"/>
    </xf>
    <xf numFmtId="205" fontId="148" fillId="0" borderId="1" xfId="0" applyFont="1" applyFill="1" applyBorder="1" applyAlignment="1">
      <alignment horizontal="center" vertical="center" wrapText="1"/>
    </xf>
    <xf numFmtId="205" fontId="178" fillId="0" borderId="0" xfId="0" applyFont="1" applyFill="1" applyAlignment="1">
      <alignment horizontal="center" vertical="center"/>
    </xf>
    <xf numFmtId="205" fontId="140" fillId="72" borderId="1" xfId="0" applyFont="1" applyFill="1" applyBorder="1" applyAlignment="1">
      <alignment horizontal="center" vertical="center" wrapText="1"/>
    </xf>
    <xf numFmtId="205" fontId="0" fillId="72" borderId="0" xfId="0" applyFill="1"/>
    <xf numFmtId="205" fontId="140" fillId="73" borderId="1" xfId="0" applyFont="1" applyFill="1" applyBorder="1" applyAlignment="1">
      <alignment horizontal="center" vertical="center" wrapText="1"/>
    </xf>
    <xf numFmtId="205" fontId="0" fillId="73" borderId="0" xfId="0" applyFill="1"/>
    <xf numFmtId="49" fontId="0" fillId="0" borderId="0" xfId="0" applyNumberFormat="1" applyFill="1" applyBorder="1"/>
    <xf numFmtId="49" fontId="142" fillId="0" borderId="0" xfId="0" applyNumberFormat="1" applyFont="1" applyFill="1" applyBorder="1" applyAlignment="1">
      <alignment vertical="center" wrapText="1"/>
    </xf>
    <xf numFmtId="49" fontId="143" fillId="0" borderId="0" xfId="0" applyNumberFormat="1" applyFont="1" applyFill="1" applyBorder="1" applyAlignment="1">
      <alignment wrapText="1"/>
    </xf>
    <xf numFmtId="49" fontId="140" fillId="0" borderId="1" xfId="0" applyNumberFormat="1" applyFont="1" applyFill="1" applyBorder="1" applyAlignment="1">
      <alignment horizontal="center" vertical="center" wrapText="1"/>
    </xf>
    <xf numFmtId="49" fontId="140" fillId="73" borderId="1" xfId="0" applyNumberFormat="1" applyFont="1" applyFill="1" applyBorder="1" applyAlignment="1">
      <alignment horizontal="center" vertical="center" wrapText="1"/>
    </xf>
    <xf numFmtId="49" fontId="140" fillId="72" borderId="1" xfId="0" applyNumberFormat="1" applyFont="1" applyFill="1" applyBorder="1" applyAlignment="1">
      <alignment horizontal="center" vertical="center" wrapText="1"/>
    </xf>
    <xf numFmtId="49" fontId="0" fillId="0" borderId="0" xfId="0" applyNumberFormat="1" applyFill="1"/>
    <xf numFmtId="49" fontId="150" fillId="0" borderId="0" xfId="0" applyNumberFormat="1" applyFont="1" applyFill="1"/>
    <xf numFmtId="49" fontId="0" fillId="0" borderId="0" xfId="0" applyNumberFormat="1"/>
    <xf numFmtId="49" fontId="0" fillId="0" borderId="0" xfId="0" applyNumberFormat="1" applyAlignment="1">
      <alignment horizontal="left" vertical="center"/>
    </xf>
    <xf numFmtId="49" fontId="176" fillId="0" borderId="0" xfId="0" applyNumberFormat="1" applyFont="1" applyFill="1" applyBorder="1" applyAlignment="1">
      <alignment wrapText="1"/>
    </xf>
    <xf numFmtId="205" fontId="140" fillId="0" borderId="0" xfId="0" applyFont="1" applyFill="1" applyBorder="1" applyAlignment="1">
      <alignment horizontal="left" vertical="center"/>
    </xf>
    <xf numFmtId="205" fontId="140" fillId="0" borderId="1" xfId="0" applyNumberFormat="1" applyFont="1" applyFill="1" applyBorder="1" applyAlignment="1">
      <alignment horizontal="center" vertical="center" wrapText="1"/>
    </xf>
    <xf numFmtId="14" fontId="140" fillId="0" borderId="1" xfId="0" applyNumberFormat="1" applyFont="1" applyFill="1" applyBorder="1" applyAlignment="1">
      <alignment horizontal="center" vertical="center" wrapText="1"/>
    </xf>
    <xf numFmtId="14" fontId="0" fillId="0" borderId="0" xfId="0" applyNumberFormat="1"/>
    <xf numFmtId="2" fontId="0" fillId="0" borderId="0" xfId="0" applyNumberFormat="1" applyFill="1"/>
    <xf numFmtId="10" fontId="140" fillId="0" borderId="1" xfId="0" applyNumberFormat="1" applyFont="1" applyFill="1" applyBorder="1" applyAlignment="1">
      <alignment horizontal="center" vertical="center" wrapText="1"/>
    </xf>
    <xf numFmtId="10" fontId="0" fillId="0" borderId="0" xfId="0" applyNumberFormat="1"/>
    <xf numFmtId="205" fontId="140" fillId="2" borderId="9" xfId="1" applyFont="1" applyFill="1" applyBorder="1" applyAlignment="1">
      <alignment horizontal="center" vertical="center" textRotation="90" wrapText="1"/>
    </xf>
    <xf numFmtId="9" fontId="140" fillId="2" borderId="10" xfId="1" applyNumberFormat="1" applyFont="1" applyFill="1" applyBorder="1" applyAlignment="1">
      <alignment horizontal="center" vertical="center" textRotation="90" wrapText="1"/>
    </xf>
    <xf numFmtId="205" fontId="140" fillId="70" borderId="76" xfId="1" applyFont="1" applyFill="1" applyBorder="1" applyAlignment="1">
      <alignment horizontal="center" vertical="center" textRotation="90" wrapText="1"/>
    </xf>
    <xf numFmtId="9" fontId="140" fillId="70" borderId="10" xfId="1" applyNumberFormat="1" applyFont="1" applyFill="1" applyBorder="1" applyAlignment="1">
      <alignment horizontal="center" vertical="center" textRotation="90" wrapText="1"/>
    </xf>
    <xf numFmtId="205" fontId="140" fillId="70" borderId="9" xfId="1" applyFont="1" applyFill="1" applyBorder="1" applyAlignment="1">
      <alignment horizontal="center" vertical="center" textRotation="90" wrapText="1"/>
    </xf>
    <xf numFmtId="205" fontId="140" fillId="71" borderId="9" xfId="1" applyFont="1" applyFill="1" applyBorder="1" applyAlignment="1">
      <alignment horizontal="center" vertical="center" textRotation="90" wrapText="1"/>
    </xf>
    <xf numFmtId="9" fontId="140" fillId="71" borderId="10" xfId="1" applyNumberFormat="1" applyFont="1" applyFill="1" applyBorder="1" applyAlignment="1">
      <alignment horizontal="center" vertical="center" textRotation="90" wrapText="1"/>
    </xf>
    <xf numFmtId="49" fontId="148" fillId="2" borderId="20" xfId="0" applyNumberFormat="1" applyFont="1" applyFill="1" applyBorder="1" applyAlignment="1">
      <alignment horizontal="center" vertical="center" textRotation="90" wrapText="1"/>
    </xf>
    <xf numFmtId="49" fontId="148" fillId="2" borderId="2" xfId="0" applyNumberFormat="1" applyFont="1" applyFill="1" applyBorder="1" applyAlignment="1">
      <alignment horizontal="center" vertical="center" textRotation="90" wrapText="1"/>
    </xf>
    <xf numFmtId="49" fontId="148" fillId="2" borderId="21" xfId="0" applyNumberFormat="1" applyFont="1" applyFill="1" applyBorder="1" applyAlignment="1">
      <alignment horizontal="center" vertical="center" textRotation="90" wrapText="1"/>
    </xf>
    <xf numFmtId="49" fontId="140" fillId="73" borderId="0" xfId="0" applyNumberFormat="1" applyFont="1" applyFill="1" applyBorder="1" applyAlignment="1">
      <alignment horizontal="center" vertical="center" wrapText="1"/>
    </xf>
    <xf numFmtId="205" fontId="140" fillId="73" borderId="0" xfId="0" applyFont="1" applyFill="1" applyBorder="1" applyAlignment="1">
      <alignment horizontal="center" vertical="center" wrapText="1"/>
    </xf>
    <xf numFmtId="205" fontId="140" fillId="73" borderId="0" xfId="0" applyFont="1" applyFill="1" applyBorder="1" applyAlignment="1">
      <alignment horizontal="left" vertical="center" wrapText="1"/>
    </xf>
    <xf numFmtId="205" fontId="177" fillId="73" borderId="0" xfId="0" applyFont="1" applyFill="1" applyBorder="1" applyAlignment="1">
      <alignment horizontal="center" vertical="center" wrapText="1"/>
    </xf>
    <xf numFmtId="205" fontId="140" fillId="73" borderId="2" xfId="0" applyFont="1" applyFill="1" applyBorder="1" applyAlignment="1">
      <alignment horizontal="center" vertical="center" wrapText="1"/>
    </xf>
    <xf numFmtId="205" fontId="146" fillId="0" borderId="0" xfId="0" applyFont="1" applyFill="1" applyBorder="1" applyAlignment="1">
      <alignment horizontal="center" vertical="center" wrapText="1"/>
    </xf>
    <xf numFmtId="205" fontId="140" fillId="2" borderId="9" xfId="1" applyFont="1" applyFill="1" applyBorder="1" applyAlignment="1">
      <alignment horizontal="center" vertical="center" textRotation="90" wrapText="1"/>
    </xf>
    <xf numFmtId="205" fontId="0" fillId="0" borderId="0" xfId="0" applyAlignment="1">
      <alignment wrapText="1"/>
    </xf>
    <xf numFmtId="205" fontId="179" fillId="74" borderId="1" xfId="0" applyFont="1" applyFill="1" applyBorder="1" applyAlignment="1">
      <alignment horizontal="center" vertical="center" wrapText="1"/>
    </xf>
    <xf numFmtId="10" fontId="0" fillId="2" borderId="0" xfId="0" applyNumberFormat="1" applyFill="1"/>
    <xf numFmtId="205" fontId="140" fillId="2" borderId="9" xfId="1" applyFont="1" applyFill="1" applyBorder="1" applyAlignment="1">
      <alignment horizontal="center" vertical="center" textRotation="90" wrapText="1"/>
    </xf>
    <xf numFmtId="205" fontId="0" fillId="74" borderId="0" xfId="0" applyFill="1"/>
    <xf numFmtId="205" fontId="0" fillId="74" borderId="1" xfId="0" applyFill="1" applyBorder="1" applyAlignment="1">
      <alignment wrapText="1"/>
    </xf>
    <xf numFmtId="10" fontId="0" fillId="74" borderId="0" xfId="0" applyNumberFormat="1" applyFill="1"/>
    <xf numFmtId="205" fontId="140" fillId="2" borderId="1" xfId="0" applyNumberFormat="1" applyFont="1" applyFill="1" applyBorder="1" applyAlignment="1">
      <alignment horizontal="center" vertical="center" wrapText="1"/>
    </xf>
    <xf numFmtId="205" fontId="9" fillId="0" borderId="0" xfId="2311" applyFont="1" applyAlignment="1">
      <alignment vertical="center"/>
    </xf>
    <xf numFmtId="205" fontId="9" fillId="0" borderId="88" xfId="2311" applyFont="1" applyBorder="1" applyAlignment="1">
      <alignment horizontal="left" vertical="center" wrapText="1"/>
    </xf>
    <xf numFmtId="205" fontId="9" fillId="0" borderId="88" xfId="2311" applyFont="1" applyBorder="1" applyAlignment="1">
      <alignment vertical="center" wrapText="1"/>
    </xf>
    <xf numFmtId="205" fontId="9" fillId="0" borderId="89" xfId="2311" applyFont="1" applyBorder="1" applyAlignment="1">
      <alignment vertical="center" wrapText="1"/>
    </xf>
    <xf numFmtId="205" fontId="181" fillId="0" borderId="0" xfId="2311" applyFont="1" applyAlignment="1">
      <alignment vertical="center"/>
    </xf>
    <xf numFmtId="49" fontId="9" fillId="0" borderId="86" xfId="2311" applyNumberFormat="1" applyFont="1" applyBorder="1" applyAlignment="1">
      <alignment vertical="center" wrapText="1"/>
    </xf>
    <xf numFmtId="49" fontId="9" fillId="0" borderId="0" xfId="2311" applyNumberFormat="1" applyFont="1" applyBorder="1" applyAlignment="1">
      <alignment vertical="center" wrapText="1"/>
    </xf>
    <xf numFmtId="204" fontId="9" fillId="0" borderId="0" xfId="2311" applyNumberFormat="1" applyFont="1" applyBorder="1" applyAlignment="1">
      <alignment vertical="center" wrapText="1"/>
    </xf>
    <xf numFmtId="205" fontId="9" fillId="0" borderId="0" xfId="2311" applyFont="1" applyBorder="1" applyAlignment="1">
      <alignment vertical="center" wrapText="1"/>
    </xf>
    <xf numFmtId="205" fontId="9" fillId="0" borderId="0" xfId="2311" applyFont="1" applyBorder="1" applyAlignment="1" applyProtection="1">
      <alignment horizontal="center" vertical="center" wrapText="1"/>
      <protection locked="0"/>
    </xf>
    <xf numFmtId="205" fontId="9" fillId="0" borderId="0" xfId="2311" applyFont="1" applyBorder="1" applyAlignment="1">
      <alignment vertical="center"/>
    </xf>
    <xf numFmtId="49" fontId="182" fillId="0" borderId="86" xfId="2311" applyNumberFormat="1" applyFont="1" applyBorder="1" applyAlignment="1">
      <alignment horizontal="center" vertical="center" wrapText="1"/>
    </xf>
    <xf numFmtId="49" fontId="182" fillId="0" borderId="0" xfId="2311" applyNumberFormat="1" applyFont="1" applyBorder="1" applyAlignment="1">
      <alignment horizontal="center" vertical="center" wrapText="1"/>
    </xf>
    <xf numFmtId="205" fontId="9" fillId="0" borderId="0" xfId="2311" applyFont="1" applyBorder="1" applyAlignment="1"/>
    <xf numFmtId="205" fontId="181" fillId="0" borderId="0" xfId="2311" applyFont="1" applyBorder="1" applyAlignment="1">
      <alignment vertical="center"/>
    </xf>
    <xf numFmtId="205" fontId="9" fillId="0" borderId="0" xfId="2311" applyFont="1" applyBorder="1" applyAlignment="1">
      <alignment horizontal="center" vertical="center" wrapText="1"/>
    </xf>
    <xf numFmtId="205" fontId="9" fillId="0" borderId="5" xfId="2311" applyFont="1" applyBorder="1" applyAlignment="1">
      <alignment horizontal="center" vertical="center" wrapText="1"/>
    </xf>
    <xf numFmtId="49" fontId="182" fillId="0" borderId="86" xfId="2311" applyNumberFormat="1" applyFont="1" applyBorder="1" applyAlignment="1">
      <alignment horizontal="left" vertical="center" indent="1"/>
    </xf>
    <xf numFmtId="49" fontId="182" fillId="0" borderId="0" xfId="2311" applyNumberFormat="1" applyFont="1" applyBorder="1" applyAlignment="1">
      <alignment horizontal="left" vertical="center" indent="1"/>
    </xf>
    <xf numFmtId="49" fontId="184" fillId="0" borderId="86" xfId="2311" applyNumberFormat="1" applyFont="1" applyBorder="1" applyAlignment="1">
      <alignment horizontal="left" wrapText="1" indent="1"/>
    </xf>
    <xf numFmtId="49" fontId="184" fillId="0" borderId="0" xfId="2311" applyNumberFormat="1" applyFont="1" applyBorder="1" applyAlignment="1">
      <alignment horizontal="left" wrapText="1" indent="1"/>
    </xf>
    <xf numFmtId="49" fontId="183" fillId="0" borderId="0" xfId="2311" applyNumberFormat="1" applyFont="1" applyBorder="1" applyAlignment="1" applyProtection="1">
      <alignment horizontal="left" wrapText="1"/>
      <protection locked="0"/>
    </xf>
    <xf numFmtId="49" fontId="183" fillId="0" borderId="5" xfId="2311" applyNumberFormat="1" applyFont="1" applyBorder="1" applyAlignment="1" applyProtection="1">
      <alignment horizontal="left" wrapText="1"/>
      <protection locked="0"/>
    </xf>
    <xf numFmtId="49" fontId="185" fillId="0" borderId="86" xfId="2311" applyNumberFormat="1" applyFont="1" applyBorder="1" applyAlignment="1">
      <alignment vertical="center" wrapText="1"/>
    </xf>
    <xf numFmtId="49" fontId="185" fillId="0" borderId="0" xfId="2311" applyNumberFormat="1" applyFont="1" applyBorder="1" applyAlignment="1">
      <alignment vertical="center" wrapText="1"/>
    </xf>
    <xf numFmtId="205" fontId="185" fillId="0" borderId="0" xfId="2311" applyFont="1" applyBorder="1" applyAlignment="1">
      <alignment vertical="center" wrapText="1"/>
    </xf>
    <xf numFmtId="205" fontId="185" fillId="0" borderId="5" xfId="2311" applyFont="1" applyBorder="1" applyAlignment="1">
      <alignment vertical="center" wrapText="1"/>
    </xf>
    <xf numFmtId="49" fontId="183" fillId="0" borderId="90" xfId="2311" applyNumberFormat="1" applyFont="1" applyBorder="1" applyAlignment="1" applyProtection="1">
      <alignment horizontal="center" vertical="center" wrapText="1"/>
      <protection locked="0"/>
    </xf>
    <xf numFmtId="49" fontId="183" fillId="0" borderId="1" xfId="2311" applyNumberFormat="1" applyFont="1" applyBorder="1" applyAlignment="1" applyProtection="1">
      <alignment horizontal="center" vertical="center" wrapText="1"/>
      <protection locked="0"/>
    </xf>
    <xf numFmtId="14" fontId="183" fillId="0" borderId="1" xfId="2311" applyNumberFormat="1" applyFont="1" applyBorder="1" applyAlignment="1" applyProtection="1">
      <alignment horizontal="center" vertical="center" wrapText="1"/>
      <protection locked="0"/>
    </xf>
    <xf numFmtId="205" fontId="183" fillId="0" borderId="1" xfId="2311" applyFont="1" applyBorder="1" applyAlignment="1" applyProtection="1">
      <alignment horizontal="center" vertical="center" wrapText="1"/>
      <protection locked="0"/>
    </xf>
    <xf numFmtId="205" fontId="183" fillId="0" borderId="6" xfId="2311" applyFont="1" applyBorder="1" applyAlignment="1" applyProtection="1">
      <alignment vertical="center" wrapText="1"/>
      <protection locked="0"/>
    </xf>
    <xf numFmtId="205" fontId="9" fillId="0" borderId="0" xfId="2311" applyFont="1" applyAlignment="1">
      <alignment horizontal="center" vertical="center"/>
    </xf>
    <xf numFmtId="205" fontId="181" fillId="0" borderId="0" xfId="2311" applyFont="1" applyAlignment="1">
      <alignment horizontal="center" vertical="center"/>
    </xf>
    <xf numFmtId="49" fontId="183" fillId="0" borderId="92" xfId="2311" applyNumberFormat="1" applyFont="1" applyBorder="1" applyAlignment="1" applyProtection="1">
      <alignment horizontal="center" vertical="center" wrapText="1"/>
      <protection locked="0"/>
    </xf>
    <xf numFmtId="205" fontId="183" fillId="0" borderId="1" xfId="2311" applyFont="1" applyBorder="1" applyAlignment="1">
      <alignment horizontal="center" vertical="center" wrapText="1"/>
    </xf>
    <xf numFmtId="205" fontId="183" fillId="0" borderId="0" xfId="2311" applyFont="1" applyBorder="1" applyAlignment="1">
      <alignment horizontal="center" vertical="center"/>
    </xf>
    <xf numFmtId="205" fontId="183" fillId="0" borderId="8" xfId="2311" applyFont="1" applyBorder="1" applyAlignment="1">
      <alignment horizontal="center" vertical="center" wrapText="1"/>
    </xf>
    <xf numFmtId="205" fontId="183" fillId="0" borderId="6" xfId="2311" applyFont="1" applyBorder="1" applyAlignment="1">
      <alignment horizontal="center" vertical="center" wrapText="1"/>
    </xf>
    <xf numFmtId="205" fontId="183" fillId="0" borderId="9" xfId="2311" applyFont="1" applyBorder="1" applyAlignment="1">
      <alignment horizontal="center" vertical="center" wrapText="1"/>
    </xf>
    <xf numFmtId="49" fontId="9" fillId="0" borderId="0" xfId="2311" applyNumberFormat="1" applyFont="1" applyAlignment="1">
      <alignment vertical="center" wrapText="1"/>
    </xf>
    <xf numFmtId="204" fontId="9" fillId="0" borderId="0" xfId="2311" applyNumberFormat="1" applyFont="1" applyAlignment="1">
      <alignment vertical="center" wrapText="1"/>
    </xf>
    <xf numFmtId="205" fontId="9" fillId="0" borderId="0" xfId="2311" applyFont="1" applyAlignment="1">
      <alignment vertical="center" wrapText="1"/>
    </xf>
    <xf numFmtId="49" fontId="9" fillId="0" borderId="0" xfId="2311" applyNumberFormat="1" applyFont="1" applyBorder="1" applyAlignment="1">
      <alignment vertical="center"/>
    </xf>
    <xf numFmtId="49" fontId="9" fillId="0" borderId="1" xfId="2311" applyNumberFormat="1" applyFont="1" applyBorder="1" applyAlignment="1">
      <alignment vertical="center"/>
    </xf>
    <xf numFmtId="205" fontId="187" fillId="0" borderId="0" xfId="2311" applyFont="1" applyBorder="1" applyAlignment="1">
      <alignment horizontal="center" vertical="center" wrapText="1"/>
    </xf>
    <xf numFmtId="205" fontId="79" fillId="0" borderId="0" xfId="2311" applyFont="1" applyBorder="1" applyAlignment="1">
      <alignment horizontal="center" wrapText="1"/>
    </xf>
    <xf numFmtId="49" fontId="9" fillId="0" borderId="0" xfId="2311" applyNumberFormat="1" applyFont="1" applyAlignment="1">
      <alignment vertical="center"/>
    </xf>
    <xf numFmtId="204" fontId="9" fillId="0" borderId="0" xfId="2311" applyNumberFormat="1" applyFont="1" applyAlignment="1">
      <alignment vertical="center"/>
    </xf>
    <xf numFmtId="49" fontId="181" fillId="0" borderId="0" xfId="2311" applyNumberFormat="1" applyFont="1" applyAlignment="1">
      <alignment vertical="center"/>
    </xf>
    <xf numFmtId="204" fontId="182" fillId="0" borderId="1" xfId="2311" applyNumberFormat="1" applyFont="1" applyBorder="1" applyAlignment="1">
      <alignment horizontal="center" vertical="center" wrapText="1"/>
    </xf>
    <xf numFmtId="205" fontId="182" fillId="0" borderId="1" xfId="2311" applyFont="1" applyBorder="1" applyAlignment="1">
      <alignment horizontal="center" vertical="center" wrapText="1"/>
    </xf>
    <xf numFmtId="204" fontId="9" fillId="0" borderId="1" xfId="2311" applyNumberFormat="1" applyFont="1" applyBorder="1" applyAlignment="1" applyProtection="1">
      <alignment horizontal="center" vertical="center" wrapText="1"/>
      <protection locked="0"/>
    </xf>
    <xf numFmtId="204" fontId="9" fillId="0" borderId="1" xfId="2311" applyNumberFormat="1" applyFont="1" applyBorder="1" applyAlignment="1" applyProtection="1">
      <alignment vertical="center" wrapText="1"/>
      <protection locked="0"/>
    </xf>
    <xf numFmtId="205" fontId="9" fillId="0" borderId="1" xfId="2311" applyFont="1" applyBorder="1" applyAlignment="1" applyProtection="1">
      <alignment vertical="center" wrapText="1"/>
      <protection locked="0"/>
    </xf>
    <xf numFmtId="204" fontId="9" fillId="0" borderId="0" xfId="2311" applyNumberFormat="1" applyFont="1" applyBorder="1" applyAlignment="1" applyProtection="1">
      <alignment vertical="center" wrapText="1"/>
      <protection locked="0"/>
    </xf>
    <xf numFmtId="205" fontId="182" fillId="0" borderId="0" xfId="2311" applyFont="1"/>
    <xf numFmtId="205" fontId="182" fillId="0" borderId="0" xfId="2311" applyFont="1" applyAlignment="1">
      <alignment vertical="center"/>
    </xf>
    <xf numFmtId="205" fontId="189" fillId="0" borderId="0" xfId="2311" applyFont="1" applyAlignment="1">
      <alignment horizontal="left" vertical="center"/>
    </xf>
    <xf numFmtId="205" fontId="189" fillId="0" borderId="0" xfId="2311" applyFont="1" applyAlignment="1">
      <alignment horizontal="center"/>
    </xf>
    <xf numFmtId="205" fontId="181" fillId="0" borderId="0" xfId="2311" applyFont="1" applyAlignment="1">
      <alignment horizontal="right" vertical="center"/>
    </xf>
    <xf numFmtId="205" fontId="9" fillId="0" borderId="0" xfId="2311" applyFont="1"/>
    <xf numFmtId="205" fontId="189" fillId="0" borderId="0" xfId="2311" applyFont="1" applyAlignment="1">
      <alignment vertical="center"/>
    </xf>
    <xf numFmtId="205" fontId="181" fillId="0" borderId="0" xfId="2311" applyFont="1" applyAlignment="1">
      <alignment vertical="top"/>
    </xf>
    <xf numFmtId="205" fontId="189" fillId="0" borderId="0" xfId="2311" applyFont="1" applyAlignment="1"/>
    <xf numFmtId="205" fontId="189" fillId="0" borderId="0" xfId="2311" applyFont="1" applyAlignment="1">
      <alignment horizontal="left"/>
    </xf>
    <xf numFmtId="205" fontId="189" fillId="0" borderId="0" xfId="2311" applyFont="1" applyAlignment="1">
      <alignment vertical="top"/>
    </xf>
    <xf numFmtId="205" fontId="190" fillId="0" borderId="0" xfId="2311" applyFont="1" applyAlignment="1">
      <alignment vertical="top" wrapText="1"/>
    </xf>
    <xf numFmtId="205" fontId="181" fillId="0" borderId="0" xfId="2311" applyFont="1" applyAlignment="1">
      <alignment horizontal="left" vertical="top"/>
    </xf>
    <xf numFmtId="204" fontId="181" fillId="0" borderId="0" xfId="2311" applyNumberFormat="1" applyFont="1" applyAlignment="1">
      <alignment vertical="center"/>
    </xf>
    <xf numFmtId="205" fontId="140" fillId="2" borderId="9" xfId="1" applyFont="1" applyFill="1" applyBorder="1" applyAlignment="1">
      <alignment horizontal="center" vertical="center" textRotation="90" wrapText="1"/>
    </xf>
    <xf numFmtId="205" fontId="140" fillId="2" borderId="9" xfId="1" applyFont="1" applyFill="1" applyBorder="1" applyAlignment="1">
      <alignment horizontal="center" vertical="center" textRotation="90" wrapText="1"/>
    </xf>
    <xf numFmtId="1" fontId="140" fillId="0" borderId="1" xfId="0" applyNumberFormat="1" applyFont="1" applyFill="1" applyBorder="1" applyAlignment="1">
      <alignment horizontal="center" vertical="center" wrapText="1"/>
    </xf>
    <xf numFmtId="1" fontId="140" fillId="73" borderId="2" xfId="0" applyNumberFormat="1" applyFont="1" applyFill="1" applyBorder="1" applyAlignment="1">
      <alignment horizontal="center" vertical="center" wrapText="1"/>
    </xf>
    <xf numFmtId="1" fontId="147" fillId="0" borderId="0" xfId="0" applyNumberFormat="1" applyFont="1" applyFill="1"/>
    <xf numFmtId="1" fontId="0" fillId="0" borderId="0" xfId="0" applyNumberFormat="1"/>
    <xf numFmtId="205" fontId="140" fillId="0" borderId="1" xfId="0" applyNumberFormat="1" applyFont="1" applyFill="1" applyBorder="1" applyAlignment="1">
      <alignment horizontal="center" vertical="center" wrapText="1"/>
    </xf>
    <xf numFmtId="205" fontId="0" fillId="0" borderId="0" xfId="0" applyAlignment="1">
      <alignment horizontal="center" vertical="center"/>
    </xf>
    <xf numFmtId="10" fontId="0" fillId="0" borderId="0" xfId="0" applyNumberFormat="1" applyBorder="1" applyAlignment="1">
      <alignment horizontal="center" vertical="center"/>
    </xf>
    <xf numFmtId="10" fontId="0" fillId="0" borderId="11" xfId="0" applyNumberFormat="1" applyBorder="1" applyAlignment="1">
      <alignment horizontal="center" vertical="center"/>
    </xf>
    <xf numFmtId="10" fontId="0" fillId="0" borderId="95" xfId="0" applyNumberFormat="1" applyBorder="1" applyAlignment="1">
      <alignment horizontal="center" vertical="center"/>
    </xf>
    <xf numFmtId="205" fontId="191" fillId="0" borderId="0" xfId="0" applyFont="1" applyAlignment="1">
      <alignment horizontal="center" vertical="center"/>
    </xf>
    <xf numFmtId="205" fontId="5" fillId="0" borderId="0" xfId="0" applyFont="1" applyAlignment="1">
      <alignment horizontal="center" vertical="center"/>
    </xf>
    <xf numFmtId="205" fontId="0" fillId="0" borderId="1" xfId="0" applyNumberFormat="1" applyBorder="1"/>
    <xf numFmtId="205" fontId="0" fillId="0" borderId="1" xfId="0" applyNumberFormat="1" applyBorder="1" applyAlignment="1">
      <alignment horizontal="center"/>
    </xf>
    <xf numFmtId="10" fontId="0" fillId="0" borderId="1" xfId="0" applyNumberFormat="1" applyBorder="1" applyAlignment="1">
      <alignment horizontal="center" vertical="center"/>
    </xf>
    <xf numFmtId="205" fontId="191" fillId="0" borderId="1" xfId="0" applyNumberFormat="1" applyFont="1" applyBorder="1"/>
    <xf numFmtId="49" fontId="148" fillId="2" borderId="20" xfId="0" applyNumberFormat="1" applyFont="1" applyFill="1" applyBorder="1" applyAlignment="1">
      <alignment horizontal="center" vertical="center" textRotation="90" wrapText="1"/>
    </xf>
    <xf numFmtId="49" fontId="148" fillId="2" borderId="2" xfId="0" applyNumberFormat="1" applyFont="1" applyFill="1" applyBorder="1" applyAlignment="1">
      <alignment horizontal="center" vertical="center" textRotation="90" wrapText="1"/>
    </xf>
    <xf numFmtId="49" fontId="148" fillId="2" borderId="21" xfId="0" applyNumberFormat="1" applyFont="1" applyFill="1" applyBorder="1" applyAlignment="1">
      <alignment horizontal="center" vertical="center" textRotation="90" wrapText="1"/>
    </xf>
    <xf numFmtId="9" fontId="140" fillId="0" borderId="1" xfId="0" applyNumberFormat="1" applyFont="1" applyFill="1" applyBorder="1" applyAlignment="1">
      <alignment horizontal="center" vertical="center" wrapText="1"/>
    </xf>
    <xf numFmtId="205" fontId="148" fillId="73" borderId="1" xfId="0" applyFont="1" applyFill="1" applyBorder="1" applyAlignment="1">
      <alignment horizontal="center" vertical="center" wrapText="1"/>
    </xf>
    <xf numFmtId="14" fontId="140" fillId="73" borderId="1" xfId="0" applyNumberFormat="1" applyFont="1" applyFill="1" applyBorder="1" applyAlignment="1">
      <alignment horizontal="center" vertical="center" wrapText="1"/>
    </xf>
    <xf numFmtId="10" fontId="140" fillId="73" borderId="1" xfId="0" applyNumberFormat="1" applyFont="1" applyFill="1" applyBorder="1" applyAlignment="1">
      <alignment horizontal="center" vertical="center" wrapText="1"/>
    </xf>
    <xf numFmtId="205" fontId="141" fillId="0" borderId="0" xfId="2383" applyFont="1" applyFill="1"/>
    <xf numFmtId="205" fontId="146" fillId="0" borderId="0" xfId="2383" applyFont="1" applyFill="1" applyBorder="1" applyAlignment="1">
      <alignment horizontal="center" wrapText="1"/>
    </xf>
    <xf numFmtId="205" fontId="141" fillId="0" borderId="0" xfId="2383" applyFont="1"/>
    <xf numFmtId="205" fontId="146" fillId="0" borderId="0" xfId="2383" applyFont="1" applyFill="1" applyBorder="1" applyAlignment="1">
      <alignment horizontal="center" vertical="center" wrapText="1"/>
    </xf>
    <xf numFmtId="205" fontId="146" fillId="0" borderId="85" xfId="2383" applyFont="1" applyFill="1" applyBorder="1" applyAlignment="1">
      <alignment horizontal="center" vertical="center" wrapText="1"/>
    </xf>
    <xf numFmtId="205" fontId="146" fillId="0" borderId="88" xfId="2383" applyFont="1" applyFill="1" applyBorder="1" applyAlignment="1">
      <alignment horizontal="center" vertical="center" wrapText="1"/>
    </xf>
    <xf numFmtId="205" fontId="149" fillId="0" borderId="88" xfId="2383" applyFont="1" applyFill="1" applyBorder="1" applyAlignment="1">
      <alignment horizontal="center" vertical="center" textRotation="90" wrapText="1"/>
    </xf>
    <xf numFmtId="205" fontId="140" fillId="2" borderId="9" xfId="1" applyFont="1" applyFill="1" applyBorder="1" applyAlignment="1">
      <alignment horizontal="center" vertical="center" textRotation="90" wrapText="1"/>
    </xf>
    <xf numFmtId="205" fontId="140" fillId="2" borderId="9" xfId="1" applyFont="1" applyFill="1" applyBorder="1" applyAlignment="1">
      <alignment horizontal="center" vertical="center" textRotation="90" wrapText="1"/>
    </xf>
    <xf numFmtId="205" fontId="183" fillId="0" borderId="1" xfId="2311" applyFont="1" applyBorder="1" applyAlignment="1" applyProtection="1">
      <alignment horizontal="center" vertical="center" wrapText="1"/>
      <protection locked="0"/>
    </xf>
    <xf numFmtId="205" fontId="140" fillId="2" borderId="9" xfId="1" applyFont="1" applyFill="1" applyBorder="1" applyAlignment="1">
      <alignment horizontal="center" vertical="center" textRotation="90" wrapText="1"/>
    </xf>
    <xf numFmtId="205" fontId="0" fillId="0" borderId="0" xfId="0" applyNumberFormat="1" applyFill="1"/>
    <xf numFmtId="205" fontId="144" fillId="0" borderId="0" xfId="0" applyNumberFormat="1" applyFont="1" applyFill="1" applyBorder="1" applyAlignment="1"/>
    <xf numFmtId="205" fontId="145" fillId="0" borderId="0" xfId="0" applyNumberFormat="1" applyFont="1" applyFill="1"/>
    <xf numFmtId="205" fontId="141" fillId="0" borderId="0" xfId="0" applyNumberFormat="1" applyFont="1" applyFill="1"/>
    <xf numFmtId="205" fontId="140" fillId="72" borderId="1" xfId="0" applyNumberFormat="1" applyFont="1" applyFill="1" applyBorder="1" applyAlignment="1">
      <alignment horizontal="center" vertical="center" wrapText="1"/>
    </xf>
    <xf numFmtId="205" fontId="0" fillId="0" borderId="0" xfId="0" applyNumberFormat="1"/>
    <xf numFmtId="205" fontId="5" fillId="2" borderId="0" xfId="0" applyFont="1" applyFill="1" applyAlignment="1">
      <alignment horizontal="center" vertical="center"/>
    </xf>
    <xf numFmtId="205" fontId="0" fillId="2" borderId="0" xfId="0" applyFill="1"/>
    <xf numFmtId="205" fontId="5" fillId="0" borderId="4" xfId="0" applyFont="1" applyBorder="1" applyAlignment="1">
      <alignment horizontal="center" vertical="center"/>
    </xf>
    <xf numFmtId="205" fontId="0" fillId="0" borderId="0" xfId="0" applyBorder="1"/>
    <xf numFmtId="205" fontId="0" fillId="0" borderId="11" xfId="0" applyBorder="1"/>
    <xf numFmtId="205" fontId="5" fillId="0" borderId="96" xfId="0" applyFont="1" applyBorder="1" applyAlignment="1">
      <alignment horizontal="center" vertical="center"/>
    </xf>
    <xf numFmtId="205" fontId="0" fillId="0" borderId="95" xfId="0" applyBorder="1"/>
    <xf numFmtId="205" fontId="0" fillId="0" borderId="34" xfId="0" applyBorder="1"/>
    <xf numFmtId="205" fontId="0" fillId="0" borderId="95" xfId="0" applyBorder="1" applyAlignment="1">
      <alignment horizontal="center" vertical="center"/>
    </xf>
    <xf numFmtId="205" fontId="0" fillId="0" borderId="34" xfId="0" applyBorder="1" applyAlignment="1">
      <alignment horizontal="center" vertical="center"/>
    </xf>
    <xf numFmtId="205" fontId="0" fillId="0" borderId="96" xfId="0" applyBorder="1" applyAlignment="1">
      <alignment horizontal="center" vertical="center"/>
    </xf>
    <xf numFmtId="205" fontId="140" fillId="0" borderId="8" xfId="0" applyNumberFormat="1" applyFont="1" applyFill="1" applyBorder="1" applyAlignment="1">
      <alignment horizontal="center" vertical="center" wrapText="1"/>
    </xf>
    <xf numFmtId="205" fontId="140" fillId="0" borderId="0" xfId="0" applyNumberFormat="1" applyFont="1" applyFill="1" applyBorder="1" applyAlignment="1">
      <alignment horizontal="center" vertical="center" wrapText="1"/>
    </xf>
    <xf numFmtId="205" fontId="140" fillId="2" borderId="9" xfId="1" applyFont="1" applyFill="1" applyBorder="1" applyAlignment="1">
      <alignment horizontal="center" vertical="center" textRotation="90" wrapText="1"/>
    </xf>
    <xf numFmtId="205" fontId="148" fillId="70" borderId="89" xfId="1" applyFont="1" applyFill="1" applyBorder="1" applyAlignment="1">
      <alignment horizontal="center" vertical="center" wrapText="1"/>
    </xf>
    <xf numFmtId="205" fontId="140" fillId="70" borderId="97" xfId="1" applyFont="1" applyFill="1" applyBorder="1" applyAlignment="1">
      <alignment horizontal="center" vertical="center" wrapText="1"/>
    </xf>
    <xf numFmtId="205" fontId="140" fillId="70" borderId="98" xfId="1" applyNumberFormat="1" applyFont="1" applyFill="1" applyBorder="1" applyAlignment="1">
      <alignment horizontal="center" vertical="center" textRotation="90" wrapText="1"/>
    </xf>
    <xf numFmtId="205" fontId="0" fillId="0" borderId="0" xfId="0" applyNumberFormat="1" applyFill="1"/>
    <xf numFmtId="205" fontId="140" fillId="70" borderId="10" xfId="1" applyNumberFormat="1" applyFont="1" applyFill="1" applyBorder="1" applyAlignment="1">
      <alignment horizontal="center" vertical="center" textRotation="90" wrapText="1"/>
    </xf>
    <xf numFmtId="205" fontId="0" fillId="0" borderId="0" xfId="0" applyNumberFormat="1"/>
    <xf numFmtId="205" fontId="144" fillId="0" borderId="0" xfId="0" applyNumberFormat="1" applyFont="1" applyFill="1" applyBorder="1" applyAlignment="1"/>
    <xf numFmtId="205" fontId="145" fillId="0" borderId="0" xfId="0" applyNumberFormat="1" applyFont="1" applyFill="1"/>
    <xf numFmtId="205" fontId="141" fillId="0" borderId="0" xfId="0" applyNumberFormat="1" applyFont="1" applyFill="1"/>
    <xf numFmtId="205" fontId="140" fillId="0" borderId="1" xfId="0" applyNumberFormat="1" applyFont="1" applyFill="1" applyBorder="1" applyAlignment="1">
      <alignment horizontal="center" vertical="center" wrapText="1"/>
    </xf>
    <xf numFmtId="205" fontId="140" fillId="72" borderId="1" xfId="0" applyNumberFormat="1" applyFont="1" applyFill="1" applyBorder="1" applyAlignment="1">
      <alignment horizontal="center" vertical="center" wrapText="1"/>
    </xf>
    <xf numFmtId="205" fontId="0" fillId="0" borderId="0" xfId="0" applyNumberFormat="1" applyFill="1"/>
    <xf numFmtId="205" fontId="144" fillId="0" borderId="0" xfId="0" applyNumberFormat="1" applyFont="1" applyFill="1" applyBorder="1" applyAlignment="1"/>
    <xf numFmtId="205" fontId="145" fillId="0" borderId="0" xfId="0" applyNumberFormat="1" applyFont="1" applyFill="1"/>
    <xf numFmtId="205" fontId="141" fillId="0" borderId="0" xfId="0" applyNumberFormat="1" applyFont="1" applyFill="1"/>
    <xf numFmtId="205" fontId="140" fillId="70" borderId="10" xfId="1" applyNumberFormat="1" applyFont="1" applyFill="1" applyBorder="1" applyAlignment="1">
      <alignment horizontal="center" vertical="center" textRotation="90" wrapText="1"/>
    </xf>
    <xf numFmtId="205" fontId="0" fillId="0" borderId="0" xfId="0" applyNumberFormat="1"/>
    <xf numFmtId="1" fontId="0" fillId="0" borderId="0" xfId="0" applyNumberFormat="1" applyFill="1"/>
    <xf numFmtId="1" fontId="143" fillId="0" borderId="0" xfId="0" applyNumberFormat="1" applyFont="1" applyFill="1" applyBorder="1" applyAlignment="1">
      <alignment wrapText="1"/>
    </xf>
    <xf numFmtId="1" fontId="145" fillId="0" borderId="0" xfId="0" applyNumberFormat="1" applyFont="1" applyFill="1" applyAlignment="1"/>
    <xf numFmtId="1" fontId="144" fillId="0" borderId="0" xfId="0" applyNumberFormat="1" applyFont="1" applyFill="1" applyBorder="1" applyAlignment="1">
      <alignment vertical="top"/>
    </xf>
    <xf numFmtId="1" fontId="146" fillId="0" borderId="0" xfId="0" applyNumberFormat="1" applyFont="1" applyFill="1" applyBorder="1" applyAlignment="1">
      <alignment horizontal="center" wrapText="1"/>
    </xf>
    <xf numFmtId="1" fontId="140" fillId="70" borderId="10" xfId="1" applyNumberFormat="1" applyFont="1" applyFill="1" applyBorder="1" applyAlignment="1">
      <alignment horizontal="center" vertical="center" textRotation="90" wrapText="1"/>
    </xf>
    <xf numFmtId="1" fontId="140" fillId="73" borderId="1" xfId="0" applyNumberFormat="1" applyFont="1" applyFill="1" applyBorder="1" applyAlignment="1">
      <alignment horizontal="center" vertical="center" wrapText="1"/>
    </xf>
    <xf numFmtId="1" fontId="140" fillId="72" borderId="1" xfId="0" applyNumberFormat="1" applyFont="1" applyFill="1" applyBorder="1" applyAlignment="1">
      <alignment horizontal="center" vertical="center" wrapText="1"/>
    </xf>
    <xf numFmtId="1" fontId="140" fillId="73" borderId="0" xfId="0" applyNumberFormat="1" applyFont="1" applyFill="1" applyBorder="1" applyAlignment="1">
      <alignment horizontal="center" vertical="center" wrapText="1"/>
    </xf>
    <xf numFmtId="1" fontId="150" fillId="0" borderId="0" xfId="0" applyNumberFormat="1" applyFont="1" applyFill="1"/>
    <xf numFmtId="205" fontId="0" fillId="0" borderId="0" xfId="0" applyNumberFormat="1" applyFill="1"/>
    <xf numFmtId="205" fontId="144" fillId="0" borderId="0" xfId="0" applyNumberFormat="1" applyFont="1" applyFill="1" applyBorder="1" applyAlignment="1"/>
    <xf numFmtId="205" fontId="145" fillId="0" borderId="0" xfId="0" applyNumberFormat="1" applyFont="1" applyFill="1"/>
    <xf numFmtId="205" fontId="141" fillId="0" borderId="0" xfId="0" applyNumberFormat="1" applyFont="1" applyFill="1"/>
    <xf numFmtId="205" fontId="140" fillId="70" borderId="10" xfId="1" applyNumberFormat="1" applyFont="1" applyFill="1" applyBorder="1" applyAlignment="1">
      <alignment horizontal="center" vertical="center" textRotation="90" wrapText="1"/>
    </xf>
    <xf numFmtId="205" fontId="140" fillId="0" borderId="1" xfId="0" applyNumberFormat="1" applyFont="1" applyFill="1" applyBorder="1" applyAlignment="1">
      <alignment horizontal="center" vertical="center" wrapText="1"/>
    </xf>
    <xf numFmtId="205" fontId="140" fillId="73" borderId="1" xfId="0" applyNumberFormat="1" applyFont="1" applyFill="1" applyBorder="1" applyAlignment="1">
      <alignment horizontal="center" vertical="center" wrapText="1"/>
    </xf>
    <xf numFmtId="205" fontId="140" fillId="73" borderId="0" xfId="0" applyNumberFormat="1" applyFont="1" applyFill="1" applyBorder="1" applyAlignment="1">
      <alignment horizontal="center" vertical="center" wrapText="1"/>
    </xf>
    <xf numFmtId="205" fontId="0" fillId="0" borderId="0" xfId="0" applyNumberFormat="1"/>
    <xf numFmtId="205" fontId="195" fillId="76" borderId="102" xfId="0" applyFont="1" applyFill="1" applyBorder="1" applyAlignment="1">
      <alignment horizontal="center" vertical="center"/>
    </xf>
    <xf numFmtId="205" fontId="196" fillId="76" borderId="100" xfId="0" applyFont="1" applyFill="1" applyBorder="1" applyAlignment="1">
      <alignment horizontal="center" vertical="center"/>
    </xf>
    <xf numFmtId="205" fontId="197" fillId="76" borderId="103" xfId="0" applyFont="1" applyFill="1" applyBorder="1" applyAlignment="1">
      <alignment horizontal="center" vertical="center"/>
    </xf>
    <xf numFmtId="205" fontId="194" fillId="76" borderId="17" xfId="0" applyFont="1" applyFill="1" applyBorder="1" applyAlignment="1">
      <alignment vertical="center" wrapText="1"/>
    </xf>
    <xf numFmtId="205" fontId="194" fillId="76" borderId="96" xfId="4321" applyFont="1" applyFill="1" applyBorder="1" applyAlignment="1">
      <alignment horizontal="center" vertical="center" wrapText="1"/>
    </xf>
    <xf numFmtId="205" fontId="194" fillId="76" borderId="1" xfId="0" applyFont="1" applyFill="1" applyBorder="1" applyAlignment="1">
      <alignment vertical="center" wrapText="1"/>
    </xf>
    <xf numFmtId="205" fontId="194" fillId="76" borderId="9" xfId="0" applyFont="1" applyFill="1" applyBorder="1" applyAlignment="1">
      <alignment vertical="center" wrapText="1"/>
    </xf>
    <xf numFmtId="205" fontId="146" fillId="0" borderId="0" xfId="0" applyFont="1" applyFill="1" applyBorder="1" applyAlignment="1">
      <alignment horizontal="center" vertical="center" textRotation="255"/>
    </xf>
    <xf numFmtId="205" fontId="194" fillId="0" borderId="0" xfId="0" applyFont="1" applyFill="1" applyBorder="1" applyAlignment="1">
      <alignment horizontal="right" vertical="center" wrapText="1"/>
    </xf>
    <xf numFmtId="205" fontId="194" fillId="76" borderId="32" xfId="4321" applyFont="1" applyFill="1" applyBorder="1" applyAlignment="1">
      <alignment horizontal="center" vertical="center" wrapText="1"/>
    </xf>
    <xf numFmtId="205" fontId="198" fillId="0" borderId="0" xfId="0" applyNumberFormat="1" applyFont="1" applyFill="1" applyBorder="1" applyAlignment="1">
      <alignment horizontal="center" vertical="center" wrapText="1"/>
    </xf>
    <xf numFmtId="205" fontId="199" fillId="0" borderId="0" xfId="0" applyFont="1" applyBorder="1" applyAlignment="1">
      <alignment horizontal="left" vertical="center"/>
    </xf>
    <xf numFmtId="205" fontId="199" fillId="0" borderId="0" xfId="0" applyFont="1" applyFill="1" applyBorder="1" applyAlignment="1">
      <alignment horizontal="left" vertical="center"/>
    </xf>
    <xf numFmtId="205" fontId="0" fillId="0" borderId="0" xfId="0" applyBorder="1" applyAlignment="1">
      <alignment wrapText="1"/>
    </xf>
    <xf numFmtId="205" fontId="199" fillId="0" borderId="0" xfId="0" applyFont="1" applyBorder="1"/>
    <xf numFmtId="205" fontId="199" fillId="77" borderId="104" xfId="0" applyNumberFormat="1" applyFont="1" applyFill="1" applyBorder="1" applyAlignment="1">
      <alignment horizontal="right" vertical="center"/>
    </xf>
    <xf numFmtId="205" fontId="198" fillId="0" borderId="0" xfId="0" applyFont="1" applyFill="1" applyBorder="1" applyAlignment="1">
      <alignment horizontal="center" vertical="center" wrapText="1"/>
    </xf>
    <xf numFmtId="205" fontId="195" fillId="76" borderId="104" xfId="0" applyFont="1" applyFill="1" applyBorder="1" applyAlignment="1">
      <alignment horizontal="center" vertical="center"/>
    </xf>
    <xf numFmtId="205" fontId="196" fillId="76" borderId="104" xfId="0" applyFont="1" applyFill="1" applyBorder="1" applyAlignment="1">
      <alignment horizontal="center" vertical="center"/>
    </xf>
    <xf numFmtId="49" fontId="198" fillId="0" borderId="0" xfId="0" applyNumberFormat="1" applyFont="1" applyFill="1" applyBorder="1" applyAlignment="1">
      <alignment vertical="center" wrapText="1"/>
    </xf>
    <xf numFmtId="49" fontId="199" fillId="0" borderId="0" xfId="0" applyNumberFormat="1" applyFont="1" applyBorder="1" applyAlignment="1">
      <alignment vertical="center" wrapText="1"/>
    </xf>
    <xf numFmtId="205" fontId="199" fillId="0" borderId="0" xfId="0" applyNumberFormat="1" applyFont="1" applyFill="1" applyBorder="1" applyAlignment="1">
      <alignment horizontal="left" vertical="top" wrapText="1"/>
    </xf>
    <xf numFmtId="205" fontId="195" fillId="0" borderId="0" xfId="0" applyFont="1" applyFill="1" applyBorder="1" applyAlignment="1">
      <alignment horizontal="center" vertical="center"/>
    </xf>
    <xf numFmtId="205" fontId="199" fillId="0" borderId="0" xfId="0" applyNumberFormat="1" applyFont="1" applyFill="1" applyBorder="1" applyAlignment="1">
      <alignment horizontal="center" vertical="center" wrapText="1"/>
    </xf>
    <xf numFmtId="49" fontId="199" fillId="0" borderId="0" xfId="0" applyNumberFormat="1" applyFont="1" applyFill="1" applyBorder="1" applyAlignment="1">
      <alignment horizontal="center" vertical="center" wrapText="1"/>
    </xf>
    <xf numFmtId="49" fontId="199" fillId="0" borderId="0" xfId="0" applyNumberFormat="1" applyFont="1" applyFill="1" applyBorder="1" applyAlignment="1">
      <alignment horizontal="left" vertical="center" wrapText="1"/>
    </xf>
    <xf numFmtId="205" fontId="196" fillId="0" borderId="0" xfId="0" applyFont="1" applyFill="1" applyBorder="1" applyAlignment="1">
      <alignment horizontal="center" vertical="center"/>
    </xf>
    <xf numFmtId="49" fontId="198" fillId="0" borderId="0" xfId="0" applyNumberFormat="1" applyFont="1" applyFill="1" applyBorder="1" applyAlignment="1">
      <alignment horizontal="center" vertical="center" wrapText="1"/>
    </xf>
    <xf numFmtId="1" fontId="140" fillId="0" borderId="3" xfId="0" applyNumberFormat="1" applyFont="1" applyFill="1" applyBorder="1" applyAlignment="1">
      <alignment horizontal="center" vertical="center" wrapText="1"/>
    </xf>
    <xf numFmtId="205" fontId="140" fillId="0" borderId="3" xfId="0" applyFont="1" applyFill="1" applyBorder="1" applyAlignment="1">
      <alignment horizontal="center" vertical="center" wrapText="1"/>
    </xf>
    <xf numFmtId="205" fontId="140" fillId="73" borderId="3" xfId="0" applyFont="1" applyFill="1" applyBorder="1" applyAlignment="1">
      <alignment horizontal="center" vertical="center" wrapText="1"/>
    </xf>
    <xf numFmtId="205" fontId="140" fillId="72" borderId="3" xfId="0" applyFont="1" applyFill="1" applyBorder="1" applyAlignment="1">
      <alignment horizontal="center" vertical="center" wrapText="1"/>
    </xf>
    <xf numFmtId="205" fontId="147" fillId="0" borderId="1" xfId="0" applyFont="1" applyFill="1" applyBorder="1"/>
    <xf numFmtId="205" fontId="140" fillId="2" borderId="1" xfId="1" applyFont="1" applyFill="1" applyBorder="1" applyAlignment="1">
      <alignment horizontal="center" vertical="center" wrapText="1"/>
    </xf>
    <xf numFmtId="205" fontId="148" fillId="0" borderId="1" xfId="0" applyFont="1" applyFill="1" applyBorder="1"/>
    <xf numFmtId="205" fontId="140" fillId="0" borderId="1" xfId="0" applyFont="1" applyFill="1" applyBorder="1"/>
    <xf numFmtId="205" fontId="0" fillId="0" borderId="1" xfId="0" applyBorder="1"/>
    <xf numFmtId="205" fontId="140" fillId="73" borderId="1" xfId="0" applyFont="1" applyFill="1" applyBorder="1"/>
    <xf numFmtId="205" fontId="140" fillId="72" borderId="1" xfId="0" applyFont="1" applyFill="1" applyBorder="1"/>
    <xf numFmtId="205" fontId="179" fillId="0" borderId="78" xfId="0" applyFont="1" applyFill="1" applyBorder="1"/>
    <xf numFmtId="1" fontId="144" fillId="0" borderId="26" xfId="0" applyNumberFormat="1" applyFont="1" applyFill="1" applyBorder="1"/>
    <xf numFmtId="205" fontId="147" fillId="0" borderId="26" xfId="0" applyFont="1" applyFill="1" applyBorder="1"/>
    <xf numFmtId="205" fontId="179" fillId="0" borderId="77" xfId="0" applyFont="1" applyFill="1" applyBorder="1"/>
    <xf numFmtId="205" fontId="179" fillId="0" borderId="102" xfId="0" applyFont="1" applyFill="1" applyBorder="1"/>
    <xf numFmtId="1" fontId="144" fillId="0" borderId="103" xfId="0" applyNumberFormat="1" applyFont="1" applyFill="1" applyBorder="1"/>
    <xf numFmtId="205" fontId="147" fillId="0" borderId="10" xfId="0" applyFont="1" applyFill="1" applyBorder="1"/>
    <xf numFmtId="205" fontId="179" fillId="0" borderId="76" xfId="0" applyFont="1" applyFill="1" applyBorder="1"/>
    <xf numFmtId="205" fontId="198" fillId="2" borderId="1" xfId="4321" applyNumberFormat="1" applyFont="1" applyFill="1" applyBorder="1" applyAlignment="1">
      <alignment horizontal="center" vertical="center" wrapText="1"/>
    </xf>
    <xf numFmtId="205" fontId="198" fillId="2" borderId="78" xfId="4321" applyNumberFormat="1" applyFont="1" applyFill="1" applyBorder="1" applyAlignment="1">
      <alignment horizontal="center" vertical="center" wrapText="1"/>
    </xf>
    <xf numFmtId="205" fontId="198" fillId="2" borderId="16" xfId="4321" applyNumberFormat="1" applyFont="1" applyFill="1" applyBorder="1" applyAlignment="1">
      <alignment horizontal="center" vertical="center" wrapText="1"/>
    </xf>
    <xf numFmtId="205" fontId="198" fillId="2" borderId="26" xfId="4321" applyNumberFormat="1" applyFont="1" applyFill="1" applyBorder="1" applyAlignment="1">
      <alignment horizontal="center" vertical="center" wrapText="1"/>
    </xf>
    <xf numFmtId="205" fontId="198" fillId="2" borderId="90" xfId="4321" applyNumberFormat="1" applyFont="1" applyFill="1" applyBorder="1" applyAlignment="1">
      <alignment horizontal="center" vertical="center" wrapText="1"/>
    </xf>
    <xf numFmtId="205" fontId="198" fillId="2" borderId="91" xfId="4321" applyNumberFormat="1" applyFont="1" applyFill="1" applyBorder="1" applyAlignment="1">
      <alignment horizontal="center" vertical="center" wrapText="1"/>
    </xf>
    <xf numFmtId="205" fontId="198" fillId="2" borderId="79" xfId="4321" applyNumberFormat="1" applyFont="1" applyFill="1" applyBorder="1" applyAlignment="1">
      <alignment horizontal="center" vertical="center" wrapText="1"/>
    </xf>
    <xf numFmtId="205" fontId="198" fillId="2" borderId="9" xfId="4321" applyNumberFormat="1" applyFont="1" applyFill="1" applyBorder="1" applyAlignment="1">
      <alignment horizontal="center" vertical="center" wrapText="1"/>
    </xf>
    <xf numFmtId="205" fontId="198" fillId="2" borderId="10" xfId="4321" applyNumberFormat="1" applyFont="1" applyFill="1" applyBorder="1" applyAlignment="1">
      <alignment horizontal="center" vertical="center" wrapText="1"/>
    </xf>
    <xf numFmtId="205" fontId="183" fillId="0" borderId="1" xfId="2311" applyFont="1" applyBorder="1" applyAlignment="1" applyProtection="1">
      <alignment horizontal="center" vertical="center" wrapText="1"/>
      <protection locked="0"/>
    </xf>
    <xf numFmtId="205" fontId="185" fillId="0" borderId="86" xfId="2311" applyFont="1" applyBorder="1" applyAlignment="1">
      <alignment horizontal="center" vertical="center" wrapText="1"/>
    </xf>
    <xf numFmtId="205" fontId="185" fillId="0" borderId="0" xfId="2311" applyFont="1" applyBorder="1" applyAlignment="1">
      <alignment horizontal="center" vertical="center" wrapText="1"/>
    </xf>
    <xf numFmtId="205" fontId="185" fillId="0" borderId="5" xfId="2311" applyFont="1" applyBorder="1" applyAlignment="1">
      <alignment horizontal="center" vertical="center" wrapText="1"/>
    </xf>
    <xf numFmtId="205" fontId="9" fillId="0" borderId="1" xfId="2311" applyFont="1" applyBorder="1" applyAlignment="1" applyProtection="1">
      <alignment horizontal="center" vertical="center" wrapText="1"/>
      <protection locked="0"/>
    </xf>
    <xf numFmtId="205" fontId="200" fillId="0" borderId="0" xfId="2311" applyFont="1" applyBorder="1" applyAlignment="1">
      <alignment horizontal="left" vertical="center"/>
    </xf>
    <xf numFmtId="205" fontId="140" fillId="2" borderId="9" xfId="1" applyFont="1" applyFill="1" applyBorder="1" applyAlignment="1">
      <alignment horizontal="center" vertical="center" textRotation="90" wrapText="1"/>
    </xf>
    <xf numFmtId="205" fontId="140" fillId="0" borderId="1" xfId="0" applyNumberFormat="1" applyFont="1" applyFill="1" applyBorder="1" applyAlignment="1">
      <alignment horizontal="center" vertical="center" wrapText="1"/>
    </xf>
    <xf numFmtId="205" fontId="9" fillId="0" borderId="1" xfId="2311" applyFont="1" applyBorder="1" applyAlignment="1" applyProtection="1">
      <alignment horizontal="center" vertical="center" wrapText="1"/>
      <protection locked="0"/>
    </xf>
    <xf numFmtId="205" fontId="140" fillId="2" borderId="9" xfId="1" applyFont="1" applyFill="1" applyBorder="1" applyAlignment="1">
      <alignment horizontal="center" vertical="center" textRotation="90" wrapText="1"/>
    </xf>
    <xf numFmtId="205" fontId="0" fillId="0" borderId="1" xfId="0" applyFill="1" applyBorder="1"/>
    <xf numFmtId="49" fontId="201" fillId="0" borderId="0" xfId="0" applyNumberFormat="1" applyFont="1"/>
    <xf numFmtId="205" fontId="140" fillId="2" borderId="1" xfId="0" applyFont="1" applyFill="1" applyBorder="1" applyAlignment="1">
      <alignment horizontal="center" vertical="center" wrapText="1"/>
    </xf>
    <xf numFmtId="205" fontId="140" fillId="0" borderId="1" xfId="0" applyFont="1" applyBorder="1" applyAlignment="1">
      <alignment horizontal="left" vertical="center" wrapText="1"/>
    </xf>
    <xf numFmtId="205" fontId="202" fillId="0" borderId="1" xfId="0" applyFont="1" applyFill="1" applyBorder="1" applyAlignment="1">
      <alignment horizontal="left" vertical="center" wrapText="1"/>
    </xf>
    <xf numFmtId="205" fontId="202" fillId="0" borderId="1" xfId="0" applyFont="1" applyFill="1" applyBorder="1" applyAlignment="1">
      <alignment horizontal="center" vertical="center" wrapText="1"/>
    </xf>
    <xf numFmtId="49" fontId="202" fillId="0" borderId="1" xfId="0" applyNumberFormat="1" applyFont="1" applyFill="1" applyBorder="1" applyAlignment="1">
      <alignment horizontal="center" vertical="center" wrapText="1"/>
    </xf>
    <xf numFmtId="205" fontId="202" fillId="0" borderId="0" xfId="0" applyFont="1" applyFill="1"/>
    <xf numFmtId="14" fontId="202" fillId="0" borderId="1" xfId="0" applyNumberFormat="1" applyFont="1" applyFill="1" applyBorder="1" applyAlignment="1">
      <alignment horizontal="center" vertical="center" wrapText="1"/>
    </xf>
    <xf numFmtId="1" fontId="202" fillId="0" borderId="1" xfId="0" applyNumberFormat="1" applyFont="1" applyFill="1" applyBorder="1" applyAlignment="1">
      <alignment horizontal="center" vertical="center" wrapText="1"/>
    </xf>
    <xf numFmtId="205" fontId="202" fillId="0" borderId="1" xfId="0" applyNumberFormat="1" applyFont="1" applyFill="1" applyBorder="1" applyAlignment="1">
      <alignment horizontal="center" vertical="center" wrapText="1"/>
    </xf>
    <xf numFmtId="10" fontId="202" fillId="0" borderId="1" xfId="0" applyNumberFormat="1" applyFont="1" applyFill="1" applyBorder="1" applyAlignment="1">
      <alignment horizontal="center" vertical="center" wrapText="1"/>
    </xf>
    <xf numFmtId="205" fontId="202" fillId="0" borderId="3" xfId="0" applyFont="1" applyFill="1" applyBorder="1" applyAlignment="1">
      <alignment horizontal="center" vertical="center" wrapText="1"/>
    </xf>
    <xf numFmtId="205" fontId="202" fillId="0" borderId="1" xfId="0" applyFont="1" applyFill="1" applyBorder="1"/>
    <xf numFmtId="205" fontId="203" fillId="0" borderId="0" xfId="0" applyFont="1" applyFill="1"/>
    <xf numFmtId="205" fontId="203" fillId="0" borderId="1" xfId="0" applyFont="1" applyFill="1" applyBorder="1"/>
    <xf numFmtId="1" fontId="147" fillId="0" borderId="1" xfId="0" applyNumberFormat="1" applyFont="1" applyFill="1" applyBorder="1" applyAlignment="1">
      <alignment horizontal="center" vertical="center"/>
    </xf>
    <xf numFmtId="205" fontId="141" fillId="0" borderId="0" xfId="0" applyFont="1" applyAlignment="1">
      <alignment horizontal="center" vertical="center"/>
    </xf>
    <xf numFmtId="205" fontId="9" fillId="0" borderId="0" xfId="0" applyFont="1" applyAlignment="1">
      <alignment horizontal="center" vertical="center"/>
    </xf>
    <xf numFmtId="205" fontId="147" fillId="0" borderId="0" xfId="0" applyFont="1" applyAlignment="1">
      <alignment horizontal="center" vertical="center"/>
    </xf>
    <xf numFmtId="205" fontId="148" fillId="0" borderId="0" xfId="0" applyFont="1" applyFill="1" applyAlignment="1">
      <alignment horizontal="center" vertical="center"/>
    </xf>
    <xf numFmtId="205" fontId="147" fillId="0" borderId="0" xfId="0" applyFont="1" applyFill="1" applyAlignment="1">
      <alignment horizontal="center" vertical="center"/>
    </xf>
    <xf numFmtId="1" fontId="0" fillId="0" borderId="0" xfId="0" applyNumberFormat="1" applyAlignment="1">
      <alignment horizontal="center" vertical="center"/>
    </xf>
    <xf numFmtId="1" fontId="0" fillId="0" borderId="0" xfId="0" applyNumberFormat="1" applyFill="1" applyAlignment="1">
      <alignment horizontal="center" vertical="center"/>
    </xf>
    <xf numFmtId="1" fontId="203" fillId="0" borderId="0" xfId="0" applyNumberFormat="1" applyFont="1" applyFill="1" applyAlignment="1">
      <alignment horizontal="center" vertical="center"/>
    </xf>
    <xf numFmtId="205" fontId="0" fillId="0" borderId="0" xfId="0" applyFill="1" applyAlignment="1">
      <alignment horizontal="center" vertical="center"/>
    </xf>
    <xf numFmtId="205" fontId="204" fillId="0" borderId="1" xfId="0" applyFont="1" applyFill="1" applyBorder="1" applyAlignment="1">
      <alignment horizontal="center" vertical="center" wrapText="1"/>
    </xf>
    <xf numFmtId="0" fontId="140" fillId="0" borderId="1" xfId="0" applyNumberFormat="1" applyFont="1" applyFill="1" applyBorder="1" applyAlignment="1">
      <alignment horizontal="center" vertical="center" wrapText="1"/>
    </xf>
    <xf numFmtId="0" fontId="140" fillId="73" borderId="1" xfId="0" applyNumberFormat="1" applyFont="1" applyFill="1" applyBorder="1" applyAlignment="1">
      <alignment horizontal="center" vertical="center" wrapText="1"/>
    </xf>
    <xf numFmtId="0" fontId="140" fillId="72" borderId="1" xfId="0" applyNumberFormat="1" applyFont="1" applyFill="1" applyBorder="1" applyAlignment="1">
      <alignment horizontal="center" vertical="center" wrapText="1"/>
    </xf>
    <xf numFmtId="0" fontId="202" fillId="0" borderId="1" xfId="0" applyNumberFormat="1" applyFont="1" applyFill="1" applyBorder="1" applyAlignment="1">
      <alignment horizontal="center" vertical="center" wrapText="1"/>
    </xf>
    <xf numFmtId="205" fontId="0" fillId="0" borderId="1" xfId="0" applyFont="1" applyBorder="1"/>
    <xf numFmtId="1" fontId="0" fillId="0" borderId="0" xfId="0" applyNumberFormat="1" applyFont="1" applyAlignment="1">
      <alignment horizontal="center" vertical="center"/>
    </xf>
    <xf numFmtId="205" fontId="0" fillId="0" borderId="0" xfId="0" applyFont="1"/>
    <xf numFmtId="205" fontId="0" fillId="0" borderId="0" xfId="0" applyFont="1" applyFill="1"/>
    <xf numFmtId="205" fontId="205" fillId="0" borderId="0" xfId="0" applyFont="1" applyAlignment="1">
      <alignment horizontal="left" vertical="top"/>
    </xf>
    <xf numFmtId="205" fontId="206" fillId="0" borderId="1" xfId="0" applyFont="1" applyFill="1" applyBorder="1" applyAlignment="1">
      <alignment horizontal="center" vertical="center" wrapText="1"/>
    </xf>
    <xf numFmtId="49" fontId="206" fillId="0" borderId="1" xfId="0" applyNumberFormat="1" applyFont="1" applyFill="1" applyBorder="1" applyAlignment="1">
      <alignment horizontal="center" vertical="center" wrapText="1"/>
    </xf>
    <xf numFmtId="14" fontId="9" fillId="0" borderId="1" xfId="0" applyNumberFormat="1" applyFont="1" applyFill="1" applyBorder="1" applyAlignment="1">
      <alignment horizontal="center" vertical="center" wrapText="1"/>
    </xf>
    <xf numFmtId="205" fontId="9" fillId="0" borderId="1" xfId="0" applyNumberFormat="1" applyFont="1" applyFill="1" applyBorder="1" applyAlignment="1">
      <alignment horizontal="center" vertical="center" wrapText="1"/>
    </xf>
    <xf numFmtId="205" fontId="9" fillId="73" borderId="1" xfId="0" applyFont="1" applyFill="1" applyBorder="1" applyAlignment="1">
      <alignment horizontal="center" vertical="center" wrapText="1"/>
    </xf>
    <xf numFmtId="205" fontId="9" fillId="72" borderId="1" xfId="0" applyFont="1" applyFill="1" applyBorder="1" applyAlignment="1">
      <alignment horizontal="center" vertical="center" wrapText="1"/>
    </xf>
    <xf numFmtId="205" fontId="9" fillId="0" borderId="1" xfId="0" applyFont="1" applyFill="1" applyBorder="1" applyAlignment="1">
      <alignment horizontal="center" vertical="center" wrapText="1"/>
    </xf>
    <xf numFmtId="14" fontId="9" fillId="73" borderId="1" xfId="0" applyNumberFormat="1" applyFont="1" applyFill="1" applyBorder="1" applyAlignment="1">
      <alignment horizontal="center" vertical="center" wrapText="1"/>
    </xf>
    <xf numFmtId="14" fontId="207" fillId="0" borderId="1" xfId="0" applyNumberFormat="1" applyFont="1" applyFill="1" applyBorder="1" applyAlignment="1">
      <alignment horizontal="center" vertical="center" wrapText="1"/>
    </xf>
    <xf numFmtId="9" fontId="9" fillId="0" borderId="1" xfId="0" applyNumberFormat="1" applyFont="1" applyFill="1" applyBorder="1" applyAlignment="1">
      <alignment horizontal="center" vertical="center" wrapText="1"/>
    </xf>
    <xf numFmtId="205" fontId="140" fillId="2" borderId="9" xfId="1" applyFont="1" applyFill="1" applyBorder="1" applyAlignment="1">
      <alignment horizontal="center" vertical="center" textRotation="90" wrapText="1"/>
    </xf>
    <xf numFmtId="14" fontId="206" fillId="0" borderId="1" xfId="0" applyNumberFormat="1" applyFont="1" applyFill="1" applyBorder="1" applyAlignment="1">
      <alignment horizontal="center" vertical="center" wrapText="1"/>
    </xf>
    <xf numFmtId="205" fontId="0" fillId="0" borderId="0" xfId="0" applyFill="1" applyAlignment="1">
      <alignment horizontal="center" vertical="center" wrapText="1"/>
    </xf>
    <xf numFmtId="1" fontId="147" fillId="0" borderId="1" xfId="0" applyNumberFormat="1" applyFont="1" applyFill="1" applyBorder="1" applyAlignment="1">
      <alignment horizontal="center" vertical="center" wrapText="1"/>
    </xf>
    <xf numFmtId="1" fontId="0" fillId="0" borderId="0" xfId="0" applyNumberFormat="1" applyAlignment="1">
      <alignment horizontal="center" vertical="center" wrapText="1"/>
    </xf>
    <xf numFmtId="205" fontId="0" fillId="0" borderId="0" xfId="0" applyFont="1" applyAlignment="1">
      <alignment horizontal="center" vertical="center" wrapText="1"/>
    </xf>
    <xf numFmtId="205" fontId="203" fillId="0" borderId="0" xfId="0" applyFont="1" applyFill="1" applyAlignment="1">
      <alignment horizontal="center" vertical="center" wrapText="1"/>
    </xf>
    <xf numFmtId="205" fontId="0" fillId="0" borderId="0" xfId="0" applyAlignment="1">
      <alignment horizontal="center" vertical="center" wrapText="1"/>
    </xf>
    <xf numFmtId="205" fontId="0" fillId="0" borderId="0" xfId="0"/>
    <xf numFmtId="2" fontId="208" fillId="0" borderId="0" xfId="0" applyNumberFormat="1" applyFont="1" applyAlignment="1">
      <alignment horizontal="center" vertical="center" wrapText="1"/>
    </xf>
    <xf numFmtId="2" fontId="178" fillId="0" borderId="0" xfId="0" applyNumberFormat="1" applyFont="1" applyAlignment="1">
      <alignment horizontal="center" vertical="center" wrapText="1"/>
    </xf>
    <xf numFmtId="2" fontId="208" fillId="0" borderId="0" xfId="0" applyNumberFormat="1" applyFont="1" applyAlignment="1">
      <alignment horizontal="center" vertical="center" wrapText="1"/>
    </xf>
    <xf numFmtId="2" fontId="0" fillId="0" borderId="0" xfId="0" applyNumberFormat="1" applyAlignment="1">
      <alignment horizontal="center" vertical="center" wrapText="1"/>
    </xf>
    <xf numFmtId="2" fontId="0" fillId="0" borderId="0" xfId="0" applyNumberFormat="1" applyFill="1" applyAlignment="1">
      <alignment horizontal="center" vertical="center" wrapText="1"/>
    </xf>
    <xf numFmtId="49" fontId="178" fillId="0" borderId="0" xfId="0" applyNumberFormat="1" applyFont="1" applyAlignment="1">
      <alignment horizontal="center" vertical="center" wrapText="1"/>
    </xf>
    <xf numFmtId="49" fontId="208" fillId="0" borderId="0" xfId="0" applyNumberFormat="1" applyFont="1" applyFill="1" applyAlignment="1">
      <alignment horizontal="center" vertical="center" wrapText="1"/>
    </xf>
    <xf numFmtId="2" fontId="208" fillId="0" borderId="0" xfId="0" applyNumberFormat="1" applyFont="1" applyFill="1" applyAlignment="1">
      <alignment horizontal="center" vertical="center" wrapText="1"/>
    </xf>
    <xf numFmtId="0" fontId="0" fillId="0" borderId="0" xfId="0" applyNumberFormat="1" applyAlignment="1">
      <alignment horizontal="center" vertical="center" wrapText="1"/>
    </xf>
    <xf numFmtId="0" fontId="0" fillId="0" borderId="0" xfId="0" applyNumberFormat="1" applyFill="1" applyAlignment="1">
      <alignment horizontal="center" vertical="center" wrapText="1"/>
    </xf>
    <xf numFmtId="1" fontId="0" fillId="78" borderId="0" xfId="0" applyNumberFormat="1" applyFill="1" applyAlignment="1">
      <alignment horizontal="center" vertical="center" wrapText="1"/>
    </xf>
    <xf numFmtId="205" fontId="0" fillId="78" borderId="0" xfId="0" applyFill="1" applyAlignment="1">
      <alignment horizontal="center" vertical="center" wrapText="1"/>
    </xf>
    <xf numFmtId="206" fontId="148" fillId="2" borderId="1" xfId="1" applyNumberFormat="1" applyFont="1" applyFill="1" applyBorder="1" applyAlignment="1">
      <alignment horizontal="center" vertical="center" wrapText="1"/>
    </xf>
    <xf numFmtId="0" fontId="148" fillId="2" borderId="1" xfId="1" applyNumberFormat="1" applyFont="1" applyFill="1" applyBorder="1" applyAlignment="1">
      <alignment horizontal="center" vertical="center" wrapText="1"/>
    </xf>
    <xf numFmtId="0" fontId="148" fillId="78" borderId="1" xfId="0" applyNumberFormat="1" applyFont="1" applyFill="1" applyBorder="1" applyAlignment="1">
      <alignment horizontal="center" vertical="center" wrapText="1"/>
    </xf>
    <xf numFmtId="0" fontId="148" fillId="79" borderId="1" xfId="1" applyNumberFormat="1" applyFont="1" applyFill="1" applyBorder="1" applyAlignment="1">
      <alignment horizontal="center" vertical="center" wrapText="1"/>
    </xf>
    <xf numFmtId="206" fontId="148" fillId="79" borderId="1" xfId="1" applyNumberFormat="1" applyFont="1" applyFill="1" applyBorder="1" applyAlignment="1">
      <alignment horizontal="center" vertical="center" wrapText="1"/>
    </xf>
    <xf numFmtId="0" fontId="148" fillId="80" borderId="1" xfId="1" applyNumberFormat="1" applyFont="1" applyFill="1" applyBorder="1" applyAlignment="1">
      <alignment horizontal="center" vertical="center" wrapText="1"/>
    </xf>
    <xf numFmtId="205" fontId="9" fillId="0" borderId="3" xfId="0" applyFont="1" applyFill="1" applyBorder="1" applyAlignment="1">
      <alignment horizontal="center" vertical="center" wrapText="1"/>
    </xf>
    <xf numFmtId="207" fontId="140" fillId="0" borderId="1" xfId="0" applyNumberFormat="1" applyFont="1" applyFill="1" applyBorder="1" applyAlignment="1">
      <alignment horizontal="center" vertical="center" wrapText="1"/>
    </xf>
    <xf numFmtId="205" fontId="147" fillId="0" borderId="0" xfId="2311" applyFont="1" applyBorder="1" applyAlignment="1"/>
    <xf numFmtId="49" fontId="182" fillId="0" borderId="86" xfId="2311" applyNumberFormat="1" applyFont="1" applyBorder="1" applyAlignment="1">
      <alignment horizontal="left" vertical="center" indent="1"/>
    </xf>
    <xf numFmtId="49" fontId="182" fillId="0" borderId="0" xfId="2311" applyNumberFormat="1" applyFont="1" applyBorder="1" applyAlignment="1">
      <alignment horizontal="left" vertical="center" indent="1"/>
    </xf>
    <xf numFmtId="205" fontId="9" fillId="0" borderId="0" xfId="2311" applyFont="1" applyBorder="1" applyAlignment="1" applyProtection="1">
      <alignment horizontal="left" vertical="center" wrapText="1"/>
      <protection locked="0"/>
    </xf>
    <xf numFmtId="205" fontId="9" fillId="0" borderId="5" xfId="2311" applyFont="1" applyBorder="1" applyAlignment="1" applyProtection="1">
      <alignment horizontal="left" vertical="center" wrapText="1"/>
      <protection locked="0"/>
    </xf>
    <xf numFmtId="49" fontId="9" fillId="0" borderId="0" xfId="2311" applyNumberFormat="1" applyFont="1" applyBorder="1" applyAlignment="1" applyProtection="1">
      <alignment horizontal="left" vertical="center" wrapText="1"/>
      <protection locked="0"/>
    </xf>
    <xf numFmtId="49" fontId="9" fillId="0" borderId="5" xfId="2311" applyNumberFormat="1" applyFont="1" applyBorder="1" applyAlignment="1" applyProtection="1">
      <alignment horizontal="left" vertical="center" wrapText="1"/>
      <protection locked="0"/>
    </xf>
    <xf numFmtId="49" fontId="182" fillId="0" borderId="86" xfId="2311" applyNumberFormat="1" applyFont="1" applyBorder="1" applyAlignment="1">
      <alignment horizontal="left" vertical="top" wrapText="1" indent="1"/>
    </xf>
    <xf numFmtId="49" fontId="182" fillId="0" borderId="0" xfId="2311" applyNumberFormat="1" applyFont="1" applyBorder="1" applyAlignment="1">
      <alignment horizontal="left" vertical="top" wrapText="1" indent="1"/>
    </xf>
    <xf numFmtId="49" fontId="182" fillId="0" borderId="0" xfId="2311" applyNumberFormat="1" applyFont="1" applyBorder="1" applyAlignment="1">
      <alignment horizontal="left" vertical="top" indent="1"/>
    </xf>
    <xf numFmtId="49" fontId="9" fillId="0" borderId="0" xfId="2311" applyNumberFormat="1" applyFont="1" applyBorder="1" applyAlignment="1" applyProtection="1">
      <alignment vertical="center" wrapText="1"/>
      <protection locked="0"/>
    </xf>
    <xf numFmtId="49" fontId="9" fillId="0" borderId="5" xfId="2311" applyNumberFormat="1" applyFont="1" applyBorder="1" applyAlignment="1" applyProtection="1">
      <alignment vertical="center" wrapText="1"/>
      <protection locked="0"/>
    </xf>
    <xf numFmtId="205" fontId="9" fillId="0" borderId="85" xfId="2311" applyFont="1" applyBorder="1" applyAlignment="1">
      <alignment horizontal="left" vertical="center" wrapText="1"/>
    </xf>
    <xf numFmtId="205" fontId="9" fillId="0" borderId="88" xfId="2311" applyFont="1" applyBorder="1" applyAlignment="1">
      <alignment horizontal="left" vertical="center" wrapText="1"/>
    </xf>
    <xf numFmtId="205" fontId="9" fillId="0" borderId="0" xfId="2311" applyFont="1" applyBorder="1" applyAlignment="1" applyProtection="1">
      <alignment horizontal="center" vertical="center" wrapText="1"/>
      <protection locked="0"/>
    </xf>
    <xf numFmtId="205" fontId="9" fillId="0" borderId="0" xfId="2311"/>
    <xf numFmtId="205" fontId="9" fillId="0" borderId="5" xfId="2311" applyBorder="1"/>
    <xf numFmtId="49" fontId="182" fillId="0" borderId="86" xfId="2311" applyNumberFormat="1" applyFont="1" applyBorder="1" applyAlignment="1">
      <alignment horizontal="left" vertical="center" wrapText="1" indent="1"/>
    </xf>
    <xf numFmtId="49" fontId="182" fillId="0" borderId="0" xfId="2311" applyNumberFormat="1" applyFont="1" applyBorder="1" applyAlignment="1">
      <alignment horizontal="left" vertical="center" wrapText="1" indent="1"/>
    </xf>
    <xf numFmtId="49" fontId="183" fillId="0" borderId="86" xfId="2311" applyNumberFormat="1" applyFont="1" applyBorder="1" applyAlignment="1">
      <alignment horizontal="left" indent="1"/>
    </xf>
    <xf numFmtId="49" fontId="183" fillId="0" borderId="0" xfId="2311" applyNumberFormat="1" applyFont="1" applyBorder="1" applyAlignment="1">
      <alignment horizontal="left" indent="1"/>
    </xf>
    <xf numFmtId="49" fontId="183" fillId="0" borderId="0" xfId="2311" applyNumberFormat="1" applyFont="1" applyBorder="1" applyAlignment="1" applyProtection="1">
      <alignment horizontal="left" wrapText="1"/>
      <protection locked="0"/>
    </xf>
    <xf numFmtId="49" fontId="183" fillId="0" borderId="5" xfId="2311" applyNumberFormat="1" applyFont="1" applyBorder="1" applyAlignment="1" applyProtection="1">
      <alignment horizontal="left" wrapText="1"/>
      <protection locked="0"/>
    </xf>
    <xf numFmtId="205" fontId="183" fillId="0" borderId="1" xfId="2311" applyFont="1" applyBorder="1" applyAlignment="1" applyProtection="1">
      <alignment horizontal="center" vertical="center" wrapText="1"/>
      <protection locked="0"/>
    </xf>
    <xf numFmtId="205" fontId="183" fillId="0" borderId="91" xfId="2311" applyFont="1" applyBorder="1" applyAlignment="1" applyProtection="1">
      <alignment horizontal="center" vertical="center" wrapText="1"/>
      <protection locked="0"/>
    </xf>
    <xf numFmtId="49" fontId="183" fillId="0" borderId="86" xfId="2311" applyNumberFormat="1" applyFont="1" applyBorder="1" applyAlignment="1">
      <alignment horizontal="left" wrapText="1" indent="1"/>
    </xf>
    <xf numFmtId="49" fontId="183" fillId="0" borderId="0" xfId="2311" applyNumberFormat="1" applyFont="1" applyBorder="1" applyAlignment="1">
      <alignment horizontal="left" wrapText="1" indent="1"/>
    </xf>
    <xf numFmtId="205" fontId="185" fillId="0" borderId="86" xfId="2311" applyFont="1" applyBorder="1" applyAlignment="1">
      <alignment horizontal="center" vertical="center" wrapText="1"/>
    </xf>
    <xf numFmtId="205" fontId="185" fillId="0" borderId="0" xfId="2311" applyFont="1" applyBorder="1" applyAlignment="1">
      <alignment horizontal="center" vertical="center" wrapText="1"/>
    </xf>
    <xf numFmtId="205" fontId="185" fillId="0" borderId="5" xfId="2311" applyFont="1" applyBorder="1" applyAlignment="1">
      <alignment horizontal="center" vertical="center" wrapText="1"/>
    </xf>
    <xf numFmtId="205" fontId="183" fillId="0" borderId="3" xfId="2311" applyFont="1" applyBorder="1" applyAlignment="1" applyProtection="1">
      <alignment horizontal="center" vertical="center" wrapText="1"/>
      <protection locked="0"/>
    </xf>
    <xf numFmtId="205" fontId="183" fillId="0" borderId="7" xfId="2311" applyFont="1" applyBorder="1" applyAlignment="1" applyProtection="1">
      <alignment horizontal="center" vertical="center" wrapText="1"/>
      <protection locked="0"/>
    </xf>
    <xf numFmtId="205" fontId="183" fillId="0" borderId="6" xfId="2311" applyFont="1" applyBorder="1" applyAlignment="1" applyProtection="1">
      <alignment horizontal="center" vertical="center" wrapText="1"/>
      <protection locked="0"/>
    </xf>
    <xf numFmtId="205" fontId="183" fillId="0" borderId="105" xfId="2311" applyFont="1" applyBorder="1" applyAlignment="1" applyProtection="1">
      <alignment horizontal="center" vertical="center" wrapText="1"/>
      <protection locked="0"/>
    </xf>
    <xf numFmtId="205" fontId="183" fillId="0" borderId="3" xfId="2311" applyFont="1" applyBorder="1" applyAlignment="1">
      <alignment horizontal="center" vertical="center" wrapText="1"/>
    </xf>
    <xf numFmtId="205" fontId="183" fillId="0" borderId="7" xfId="2311" applyFont="1" applyBorder="1" applyAlignment="1">
      <alignment horizontal="center" vertical="center" wrapText="1"/>
    </xf>
    <xf numFmtId="205" fontId="183" fillId="0" borderId="6" xfId="2311" applyFont="1" applyBorder="1" applyAlignment="1">
      <alignment horizontal="center" vertical="center" wrapText="1"/>
    </xf>
    <xf numFmtId="205" fontId="183" fillId="0" borderId="1" xfId="2311" applyFont="1" applyBorder="1" applyAlignment="1">
      <alignment horizontal="center" vertical="center" wrapText="1"/>
    </xf>
    <xf numFmtId="204" fontId="182" fillId="0" borderId="0" xfId="2311" applyNumberFormat="1" applyFont="1" applyAlignment="1">
      <alignment horizontal="left" vertical="center"/>
    </xf>
    <xf numFmtId="204" fontId="9" fillId="0" borderId="0" xfId="2311" applyNumberFormat="1" applyFont="1" applyAlignment="1">
      <alignment horizontal="center" vertical="center"/>
    </xf>
    <xf numFmtId="205" fontId="182" fillId="0" borderId="3" xfId="2311" applyFont="1" applyBorder="1" applyAlignment="1">
      <alignment horizontal="center" vertical="center" wrapText="1"/>
    </xf>
    <xf numFmtId="205" fontId="182" fillId="0" borderId="6" xfId="2311" applyFont="1" applyBorder="1" applyAlignment="1">
      <alignment horizontal="center" vertical="center" wrapText="1"/>
    </xf>
    <xf numFmtId="205" fontId="182" fillId="0" borderId="7" xfId="2311" applyFont="1" applyBorder="1" applyAlignment="1">
      <alignment horizontal="center" vertical="center" wrapText="1"/>
    </xf>
    <xf numFmtId="205" fontId="9" fillId="0" borderId="1" xfId="2311" applyFont="1" applyBorder="1" applyAlignment="1" applyProtection="1">
      <alignment horizontal="center" vertical="center" wrapText="1"/>
      <protection locked="0"/>
    </xf>
    <xf numFmtId="205" fontId="9" fillId="0" borderId="3" xfId="2311" applyFont="1" applyBorder="1" applyAlignment="1" applyProtection="1">
      <alignment horizontal="left" vertical="center" wrapText="1"/>
      <protection locked="0"/>
    </xf>
    <xf numFmtId="205" fontId="9" fillId="0" borderId="7" xfId="2311" applyFont="1" applyBorder="1" applyAlignment="1" applyProtection="1">
      <alignment horizontal="left" vertical="center" wrapText="1"/>
      <protection locked="0"/>
    </xf>
    <xf numFmtId="205" fontId="9" fillId="0" borderId="6" xfId="2311" applyFont="1" applyBorder="1" applyAlignment="1" applyProtection="1">
      <alignment horizontal="left" vertical="center" wrapText="1"/>
      <protection locked="0"/>
    </xf>
    <xf numFmtId="205" fontId="183" fillId="0" borderId="79" xfId="2311" applyFont="1" applyBorder="1" applyAlignment="1">
      <alignment horizontal="center" vertical="center" wrapText="1"/>
    </xf>
    <xf numFmtId="205" fontId="183" fillId="0" borderId="9" xfId="2311" applyFont="1" applyBorder="1" applyAlignment="1">
      <alignment horizontal="center" vertical="center" wrapText="1"/>
    </xf>
    <xf numFmtId="205" fontId="183" fillId="0" borderId="93" xfId="2311" applyFont="1" applyBorder="1" applyAlignment="1">
      <alignment horizontal="center" vertical="center" wrapText="1"/>
    </xf>
    <xf numFmtId="205" fontId="183" fillId="0" borderId="94" xfId="2311" applyFont="1" applyBorder="1" applyAlignment="1">
      <alignment horizontal="center" vertical="center" wrapText="1"/>
    </xf>
    <xf numFmtId="205" fontId="183" fillId="0" borderId="76" xfId="2311" applyFont="1" applyBorder="1" applyAlignment="1">
      <alignment horizontal="center" vertical="center" wrapText="1"/>
    </xf>
    <xf numFmtId="205" fontId="183" fillId="0" borderId="10" xfId="2311" applyFont="1" applyBorder="1" applyAlignment="1">
      <alignment horizontal="center" vertical="center" wrapText="1"/>
    </xf>
    <xf numFmtId="205" fontId="186" fillId="0" borderId="3" xfId="2311" applyFont="1" applyBorder="1" applyAlignment="1">
      <alignment horizontal="center" vertical="center" wrapText="1"/>
    </xf>
    <xf numFmtId="205" fontId="186" fillId="0" borderId="7" xfId="2311" applyFont="1" applyBorder="1" applyAlignment="1">
      <alignment horizontal="center" vertical="center" wrapText="1"/>
    </xf>
    <xf numFmtId="205" fontId="186" fillId="0" borderId="6" xfId="2311" applyFont="1" applyBorder="1" applyAlignment="1">
      <alignment horizontal="center" vertical="center" wrapText="1"/>
    </xf>
    <xf numFmtId="205" fontId="7" fillId="0" borderId="3" xfId="2311" applyFont="1" applyBorder="1" applyAlignment="1">
      <alignment horizontal="center" vertical="top" wrapText="1"/>
    </xf>
    <xf numFmtId="205" fontId="7" fillId="0" borderId="6" xfId="2311" applyFont="1" applyBorder="1" applyAlignment="1">
      <alignment horizontal="center" vertical="top" wrapText="1"/>
    </xf>
    <xf numFmtId="205" fontId="7" fillId="0" borderId="3" xfId="2311" applyFont="1" applyBorder="1" applyAlignment="1">
      <alignment horizontal="center" vertical="center" wrapText="1"/>
    </xf>
    <xf numFmtId="205" fontId="7" fillId="0" borderId="6" xfId="2311" applyFont="1" applyBorder="1" applyAlignment="1">
      <alignment horizontal="center" vertical="center" wrapText="1"/>
    </xf>
    <xf numFmtId="205" fontId="182" fillId="0" borderId="0" xfId="2311" applyFont="1" applyBorder="1" applyAlignment="1">
      <alignment horizontal="left" vertical="center"/>
    </xf>
    <xf numFmtId="205" fontId="9" fillId="0" borderId="95" xfId="2311" applyFont="1" applyBorder="1" applyAlignment="1" applyProtection="1">
      <alignment horizontal="center" vertical="center" wrapText="1"/>
      <protection locked="0"/>
    </xf>
    <xf numFmtId="205" fontId="9" fillId="0" borderId="11" xfId="2311" applyFont="1" applyBorder="1" applyAlignment="1" applyProtection="1">
      <alignment horizontal="center" vertical="center" wrapText="1"/>
      <protection locked="0"/>
    </xf>
    <xf numFmtId="205" fontId="9" fillId="0" borderId="4" xfId="2311" applyFont="1" applyBorder="1" applyAlignment="1" applyProtection="1">
      <alignment horizontal="center" vertical="center" wrapText="1"/>
      <protection locked="0"/>
    </xf>
    <xf numFmtId="205" fontId="9" fillId="0" borderId="11" xfId="2311" applyFont="1" applyBorder="1" applyAlignment="1" applyProtection="1">
      <alignment horizontal="left" vertical="center" wrapText="1"/>
      <protection locked="0"/>
    </xf>
    <xf numFmtId="205" fontId="9" fillId="0" borderId="2" xfId="2311" applyFont="1" applyBorder="1" applyAlignment="1" applyProtection="1">
      <alignment horizontal="left" vertical="center" wrapText="1"/>
      <protection locked="0"/>
    </xf>
    <xf numFmtId="205" fontId="9" fillId="0" borderId="4" xfId="2311" applyFont="1" applyBorder="1" applyAlignment="1" applyProtection="1">
      <alignment horizontal="left" vertical="center" wrapText="1"/>
      <protection locked="0"/>
    </xf>
    <xf numFmtId="49" fontId="188" fillId="0" borderId="0" xfId="2311" applyNumberFormat="1" applyFont="1" applyAlignment="1">
      <alignment horizontal="center" vertical="center" wrapText="1"/>
    </xf>
    <xf numFmtId="205" fontId="189" fillId="0" borderId="0" xfId="2311" applyFont="1" applyAlignment="1">
      <alignment horizontal="left"/>
    </xf>
    <xf numFmtId="205" fontId="181" fillId="0" borderId="0" xfId="2311" applyFont="1" applyAlignment="1">
      <alignment horizontal="left" vertical="top"/>
    </xf>
    <xf numFmtId="205" fontId="190" fillId="0" borderId="0" xfId="2311" applyFont="1" applyAlignment="1">
      <alignment horizontal="left" vertical="top" wrapText="1"/>
    </xf>
    <xf numFmtId="205" fontId="181" fillId="0" borderId="0" xfId="2311" applyFont="1" applyAlignment="1">
      <alignment horizontal="left" vertical="top" wrapText="1"/>
    </xf>
    <xf numFmtId="205" fontId="186" fillId="0" borderId="1" xfId="2311" applyFont="1" applyBorder="1" applyAlignment="1">
      <alignment horizontal="center" vertical="center" wrapText="1"/>
    </xf>
    <xf numFmtId="49" fontId="181" fillId="0" borderId="0" xfId="2311" applyNumberFormat="1" applyFont="1" applyAlignment="1">
      <alignment horizontal="left" vertical="center" wrapText="1"/>
    </xf>
    <xf numFmtId="205" fontId="189" fillId="0" borderId="0" xfId="2311" applyFont="1" applyAlignment="1">
      <alignment horizontal="left" vertical="center"/>
    </xf>
    <xf numFmtId="205" fontId="9" fillId="0" borderId="0" xfId="2311" applyFont="1" applyAlignment="1">
      <alignment horizontal="left" vertical="center" wrapText="1"/>
    </xf>
    <xf numFmtId="205" fontId="189" fillId="0" borderId="0" xfId="2311" applyFont="1" applyAlignment="1">
      <alignment horizontal="center"/>
    </xf>
    <xf numFmtId="205" fontId="148" fillId="2" borderId="12" xfId="1" applyFont="1" applyFill="1" applyBorder="1" applyAlignment="1">
      <alignment horizontal="center" vertical="center" wrapText="1"/>
    </xf>
    <xf numFmtId="205" fontId="148" fillId="2" borderId="13" xfId="1" applyFont="1" applyFill="1" applyBorder="1" applyAlignment="1">
      <alignment horizontal="center" vertical="center" wrapText="1"/>
    </xf>
    <xf numFmtId="205" fontId="148" fillId="2" borderId="14" xfId="1" applyFont="1" applyFill="1" applyBorder="1" applyAlignment="1">
      <alignment horizontal="center" vertical="center" wrapText="1"/>
    </xf>
    <xf numFmtId="205" fontId="140" fillId="2" borderId="77" xfId="1" applyFont="1" applyFill="1" applyBorder="1" applyAlignment="1">
      <alignment horizontal="center" vertical="center" textRotation="90" wrapText="1"/>
    </xf>
    <xf numFmtId="205" fontId="140" fillId="2" borderId="76" xfId="1" applyFont="1" applyFill="1" applyBorder="1" applyAlignment="1">
      <alignment horizontal="center" vertical="center" textRotation="90" wrapText="1"/>
    </xf>
    <xf numFmtId="205" fontId="140" fillId="2" borderId="16" xfId="1" applyFont="1" applyFill="1" applyBorder="1" applyAlignment="1">
      <alignment horizontal="center" vertical="center" textRotation="90" wrapText="1"/>
    </xf>
    <xf numFmtId="205" fontId="140" fillId="2" borderId="9" xfId="1" applyFont="1" applyFill="1" applyBorder="1" applyAlignment="1">
      <alignment horizontal="center" vertical="center" textRotation="90" wrapText="1"/>
    </xf>
    <xf numFmtId="205" fontId="140" fillId="2" borderId="16" xfId="1" applyFont="1" applyFill="1" applyBorder="1" applyAlignment="1">
      <alignment horizontal="center" vertical="center" wrapText="1"/>
    </xf>
    <xf numFmtId="205" fontId="140" fillId="2" borderId="26" xfId="1" applyFont="1" applyFill="1" applyBorder="1" applyAlignment="1">
      <alignment horizontal="center" vertical="center" wrapText="1"/>
    </xf>
    <xf numFmtId="205" fontId="148" fillId="70" borderId="12" xfId="1" applyFont="1" applyFill="1" applyBorder="1" applyAlignment="1">
      <alignment horizontal="center" vertical="center" wrapText="1"/>
    </xf>
    <xf numFmtId="205" fontId="148" fillId="70" borderId="13" xfId="1" applyFont="1" applyFill="1" applyBorder="1" applyAlignment="1">
      <alignment horizontal="center" vertical="center" wrapText="1"/>
    </xf>
    <xf numFmtId="205" fontId="148" fillId="70" borderId="14" xfId="1" applyFont="1" applyFill="1" applyBorder="1" applyAlignment="1">
      <alignment horizontal="center" vertical="center" wrapText="1"/>
    </xf>
    <xf numFmtId="205" fontId="140" fillId="70" borderId="22" xfId="1" applyFont="1" applyFill="1" applyBorder="1" applyAlignment="1">
      <alignment horizontal="center" vertical="center" textRotation="90" wrapText="1"/>
    </xf>
    <xf numFmtId="205" fontId="140" fillId="70" borderId="24" xfId="1" applyFont="1" applyFill="1" applyBorder="1" applyAlignment="1">
      <alignment horizontal="center" vertical="center" textRotation="90" wrapText="1"/>
    </xf>
    <xf numFmtId="205" fontId="140" fillId="70" borderId="20" xfId="1" applyFont="1" applyFill="1" applyBorder="1" applyAlignment="1">
      <alignment horizontal="center" vertical="center" textRotation="90" wrapText="1"/>
    </xf>
    <xf numFmtId="205" fontId="140" fillId="70" borderId="21" xfId="1" applyFont="1" applyFill="1" applyBorder="1" applyAlignment="1">
      <alignment horizontal="center" vertical="center" textRotation="90" wrapText="1"/>
    </xf>
    <xf numFmtId="205" fontId="140" fillId="70" borderId="61" xfId="1" applyFont="1" applyFill="1" applyBorder="1" applyAlignment="1">
      <alignment horizontal="center" vertical="center" wrapText="1"/>
    </xf>
    <xf numFmtId="205" fontId="140" fillId="70" borderId="30" xfId="1" applyFont="1" applyFill="1" applyBorder="1" applyAlignment="1">
      <alignment horizontal="center" vertical="center" wrapText="1"/>
    </xf>
    <xf numFmtId="205" fontId="140" fillId="70" borderId="31" xfId="1" applyFont="1" applyFill="1" applyBorder="1" applyAlignment="1">
      <alignment horizontal="center" vertical="center" wrapText="1"/>
    </xf>
    <xf numFmtId="205" fontId="143" fillId="0" borderId="0" xfId="0" applyFont="1" applyFill="1" applyBorder="1" applyAlignment="1">
      <alignment horizontal="left" vertical="center" wrapText="1"/>
    </xf>
    <xf numFmtId="205" fontId="140" fillId="71" borderId="22" xfId="1" applyFont="1" applyFill="1" applyBorder="1" applyAlignment="1">
      <alignment horizontal="center" vertical="center" textRotation="90" wrapText="1"/>
    </xf>
    <xf numFmtId="205" fontId="140" fillId="71" borderId="24" xfId="1" applyFont="1" applyFill="1" applyBorder="1" applyAlignment="1">
      <alignment horizontal="center" vertical="center" textRotation="90" wrapText="1"/>
    </xf>
    <xf numFmtId="205" fontId="140" fillId="71" borderId="20" xfId="1" applyFont="1" applyFill="1" applyBorder="1" applyAlignment="1">
      <alignment horizontal="center" vertical="center" textRotation="90" wrapText="1"/>
    </xf>
    <xf numFmtId="205" fontId="140" fillId="71" borderId="21" xfId="1" applyFont="1" applyFill="1" applyBorder="1" applyAlignment="1">
      <alignment horizontal="center" vertical="center" textRotation="90" wrapText="1"/>
    </xf>
    <xf numFmtId="205" fontId="148" fillId="2" borderId="33" xfId="0" applyFont="1" applyFill="1" applyBorder="1" applyAlignment="1">
      <alignment horizontal="center" vertical="center" textRotation="90" wrapText="1"/>
    </xf>
    <xf numFmtId="205" fontId="148" fillId="2" borderId="60" xfId="0" applyFont="1" applyFill="1" applyBorder="1" applyAlignment="1">
      <alignment horizontal="center" vertical="center" textRotation="90" wrapText="1"/>
    </xf>
    <xf numFmtId="205" fontId="148" fillId="2" borderId="32" xfId="0" applyFont="1" applyFill="1" applyBorder="1" applyAlignment="1">
      <alignment horizontal="center" vertical="center" textRotation="90" wrapText="1"/>
    </xf>
    <xf numFmtId="205" fontId="148" fillId="71" borderId="12" xfId="1" applyFont="1" applyFill="1" applyBorder="1" applyAlignment="1">
      <alignment horizontal="center" vertical="center" wrapText="1"/>
    </xf>
    <xf numFmtId="205" fontId="148" fillId="71" borderId="13" xfId="1" applyFont="1" applyFill="1" applyBorder="1" applyAlignment="1">
      <alignment horizontal="center" vertical="center" wrapText="1"/>
    </xf>
    <xf numFmtId="205" fontId="148" fillId="71" borderId="14" xfId="1" applyFont="1" applyFill="1" applyBorder="1" applyAlignment="1">
      <alignment horizontal="center" vertical="center" wrapText="1"/>
    </xf>
    <xf numFmtId="205" fontId="140" fillId="71" borderId="61" xfId="1" applyFont="1" applyFill="1" applyBorder="1" applyAlignment="1">
      <alignment horizontal="center" vertical="center" wrapText="1"/>
    </xf>
    <xf numFmtId="205" fontId="140" fillId="71" borderId="30" xfId="1" applyFont="1" applyFill="1" applyBorder="1" applyAlignment="1">
      <alignment horizontal="center" vertical="center" wrapText="1"/>
    </xf>
    <xf numFmtId="205" fontId="140" fillId="71" borderId="31" xfId="1" applyFont="1" applyFill="1" applyBorder="1" applyAlignment="1">
      <alignment horizontal="center" vertical="center" wrapText="1"/>
    </xf>
    <xf numFmtId="205" fontId="140" fillId="2" borderId="22" xfId="1" applyFont="1" applyFill="1" applyBorder="1" applyAlignment="1">
      <alignment horizontal="center" vertical="center" textRotation="90" wrapText="1"/>
    </xf>
    <xf numFmtId="205" fontId="140" fillId="2" borderId="20" xfId="1" applyFont="1" applyFill="1" applyBorder="1" applyAlignment="1">
      <alignment horizontal="center" vertical="center" textRotation="90" wrapText="1"/>
    </xf>
    <xf numFmtId="205" fontId="140" fillId="2" borderId="61" xfId="1" applyFont="1" applyFill="1" applyBorder="1" applyAlignment="1">
      <alignment horizontal="center" vertical="center" wrapText="1"/>
    </xf>
    <xf numFmtId="205" fontId="148" fillId="70" borderId="33" xfId="0" applyFont="1" applyFill="1" applyBorder="1" applyAlignment="1">
      <alignment horizontal="center" vertical="center" textRotation="90" wrapText="1"/>
    </xf>
    <xf numFmtId="205" fontId="148" fillId="70" borderId="60" xfId="0" applyFont="1" applyFill="1" applyBorder="1" applyAlignment="1">
      <alignment horizontal="center" vertical="center" textRotation="90" wrapText="1"/>
    </xf>
    <xf numFmtId="205" fontId="148" fillId="70" borderId="32" xfId="0" applyFont="1" applyFill="1" applyBorder="1" applyAlignment="1">
      <alignment horizontal="center" vertical="center" textRotation="90" wrapText="1"/>
    </xf>
    <xf numFmtId="205" fontId="148" fillId="75" borderId="20" xfId="0" applyFont="1" applyFill="1" applyBorder="1" applyAlignment="1">
      <alignment horizontal="center" vertical="center" textRotation="90" wrapText="1"/>
    </xf>
    <xf numFmtId="205" fontId="148" fillId="75" borderId="2" xfId="0" applyFont="1" applyFill="1" applyBorder="1" applyAlignment="1">
      <alignment horizontal="center" vertical="center" textRotation="90" wrapText="1"/>
    </xf>
    <xf numFmtId="205" fontId="148" fillId="75" borderId="21" xfId="0" applyFont="1" applyFill="1" applyBorder="1" applyAlignment="1">
      <alignment horizontal="center" vertical="center" textRotation="90" wrapText="1"/>
    </xf>
    <xf numFmtId="205" fontId="142" fillId="0" borderId="3" xfId="0" applyFont="1" applyFill="1" applyBorder="1" applyAlignment="1">
      <alignment horizontal="left" vertical="center" wrapText="1"/>
    </xf>
    <xf numFmtId="205" fontId="142" fillId="0" borderId="7" xfId="0" applyFont="1" applyFill="1" applyBorder="1" applyAlignment="1">
      <alignment horizontal="left" vertical="center" wrapText="1"/>
    </xf>
    <xf numFmtId="205" fontId="142" fillId="0" borderId="6" xfId="0" applyFont="1" applyFill="1" applyBorder="1" applyAlignment="1">
      <alignment horizontal="left" vertical="center" wrapText="1"/>
    </xf>
    <xf numFmtId="205" fontId="143" fillId="0" borderId="3" xfId="0" applyFont="1" applyFill="1" applyBorder="1" applyAlignment="1">
      <alignment horizontal="left" vertical="center" wrapText="1"/>
    </xf>
    <xf numFmtId="205" fontId="143" fillId="0" borderId="7" xfId="0" applyFont="1" applyFill="1" applyBorder="1" applyAlignment="1">
      <alignment horizontal="left" vertical="center" wrapText="1"/>
    </xf>
    <xf numFmtId="205" fontId="143" fillId="0" borderId="6" xfId="0" applyFont="1" applyFill="1" applyBorder="1" applyAlignment="1">
      <alignment horizontal="left" vertical="center" wrapText="1"/>
    </xf>
    <xf numFmtId="205" fontId="143" fillId="0" borderId="3" xfId="0" applyFont="1" applyFill="1" applyBorder="1" applyAlignment="1">
      <alignment horizontal="center" wrapText="1"/>
    </xf>
    <xf numFmtId="205" fontId="143" fillId="0" borderId="7" xfId="0" applyFont="1" applyFill="1" applyBorder="1" applyAlignment="1">
      <alignment horizontal="center" wrapText="1"/>
    </xf>
    <xf numFmtId="205" fontId="143" fillId="0" borderId="6" xfId="0" applyFont="1" applyFill="1" applyBorder="1" applyAlignment="1">
      <alignment horizontal="center" wrapText="1"/>
    </xf>
    <xf numFmtId="205" fontId="143" fillId="0" borderId="59" xfId="0" applyFont="1" applyFill="1" applyBorder="1" applyAlignment="1">
      <alignment horizontal="left" vertical="center" wrapText="1"/>
    </xf>
    <xf numFmtId="205" fontId="143" fillId="0" borderId="58" xfId="0" applyFont="1" applyFill="1" applyBorder="1" applyAlignment="1">
      <alignment horizontal="left" vertical="center" wrapText="1"/>
    </xf>
    <xf numFmtId="205" fontId="143" fillId="0" borderId="64" xfId="0" applyFont="1" applyFill="1" applyBorder="1" applyAlignment="1">
      <alignment horizontal="left" vertical="center" wrapText="1"/>
    </xf>
    <xf numFmtId="205" fontId="148" fillId="2" borderId="20" xfId="0" applyFont="1" applyFill="1" applyBorder="1" applyAlignment="1">
      <alignment horizontal="center" vertical="center" textRotation="90" wrapText="1"/>
    </xf>
    <xf numFmtId="205" fontId="148" fillId="2" borderId="2" xfId="0" applyFont="1" applyFill="1" applyBorder="1" applyAlignment="1">
      <alignment horizontal="center" vertical="center" textRotation="90" wrapText="1"/>
    </xf>
    <xf numFmtId="205" fontId="148" fillId="2" borderId="21" xfId="0" applyFont="1" applyFill="1" applyBorder="1" applyAlignment="1">
      <alignment horizontal="center" vertical="center" textRotation="90" wrapText="1"/>
    </xf>
    <xf numFmtId="205" fontId="143" fillId="0" borderId="59" xfId="0" applyFont="1" applyFill="1" applyBorder="1" applyAlignment="1">
      <alignment horizontal="center" wrapText="1"/>
    </xf>
    <xf numFmtId="205" fontId="143" fillId="0" borderId="58" xfId="0" applyFont="1" applyFill="1" applyBorder="1" applyAlignment="1">
      <alignment horizontal="center" wrapText="1"/>
    </xf>
    <xf numFmtId="205" fontId="143" fillId="0" borderId="64" xfId="0" applyFont="1" applyFill="1" applyBorder="1" applyAlignment="1">
      <alignment horizontal="center" wrapText="1"/>
    </xf>
    <xf numFmtId="205" fontId="147" fillId="0" borderId="20" xfId="0" applyFont="1" applyFill="1" applyBorder="1" applyAlignment="1">
      <alignment horizontal="center" vertical="center" textRotation="90" wrapText="1"/>
    </xf>
    <xf numFmtId="205" fontId="147" fillId="0" borderId="2" xfId="0" applyFont="1" applyFill="1" applyBorder="1" applyAlignment="1">
      <alignment horizontal="center" vertical="center" textRotation="90" wrapText="1"/>
    </xf>
    <xf numFmtId="205" fontId="147" fillId="0" borderId="21" xfId="0" applyFont="1" applyFill="1" applyBorder="1" applyAlignment="1">
      <alignment horizontal="center" vertical="center" textRotation="90" wrapText="1"/>
    </xf>
    <xf numFmtId="205" fontId="148" fillId="0" borderId="20" xfId="0" applyFont="1" applyFill="1" applyBorder="1" applyAlignment="1">
      <alignment horizontal="center" vertical="center" textRotation="90" wrapText="1"/>
    </xf>
    <xf numFmtId="205" fontId="148" fillId="0" borderId="2" xfId="0" applyFont="1" applyFill="1" applyBorder="1" applyAlignment="1">
      <alignment horizontal="center" vertical="center" textRotation="90" wrapText="1"/>
    </xf>
    <xf numFmtId="205" fontId="148" fillId="0" borderId="21" xfId="0" applyFont="1" applyFill="1" applyBorder="1" applyAlignment="1">
      <alignment horizontal="center" vertical="center" textRotation="90" wrapText="1"/>
    </xf>
    <xf numFmtId="205" fontId="146" fillId="0" borderId="12" xfId="0" applyFont="1" applyFill="1" applyBorder="1" applyAlignment="1">
      <alignment horizontal="center" vertical="center" wrapText="1"/>
    </xf>
    <xf numFmtId="205" fontId="146" fillId="0" borderId="13" xfId="0" applyFont="1" applyFill="1" applyBorder="1" applyAlignment="1">
      <alignment horizontal="center" vertical="center" wrapText="1"/>
    </xf>
    <xf numFmtId="49" fontId="148" fillId="0" borderId="22" xfId="0" applyNumberFormat="1" applyFont="1" applyFill="1" applyBorder="1" applyAlignment="1">
      <alignment horizontal="center" vertical="center" textRotation="90" wrapText="1"/>
    </xf>
    <xf numFmtId="49" fontId="148" fillId="0" borderId="63" xfId="0" applyNumberFormat="1" applyFont="1" applyFill="1" applyBorder="1" applyAlignment="1">
      <alignment horizontal="center" vertical="center" textRotation="90" wrapText="1"/>
    </xf>
    <xf numFmtId="49" fontId="148" fillId="0" borderId="24" xfId="0" applyNumberFormat="1" applyFont="1" applyFill="1" applyBorder="1" applyAlignment="1">
      <alignment horizontal="center" vertical="center" textRotation="90" wrapText="1"/>
    </xf>
    <xf numFmtId="49" fontId="149" fillId="2" borderId="20" xfId="0" applyNumberFormat="1" applyFont="1" applyFill="1" applyBorder="1" applyAlignment="1">
      <alignment horizontal="center" vertical="center" textRotation="90" wrapText="1"/>
    </xf>
    <xf numFmtId="49" fontId="149" fillId="2" borderId="2" xfId="0" applyNumberFormat="1" applyFont="1" applyFill="1" applyBorder="1" applyAlignment="1">
      <alignment horizontal="center" vertical="center" textRotation="90" wrapText="1"/>
    </xf>
    <xf numFmtId="49" fontId="149" fillId="2" borderId="21" xfId="0" applyNumberFormat="1" applyFont="1" applyFill="1" applyBorder="1" applyAlignment="1">
      <alignment horizontal="center" vertical="center" textRotation="90" wrapText="1"/>
    </xf>
    <xf numFmtId="49" fontId="148" fillId="2" borderId="20" xfId="0" applyNumberFormat="1" applyFont="1" applyFill="1" applyBorder="1" applyAlignment="1">
      <alignment horizontal="center" vertical="center" textRotation="90" wrapText="1"/>
    </xf>
    <xf numFmtId="49" fontId="148" fillId="2" borderId="2" xfId="0" applyNumberFormat="1" applyFont="1" applyFill="1" applyBorder="1" applyAlignment="1">
      <alignment horizontal="center" vertical="center" textRotation="90" wrapText="1"/>
    </xf>
    <xf numFmtId="49" fontId="148" fillId="2" borderId="21" xfId="0" applyNumberFormat="1" applyFont="1" applyFill="1" applyBorder="1" applyAlignment="1">
      <alignment horizontal="center" vertical="center" textRotation="90" wrapText="1"/>
    </xf>
    <xf numFmtId="49" fontId="143" fillId="0" borderId="0" xfId="0" applyNumberFormat="1" applyFont="1" applyFill="1" applyBorder="1" applyAlignment="1">
      <alignment horizontal="left" vertical="center" wrapText="1"/>
    </xf>
    <xf numFmtId="49" fontId="148" fillId="0" borderId="20" xfId="0" applyNumberFormat="1" applyFont="1" applyFill="1" applyBorder="1" applyAlignment="1">
      <alignment horizontal="center" vertical="center" textRotation="90" wrapText="1"/>
    </xf>
    <xf numFmtId="49" fontId="148" fillId="0" borderId="2" xfId="0" applyNumberFormat="1" applyFont="1" applyFill="1" applyBorder="1" applyAlignment="1">
      <alignment horizontal="center" vertical="center" textRotation="90" wrapText="1"/>
    </xf>
    <xf numFmtId="49" fontId="148" fillId="0" borderId="21" xfId="0" applyNumberFormat="1" applyFont="1" applyFill="1" applyBorder="1" applyAlignment="1">
      <alignment horizontal="center" vertical="center" textRotation="90" wrapText="1"/>
    </xf>
    <xf numFmtId="205" fontId="143" fillId="0" borderId="0" xfId="0" applyFont="1" applyFill="1" applyBorder="1" applyAlignment="1">
      <alignment horizontal="left" wrapText="1"/>
    </xf>
    <xf numFmtId="205" fontId="148" fillId="2" borderId="85" xfId="0" applyFont="1" applyFill="1" applyBorder="1" applyAlignment="1">
      <alignment horizontal="center" vertical="center" textRotation="90" wrapText="1"/>
    </xf>
    <xf numFmtId="205" fontId="148" fillId="2" borderId="86" xfId="0" applyFont="1" applyFill="1" applyBorder="1" applyAlignment="1">
      <alignment horizontal="center" vertical="center" textRotation="90" wrapText="1"/>
    </xf>
    <xf numFmtId="205" fontId="148" fillId="2" borderId="87" xfId="0" applyFont="1" applyFill="1" applyBorder="1" applyAlignment="1">
      <alignment horizontal="center" vertical="center" textRotation="90" wrapText="1"/>
    </xf>
    <xf numFmtId="205" fontId="140" fillId="70" borderId="16" xfId="1" applyFont="1" applyFill="1" applyBorder="1" applyAlignment="1">
      <alignment horizontal="center" vertical="center" wrapText="1"/>
    </xf>
    <xf numFmtId="205" fontId="140" fillId="70" borderId="26" xfId="1" applyFont="1" applyFill="1" applyBorder="1" applyAlignment="1">
      <alignment horizontal="center" vertical="center" wrapText="1"/>
    </xf>
    <xf numFmtId="205" fontId="140" fillId="70" borderId="77" xfId="1" applyFont="1" applyFill="1" applyBorder="1" applyAlignment="1">
      <alignment horizontal="center" vertical="center" wrapText="1"/>
    </xf>
    <xf numFmtId="205" fontId="148" fillId="2" borderId="84" xfId="0" applyFont="1" applyFill="1" applyBorder="1" applyAlignment="1">
      <alignment horizontal="center" vertical="center" textRotation="90" wrapText="1"/>
    </xf>
    <xf numFmtId="205" fontId="148" fillId="2" borderId="10" xfId="0" applyFont="1" applyFill="1" applyBorder="1" applyAlignment="1">
      <alignment horizontal="center" vertical="center" textRotation="90" wrapText="1"/>
    </xf>
    <xf numFmtId="205" fontId="148" fillId="2" borderId="23" xfId="0" applyFont="1" applyFill="1" applyBorder="1" applyAlignment="1">
      <alignment horizontal="center" vertical="center" textRotation="90" wrapText="1"/>
    </xf>
    <xf numFmtId="205" fontId="148" fillId="2" borderId="62" xfId="0" applyFont="1" applyFill="1" applyBorder="1" applyAlignment="1">
      <alignment horizontal="center" vertical="center" textRotation="90" wrapText="1"/>
    </xf>
    <xf numFmtId="205" fontId="148" fillId="2" borderId="25" xfId="0" applyFont="1" applyFill="1" applyBorder="1" applyAlignment="1">
      <alignment horizontal="center" vertical="center" textRotation="90" wrapText="1"/>
    </xf>
    <xf numFmtId="205" fontId="148" fillId="2" borderId="80" xfId="0" applyFont="1" applyFill="1" applyBorder="1" applyAlignment="1">
      <alignment horizontal="center" vertical="center" textRotation="90" wrapText="1"/>
    </xf>
    <xf numFmtId="205" fontId="148" fillId="2" borderId="81" xfId="0" applyFont="1" applyFill="1" applyBorder="1" applyAlignment="1">
      <alignment horizontal="center" vertical="center" textRotation="90" wrapText="1"/>
    </xf>
    <xf numFmtId="205" fontId="148" fillId="2" borderId="82" xfId="0" applyFont="1" applyFill="1" applyBorder="1" applyAlignment="1">
      <alignment horizontal="center" vertical="center" textRotation="90" wrapText="1"/>
    </xf>
    <xf numFmtId="205" fontId="148" fillId="2" borderId="78" xfId="0" applyFont="1" applyFill="1" applyBorder="1" applyAlignment="1">
      <alignment horizontal="center" vertical="center" textRotation="90" wrapText="1"/>
    </xf>
    <xf numFmtId="205" fontId="148" fillId="2" borderId="26" xfId="0" applyFont="1" applyFill="1" applyBorder="1" applyAlignment="1">
      <alignment horizontal="center" vertical="center" textRotation="90" wrapText="1"/>
    </xf>
    <xf numFmtId="205" fontId="148" fillId="2" borderId="83" xfId="0" applyFont="1" applyFill="1" applyBorder="1" applyAlignment="1">
      <alignment horizontal="center" vertical="center" textRotation="90" wrapText="1"/>
    </xf>
    <xf numFmtId="205" fontId="148" fillId="2" borderId="79" xfId="0" applyFont="1" applyFill="1" applyBorder="1" applyAlignment="1">
      <alignment horizontal="center" vertical="center" textRotation="90" wrapText="1"/>
    </xf>
    <xf numFmtId="205" fontId="148" fillId="0" borderId="18" xfId="0" applyFont="1" applyFill="1" applyBorder="1" applyAlignment="1">
      <alignment horizontal="center" vertical="center" textRotation="90" wrapText="1"/>
    </xf>
    <xf numFmtId="205" fontId="148" fillId="0" borderId="11" xfId="0" applyFont="1" applyFill="1" applyBorder="1" applyAlignment="1">
      <alignment horizontal="center" vertical="center" textRotation="90" wrapText="1"/>
    </xf>
    <xf numFmtId="205" fontId="148" fillId="0" borderId="19" xfId="0" applyFont="1" applyFill="1" applyBorder="1" applyAlignment="1">
      <alignment horizontal="center" vertical="center" textRotation="90" wrapText="1"/>
    </xf>
    <xf numFmtId="205" fontId="147" fillId="0" borderId="80" xfId="1" applyFont="1" applyFill="1" applyBorder="1" applyAlignment="1">
      <alignment horizontal="center" vertical="center" wrapText="1"/>
    </xf>
    <xf numFmtId="205" fontId="147" fillId="0" borderId="81" xfId="1" applyFont="1" applyFill="1" applyBorder="1" applyAlignment="1">
      <alignment horizontal="center" vertical="center" wrapText="1"/>
    </xf>
    <xf numFmtId="205" fontId="147" fillId="0" borderId="82" xfId="1" applyFont="1" applyFill="1" applyBorder="1" applyAlignment="1">
      <alignment horizontal="center" vertical="center" wrapText="1"/>
    </xf>
    <xf numFmtId="205" fontId="147" fillId="0" borderId="27" xfId="1" applyFont="1" applyFill="1" applyBorder="1" applyAlignment="1">
      <alignment horizontal="center" vertical="center" wrapText="1"/>
    </xf>
    <xf numFmtId="205" fontId="147" fillId="0" borderId="28" xfId="1" applyFont="1" applyFill="1" applyBorder="1" applyAlignment="1">
      <alignment horizontal="center" vertical="center" wrapText="1"/>
    </xf>
    <xf numFmtId="205" fontId="147" fillId="0" borderId="29" xfId="1" applyFont="1" applyFill="1" applyBorder="1" applyAlignment="1">
      <alignment horizontal="center" vertical="center" wrapText="1"/>
    </xf>
    <xf numFmtId="205" fontId="0" fillId="74" borderId="1" xfId="0" applyFill="1" applyBorder="1" applyAlignment="1">
      <alignment horizontal="center"/>
    </xf>
    <xf numFmtId="205" fontId="0" fillId="0" borderId="1" xfId="0" applyBorder="1" applyAlignment="1">
      <alignment horizontal="center"/>
    </xf>
    <xf numFmtId="205" fontId="191" fillId="0" borderId="59" xfId="0" applyFont="1" applyBorder="1" applyAlignment="1">
      <alignment horizontal="center" vertical="center"/>
    </xf>
    <xf numFmtId="205" fontId="191" fillId="0" borderId="58" xfId="0" applyFont="1" applyBorder="1" applyAlignment="1"/>
    <xf numFmtId="205" fontId="191" fillId="0" borderId="64" xfId="0" applyFont="1" applyBorder="1" applyAlignment="1"/>
    <xf numFmtId="205" fontId="191" fillId="0" borderId="4" xfId="0" applyFont="1" applyBorder="1" applyAlignment="1"/>
    <xf numFmtId="205" fontId="191" fillId="0" borderId="96" xfId="0" applyFont="1" applyBorder="1" applyAlignment="1"/>
    <xf numFmtId="205" fontId="0" fillId="0" borderId="4" xfId="0" applyFill="1" applyBorder="1" applyAlignment="1">
      <alignment horizontal="center"/>
    </xf>
    <xf numFmtId="205" fontId="0" fillId="0" borderId="0" xfId="0" applyFill="1" applyBorder="1" applyAlignment="1">
      <alignment horizontal="center"/>
    </xf>
    <xf numFmtId="205" fontId="0" fillId="0" borderId="11" xfId="0" applyFill="1" applyBorder="1" applyAlignment="1">
      <alignment horizontal="center"/>
    </xf>
    <xf numFmtId="205" fontId="0" fillId="0" borderId="4" xfId="0" applyBorder="1" applyAlignment="1">
      <alignment horizontal="center"/>
    </xf>
    <xf numFmtId="205" fontId="0" fillId="0" borderId="0" xfId="0" applyBorder="1" applyAlignment="1">
      <alignment horizontal="center"/>
    </xf>
    <xf numFmtId="205" fontId="0" fillId="0" borderId="11" xfId="0" applyBorder="1" applyAlignment="1">
      <alignment horizontal="center"/>
    </xf>
    <xf numFmtId="205" fontId="0" fillId="0" borderId="58" xfId="0" applyBorder="1" applyAlignment="1">
      <alignment horizontal="center" vertical="center"/>
    </xf>
    <xf numFmtId="205" fontId="0" fillId="0" borderId="64" xfId="0" applyBorder="1" applyAlignment="1">
      <alignment horizontal="center" vertical="center"/>
    </xf>
    <xf numFmtId="205" fontId="191" fillId="0" borderId="58" xfId="0" applyFont="1" applyBorder="1" applyAlignment="1">
      <alignment horizontal="center"/>
    </xf>
    <xf numFmtId="205" fontId="0" fillId="0" borderId="58" xfId="0" applyBorder="1" applyAlignment="1">
      <alignment horizontal="center"/>
    </xf>
    <xf numFmtId="205" fontId="199" fillId="0" borderId="0" xfId="0" applyFont="1" applyBorder="1" applyAlignment="1">
      <alignment horizontal="right" vertical="center" wrapText="1"/>
    </xf>
    <xf numFmtId="205" fontId="198" fillId="0" borderId="0" xfId="0" applyFont="1" applyFill="1" applyBorder="1" applyAlignment="1">
      <alignment horizontal="left" vertical="center" wrapText="1"/>
    </xf>
    <xf numFmtId="205" fontId="199" fillId="0" borderId="0" xfId="0" applyFont="1" applyBorder="1" applyAlignment="1">
      <alignment horizontal="left" wrapText="1"/>
    </xf>
    <xf numFmtId="205" fontId="194" fillId="76" borderId="85" xfId="0" applyFont="1" applyFill="1" applyBorder="1" applyAlignment="1">
      <alignment horizontal="center" vertical="center"/>
    </xf>
    <xf numFmtId="205" fontId="194" fillId="76" borderId="88" xfId="0" applyFont="1" applyFill="1" applyBorder="1" applyAlignment="1">
      <alignment horizontal="center" vertical="center"/>
    </xf>
    <xf numFmtId="205" fontId="194" fillId="76" borderId="89" xfId="0" applyFont="1" applyFill="1" applyBorder="1" applyAlignment="1">
      <alignment horizontal="center" vertical="center"/>
    </xf>
    <xf numFmtId="205" fontId="146" fillId="76" borderId="83" xfId="0" applyFont="1" applyFill="1" applyBorder="1" applyAlignment="1">
      <alignment horizontal="center" vertical="center" textRotation="255" shrinkToFit="1"/>
    </xf>
    <xf numFmtId="205" fontId="146" fillId="76" borderId="90" xfId="0" applyFont="1" applyFill="1" applyBorder="1" applyAlignment="1">
      <alignment horizontal="center" vertical="center" textRotation="255" shrinkToFit="1"/>
    </xf>
    <xf numFmtId="205" fontId="146" fillId="76" borderId="79" xfId="0" applyFont="1" applyFill="1" applyBorder="1" applyAlignment="1">
      <alignment horizontal="center" vertical="center" textRotation="255" shrinkToFit="1"/>
    </xf>
    <xf numFmtId="49" fontId="199" fillId="0" borderId="86" xfId="0" applyNumberFormat="1" applyFont="1" applyBorder="1" applyAlignment="1">
      <alignment horizontal="center" vertical="center" wrapText="1"/>
    </xf>
    <xf numFmtId="49" fontId="199" fillId="0" borderId="0" xfId="0" applyNumberFormat="1" applyFont="1" applyBorder="1" applyAlignment="1">
      <alignment horizontal="center" vertical="center" wrapText="1"/>
    </xf>
    <xf numFmtId="49" fontId="198" fillId="0" borderId="86" xfId="0" applyNumberFormat="1" applyFont="1" applyFill="1" applyBorder="1" applyAlignment="1">
      <alignment horizontal="center" vertical="center" wrapText="1"/>
    </xf>
    <xf numFmtId="49" fontId="198" fillId="0" borderId="0" xfId="0" applyNumberFormat="1" applyFont="1" applyFill="1" applyBorder="1" applyAlignment="1">
      <alignment horizontal="center" vertical="center" wrapText="1"/>
    </xf>
    <xf numFmtId="205" fontId="192" fillId="0" borderId="0" xfId="0" applyFont="1" applyFill="1" applyBorder="1" applyAlignment="1">
      <alignment horizontal="center"/>
    </xf>
    <xf numFmtId="205" fontId="193" fillId="0" borderId="0" xfId="0" applyFont="1" applyFill="1" applyBorder="1" applyAlignment="1">
      <alignment horizontal="right"/>
    </xf>
    <xf numFmtId="205" fontId="192" fillId="0" borderId="0" xfId="0" applyFont="1" applyFill="1" applyBorder="1" applyAlignment="1">
      <alignment horizontal="center" vertical="center" wrapText="1"/>
    </xf>
    <xf numFmtId="205" fontId="146" fillId="76" borderId="33" xfId="0" applyFont="1" applyFill="1" applyBorder="1" applyAlignment="1">
      <alignment horizontal="center" vertical="center"/>
    </xf>
    <xf numFmtId="205" fontId="146" fillId="76" borderId="32" xfId="0" applyFont="1" applyFill="1" applyBorder="1" applyAlignment="1">
      <alignment horizontal="center" vertical="center"/>
    </xf>
    <xf numFmtId="205" fontId="194" fillId="76" borderId="33" xfId="0" applyFont="1" applyFill="1" applyBorder="1" applyAlignment="1">
      <alignment horizontal="center" vertical="center"/>
    </xf>
    <xf numFmtId="205" fontId="194" fillId="76" borderId="32" xfId="0" applyFont="1" applyFill="1" applyBorder="1" applyAlignment="1">
      <alignment horizontal="center" vertical="center"/>
    </xf>
    <xf numFmtId="205" fontId="194" fillId="76" borderId="33" xfId="0" applyFont="1" applyFill="1" applyBorder="1" applyAlignment="1">
      <alignment horizontal="center" vertical="center" wrapText="1"/>
    </xf>
    <xf numFmtId="205" fontId="194" fillId="76" borderId="32" xfId="0" applyFont="1" applyFill="1" applyBorder="1" applyAlignment="1">
      <alignment horizontal="center" vertical="center" wrapText="1"/>
    </xf>
    <xf numFmtId="205" fontId="194" fillId="76" borderId="99" xfId="0" applyFont="1" applyFill="1" applyBorder="1" applyAlignment="1">
      <alignment horizontal="center" vertical="center"/>
    </xf>
    <xf numFmtId="205" fontId="194" fillId="76" borderId="100" xfId="0" applyFont="1" applyFill="1" applyBorder="1" applyAlignment="1">
      <alignment horizontal="center" vertical="center"/>
    </xf>
    <xf numFmtId="205" fontId="194" fillId="76" borderId="101" xfId="0" applyFont="1" applyFill="1" applyBorder="1" applyAlignment="1">
      <alignment horizontal="center" vertical="center"/>
    </xf>
  </cellXfs>
  <cellStyles count="4848">
    <cellStyle name="_x0005_" xfId="24"/>
    <cellStyle name=" " xfId="25"/>
    <cellStyle name="  2" xfId="2401"/>
    <cellStyle name=" _97연말" xfId="26"/>
    <cellStyle name=" _97연말 2" xfId="2402"/>
    <cellStyle name=" _97연말1" xfId="27"/>
    <cellStyle name=" _97연말1 2" xfId="2403"/>
    <cellStyle name=" _Book1" xfId="28"/>
    <cellStyle name=" _Book1 2" xfId="2404"/>
    <cellStyle name="_x000c_ōᅺb0ōᆊbXōᆚbōᆪb¨ōᆺb섄ōᇊb섰ōᇚb셌ōᇪb셨ōᇺb손ōሊbÌōሚbôōሪbŀōሺbŨōቊbƀōቚb솴ōቪb쇌ōቺb쇬ōኊb숄ōኚb술ōኪbƜōኺbƸōዊbǜōዚbǸōዪbɄō" xfId="29"/>
    <cellStyle name="_x000c_ōᅺb0ōᆊbXōᆚbōᆪb¨ōᆺb섄ōᇊb섰ōᇚb셌ōᇪb셨ōᇺb손ōሊbÌōሚbôōሪbŀōሺbŨōቊbƀōቚb솴ōቪb쇌ōቺb쇬ōኊb숄ōኚb술ōኪbƜōኺbƸōዊbǜōዚbǸōዪbɄō 2" xfId="2405"/>
    <cellStyle name="&quot;" xfId="30"/>
    <cellStyle name="&quot; 2" xfId="2406"/>
    <cellStyle name="#,##0" xfId="31"/>
    <cellStyle name="??&amp;O?&amp;H?_x0008__x000f__x0007_?_x0007__x0001__x0001_" xfId="32"/>
    <cellStyle name="??&amp;O?&amp;H?_x0008__x000f__x0007_?_x0007__x0001__x0001_ 2" xfId="2407"/>
    <cellStyle name="??&amp;O?&amp;H?_x0008_??_x0007__x0001__x0001_" xfId="33"/>
    <cellStyle name="??&amp;O?&amp;H?_x0008_??_x0007__x0001__x0001_ 2" xfId="2408"/>
    <cellStyle name="??&amp;쏗?뷐9_x0008__x0011__x0007_?_x0007__x0001__x0001_" xfId="34"/>
    <cellStyle name="??&amp;쏗?뷐9_x0008__x0011__x0007_?_x0007__x0001__x0001_ 2" xfId="2409"/>
    <cellStyle name="?_x001d_??%U²u&amp;H²9_x0008_?_x0009_s_x000a__x0007__x0001__x0001_" xfId="35"/>
    <cellStyle name="?_x001d_??%U²u&amp;H²9_x0008_?_x0009_s_x000a__x0007__x0001__x0001_ 2" xfId="2410"/>
    <cellStyle name="??_Book1" xfId="36"/>
    <cellStyle name="??A? [0]_laroux_1_¸???™? " xfId="37"/>
    <cellStyle name="??A?_laroux_1_¸???™? " xfId="38"/>
    <cellStyle name="?”´?_?¼??¤´_¸???™? " xfId="39"/>
    <cellStyle name="?W?_laroux" xfId="40"/>
    <cellStyle name="?귽긣깑" xfId="41"/>
    <cellStyle name="?귽긣깑 2" xfId="2411"/>
    <cellStyle name="?렑띙귒궻긪귽긬?깏깛긏" xfId="42"/>
    <cellStyle name="?렑띙귒궻긪귽긬?깏깛긏 2" xfId="2412"/>
    <cellStyle name="?曹%U?&amp;H?_x0008_?s_x000a__x0007__x0001__x0001_" xfId="43"/>
    <cellStyle name="?曹%U?&amp;H?_x0008_?s_x000a__x0007__x0001__x0001_ 2" xfId="2413"/>
    <cellStyle name="?珠??? " xfId="44"/>
    <cellStyle name="?珠???  2" xfId="45"/>
    <cellStyle name="?珠???  2 2" xfId="2415"/>
    <cellStyle name="?珠???  3" xfId="46"/>
    <cellStyle name="?珠???  3 2" xfId="2416"/>
    <cellStyle name="?珠???  4" xfId="47"/>
    <cellStyle name="?珠???  4 2" xfId="2417"/>
    <cellStyle name="?珠???  5" xfId="48"/>
    <cellStyle name="?珠???  5 2" xfId="2418"/>
    <cellStyle name="?珠???  6" xfId="49"/>
    <cellStyle name="?珠???  6 2" xfId="2419"/>
    <cellStyle name="?珠???  7" xfId="50"/>
    <cellStyle name="?珠???  7 2" xfId="2420"/>
    <cellStyle name="?珠???  8" xfId="51"/>
    <cellStyle name="?珠???  8 2" xfId="2421"/>
    <cellStyle name="?珠???  9" xfId="2414"/>
    <cellStyle name="_´Ü°¡Ç¥" xfId="52"/>
    <cellStyle name="_´Ü°¡Ç¥ 2" xfId="2422"/>
    <cellStyle name="_2004.4.14-금호건설(남해화학)" xfId="53"/>
    <cellStyle name="_2004.4.14-금호건설(남해화학) 2" xfId="2423"/>
    <cellStyle name="_2004.4.14-금호건설(남해화학)_00_ SECL Templates_20090219" xfId="54"/>
    <cellStyle name="_2004.4.14-금호건설(남해화학)_00_ SECL Templates_20090219 2" xfId="2424"/>
    <cellStyle name="_2004.4.14-금호건설(남해화학)_SECL Templates_20090209" xfId="55"/>
    <cellStyle name="_2004.4.14-금호건설(남해화학)_SECL Templates_20090209 2" xfId="2425"/>
    <cellStyle name="_AMO1" xfId="56"/>
    <cellStyle name="_AMO1 2" xfId="2426"/>
    <cellStyle name="_Book1" xfId="57"/>
    <cellStyle name="_Book1 2" xfId="2427"/>
    <cellStyle name="_Book1_1" xfId="58"/>
    <cellStyle name="_BQ for Ammo23-8" xfId="59"/>
    <cellStyle name="_caprolactom-보온1(제출)" xfId="60"/>
    <cellStyle name="_caprolactom-보온1(제출) 2" xfId="2428"/>
    <cellStyle name="_DIRECT-CONT" xfId="61"/>
    <cellStyle name="_DIRECT-CONT 2" xfId="2429"/>
    <cellStyle name="_DIRECT-CONT_00_ SECL Templates_20090219" xfId="62"/>
    <cellStyle name="_DIRECT-CONT_00_ SECL Templates_20090219 2" xfId="2430"/>
    <cellStyle name="_DIRECT-CONT_SECL Templates_20090209" xfId="63"/>
    <cellStyle name="_DIRECT-CONT_SECL Templates_20090209 2" xfId="2431"/>
    <cellStyle name="_INDIRECT COST" xfId="64"/>
    <cellStyle name="_INDIRECT COST 2" xfId="2432"/>
    <cellStyle name="_LIMICO Quote 01" xfId="65"/>
    <cellStyle name="_LIMICO Quote 01 2" xfId="2433"/>
    <cellStyle name="_NEGS" xfId="66"/>
    <cellStyle name="_NEGS 2" xfId="2434"/>
    <cellStyle name="_NEGS_00_ SECL Templates_20090219" xfId="67"/>
    <cellStyle name="_NEGS_00_ SECL Templates_20090219 2" xfId="2435"/>
    <cellStyle name="_NEGS_SECL Templates_20090209" xfId="68"/>
    <cellStyle name="_NEGS_SECL Templates_20090209 2" xfId="2436"/>
    <cellStyle name="_PAYMENT5%" xfId="69"/>
    <cellStyle name="_PAYMENT5% 2" xfId="2437"/>
    <cellStyle name="_Process1" xfId="70"/>
    <cellStyle name="_Process1 2" xfId="2438"/>
    <cellStyle name="_Quote 02" xfId="71"/>
    <cellStyle name="_Quote 02 2" xfId="2439"/>
    <cellStyle name="_SAMSUNG3" xfId="72"/>
    <cellStyle name="_Sch-기계" xfId="73"/>
    <cellStyle name="_Sch-기계 2" xfId="2440"/>
    <cellStyle name="_S-PVC PJT" xfId="74"/>
    <cellStyle name="_S-PVC PJT 2" xfId="2441"/>
    <cellStyle name="_S-PVC PJT_00_ SECL Templates_20090219" xfId="75"/>
    <cellStyle name="_S-PVC PJT_00_ SECL Templates_20090219 2" xfId="2442"/>
    <cellStyle name="_S-PVC PJT_SECL Templates_20090209" xfId="76"/>
    <cellStyle name="_S-PVC PJT_SECL Templates_20090209 2" xfId="2443"/>
    <cellStyle name="_STEAM 배관(2004.3.10)" xfId="77"/>
    <cellStyle name="_STEAM 배관(2004.3.10) 2" xfId="2444"/>
    <cellStyle name="_Virus" xfId="78"/>
    <cellStyle name="_Virus 2" xfId="2445"/>
    <cellStyle name="_Virus_00_ SECL Templates_20090219" xfId="79"/>
    <cellStyle name="_Virus_00_ SECL Templates_20090219 2" xfId="2446"/>
    <cellStyle name="_Virus_SECL Templates_20090209" xfId="80"/>
    <cellStyle name="_Virus_SECL Templates_20090209 2" xfId="2447"/>
    <cellStyle name="_갑지-일반" xfId="81"/>
    <cellStyle name="_갑지-일반 2" xfId="2448"/>
    <cellStyle name="_견적-POLYOL" xfId="82"/>
    <cellStyle name="_견적-POLYOL 2" xfId="2449"/>
    <cellStyle name="_견적-POLYOL_00_ SECL Templates_20090219" xfId="83"/>
    <cellStyle name="_견적-POLYOL_00_ SECL Templates_20090219 2" xfId="2450"/>
    <cellStyle name="_견적-POLYOL_SECL Templates_20090209" xfId="84"/>
    <cellStyle name="_견적-POLYOL_SECL Templates_20090209 2" xfId="2451"/>
    <cellStyle name="_견적서 PKG_1" xfId="85"/>
    <cellStyle name="_견적서 PKG_1 2" xfId="2452"/>
    <cellStyle name="_단가표" xfId="86"/>
    <cellStyle name="_단가표 2" xfId="2453"/>
    <cellStyle name="_실행단가" xfId="87"/>
    <cellStyle name="_실행단가 2" xfId="2454"/>
    <cellStyle name="_인원계획표 " xfId="88"/>
    <cellStyle name="_인원계획표  2" xfId="2455"/>
    <cellStyle name="_인원계획표 _PC0094 경비_대체원가" xfId="89"/>
    <cellStyle name="_인원계획표 _PC0094 경비_대체원가 10" xfId="90"/>
    <cellStyle name="_인원계획표 _PC0094 경비_대체원가 10 2" xfId="2457"/>
    <cellStyle name="_인원계획표 _PC0094 경비_대체원가 11" xfId="91"/>
    <cellStyle name="_인원계획표 _PC0094 경비_대체원가 11 2" xfId="2458"/>
    <cellStyle name="_인원계획표 _PC0094 경비_대체원가 12" xfId="92"/>
    <cellStyle name="_인원계획표 _PC0094 경비_대체원가 12 2" xfId="2459"/>
    <cellStyle name="_인원계획표 _PC0094 경비_대체원가 13" xfId="93"/>
    <cellStyle name="_인원계획표 _PC0094 경비_대체원가 13 2" xfId="2460"/>
    <cellStyle name="_인원계획표 _PC0094 경비_대체원가 14" xfId="94"/>
    <cellStyle name="_인원계획표 _PC0094 경비_대체원가 14 2" xfId="2461"/>
    <cellStyle name="_인원계획표 _PC0094 경비_대체원가 15" xfId="95"/>
    <cellStyle name="_인원계획표 _PC0094 경비_대체원가 15 2" xfId="2462"/>
    <cellStyle name="_인원계획표 _PC0094 경비_대체원가 16" xfId="96"/>
    <cellStyle name="_인원계획표 _PC0094 경비_대체원가 16 2" xfId="2463"/>
    <cellStyle name="_인원계획표 _PC0094 경비_대체원가 17" xfId="97"/>
    <cellStyle name="_인원계획표 _PC0094 경비_대체원가 17 2" xfId="2464"/>
    <cellStyle name="_인원계획표 _PC0094 경비_대체원가 18" xfId="98"/>
    <cellStyle name="_인원계획표 _PC0094 경비_대체원가 18 2" xfId="2465"/>
    <cellStyle name="_인원계획표 _PC0094 경비_대체원가 19" xfId="99"/>
    <cellStyle name="_인원계획표 _PC0094 경비_대체원가 19 2" xfId="2466"/>
    <cellStyle name="_인원계획표 _PC0094 경비_대체원가 2" xfId="100"/>
    <cellStyle name="_인원계획표 _PC0094 경비_대체원가 2 2" xfId="2467"/>
    <cellStyle name="_인원계획표 _PC0094 경비_대체원가 20" xfId="101"/>
    <cellStyle name="_인원계획표 _PC0094 경비_대체원가 20 2" xfId="2468"/>
    <cellStyle name="_인원계획표 _PC0094 경비_대체원가 21" xfId="102"/>
    <cellStyle name="_인원계획표 _PC0094 경비_대체원가 21 2" xfId="2469"/>
    <cellStyle name="_인원계획표 _PC0094 경비_대체원가 22" xfId="103"/>
    <cellStyle name="_인원계획표 _PC0094 경비_대체원가 22 2" xfId="2470"/>
    <cellStyle name="_인원계획표 _PC0094 경비_대체원가 23" xfId="104"/>
    <cellStyle name="_인원계획표 _PC0094 경비_대체원가 23 2" xfId="2471"/>
    <cellStyle name="_인원계획표 _PC0094 경비_대체원가 24" xfId="105"/>
    <cellStyle name="_인원계획표 _PC0094 경비_대체원가 24 2" xfId="2472"/>
    <cellStyle name="_인원계획표 _PC0094 경비_대체원가 25" xfId="106"/>
    <cellStyle name="_인원계획표 _PC0094 경비_대체원가 25 2" xfId="2473"/>
    <cellStyle name="_인원계획표 _PC0094 경비_대체원가 26" xfId="107"/>
    <cellStyle name="_인원계획표 _PC0094 경비_대체원가 26 2" xfId="2474"/>
    <cellStyle name="_인원계획표 _PC0094 경비_대체원가 27" xfId="108"/>
    <cellStyle name="_인원계획표 _PC0094 경비_대체원가 27 2" xfId="2475"/>
    <cellStyle name="_인원계획표 _PC0094 경비_대체원가 28" xfId="2456"/>
    <cellStyle name="_인원계획표 _PC0094 경비_대체원가 3" xfId="109"/>
    <cellStyle name="_인원계획표 _PC0094 경비_대체원가 3 2" xfId="2476"/>
    <cellStyle name="_인원계획표 _PC0094 경비_대체원가 4" xfId="110"/>
    <cellStyle name="_인원계획표 _PC0094 경비_대체원가 4 2" xfId="2477"/>
    <cellStyle name="_인원계획표 _PC0094 경비_대체원가 5" xfId="111"/>
    <cellStyle name="_인원계획표 _PC0094 경비_대체원가 5 2" xfId="2478"/>
    <cellStyle name="_인원계획표 _PC0094 경비_대체원가 6" xfId="112"/>
    <cellStyle name="_인원계획표 _PC0094 경비_대체원가 6 2" xfId="2479"/>
    <cellStyle name="_인원계획표 _PC0094 경비_대체원가 7" xfId="113"/>
    <cellStyle name="_인원계획표 _PC0094 경비_대체원가 7 2" xfId="2480"/>
    <cellStyle name="_인원계획표 _PC0094 경비_대체원가 8" xfId="114"/>
    <cellStyle name="_인원계획표 _PC0094 경비_대체원가 8 2" xfId="2481"/>
    <cellStyle name="_인원계획표 _PC0094 경비_대체원가 9" xfId="115"/>
    <cellStyle name="_인원계획표 _PC0094 경비_대체원가 9 2" xfId="2482"/>
    <cellStyle name="_인원계획표 _적격 " xfId="116"/>
    <cellStyle name="_인원계획표 _적격  2" xfId="2483"/>
    <cellStyle name="_인원계획표 _적격 _PC0094 경비_대체원가" xfId="117"/>
    <cellStyle name="_인원계획표 _적격 _PC0094 경비_대체원가 10" xfId="118"/>
    <cellStyle name="_인원계획표 _적격 _PC0094 경비_대체원가 10 2" xfId="2485"/>
    <cellStyle name="_인원계획표 _적격 _PC0094 경비_대체원가 11" xfId="119"/>
    <cellStyle name="_인원계획표 _적격 _PC0094 경비_대체원가 11 2" xfId="2486"/>
    <cellStyle name="_인원계획표 _적격 _PC0094 경비_대체원가 12" xfId="120"/>
    <cellStyle name="_인원계획표 _적격 _PC0094 경비_대체원가 12 2" xfId="2487"/>
    <cellStyle name="_인원계획표 _적격 _PC0094 경비_대체원가 13" xfId="121"/>
    <cellStyle name="_인원계획표 _적격 _PC0094 경비_대체원가 13 2" xfId="2488"/>
    <cellStyle name="_인원계획표 _적격 _PC0094 경비_대체원가 14" xfId="122"/>
    <cellStyle name="_인원계획표 _적격 _PC0094 경비_대체원가 14 2" xfId="2489"/>
    <cellStyle name="_인원계획표 _적격 _PC0094 경비_대체원가 15" xfId="123"/>
    <cellStyle name="_인원계획표 _적격 _PC0094 경비_대체원가 15 2" xfId="2490"/>
    <cellStyle name="_인원계획표 _적격 _PC0094 경비_대체원가 16" xfId="124"/>
    <cellStyle name="_인원계획표 _적격 _PC0094 경비_대체원가 16 2" xfId="2491"/>
    <cellStyle name="_인원계획표 _적격 _PC0094 경비_대체원가 17" xfId="125"/>
    <cellStyle name="_인원계획표 _적격 _PC0094 경비_대체원가 17 2" xfId="2492"/>
    <cellStyle name="_인원계획표 _적격 _PC0094 경비_대체원가 18" xfId="126"/>
    <cellStyle name="_인원계획표 _적격 _PC0094 경비_대체원가 18 2" xfId="2493"/>
    <cellStyle name="_인원계획표 _적격 _PC0094 경비_대체원가 19" xfId="127"/>
    <cellStyle name="_인원계획표 _적격 _PC0094 경비_대체원가 19 2" xfId="2494"/>
    <cellStyle name="_인원계획표 _적격 _PC0094 경비_대체원가 2" xfId="128"/>
    <cellStyle name="_인원계획표 _적격 _PC0094 경비_대체원가 2 2" xfId="2495"/>
    <cellStyle name="_인원계획표 _적격 _PC0094 경비_대체원가 20" xfId="129"/>
    <cellStyle name="_인원계획표 _적격 _PC0094 경비_대체원가 20 2" xfId="2496"/>
    <cellStyle name="_인원계획표 _적격 _PC0094 경비_대체원가 21" xfId="130"/>
    <cellStyle name="_인원계획표 _적격 _PC0094 경비_대체원가 21 2" xfId="2497"/>
    <cellStyle name="_인원계획표 _적격 _PC0094 경비_대체원가 22" xfId="131"/>
    <cellStyle name="_인원계획표 _적격 _PC0094 경비_대체원가 22 2" xfId="2498"/>
    <cellStyle name="_인원계획표 _적격 _PC0094 경비_대체원가 23" xfId="132"/>
    <cellStyle name="_인원계획표 _적격 _PC0094 경비_대체원가 23 2" xfId="2499"/>
    <cellStyle name="_인원계획표 _적격 _PC0094 경비_대체원가 24" xfId="133"/>
    <cellStyle name="_인원계획표 _적격 _PC0094 경비_대체원가 24 2" xfId="2500"/>
    <cellStyle name="_인원계획표 _적격 _PC0094 경비_대체원가 25" xfId="134"/>
    <cellStyle name="_인원계획표 _적격 _PC0094 경비_대체원가 25 2" xfId="2501"/>
    <cellStyle name="_인원계획표 _적격 _PC0094 경비_대체원가 26" xfId="135"/>
    <cellStyle name="_인원계획표 _적격 _PC0094 경비_대체원가 26 2" xfId="2502"/>
    <cellStyle name="_인원계획표 _적격 _PC0094 경비_대체원가 27" xfId="136"/>
    <cellStyle name="_인원계획표 _적격 _PC0094 경비_대체원가 27 2" xfId="2503"/>
    <cellStyle name="_인원계획표 _적격 _PC0094 경비_대체원가 28" xfId="2484"/>
    <cellStyle name="_인원계획표 _적격 _PC0094 경비_대체원가 3" xfId="137"/>
    <cellStyle name="_인원계획표 _적격 _PC0094 경비_대체원가 3 2" xfId="2504"/>
    <cellStyle name="_인원계획표 _적격 _PC0094 경비_대체원가 4" xfId="138"/>
    <cellStyle name="_인원계획표 _적격 _PC0094 경비_대체원가 4 2" xfId="2505"/>
    <cellStyle name="_인원계획표 _적격 _PC0094 경비_대체원가 5" xfId="139"/>
    <cellStyle name="_인원계획표 _적격 _PC0094 경비_대체원가 5 2" xfId="2506"/>
    <cellStyle name="_인원계획표 _적격 _PC0094 경비_대체원가 6" xfId="140"/>
    <cellStyle name="_인원계획표 _적격 _PC0094 경비_대체원가 6 2" xfId="2507"/>
    <cellStyle name="_인원계획표 _적격 _PC0094 경비_대체원가 7" xfId="141"/>
    <cellStyle name="_인원계획표 _적격 _PC0094 경비_대체원가 7 2" xfId="2508"/>
    <cellStyle name="_인원계획표 _적격 _PC0094 경비_대체원가 8" xfId="142"/>
    <cellStyle name="_인원계획표 _적격 _PC0094 경비_대체원가 8 2" xfId="2509"/>
    <cellStyle name="_인원계획표 _적격 _PC0094 경비_대체원가 9" xfId="143"/>
    <cellStyle name="_인원계획표 _적격 _PC0094 경비_대체원가 9 2" xfId="2510"/>
    <cellStyle name="_입찰실행 품의완료(2004년2월10일) " xfId="144"/>
    <cellStyle name="_입찰실행 품의완료(2004년2월10일)  2" xfId="2511"/>
    <cellStyle name="_입찰표지 " xfId="145"/>
    <cellStyle name="_입찰표지  2" xfId="2512"/>
    <cellStyle name="_입찰표지 _PC0094 경비_대체원가" xfId="146"/>
    <cellStyle name="_입찰표지 _PC0094 경비_대체원가 10" xfId="147"/>
    <cellStyle name="_입찰표지 _PC0094 경비_대체원가 10 2" xfId="2514"/>
    <cellStyle name="_입찰표지 _PC0094 경비_대체원가 11" xfId="148"/>
    <cellStyle name="_입찰표지 _PC0094 경비_대체원가 11 2" xfId="2515"/>
    <cellStyle name="_입찰표지 _PC0094 경비_대체원가 12" xfId="149"/>
    <cellStyle name="_입찰표지 _PC0094 경비_대체원가 12 2" xfId="2516"/>
    <cellStyle name="_입찰표지 _PC0094 경비_대체원가 13" xfId="150"/>
    <cellStyle name="_입찰표지 _PC0094 경비_대체원가 13 2" xfId="2517"/>
    <cellStyle name="_입찰표지 _PC0094 경비_대체원가 14" xfId="151"/>
    <cellStyle name="_입찰표지 _PC0094 경비_대체원가 14 2" xfId="2518"/>
    <cellStyle name="_입찰표지 _PC0094 경비_대체원가 15" xfId="152"/>
    <cellStyle name="_입찰표지 _PC0094 경비_대체원가 15 2" xfId="2519"/>
    <cellStyle name="_입찰표지 _PC0094 경비_대체원가 16" xfId="153"/>
    <cellStyle name="_입찰표지 _PC0094 경비_대체원가 16 2" xfId="2520"/>
    <cellStyle name="_입찰표지 _PC0094 경비_대체원가 17" xfId="154"/>
    <cellStyle name="_입찰표지 _PC0094 경비_대체원가 17 2" xfId="2521"/>
    <cellStyle name="_입찰표지 _PC0094 경비_대체원가 18" xfId="155"/>
    <cellStyle name="_입찰표지 _PC0094 경비_대체원가 18 2" xfId="2522"/>
    <cellStyle name="_입찰표지 _PC0094 경비_대체원가 19" xfId="156"/>
    <cellStyle name="_입찰표지 _PC0094 경비_대체원가 19 2" xfId="2523"/>
    <cellStyle name="_입찰표지 _PC0094 경비_대체원가 2" xfId="157"/>
    <cellStyle name="_입찰표지 _PC0094 경비_대체원가 2 2" xfId="2524"/>
    <cellStyle name="_입찰표지 _PC0094 경비_대체원가 20" xfId="158"/>
    <cellStyle name="_입찰표지 _PC0094 경비_대체원가 20 2" xfId="2525"/>
    <cellStyle name="_입찰표지 _PC0094 경비_대체원가 21" xfId="159"/>
    <cellStyle name="_입찰표지 _PC0094 경비_대체원가 21 2" xfId="2526"/>
    <cellStyle name="_입찰표지 _PC0094 경비_대체원가 22" xfId="160"/>
    <cellStyle name="_입찰표지 _PC0094 경비_대체원가 22 2" xfId="2527"/>
    <cellStyle name="_입찰표지 _PC0094 경비_대체원가 23" xfId="161"/>
    <cellStyle name="_입찰표지 _PC0094 경비_대체원가 23 2" xfId="2528"/>
    <cellStyle name="_입찰표지 _PC0094 경비_대체원가 24" xfId="162"/>
    <cellStyle name="_입찰표지 _PC0094 경비_대체원가 24 2" xfId="2529"/>
    <cellStyle name="_입찰표지 _PC0094 경비_대체원가 25" xfId="163"/>
    <cellStyle name="_입찰표지 _PC0094 경비_대체원가 25 2" xfId="2530"/>
    <cellStyle name="_입찰표지 _PC0094 경비_대체원가 26" xfId="164"/>
    <cellStyle name="_입찰표지 _PC0094 경비_대체원가 26 2" xfId="2531"/>
    <cellStyle name="_입찰표지 _PC0094 경비_대체원가 27" xfId="165"/>
    <cellStyle name="_입찰표지 _PC0094 경비_대체원가 27 2" xfId="2532"/>
    <cellStyle name="_입찰표지 _PC0094 경비_대체원가 28" xfId="2513"/>
    <cellStyle name="_입찰표지 _PC0094 경비_대체원가 3" xfId="166"/>
    <cellStyle name="_입찰표지 _PC0094 경비_대체원가 3 2" xfId="2533"/>
    <cellStyle name="_입찰표지 _PC0094 경비_대체원가 4" xfId="167"/>
    <cellStyle name="_입찰표지 _PC0094 경비_대체원가 4 2" xfId="2534"/>
    <cellStyle name="_입찰표지 _PC0094 경비_대체원가 5" xfId="168"/>
    <cellStyle name="_입찰표지 _PC0094 경비_대체원가 5 2" xfId="2535"/>
    <cellStyle name="_입찰표지 _PC0094 경비_대체원가 6" xfId="169"/>
    <cellStyle name="_입찰표지 _PC0094 경비_대체원가 6 2" xfId="2536"/>
    <cellStyle name="_입찰표지 _PC0094 경비_대체원가 7" xfId="170"/>
    <cellStyle name="_입찰표지 _PC0094 경비_대체원가 7 2" xfId="2537"/>
    <cellStyle name="_입찰표지 _PC0094 경비_대체원가 8" xfId="171"/>
    <cellStyle name="_입찰표지 _PC0094 경비_대체원가 8 2" xfId="2538"/>
    <cellStyle name="_입찰표지 _PC0094 경비_대체원가 9" xfId="172"/>
    <cellStyle name="_입찰표지 _PC0094 경비_대체원가 9 2" xfId="2539"/>
    <cellStyle name="_적격 " xfId="173"/>
    <cellStyle name="_적격  2" xfId="2540"/>
    <cellStyle name="_적격 _PC0094 경비_대체원가" xfId="174"/>
    <cellStyle name="_적격 _PC0094 경비_대체원가 10" xfId="175"/>
    <cellStyle name="_적격 _PC0094 경비_대체원가 10 2" xfId="2542"/>
    <cellStyle name="_적격 _PC0094 경비_대체원가 11" xfId="176"/>
    <cellStyle name="_적격 _PC0094 경비_대체원가 11 2" xfId="2543"/>
    <cellStyle name="_적격 _PC0094 경비_대체원가 12" xfId="177"/>
    <cellStyle name="_적격 _PC0094 경비_대체원가 12 2" xfId="2544"/>
    <cellStyle name="_적격 _PC0094 경비_대체원가 13" xfId="178"/>
    <cellStyle name="_적격 _PC0094 경비_대체원가 13 2" xfId="2545"/>
    <cellStyle name="_적격 _PC0094 경비_대체원가 14" xfId="179"/>
    <cellStyle name="_적격 _PC0094 경비_대체원가 14 2" xfId="2546"/>
    <cellStyle name="_적격 _PC0094 경비_대체원가 15" xfId="180"/>
    <cellStyle name="_적격 _PC0094 경비_대체원가 15 2" xfId="2547"/>
    <cellStyle name="_적격 _PC0094 경비_대체원가 16" xfId="181"/>
    <cellStyle name="_적격 _PC0094 경비_대체원가 16 2" xfId="2548"/>
    <cellStyle name="_적격 _PC0094 경비_대체원가 17" xfId="182"/>
    <cellStyle name="_적격 _PC0094 경비_대체원가 17 2" xfId="2549"/>
    <cellStyle name="_적격 _PC0094 경비_대체원가 18" xfId="183"/>
    <cellStyle name="_적격 _PC0094 경비_대체원가 18 2" xfId="2550"/>
    <cellStyle name="_적격 _PC0094 경비_대체원가 19" xfId="184"/>
    <cellStyle name="_적격 _PC0094 경비_대체원가 19 2" xfId="2551"/>
    <cellStyle name="_적격 _PC0094 경비_대체원가 2" xfId="185"/>
    <cellStyle name="_적격 _PC0094 경비_대체원가 2 2" xfId="2552"/>
    <cellStyle name="_적격 _PC0094 경비_대체원가 20" xfId="186"/>
    <cellStyle name="_적격 _PC0094 경비_대체원가 20 2" xfId="2553"/>
    <cellStyle name="_적격 _PC0094 경비_대체원가 21" xfId="187"/>
    <cellStyle name="_적격 _PC0094 경비_대체원가 21 2" xfId="2554"/>
    <cellStyle name="_적격 _PC0094 경비_대체원가 22" xfId="188"/>
    <cellStyle name="_적격 _PC0094 경비_대체원가 22 2" xfId="2555"/>
    <cellStyle name="_적격 _PC0094 경비_대체원가 23" xfId="189"/>
    <cellStyle name="_적격 _PC0094 경비_대체원가 23 2" xfId="2556"/>
    <cellStyle name="_적격 _PC0094 경비_대체원가 24" xfId="190"/>
    <cellStyle name="_적격 _PC0094 경비_대체원가 24 2" xfId="2557"/>
    <cellStyle name="_적격 _PC0094 경비_대체원가 25" xfId="191"/>
    <cellStyle name="_적격 _PC0094 경비_대체원가 25 2" xfId="2558"/>
    <cellStyle name="_적격 _PC0094 경비_대체원가 26" xfId="192"/>
    <cellStyle name="_적격 _PC0094 경비_대체원가 26 2" xfId="2559"/>
    <cellStyle name="_적격 _PC0094 경비_대체원가 27" xfId="193"/>
    <cellStyle name="_적격 _PC0094 경비_대체원가 27 2" xfId="2560"/>
    <cellStyle name="_적격 _PC0094 경비_대체원가 28" xfId="2541"/>
    <cellStyle name="_적격 _PC0094 경비_대체원가 3" xfId="194"/>
    <cellStyle name="_적격 _PC0094 경비_대체원가 3 2" xfId="2561"/>
    <cellStyle name="_적격 _PC0094 경비_대체원가 4" xfId="195"/>
    <cellStyle name="_적격 _PC0094 경비_대체원가 4 2" xfId="2562"/>
    <cellStyle name="_적격 _PC0094 경비_대체원가 5" xfId="196"/>
    <cellStyle name="_적격 _PC0094 경비_대체원가 5 2" xfId="2563"/>
    <cellStyle name="_적격 _PC0094 경비_대체원가 6" xfId="197"/>
    <cellStyle name="_적격 _PC0094 경비_대체원가 6 2" xfId="2564"/>
    <cellStyle name="_적격 _PC0094 경비_대체원가 7" xfId="198"/>
    <cellStyle name="_적격 _PC0094 경비_대체원가 7 2" xfId="2565"/>
    <cellStyle name="_적격 _PC0094 경비_대체원가 8" xfId="199"/>
    <cellStyle name="_적격 _PC0094 경비_대체원가 8 2" xfId="2566"/>
    <cellStyle name="_적격 _PC0094 경비_대체원가 9" xfId="200"/>
    <cellStyle name="_적격 _PC0094 경비_대체원가 9 2" xfId="2567"/>
    <cellStyle name="_적격(화산) " xfId="201"/>
    <cellStyle name="_적격(화산)  2" xfId="2568"/>
    <cellStyle name="_적격(화산) _PC0094 경비_대체원가" xfId="202"/>
    <cellStyle name="_적격(화산) _PC0094 경비_대체원가 10" xfId="203"/>
    <cellStyle name="_적격(화산) _PC0094 경비_대체원가 10 2" xfId="2570"/>
    <cellStyle name="_적격(화산) _PC0094 경비_대체원가 11" xfId="204"/>
    <cellStyle name="_적격(화산) _PC0094 경비_대체원가 11 2" xfId="2571"/>
    <cellStyle name="_적격(화산) _PC0094 경비_대체원가 12" xfId="205"/>
    <cellStyle name="_적격(화산) _PC0094 경비_대체원가 12 2" xfId="2572"/>
    <cellStyle name="_적격(화산) _PC0094 경비_대체원가 13" xfId="206"/>
    <cellStyle name="_적격(화산) _PC0094 경비_대체원가 13 2" xfId="2573"/>
    <cellStyle name="_적격(화산) _PC0094 경비_대체원가 14" xfId="207"/>
    <cellStyle name="_적격(화산) _PC0094 경비_대체원가 14 2" xfId="2574"/>
    <cellStyle name="_적격(화산) _PC0094 경비_대체원가 15" xfId="208"/>
    <cellStyle name="_적격(화산) _PC0094 경비_대체원가 15 2" xfId="2575"/>
    <cellStyle name="_적격(화산) _PC0094 경비_대체원가 16" xfId="209"/>
    <cellStyle name="_적격(화산) _PC0094 경비_대체원가 16 2" xfId="2576"/>
    <cellStyle name="_적격(화산) _PC0094 경비_대체원가 17" xfId="210"/>
    <cellStyle name="_적격(화산) _PC0094 경비_대체원가 17 2" xfId="2577"/>
    <cellStyle name="_적격(화산) _PC0094 경비_대체원가 18" xfId="211"/>
    <cellStyle name="_적격(화산) _PC0094 경비_대체원가 18 2" xfId="2578"/>
    <cellStyle name="_적격(화산) _PC0094 경비_대체원가 19" xfId="212"/>
    <cellStyle name="_적격(화산) _PC0094 경비_대체원가 19 2" xfId="2579"/>
    <cellStyle name="_적격(화산) _PC0094 경비_대체원가 2" xfId="213"/>
    <cellStyle name="_적격(화산) _PC0094 경비_대체원가 2 2" xfId="2580"/>
    <cellStyle name="_적격(화산) _PC0094 경비_대체원가 20" xfId="214"/>
    <cellStyle name="_적격(화산) _PC0094 경비_대체원가 20 2" xfId="2581"/>
    <cellStyle name="_적격(화산) _PC0094 경비_대체원가 21" xfId="215"/>
    <cellStyle name="_적격(화산) _PC0094 경비_대체원가 21 2" xfId="2582"/>
    <cellStyle name="_적격(화산) _PC0094 경비_대체원가 22" xfId="216"/>
    <cellStyle name="_적격(화산) _PC0094 경비_대체원가 22 2" xfId="2583"/>
    <cellStyle name="_적격(화산) _PC0094 경비_대체원가 23" xfId="217"/>
    <cellStyle name="_적격(화산) _PC0094 경비_대체원가 23 2" xfId="2584"/>
    <cellStyle name="_적격(화산) _PC0094 경비_대체원가 24" xfId="218"/>
    <cellStyle name="_적격(화산) _PC0094 경비_대체원가 24 2" xfId="2585"/>
    <cellStyle name="_적격(화산) _PC0094 경비_대체원가 25" xfId="219"/>
    <cellStyle name="_적격(화산) _PC0094 경비_대체원가 25 2" xfId="2586"/>
    <cellStyle name="_적격(화산) _PC0094 경비_대체원가 26" xfId="220"/>
    <cellStyle name="_적격(화산) _PC0094 경비_대체원가 26 2" xfId="2587"/>
    <cellStyle name="_적격(화산) _PC0094 경비_대체원가 27" xfId="221"/>
    <cellStyle name="_적격(화산) _PC0094 경비_대체원가 27 2" xfId="2588"/>
    <cellStyle name="_적격(화산) _PC0094 경비_대체원가 28" xfId="2569"/>
    <cellStyle name="_적격(화산) _PC0094 경비_대체원가 3" xfId="222"/>
    <cellStyle name="_적격(화산) _PC0094 경비_대체원가 3 2" xfId="2589"/>
    <cellStyle name="_적격(화산) _PC0094 경비_대체원가 4" xfId="223"/>
    <cellStyle name="_적격(화산) _PC0094 경비_대체원가 4 2" xfId="2590"/>
    <cellStyle name="_적격(화산) _PC0094 경비_대체원가 5" xfId="224"/>
    <cellStyle name="_적격(화산) _PC0094 경비_대체원가 5 2" xfId="2591"/>
    <cellStyle name="_적격(화산) _PC0094 경비_대체원가 6" xfId="225"/>
    <cellStyle name="_적격(화산) _PC0094 경비_대체원가 6 2" xfId="2592"/>
    <cellStyle name="_적격(화산) _PC0094 경비_대체원가 7" xfId="226"/>
    <cellStyle name="_적격(화산) _PC0094 경비_대체원가 7 2" xfId="2593"/>
    <cellStyle name="_적격(화산) _PC0094 경비_대체원가 8" xfId="227"/>
    <cellStyle name="_적격(화산) _PC0094 경비_대체원가 8 2" xfId="2594"/>
    <cellStyle name="_적격(화산) _PC0094 경비_대체원가 9" xfId="228"/>
    <cellStyle name="_적격(화산) _PC0094 경비_대체원가 9 2" xfId="2595"/>
    <cellStyle name="_총괄공사대갑 " xfId="229"/>
    <cellStyle name="_총괄공사대갑  2" xfId="2596"/>
    <cellStyle name="_한국기초연구원-고무견적" xfId="230"/>
    <cellStyle name="_한국기초연구원-고무견적 2" xfId="2597"/>
    <cellStyle name="_한국기초연구원-고무견적_00_ SECL Templates_20090219" xfId="231"/>
    <cellStyle name="_한국기초연구원-고무견적_00_ SECL Templates_20090219 2" xfId="2598"/>
    <cellStyle name="_한국기초연구원-고무견적_SECL Templates_20090209" xfId="232"/>
    <cellStyle name="_한국기초연구원-고무견적_SECL Templates_20090209 2" xfId="2599"/>
    <cellStyle name="|à_x0001_m" xfId="233"/>
    <cellStyle name="¿­¾îº» ÇÏÀÌÆÛ¸µÅ©" xfId="234"/>
    <cellStyle name="¿­¾îº» ÇÏÀÌÆÛ¸µÅ© 2" xfId="2600"/>
    <cellStyle name="’Ê‰Ý [0.00]_ Att. 1- Cover" xfId="235"/>
    <cellStyle name="’E‰Y [0.00]_laroux" xfId="236"/>
    <cellStyle name="’Ê‰Ý_ Att. 1- Cover" xfId="237"/>
    <cellStyle name="’E‰Y_laroux" xfId="238"/>
    <cellStyle name="¤@?e_TEST-1 " xfId="239"/>
    <cellStyle name="•W?_ Att. 1- Cover" xfId="240"/>
    <cellStyle name="W_COLUMN" xfId="241"/>
    <cellStyle name="0.0" xfId="242"/>
    <cellStyle name="0.00" xfId="243"/>
    <cellStyle name="1" xfId="244"/>
    <cellStyle name="1 2" xfId="2601"/>
    <cellStyle name="¹?¤? [0]_SPECIAL-PROCESS" xfId="245"/>
    <cellStyle name="¹?¤?_SPECIAL-PROCESS" xfId="246"/>
    <cellStyle name="1_04(1).07.06-삼성아토피나_대산_-메일제출" xfId="247"/>
    <cellStyle name="1_04(1).07.06-삼성아토피나_대산_-메일제출 2" xfId="2602"/>
    <cellStyle name="1_LIMICO Quote 01" xfId="248"/>
    <cellStyle name="1_LIMICO Quote 01 2" xfId="2603"/>
    <cellStyle name="1_Quote 02" xfId="249"/>
    <cellStyle name="1_Quote 02 2" xfId="2604"/>
    <cellStyle name="¹éºÐÀ² [0]" xfId="250"/>
    <cellStyle name="¹éºÐÀ² [2]" xfId="251"/>
    <cellStyle name="20 % - Akzent1 2" xfId="252"/>
    <cellStyle name="20 % - Akzent1 2 2" xfId="2605"/>
    <cellStyle name="20 % - Akzent2 2" xfId="253"/>
    <cellStyle name="20 % - Akzent2 2 2" xfId="2606"/>
    <cellStyle name="20 % - Akzent3 2" xfId="254"/>
    <cellStyle name="20 % - Akzent3 2 2" xfId="2607"/>
    <cellStyle name="20 % - Akzent4 2" xfId="255"/>
    <cellStyle name="20 % - Akzent4 2 2" xfId="2608"/>
    <cellStyle name="20 % - Akzent5 2" xfId="256"/>
    <cellStyle name="20 % - Akzent5 2 2" xfId="2609"/>
    <cellStyle name="20 % - Akzent6 2" xfId="257"/>
    <cellStyle name="20 % - Akzent6 2 2" xfId="2610"/>
    <cellStyle name="20% - Akzent1" xfId="258"/>
    <cellStyle name="20% - Akzent1 2" xfId="2611"/>
    <cellStyle name="20% - Akzent2" xfId="259"/>
    <cellStyle name="20% - Akzent2 2" xfId="2612"/>
    <cellStyle name="20% - Akzent3" xfId="260"/>
    <cellStyle name="20% - Akzent3 2" xfId="2613"/>
    <cellStyle name="20% - Akzent4" xfId="261"/>
    <cellStyle name="20% - Akzent4 2" xfId="2614"/>
    <cellStyle name="20% - Akzent5" xfId="262"/>
    <cellStyle name="20% - Akzent5 2" xfId="2615"/>
    <cellStyle name="20% - Akzent6" xfId="263"/>
    <cellStyle name="20% - Akzent6 2" xfId="2616"/>
    <cellStyle name="20% - Акцент1 2" xfId="2187"/>
    <cellStyle name="20% - Акцент1 2 2" xfId="2188"/>
    <cellStyle name="20% - Акцент1 2 2 2" xfId="4148"/>
    <cellStyle name="20% - Акцент1 2 2 2 2" xfId="4587"/>
    <cellStyle name="20% - Акцент1 2 2 2 3" xfId="4412"/>
    <cellStyle name="20% - Акцент1 2 2 2 4" xfId="4762"/>
    <cellStyle name="20% - Акцент1 2 2 3" xfId="4499"/>
    <cellStyle name="20% - Акцент1 2 2 4" xfId="4324"/>
    <cellStyle name="20% - Акцент1 2 2 5" xfId="4675"/>
    <cellStyle name="20% - Акцент1 2 3" xfId="4147"/>
    <cellStyle name="20% - Акцент1 2 3 2" xfId="4586"/>
    <cellStyle name="20% - Акцент1 2 3 3" xfId="4411"/>
    <cellStyle name="20% - Акцент1 2 3 4" xfId="4761"/>
    <cellStyle name="20% - Акцент1 2 4" xfId="4498"/>
    <cellStyle name="20% - Акцент1 2 5" xfId="4323"/>
    <cellStyle name="20% - Акцент1 2 6" xfId="4674"/>
    <cellStyle name="20% - Акцент1 3" xfId="2189"/>
    <cellStyle name="20% - Акцент1 3 2" xfId="2190"/>
    <cellStyle name="20% - Акцент1 3 2 2" xfId="4150"/>
    <cellStyle name="20% - Акцент1 3 2 2 2" xfId="4589"/>
    <cellStyle name="20% - Акцент1 3 2 2 3" xfId="4414"/>
    <cellStyle name="20% - Акцент1 3 2 2 4" xfId="4764"/>
    <cellStyle name="20% - Акцент1 3 2 3" xfId="4501"/>
    <cellStyle name="20% - Акцент1 3 2 4" xfId="4326"/>
    <cellStyle name="20% - Акцент1 3 2 5" xfId="4677"/>
    <cellStyle name="20% - Акцент1 3 3" xfId="4149"/>
    <cellStyle name="20% - Акцент1 3 3 2" xfId="4588"/>
    <cellStyle name="20% - Акцент1 3 3 3" xfId="4413"/>
    <cellStyle name="20% - Акцент1 3 3 4" xfId="4763"/>
    <cellStyle name="20% - Акцент1 3 4" xfId="4500"/>
    <cellStyle name="20% - Акцент1 3 5" xfId="4325"/>
    <cellStyle name="20% - Акцент1 3 6" xfId="4676"/>
    <cellStyle name="20% - Акцент1 4" xfId="2191"/>
    <cellStyle name="20% - Акцент1 4 2" xfId="4151"/>
    <cellStyle name="20% - Акцент1 4 2 2" xfId="4590"/>
    <cellStyle name="20% - Акцент1 4 2 3" xfId="4415"/>
    <cellStyle name="20% - Акцент1 4 2 4" xfId="4765"/>
    <cellStyle name="20% - Акцент1 4 3" xfId="4502"/>
    <cellStyle name="20% - Акцент1 4 4" xfId="4327"/>
    <cellStyle name="20% - Акцент1 4 5" xfId="4678"/>
    <cellStyle name="20% - Акцент2 2" xfId="2192"/>
    <cellStyle name="20% - Акцент2 2 2" xfId="2193"/>
    <cellStyle name="20% - Акцент2 2 2 2" xfId="4153"/>
    <cellStyle name="20% - Акцент2 2 2 2 2" xfId="4592"/>
    <cellStyle name="20% - Акцент2 2 2 2 3" xfId="4417"/>
    <cellStyle name="20% - Акцент2 2 2 2 4" xfId="4767"/>
    <cellStyle name="20% - Акцент2 2 2 3" xfId="4504"/>
    <cellStyle name="20% - Акцент2 2 2 4" xfId="4329"/>
    <cellStyle name="20% - Акцент2 2 2 5" xfId="4680"/>
    <cellStyle name="20% - Акцент2 2 3" xfId="4152"/>
    <cellStyle name="20% - Акцент2 2 3 2" xfId="4591"/>
    <cellStyle name="20% - Акцент2 2 3 3" xfId="4416"/>
    <cellStyle name="20% - Акцент2 2 3 4" xfId="4766"/>
    <cellStyle name="20% - Акцент2 2 4" xfId="4503"/>
    <cellStyle name="20% - Акцент2 2 5" xfId="4328"/>
    <cellStyle name="20% - Акцент2 2 6" xfId="4679"/>
    <cellStyle name="20% - Акцент2 3" xfId="2194"/>
    <cellStyle name="20% - Акцент2 3 2" xfId="2195"/>
    <cellStyle name="20% - Акцент2 3 2 2" xfId="4155"/>
    <cellStyle name="20% - Акцент2 3 2 2 2" xfId="4594"/>
    <cellStyle name="20% - Акцент2 3 2 2 3" xfId="4419"/>
    <cellStyle name="20% - Акцент2 3 2 2 4" xfId="4769"/>
    <cellStyle name="20% - Акцент2 3 2 3" xfId="4506"/>
    <cellStyle name="20% - Акцент2 3 2 4" xfId="4331"/>
    <cellStyle name="20% - Акцент2 3 2 5" xfId="4682"/>
    <cellStyle name="20% - Акцент2 3 3" xfId="4154"/>
    <cellStyle name="20% - Акцент2 3 3 2" xfId="4593"/>
    <cellStyle name="20% - Акцент2 3 3 3" xfId="4418"/>
    <cellStyle name="20% - Акцент2 3 3 4" xfId="4768"/>
    <cellStyle name="20% - Акцент2 3 4" xfId="4505"/>
    <cellStyle name="20% - Акцент2 3 5" xfId="4330"/>
    <cellStyle name="20% - Акцент2 3 6" xfId="4681"/>
    <cellStyle name="20% - Акцент2 4" xfId="2196"/>
    <cellStyle name="20% - Акцент2 4 2" xfId="4156"/>
    <cellStyle name="20% - Акцент2 4 2 2" xfId="4595"/>
    <cellStyle name="20% - Акцент2 4 2 3" xfId="4420"/>
    <cellStyle name="20% - Акцент2 4 2 4" xfId="4770"/>
    <cellStyle name="20% - Акцент2 4 3" xfId="4507"/>
    <cellStyle name="20% - Акцент2 4 4" xfId="4332"/>
    <cellStyle name="20% - Акцент2 4 5" xfId="4683"/>
    <cellStyle name="20% - Акцент3 2" xfId="2197"/>
    <cellStyle name="20% - Акцент3 2 2" xfId="2198"/>
    <cellStyle name="20% - Акцент3 2 2 2" xfId="4158"/>
    <cellStyle name="20% - Акцент3 2 2 2 2" xfId="4597"/>
    <cellStyle name="20% - Акцент3 2 2 2 3" xfId="4422"/>
    <cellStyle name="20% - Акцент3 2 2 2 4" xfId="4772"/>
    <cellStyle name="20% - Акцент3 2 2 3" xfId="4509"/>
    <cellStyle name="20% - Акцент3 2 2 4" xfId="4334"/>
    <cellStyle name="20% - Акцент3 2 2 5" xfId="4685"/>
    <cellStyle name="20% - Акцент3 2 3" xfId="4157"/>
    <cellStyle name="20% - Акцент3 2 3 2" xfId="4596"/>
    <cellStyle name="20% - Акцент3 2 3 3" xfId="4421"/>
    <cellStyle name="20% - Акцент3 2 3 4" xfId="4771"/>
    <cellStyle name="20% - Акцент3 2 4" xfId="4508"/>
    <cellStyle name="20% - Акцент3 2 5" xfId="4333"/>
    <cellStyle name="20% - Акцент3 2 6" xfId="4684"/>
    <cellStyle name="20% - Акцент3 3" xfId="2199"/>
    <cellStyle name="20% - Акцент3 3 2" xfId="2200"/>
    <cellStyle name="20% - Акцент3 3 2 2" xfId="4160"/>
    <cellStyle name="20% - Акцент3 3 2 2 2" xfId="4599"/>
    <cellStyle name="20% - Акцент3 3 2 2 3" xfId="4424"/>
    <cellStyle name="20% - Акцент3 3 2 2 4" xfId="4774"/>
    <cellStyle name="20% - Акцент3 3 2 3" xfId="4511"/>
    <cellStyle name="20% - Акцент3 3 2 4" xfId="4336"/>
    <cellStyle name="20% - Акцент3 3 2 5" xfId="4687"/>
    <cellStyle name="20% - Акцент3 3 3" xfId="4159"/>
    <cellStyle name="20% - Акцент3 3 3 2" xfId="4598"/>
    <cellStyle name="20% - Акцент3 3 3 3" xfId="4423"/>
    <cellStyle name="20% - Акцент3 3 3 4" xfId="4773"/>
    <cellStyle name="20% - Акцент3 3 4" xfId="4510"/>
    <cellStyle name="20% - Акцент3 3 5" xfId="4335"/>
    <cellStyle name="20% - Акцент3 3 6" xfId="4686"/>
    <cellStyle name="20% - Акцент3 4" xfId="2201"/>
    <cellStyle name="20% - Акцент3 4 2" xfId="4161"/>
    <cellStyle name="20% - Акцент3 4 2 2" xfId="4600"/>
    <cellStyle name="20% - Акцент3 4 2 3" xfId="4425"/>
    <cellStyle name="20% - Акцент3 4 2 4" xfId="4775"/>
    <cellStyle name="20% - Акцент3 4 3" xfId="4512"/>
    <cellStyle name="20% - Акцент3 4 4" xfId="4337"/>
    <cellStyle name="20% - Акцент3 4 5" xfId="4688"/>
    <cellStyle name="20% - Акцент4 2" xfId="2202"/>
    <cellStyle name="20% - Акцент4 2 2" xfId="2203"/>
    <cellStyle name="20% - Акцент4 2 2 2" xfId="4163"/>
    <cellStyle name="20% - Акцент4 2 2 2 2" xfId="4602"/>
    <cellStyle name="20% - Акцент4 2 2 2 3" xfId="4427"/>
    <cellStyle name="20% - Акцент4 2 2 2 4" xfId="4777"/>
    <cellStyle name="20% - Акцент4 2 2 3" xfId="4514"/>
    <cellStyle name="20% - Акцент4 2 2 4" xfId="4339"/>
    <cellStyle name="20% - Акцент4 2 2 5" xfId="4690"/>
    <cellStyle name="20% - Акцент4 2 3" xfId="4162"/>
    <cellStyle name="20% - Акцент4 2 3 2" xfId="4601"/>
    <cellStyle name="20% - Акцент4 2 3 3" xfId="4426"/>
    <cellStyle name="20% - Акцент4 2 3 4" xfId="4776"/>
    <cellStyle name="20% - Акцент4 2 4" xfId="4513"/>
    <cellStyle name="20% - Акцент4 2 5" xfId="4338"/>
    <cellStyle name="20% - Акцент4 2 6" xfId="4689"/>
    <cellStyle name="20% - Акцент4 3" xfId="2204"/>
    <cellStyle name="20% - Акцент4 3 2" xfId="2205"/>
    <cellStyle name="20% - Акцент4 3 2 2" xfId="4165"/>
    <cellStyle name="20% - Акцент4 3 2 2 2" xfId="4604"/>
    <cellStyle name="20% - Акцент4 3 2 2 3" xfId="4429"/>
    <cellStyle name="20% - Акцент4 3 2 2 4" xfId="4779"/>
    <cellStyle name="20% - Акцент4 3 2 3" xfId="4516"/>
    <cellStyle name="20% - Акцент4 3 2 4" xfId="4341"/>
    <cellStyle name="20% - Акцент4 3 2 5" xfId="4692"/>
    <cellStyle name="20% - Акцент4 3 3" xfId="4164"/>
    <cellStyle name="20% - Акцент4 3 3 2" xfId="4603"/>
    <cellStyle name="20% - Акцент4 3 3 3" xfId="4428"/>
    <cellStyle name="20% - Акцент4 3 3 4" xfId="4778"/>
    <cellStyle name="20% - Акцент4 3 4" xfId="4515"/>
    <cellStyle name="20% - Акцент4 3 5" xfId="4340"/>
    <cellStyle name="20% - Акцент4 3 6" xfId="4691"/>
    <cellStyle name="20% - Акцент4 4" xfId="2206"/>
    <cellStyle name="20% - Акцент4 4 2" xfId="4166"/>
    <cellStyle name="20% - Акцент4 4 2 2" xfId="4605"/>
    <cellStyle name="20% - Акцент4 4 2 3" xfId="4430"/>
    <cellStyle name="20% - Акцент4 4 2 4" xfId="4780"/>
    <cellStyle name="20% - Акцент4 4 3" xfId="4517"/>
    <cellStyle name="20% - Акцент4 4 4" xfId="4342"/>
    <cellStyle name="20% - Акцент4 4 5" xfId="4693"/>
    <cellStyle name="20% - Акцент5 2" xfId="2207"/>
    <cellStyle name="20% - Акцент5 2 2" xfId="2208"/>
    <cellStyle name="20% - Акцент5 2 2 2" xfId="4168"/>
    <cellStyle name="20% - Акцент5 2 2 2 2" xfId="4607"/>
    <cellStyle name="20% - Акцент5 2 2 2 3" xfId="4432"/>
    <cellStyle name="20% - Акцент5 2 2 2 4" xfId="4782"/>
    <cellStyle name="20% - Акцент5 2 2 3" xfId="4519"/>
    <cellStyle name="20% - Акцент5 2 2 4" xfId="4344"/>
    <cellStyle name="20% - Акцент5 2 2 5" xfId="4695"/>
    <cellStyle name="20% - Акцент5 2 3" xfId="4167"/>
    <cellStyle name="20% - Акцент5 2 3 2" xfId="4606"/>
    <cellStyle name="20% - Акцент5 2 3 3" xfId="4431"/>
    <cellStyle name="20% - Акцент5 2 3 4" xfId="4781"/>
    <cellStyle name="20% - Акцент5 2 4" xfId="4518"/>
    <cellStyle name="20% - Акцент5 2 5" xfId="4343"/>
    <cellStyle name="20% - Акцент5 2 6" xfId="4694"/>
    <cellStyle name="20% - Акцент5 3" xfId="2209"/>
    <cellStyle name="20% - Акцент5 3 2" xfId="2210"/>
    <cellStyle name="20% - Акцент5 3 2 2" xfId="4170"/>
    <cellStyle name="20% - Акцент5 3 2 2 2" xfId="4609"/>
    <cellStyle name="20% - Акцент5 3 2 2 3" xfId="4434"/>
    <cellStyle name="20% - Акцент5 3 2 2 4" xfId="4784"/>
    <cellStyle name="20% - Акцент5 3 2 3" xfId="4521"/>
    <cellStyle name="20% - Акцент5 3 2 4" xfId="4346"/>
    <cellStyle name="20% - Акцент5 3 2 5" xfId="4697"/>
    <cellStyle name="20% - Акцент5 3 3" xfId="4169"/>
    <cellStyle name="20% - Акцент5 3 3 2" xfId="4608"/>
    <cellStyle name="20% - Акцент5 3 3 3" xfId="4433"/>
    <cellStyle name="20% - Акцент5 3 3 4" xfId="4783"/>
    <cellStyle name="20% - Акцент5 3 4" xfId="4520"/>
    <cellStyle name="20% - Акцент5 3 5" xfId="4345"/>
    <cellStyle name="20% - Акцент5 3 6" xfId="4696"/>
    <cellStyle name="20% - Акцент5 4" xfId="2211"/>
    <cellStyle name="20% - Акцент5 4 2" xfId="4171"/>
    <cellStyle name="20% - Акцент5 4 2 2" xfId="4610"/>
    <cellStyle name="20% - Акцент5 4 2 3" xfId="4435"/>
    <cellStyle name="20% - Акцент5 4 2 4" xfId="4785"/>
    <cellStyle name="20% - Акцент5 4 3" xfId="4522"/>
    <cellStyle name="20% - Акцент5 4 4" xfId="4347"/>
    <cellStyle name="20% - Акцент5 4 5" xfId="4698"/>
    <cellStyle name="20% - Акцент6 2" xfId="2212"/>
    <cellStyle name="20% - Акцент6 2 2" xfId="2213"/>
    <cellStyle name="20% - Акцент6 2 2 2" xfId="4173"/>
    <cellStyle name="20% - Акцент6 2 2 2 2" xfId="4612"/>
    <cellStyle name="20% - Акцент6 2 2 2 3" xfId="4437"/>
    <cellStyle name="20% - Акцент6 2 2 2 4" xfId="4787"/>
    <cellStyle name="20% - Акцент6 2 2 3" xfId="4524"/>
    <cellStyle name="20% - Акцент6 2 2 4" xfId="4349"/>
    <cellStyle name="20% - Акцент6 2 2 5" xfId="4700"/>
    <cellStyle name="20% - Акцент6 2 3" xfId="4172"/>
    <cellStyle name="20% - Акцент6 2 3 2" xfId="4611"/>
    <cellStyle name="20% - Акцент6 2 3 3" xfId="4436"/>
    <cellStyle name="20% - Акцент6 2 3 4" xfId="4786"/>
    <cellStyle name="20% - Акцент6 2 4" xfId="4523"/>
    <cellStyle name="20% - Акцент6 2 5" xfId="4348"/>
    <cellStyle name="20% - Акцент6 2 6" xfId="4699"/>
    <cellStyle name="20% - Акцент6 3" xfId="2214"/>
    <cellStyle name="20% - Акцент6 3 2" xfId="2215"/>
    <cellStyle name="20% - Акцент6 3 2 2" xfId="4175"/>
    <cellStyle name="20% - Акцент6 3 2 2 2" xfId="4614"/>
    <cellStyle name="20% - Акцент6 3 2 2 3" xfId="4439"/>
    <cellStyle name="20% - Акцент6 3 2 2 4" xfId="4789"/>
    <cellStyle name="20% - Акцент6 3 2 3" xfId="4526"/>
    <cellStyle name="20% - Акцент6 3 2 4" xfId="4351"/>
    <cellStyle name="20% - Акцент6 3 2 5" xfId="4702"/>
    <cellStyle name="20% - Акцент6 3 3" xfId="4174"/>
    <cellStyle name="20% - Акцент6 3 3 2" xfId="4613"/>
    <cellStyle name="20% - Акцент6 3 3 3" xfId="4438"/>
    <cellStyle name="20% - Акцент6 3 3 4" xfId="4788"/>
    <cellStyle name="20% - Акцент6 3 4" xfId="4525"/>
    <cellStyle name="20% - Акцент6 3 5" xfId="4350"/>
    <cellStyle name="20% - Акцент6 3 6" xfId="4701"/>
    <cellStyle name="20% - Акцент6 4" xfId="2216"/>
    <cellStyle name="20% - Акцент6 4 2" xfId="4176"/>
    <cellStyle name="20% - Акцент6 4 2 2" xfId="4615"/>
    <cellStyle name="20% - Акцент6 4 2 3" xfId="4440"/>
    <cellStyle name="20% - Акцент6 4 2 4" xfId="4790"/>
    <cellStyle name="20% - Акцент6 4 3" xfId="4527"/>
    <cellStyle name="20% - Акцент6 4 4" xfId="4352"/>
    <cellStyle name="20% - Акцент6 4 5" xfId="4703"/>
    <cellStyle name="20% - 강조색1" xfId="264"/>
    <cellStyle name="20% - 강조색1 2" xfId="265"/>
    <cellStyle name="20% - 강조색1 2 2" xfId="2618"/>
    <cellStyle name="20% - 강조색1 3" xfId="2617"/>
    <cellStyle name="20% - 강조색2" xfId="266"/>
    <cellStyle name="20% - 강조색2 2" xfId="267"/>
    <cellStyle name="20% - 강조색2 2 2" xfId="2620"/>
    <cellStyle name="20% - 강조색2 3" xfId="2619"/>
    <cellStyle name="20% - 강조색3" xfId="268"/>
    <cellStyle name="20% - 강조색3 2" xfId="269"/>
    <cellStyle name="20% - 강조색3 2 2" xfId="2622"/>
    <cellStyle name="20% - 강조색3 3" xfId="2621"/>
    <cellStyle name="20% - 강조색4" xfId="270"/>
    <cellStyle name="20% - 강조색4 2" xfId="271"/>
    <cellStyle name="20% - 강조색4 2 2" xfId="2624"/>
    <cellStyle name="20% - 강조색4 3" xfId="2623"/>
    <cellStyle name="20% - 강조색5" xfId="272"/>
    <cellStyle name="20% - 강조색5 2" xfId="273"/>
    <cellStyle name="20% - 강조색5 2 2" xfId="2626"/>
    <cellStyle name="20% - 강조색5 3" xfId="2625"/>
    <cellStyle name="20% - 강조색6" xfId="274"/>
    <cellStyle name="20% - 강조색6 2" xfId="275"/>
    <cellStyle name="20% - 강조색6 2 2" xfId="2628"/>
    <cellStyle name="20% - 강조색6 3" xfId="2627"/>
    <cellStyle name="2decimal" xfId="2217"/>
    <cellStyle name="³¯Â¥" xfId="276"/>
    <cellStyle name="³¯Â¥ 2" xfId="2629"/>
    <cellStyle name="40 % - Akzent1 2" xfId="277"/>
    <cellStyle name="40 % - Akzent1 2 2" xfId="2630"/>
    <cellStyle name="40 % - Akzent2 2" xfId="278"/>
    <cellStyle name="40 % - Akzent2 2 2" xfId="2631"/>
    <cellStyle name="40 % - Akzent3 2" xfId="279"/>
    <cellStyle name="40 % - Akzent3 2 2" xfId="2632"/>
    <cellStyle name="40 % - Akzent4 2" xfId="280"/>
    <cellStyle name="40 % - Akzent4 2 2" xfId="2633"/>
    <cellStyle name="40 % - Akzent5 2" xfId="281"/>
    <cellStyle name="40 % - Akzent5 2 2" xfId="2634"/>
    <cellStyle name="40 % - Akzent6 2" xfId="282"/>
    <cellStyle name="40 % - Akzent6 2 2" xfId="2635"/>
    <cellStyle name="40% - Akzent1" xfId="283"/>
    <cellStyle name="40% - Akzent1 2" xfId="2636"/>
    <cellStyle name="40% - Akzent2" xfId="284"/>
    <cellStyle name="40% - Akzent2 2" xfId="2637"/>
    <cellStyle name="40% - Akzent3" xfId="285"/>
    <cellStyle name="40% - Akzent3 2" xfId="2638"/>
    <cellStyle name="40% - Akzent4" xfId="286"/>
    <cellStyle name="40% - Akzent4 2" xfId="2639"/>
    <cellStyle name="40% - Akzent5" xfId="287"/>
    <cellStyle name="40% - Akzent5 2" xfId="2640"/>
    <cellStyle name="40% - Akzent6" xfId="288"/>
    <cellStyle name="40% - Akzent6 2" xfId="2641"/>
    <cellStyle name="40% - Акцент1 2" xfId="2218"/>
    <cellStyle name="40% - Акцент1 2 2" xfId="2219"/>
    <cellStyle name="40% - Акцент1 2 2 2" xfId="4178"/>
    <cellStyle name="40% - Акцент1 2 2 2 2" xfId="4617"/>
    <cellStyle name="40% - Акцент1 2 2 2 3" xfId="4442"/>
    <cellStyle name="40% - Акцент1 2 2 2 4" xfId="4792"/>
    <cellStyle name="40% - Акцент1 2 2 3" xfId="4529"/>
    <cellStyle name="40% - Акцент1 2 2 4" xfId="4354"/>
    <cellStyle name="40% - Акцент1 2 2 5" xfId="4705"/>
    <cellStyle name="40% - Акцент1 2 3" xfId="4177"/>
    <cellStyle name="40% - Акцент1 2 3 2" xfId="4616"/>
    <cellStyle name="40% - Акцент1 2 3 3" xfId="4441"/>
    <cellStyle name="40% - Акцент1 2 3 4" xfId="4791"/>
    <cellStyle name="40% - Акцент1 2 4" xfId="4528"/>
    <cellStyle name="40% - Акцент1 2 5" xfId="4353"/>
    <cellStyle name="40% - Акцент1 2 6" xfId="4704"/>
    <cellStyle name="40% - Акцент1 3" xfId="2220"/>
    <cellStyle name="40% - Акцент1 3 2" xfId="2221"/>
    <cellStyle name="40% - Акцент1 3 2 2" xfId="4180"/>
    <cellStyle name="40% - Акцент1 3 2 2 2" xfId="4619"/>
    <cellStyle name="40% - Акцент1 3 2 2 3" xfId="4444"/>
    <cellStyle name="40% - Акцент1 3 2 2 4" xfId="4794"/>
    <cellStyle name="40% - Акцент1 3 2 3" xfId="4531"/>
    <cellStyle name="40% - Акцент1 3 2 4" xfId="4356"/>
    <cellStyle name="40% - Акцент1 3 2 5" xfId="4707"/>
    <cellStyle name="40% - Акцент1 3 3" xfId="4179"/>
    <cellStyle name="40% - Акцент1 3 3 2" xfId="4618"/>
    <cellStyle name="40% - Акцент1 3 3 3" xfId="4443"/>
    <cellStyle name="40% - Акцент1 3 3 4" xfId="4793"/>
    <cellStyle name="40% - Акцент1 3 4" xfId="4530"/>
    <cellStyle name="40% - Акцент1 3 5" xfId="4355"/>
    <cellStyle name="40% - Акцент1 3 6" xfId="4706"/>
    <cellStyle name="40% - Акцент1 4" xfId="2222"/>
    <cellStyle name="40% - Акцент1 4 2" xfId="4181"/>
    <cellStyle name="40% - Акцент1 4 2 2" xfId="4620"/>
    <cellStyle name="40% - Акцент1 4 2 3" xfId="4445"/>
    <cellStyle name="40% - Акцент1 4 2 4" xfId="4795"/>
    <cellStyle name="40% - Акцент1 4 3" xfId="4532"/>
    <cellStyle name="40% - Акцент1 4 4" xfId="4357"/>
    <cellStyle name="40% - Акцент1 4 5" xfId="4708"/>
    <cellStyle name="40% - Акцент2 2" xfId="2223"/>
    <cellStyle name="40% - Акцент2 2 2" xfId="2224"/>
    <cellStyle name="40% - Акцент2 2 2 2" xfId="4183"/>
    <cellStyle name="40% - Акцент2 2 2 2 2" xfId="4622"/>
    <cellStyle name="40% - Акцент2 2 2 2 3" xfId="4447"/>
    <cellStyle name="40% - Акцент2 2 2 2 4" xfId="4797"/>
    <cellStyle name="40% - Акцент2 2 2 3" xfId="4534"/>
    <cellStyle name="40% - Акцент2 2 2 4" xfId="4359"/>
    <cellStyle name="40% - Акцент2 2 2 5" xfId="4710"/>
    <cellStyle name="40% - Акцент2 2 3" xfId="4182"/>
    <cellStyle name="40% - Акцент2 2 3 2" xfId="4621"/>
    <cellStyle name="40% - Акцент2 2 3 3" xfId="4446"/>
    <cellStyle name="40% - Акцент2 2 3 4" xfId="4796"/>
    <cellStyle name="40% - Акцент2 2 4" xfId="4533"/>
    <cellStyle name="40% - Акцент2 2 5" xfId="4358"/>
    <cellStyle name="40% - Акцент2 2 6" xfId="4709"/>
    <cellStyle name="40% - Акцент2 3" xfId="2225"/>
    <cellStyle name="40% - Акцент2 3 2" xfId="2226"/>
    <cellStyle name="40% - Акцент2 3 2 2" xfId="4185"/>
    <cellStyle name="40% - Акцент2 3 2 2 2" xfId="4624"/>
    <cellStyle name="40% - Акцент2 3 2 2 3" xfId="4449"/>
    <cellStyle name="40% - Акцент2 3 2 2 4" xfId="4799"/>
    <cellStyle name="40% - Акцент2 3 2 3" xfId="4536"/>
    <cellStyle name="40% - Акцент2 3 2 4" xfId="4361"/>
    <cellStyle name="40% - Акцент2 3 2 5" xfId="4712"/>
    <cellStyle name="40% - Акцент2 3 3" xfId="4184"/>
    <cellStyle name="40% - Акцент2 3 3 2" xfId="4623"/>
    <cellStyle name="40% - Акцент2 3 3 3" xfId="4448"/>
    <cellStyle name="40% - Акцент2 3 3 4" xfId="4798"/>
    <cellStyle name="40% - Акцент2 3 4" xfId="4535"/>
    <cellStyle name="40% - Акцент2 3 5" xfId="4360"/>
    <cellStyle name="40% - Акцент2 3 6" xfId="4711"/>
    <cellStyle name="40% - Акцент2 4" xfId="2227"/>
    <cellStyle name="40% - Акцент2 4 2" xfId="4186"/>
    <cellStyle name="40% - Акцент2 4 2 2" xfId="4625"/>
    <cellStyle name="40% - Акцент2 4 2 3" xfId="4450"/>
    <cellStyle name="40% - Акцент2 4 2 4" xfId="4800"/>
    <cellStyle name="40% - Акцент2 4 3" xfId="4537"/>
    <cellStyle name="40% - Акцент2 4 4" xfId="4362"/>
    <cellStyle name="40% - Акцент2 4 5" xfId="4713"/>
    <cellStyle name="40% - Акцент3 2" xfId="2228"/>
    <cellStyle name="40% - Акцент3 2 2" xfId="2229"/>
    <cellStyle name="40% - Акцент3 2 2 2" xfId="4188"/>
    <cellStyle name="40% - Акцент3 2 2 2 2" xfId="4627"/>
    <cellStyle name="40% - Акцент3 2 2 2 3" xfId="4452"/>
    <cellStyle name="40% - Акцент3 2 2 2 4" xfId="4802"/>
    <cellStyle name="40% - Акцент3 2 2 3" xfId="4539"/>
    <cellStyle name="40% - Акцент3 2 2 4" xfId="4364"/>
    <cellStyle name="40% - Акцент3 2 2 5" xfId="4715"/>
    <cellStyle name="40% - Акцент3 2 3" xfId="4187"/>
    <cellStyle name="40% - Акцент3 2 3 2" xfId="4626"/>
    <cellStyle name="40% - Акцент3 2 3 3" xfId="4451"/>
    <cellStyle name="40% - Акцент3 2 3 4" xfId="4801"/>
    <cellStyle name="40% - Акцент3 2 4" xfId="4538"/>
    <cellStyle name="40% - Акцент3 2 5" xfId="4363"/>
    <cellStyle name="40% - Акцент3 2 6" xfId="4714"/>
    <cellStyle name="40% - Акцент3 3" xfId="2230"/>
    <cellStyle name="40% - Акцент3 3 2" xfId="2231"/>
    <cellStyle name="40% - Акцент3 3 2 2" xfId="4190"/>
    <cellStyle name="40% - Акцент3 3 2 2 2" xfId="4629"/>
    <cellStyle name="40% - Акцент3 3 2 2 3" xfId="4454"/>
    <cellStyle name="40% - Акцент3 3 2 2 4" xfId="4804"/>
    <cellStyle name="40% - Акцент3 3 2 3" xfId="4541"/>
    <cellStyle name="40% - Акцент3 3 2 4" xfId="4366"/>
    <cellStyle name="40% - Акцент3 3 2 5" xfId="4717"/>
    <cellStyle name="40% - Акцент3 3 3" xfId="4189"/>
    <cellStyle name="40% - Акцент3 3 3 2" xfId="4628"/>
    <cellStyle name="40% - Акцент3 3 3 3" xfId="4453"/>
    <cellStyle name="40% - Акцент3 3 3 4" xfId="4803"/>
    <cellStyle name="40% - Акцент3 3 4" xfId="4540"/>
    <cellStyle name="40% - Акцент3 3 5" xfId="4365"/>
    <cellStyle name="40% - Акцент3 3 6" xfId="4716"/>
    <cellStyle name="40% - Акцент3 4" xfId="2232"/>
    <cellStyle name="40% - Акцент3 4 2" xfId="4191"/>
    <cellStyle name="40% - Акцент3 4 2 2" xfId="4630"/>
    <cellStyle name="40% - Акцент3 4 2 3" xfId="4455"/>
    <cellStyle name="40% - Акцент3 4 2 4" xfId="4805"/>
    <cellStyle name="40% - Акцент3 4 3" xfId="4542"/>
    <cellStyle name="40% - Акцент3 4 4" xfId="4367"/>
    <cellStyle name="40% - Акцент3 4 5" xfId="4718"/>
    <cellStyle name="40% - Акцент4 2" xfId="2233"/>
    <cellStyle name="40% - Акцент4 2 2" xfId="2234"/>
    <cellStyle name="40% - Акцент4 2 2 2" xfId="4193"/>
    <cellStyle name="40% - Акцент4 2 2 2 2" xfId="4632"/>
    <cellStyle name="40% - Акцент4 2 2 2 3" xfId="4457"/>
    <cellStyle name="40% - Акцент4 2 2 2 4" xfId="4807"/>
    <cellStyle name="40% - Акцент4 2 2 3" xfId="4544"/>
    <cellStyle name="40% - Акцент4 2 2 4" xfId="4369"/>
    <cellStyle name="40% - Акцент4 2 2 5" xfId="4720"/>
    <cellStyle name="40% - Акцент4 2 3" xfId="4192"/>
    <cellStyle name="40% - Акцент4 2 3 2" xfId="4631"/>
    <cellStyle name="40% - Акцент4 2 3 3" xfId="4456"/>
    <cellStyle name="40% - Акцент4 2 3 4" xfId="4806"/>
    <cellStyle name="40% - Акцент4 2 4" xfId="4543"/>
    <cellStyle name="40% - Акцент4 2 5" xfId="4368"/>
    <cellStyle name="40% - Акцент4 2 6" xfId="4719"/>
    <cellStyle name="40% - Акцент4 3" xfId="2235"/>
    <cellStyle name="40% - Акцент4 3 2" xfId="2236"/>
    <cellStyle name="40% - Акцент4 3 2 2" xfId="4195"/>
    <cellStyle name="40% - Акцент4 3 2 2 2" xfId="4634"/>
    <cellStyle name="40% - Акцент4 3 2 2 3" xfId="4459"/>
    <cellStyle name="40% - Акцент4 3 2 2 4" xfId="4809"/>
    <cellStyle name="40% - Акцент4 3 2 3" xfId="4546"/>
    <cellStyle name="40% - Акцент4 3 2 4" xfId="4371"/>
    <cellStyle name="40% - Акцент4 3 2 5" xfId="4722"/>
    <cellStyle name="40% - Акцент4 3 3" xfId="4194"/>
    <cellStyle name="40% - Акцент4 3 3 2" xfId="4633"/>
    <cellStyle name="40% - Акцент4 3 3 3" xfId="4458"/>
    <cellStyle name="40% - Акцент4 3 3 4" xfId="4808"/>
    <cellStyle name="40% - Акцент4 3 4" xfId="4545"/>
    <cellStyle name="40% - Акцент4 3 5" xfId="4370"/>
    <cellStyle name="40% - Акцент4 3 6" xfId="4721"/>
    <cellStyle name="40% - Акцент4 4" xfId="2237"/>
    <cellStyle name="40% - Акцент4 4 2" xfId="4196"/>
    <cellStyle name="40% - Акцент4 4 2 2" xfId="4635"/>
    <cellStyle name="40% - Акцент4 4 2 3" xfId="4460"/>
    <cellStyle name="40% - Акцент4 4 2 4" xfId="4810"/>
    <cellStyle name="40% - Акцент4 4 3" xfId="4547"/>
    <cellStyle name="40% - Акцент4 4 4" xfId="4372"/>
    <cellStyle name="40% - Акцент4 4 5" xfId="4723"/>
    <cellStyle name="40% - Акцент5 2" xfId="2238"/>
    <cellStyle name="40% - Акцент5 2 2" xfId="2239"/>
    <cellStyle name="40% - Акцент5 2 2 2" xfId="4198"/>
    <cellStyle name="40% - Акцент5 2 2 2 2" xfId="4637"/>
    <cellStyle name="40% - Акцент5 2 2 2 3" xfId="4462"/>
    <cellStyle name="40% - Акцент5 2 2 2 4" xfId="4812"/>
    <cellStyle name="40% - Акцент5 2 2 3" xfId="4549"/>
    <cellStyle name="40% - Акцент5 2 2 4" xfId="4374"/>
    <cellStyle name="40% - Акцент5 2 2 5" xfId="4725"/>
    <cellStyle name="40% - Акцент5 2 3" xfId="4197"/>
    <cellStyle name="40% - Акцент5 2 3 2" xfId="4636"/>
    <cellStyle name="40% - Акцент5 2 3 3" xfId="4461"/>
    <cellStyle name="40% - Акцент5 2 3 4" xfId="4811"/>
    <cellStyle name="40% - Акцент5 2 4" xfId="4548"/>
    <cellStyle name="40% - Акцент5 2 5" xfId="4373"/>
    <cellStyle name="40% - Акцент5 2 6" xfId="4724"/>
    <cellStyle name="40% - Акцент5 3" xfId="2240"/>
    <cellStyle name="40% - Акцент5 3 2" xfId="2241"/>
    <cellStyle name="40% - Акцент5 3 2 2" xfId="4200"/>
    <cellStyle name="40% - Акцент5 3 2 2 2" xfId="4639"/>
    <cellStyle name="40% - Акцент5 3 2 2 3" xfId="4464"/>
    <cellStyle name="40% - Акцент5 3 2 2 4" xfId="4814"/>
    <cellStyle name="40% - Акцент5 3 2 3" xfId="4551"/>
    <cellStyle name="40% - Акцент5 3 2 4" xfId="4376"/>
    <cellStyle name="40% - Акцент5 3 2 5" xfId="4727"/>
    <cellStyle name="40% - Акцент5 3 3" xfId="4199"/>
    <cellStyle name="40% - Акцент5 3 3 2" xfId="4638"/>
    <cellStyle name="40% - Акцент5 3 3 3" xfId="4463"/>
    <cellStyle name="40% - Акцент5 3 3 4" xfId="4813"/>
    <cellStyle name="40% - Акцент5 3 4" xfId="4550"/>
    <cellStyle name="40% - Акцент5 3 5" xfId="4375"/>
    <cellStyle name="40% - Акцент5 3 6" xfId="4726"/>
    <cellStyle name="40% - Акцент5 4" xfId="2242"/>
    <cellStyle name="40% - Акцент5 4 2" xfId="4201"/>
    <cellStyle name="40% - Акцент5 4 2 2" xfId="4640"/>
    <cellStyle name="40% - Акцент5 4 2 3" xfId="4465"/>
    <cellStyle name="40% - Акцент5 4 2 4" xfId="4815"/>
    <cellStyle name="40% - Акцент5 4 3" xfId="4552"/>
    <cellStyle name="40% - Акцент5 4 4" xfId="4377"/>
    <cellStyle name="40% - Акцент5 4 5" xfId="4728"/>
    <cellStyle name="40% - Акцент6 2" xfId="2243"/>
    <cellStyle name="40% - Акцент6 2 2" xfId="2244"/>
    <cellStyle name="40% - Акцент6 2 2 2" xfId="4203"/>
    <cellStyle name="40% - Акцент6 2 2 2 2" xfId="4642"/>
    <cellStyle name="40% - Акцент6 2 2 2 3" xfId="4467"/>
    <cellStyle name="40% - Акцент6 2 2 2 4" xfId="4817"/>
    <cellStyle name="40% - Акцент6 2 2 3" xfId="4554"/>
    <cellStyle name="40% - Акцент6 2 2 4" xfId="4379"/>
    <cellStyle name="40% - Акцент6 2 2 5" xfId="4730"/>
    <cellStyle name="40% - Акцент6 2 3" xfId="4202"/>
    <cellStyle name="40% - Акцент6 2 3 2" xfId="4641"/>
    <cellStyle name="40% - Акцент6 2 3 3" xfId="4466"/>
    <cellStyle name="40% - Акцент6 2 3 4" xfId="4816"/>
    <cellStyle name="40% - Акцент6 2 4" xfId="4553"/>
    <cellStyle name="40% - Акцент6 2 5" xfId="4378"/>
    <cellStyle name="40% - Акцент6 2 6" xfId="4729"/>
    <cellStyle name="40% - Акцент6 3" xfId="2245"/>
    <cellStyle name="40% - Акцент6 3 2" xfId="2246"/>
    <cellStyle name="40% - Акцент6 3 2 2" xfId="4205"/>
    <cellStyle name="40% - Акцент6 3 2 2 2" xfId="4644"/>
    <cellStyle name="40% - Акцент6 3 2 2 3" xfId="4469"/>
    <cellStyle name="40% - Акцент6 3 2 2 4" xfId="4819"/>
    <cellStyle name="40% - Акцент6 3 2 3" xfId="4556"/>
    <cellStyle name="40% - Акцент6 3 2 4" xfId="4381"/>
    <cellStyle name="40% - Акцент6 3 2 5" xfId="4732"/>
    <cellStyle name="40% - Акцент6 3 3" xfId="4204"/>
    <cellStyle name="40% - Акцент6 3 3 2" xfId="4643"/>
    <cellStyle name="40% - Акцент6 3 3 3" xfId="4468"/>
    <cellStyle name="40% - Акцент6 3 3 4" xfId="4818"/>
    <cellStyle name="40% - Акцент6 3 4" xfId="4555"/>
    <cellStyle name="40% - Акцент6 3 5" xfId="4380"/>
    <cellStyle name="40% - Акцент6 3 6" xfId="4731"/>
    <cellStyle name="40% - Акцент6 4" xfId="2247"/>
    <cellStyle name="40% - Акцент6 4 2" xfId="4206"/>
    <cellStyle name="40% - Акцент6 4 2 2" xfId="4645"/>
    <cellStyle name="40% - Акцент6 4 2 3" xfId="4470"/>
    <cellStyle name="40% - Акцент6 4 2 4" xfId="4820"/>
    <cellStyle name="40% - Акцент6 4 3" xfId="4557"/>
    <cellStyle name="40% - Акцент6 4 4" xfId="4382"/>
    <cellStyle name="40% - Акцент6 4 5" xfId="4733"/>
    <cellStyle name="40% - 강조색1" xfId="289"/>
    <cellStyle name="40% - 강조색1 2" xfId="290"/>
    <cellStyle name="40% - 강조색1 2 2" xfId="2643"/>
    <cellStyle name="40% - 강조색1 3" xfId="2642"/>
    <cellStyle name="40% - 강조색2" xfId="291"/>
    <cellStyle name="40% - 강조색2 2" xfId="292"/>
    <cellStyle name="40% - 강조색2 2 2" xfId="2645"/>
    <cellStyle name="40% - 강조색2 3" xfId="2644"/>
    <cellStyle name="40% - 강조색3" xfId="293"/>
    <cellStyle name="40% - 강조색3 2" xfId="294"/>
    <cellStyle name="40% - 강조색3 2 2" xfId="2647"/>
    <cellStyle name="40% - 강조색3 3" xfId="2646"/>
    <cellStyle name="40% - 강조색4" xfId="295"/>
    <cellStyle name="40% - 강조색4 2" xfId="296"/>
    <cellStyle name="40% - 강조색4 2 2" xfId="2649"/>
    <cellStyle name="40% - 강조색4 3" xfId="2648"/>
    <cellStyle name="40% - 강조색5" xfId="297"/>
    <cellStyle name="40% - 강조색5 2" xfId="298"/>
    <cellStyle name="40% - 강조색5 2 2" xfId="2651"/>
    <cellStyle name="40% - 강조색5 3" xfId="2650"/>
    <cellStyle name="40% - 강조색6" xfId="299"/>
    <cellStyle name="40% - 강조색6 2" xfId="300"/>
    <cellStyle name="40% - 강조색6 2 2" xfId="2653"/>
    <cellStyle name="40% - 강조색6 3" xfId="2652"/>
    <cellStyle name="60 % - Akzent1 2" xfId="301"/>
    <cellStyle name="60 % - Akzent1 2 2" xfId="2654"/>
    <cellStyle name="60 % - Akzent2 2" xfId="302"/>
    <cellStyle name="60 % - Akzent2 2 2" xfId="2655"/>
    <cellStyle name="60 % - Akzent3 2" xfId="303"/>
    <cellStyle name="60 % - Akzent3 2 2" xfId="2656"/>
    <cellStyle name="60 % - Akzent4 2" xfId="304"/>
    <cellStyle name="60 % - Akzent4 2 2" xfId="2657"/>
    <cellStyle name="60 % - Akzent5 2" xfId="305"/>
    <cellStyle name="60 % - Akzent5 2 2" xfId="2658"/>
    <cellStyle name="60 % - Akzent6 2" xfId="306"/>
    <cellStyle name="60 % - Akzent6 2 2" xfId="2659"/>
    <cellStyle name="60% - Akzent1" xfId="307"/>
    <cellStyle name="60% - Akzent1 2" xfId="2660"/>
    <cellStyle name="60% - Akzent2" xfId="308"/>
    <cellStyle name="60% - Akzent2 2" xfId="2661"/>
    <cellStyle name="60% - Akzent3" xfId="309"/>
    <cellStyle name="60% - Akzent3 2" xfId="2662"/>
    <cellStyle name="60% - Akzent4" xfId="310"/>
    <cellStyle name="60% - Akzent4 2" xfId="2663"/>
    <cellStyle name="60% - Akzent5" xfId="311"/>
    <cellStyle name="60% - Akzent5 2" xfId="2664"/>
    <cellStyle name="60% - Akzent6" xfId="312"/>
    <cellStyle name="60% - Akzent6 2" xfId="2665"/>
    <cellStyle name="60% - 강조색1" xfId="313"/>
    <cellStyle name="60% - 강조색1 2" xfId="314"/>
    <cellStyle name="60% - 강조색1 2 2" xfId="2667"/>
    <cellStyle name="60% - 강조색1 3" xfId="2666"/>
    <cellStyle name="60% - 강조색2" xfId="315"/>
    <cellStyle name="60% - 강조색2 2" xfId="316"/>
    <cellStyle name="60% - 강조색2 2 2" xfId="2669"/>
    <cellStyle name="60% - 강조색2 3" xfId="2668"/>
    <cellStyle name="60% - 강조색3" xfId="317"/>
    <cellStyle name="60% - 강조색3 2" xfId="318"/>
    <cellStyle name="60% - 강조색3 2 2" xfId="2671"/>
    <cellStyle name="60% - 강조색3 3" xfId="2670"/>
    <cellStyle name="60% - 강조색4" xfId="319"/>
    <cellStyle name="60% - 강조색4 2" xfId="320"/>
    <cellStyle name="60% - 강조색4 2 2" xfId="2673"/>
    <cellStyle name="60% - 강조색4 3" xfId="2672"/>
    <cellStyle name="60% - 강조색5" xfId="321"/>
    <cellStyle name="60% - 강조색5 2" xfId="322"/>
    <cellStyle name="60% - 강조색5 2 2" xfId="2675"/>
    <cellStyle name="60% - 강조색5 3" xfId="2674"/>
    <cellStyle name="60% - 강조색6" xfId="323"/>
    <cellStyle name="60% - 강조색6 2" xfId="324"/>
    <cellStyle name="60% - 강조색6 2 2" xfId="2677"/>
    <cellStyle name="60% - 강조색6 3" xfId="2676"/>
    <cellStyle name="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 xfId="2678"/>
    <cellStyle name="A" xfId="325"/>
    <cellStyle name="A 2" xfId="2679"/>
    <cellStyle name="Á¦¸ñ 1(ñ§)" xfId="326"/>
    <cellStyle name="Á¦¸ñ 1(ñ§) 2" xfId="2680"/>
    <cellStyle name="Á¦¸ñ 1(ñé)" xfId="327"/>
    <cellStyle name="Á¦¸ñ 1(ñé) 2" xfId="2681"/>
    <cellStyle name="Á¦¸ñ 2" xfId="328"/>
    <cellStyle name="Á¦¸ñ 2 2" xfId="2682"/>
    <cellStyle name="Á¦¸ñ[1 ÁÙ]" xfId="329"/>
    <cellStyle name="Á¦¸ñ[1 ÁÙ] 2" xfId="2683"/>
    <cellStyle name="Á¦¸ñ[2ÁÙ ¾Æ·¡]" xfId="330"/>
    <cellStyle name="Á¦¸ñ[2ÁÙ ¾Æ·¡] 2" xfId="2684"/>
    <cellStyle name="Á¦¸ñ[2ÁÙ À§]" xfId="331"/>
    <cellStyle name="Á¦¸ñ[2ÁÙ À§] 2" xfId="2685"/>
    <cellStyle name="Á¦¸ñ1" xfId="332"/>
    <cellStyle name="Á¦¸ñ1 2" xfId="2686"/>
    <cellStyle name="A¨­¢¬¢Ò [0]_¡Æ©¬Au¡íeAa" xfId="333"/>
    <cellStyle name="A¨­￠￢￠O [0]_AO¨uRCN¡¾U " xfId="334"/>
    <cellStyle name="A¨­￠￢￠O_AO¨uRCN¡¾U " xfId="335"/>
    <cellStyle name="A¨­¢¬¢Ò_insul for equip(alt)" xfId="336"/>
    <cellStyle name="Accent1 - 20%" xfId="2248"/>
    <cellStyle name="Accent1 - 20% 2" xfId="4207"/>
    <cellStyle name="Accent1 - 40%" xfId="2249"/>
    <cellStyle name="Accent1 - 40% 2" xfId="4208"/>
    <cellStyle name="Accent1 - 60%" xfId="2250"/>
    <cellStyle name="Accent1 - 60% 2" xfId="4209"/>
    <cellStyle name="Accent2 - 20%" xfId="2251"/>
    <cellStyle name="Accent2 - 20% 2" xfId="4210"/>
    <cellStyle name="Accent2 - 40%" xfId="2252"/>
    <cellStyle name="Accent2 - 40% 2" xfId="4211"/>
    <cellStyle name="Accent2 - 60%" xfId="2253"/>
    <cellStyle name="Accent2 - 60% 2" xfId="4212"/>
    <cellStyle name="Accent3 - 20%" xfId="2254"/>
    <cellStyle name="Accent3 - 20% 2" xfId="4213"/>
    <cellStyle name="Accent3 - 40%" xfId="2255"/>
    <cellStyle name="Accent3 - 40% 2" xfId="4214"/>
    <cellStyle name="Accent3 - 60%" xfId="2256"/>
    <cellStyle name="Accent3 - 60% 2" xfId="4215"/>
    <cellStyle name="Accent4 - 20%" xfId="2257"/>
    <cellStyle name="Accent4 - 20% 2" xfId="4216"/>
    <cellStyle name="Accent4 - 40%" xfId="2258"/>
    <cellStyle name="Accent4 - 40% 2" xfId="4217"/>
    <cellStyle name="Accent4 - 60%" xfId="2259"/>
    <cellStyle name="Accent4 - 60% 2" xfId="4218"/>
    <cellStyle name="Accent5 - 20%" xfId="2260"/>
    <cellStyle name="Accent5 - 20% 2" xfId="4219"/>
    <cellStyle name="Accent5 - 40%" xfId="2261"/>
    <cellStyle name="Accent5 - 40% 2" xfId="4220"/>
    <cellStyle name="Accent5 - 60%" xfId="2262"/>
    <cellStyle name="Accent5 - 60% 2" xfId="4221"/>
    <cellStyle name="Accent6 - 20%" xfId="2263"/>
    <cellStyle name="Accent6 - 20% 2" xfId="4222"/>
    <cellStyle name="Accent6 - 40%" xfId="2264"/>
    <cellStyle name="Accent6 - 40% 2" xfId="4223"/>
    <cellStyle name="Accent6 - 60%" xfId="2265"/>
    <cellStyle name="Accent6 - 60% 2" xfId="4224"/>
    <cellStyle name="AeE­ [0]_´eAN°yC￥ " xfId="337"/>
    <cellStyle name="ÅëÈ­ [0]_INQUIRY ¿µ¾÷ÃßÁø " xfId="338"/>
    <cellStyle name="AeE­ [0]_INQUIRY ¿μ¾÷AßAø " xfId="339"/>
    <cellStyle name="AeE­_´eAN°yC￥ " xfId="340"/>
    <cellStyle name="ÅëÈ­_INQUIRY ¿µ¾÷ÃßÁø " xfId="341"/>
    <cellStyle name="AeE­_INQUIRY ¿μ¾÷AßAø " xfId="342"/>
    <cellStyle name="AeE¡© [0]_insul for equip(alt)" xfId="343"/>
    <cellStyle name="AeE¡©_insul for equip(alt)" xfId="344"/>
    <cellStyle name="AeE¡ⓒ [0]_AO¨uRCN¡¾U " xfId="345"/>
    <cellStyle name="AeE¡ⓒ_AO¨uRCN¡¾U " xfId="346"/>
    <cellStyle name="Akzent1 2" xfId="347"/>
    <cellStyle name="Akzent1 2 2" xfId="2687"/>
    <cellStyle name="Akzent2 2" xfId="348"/>
    <cellStyle name="Akzent2 2 2" xfId="2688"/>
    <cellStyle name="Akzent3 2" xfId="349"/>
    <cellStyle name="Akzent3 2 2" xfId="2689"/>
    <cellStyle name="Akzent4 2" xfId="350"/>
    <cellStyle name="Akzent4 2 2" xfId="2690"/>
    <cellStyle name="Akzent5 2" xfId="351"/>
    <cellStyle name="Akzent5 2 2" xfId="2691"/>
    <cellStyle name="Akzent6 2" xfId="352"/>
    <cellStyle name="Akzent6 2 2" xfId="2692"/>
    <cellStyle name="al_QQQ" xfId="353"/>
    <cellStyle name="ALIGNMENT" xfId="354"/>
    <cellStyle name="ALIGNMENT 2" xfId="2693"/>
    <cellStyle name="ÁöÁ¤µÇÁö ¾ÊÀ½" xfId="355"/>
    <cellStyle name="ÁöÁ¤µÇÁö ¾ÊÀ½ 2" xfId="2694"/>
    <cellStyle name="ÄÞ¸¶ [0]_  Á¾  ÇÕ  " xfId="356"/>
    <cellStyle name="AÞ¸¶ [0]_´eAN°yC￥ " xfId="357"/>
    <cellStyle name="ÄÞ¸¶ [0]_INQUIRY ¿µ¾÷ÃßÁø " xfId="358"/>
    <cellStyle name="AÞ¸¶ [0]_INQUIRY ¿μ¾÷AßAø " xfId="359"/>
    <cellStyle name="ÄÞ¸¶ [2]" xfId="360"/>
    <cellStyle name="ÄÞ¸¶ [2] 2" xfId="2695"/>
    <cellStyle name="ÄÞ¸¶[0]" xfId="361"/>
    <cellStyle name="ÄÞ¸¶[0] 2" xfId="2696"/>
    <cellStyle name="ÄÞ¸¶_  Á¾  ÇÕ  " xfId="362"/>
    <cellStyle name="AÞ¸¶_´eAN°yC￥ " xfId="363"/>
    <cellStyle name="ÄÞ¸¶_INQUIRY ¿µ¾÷ÃßÁø " xfId="364"/>
    <cellStyle name="AÞ¸¶_INQUIRY ¿μ¾÷AßAø " xfId="365"/>
    <cellStyle name="Ausgabe" xfId="366"/>
    <cellStyle name="Ausgabe 2" xfId="367"/>
    <cellStyle name="Ausgabe 2 2" xfId="2698"/>
    <cellStyle name="Ausgabe 3" xfId="2697"/>
    <cellStyle name="_x0001_b" xfId="368"/>
    <cellStyle name="_x0001_b 2" xfId="2699"/>
    <cellStyle name="Berechnung" xfId="369"/>
    <cellStyle name="Berechnung 2" xfId="370"/>
    <cellStyle name="Berechnung 2 2" xfId="2701"/>
    <cellStyle name="Berechnung 3" xfId="2700"/>
    <cellStyle name="BOTT" xfId="2266"/>
    <cellStyle name="BOTT 2" xfId="4225"/>
    <cellStyle name="๺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ōᇊb섰ōᇚb셌ōᇪb셨ōᇺb손ōሊbÌōሚbôōሪbŀōሺbŨōቊbƀōቚb솴ōቪb쇌" xfId="2703"/>
    <cellStyle name="C" xfId="371"/>
    <cellStyle name="C¡IA¨ª_¡ic¨u¡A¨￢I¨￢¡Æ AN¡Æe " xfId="372"/>
    <cellStyle name="C¡ÍA¨ª_ALT2-euip" xfId="373"/>
    <cellStyle name="Ç¥¸Ó¸´±Û(ñé)" xfId="374"/>
    <cellStyle name="Ç¥¸Ó¸´±Û(ñé) 2" xfId="2704"/>
    <cellStyle name="Ç¥¸Ó¸´±Û(ß¾)" xfId="375"/>
    <cellStyle name="Ç¥¸Ó¸´±Û(ß¾) 2" xfId="2705"/>
    <cellStyle name="Ç¥¸Ó¸´±Û(ù»)" xfId="376"/>
    <cellStyle name="Ç¥¸Ó¸´±Û(ù») 2" xfId="2706"/>
    <cellStyle name="C￥AØ_  FAB AIA¤  " xfId="377"/>
    <cellStyle name="Ç¥ÁØ_¿µ¾÷ÇöÈ² " xfId="378"/>
    <cellStyle name="C￥AØ_¿μ¾÷CoE² " xfId="379"/>
    <cellStyle name="Ç¥ÁØ_ALT4-euip " xfId="380"/>
    <cellStyle name="C￥AØ_GROUNDING " xfId="381"/>
    <cellStyle name="Ç¥ÁØ_index cover " xfId="382"/>
    <cellStyle name="C￥AØ_Sheet1_¿μ¾÷CoE² " xfId="383"/>
    <cellStyle name="Calc Currency (0)" xfId="384"/>
    <cellStyle name="Calc Currency (0) 2" xfId="2707"/>
    <cellStyle name="Calculation 2" xfId="385"/>
    <cellStyle name="Calculation 2 2" xfId="2708"/>
    <cellStyle name="category" xfId="386"/>
    <cellStyle name="category 2" xfId="2709"/>
    <cellStyle name="ÇÏÀÌÆÛ¸µÅ©" xfId="387"/>
    <cellStyle name="ÇÏÀÌÆÛ¸µÅ© 2" xfId="2710"/>
    <cellStyle name="CMH/대" xfId="388"/>
    <cellStyle name="CMM/대" xfId="389"/>
    <cellStyle name="Cmma_을지 (2)_갑지 (2)_집계표 (2)_집계표 (3)_견적서 (2)" xfId="390"/>
    <cellStyle name="Comma  - Style1" xfId="2267"/>
    <cellStyle name="Comma  - Style1 2" xfId="2268"/>
    <cellStyle name="Comma  - Style2" xfId="2269"/>
    <cellStyle name="Comma  - Style2 2" xfId="2270"/>
    <cellStyle name="Comma  - Style3" xfId="2271"/>
    <cellStyle name="Comma  - Style3 2" xfId="2272"/>
    <cellStyle name="Comma  - Style4" xfId="2273"/>
    <cellStyle name="Comma  - Style4 2" xfId="2274"/>
    <cellStyle name="Comma  - Style5" xfId="2275"/>
    <cellStyle name="Comma  - Style5 2" xfId="2276"/>
    <cellStyle name="Comma  - Style6" xfId="2277"/>
    <cellStyle name="Comma  - Style6 2" xfId="2278"/>
    <cellStyle name="Comma  - Style7" xfId="2279"/>
    <cellStyle name="Comma  - Style7 2" xfId="2280"/>
    <cellStyle name="Comma  - Style8" xfId="2281"/>
    <cellStyle name="Comma  - Style8 2" xfId="2282"/>
    <cellStyle name="Comma 2" xfId="391"/>
    <cellStyle name="comma zerodec_가설공사 " xfId="392"/>
    <cellStyle name="Comma0" xfId="393"/>
    <cellStyle name="CONSIGNEE" xfId="2283"/>
    <cellStyle name="CONSIGNEE 2" xfId="4226"/>
    <cellStyle name="Copied" xfId="394"/>
    <cellStyle name="Copied 2" xfId="2711"/>
    <cellStyle name="Curren?_x0012_퐀_x0017_?" xfId="395"/>
    <cellStyle name="Curren?_x0012_퐀_x0017_? 2" xfId="2712"/>
    <cellStyle name="Currency [0]b" xfId="2284"/>
    <cellStyle name="currency(2)" xfId="2285"/>
    <cellStyle name="Currency0" xfId="396"/>
    <cellStyle name="Currency1" xfId="397"/>
    <cellStyle name="Currency1 2" xfId="2713"/>
    <cellStyle name="Cuzrency [0]_ SG&amp;A Bridge " xfId="398"/>
    <cellStyle name="Data Labels" xfId="2286"/>
    <cellStyle name="Data Labels 2" xfId="4227"/>
    <cellStyle name="DATA_ENTRY" xfId="2287"/>
    <cellStyle name="DataLabels" xfId="2288"/>
    <cellStyle name="DataLabels 2" xfId="4228"/>
    <cellStyle name="Date" xfId="399"/>
    <cellStyle name="Date 2" xfId="2714"/>
    <cellStyle name="E9551&amp;R&amp;U&amp;Aآv_x0004_" xfId="400"/>
    <cellStyle name="E9551&amp;R&amp;U&amp;Aآv_x0004_ 10" xfId="401"/>
    <cellStyle name="E9551&amp;R&amp;U&amp;Aآv_x0004_ 10 2" xfId="2716"/>
    <cellStyle name="E9551&amp;R&amp;U&amp;Aآv_x0004_ 11" xfId="402"/>
    <cellStyle name="E9551&amp;R&amp;U&amp;Aآv_x0004_ 11 2" xfId="2717"/>
    <cellStyle name="E9551&amp;R&amp;U&amp;Aآv_x0004_ 12" xfId="403"/>
    <cellStyle name="E9551&amp;R&amp;U&amp;Aآv_x0004_ 12 2" xfId="2718"/>
    <cellStyle name="E9551&amp;R&amp;U&amp;Aآv_x0004_ 13" xfId="404"/>
    <cellStyle name="E9551&amp;R&amp;U&amp;Aآv_x0004_ 13 2" xfId="2719"/>
    <cellStyle name="E9551&amp;R&amp;U&amp;Aآv_x0004_ 14" xfId="405"/>
    <cellStyle name="E9551&amp;R&amp;U&amp;Aآv_x0004_ 14 2" xfId="2720"/>
    <cellStyle name="E9551&amp;R&amp;U&amp;Aآv_x0004_ 15" xfId="406"/>
    <cellStyle name="E9551&amp;R&amp;U&amp;Aآv_x0004_ 15 2" xfId="2721"/>
    <cellStyle name="E9551&amp;R&amp;U&amp;Aآv_x0004_ 16" xfId="407"/>
    <cellStyle name="E9551&amp;R&amp;U&amp;Aآv_x0004_ 16 2" xfId="2722"/>
    <cellStyle name="E9551&amp;R&amp;U&amp;Aآv_x0004_ 17" xfId="408"/>
    <cellStyle name="E9551&amp;R&amp;U&amp;Aآv_x0004_ 17 2" xfId="2723"/>
    <cellStyle name="E9551&amp;R&amp;U&amp;Aآv_x0004_ 18" xfId="409"/>
    <cellStyle name="E9551&amp;R&amp;U&amp;Aآv_x0004_ 18 2" xfId="2724"/>
    <cellStyle name="E9551&amp;R&amp;U&amp;Aآv_x0004_ 19" xfId="2715"/>
    <cellStyle name="E9551&amp;R&amp;U&amp;Aآv_x0004_ 2" xfId="410"/>
    <cellStyle name="E9551&amp;R&amp;U&amp;Aآv_x0004_ 2 2" xfId="2725"/>
    <cellStyle name="E9551&amp;R&amp;U&amp;Aآv_x0004_ 3" xfId="411"/>
    <cellStyle name="E9551&amp;R&amp;U&amp;Aآv_x0004_ 3 2" xfId="2726"/>
    <cellStyle name="E9551&amp;R&amp;U&amp;Aآv_x0004_ 4" xfId="412"/>
    <cellStyle name="E9551&amp;R&amp;U&amp;Aآv_x0004_ 4 2" xfId="2727"/>
    <cellStyle name="E9551&amp;R&amp;U&amp;Aآv_x0004_ 5" xfId="413"/>
    <cellStyle name="E9551&amp;R&amp;U&amp;Aآv_x0004_ 5 2" xfId="2728"/>
    <cellStyle name="E9551&amp;R&amp;U&amp;Aآv_x0004_ 6" xfId="414"/>
    <cellStyle name="E9551&amp;R&amp;U&amp;Aآv_x0004_ 6 2" xfId="2729"/>
    <cellStyle name="E9551&amp;R&amp;U&amp;Aآv_x0004_ 7" xfId="415"/>
    <cellStyle name="E9551&amp;R&amp;U&amp;Aآv_x0004_ 7 2" xfId="2730"/>
    <cellStyle name="E9551&amp;R&amp;U&amp;Aآv_x0004_ 8" xfId="416"/>
    <cellStyle name="E9551&amp;R&amp;U&amp;Aآv_x0004_ 8 2" xfId="2731"/>
    <cellStyle name="E9551&amp;R&amp;U&amp;Aآv_x0004_ 9" xfId="417"/>
    <cellStyle name="E9551&amp;R&amp;U&amp;Aآv_x0004_ 9 2" xfId="2732"/>
    <cellStyle name="Eingabe" xfId="418"/>
    <cellStyle name="Eingabe 2" xfId="419"/>
    <cellStyle name="Eingabe 2 2" xfId="2734"/>
    <cellStyle name="Eingabe 3" xfId="2733"/>
    <cellStyle name="Emphasis 1" xfId="2289"/>
    <cellStyle name="Emphasis 1 2" xfId="4229"/>
    <cellStyle name="Emphasis 2" xfId="2290"/>
    <cellStyle name="Emphasis 2 2" xfId="4230"/>
    <cellStyle name="Emphasis 3" xfId="2291"/>
    <cellStyle name="Emphasis 3 2" xfId="4231"/>
    <cellStyle name="Entered" xfId="420"/>
    <cellStyle name="Entered 2" xfId="2735"/>
    <cellStyle name="Ergebnis" xfId="421"/>
    <cellStyle name="Ergebnis 2" xfId="422"/>
    <cellStyle name="Ergebnis 2 2" xfId="2737"/>
    <cellStyle name="Ergebnis 3" xfId="2736"/>
    <cellStyle name="Erklärender Text" xfId="423"/>
    <cellStyle name="Erklärender Text 2" xfId="424"/>
    <cellStyle name="Erklärender Text 2 2" xfId="2739"/>
    <cellStyle name="Erklärender Text 3" xfId="2738"/>
    <cellStyle name="Explanatory Text 2" xfId="425"/>
    <cellStyle name="Explanatory Text 2 2" xfId="2740"/>
    <cellStyle name="F2" xfId="426"/>
    <cellStyle name="F2 2" xfId="2741"/>
    <cellStyle name="F3" xfId="427"/>
    <cellStyle name="F3 2" xfId="2742"/>
    <cellStyle name="F4" xfId="428"/>
    <cellStyle name="F4 2" xfId="2743"/>
    <cellStyle name="F5" xfId="429"/>
    <cellStyle name="F5 2" xfId="2744"/>
    <cellStyle name="F6" xfId="430"/>
    <cellStyle name="F6 2" xfId="2745"/>
    <cellStyle name="F7" xfId="431"/>
    <cellStyle name="F7 2" xfId="2746"/>
    <cellStyle name="F8" xfId="432"/>
    <cellStyle name="F8 2" xfId="2747"/>
    <cellStyle name="Fixed" xfId="433"/>
    <cellStyle name="FORM" xfId="2292"/>
    <cellStyle name="FORM 2" xfId="4232"/>
    <cellStyle name="Grey" xfId="434"/>
    <cellStyle name="Grey 2" xfId="435"/>
    <cellStyle name="Gut 2" xfId="436"/>
    <cellStyle name="Gut 2 2" xfId="2748"/>
    <cellStyle name="HEADER" xfId="437"/>
    <cellStyle name="HEADER 2" xfId="2749"/>
    <cellStyle name="Header1" xfId="438"/>
    <cellStyle name="Header1 2" xfId="2750"/>
    <cellStyle name="Header2" xfId="439"/>
    <cellStyle name="Header2 2" xfId="2751"/>
    <cellStyle name="Heading”آ_x0008_" xfId="440"/>
    <cellStyle name="Heading1" xfId="441"/>
    <cellStyle name="Heading2" xfId="442"/>
    <cellStyle name="HEADINGS" xfId="2293"/>
    <cellStyle name="HEADINGS 2" xfId="4233"/>
    <cellStyle name="Heads" xfId="443"/>
    <cellStyle name="Heads 10" xfId="444"/>
    <cellStyle name="Heads 11" xfId="445"/>
    <cellStyle name="Heads 12" xfId="446"/>
    <cellStyle name="Heads 13" xfId="447"/>
    <cellStyle name="Heads 14" xfId="448"/>
    <cellStyle name="Heads 2" xfId="449"/>
    <cellStyle name="Heads 3" xfId="450"/>
    <cellStyle name="Heads 4" xfId="451"/>
    <cellStyle name="Heads 5" xfId="452"/>
    <cellStyle name="Heads 6" xfId="453"/>
    <cellStyle name="Heads 7" xfId="454"/>
    <cellStyle name="Heads 8" xfId="455"/>
    <cellStyle name="Heads 9" xfId="456"/>
    <cellStyle name="helv" xfId="457"/>
    <cellStyle name="helv 10" xfId="458"/>
    <cellStyle name="helv 11" xfId="459"/>
    <cellStyle name="helv 12" xfId="460"/>
    <cellStyle name="helv 13" xfId="461"/>
    <cellStyle name="helv 14" xfId="462"/>
    <cellStyle name="helv 2" xfId="463"/>
    <cellStyle name="helv 3" xfId="464"/>
    <cellStyle name="helv 4" xfId="465"/>
    <cellStyle name="helv 5" xfId="466"/>
    <cellStyle name="helv 6" xfId="467"/>
    <cellStyle name="helv 7" xfId="468"/>
    <cellStyle name="helv 8" xfId="469"/>
    <cellStyle name="helv 9" xfId="470"/>
    <cellStyle name="ill N (2)" xfId="471"/>
    <cellStyle name="ill N (2) 2" xfId="2752"/>
    <cellStyle name="Input [yellow]" xfId="472"/>
    <cellStyle name="Input [yellow] 2" xfId="473"/>
    <cellStyle name="Input 2" xfId="474"/>
    <cellStyle name="Input 2 2" xfId="2753"/>
    <cellStyle name="Input 3" xfId="475"/>
    <cellStyle name="Input 3 2" xfId="2754"/>
    <cellStyle name="JOB_DATA" xfId="2294"/>
    <cellStyle name="kg/대" xfId="476"/>
    <cellStyle name="Komma [0]_IDSflow" xfId="477"/>
    <cellStyle name="Komma 2" xfId="478"/>
    <cellStyle name="Komma 3" xfId="479"/>
    <cellStyle name="L`" xfId="480"/>
    <cellStyle name="L` 2" xfId="2755"/>
    <cellStyle name="LABEL" xfId="2295"/>
    <cellStyle name="LABEL 2" xfId="4234"/>
    <cellStyle name="Links to Cover" xfId="2296"/>
    <cellStyle name="Links to Cover 2" xfId="4235"/>
    <cellStyle name="m3/대" xfId="481"/>
    <cellStyle name="MainHeading" xfId="2297"/>
    <cellStyle name="MainHeading 2" xfId="4236"/>
    <cellStyle name="MainHeadingTwo" xfId="2298"/>
    <cellStyle name="MainHeadingTwo 2" xfId="4237"/>
    <cellStyle name="Microsoft Excel found an error in the formula you entered. Do you want to accept the correction proposed below?_x000a__x000a_|_x000a__x000a_• To accept the correction, click Yes._x000a_• To close this message and correct the formula yourself, click No." xfId="482"/>
    <cellStyle name="Microsoft Excel found an error in the formula you entered. Do you want to accept the correction proposed below?_x000a__x000a_|_x000a__x000a_• To accept the correction, click Yes._x000a_• To close this message and correct the formula yourself, click No. 10" xfId="483"/>
    <cellStyle name="Microsoft Excel found an error in the formula you entered. Do you want to accept the correction proposed below?_x000a__x000a_|_x000a__x000a_• To accept the correction, click Yes._x000a_• To close this message and correct the formula yourself, click No. 11" xfId="484"/>
    <cellStyle name="Microsoft Excel found an error in the formula you entered. Do you want to accept the correction proposed below?_x000a__x000a_|_x000a__x000a_• To accept the correction, click Yes._x000a_• To close this message and correct the formula yourself, click No. 12" xfId="485"/>
    <cellStyle name="Microsoft Excel found an error in the formula you entered. Do you want to accept the correction proposed below?_x000a__x000a_|_x000a__x000a_• To accept the correction, click Yes._x000a_• To close this message and correct the formula yourself, click No. 13" xfId="486"/>
    <cellStyle name="Microsoft Excel found an error in the formula you entered. Do you want to accept the correction proposed below?_x000a__x000a_|_x000a__x000a_• To accept the correction, click Yes._x000a_• To close this message and correct the formula yourself, click No. 14" xfId="487"/>
    <cellStyle name="Microsoft Excel found an error in the formula you entered. Do you want to accept the correction proposed below?_x000a__x000a_|_x000a__x000a_• To accept the correction, click Yes._x000a_• To close this message and correct the formula yourself, click No. 15" xfId="488"/>
    <cellStyle name="Microsoft Excel found an error in the formula you entered. Do you want to accept the correction proposed below?_x000a__x000a_|_x000a__x000a_• To accept the correction, click Yes._x000a_• To close this message and correct the formula yourself, click No. 16" xfId="489"/>
    <cellStyle name="Microsoft Excel found an error in the formula you entered. Do you want to accept the correction proposed below?_x000a__x000a_|_x000a__x000a_• To accept the correction, click Yes._x000a_• To close this message and correct the formula yourself, click No. 17" xfId="490"/>
    <cellStyle name="Microsoft Excel found an error in the formula you entered. Do you want to accept the correction proposed below?_x000a__x000a_|_x000a__x000a_• To accept the correction, click Yes._x000a_• To close this message and correct the formula yourself, click No. 18" xfId="491"/>
    <cellStyle name="Microsoft Excel found an error in the formula you entered. Do you want to accept the correction proposed below?_x000a__x000a_|_x000a__x000a_• To accept the correction, click Yes._x000a_• To close this message and correct the formula yourself, click No. 2" xfId="492"/>
    <cellStyle name="Microsoft Excel found an error in the formula you entered. Do you want to accept the correction proposed below?_x000a__x000a_|_x000a__x000a_• To accept the correction, click Yes._x000a_• To close this message and correct the formula yourself, click No. 3" xfId="493"/>
    <cellStyle name="Microsoft Excel found an error in the formula you entered. Do you want to accept the correction proposed below?_x000a__x000a_|_x000a__x000a_• To accept the correction, click Yes._x000a_• To close this message and correct the formula yourself, click No. 4" xfId="494"/>
    <cellStyle name="Microsoft Excel found an error in the formula you entered. Do you want to accept the correction proposed below?_x000a__x000a_|_x000a__x000a_• To accept the correction, click Yes._x000a_• To close this message and correct the formula yourself, click No. 5" xfId="495"/>
    <cellStyle name="Microsoft Excel found an error in the formula you entered. Do you want to accept the correction proposed below?_x000a__x000a_|_x000a__x000a_• To accept the correction, click Yes._x000a_• To close this message and correct the formula yourself, click No. 6" xfId="496"/>
    <cellStyle name="Microsoft Excel found an error in the formula you entered. Do you want to accept the correction proposed below?_x000a__x000a_|_x000a__x000a_• To accept the correction, click Yes._x000a_• To close this message and correct the formula yourself, click No. 7" xfId="497"/>
    <cellStyle name="Microsoft Excel found an error in the formula you entered. Do you want to accept the correction proposed below?_x000a__x000a_|_x000a__x000a_• To accept the correction, click Yes._x000a_• To close this message and correct the formula yourself, click No. 8" xfId="498"/>
    <cellStyle name="Microsoft Excel found an error in the formula you entered. Do you want to accept the correction proposed below?_x000a__x000a_|_x000a__x000a_• To accept the correction, click Yes._x000a_• To close this message and correct the formula yourself, click No. 9" xfId="499"/>
    <cellStyle name="Millares [0]_elec" xfId="500"/>
    <cellStyle name="Millares_elec" xfId="501"/>
    <cellStyle name="Model" xfId="502"/>
    <cellStyle name="Model 2" xfId="2756"/>
    <cellStyle name="MS_Arabic" xfId="503"/>
    <cellStyle name="Neutral 2" xfId="504"/>
    <cellStyle name="Neutral 2 2" xfId="2757"/>
    <cellStyle name="no dec" xfId="505"/>
    <cellStyle name="Normal - Style1" xfId="506"/>
    <cellStyle name="Normal - Style1 2" xfId="2299"/>
    <cellStyle name="Normal - Style1 3" xfId="2758"/>
    <cellStyle name="Normal 10" xfId="2183"/>
    <cellStyle name="Normal 10 2" xfId="4144"/>
    <cellStyle name="Normal 11" xfId="2181"/>
    <cellStyle name="Normal 11 2" xfId="4142"/>
    <cellStyle name="Normal 12" xfId="2185"/>
    <cellStyle name="Normal 12 2" xfId="4145"/>
    <cellStyle name="Normal 12 2 2" xfId="4585"/>
    <cellStyle name="Normal 12 2 3" xfId="4410"/>
    <cellStyle name="Normal 12 2 4" xfId="4760"/>
    <cellStyle name="Normal 12 3" xfId="4497"/>
    <cellStyle name="Normal 12 4" xfId="4322"/>
    <cellStyle name="Normal 12 5" xfId="4673"/>
    <cellStyle name="Normal 182" xfId="2378"/>
    <cellStyle name="Normal 182 2" xfId="4316"/>
    <cellStyle name="Normal 195" xfId="2349"/>
    <cellStyle name="Normal 195 2" xfId="4287"/>
    <cellStyle name="Normal 197" xfId="2351"/>
    <cellStyle name="Normal 197 2" xfId="4289"/>
    <cellStyle name="Normal 198" xfId="2350"/>
    <cellStyle name="Normal 198 2" xfId="4288"/>
    <cellStyle name="Normal 2" xfId="12"/>
    <cellStyle name="Normal 2 2" xfId="14"/>
    <cellStyle name="Normal 2 2 2" xfId="2395"/>
    <cellStyle name="Normal 2 3" xfId="22"/>
    <cellStyle name="Normal 2 4" xfId="2393"/>
    <cellStyle name="Normal 200" xfId="2352"/>
    <cellStyle name="Normal 200 2" xfId="4290"/>
    <cellStyle name="Normal 202" xfId="2353"/>
    <cellStyle name="Normal 202 2" xfId="4291"/>
    <cellStyle name="Normal 204" xfId="2354"/>
    <cellStyle name="Normal 204 2" xfId="4292"/>
    <cellStyle name="Normal 206" xfId="2355"/>
    <cellStyle name="Normal 206 2" xfId="4293"/>
    <cellStyle name="Normal 208" xfId="2356"/>
    <cellStyle name="Normal 208 2" xfId="4294"/>
    <cellStyle name="Normal 210" xfId="2357"/>
    <cellStyle name="Normal 210 2" xfId="4295"/>
    <cellStyle name="Normal 212" xfId="2358"/>
    <cellStyle name="Normal 212 2" xfId="4296"/>
    <cellStyle name="Normal 214" xfId="2359"/>
    <cellStyle name="Normal 214 2" xfId="4297"/>
    <cellStyle name="Normal 219" xfId="2360"/>
    <cellStyle name="Normal 219 2" xfId="4298"/>
    <cellStyle name="Normal 221" xfId="2361"/>
    <cellStyle name="Normal 221 2" xfId="4299"/>
    <cellStyle name="Normal 223" xfId="2362"/>
    <cellStyle name="Normal 223 2" xfId="4300"/>
    <cellStyle name="Normal 225" xfId="2363"/>
    <cellStyle name="Normal 225 2" xfId="4301"/>
    <cellStyle name="Normal 227" xfId="2364"/>
    <cellStyle name="Normal 227 2" xfId="4302"/>
    <cellStyle name="Normal 231" xfId="2365"/>
    <cellStyle name="Normal 231 2" xfId="4303"/>
    <cellStyle name="Normal 233" xfId="2366"/>
    <cellStyle name="Normal 233 2" xfId="4304"/>
    <cellStyle name="Normal 235" xfId="2367"/>
    <cellStyle name="Normal 235 2" xfId="4305"/>
    <cellStyle name="Normal 238" xfId="2368"/>
    <cellStyle name="Normal 238 2" xfId="4306"/>
    <cellStyle name="Normal 240" xfId="2369"/>
    <cellStyle name="Normal 240 2" xfId="4307"/>
    <cellStyle name="Normal 242" xfId="2370"/>
    <cellStyle name="Normal 242 2" xfId="4308"/>
    <cellStyle name="Normal 244" xfId="2371"/>
    <cellStyle name="Normal 244 2" xfId="4309"/>
    <cellStyle name="Normal 246" xfId="2372"/>
    <cellStyle name="Normal 246 2" xfId="4310"/>
    <cellStyle name="Normal 248" xfId="2373"/>
    <cellStyle name="Normal 248 2" xfId="4311"/>
    <cellStyle name="Normal 250" xfId="2374"/>
    <cellStyle name="Normal 250 2" xfId="4312"/>
    <cellStyle name="Normal 252" xfId="2375"/>
    <cellStyle name="Normal 252 2" xfId="4313"/>
    <cellStyle name="Normal 254" xfId="2376"/>
    <cellStyle name="Normal 254 2" xfId="4314"/>
    <cellStyle name="Normal 257" xfId="2347"/>
    <cellStyle name="Normal 257 2" xfId="4285"/>
    <cellStyle name="Normal 258" xfId="2377"/>
    <cellStyle name="Normal 258 2" xfId="4315"/>
    <cellStyle name="Normal 3" xfId="15"/>
    <cellStyle name="Normal 3 2" xfId="20"/>
    <cellStyle name="Normal 3 2 2" xfId="2400"/>
    <cellStyle name="Normal 3 3" xfId="2396"/>
    <cellStyle name="Normal 4" xfId="11"/>
    <cellStyle name="Normal 5" xfId="19"/>
    <cellStyle name="Normal 5 2" xfId="2399"/>
    <cellStyle name="Normal 6" xfId="2"/>
    <cellStyle name="Normal 6 2" xfId="2348"/>
    <cellStyle name="Normal 6 2 2" xfId="4286"/>
    <cellStyle name="Normal 6 3" xfId="2384"/>
    <cellStyle name="Normal 7" xfId="2179"/>
    <cellStyle name="Normal 7 2" xfId="4141"/>
    <cellStyle name="Normal 8" xfId="16"/>
    <cellStyle name="Normal 8 2" xfId="2397"/>
    <cellStyle name="Normal 9" xfId="17"/>
    <cellStyle name="Normal 9 2" xfId="2398"/>
    <cellStyle name="Normale_Datasheet1" xfId="507"/>
    <cellStyle name="normální_List1" xfId="1"/>
    <cellStyle name="Notiz 2" xfId="508"/>
    <cellStyle name="Notiz 2 2" xfId="2759"/>
    <cellStyle name="Notiz 3" xfId="509"/>
    <cellStyle name="Notiz 3 2" xfId="2760"/>
    <cellStyle name="Notiz 4" xfId="510"/>
    <cellStyle name="Notiz 4 2" xfId="2761"/>
    <cellStyle name="Œ…?æ맖?e [0.00]_laroux" xfId="511"/>
    <cellStyle name="Œ…?æ맖?e_laroux" xfId="512"/>
    <cellStyle name="Œ…‹æØ‚è [0.00]_GUIDE" xfId="513"/>
    <cellStyle name="Œ…‹æØ‚è_GUIDE" xfId="514"/>
    <cellStyle name="Output 2" xfId="515"/>
    <cellStyle name="Output 2 2" xfId="2762"/>
    <cellStyle name="Percent [2]" xfId="517"/>
    <cellStyle name="Percent 10" xfId="2182"/>
    <cellStyle name="Percent 10 2" xfId="4143"/>
    <cellStyle name="Percent 2" xfId="21"/>
    <cellStyle name="Percent 2 2" xfId="23"/>
    <cellStyle name="Percent 3" xfId="518"/>
    <cellStyle name="Percent 3 2" xfId="519"/>
    <cellStyle name="Percent 4" xfId="520"/>
    <cellStyle name="Percent 4 2" xfId="521"/>
    <cellStyle name="Percent 5" xfId="522"/>
    <cellStyle name="Percent 5 2" xfId="523"/>
    <cellStyle name="Percent 6" xfId="524"/>
    <cellStyle name="Percent 6 2" xfId="525"/>
    <cellStyle name="Percent 7" xfId="2180"/>
    <cellStyle name="Percent 8" xfId="18"/>
    <cellStyle name="Percent 9" xfId="2184"/>
    <cellStyle name="PRICIPAL" xfId="2300"/>
    <cellStyle name="PRICIPAL 2" xfId="4238"/>
    <cellStyle name="PROJECT TITLE" xfId="2301"/>
    <cellStyle name="PROJECT TITLE 2" xfId="4239"/>
    <cellStyle name="PROTECTED CELLS" xfId="2302"/>
    <cellStyle name="PROTECTED CELLS 2" xfId="4240"/>
    <cellStyle name="Prozent 2" xfId="526"/>
    <cellStyle name="Prozent 3" xfId="527"/>
    <cellStyle name="REMARKS" xfId="2303"/>
    <cellStyle name="REMARKS 2" xfId="4241"/>
    <cellStyle name="RevList" xfId="528"/>
    <cellStyle name="RevList 2" xfId="529"/>
    <cellStyle name="RevList 3" xfId="530"/>
    <cellStyle name="RevList 4" xfId="531"/>
    <cellStyle name="RevList 5" xfId="532"/>
    <cellStyle name="RevList 6" xfId="533"/>
    <cellStyle name="RevList 7" xfId="534"/>
    <cellStyle name="Schlecht 2" xfId="535"/>
    <cellStyle name="Schlecht 2 2" xfId="2764"/>
    <cellStyle name="Sheet Title" xfId="2304"/>
    <cellStyle name="Sheet Title 2" xfId="4242"/>
    <cellStyle name="Spelling 1033,0" xfId="536"/>
    <cellStyle name="Spelling 1033,0 10" xfId="537"/>
    <cellStyle name="Spelling 1033,0 11" xfId="538"/>
    <cellStyle name="Spelling 1033,0 12" xfId="539"/>
    <cellStyle name="Spelling 1033,0 13" xfId="540"/>
    <cellStyle name="Spelling 1033,0 14" xfId="541"/>
    <cellStyle name="Spelling 1033,0 15" xfId="542"/>
    <cellStyle name="Spelling 1033,0 16" xfId="543"/>
    <cellStyle name="Spelling 1033,0 17" xfId="544"/>
    <cellStyle name="Spelling 1033,0 18" xfId="545"/>
    <cellStyle name="Spelling 1033,0 2" xfId="546"/>
    <cellStyle name="Spelling 1033,0 3" xfId="547"/>
    <cellStyle name="Spelling 1033,0 4" xfId="548"/>
    <cellStyle name="Spelling 1033,0 5" xfId="549"/>
    <cellStyle name="Spelling 1033,0 6" xfId="550"/>
    <cellStyle name="Spelling 1033,0 7" xfId="551"/>
    <cellStyle name="Spelling 1033,0 8" xfId="552"/>
    <cellStyle name="Spelling 1033,0 9" xfId="553"/>
    <cellStyle name="Standard 2" xfId="554"/>
    <cellStyle name="Standard 3" xfId="555"/>
    <cellStyle name="Standard 3 2" xfId="2765"/>
    <cellStyle name="Standard_Progress Calculation" xfId="556"/>
    <cellStyle name="STD" xfId="557"/>
    <cellStyle name="STD 2" xfId="558"/>
    <cellStyle name="STD 2 2" xfId="2767"/>
    <cellStyle name="STD 3" xfId="2766"/>
    <cellStyle name="STD1" xfId="559"/>
    <cellStyle name="STD1 2" xfId="2768"/>
    <cellStyle name="subhead" xfId="560"/>
    <cellStyle name="subhead 2" xfId="2769"/>
    <cellStyle name="Subtotal" xfId="561"/>
    <cellStyle name="T" xfId="562"/>
    <cellStyle name="T 2" xfId="2770"/>
    <cellStyle name="title [1]" xfId="563"/>
    <cellStyle name="title [1] 2" xfId="2771"/>
    <cellStyle name="title [2]" xfId="564"/>
    <cellStyle name="title [2] 2" xfId="2772"/>
    <cellStyle name="TitleBlock" xfId="2305"/>
    <cellStyle name="TitleBlock 2" xfId="4243"/>
    <cellStyle name="Ton/set" xfId="565"/>
    <cellStyle name="Ton/대" xfId="566"/>
    <cellStyle name="TOP" xfId="2306"/>
    <cellStyle name="TOP 2" xfId="4244"/>
    <cellStyle name="Total 2" xfId="567"/>
    <cellStyle name="Total 2 2" xfId="2773"/>
    <cellStyle name="TPH/대" xfId="568"/>
    <cellStyle name="Überschrift 1 2" xfId="569"/>
    <cellStyle name="Überschrift 1 2 2" xfId="2774"/>
    <cellStyle name="Überschrift 10" xfId="570"/>
    <cellStyle name="Überschrift 10 2" xfId="2775"/>
    <cellStyle name="Überschrift 11" xfId="571"/>
    <cellStyle name="Überschrift 11 2" xfId="2776"/>
    <cellStyle name="Überschrift 12" xfId="572"/>
    <cellStyle name="Überschrift 12 2" xfId="2777"/>
    <cellStyle name="Überschrift 13" xfId="573"/>
    <cellStyle name="Überschrift 13 2" xfId="2778"/>
    <cellStyle name="Überschrift 14" xfId="574"/>
    <cellStyle name="Überschrift 14 2" xfId="2779"/>
    <cellStyle name="Überschrift 15" xfId="575"/>
    <cellStyle name="Überschrift 15 2" xfId="2780"/>
    <cellStyle name="Überschrift 16" xfId="576"/>
    <cellStyle name="Überschrift 16 2" xfId="2781"/>
    <cellStyle name="Überschrift 17" xfId="577"/>
    <cellStyle name="Überschrift 17 2" xfId="2782"/>
    <cellStyle name="Überschrift 18" xfId="578"/>
    <cellStyle name="Überschrift 18 2" xfId="2783"/>
    <cellStyle name="Überschrift 19" xfId="579"/>
    <cellStyle name="Überschrift 19 2" xfId="2784"/>
    <cellStyle name="Überschrift 2 2" xfId="580"/>
    <cellStyle name="Überschrift 2 2 2" xfId="2785"/>
    <cellStyle name="Überschrift 20" xfId="581"/>
    <cellStyle name="Überschrift 20 2" xfId="2786"/>
    <cellStyle name="Überschrift 21" xfId="582"/>
    <cellStyle name="Überschrift 21 2" xfId="2787"/>
    <cellStyle name="Überschrift 3 2" xfId="583"/>
    <cellStyle name="Überschrift 3 2 2" xfId="2788"/>
    <cellStyle name="Überschrift 4 2" xfId="584"/>
    <cellStyle name="Überschrift 4 2 2" xfId="2789"/>
    <cellStyle name="Überschrift 5" xfId="585"/>
    <cellStyle name="Überschrift 5 2" xfId="2790"/>
    <cellStyle name="Überschrift 6" xfId="586"/>
    <cellStyle name="Überschrift 6 2" xfId="2791"/>
    <cellStyle name="Überschrift 7" xfId="587"/>
    <cellStyle name="Überschrift 7 2" xfId="2792"/>
    <cellStyle name="Überschrift 8" xfId="588"/>
    <cellStyle name="Überschrift 8 2" xfId="2793"/>
    <cellStyle name="Überschrift 9" xfId="589"/>
    <cellStyle name="Überschrift 9 2" xfId="2794"/>
    <cellStyle name="Units" xfId="2307"/>
    <cellStyle name="Units 2" xfId="4245"/>
    <cellStyle name="_x0002_urrency [0]_ " xfId="590"/>
    <cellStyle name="Valuta [0]_IDSflow" xfId="591"/>
    <cellStyle name="Valuta_IDSflow" xfId="592"/>
    <cellStyle name="Verknüpfte Zelle 2" xfId="593"/>
    <cellStyle name="Verknüpfte Zelle 2 2" xfId="2795"/>
    <cellStyle name="Warnender Text" xfId="594"/>
    <cellStyle name="Warnender Text 2" xfId="595"/>
    <cellStyle name="Warnender Text 2 2" xfId="2797"/>
    <cellStyle name="Warnender Text 3" xfId="2796"/>
    <cellStyle name="Warning Text 2" xfId="596"/>
    <cellStyle name="Warning Text 2 2" xfId="2798"/>
    <cellStyle name="Zelle überprüfen 2" xfId="597"/>
    <cellStyle name="Zelle überprüfen 2 2" xfId="2799"/>
    <cellStyle name="ƸōዊbǜōዚbǸōዪbɄōዺb쉀ōጊb쉬ōጚb슔ōጪb싀ōጺb쌐ōፊbɤōፚbʀō፪bʘō፺bʼōᎊb˜ō᎚b쌼ōᎪb쎄ōᎺb쎨ōᏊb쏄ōᏚb쏜ōᏪb̀ōᏺb̤ōᐊb͔ōᐚb΀ōᐪbΰōᐺb쏸ō" xfId="598"/>
    <cellStyle name="ƸōዊbǜōዚbǸōዪbɄōዺb쉀ōጊb쉬ōጚb슔ōጪb싀ōጺb쌐ōፊbɤōፚbʀō፪bʘō፺bʼōᎊb˜ō᎚b쌼ōᎪb쎄ōᎺb쎨ōᏊb쏄ōᏚb쏜ōᏪb̀ōᏺb̤ōᐊb͔ōᐚb΀ōᐪbΰōᐺb쏸ō 2" xfId="2800"/>
    <cellStyle name="Гиперссылка 2" xfId="2308"/>
    <cellStyle name="Гиперссылка 2 2" xfId="4246"/>
    <cellStyle name="Обычный" xfId="0" builtinId="0"/>
    <cellStyle name="Обычный 10" xfId="2186"/>
    <cellStyle name="Обычный 10 2" xfId="4146"/>
    <cellStyle name="Обычный 11" xfId="2379"/>
    <cellStyle name="Обычный 11 2" xfId="4317"/>
    <cellStyle name="Обычный 11 2 2" xfId="4670"/>
    <cellStyle name="Обычный 11 2 3" xfId="4495"/>
    <cellStyle name="Обычный 11 2 4" xfId="4845"/>
    <cellStyle name="Обычный 11 3" xfId="4582"/>
    <cellStyle name="Обычный 11 4" xfId="4407"/>
    <cellStyle name="Обычный 11 5" xfId="4758"/>
    <cellStyle name="Обычный 12" xfId="2382"/>
    <cellStyle name="Обычный 12 2" xfId="4584"/>
    <cellStyle name="Обычный 12 3" xfId="4409"/>
    <cellStyle name="Обычный 13" xfId="2381"/>
    <cellStyle name="Обычный 13 2" xfId="4319"/>
    <cellStyle name="Обычный 14" xfId="2383"/>
    <cellStyle name="Обычный 15" xfId="4140"/>
    <cellStyle name="Обычный 17" xfId="4321"/>
    <cellStyle name="Обычный 17 2" xfId="4672"/>
    <cellStyle name="Обычный 17 3" xfId="4847"/>
    <cellStyle name="Обычный 2" xfId="2309"/>
    <cellStyle name="Обычный 2 2" xfId="2310"/>
    <cellStyle name="Обычный 2 2 2" xfId="2311"/>
    <cellStyle name="Обычный 2 2 2 2" xfId="4249"/>
    <cellStyle name="Обычный 2 2 3" xfId="2312"/>
    <cellStyle name="Обычный 2 2 3 2" xfId="4250"/>
    <cellStyle name="Обычный 2 2 4" xfId="4248"/>
    <cellStyle name="Обычный 2 3" xfId="2313"/>
    <cellStyle name="Обычный 2 3 2" xfId="2314"/>
    <cellStyle name="Обычный 2 3 2 2" xfId="4252"/>
    <cellStyle name="Обычный 2 3 3" xfId="4251"/>
    <cellStyle name="Обычный 2 4" xfId="2315"/>
    <cellStyle name="Обычный 2 4 2" xfId="4253"/>
    <cellStyle name="Обычный 2 5" xfId="2316"/>
    <cellStyle name="Обычный 2 5 2" xfId="4254"/>
    <cellStyle name="Обычный 2 6" xfId="2317"/>
    <cellStyle name="Обычный 2 6 2" xfId="4255"/>
    <cellStyle name="Обычный 2 7" xfId="4247"/>
    <cellStyle name="Обычный 3" xfId="2318"/>
    <cellStyle name="Обычный 3 2" xfId="2319"/>
    <cellStyle name="Обычный 3 2 2" xfId="2320"/>
    <cellStyle name="Обычный 3 2 2 2" xfId="2321"/>
    <cellStyle name="Обычный 3 2 2 2 2" xfId="4259"/>
    <cellStyle name="Обычный 3 2 2 2 2 2" xfId="4648"/>
    <cellStyle name="Обычный 3 2 2 2 2 3" xfId="4473"/>
    <cellStyle name="Обычный 3 2 2 2 2 4" xfId="4823"/>
    <cellStyle name="Обычный 3 2 2 2 3" xfId="4560"/>
    <cellStyle name="Обычный 3 2 2 2 4" xfId="4385"/>
    <cellStyle name="Обычный 3 2 2 2 5" xfId="4736"/>
    <cellStyle name="Обычный 3 2 2 3" xfId="4258"/>
    <cellStyle name="Обычный 3 2 2 3 2" xfId="4647"/>
    <cellStyle name="Обычный 3 2 2 3 3" xfId="4472"/>
    <cellStyle name="Обычный 3 2 2 3 4" xfId="4822"/>
    <cellStyle name="Обычный 3 2 2 4" xfId="4559"/>
    <cellStyle name="Обычный 3 2 2 5" xfId="4384"/>
    <cellStyle name="Обычный 3 2 2 6" xfId="4735"/>
    <cellStyle name="Обычный 3 2 3" xfId="2322"/>
    <cellStyle name="Обычный 3 2 3 2" xfId="2323"/>
    <cellStyle name="Обычный 3 2 3 2 2" xfId="4261"/>
    <cellStyle name="Обычный 3 2 3 2 2 2" xfId="4650"/>
    <cellStyle name="Обычный 3 2 3 2 2 3" xfId="4475"/>
    <cellStyle name="Обычный 3 2 3 2 2 4" xfId="4825"/>
    <cellStyle name="Обычный 3 2 3 2 3" xfId="4562"/>
    <cellStyle name="Обычный 3 2 3 2 4" xfId="4387"/>
    <cellStyle name="Обычный 3 2 3 2 5" xfId="4738"/>
    <cellStyle name="Обычный 3 2 3 3" xfId="4260"/>
    <cellStyle name="Обычный 3 2 3 3 2" xfId="4649"/>
    <cellStyle name="Обычный 3 2 3 3 3" xfId="4474"/>
    <cellStyle name="Обычный 3 2 3 3 4" xfId="4824"/>
    <cellStyle name="Обычный 3 2 3 4" xfId="4561"/>
    <cellStyle name="Обычный 3 2 3 5" xfId="4386"/>
    <cellStyle name="Обычный 3 2 3 6" xfId="4737"/>
    <cellStyle name="Обычный 3 2 4" xfId="2324"/>
    <cellStyle name="Обычный 3 2 4 2" xfId="4262"/>
    <cellStyle name="Обычный 3 2 4 2 2" xfId="4651"/>
    <cellStyle name="Обычный 3 2 4 2 3" xfId="4476"/>
    <cellStyle name="Обычный 3 2 4 2 4" xfId="4826"/>
    <cellStyle name="Обычный 3 2 4 3" xfId="4563"/>
    <cellStyle name="Обычный 3 2 4 4" xfId="4388"/>
    <cellStyle name="Обычный 3 2 4 5" xfId="4739"/>
    <cellStyle name="Обычный 3 2 5" xfId="4257"/>
    <cellStyle name="Обычный 3 2 5 2" xfId="4646"/>
    <cellStyle name="Обычный 3 2 5 3" xfId="4471"/>
    <cellStyle name="Обычный 3 2 5 4" xfId="4821"/>
    <cellStyle name="Обычный 3 2 6" xfId="4558"/>
    <cellStyle name="Обычный 3 2 7" xfId="4383"/>
    <cellStyle name="Обычный 3 2 8" xfId="4734"/>
    <cellStyle name="Обычный 3 3" xfId="4256"/>
    <cellStyle name="Обычный 4" xfId="2325"/>
    <cellStyle name="Обычный 4 2" xfId="2326"/>
    <cellStyle name="Обычный 4 2 2" xfId="4264"/>
    <cellStyle name="Обычный 4 3" xfId="4263"/>
    <cellStyle name="Обычный 5" xfId="2327"/>
    <cellStyle name="Обычный 5 2" xfId="4265"/>
    <cellStyle name="Обычный 6" xfId="2328"/>
    <cellStyle name="Обычный 6 2" xfId="2329"/>
    <cellStyle name="Обычный 6 2 2" xfId="4267"/>
    <cellStyle name="Обычный 6 2 2 2" xfId="4653"/>
    <cellStyle name="Обычный 6 2 2 3" xfId="4478"/>
    <cellStyle name="Обычный 6 2 2 4" xfId="4828"/>
    <cellStyle name="Обычный 6 2 3" xfId="4565"/>
    <cellStyle name="Обычный 6 2 4" xfId="4390"/>
    <cellStyle name="Обычный 6 2 5" xfId="4741"/>
    <cellStyle name="Обычный 6 3" xfId="4266"/>
    <cellStyle name="Обычный 6 3 2" xfId="4652"/>
    <cellStyle name="Обычный 6 3 3" xfId="4477"/>
    <cellStyle name="Обычный 6 3 4" xfId="4827"/>
    <cellStyle name="Обычный 6 4" xfId="4564"/>
    <cellStyle name="Обычный 6 5" xfId="4389"/>
    <cellStyle name="Обычный 6 6" xfId="4740"/>
    <cellStyle name="Обычный 7" xfId="2330"/>
    <cellStyle name="Обычный 7 2" xfId="2331"/>
    <cellStyle name="Обычный 7 2 2" xfId="4269"/>
    <cellStyle name="Обычный 7 2 2 2" xfId="4655"/>
    <cellStyle name="Обычный 7 2 2 3" xfId="4480"/>
    <cellStyle name="Обычный 7 2 2 4" xfId="4830"/>
    <cellStyle name="Обычный 7 2 3" xfId="4567"/>
    <cellStyle name="Обычный 7 2 4" xfId="4392"/>
    <cellStyle name="Обычный 7 2 5" xfId="4743"/>
    <cellStyle name="Обычный 7 3" xfId="4268"/>
    <cellStyle name="Обычный 7 3 2" xfId="4654"/>
    <cellStyle name="Обычный 7 3 3" xfId="4479"/>
    <cellStyle name="Обычный 7 3 4" xfId="4829"/>
    <cellStyle name="Обычный 7 4" xfId="4566"/>
    <cellStyle name="Обычный 7 5" xfId="4391"/>
    <cellStyle name="Обычный 7 6" xfId="4742"/>
    <cellStyle name="Обычный 8" xfId="2332"/>
    <cellStyle name="Обычный 8 2" xfId="2333"/>
    <cellStyle name="Обычный 8 2 2" xfId="4271"/>
    <cellStyle name="Обычный 8 2 2 2" xfId="4657"/>
    <cellStyle name="Обычный 8 2 2 3" xfId="4482"/>
    <cellStyle name="Обычный 8 2 2 4" xfId="4832"/>
    <cellStyle name="Обычный 8 2 3" xfId="4569"/>
    <cellStyle name="Обычный 8 2 4" xfId="4394"/>
    <cellStyle name="Обычный 8 2 5" xfId="4745"/>
    <cellStyle name="Обычный 8 3" xfId="4270"/>
    <cellStyle name="Обычный 8 3 2" xfId="4656"/>
    <cellStyle name="Обычный 8 3 3" xfId="4481"/>
    <cellStyle name="Обычный 8 3 4" xfId="4831"/>
    <cellStyle name="Обычный 8 4" xfId="4568"/>
    <cellStyle name="Обычный 8 5" xfId="4393"/>
    <cellStyle name="Обычный 8 6" xfId="4744"/>
    <cellStyle name="Обычный 9" xfId="2334"/>
    <cellStyle name="Обычный 9 2" xfId="4272"/>
    <cellStyle name="Примечание 2" xfId="2335"/>
    <cellStyle name="Примечание 2 2" xfId="2336"/>
    <cellStyle name="Примечание 2 2 2" xfId="4274"/>
    <cellStyle name="Примечание 2 2 2 2" xfId="4659"/>
    <cellStyle name="Примечание 2 2 2 3" xfId="4484"/>
    <cellStyle name="Примечание 2 2 2 4" xfId="4834"/>
    <cellStyle name="Примечание 2 2 3" xfId="4571"/>
    <cellStyle name="Примечание 2 2 4" xfId="4396"/>
    <cellStyle name="Примечание 2 2 5" xfId="4747"/>
    <cellStyle name="Примечание 2 3" xfId="4273"/>
    <cellStyle name="Примечание 2 3 2" xfId="4658"/>
    <cellStyle name="Примечание 2 3 3" xfId="4483"/>
    <cellStyle name="Примечание 2 3 4" xfId="4833"/>
    <cellStyle name="Примечание 2 4" xfId="4570"/>
    <cellStyle name="Примечание 2 5" xfId="4395"/>
    <cellStyle name="Примечание 2 6" xfId="4746"/>
    <cellStyle name="Примечание 3" xfId="2337"/>
    <cellStyle name="Примечание 3 2" xfId="2338"/>
    <cellStyle name="Примечание 3 2 2" xfId="4276"/>
    <cellStyle name="Примечание 3 2 2 2" xfId="4661"/>
    <cellStyle name="Примечание 3 2 2 3" xfId="4486"/>
    <cellStyle name="Примечание 3 2 2 4" xfId="4836"/>
    <cellStyle name="Примечание 3 2 3" xfId="4573"/>
    <cellStyle name="Примечание 3 2 4" xfId="4398"/>
    <cellStyle name="Примечание 3 2 5" xfId="4749"/>
    <cellStyle name="Примечание 3 3" xfId="4275"/>
    <cellStyle name="Примечание 3 3 2" xfId="4660"/>
    <cellStyle name="Примечание 3 3 3" xfId="4485"/>
    <cellStyle name="Примечание 3 3 4" xfId="4835"/>
    <cellStyle name="Примечание 3 4" xfId="4572"/>
    <cellStyle name="Примечание 3 5" xfId="4397"/>
    <cellStyle name="Примечание 3 6" xfId="4748"/>
    <cellStyle name="Примечание 4" xfId="2339"/>
    <cellStyle name="Примечание 4 2" xfId="2340"/>
    <cellStyle name="Примечание 4 2 2" xfId="4278"/>
    <cellStyle name="Примечание 4 2 2 2" xfId="4663"/>
    <cellStyle name="Примечание 4 2 2 3" xfId="4488"/>
    <cellStyle name="Примечание 4 2 2 4" xfId="4838"/>
    <cellStyle name="Примечание 4 2 3" xfId="4575"/>
    <cellStyle name="Примечание 4 2 4" xfId="4400"/>
    <cellStyle name="Примечание 4 2 5" xfId="4751"/>
    <cellStyle name="Примечание 4 3" xfId="4277"/>
    <cellStyle name="Примечание 4 3 2" xfId="4662"/>
    <cellStyle name="Примечание 4 3 3" xfId="4487"/>
    <cellStyle name="Примечание 4 3 4" xfId="4837"/>
    <cellStyle name="Примечание 4 4" xfId="4574"/>
    <cellStyle name="Примечание 4 5" xfId="4399"/>
    <cellStyle name="Примечание 4 6" xfId="4750"/>
    <cellStyle name="Стиль 1" xfId="2341"/>
    <cellStyle name="Стиль 1 2" xfId="2342"/>
    <cellStyle name="Стиль 1 2 2" xfId="2343"/>
    <cellStyle name="Стиль 1 2 2 2" xfId="4281"/>
    <cellStyle name="Стиль 1 2 2 2 2" xfId="4666"/>
    <cellStyle name="Стиль 1 2 2 2 3" xfId="4491"/>
    <cellStyle name="Стиль 1 2 2 2 4" xfId="4841"/>
    <cellStyle name="Стиль 1 2 2 3" xfId="4578"/>
    <cellStyle name="Стиль 1 2 2 4" xfId="4403"/>
    <cellStyle name="Стиль 1 2 2 5" xfId="4754"/>
    <cellStyle name="Стиль 1 2 3" xfId="4280"/>
    <cellStyle name="Стиль 1 2 3 2" xfId="4665"/>
    <cellStyle name="Стиль 1 2 3 3" xfId="4490"/>
    <cellStyle name="Стиль 1 2 3 4" xfId="4840"/>
    <cellStyle name="Стиль 1 2 4" xfId="4577"/>
    <cellStyle name="Стиль 1 2 5" xfId="4402"/>
    <cellStyle name="Стиль 1 2 6" xfId="4753"/>
    <cellStyle name="Стиль 1 3" xfId="2344"/>
    <cellStyle name="Стиль 1 3 2" xfId="2345"/>
    <cellStyle name="Стиль 1 3 2 2" xfId="4283"/>
    <cellStyle name="Стиль 1 3 2 2 2" xfId="4668"/>
    <cellStyle name="Стиль 1 3 2 2 3" xfId="4493"/>
    <cellStyle name="Стиль 1 3 2 2 4" xfId="4843"/>
    <cellStyle name="Стиль 1 3 2 3" xfId="4580"/>
    <cellStyle name="Стиль 1 3 2 4" xfId="4405"/>
    <cellStyle name="Стиль 1 3 2 5" xfId="4756"/>
    <cellStyle name="Стиль 1 3 3" xfId="4282"/>
    <cellStyle name="Стиль 1 3 3 2" xfId="4667"/>
    <cellStyle name="Стиль 1 3 3 3" xfId="4492"/>
    <cellStyle name="Стиль 1 3 3 4" xfId="4842"/>
    <cellStyle name="Стиль 1 3 4" xfId="4579"/>
    <cellStyle name="Стиль 1 3 5" xfId="4404"/>
    <cellStyle name="Стиль 1 3 6" xfId="4755"/>
    <cellStyle name="Стиль 1 4" xfId="2346"/>
    <cellStyle name="Стиль 1 4 2" xfId="4284"/>
    <cellStyle name="Стиль 1 4 2 2" xfId="4669"/>
    <cellStyle name="Стиль 1 4 2 3" xfId="4494"/>
    <cellStyle name="Стиль 1 4 2 4" xfId="4844"/>
    <cellStyle name="Стиль 1 4 3" xfId="4581"/>
    <cellStyle name="Стиль 1 4 4" xfId="4406"/>
    <cellStyle name="Стиль 1 4 5" xfId="4757"/>
    <cellStyle name="Стиль 1 5" xfId="4279"/>
    <cellStyle name="Стиль 1 5 2" xfId="4664"/>
    <cellStyle name="Стиль 1 5 3" xfId="4489"/>
    <cellStyle name="Стиль 1 5 4" xfId="4839"/>
    <cellStyle name="Стиль 1 6" xfId="4576"/>
    <cellStyle name="Стиль 1 7" xfId="4401"/>
    <cellStyle name="Стиль 1 8" xfId="4752"/>
    <cellStyle name="Финансовый 2" xfId="2380"/>
    <cellStyle name="Финансовый 2 2" xfId="4318"/>
    <cellStyle name="Финансовый 2 2 2" xfId="4671"/>
    <cellStyle name="Финансовый 2 2 3" xfId="4496"/>
    <cellStyle name="Финансовый 2 2 4" xfId="4846"/>
    <cellStyle name="Финансовый 2 3" xfId="4583"/>
    <cellStyle name="Финансовый 2 4" xfId="4408"/>
    <cellStyle name="Финансовый 2 5" xfId="4759"/>
    <cellStyle name="ハイパーリンク" xfId="599"/>
    <cellStyle name="ハイパーリンク 2" xfId="2801"/>
    <cellStyle name="්b뉜ōේb뉼ō෪b늠ō෺b부ōชb붘ōบb붴ōสb뷄ōฺb뷘ō๊b닄ō๚b닜ō๪b닰ō๺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 xfId="2702"/>
    <cellStyle name="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 xfId="2802"/>
    <cellStyle name="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ōᢊb⅀ōᢚbⅸōᢪb⇐" xfId="2803"/>
    <cellStyle name="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 xfId="2804"/>
    <cellStyle name="ሚbôōሪbŀōሺbŨōቊbƀōቚb솴ōቪb쇌ōቺb쇬ōኊb숄ōኚb술ōኪbƜōኺbƸōዊbǜōዚbǸōዪbɄōዺb쉀ōጊb쉬ōጚb슔ōጪb싀ōጺb쌐ōፊbɤōፚbʀō፪bʘō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 xfId="2805"/>
    <cellStyle name="ꯠōකb갈ōඪb눠ōයb눸ō්b뉜ōේb뉼ō෪b늠ō෺b부ōชb붘ōบb붴ōสb뷄ōฺb뷘ō๊b닄ō๚b닜ō๪b닰ō๺b댜ōຊb댸ōບb뷬ōສb븄ō຺b블ō໊b븨ō໚b븼ō໪b덐ō໺b덠ō༊b델ō" xfId="516"/>
    <cellStyle name="ꯠōකb갈ōඪb눠ōයb눸ō්b뉜ōේb뉼ō෪b늠ō෺b부ōชb붘ōบb붴ōสb뷄ōฺb뷘ō๊b닄ō๚b닜ō๪b닰ō๺b댜ōຊb댸ōບb뷬ōສb븄ō຺b블ō໊b븨ō໚b븼ō໪b덐ō໺b덠ō༊b델ō 2" xfId="2763"/>
    <cellStyle name="|?ドE" xfId="600"/>
    <cellStyle name="|?ドE 2" xfId="2806"/>
    <cellStyle name="강조색1" xfId="601"/>
    <cellStyle name="강조색1 2" xfId="602"/>
    <cellStyle name="강조색1 2 2" xfId="2808"/>
    <cellStyle name="강조색1 3" xfId="2807"/>
    <cellStyle name="강조색2" xfId="603"/>
    <cellStyle name="강조색2 2" xfId="604"/>
    <cellStyle name="강조색2 2 2" xfId="2810"/>
    <cellStyle name="강조색2 3" xfId="2809"/>
    <cellStyle name="강조색3" xfId="605"/>
    <cellStyle name="강조색3 2" xfId="606"/>
    <cellStyle name="강조색3 2 2" xfId="2812"/>
    <cellStyle name="강조색3 3" xfId="2811"/>
    <cellStyle name="강조색4" xfId="607"/>
    <cellStyle name="강조색4 2" xfId="608"/>
    <cellStyle name="강조색4 2 2" xfId="2814"/>
    <cellStyle name="강조색4 3" xfId="2813"/>
    <cellStyle name="강조색5" xfId="609"/>
    <cellStyle name="강조색5 2" xfId="610"/>
    <cellStyle name="강조색5 2 2" xfId="2816"/>
    <cellStyle name="강조색5 3" xfId="2815"/>
    <cellStyle name="강조색6" xfId="611"/>
    <cellStyle name="강조색6 2" xfId="612"/>
    <cellStyle name="강조색6 2 2" xfId="2818"/>
    <cellStyle name="강조색6 3" xfId="2817"/>
    <cellStyle name="경고문" xfId="613"/>
    <cellStyle name="경고문 2" xfId="614"/>
    <cellStyle name="경고문 2 2" xfId="2820"/>
    <cellStyle name="경고문 3" xfId="2819"/>
    <cellStyle name="계산" xfId="615"/>
    <cellStyle name="계산 2" xfId="616"/>
    <cellStyle name="계산 2 2" xfId="2822"/>
    <cellStyle name="계산 3" xfId="2821"/>
    <cellStyle name="고정소숫점" xfId="617"/>
    <cellStyle name="고정소숫점 2" xfId="2823"/>
    <cellStyle name="고정출력1" xfId="618"/>
    <cellStyle name="고정출력1 2" xfId="2824"/>
    <cellStyle name="고정출력2" xfId="619"/>
    <cellStyle name="고정출력2 2" xfId="2825"/>
    <cellStyle name="긪귽긬?깏깛긏" xfId="620"/>
    <cellStyle name="긪귽긬?깏깛긏 2" xfId="2826"/>
    <cellStyle name="끼_x0001_?" xfId="621"/>
    <cellStyle name="끼_x0001_? 2" xfId="2827"/>
    <cellStyle name="끽방_inquiry_bq_hvac" xfId="622"/>
    <cellStyle name="나쁨" xfId="623"/>
    <cellStyle name="나쁨 2" xfId="624"/>
    <cellStyle name="나쁨 2 2" xfId="2829"/>
    <cellStyle name="나쁨 3" xfId="2828"/>
    <cellStyle name="날짜" xfId="625"/>
    <cellStyle name="날짜 2" xfId="2830"/>
    <cellStyle name="달러" xfId="626"/>
    <cellStyle name="달러 2" xfId="2831"/>
    <cellStyle name="델ō༚b뎔ō༪b뎬ō༺b빘ōཊb빰ōཚb뺌ōཪb뻘ōེb뻴ōྊb돌ōྚb돴ōྪb된ōྺb됸ō࿊b둔ō࿚b뼘ō࿪b뼸ō࿺b뽨ōညb뾔ōယb뿄ōဪb뒜ō်b뒸ō၊b듌ōၚb들ōၪb듸ōၺb뿴ōႊb쀐ō" xfId="627"/>
    <cellStyle name="델ō༚b뎔ō༪b뎬ō༺b빘ōཊb빰ōཚb뺌ōཪb뻘ōེb뻴ōྊb돌ōྚb돴ōྪb된ōྺb됸ō࿊b둔ō࿚b뼘ō࿪b뼸ō࿺b뽨ōညb뾔ōယb뿄ōဪb뒜ō်b뒸ō၊b듌ōၚb들ōၪb듸ōၺb뿴ōႊb쀐ō 2" xfId="2832"/>
    <cellStyle name="둔ō࿚b뼘ō࿪b뼸ō࿺b뽨ōညb뾔ōယb뿄ōဪb뒜ō်b뒸ō၊b듌ōၚb들ōၪb듸ōၺb뿴ōႊb쀐ōႚb쀬ōႪb쁴ōႺb삐ō჊b딐ōლb따ōცb땔ōჺb땬ōᄊb떀ōᄚb산ōᄪb새ōᄺb샘ōᅋb샬ō" xfId="628"/>
    <cellStyle name="둔ō࿚b뼘ō࿪b뼸ō࿺b뽨ōညb뾔ōယb뿄ōဪb뒜ō်b뒸ō၊b듌ōၚb들ōၪb듸ōၺb뿴ōႊb쀐ōႚb쀬ōႪb쁴ōႺb삐ō჊b딐ōლb따ōცb땔ōჺb땬ōᄊb떀ōᄚb산ōᄪb새ōᄺb샘ōᅋb샬ō 2" xfId="2833"/>
    <cellStyle name="뒤에 오는 하이퍼링크" xfId="629"/>
    <cellStyle name="뒤에 오는 하이퍼링크 2" xfId="2834"/>
    <cellStyle name="뒤에 오는 하이퍼링크_x000a__x0007__x0001__x0001_" xfId="630"/>
    <cellStyle name="뒤에 오는 하이퍼링크_x000a__x0007__x0001__x0001_ 2" xfId="2835"/>
    <cellStyle name="뒸ō၊b듌ōၚb들ōၪb듸ōၺb뿴ōႊb쀐ōႚb쀬ōႪb쁴ōႺb삐ō჊b딐ōლb따ōცb땔ōჺb땬ōᄊb떀ōᄚb산ōᄪb새ōᄺb샘ōᅋb샬ōᅛb샴ōᅪb_x000c_ōᅺb0ōᆊbXōᆚbōᆪb¨ōᆺb섄ō" xfId="631"/>
    <cellStyle name="뒸ō၊b듌ōၚb들ōၪb듸ōၺb뿴ōႊb쀐ōႚb쀬ōႪb쁴ōႺb삐ō჊b딐ōლb따ōცb땔ōჺb땬ōᄊb떀ōᄚb산ōᄪb새ōᄺb샘ōᅋb샬ōᅛb샴ōᅪb_x000c_ōᅺb0ōᆊbXōᆚbōᆪb¨ōᆺb섄ō 2" xfId="2836"/>
    <cellStyle name="딐ōლb따ōცb땔ōჺb땬ōᄊb떀ōᄚb산ōᄪb새ōᄺb샘ōᅋb샬ōᅛb샴ōᅪb_x000c_ōᅺb0ōᆊbXōᆚbōᆪb¨ōᆺb섄ōᇊb섰ōᇚb셌ōᇪb셨ōᇺb손ōሊbÌōሚbôōሪbŀōሺbŨōቊbƀō" xfId="632"/>
    <cellStyle name="딐ōლb따ōცb땔ōჺb땬ōᄊb떀ōᄚb산ōᄪb새ōᄺb샘ōᅋb샬ōᅛb샴ōᅪb_x000c_ōᅺb0ōᆊbXōᆚbōᆪb¨ōᆺb섄ōᇊb섰ōᇚb셌ōᇪb셨ōᇺb손ōሊbÌōሚbôōሪbŀōሺbŨōቊbƀō 2" xfId="2837"/>
    <cellStyle name="똿떓죶Ø괻 [0.00]_NT Server " xfId="633"/>
    <cellStyle name="똿떓죶Ø괻_NT Server " xfId="634"/>
    <cellStyle name="똿뗦먛귟 [0.00]_GUIDE" xfId="635"/>
    <cellStyle name="똿뗦먛귟_GUIDE" xfId="636"/>
    <cellStyle name="메모" xfId="637"/>
    <cellStyle name="메모 10" xfId="638"/>
    <cellStyle name="메모 10 2" xfId="2839"/>
    <cellStyle name="메모 11" xfId="639"/>
    <cellStyle name="메모 11 2" xfId="2840"/>
    <cellStyle name="메모 12" xfId="640"/>
    <cellStyle name="메모 12 2" xfId="2841"/>
    <cellStyle name="메모 13" xfId="641"/>
    <cellStyle name="메모 13 2" xfId="2842"/>
    <cellStyle name="메모 14" xfId="642"/>
    <cellStyle name="메모 14 2" xfId="2843"/>
    <cellStyle name="메모 15" xfId="643"/>
    <cellStyle name="메모 15 2" xfId="2844"/>
    <cellStyle name="메모 16" xfId="644"/>
    <cellStyle name="메모 16 2" xfId="2845"/>
    <cellStyle name="메모 17" xfId="645"/>
    <cellStyle name="메모 17 2" xfId="2846"/>
    <cellStyle name="메모 18" xfId="2838"/>
    <cellStyle name="메모 2" xfId="646"/>
    <cellStyle name="메모 2 10" xfId="647"/>
    <cellStyle name="메모 2 10 2" xfId="2848"/>
    <cellStyle name="메모 2 11" xfId="648"/>
    <cellStyle name="메모 2 11 2" xfId="2849"/>
    <cellStyle name="메모 2 12" xfId="649"/>
    <cellStyle name="메모 2 12 2" xfId="2850"/>
    <cellStyle name="메모 2 13" xfId="650"/>
    <cellStyle name="메모 2 13 2" xfId="2851"/>
    <cellStyle name="메모 2 14" xfId="651"/>
    <cellStyle name="메모 2 14 2" xfId="2852"/>
    <cellStyle name="메모 2 15" xfId="652"/>
    <cellStyle name="메모 2 15 2" xfId="2853"/>
    <cellStyle name="메모 2 16" xfId="653"/>
    <cellStyle name="메모 2 16 2" xfId="2854"/>
    <cellStyle name="메모 2 17" xfId="654"/>
    <cellStyle name="메모 2 17 2" xfId="2855"/>
    <cellStyle name="메모 2 18" xfId="2847"/>
    <cellStyle name="메모 2 2" xfId="655"/>
    <cellStyle name="메모 2 2 2" xfId="2856"/>
    <cellStyle name="메모 2 3" xfId="656"/>
    <cellStyle name="메모 2 3 2" xfId="2857"/>
    <cellStyle name="메모 2 4" xfId="657"/>
    <cellStyle name="메모 2 4 2" xfId="2858"/>
    <cellStyle name="메모 2 5" xfId="658"/>
    <cellStyle name="메모 2 5 2" xfId="2859"/>
    <cellStyle name="메모 2 6" xfId="659"/>
    <cellStyle name="메모 2 6 2" xfId="2860"/>
    <cellStyle name="메모 2 7" xfId="660"/>
    <cellStyle name="메모 2 7 2" xfId="2861"/>
    <cellStyle name="메모 2 8" xfId="661"/>
    <cellStyle name="메모 2 8 2" xfId="2862"/>
    <cellStyle name="메모 2 9" xfId="662"/>
    <cellStyle name="메모 2 9 2" xfId="2863"/>
    <cellStyle name="메모 3" xfId="663"/>
    <cellStyle name="메모 3 2" xfId="2864"/>
    <cellStyle name="메모 4" xfId="664"/>
    <cellStyle name="메모 4 2" xfId="2865"/>
    <cellStyle name="메모 5" xfId="665"/>
    <cellStyle name="메모 5 2" xfId="2866"/>
    <cellStyle name="메모 6" xfId="666"/>
    <cellStyle name="메모 6 2" xfId="2867"/>
    <cellStyle name="메모 7" xfId="667"/>
    <cellStyle name="메모 7 2" xfId="2868"/>
    <cellStyle name="메모 8" xfId="668"/>
    <cellStyle name="메모 8 2" xfId="2869"/>
    <cellStyle name="메모 9" xfId="669"/>
    <cellStyle name="메모 9 2" xfId="2870"/>
    <cellStyle name="묮뎋 [0.00]_NT Server " xfId="670"/>
    <cellStyle name="묮뎋_NT Server " xfId="671"/>
    <cellStyle name="물량" xfId="672"/>
    <cellStyle name="믅됞 [0.00]_ Att. 1- Cover" xfId="673"/>
    <cellStyle name="믅됞_ Att. 1- Cover" xfId="674"/>
    <cellStyle name="백 " xfId="675"/>
    <cellStyle name="백분율 [0]" xfId="676"/>
    <cellStyle name="백분율 [2]" xfId="677"/>
    <cellStyle name="백분율 2" xfId="678"/>
    <cellStyle name="백분율 2 10" xfId="679"/>
    <cellStyle name="백분율 2 11" xfId="680"/>
    <cellStyle name="백분율 2 12" xfId="681"/>
    <cellStyle name="백분율 2 13" xfId="682"/>
    <cellStyle name="백분율 2 14" xfId="683"/>
    <cellStyle name="백분율 2 15" xfId="684"/>
    <cellStyle name="백분율 2 16" xfId="685"/>
    <cellStyle name="백분율 2 17" xfId="686"/>
    <cellStyle name="백분율 2 18" xfId="687"/>
    <cellStyle name="백분율 2 19" xfId="688"/>
    <cellStyle name="백분율 2 2" xfId="689"/>
    <cellStyle name="백분율 2 2 10" xfId="690"/>
    <cellStyle name="백분율 2 2 11" xfId="691"/>
    <cellStyle name="백분율 2 2 12" xfId="692"/>
    <cellStyle name="백분율 2 2 13" xfId="693"/>
    <cellStyle name="백분율 2 2 14" xfId="694"/>
    <cellStyle name="백분율 2 2 15" xfId="695"/>
    <cellStyle name="백분율 2 2 16" xfId="696"/>
    <cellStyle name="백분율 2 2 17" xfId="697"/>
    <cellStyle name="백분율 2 2 18" xfId="698"/>
    <cellStyle name="백분율 2 2 19" xfId="699"/>
    <cellStyle name="백분율 2 2 2" xfId="700"/>
    <cellStyle name="백분율 2 2 20" xfId="701"/>
    <cellStyle name="백분율 2 2 21" xfId="702"/>
    <cellStyle name="백분율 2 2 22" xfId="703"/>
    <cellStyle name="백분율 2 2 23" xfId="704"/>
    <cellStyle name="백분율 2 2 24" xfId="705"/>
    <cellStyle name="백분율 2 2 25" xfId="706"/>
    <cellStyle name="백분율 2 2 26" xfId="707"/>
    <cellStyle name="백분율 2 2 27" xfId="708"/>
    <cellStyle name="백분율 2 2 28" xfId="709"/>
    <cellStyle name="백분율 2 2 29" xfId="710"/>
    <cellStyle name="백분율 2 2 3" xfId="711"/>
    <cellStyle name="백분율 2 2 30" xfId="712"/>
    <cellStyle name="백분율 2 2 31" xfId="713"/>
    <cellStyle name="백분율 2 2 32" xfId="714"/>
    <cellStyle name="백분율 2 2 33" xfId="715"/>
    <cellStyle name="백분율 2 2 34" xfId="716"/>
    <cellStyle name="백분율 2 2 35" xfId="717"/>
    <cellStyle name="백분율 2 2 36" xfId="718"/>
    <cellStyle name="백분율 2 2 37" xfId="719"/>
    <cellStyle name="백분율 2 2 38" xfId="720"/>
    <cellStyle name="백분율 2 2 39" xfId="721"/>
    <cellStyle name="백분율 2 2 4" xfId="722"/>
    <cellStyle name="백분율 2 2 40" xfId="723"/>
    <cellStyle name="백분율 2 2 41" xfId="724"/>
    <cellStyle name="백분율 2 2 5" xfId="725"/>
    <cellStyle name="백분율 2 2 6" xfId="726"/>
    <cellStyle name="백분율 2 2 7" xfId="727"/>
    <cellStyle name="백분율 2 2 8" xfId="728"/>
    <cellStyle name="백분율 2 2 9" xfId="729"/>
    <cellStyle name="백분율 2 20" xfId="730"/>
    <cellStyle name="백분율 2 21" xfId="731"/>
    <cellStyle name="백분율 2 22" xfId="732"/>
    <cellStyle name="백분율 2 23" xfId="733"/>
    <cellStyle name="백분율 2 24" xfId="734"/>
    <cellStyle name="백분율 2 25" xfId="735"/>
    <cellStyle name="백분율 2 26" xfId="736"/>
    <cellStyle name="백분율 2 27" xfId="737"/>
    <cellStyle name="백분율 2 28" xfId="738"/>
    <cellStyle name="백분율 2 29" xfId="739"/>
    <cellStyle name="백분율 2 3" xfId="740"/>
    <cellStyle name="백분율 2 30" xfId="741"/>
    <cellStyle name="백분율 2 31" xfId="742"/>
    <cellStyle name="백분율 2 32" xfId="743"/>
    <cellStyle name="백분율 2 33" xfId="744"/>
    <cellStyle name="백분율 2 34" xfId="745"/>
    <cellStyle name="백분율 2 35" xfId="746"/>
    <cellStyle name="백분율 2 36" xfId="747"/>
    <cellStyle name="백분율 2 37" xfId="748"/>
    <cellStyle name="백분율 2 38" xfId="749"/>
    <cellStyle name="백분율 2 39" xfId="750"/>
    <cellStyle name="백분율 2 4" xfId="751"/>
    <cellStyle name="백분율 2 40" xfId="752"/>
    <cellStyle name="백분율 2 41" xfId="753"/>
    <cellStyle name="백분율 2 42" xfId="754"/>
    <cellStyle name="백분율 2 43" xfId="755"/>
    <cellStyle name="백분율 2 5" xfId="756"/>
    <cellStyle name="백분율 2 6" xfId="757"/>
    <cellStyle name="백분율 2 7" xfId="758"/>
    <cellStyle name="백분율 2 8" xfId="759"/>
    <cellStyle name="백분율 2 9" xfId="760"/>
    <cellStyle name="백분율 3" xfId="761"/>
    <cellStyle name="보통" xfId="762"/>
    <cellStyle name="보통 2" xfId="763"/>
    <cellStyle name="보통 2 2" xfId="2872"/>
    <cellStyle name="보통 3" xfId="2871"/>
    <cellStyle name="분수" xfId="764"/>
    <cellStyle name="붘ōบb붴ōสb뷄ōฺb뷘ō๊b닄ō๚b닜ō๪b닰ō๺b댜ōຊb댸ōບb뷬ōສb븄ō຺b블ō໊b븨ō໚b븼ō໪b덐ō໺b덠ō༊b델ō༚b뎔ō༪b뎬ō༺b빘ōཊb빰ōཚb뺌ōཪb뻘ōེb뻴ōྊb돌ō" xfId="765"/>
    <cellStyle name="붘ōบb붴ōสb뷄ōฺb뷘ō๊b닄ō๚b닜ō๪b닰ō๺b댜ōຊb댸ōບb뷬ōສb븄ō຺b블ō໊b븨ō໚b븼ō໪b덐ō໺b덠ō༊b델ō༚b뎔ō༪b뎬ō༺b빘ōཊb빰ōཚb뺌ōཪb뻘ōེb뻴ōྊb돌ō 2" xfId="2873"/>
    <cellStyle name="뷭?_ Att. 1- Cover" xfId="766"/>
    <cellStyle name="븨ō໚b븼ō໪b덐ō໺b덠ō༊b델ō༚b뎔ō༪b뎬ō༺b빘ōཊb빰ōཚb뺌ōཪb뻘ōེb뻴ōྊb돌ōྚb돴ōྪb된ōྺb됸ō࿊b둔ō࿚b뼘ō࿪b뼸ō࿺b뽨ōညb뾔ōယb뿄ōဪb뒜ō်b뒸ō၊b듌ō" xfId="767"/>
    <cellStyle name="븨ō໚b븼ō໪b덐ō໺b덠ō༊b델ō༚b뎔ō༪b뎬ō༺b빘ōཊb빰ōཚb뺌ōཪb뻘ōེb뻴ōྊb돌ōྚb돴ōྪb된ōྺb됸ō࿊b둔ō࿚b뼘ō࿪b뼸ō࿺b뽨ōညb뾔ōယb뿄ōဪb뒜ō်b뒸ō၊b듌ō 2" xfId="2874"/>
    <cellStyle name="뻴ōྊb돌ōྚb돴ōྪb된ōྺb됸ō࿊b둔ō࿚b뼘ō࿪b뼸ō࿺b뽨ōညb뾔ōယb뿄ōဪb뒜ō်b뒸ō၊b듌ōၚb들ōၪb듸ōၺb뿴ōႊb쀐ōႚb쀬ōႪb쁴ōႺb삐ō჊b딐ōლb따ōცb땔ōჺb땬ō" xfId="768"/>
    <cellStyle name="뻴ōྊb돌ōྚb돴ōྪb된ōྺb됸ō࿊b둔ō࿚b뼘ō࿪b뼸ō࿺b뽨ōညb뾔ōယb뿄ōဪb뒜ō်b뒸ō၊b듌ōၚb들ōၪb듸ōၺb뿴ōႊb쀐ōႚb쀬ōႪb쁴ōႺb삐ō჊b딐ōლb따ōცb땔ōჺb땬ō 2" xfId="2875"/>
    <cellStyle name="설명 텍스트" xfId="769"/>
    <cellStyle name="설명 텍스트 2" xfId="770"/>
    <cellStyle name="설명 텍스트 2 2" xfId="2877"/>
    <cellStyle name="설명 텍스트 3" xfId="2876"/>
    <cellStyle name="셀 확인" xfId="771"/>
    <cellStyle name="셀 확인 2" xfId="772"/>
    <cellStyle name="셀 확인 2 2" xfId="2879"/>
    <cellStyle name="셀 확인 3" xfId="2878"/>
    <cellStyle name="숫자(R)" xfId="773"/>
    <cellStyle name="숫자(R) 2" xfId="2880"/>
    <cellStyle name="쉼표 [0] 10" xfId="774"/>
    <cellStyle name="쉼표 [0] 10 2" xfId="775"/>
    <cellStyle name="쉼표 [0] 11" xfId="776"/>
    <cellStyle name="쉼표 [0] 11 2" xfId="777"/>
    <cellStyle name="쉼표 [0] 2" xfId="778"/>
    <cellStyle name="쉼표 [0] 2 10" xfId="779"/>
    <cellStyle name="쉼표 [0] 2 11" xfId="780"/>
    <cellStyle name="쉼표 [0] 2 12" xfId="781"/>
    <cellStyle name="쉼표 [0] 2 13" xfId="782"/>
    <cellStyle name="쉼표 [0] 2 14" xfId="783"/>
    <cellStyle name="쉼표 [0] 2 15" xfId="784"/>
    <cellStyle name="쉼표 [0] 2 16" xfId="785"/>
    <cellStyle name="쉼표 [0] 2 17" xfId="786"/>
    <cellStyle name="쉼표 [0] 2 2" xfId="787"/>
    <cellStyle name="쉼표 [0] 2 2 10" xfId="788"/>
    <cellStyle name="쉼표 [0] 2 2 11" xfId="789"/>
    <cellStyle name="쉼표 [0] 2 2 12" xfId="790"/>
    <cellStyle name="쉼표 [0] 2 2 13" xfId="791"/>
    <cellStyle name="쉼표 [0] 2 2 14" xfId="792"/>
    <cellStyle name="쉼표 [0] 2 2 15" xfId="793"/>
    <cellStyle name="쉼표 [0] 2 2 16" xfId="794"/>
    <cellStyle name="쉼표 [0] 2 2 17" xfId="795"/>
    <cellStyle name="쉼표 [0] 2 2 18" xfId="796"/>
    <cellStyle name="쉼표 [0] 2 2 19" xfId="797"/>
    <cellStyle name="쉼표 [0] 2 2 2" xfId="798"/>
    <cellStyle name="쉼표 [0] 2 2 2 10" xfId="799"/>
    <cellStyle name="쉼표 [0] 2 2 2 11" xfId="800"/>
    <cellStyle name="쉼표 [0] 2 2 2 12" xfId="801"/>
    <cellStyle name="쉼표 [0] 2 2 2 13" xfId="802"/>
    <cellStyle name="쉼표 [0] 2 2 2 14" xfId="803"/>
    <cellStyle name="쉼표 [0] 2 2 2 15" xfId="804"/>
    <cellStyle name="쉼표 [0] 2 2 2 16" xfId="805"/>
    <cellStyle name="쉼표 [0] 2 2 2 17" xfId="806"/>
    <cellStyle name="쉼표 [0] 2 2 2 18" xfId="807"/>
    <cellStyle name="쉼표 [0] 2 2 2 19" xfId="808"/>
    <cellStyle name="쉼표 [0] 2 2 2 2" xfId="809"/>
    <cellStyle name="쉼표 [0] 2 2 2 20" xfId="810"/>
    <cellStyle name="쉼표 [0] 2 2 2 21" xfId="811"/>
    <cellStyle name="쉼표 [0] 2 2 2 22" xfId="812"/>
    <cellStyle name="쉼표 [0] 2 2 2 23" xfId="813"/>
    <cellStyle name="쉼표 [0] 2 2 2 24" xfId="814"/>
    <cellStyle name="쉼표 [0] 2 2 2 25" xfId="815"/>
    <cellStyle name="쉼표 [0] 2 2 2 26" xfId="816"/>
    <cellStyle name="쉼표 [0] 2 2 2 27" xfId="817"/>
    <cellStyle name="쉼표 [0] 2 2 2 28" xfId="818"/>
    <cellStyle name="쉼표 [0] 2 2 2 29" xfId="819"/>
    <cellStyle name="쉼표 [0] 2 2 2 3" xfId="820"/>
    <cellStyle name="쉼표 [0] 2 2 2 30" xfId="821"/>
    <cellStyle name="쉼표 [0] 2 2 2 31" xfId="822"/>
    <cellStyle name="쉼표 [0] 2 2 2 32" xfId="823"/>
    <cellStyle name="쉼표 [0] 2 2 2 33" xfId="824"/>
    <cellStyle name="쉼표 [0] 2 2 2 34" xfId="825"/>
    <cellStyle name="쉼표 [0] 2 2 2 35" xfId="826"/>
    <cellStyle name="쉼표 [0] 2 2 2 36" xfId="827"/>
    <cellStyle name="쉼표 [0] 2 2 2 37" xfId="828"/>
    <cellStyle name="쉼표 [0] 2 2 2 38" xfId="829"/>
    <cellStyle name="쉼표 [0] 2 2 2 39" xfId="830"/>
    <cellStyle name="쉼표 [0] 2 2 2 4" xfId="831"/>
    <cellStyle name="쉼표 [0] 2 2 2 40" xfId="832"/>
    <cellStyle name="쉼표 [0] 2 2 2 41" xfId="833"/>
    <cellStyle name="쉼표 [0] 2 2 2 42" xfId="834"/>
    <cellStyle name="쉼표 [0] 2 2 2 5" xfId="835"/>
    <cellStyle name="쉼표 [0] 2 2 2 6" xfId="836"/>
    <cellStyle name="쉼표 [0] 2 2 2 7" xfId="837"/>
    <cellStyle name="쉼표 [0] 2 2 2 8" xfId="838"/>
    <cellStyle name="쉼표 [0] 2 2 2 9" xfId="839"/>
    <cellStyle name="쉼표 [0] 2 2 20" xfId="840"/>
    <cellStyle name="쉼표 [0] 2 2 21" xfId="841"/>
    <cellStyle name="쉼표 [0] 2 2 22" xfId="842"/>
    <cellStyle name="쉼표 [0] 2 2 23" xfId="843"/>
    <cellStyle name="쉼표 [0] 2 2 24" xfId="844"/>
    <cellStyle name="쉼표 [0] 2 2 25" xfId="845"/>
    <cellStyle name="쉼표 [0] 2 2 26" xfId="846"/>
    <cellStyle name="쉼표 [0] 2 2 27" xfId="847"/>
    <cellStyle name="쉼표 [0] 2 2 28" xfId="848"/>
    <cellStyle name="쉼표 [0] 2 2 29" xfId="849"/>
    <cellStyle name="쉼표 [0] 2 2 3" xfId="850"/>
    <cellStyle name="쉼표 [0] 2 2 3 2" xfId="851"/>
    <cellStyle name="쉼표 [0] 2 2 30" xfId="852"/>
    <cellStyle name="쉼표 [0] 2 2 31" xfId="853"/>
    <cellStyle name="쉼표 [0] 2 2 32" xfId="854"/>
    <cellStyle name="쉼표 [0] 2 2 33" xfId="855"/>
    <cellStyle name="쉼표 [0] 2 2 34" xfId="856"/>
    <cellStyle name="쉼표 [0] 2 2 35" xfId="857"/>
    <cellStyle name="쉼표 [0] 2 2 36" xfId="858"/>
    <cellStyle name="쉼표 [0] 2 2 37" xfId="859"/>
    <cellStyle name="쉼표 [0] 2 2 38" xfId="860"/>
    <cellStyle name="쉼표 [0] 2 2 39" xfId="861"/>
    <cellStyle name="쉼표 [0] 2 2 4" xfId="862"/>
    <cellStyle name="쉼표 [0] 2 2 40" xfId="863"/>
    <cellStyle name="쉼표 [0] 2 2 41" xfId="864"/>
    <cellStyle name="쉼표 [0] 2 2 42" xfId="865"/>
    <cellStyle name="쉼표 [0] 2 2 43" xfId="866"/>
    <cellStyle name="쉼표 [0] 2 2 44" xfId="867"/>
    <cellStyle name="쉼표 [0] 2 2 45" xfId="868"/>
    <cellStyle name="쉼표 [0] 2 2 5" xfId="869"/>
    <cellStyle name="쉼표 [0] 2 2 6" xfId="870"/>
    <cellStyle name="쉼표 [0] 2 2 7" xfId="871"/>
    <cellStyle name="쉼표 [0] 2 2 8" xfId="872"/>
    <cellStyle name="쉼표 [0] 2 2 9" xfId="873"/>
    <cellStyle name="쉼표 [0] 2 3" xfId="874"/>
    <cellStyle name="쉼표 [0] 2 3 2" xfId="875"/>
    <cellStyle name="쉼표 [0] 2 4" xfId="876"/>
    <cellStyle name="쉼표 [0] 2 5" xfId="877"/>
    <cellStyle name="쉼표 [0] 2 6" xfId="878"/>
    <cellStyle name="쉼표 [0] 2 7" xfId="879"/>
    <cellStyle name="쉼표 [0] 2 8" xfId="880"/>
    <cellStyle name="쉼표 [0] 2 9" xfId="881"/>
    <cellStyle name="쉼표 [0] 3" xfId="882"/>
    <cellStyle name="쉼표 [0] 3 2" xfId="883"/>
    <cellStyle name="쉼표 [0] 4" xfId="884"/>
    <cellStyle name="쉼표 [0] 5" xfId="885"/>
    <cellStyle name="쉼표 [0] 6" xfId="886"/>
    <cellStyle name="쉼표 [0] 7" xfId="887"/>
    <cellStyle name="쉼표 [0] 8" xfId="888"/>
    <cellStyle name="쉼표 2" xfId="889"/>
    <cellStyle name="쉼표 2 2" xfId="890"/>
    <cellStyle name="스타일 1" xfId="891"/>
    <cellStyle name="스타일 1 2" xfId="2881"/>
    <cellStyle name="스타일 2" xfId="892"/>
    <cellStyle name="안건회계법인" xfId="893"/>
    <cellStyle name="안건회계법인 2" xfId="2882"/>
    <cellStyle name="연결된 셀" xfId="894"/>
    <cellStyle name="연결된 셀 2" xfId="895"/>
    <cellStyle name="연결된 셀 2 2" xfId="2884"/>
    <cellStyle name="연결된 셀 3" xfId="2883"/>
    <cellStyle name="요약" xfId="896"/>
    <cellStyle name="요약 2" xfId="897"/>
    <cellStyle name="요약 2 2" xfId="2886"/>
    <cellStyle name="요약 3" xfId="2885"/>
    <cellStyle name="입력" xfId="898"/>
    <cellStyle name="입력 2" xfId="899"/>
    <cellStyle name="입력 2 2" xfId="2888"/>
    <cellStyle name="입력 3" xfId="2887"/>
    <cellStyle name="자리수" xfId="900"/>
    <cellStyle name="자리수 - 유형1" xfId="901"/>
    <cellStyle name="자리수 - 유형1 2" xfId="2889"/>
    <cellStyle name="자리수0" xfId="902"/>
    <cellStyle name="제목" xfId="903"/>
    <cellStyle name="제목 1" xfId="904"/>
    <cellStyle name="제목 1 2" xfId="905"/>
    <cellStyle name="제목 1 2 2" xfId="2892"/>
    <cellStyle name="제목 1 3" xfId="2891"/>
    <cellStyle name="제목 1(中)" xfId="906"/>
    <cellStyle name="제목 1(中) 2" xfId="2893"/>
    <cellStyle name="제목 1(左)" xfId="907"/>
    <cellStyle name="제목 1(左) 2" xfId="2894"/>
    <cellStyle name="제목 2" xfId="908"/>
    <cellStyle name="제목 2 2" xfId="909"/>
    <cellStyle name="제목 2 2 2" xfId="2896"/>
    <cellStyle name="제목 2 3" xfId="2895"/>
    <cellStyle name="제목 3" xfId="910"/>
    <cellStyle name="제목 3 2" xfId="911"/>
    <cellStyle name="제목 3 2 2" xfId="2898"/>
    <cellStyle name="제목 3 3" xfId="2897"/>
    <cellStyle name="제목 4" xfId="912"/>
    <cellStyle name="제목 4 2" xfId="913"/>
    <cellStyle name="제목 4 2 2" xfId="2900"/>
    <cellStyle name="제목 4 3" xfId="2899"/>
    <cellStyle name="제목 5" xfId="914"/>
    <cellStyle name="제목 5 2" xfId="2901"/>
    <cellStyle name="제목 6" xfId="2890"/>
    <cellStyle name="제목 7" xfId="4320"/>
    <cellStyle name="제목[1 줄]" xfId="915"/>
    <cellStyle name="제목[1 줄] 2" xfId="2902"/>
    <cellStyle name="제목[2줄 아래]" xfId="916"/>
    <cellStyle name="제목[2줄 아래] 2" xfId="2903"/>
    <cellStyle name="제목[2줄 위]" xfId="917"/>
    <cellStyle name="제목[2줄 위] 2" xfId="2904"/>
    <cellStyle name="제목1" xfId="918"/>
    <cellStyle name="좋음" xfId="919"/>
    <cellStyle name="좋음 2" xfId="920"/>
    <cellStyle name="좋음 2 2" xfId="2906"/>
    <cellStyle name="좋음 3" xfId="2905"/>
    <cellStyle name="지정되지 않음" xfId="921"/>
    <cellStyle name="지정되지 않음 2" xfId="2907"/>
    <cellStyle name="출력" xfId="922"/>
    <cellStyle name="출력 2" xfId="923"/>
    <cellStyle name="출력 2 2" xfId="2909"/>
    <cellStyle name="출력 3" xfId="2908"/>
    <cellStyle name="콤마 [0]_  종  합  " xfId="924"/>
    <cellStyle name="콤마 [2]" xfId="925"/>
    <cellStyle name="콤마[0]" xfId="926"/>
    <cellStyle name="콤마_  종  합  " xfId="927"/>
    <cellStyle name="통화 [0] 2" xfId="928"/>
    <cellStyle name="퍼센트" xfId="929"/>
    <cellStyle name="퍼센트 2" xfId="2910"/>
    <cellStyle name="표머릿글(上)" xfId="930"/>
    <cellStyle name="표머릿글(上) 2" xfId="2911"/>
    <cellStyle name="표머릿글(下)" xfId="931"/>
    <cellStyle name="표머릿글(下) 2" xfId="2912"/>
    <cellStyle name="표머릿글(中)" xfId="932"/>
    <cellStyle name="표머릿글(中) 2" xfId="2913"/>
    <cellStyle name="표준 10" xfId="933"/>
    <cellStyle name="표준 10 2" xfId="934"/>
    <cellStyle name="표준 10 2 2" xfId="2915"/>
    <cellStyle name="표준 10 3" xfId="2914"/>
    <cellStyle name="표준 11" xfId="935"/>
    <cellStyle name="표준 11 2" xfId="936"/>
    <cellStyle name="표준 11 2 2" xfId="2917"/>
    <cellStyle name="표준 11 3" xfId="2916"/>
    <cellStyle name="표준 12" xfId="937"/>
    <cellStyle name="표준 12 2" xfId="938"/>
    <cellStyle name="표준 12 2 2" xfId="2919"/>
    <cellStyle name="표준 12 3" xfId="2918"/>
    <cellStyle name="표준 13" xfId="939"/>
    <cellStyle name="표준 13 2" xfId="940"/>
    <cellStyle name="표준 13 2 2" xfId="2921"/>
    <cellStyle name="표준 13 3" xfId="2920"/>
    <cellStyle name="표준 14" xfId="941"/>
    <cellStyle name="표준 14 2" xfId="942"/>
    <cellStyle name="표준 14 2 2" xfId="2923"/>
    <cellStyle name="표준 14 3" xfId="2922"/>
    <cellStyle name="표준 15" xfId="943"/>
    <cellStyle name="표준 15 2" xfId="2924"/>
    <cellStyle name="표준 16" xfId="944"/>
    <cellStyle name="표준 16 2" xfId="2925"/>
    <cellStyle name="표준 17" xfId="945"/>
    <cellStyle name="표준 17 2" xfId="2926"/>
    <cellStyle name="표준 18" xfId="946"/>
    <cellStyle name="표준 18 2" xfId="2927"/>
    <cellStyle name="표준 19" xfId="947"/>
    <cellStyle name="표준 19 2" xfId="2928"/>
    <cellStyle name="표준 2" xfId="948"/>
    <cellStyle name="표준 2 10" xfId="949"/>
    <cellStyle name="표준 2 10 2" xfId="2930"/>
    <cellStyle name="표준 2 11" xfId="950"/>
    <cellStyle name="표준 2 11 2" xfId="2931"/>
    <cellStyle name="표준 2 12" xfId="951"/>
    <cellStyle name="표준 2 12 2" xfId="2932"/>
    <cellStyle name="표준 2 13" xfId="952"/>
    <cellStyle name="표준 2 13 2" xfId="2933"/>
    <cellStyle name="표준 2 14" xfId="953"/>
    <cellStyle name="표준 2 14 2" xfId="2934"/>
    <cellStyle name="표준 2 15" xfId="954"/>
    <cellStyle name="표준 2 15 2" xfId="2935"/>
    <cellStyle name="표준 2 16" xfId="955"/>
    <cellStyle name="표준 2 16 2" xfId="2936"/>
    <cellStyle name="표준 2 17" xfId="956"/>
    <cellStyle name="표준 2 17 2" xfId="2937"/>
    <cellStyle name="표준 2 18" xfId="957"/>
    <cellStyle name="표준 2 18 2" xfId="2938"/>
    <cellStyle name="표준 2 19" xfId="958"/>
    <cellStyle name="표준 2 19 2" xfId="2939"/>
    <cellStyle name="표준 2 2" xfId="959"/>
    <cellStyle name="표준 2 2 10" xfId="960"/>
    <cellStyle name="표준 2 2 10 2" xfId="2941"/>
    <cellStyle name="표준 2 2 11" xfId="961"/>
    <cellStyle name="표준 2 2 11 2" xfId="2942"/>
    <cellStyle name="표준 2 2 12" xfId="962"/>
    <cellStyle name="표준 2 2 12 2" xfId="2943"/>
    <cellStyle name="표준 2 2 13" xfId="963"/>
    <cellStyle name="표준 2 2 13 2" xfId="2944"/>
    <cellStyle name="표준 2 2 14" xfId="964"/>
    <cellStyle name="표준 2 2 14 2" xfId="2945"/>
    <cellStyle name="표준 2 2 15" xfId="965"/>
    <cellStyle name="표준 2 2 15 2" xfId="2946"/>
    <cellStyle name="표준 2 2 16" xfId="966"/>
    <cellStyle name="표준 2 2 16 2" xfId="2947"/>
    <cellStyle name="표준 2 2 17" xfId="967"/>
    <cellStyle name="표준 2 2 17 2" xfId="2948"/>
    <cellStyle name="표준 2 2 18" xfId="968"/>
    <cellStyle name="표준 2 2 18 2" xfId="2949"/>
    <cellStyle name="표준 2 2 19" xfId="969"/>
    <cellStyle name="표준 2 2 19 2" xfId="2950"/>
    <cellStyle name="표준 2 2 2" xfId="970"/>
    <cellStyle name="표준 2 2 2 2" xfId="2951"/>
    <cellStyle name="표준 2 2 20" xfId="971"/>
    <cellStyle name="표준 2 2 20 2" xfId="2952"/>
    <cellStyle name="표준 2 2 21" xfId="972"/>
    <cellStyle name="표준 2 2 21 2" xfId="2953"/>
    <cellStyle name="표준 2 2 22" xfId="973"/>
    <cellStyle name="표준 2 2 22 2" xfId="2954"/>
    <cellStyle name="표준 2 2 23" xfId="974"/>
    <cellStyle name="표준 2 2 23 2" xfId="2955"/>
    <cellStyle name="표준 2 2 24" xfId="975"/>
    <cellStyle name="표준 2 2 24 2" xfId="2956"/>
    <cellStyle name="표준 2 2 25" xfId="976"/>
    <cellStyle name="표준 2 2 25 2" xfId="2957"/>
    <cellStyle name="표준 2 2 26" xfId="977"/>
    <cellStyle name="표준 2 2 26 2" xfId="2958"/>
    <cellStyle name="표준 2 2 27" xfId="978"/>
    <cellStyle name="표준 2 2 27 2" xfId="2959"/>
    <cellStyle name="표준 2 2 28" xfId="979"/>
    <cellStyle name="표준 2 2 28 2" xfId="2960"/>
    <cellStyle name="표준 2 2 29" xfId="980"/>
    <cellStyle name="표준 2 2 29 2" xfId="2961"/>
    <cellStyle name="표준 2 2 3" xfId="981"/>
    <cellStyle name="표준 2 2 3 2" xfId="2962"/>
    <cellStyle name="표준 2 2 30" xfId="982"/>
    <cellStyle name="표준 2 2 30 2" xfId="2963"/>
    <cellStyle name="표준 2 2 31" xfId="983"/>
    <cellStyle name="표준 2 2 31 2" xfId="2964"/>
    <cellStyle name="표준 2 2 32" xfId="984"/>
    <cellStyle name="표준 2 2 32 2" xfId="2965"/>
    <cellStyle name="표준 2 2 33" xfId="985"/>
    <cellStyle name="표준 2 2 33 2" xfId="2966"/>
    <cellStyle name="표준 2 2 34" xfId="986"/>
    <cellStyle name="표준 2 2 34 2" xfId="2967"/>
    <cellStyle name="표준 2 2 35" xfId="987"/>
    <cellStyle name="표준 2 2 35 2" xfId="2968"/>
    <cellStyle name="표준 2 2 36" xfId="988"/>
    <cellStyle name="표준 2 2 36 2" xfId="2969"/>
    <cellStyle name="표준 2 2 37" xfId="989"/>
    <cellStyle name="표준 2 2 37 2" xfId="2970"/>
    <cellStyle name="표준 2 2 38" xfId="990"/>
    <cellStyle name="표준 2 2 38 2" xfId="2971"/>
    <cellStyle name="표준 2 2 39" xfId="991"/>
    <cellStyle name="표준 2 2 39 2" xfId="2972"/>
    <cellStyle name="표준 2 2 4" xfId="992"/>
    <cellStyle name="표준 2 2 4 2" xfId="2973"/>
    <cellStyle name="표준 2 2 40" xfId="993"/>
    <cellStyle name="표준 2 2 40 2" xfId="2974"/>
    <cellStyle name="표준 2 2 41" xfId="994"/>
    <cellStyle name="표준 2 2 41 2" xfId="2975"/>
    <cellStyle name="표준 2 2 42" xfId="995"/>
    <cellStyle name="표준 2 2 42 2" xfId="2976"/>
    <cellStyle name="표준 2 2 43" xfId="2940"/>
    <cellStyle name="표준 2 2 5" xfId="996"/>
    <cellStyle name="표준 2 2 5 2" xfId="2977"/>
    <cellStyle name="표준 2 2 6" xfId="997"/>
    <cellStyle name="표준 2 2 6 2" xfId="2978"/>
    <cellStyle name="표준 2 2 7" xfId="998"/>
    <cellStyle name="표준 2 2 7 2" xfId="2979"/>
    <cellStyle name="표준 2 2 8" xfId="999"/>
    <cellStyle name="표준 2 2 8 2" xfId="2980"/>
    <cellStyle name="표준 2 2 9" xfId="1000"/>
    <cellStyle name="표준 2 2 9 2" xfId="2981"/>
    <cellStyle name="표준 2 2_00_ SECL Templates_20090219" xfId="1001"/>
    <cellStyle name="표준 2 20" xfId="1002"/>
    <cellStyle name="표준 2 20 2" xfId="2982"/>
    <cellStyle name="표준 2 21" xfId="1003"/>
    <cellStyle name="표준 2 21 2" xfId="2983"/>
    <cellStyle name="표준 2 22" xfId="1004"/>
    <cellStyle name="표준 2 22 2" xfId="2984"/>
    <cellStyle name="표준 2 23" xfId="1005"/>
    <cellStyle name="표준 2 23 2" xfId="2985"/>
    <cellStyle name="표준 2 24" xfId="1006"/>
    <cellStyle name="표준 2 24 2" xfId="2986"/>
    <cellStyle name="표준 2 25" xfId="1007"/>
    <cellStyle name="표준 2 25 2" xfId="2987"/>
    <cellStyle name="표준 2 26" xfId="1008"/>
    <cellStyle name="표준 2 26 2" xfId="2988"/>
    <cellStyle name="표준 2 27" xfId="2929"/>
    <cellStyle name="표준 2 3" xfId="1009"/>
    <cellStyle name="표준 2 3 2" xfId="2989"/>
    <cellStyle name="표준 2 4" xfId="1010"/>
    <cellStyle name="표준 2 4 2" xfId="2990"/>
    <cellStyle name="표준 2 5" xfId="1011"/>
    <cellStyle name="표준 2 5 2" xfId="2991"/>
    <cellStyle name="표준 2 6" xfId="1012"/>
    <cellStyle name="표준 2 6 2" xfId="2992"/>
    <cellStyle name="표준 2 7" xfId="1013"/>
    <cellStyle name="표준 2 7 2" xfId="2993"/>
    <cellStyle name="표준 2 8" xfId="1014"/>
    <cellStyle name="표준 2 8 2" xfId="2994"/>
    <cellStyle name="표준 2 9" xfId="1015"/>
    <cellStyle name="표준 2 9 2" xfId="2995"/>
    <cellStyle name="표준 20" xfId="1016"/>
    <cellStyle name="표준 20 2" xfId="1017"/>
    <cellStyle name="표준 20 2 2" xfId="2997"/>
    <cellStyle name="표준 20 3" xfId="2996"/>
    <cellStyle name="표준 21" xfId="1018"/>
    <cellStyle name="표준 21 2" xfId="1019"/>
    <cellStyle name="표준 21 2 2" xfId="2999"/>
    <cellStyle name="표준 21 3" xfId="1020"/>
    <cellStyle name="표준 21 3 2" xfId="3000"/>
    <cellStyle name="표준 21 4" xfId="2998"/>
    <cellStyle name="표준 22" xfId="1021"/>
    <cellStyle name="표준 22 2" xfId="1022"/>
    <cellStyle name="표준 22 2 2" xfId="3002"/>
    <cellStyle name="표준 22 3" xfId="3001"/>
    <cellStyle name="표준 23" xfId="1023"/>
    <cellStyle name="표준 23 2" xfId="1024"/>
    <cellStyle name="표준 23 2 2" xfId="3004"/>
    <cellStyle name="표준 23 3" xfId="3003"/>
    <cellStyle name="표준 24" xfId="1025"/>
    <cellStyle name="표준 24 2" xfId="1026"/>
    <cellStyle name="표준 24 2 2" xfId="3006"/>
    <cellStyle name="표준 24 3" xfId="3005"/>
    <cellStyle name="표준 25" xfId="1027"/>
    <cellStyle name="표준 25 2" xfId="1028"/>
    <cellStyle name="표준 25 2 2" xfId="3008"/>
    <cellStyle name="표준 25 3" xfId="3007"/>
    <cellStyle name="표준 26" xfId="1029"/>
    <cellStyle name="표준 26 2" xfId="3009"/>
    <cellStyle name="표준 27" xfId="1030"/>
    <cellStyle name="표준 27 2" xfId="3010"/>
    <cellStyle name="표준 28" xfId="1031"/>
    <cellStyle name="표준 28 10" xfId="1032"/>
    <cellStyle name="표준 28 10 10" xfId="1033"/>
    <cellStyle name="표준 28 10 10 2" xfId="3013"/>
    <cellStyle name="표준 28 10 11" xfId="1034"/>
    <cellStyle name="표준 28 10 11 2" xfId="3014"/>
    <cellStyle name="표준 28 10 12" xfId="1035"/>
    <cellStyle name="표준 28 10 12 2" xfId="3015"/>
    <cellStyle name="표준 28 10 13" xfId="1036"/>
    <cellStyle name="표준 28 10 13 2" xfId="3016"/>
    <cellStyle name="표준 28 10 14" xfId="1037"/>
    <cellStyle name="표준 28 10 14 2" xfId="3017"/>
    <cellStyle name="표준 28 10 15" xfId="1038"/>
    <cellStyle name="표준 28 10 15 2" xfId="3018"/>
    <cellStyle name="표준 28 10 16" xfId="1039"/>
    <cellStyle name="표준 28 10 16 2" xfId="3019"/>
    <cellStyle name="표준 28 10 17" xfId="1040"/>
    <cellStyle name="표준 28 10 17 2" xfId="3020"/>
    <cellStyle name="표준 28 10 18" xfId="1041"/>
    <cellStyle name="표준 28 10 18 2" xfId="3021"/>
    <cellStyle name="표준 28 10 19" xfId="1042"/>
    <cellStyle name="표준 28 10 19 2" xfId="3022"/>
    <cellStyle name="표준 28 10 2" xfId="1043"/>
    <cellStyle name="표준 28 10 2 2" xfId="3023"/>
    <cellStyle name="표준 28 10 20" xfId="1044"/>
    <cellStyle name="표준 28 10 20 2" xfId="3024"/>
    <cellStyle name="표준 28 10 21" xfId="1045"/>
    <cellStyle name="표준 28 10 21 2" xfId="3025"/>
    <cellStyle name="표준 28 10 22" xfId="1046"/>
    <cellStyle name="표준 28 10 22 2" xfId="3026"/>
    <cellStyle name="표준 28 10 23" xfId="1047"/>
    <cellStyle name="표준 28 10 23 2" xfId="3027"/>
    <cellStyle name="표준 28 10 24" xfId="1048"/>
    <cellStyle name="표준 28 10 24 2" xfId="3028"/>
    <cellStyle name="표준 28 10 25" xfId="1049"/>
    <cellStyle name="표준 28 10 25 2" xfId="3029"/>
    <cellStyle name="표준 28 10 26" xfId="1050"/>
    <cellStyle name="표준 28 10 26 2" xfId="3030"/>
    <cellStyle name="표준 28 10 27" xfId="1051"/>
    <cellStyle name="표준 28 10 27 2" xfId="3031"/>
    <cellStyle name="표준 28 10 28" xfId="1052"/>
    <cellStyle name="표준 28 10 28 2" xfId="3032"/>
    <cellStyle name="표준 28 10 29" xfId="1053"/>
    <cellStyle name="표준 28 10 29 2" xfId="3033"/>
    <cellStyle name="표준 28 10 3" xfId="1054"/>
    <cellStyle name="표준 28 10 3 2" xfId="3034"/>
    <cellStyle name="표준 28 10 30" xfId="1055"/>
    <cellStyle name="표준 28 10 30 2" xfId="3035"/>
    <cellStyle name="표준 28 10 31" xfId="1056"/>
    <cellStyle name="표준 28 10 31 2" xfId="3036"/>
    <cellStyle name="표준 28 10 32" xfId="1057"/>
    <cellStyle name="표준 28 10 32 2" xfId="3037"/>
    <cellStyle name="표준 28 10 33" xfId="1058"/>
    <cellStyle name="표준 28 10 33 2" xfId="3038"/>
    <cellStyle name="표준 28 10 34" xfId="1059"/>
    <cellStyle name="표준 28 10 34 2" xfId="3039"/>
    <cellStyle name="표준 28 10 35" xfId="1060"/>
    <cellStyle name="표준 28 10 35 2" xfId="3040"/>
    <cellStyle name="표준 28 10 36" xfId="1061"/>
    <cellStyle name="표준 28 10 36 2" xfId="3041"/>
    <cellStyle name="표준 28 10 37" xfId="1062"/>
    <cellStyle name="표준 28 10 37 2" xfId="3042"/>
    <cellStyle name="표준 28 10 38" xfId="1063"/>
    <cellStyle name="표준 28 10 38 2" xfId="3043"/>
    <cellStyle name="표준 28 10 39" xfId="1064"/>
    <cellStyle name="표준 28 10 39 2" xfId="3044"/>
    <cellStyle name="표준 28 10 4" xfId="1065"/>
    <cellStyle name="표준 28 10 4 2" xfId="3045"/>
    <cellStyle name="표준 28 10 40" xfId="1066"/>
    <cellStyle name="표준 28 10 40 2" xfId="3046"/>
    <cellStyle name="표준 28 10 41" xfId="1067"/>
    <cellStyle name="표준 28 10 41 2" xfId="3047"/>
    <cellStyle name="표준 28 10 42" xfId="3012"/>
    <cellStyle name="표준 28 10 5" xfId="1068"/>
    <cellStyle name="표준 28 10 5 2" xfId="3048"/>
    <cellStyle name="표준 28 10 6" xfId="1069"/>
    <cellStyle name="표준 28 10 6 2" xfId="3049"/>
    <cellStyle name="표준 28 10 7" xfId="1070"/>
    <cellStyle name="표준 28 10 7 2" xfId="3050"/>
    <cellStyle name="표준 28 10 8" xfId="1071"/>
    <cellStyle name="표준 28 10 8 2" xfId="3051"/>
    <cellStyle name="표준 28 10 9" xfId="1072"/>
    <cellStyle name="표준 28 10 9 2" xfId="3052"/>
    <cellStyle name="표준 28 11" xfId="1073"/>
    <cellStyle name="표준 28 11 10" xfId="1074"/>
    <cellStyle name="표준 28 11 10 2" xfId="3054"/>
    <cellStyle name="표준 28 11 11" xfId="1075"/>
    <cellStyle name="표준 28 11 11 2" xfId="3055"/>
    <cellStyle name="표준 28 11 12" xfId="1076"/>
    <cellStyle name="표준 28 11 12 2" xfId="3056"/>
    <cellStyle name="표준 28 11 13" xfId="1077"/>
    <cellStyle name="표준 28 11 13 2" xfId="3057"/>
    <cellStyle name="표준 28 11 14" xfId="1078"/>
    <cellStyle name="표준 28 11 14 2" xfId="3058"/>
    <cellStyle name="표준 28 11 15" xfId="1079"/>
    <cellStyle name="표준 28 11 15 2" xfId="3059"/>
    <cellStyle name="표준 28 11 16" xfId="1080"/>
    <cellStyle name="표준 28 11 16 2" xfId="3060"/>
    <cellStyle name="표준 28 11 17" xfId="1081"/>
    <cellStyle name="표준 28 11 17 2" xfId="3061"/>
    <cellStyle name="표준 28 11 18" xfId="1082"/>
    <cellStyle name="표준 28 11 18 2" xfId="3062"/>
    <cellStyle name="표준 28 11 19" xfId="1083"/>
    <cellStyle name="표준 28 11 19 2" xfId="3063"/>
    <cellStyle name="표준 28 11 2" xfId="1084"/>
    <cellStyle name="표준 28 11 2 2" xfId="3064"/>
    <cellStyle name="표준 28 11 20" xfId="1085"/>
    <cellStyle name="표준 28 11 20 2" xfId="3065"/>
    <cellStyle name="표준 28 11 21" xfId="1086"/>
    <cellStyle name="표준 28 11 21 2" xfId="3066"/>
    <cellStyle name="표준 28 11 22" xfId="1087"/>
    <cellStyle name="표준 28 11 22 2" xfId="3067"/>
    <cellStyle name="표준 28 11 23" xfId="1088"/>
    <cellStyle name="표준 28 11 23 2" xfId="3068"/>
    <cellStyle name="표준 28 11 24" xfId="1089"/>
    <cellStyle name="표준 28 11 24 2" xfId="3069"/>
    <cellStyle name="표준 28 11 25" xfId="1090"/>
    <cellStyle name="표준 28 11 25 2" xfId="3070"/>
    <cellStyle name="표준 28 11 26" xfId="1091"/>
    <cellStyle name="표준 28 11 26 2" xfId="3071"/>
    <cellStyle name="표준 28 11 27" xfId="1092"/>
    <cellStyle name="표준 28 11 27 2" xfId="3072"/>
    <cellStyle name="표준 28 11 28" xfId="1093"/>
    <cellStyle name="표준 28 11 28 2" xfId="3073"/>
    <cellStyle name="표준 28 11 29" xfId="1094"/>
    <cellStyle name="표준 28 11 29 2" xfId="3074"/>
    <cellStyle name="표준 28 11 3" xfId="1095"/>
    <cellStyle name="표준 28 11 3 2" xfId="3075"/>
    <cellStyle name="표준 28 11 30" xfId="1096"/>
    <cellStyle name="표준 28 11 30 2" xfId="3076"/>
    <cellStyle name="표준 28 11 31" xfId="1097"/>
    <cellStyle name="표준 28 11 31 2" xfId="3077"/>
    <cellStyle name="표준 28 11 32" xfId="1098"/>
    <cellStyle name="표준 28 11 32 2" xfId="3078"/>
    <cellStyle name="표준 28 11 33" xfId="1099"/>
    <cellStyle name="표준 28 11 33 2" xfId="3079"/>
    <cellStyle name="표준 28 11 34" xfId="1100"/>
    <cellStyle name="표준 28 11 34 2" xfId="3080"/>
    <cellStyle name="표준 28 11 35" xfId="1101"/>
    <cellStyle name="표준 28 11 35 2" xfId="3081"/>
    <cellStyle name="표준 28 11 36" xfId="1102"/>
    <cellStyle name="표준 28 11 36 2" xfId="3082"/>
    <cellStyle name="표준 28 11 37" xfId="1103"/>
    <cellStyle name="표준 28 11 37 2" xfId="3083"/>
    <cellStyle name="표준 28 11 38" xfId="1104"/>
    <cellStyle name="표준 28 11 38 2" xfId="3084"/>
    <cellStyle name="표준 28 11 39" xfId="1105"/>
    <cellStyle name="표준 28 11 39 2" xfId="3085"/>
    <cellStyle name="표준 28 11 4" xfId="1106"/>
    <cellStyle name="표준 28 11 4 2" xfId="3086"/>
    <cellStyle name="표준 28 11 40" xfId="1107"/>
    <cellStyle name="표준 28 11 40 2" xfId="3087"/>
    <cellStyle name="표준 28 11 41" xfId="1108"/>
    <cellStyle name="표준 28 11 41 2" xfId="3088"/>
    <cellStyle name="표준 28 11 42" xfId="3053"/>
    <cellStyle name="표준 28 11 5" xfId="1109"/>
    <cellStyle name="표준 28 11 5 2" xfId="3089"/>
    <cellStyle name="표준 28 11 6" xfId="1110"/>
    <cellStyle name="표준 28 11 6 2" xfId="3090"/>
    <cellStyle name="표준 28 11 7" xfId="1111"/>
    <cellStyle name="표준 28 11 7 2" xfId="3091"/>
    <cellStyle name="표준 28 11 8" xfId="1112"/>
    <cellStyle name="표준 28 11 8 2" xfId="3092"/>
    <cellStyle name="표준 28 11 9" xfId="1113"/>
    <cellStyle name="표준 28 11 9 2" xfId="3093"/>
    <cellStyle name="표준 28 12" xfId="1114"/>
    <cellStyle name="표준 28 12 10" xfId="1115"/>
    <cellStyle name="표준 28 12 10 2" xfId="3095"/>
    <cellStyle name="표준 28 12 11" xfId="1116"/>
    <cellStyle name="표준 28 12 11 2" xfId="3096"/>
    <cellStyle name="표준 28 12 12" xfId="1117"/>
    <cellStyle name="표준 28 12 12 2" xfId="3097"/>
    <cellStyle name="표준 28 12 13" xfId="1118"/>
    <cellStyle name="표준 28 12 13 2" xfId="3098"/>
    <cellStyle name="표준 28 12 14" xfId="1119"/>
    <cellStyle name="표준 28 12 14 2" xfId="3099"/>
    <cellStyle name="표준 28 12 15" xfId="1120"/>
    <cellStyle name="표준 28 12 15 2" xfId="3100"/>
    <cellStyle name="표준 28 12 16" xfId="1121"/>
    <cellStyle name="표준 28 12 16 2" xfId="3101"/>
    <cellStyle name="표준 28 12 17" xfId="1122"/>
    <cellStyle name="표준 28 12 17 2" xfId="3102"/>
    <cellStyle name="표준 28 12 18" xfId="1123"/>
    <cellStyle name="표준 28 12 18 2" xfId="3103"/>
    <cellStyle name="표준 28 12 19" xfId="1124"/>
    <cellStyle name="표준 28 12 19 2" xfId="3104"/>
    <cellStyle name="표준 28 12 2" xfId="1125"/>
    <cellStyle name="표준 28 12 2 2" xfId="3105"/>
    <cellStyle name="표준 28 12 20" xfId="1126"/>
    <cellStyle name="표준 28 12 20 2" xfId="3106"/>
    <cellStyle name="표준 28 12 21" xfId="1127"/>
    <cellStyle name="표준 28 12 21 2" xfId="3107"/>
    <cellStyle name="표준 28 12 22" xfId="1128"/>
    <cellStyle name="표준 28 12 22 2" xfId="3108"/>
    <cellStyle name="표준 28 12 23" xfId="1129"/>
    <cellStyle name="표준 28 12 23 2" xfId="3109"/>
    <cellStyle name="표준 28 12 24" xfId="1130"/>
    <cellStyle name="표준 28 12 24 2" xfId="3110"/>
    <cellStyle name="표준 28 12 25" xfId="1131"/>
    <cellStyle name="표준 28 12 25 2" xfId="3111"/>
    <cellStyle name="표준 28 12 26" xfId="1132"/>
    <cellStyle name="표준 28 12 26 2" xfId="3112"/>
    <cellStyle name="표준 28 12 27" xfId="1133"/>
    <cellStyle name="표준 28 12 27 2" xfId="3113"/>
    <cellStyle name="표준 28 12 28" xfId="1134"/>
    <cellStyle name="표준 28 12 28 2" xfId="3114"/>
    <cellStyle name="표준 28 12 29" xfId="1135"/>
    <cellStyle name="표준 28 12 29 2" xfId="3115"/>
    <cellStyle name="표준 28 12 3" xfId="1136"/>
    <cellStyle name="표준 28 12 3 2" xfId="3116"/>
    <cellStyle name="표준 28 12 30" xfId="1137"/>
    <cellStyle name="표준 28 12 30 2" xfId="3117"/>
    <cellStyle name="표준 28 12 31" xfId="1138"/>
    <cellStyle name="표준 28 12 31 2" xfId="3118"/>
    <cellStyle name="표준 28 12 32" xfId="1139"/>
    <cellStyle name="표준 28 12 32 2" xfId="3119"/>
    <cellStyle name="표준 28 12 33" xfId="1140"/>
    <cellStyle name="표준 28 12 33 2" xfId="3120"/>
    <cellStyle name="표준 28 12 34" xfId="1141"/>
    <cellStyle name="표준 28 12 34 2" xfId="3121"/>
    <cellStyle name="표준 28 12 35" xfId="1142"/>
    <cellStyle name="표준 28 12 35 2" xfId="3122"/>
    <cellStyle name="표준 28 12 36" xfId="1143"/>
    <cellStyle name="표준 28 12 36 2" xfId="3123"/>
    <cellStyle name="표준 28 12 37" xfId="1144"/>
    <cellStyle name="표준 28 12 37 2" xfId="3124"/>
    <cellStyle name="표준 28 12 38" xfId="1145"/>
    <cellStyle name="표준 28 12 38 2" xfId="3125"/>
    <cellStyle name="표준 28 12 39" xfId="1146"/>
    <cellStyle name="표준 28 12 39 2" xfId="3126"/>
    <cellStyle name="표준 28 12 4" xfId="1147"/>
    <cellStyle name="표준 28 12 4 2" xfId="3127"/>
    <cellStyle name="표준 28 12 40" xfId="1148"/>
    <cellStyle name="표준 28 12 40 2" xfId="3128"/>
    <cellStyle name="표준 28 12 41" xfId="1149"/>
    <cellStyle name="표준 28 12 41 2" xfId="3129"/>
    <cellStyle name="표준 28 12 42" xfId="3094"/>
    <cellStyle name="표준 28 12 5" xfId="1150"/>
    <cellStyle name="표준 28 12 5 2" xfId="3130"/>
    <cellStyle name="표준 28 12 6" xfId="1151"/>
    <cellStyle name="표준 28 12 6 2" xfId="3131"/>
    <cellStyle name="표준 28 12 7" xfId="1152"/>
    <cellStyle name="표준 28 12 7 2" xfId="3132"/>
    <cellStyle name="표준 28 12 8" xfId="1153"/>
    <cellStyle name="표준 28 12 8 2" xfId="3133"/>
    <cellStyle name="표준 28 12 9" xfId="1154"/>
    <cellStyle name="표준 28 12 9 2" xfId="3134"/>
    <cellStyle name="표준 28 13" xfId="1155"/>
    <cellStyle name="표준 28 13 2" xfId="3135"/>
    <cellStyle name="표준 28 14" xfId="1156"/>
    <cellStyle name="표준 28 14 2" xfId="3136"/>
    <cellStyle name="표준 28 15" xfId="1157"/>
    <cellStyle name="표준 28 15 2" xfId="3137"/>
    <cellStyle name="표준 28 16" xfId="1158"/>
    <cellStyle name="표준 28 16 2" xfId="3138"/>
    <cellStyle name="표준 28 17" xfId="1159"/>
    <cellStyle name="표준 28 17 2" xfId="3139"/>
    <cellStyle name="표준 28 18" xfId="1160"/>
    <cellStyle name="표준 28 18 2" xfId="3140"/>
    <cellStyle name="표준 28 19" xfId="1161"/>
    <cellStyle name="표준 28 19 2" xfId="3141"/>
    <cellStyle name="표준 28 2" xfId="1162"/>
    <cellStyle name="표준 28 2 10" xfId="1163"/>
    <cellStyle name="표준 28 2 10 2" xfId="3143"/>
    <cellStyle name="표준 28 2 11" xfId="1164"/>
    <cellStyle name="표준 28 2 11 2" xfId="3144"/>
    <cellStyle name="표준 28 2 12" xfId="1165"/>
    <cellStyle name="표준 28 2 12 2" xfId="3145"/>
    <cellStyle name="표준 28 2 13" xfId="1166"/>
    <cellStyle name="표준 28 2 13 2" xfId="3146"/>
    <cellStyle name="표준 28 2 14" xfId="1167"/>
    <cellStyle name="표준 28 2 14 2" xfId="3147"/>
    <cellStyle name="표준 28 2 15" xfId="1168"/>
    <cellStyle name="표준 28 2 15 2" xfId="3148"/>
    <cellStyle name="표준 28 2 16" xfId="1169"/>
    <cellStyle name="표준 28 2 16 2" xfId="3149"/>
    <cellStyle name="표준 28 2 17" xfId="1170"/>
    <cellStyle name="표준 28 2 17 2" xfId="3150"/>
    <cellStyle name="표준 28 2 18" xfId="1171"/>
    <cellStyle name="표준 28 2 18 2" xfId="3151"/>
    <cellStyle name="표준 28 2 19" xfId="1172"/>
    <cellStyle name="표준 28 2 19 2" xfId="3152"/>
    <cellStyle name="표준 28 2 2" xfId="1173"/>
    <cellStyle name="표준 28 2 2 2" xfId="3153"/>
    <cellStyle name="표준 28 2 20" xfId="1174"/>
    <cellStyle name="표준 28 2 20 2" xfId="3154"/>
    <cellStyle name="표준 28 2 21" xfId="1175"/>
    <cellStyle name="표준 28 2 21 2" xfId="3155"/>
    <cellStyle name="표준 28 2 22" xfId="1176"/>
    <cellStyle name="표준 28 2 22 2" xfId="3156"/>
    <cellStyle name="표준 28 2 23" xfId="1177"/>
    <cellStyle name="표준 28 2 23 2" xfId="3157"/>
    <cellStyle name="표준 28 2 24" xfId="1178"/>
    <cellStyle name="표준 28 2 24 2" xfId="3158"/>
    <cellStyle name="표준 28 2 25" xfId="1179"/>
    <cellStyle name="표준 28 2 25 2" xfId="3159"/>
    <cellStyle name="표준 28 2 26" xfId="1180"/>
    <cellStyle name="표준 28 2 26 2" xfId="3160"/>
    <cellStyle name="표준 28 2 27" xfId="1181"/>
    <cellStyle name="표준 28 2 27 2" xfId="3161"/>
    <cellStyle name="표준 28 2 28" xfId="1182"/>
    <cellStyle name="표준 28 2 28 2" xfId="3162"/>
    <cellStyle name="표준 28 2 29" xfId="1183"/>
    <cellStyle name="표준 28 2 29 2" xfId="3163"/>
    <cellStyle name="표준 28 2 3" xfId="1184"/>
    <cellStyle name="표준 28 2 3 2" xfId="3164"/>
    <cellStyle name="표준 28 2 30" xfId="1185"/>
    <cellStyle name="표준 28 2 30 2" xfId="3165"/>
    <cellStyle name="표준 28 2 31" xfId="1186"/>
    <cellStyle name="표준 28 2 31 2" xfId="3166"/>
    <cellStyle name="표준 28 2 32" xfId="1187"/>
    <cellStyle name="표준 28 2 32 2" xfId="3167"/>
    <cellStyle name="표준 28 2 33" xfId="1188"/>
    <cellStyle name="표준 28 2 33 2" xfId="3168"/>
    <cellStyle name="표준 28 2 34" xfId="1189"/>
    <cellStyle name="표준 28 2 34 2" xfId="3169"/>
    <cellStyle name="표준 28 2 35" xfId="1190"/>
    <cellStyle name="표준 28 2 35 2" xfId="3170"/>
    <cellStyle name="표준 28 2 36" xfId="1191"/>
    <cellStyle name="표준 28 2 36 2" xfId="3171"/>
    <cellStyle name="표준 28 2 37" xfId="1192"/>
    <cellStyle name="표준 28 2 37 2" xfId="3172"/>
    <cellStyle name="표준 28 2 38" xfId="1193"/>
    <cellStyle name="표준 28 2 38 2" xfId="3173"/>
    <cellStyle name="표준 28 2 39" xfId="1194"/>
    <cellStyle name="표준 28 2 39 2" xfId="3174"/>
    <cellStyle name="표준 28 2 4" xfId="1195"/>
    <cellStyle name="표준 28 2 4 2" xfId="3175"/>
    <cellStyle name="표준 28 2 40" xfId="1196"/>
    <cellStyle name="표준 28 2 40 2" xfId="3176"/>
    <cellStyle name="표준 28 2 41" xfId="1197"/>
    <cellStyle name="표준 28 2 41 2" xfId="3177"/>
    <cellStyle name="표준 28 2 42" xfId="3142"/>
    <cellStyle name="표준 28 2 5" xfId="1198"/>
    <cellStyle name="표준 28 2 5 2" xfId="3178"/>
    <cellStyle name="표준 28 2 6" xfId="1199"/>
    <cellStyle name="표준 28 2 6 2" xfId="3179"/>
    <cellStyle name="표준 28 2 7" xfId="1200"/>
    <cellStyle name="표준 28 2 7 2" xfId="3180"/>
    <cellStyle name="표준 28 2 8" xfId="1201"/>
    <cellStyle name="표준 28 2 8 2" xfId="3181"/>
    <cellStyle name="표준 28 2 9" xfId="1202"/>
    <cellStyle name="표준 28 2 9 2" xfId="3182"/>
    <cellStyle name="표준 28 20" xfId="1203"/>
    <cellStyle name="표준 28 20 2" xfId="3183"/>
    <cellStyle name="표준 28 21" xfId="1204"/>
    <cellStyle name="표준 28 21 2" xfId="3184"/>
    <cellStyle name="표준 28 22" xfId="1205"/>
    <cellStyle name="표준 28 22 2" xfId="3185"/>
    <cellStyle name="표준 28 23" xfId="1206"/>
    <cellStyle name="표준 28 23 2" xfId="3186"/>
    <cellStyle name="표준 28 24" xfId="1207"/>
    <cellStyle name="표준 28 24 2" xfId="3187"/>
    <cellStyle name="표준 28 25" xfId="1208"/>
    <cellStyle name="표준 28 25 2" xfId="3188"/>
    <cellStyle name="표준 28 26" xfId="1209"/>
    <cellStyle name="표준 28 26 2" xfId="3189"/>
    <cellStyle name="표준 28 27" xfId="1210"/>
    <cellStyle name="표준 28 27 2" xfId="3190"/>
    <cellStyle name="표준 28 28" xfId="1211"/>
    <cellStyle name="표준 28 28 2" xfId="3191"/>
    <cellStyle name="표준 28 29" xfId="1212"/>
    <cellStyle name="표준 28 29 2" xfId="3192"/>
    <cellStyle name="표준 28 3" xfId="1213"/>
    <cellStyle name="표준 28 3 10" xfId="1214"/>
    <cellStyle name="표준 28 3 10 2" xfId="3194"/>
    <cellStyle name="표준 28 3 11" xfId="1215"/>
    <cellStyle name="표준 28 3 11 2" xfId="3195"/>
    <cellStyle name="표준 28 3 12" xfId="1216"/>
    <cellStyle name="표준 28 3 12 2" xfId="3196"/>
    <cellStyle name="표준 28 3 13" xfId="1217"/>
    <cellStyle name="표준 28 3 13 2" xfId="3197"/>
    <cellStyle name="표준 28 3 14" xfId="1218"/>
    <cellStyle name="표준 28 3 14 2" xfId="3198"/>
    <cellStyle name="표준 28 3 15" xfId="1219"/>
    <cellStyle name="표준 28 3 15 2" xfId="3199"/>
    <cellStyle name="표준 28 3 16" xfId="1220"/>
    <cellStyle name="표준 28 3 16 2" xfId="3200"/>
    <cellStyle name="표준 28 3 17" xfId="1221"/>
    <cellStyle name="표준 28 3 17 2" xfId="3201"/>
    <cellStyle name="표준 28 3 18" xfId="1222"/>
    <cellStyle name="표준 28 3 18 2" xfId="3202"/>
    <cellStyle name="표준 28 3 19" xfId="1223"/>
    <cellStyle name="표준 28 3 19 2" xfId="3203"/>
    <cellStyle name="표준 28 3 2" xfId="1224"/>
    <cellStyle name="표준 28 3 2 2" xfId="3204"/>
    <cellStyle name="표준 28 3 20" xfId="1225"/>
    <cellStyle name="표준 28 3 20 2" xfId="3205"/>
    <cellStyle name="표준 28 3 21" xfId="1226"/>
    <cellStyle name="표준 28 3 21 2" xfId="3206"/>
    <cellStyle name="표준 28 3 22" xfId="1227"/>
    <cellStyle name="표준 28 3 22 2" xfId="3207"/>
    <cellStyle name="표준 28 3 23" xfId="1228"/>
    <cellStyle name="표준 28 3 23 2" xfId="3208"/>
    <cellStyle name="표준 28 3 24" xfId="1229"/>
    <cellStyle name="표준 28 3 24 2" xfId="3209"/>
    <cellStyle name="표준 28 3 25" xfId="1230"/>
    <cellStyle name="표준 28 3 25 2" xfId="3210"/>
    <cellStyle name="표준 28 3 26" xfId="1231"/>
    <cellStyle name="표준 28 3 26 2" xfId="3211"/>
    <cellStyle name="표준 28 3 27" xfId="1232"/>
    <cellStyle name="표준 28 3 27 2" xfId="3212"/>
    <cellStyle name="표준 28 3 28" xfId="1233"/>
    <cellStyle name="표준 28 3 28 2" xfId="3213"/>
    <cellStyle name="표준 28 3 29" xfId="1234"/>
    <cellStyle name="표준 28 3 29 2" xfId="3214"/>
    <cellStyle name="표준 28 3 3" xfId="1235"/>
    <cellStyle name="표준 28 3 3 2" xfId="3215"/>
    <cellStyle name="표준 28 3 30" xfId="1236"/>
    <cellStyle name="표준 28 3 30 2" xfId="3216"/>
    <cellStyle name="표준 28 3 31" xfId="1237"/>
    <cellStyle name="표준 28 3 31 2" xfId="3217"/>
    <cellStyle name="표준 28 3 32" xfId="1238"/>
    <cellStyle name="표준 28 3 32 2" xfId="3218"/>
    <cellStyle name="표준 28 3 33" xfId="1239"/>
    <cellStyle name="표준 28 3 33 2" xfId="3219"/>
    <cellStyle name="표준 28 3 34" xfId="1240"/>
    <cellStyle name="표준 28 3 34 2" xfId="3220"/>
    <cellStyle name="표준 28 3 35" xfId="1241"/>
    <cellStyle name="표준 28 3 35 2" xfId="3221"/>
    <cellStyle name="표준 28 3 36" xfId="1242"/>
    <cellStyle name="표준 28 3 36 2" xfId="3222"/>
    <cellStyle name="표준 28 3 37" xfId="1243"/>
    <cellStyle name="표준 28 3 37 2" xfId="3223"/>
    <cellStyle name="표준 28 3 38" xfId="1244"/>
    <cellStyle name="표준 28 3 38 2" xfId="3224"/>
    <cellStyle name="표준 28 3 39" xfId="1245"/>
    <cellStyle name="표준 28 3 39 2" xfId="3225"/>
    <cellStyle name="표준 28 3 4" xfId="1246"/>
    <cellStyle name="표준 28 3 4 2" xfId="3226"/>
    <cellStyle name="표준 28 3 40" xfId="1247"/>
    <cellStyle name="표준 28 3 40 2" xfId="3227"/>
    <cellStyle name="표준 28 3 41" xfId="1248"/>
    <cellStyle name="표준 28 3 41 2" xfId="3228"/>
    <cellStyle name="표준 28 3 42" xfId="3193"/>
    <cellStyle name="표준 28 3 5" xfId="1249"/>
    <cellStyle name="표준 28 3 5 2" xfId="3229"/>
    <cellStyle name="표준 28 3 6" xfId="1250"/>
    <cellStyle name="표준 28 3 6 2" xfId="3230"/>
    <cellStyle name="표준 28 3 7" xfId="1251"/>
    <cellStyle name="표준 28 3 7 2" xfId="3231"/>
    <cellStyle name="표준 28 3 8" xfId="1252"/>
    <cellStyle name="표준 28 3 8 2" xfId="3232"/>
    <cellStyle name="표준 28 3 9" xfId="1253"/>
    <cellStyle name="표준 28 3 9 2" xfId="3233"/>
    <cellStyle name="표준 28 30" xfId="1254"/>
    <cellStyle name="표준 28 30 2" xfId="3234"/>
    <cellStyle name="표준 28 31" xfId="1255"/>
    <cellStyle name="표준 28 31 2" xfId="3235"/>
    <cellStyle name="표준 28 32" xfId="1256"/>
    <cellStyle name="표준 28 32 2" xfId="3236"/>
    <cellStyle name="표준 28 33" xfId="1257"/>
    <cellStyle name="표준 28 33 2" xfId="3237"/>
    <cellStyle name="표준 28 34" xfId="1258"/>
    <cellStyle name="표준 28 34 2" xfId="3238"/>
    <cellStyle name="표준 28 35" xfId="1259"/>
    <cellStyle name="표준 28 35 2" xfId="3239"/>
    <cellStyle name="표준 28 36" xfId="1260"/>
    <cellStyle name="표준 28 36 2" xfId="3240"/>
    <cellStyle name="표준 28 37" xfId="1261"/>
    <cellStyle name="표준 28 37 2" xfId="3241"/>
    <cellStyle name="표준 28 38" xfId="1262"/>
    <cellStyle name="표준 28 38 2" xfId="3242"/>
    <cellStyle name="표준 28 39" xfId="1263"/>
    <cellStyle name="표준 28 39 2" xfId="3243"/>
    <cellStyle name="표준 28 4" xfId="1264"/>
    <cellStyle name="표준 28 4 10" xfId="1265"/>
    <cellStyle name="표준 28 4 10 2" xfId="3245"/>
    <cellStyle name="표준 28 4 11" xfId="1266"/>
    <cellStyle name="표준 28 4 11 2" xfId="3246"/>
    <cellStyle name="표준 28 4 12" xfId="1267"/>
    <cellStyle name="표준 28 4 12 2" xfId="3247"/>
    <cellStyle name="표준 28 4 13" xfId="1268"/>
    <cellStyle name="표준 28 4 13 2" xfId="3248"/>
    <cellStyle name="표준 28 4 14" xfId="1269"/>
    <cellStyle name="표준 28 4 14 2" xfId="3249"/>
    <cellStyle name="표준 28 4 15" xfId="1270"/>
    <cellStyle name="표준 28 4 15 2" xfId="3250"/>
    <cellStyle name="표준 28 4 16" xfId="1271"/>
    <cellStyle name="표준 28 4 16 2" xfId="3251"/>
    <cellStyle name="표준 28 4 17" xfId="1272"/>
    <cellStyle name="표준 28 4 17 2" xfId="3252"/>
    <cellStyle name="표준 28 4 18" xfId="1273"/>
    <cellStyle name="표준 28 4 18 2" xfId="3253"/>
    <cellStyle name="표준 28 4 19" xfId="1274"/>
    <cellStyle name="표준 28 4 19 2" xfId="3254"/>
    <cellStyle name="표준 28 4 2" xfId="1275"/>
    <cellStyle name="표준 28 4 2 2" xfId="3255"/>
    <cellStyle name="표준 28 4 20" xfId="1276"/>
    <cellStyle name="표준 28 4 20 2" xfId="3256"/>
    <cellStyle name="표준 28 4 21" xfId="1277"/>
    <cellStyle name="표준 28 4 21 2" xfId="3257"/>
    <cellStyle name="표준 28 4 22" xfId="1278"/>
    <cellStyle name="표준 28 4 22 2" xfId="3258"/>
    <cellStyle name="표준 28 4 23" xfId="1279"/>
    <cellStyle name="표준 28 4 23 2" xfId="3259"/>
    <cellStyle name="표준 28 4 24" xfId="1280"/>
    <cellStyle name="표준 28 4 24 2" xfId="3260"/>
    <cellStyle name="표준 28 4 25" xfId="1281"/>
    <cellStyle name="표준 28 4 25 2" xfId="3261"/>
    <cellStyle name="표준 28 4 26" xfId="1282"/>
    <cellStyle name="표준 28 4 26 2" xfId="3262"/>
    <cellStyle name="표준 28 4 27" xfId="1283"/>
    <cellStyle name="표준 28 4 27 2" xfId="3263"/>
    <cellStyle name="표준 28 4 28" xfId="1284"/>
    <cellStyle name="표준 28 4 28 2" xfId="3264"/>
    <cellStyle name="표준 28 4 29" xfId="1285"/>
    <cellStyle name="표준 28 4 29 2" xfId="3265"/>
    <cellStyle name="표준 28 4 3" xfId="1286"/>
    <cellStyle name="표준 28 4 3 2" xfId="3266"/>
    <cellStyle name="표준 28 4 30" xfId="1287"/>
    <cellStyle name="표준 28 4 30 2" xfId="3267"/>
    <cellStyle name="표준 28 4 31" xfId="1288"/>
    <cellStyle name="표준 28 4 31 2" xfId="3268"/>
    <cellStyle name="표준 28 4 32" xfId="1289"/>
    <cellStyle name="표준 28 4 32 2" xfId="3269"/>
    <cellStyle name="표준 28 4 33" xfId="1290"/>
    <cellStyle name="표준 28 4 33 2" xfId="3270"/>
    <cellStyle name="표준 28 4 34" xfId="1291"/>
    <cellStyle name="표준 28 4 34 2" xfId="3271"/>
    <cellStyle name="표준 28 4 35" xfId="1292"/>
    <cellStyle name="표준 28 4 35 2" xfId="3272"/>
    <cellStyle name="표준 28 4 36" xfId="1293"/>
    <cellStyle name="표준 28 4 36 2" xfId="3273"/>
    <cellStyle name="표준 28 4 37" xfId="1294"/>
    <cellStyle name="표준 28 4 37 2" xfId="3274"/>
    <cellStyle name="표준 28 4 38" xfId="1295"/>
    <cellStyle name="표준 28 4 38 2" xfId="3275"/>
    <cellStyle name="표준 28 4 39" xfId="1296"/>
    <cellStyle name="표준 28 4 39 2" xfId="3276"/>
    <cellStyle name="표준 28 4 4" xfId="1297"/>
    <cellStyle name="표준 28 4 4 2" xfId="3277"/>
    <cellStyle name="표준 28 4 40" xfId="1298"/>
    <cellStyle name="표준 28 4 40 2" xfId="3278"/>
    <cellStyle name="표준 28 4 41" xfId="1299"/>
    <cellStyle name="표준 28 4 41 2" xfId="3279"/>
    <cellStyle name="표준 28 4 42" xfId="3244"/>
    <cellStyle name="표준 28 4 5" xfId="1300"/>
    <cellStyle name="표준 28 4 5 2" xfId="3280"/>
    <cellStyle name="표준 28 4 6" xfId="1301"/>
    <cellStyle name="표준 28 4 6 2" xfId="3281"/>
    <cellStyle name="표준 28 4 7" xfId="1302"/>
    <cellStyle name="표준 28 4 7 2" xfId="3282"/>
    <cellStyle name="표준 28 4 8" xfId="1303"/>
    <cellStyle name="표준 28 4 8 2" xfId="3283"/>
    <cellStyle name="표준 28 4 9" xfId="1304"/>
    <cellStyle name="표준 28 4 9 2" xfId="3284"/>
    <cellStyle name="표준 28 40" xfId="1305"/>
    <cellStyle name="표준 28 40 2" xfId="3285"/>
    <cellStyle name="표준 28 41" xfId="1306"/>
    <cellStyle name="표준 28 41 2" xfId="3286"/>
    <cellStyle name="표준 28 42" xfId="1307"/>
    <cellStyle name="표준 28 42 2" xfId="3287"/>
    <cellStyle name="표준 28 43" xfId="1308"/>
    <cellStyle name="표준 28 43 2" xfId="3288"/>
    <cellStyle name="표준 28 44" xfId="1309"/>
    <cellStyle name="표준 28 44 2" xfId="3289"/>
    <cellStyle name="표준 28 45" xfId="1310"/>
    <cellStyle name="표준 28 45 2" xfId="3290"/>
    <cellStyle name="표준 28 46" xfId="1311"/>
    <cellStyle name="표준 28 46 2" xfId="3291"/>
    <cellStyle name="표준 28 47" xfId="1312"/>
    <cellStyle name="표준 28 47 2" xfId="3292"/>
    <cellStyle name="표준 28 48" xfId="1313"/>
    <cellStyle name="표준 28 48 2" xfId="3293"/>
    <cellStyle name="표준 28 49" xfId="1314"/>
    <cellStyle name="표준 28 49 2" xfId="3294"/>
    <cellStyle name="표준 28 5" xfId="1315"/>
    <cellStyle name="표준 28 5 10" xfId="1316"/>
    <cellStyle name="표준 28 5 10 2" xfId="3296"/>
    <cellStyle name="표준 28 5 11" xfId="1317"/>
    <cellStyle name="표준 28 5 11 2" xfId="3297"/>
    <cellStyle name="표준 28 5 12" xfId="1318"/>
    <cellStyle name="표준 28 5 12 2" xfId="3298"/>
    <cellStyle name="표준 28 5 13" xfId="1319"/>
    <cellStyle name="표준 28 5 13 2" xfId="3299"/>
    <cellStyle name="표준 28 5 14" xfId="1320"/>
    <cellStyle name="표준 28 5 14 2" xfId="3300"/>
    <cellStyle name="표준 28 5 15" xfId="1321"/>
    <cellStyle name="표준 28 5 15 2" xfId="3301"/>
    <cellStyle name="표준 28 5 16" xfId="1322"/>
    <cellStyle name="표준 28 5 16 2" xfId="3302"/>
    <cellStyle name="표준 28 5 17" xfId="1323"/>
    <cellStyle name="표준 28 5 17 2" xfId="3303"/>
    <cellStyle name="표준 28 5 18" xfId="1324"/>
    <cellStyle name="표준 28 5 18 2" xfId="3304"/>
    <cellStyle name="표준 28 5 19" xfId="1325"/>
    <cellStyle name="표준 28 5 19 2" xfId="3305"/>
    <cellStyle name="표준 28 5 2" xfId="1326"/>
    <cellStyle name="표준 28 5 2 2" xfId="3306"/>
    <cellStyle name="표준 28 5 20" xfId="1327"/>
    <cellStyle name="표준 28 5 20 2" xfId="3307"/>
    <cellStyle name="표준 28 5 21" xfId="1328"/>
    <cellStyle name="표준 28 5 21 2" xfId="3308"/>
    <cellStyle name="표준 28 5 22" xfId="1329"/>
    <cellStyle name="표준 28 5 22 2" xfId="3309"/>
    <cellStyle name="표준 28 5 23" xfId="1330"/>
    <cellStyle name="표준 28 5 23 2" xfId="3310"/>
    <cellStyle name="표준 28 5 24" xfId="1331"/>
    <cellStyle name="표준 28 5 24 2" xfId="3311"/>
    <cellStyle name="표준 28 5 25" xfId="1332"/>
    <cellStyle name="표준 28 5 25 2" xfId="3312"/>
    <cellStyle name="표준 28 5 26" xfId="1333"/>
    <cellStyle name="표준 28 5 26 2" xfId="3313"/>
    <cellStyle name="표준 28 5 27" xfId="1334"/>
    <cellStyle name="표준 28 5 27 2" xfId="3314"/>
    <cellStyle name="표준 28 5 28" xfId="1335"/>
    <cellStyle name="표준 28 5 28 2" xfId="3315"/>
    <cellStyle name="표준 28 5 29" xfId="1336"/>
    <cellStyle name="표준 28 5 29 2" xfId="3316"/>
    <cellStyle name="표준 28 5 3" xfId="1337"/>
    <cellStyle name="표준 28 5 3 2" xfId="3317"/>
    <cellStyle name="표준 28 5 30" xfId="1338"/>
    <cellStyle name="표준 28 5 30 2" xfId="3318"/>
    <cellStyle name="표준 28 5 31" xfId="1339"/>
    <cellStyle name="표준 28 5 31 2" xfId="3319"/>
    <cellStyle name="표준 28 5 32" xfId="1340"/>
    <cellStyle name="표준 28 5 32 2" xfId="3320"/>
    <cellStyle name="표준 28 5 33" xfId="1341"/>
    <cellStyle name="표준 28 5 33 2" xfId="3321"/>
    <cellStyle name="표준 28 5 34" xfId="1342"/>
    <cellStyle name="표준 28 5 34 2" xfId="3322"/>
    <cellStyle name="표준 28 5 35" xfId="1343"/>
    <cellStyle name="표준 28 5 35 2" xfId="3323"/>
    <cellStyle name="표준 28 5 36" xfId="1344"/>
    <cellStyle name="표준 28 5 36 2" xfId="3324"/>
    <cellStyle name="표준 28 5 37" xfId="1345"/>
    <cellStyle name="표준 28 5 37 2" xfId="3325"/>
    <cellStyle name="표준 28 5 38" xfId="1346"/>
    <cellStyle name="표준 28 5 38 2" xfId="3326"/>
    <cellStyle name="표준 28 5 39" xfId="1347"/>
    <cellStyle name="표준 28 5 39 2" xfId="3327"/>
    <cellStyle name="표준 28 5 4" xfId="1348"/>
    <cellStyle name="표준 28 5 4 2" xfId="3328"/>
    <cellStyle name="표준 28 5 40" xfId="1349"/>
    <cellStyle name="표준 28 5 40 2" xfId="3329"/>
    <cellStyle name="표준 28 5 41" xfId="1350"/>
    <cellStyle name="표준 28 5 41 2" xfId="3330"/>
    <cellStyle name="표준 28 5 42" xfId="3295"/>
    <cellStyle name="표준 28 5 5" xfId="1351"/>
    <cellStyle name="표준 28 5 5 2" xfId="3331"/>
    <cellStyle name="표준 28 5 6" xfId="1352"/>
    <cellStyle name="표준 28 5 6 2" xfId="3332"/>
    <cellStyle name="표준 28 5 7" xfId="1353"/>
    <cellStyle name="표준 28 5 7 2" xfId="3333"/>
    <cellStyle name="표준 28 5 8" xfId="1354"/>
    <cellStyle name="표준 28 5 8 2" xfId="3334"/>
    <cellStyle name="표준 28 5 9" xfId="1355"/>
    <cellStyle name="표준 28 5 9 2" xfId="3335"/>
    <cellStyle name="표준 28 50" xfId="1356"/>
    <cellStyle name="표준 28 50 2" xfId="3336"/>
    <cellStyle name="표준 28 51" xfId="1357"/>
    <cellStyle name="표준 28 51 2" xfId="3337"/>
    <cellStyle name="표준 28 52" xfId="1358"/>
    <cellStyle name="표준 28 52 2" xfId="3338"/>
    <cellStyle name="표준 28 53" xfId="1359"/>
    <cellStyle name="표준 28 53 2" xfId="3339"/>
    <cellStyle name="표준 28 54" xfId="1360"/>
    <cellStyle name="표준 28 54 2" xfId="3340"/>
    <cellStyle name="표준 28 55" xfId="3011"/>
    <cellStyle name="표준 28 6" xfId="1361"/>
    <cellStyle name="표준 28 6 10" xfId="1362"/>
    <cellStyle name="표준 28 6 10 2" xfId="3342"/>
    <cellStyle name="표준 28 6 11" xfId="1363"/>
    <cellStyle name="표준 28 6 11 2" xfId="3343"/>
    <cellStyle name="표준 28 6 12" xfId="1364"/>
    <cellStyle name="표준 28 6 12 2" xfId="3344"/>
    <cellStyle name="표준 28 6 13" xfId="1365"/>
    <cellStyle name="표준 28 6 13 2" xfId="3345"/>
    <cellStyle name="표준 28 6 14" xfId="1366"/>
    <cellStyle name="표준 28 6 14 2" xfId="3346"/>
    <cellStyle name="표준 28 6 15" xfId="1367"/>
    <cellStyle name="표준 28 6 15 2" xfId="3347"/>
    <cellStyle name="표준 28 6 16" xfId="1368"/>
    <cellStyle name="표준 28 6 16 2" xfId="3348"/>
    <cellStyle name="표준 28 6 17" xfId="1369"/>
    <cellStyle name="표준 28 6 17 2" xfId="3349"/>
    <cellStyle name="표준 28 6 18" xfId="1370"/>
    <cellStyle name="표준 28 6 18 2" xfId="3350"/>
    <cellStyle name="표준 28 6 19" xfId="1371"/>
    <cellStyle name="표준 28 6 19 2" xfId="3351"/>
    <cellStyle name="표준 28 6 2" xfId="1372"/>
    <cellStyle name="표준 28 6 2 2" xfId="3352"/>
    <cellStyle name="표준 28 6 20" xfId="1373"/>
    <cellStyle name="표준 28 6 20 2" xfId="3353"/>
    <cellStyle name="표준 28 6 21" xfId="1374"/>
    <cellStyle name="표준 28 6 21 2" xfId="3354"/>
    <cellStyle name="표준 28 6 22" xfId="1375"/>
    <cellStyle name="표준 28 6 22 2" xfId="3355"/>
    <cellStyle name="표준 28 6 23" xfId="1376"/>
    <cellStyle name="표준 28 6 23 2" xfId="3356"/>
    <cellStyle name="표준 28 6 24" xfId="1377"/>
    <cellStyle name="표준 28 6 24 2" xfId="3357"/>
    <cellStyle name="표준 28 6 25" xfId="1378"/>
    <cellStyle name="표준 28 6 25 2" xfId="3358"/>
    <cellStyle name="표준 28 6 26" xfId="1379"/>
    <cellStyle name="표준 28 6 26 2" xfId="3359"/>
    <cellStyle name="표준 28 6 27" xfId="1380"/>
    <cellStyle name="표준 28 6 27 2" xfId="3360"/>
    <cellStyle name="표준 28 6 28" xfId="1381"/>
    <cellStyle name="표준 28 6 28 2" xfId="3361"/>
    <cellStyle name="표준 28 6 29" xfId="1382"/>
    <cellStyle name="표준 28 6 29 2" xfId="3362"/>
    <cellStyle name="표준 28 6 3" xfId="1383"/>
    <cellStyle name="표준 28 6 3 2" xfId="3363"/>
    <cellStyle name="표준 28 6 30" xfId="1384"/>
    <cellStyle name="표준 28 6 30 2" xfId="3364"/>
    <cellStyle name="표준 28 6 31" xfId="1385"/>
    <cellStyle name="표준 28 6 31 2" xfId="3365"/>
    <cellStyle name="표준 28 6 32" xfId="1386"/>
    <cellStyle name="표준 28 6 32 2" xfId="3366"/>
    <cellStyle name="표준 28 6 33" xfId="1387"/>
    <cellStyle name="표준 28 6 33 2" xfId="3367"/>
    <cellStyle name="표준 28 6 34" xfId="1388"/>
    <cellStyle name="표준 28 6 34 2" xfId="3368"/>
    <cellStyle name="표준 28 6 35" xfId="1389"/>
    <cellStyle name="표준 28 6 35 2" xfId="3369"/>
    <cellStyle name="표준 28 6 36" xfId="1390"/>
    <cellStyle name="표준 28 6 36 2" xfId="3370"/>
    <cellStyle name="표준 28 6 37" xfId="1391"/>
    <cellStyle name="표준 28 6 37 2" xfId="3371"/>
    <cellStyle name="표준 28 6 38" xfId="1392"/>
    <cellStyle name="표준 28 6 38 2" xfId="3372"/>
    <cellStyle name="표준 28 6 39" xfId="1393"/>
    <cellStyle name="표준 28 6 39 2" xfId="3373"/>
    <cellStyle name="표준 28 6 4" xfId="1394"/>
    <cellStyle name="표준 28 6 4 2" xfId="3374"/>
    <cellStyle name="표준 28 6 40" xfId="1395"/>
    <cellStyle name="표준 28 6 40 2" xfId="3375"/>
    <cellStyle name="표준 28 6 41" xfId="1396"/>
    <cellStyle name="표준 28 6 41 2" xfId="3376"/>
    <cellStyle name="표준 28 6 42" xfId="3341"/>
    <cellStyle name="표준 28 6 5" xfId="1397"/>
    <cellStyle name="표준 28 6 5 2" xfId="3377"/>
    <cellStyle name="표준 28 6 6" xfId="1398"/>
    <cellStyle name="표준 28 6 6 2" xfId="3378"/>
    <cellStyle name="표준 28 6 7" xfId="1399"/>
    <cellStyle name="표준 28 6 7 2" xfId="3379"/>
    <cellStyle name="표준 28 6 8" xfId="1400"/>
    <cellStyle name="표준 28 6 8 2" xfId="3380"/>
    <cellStyle name="표준 28 6 9" xfId="1401"/>
    <cellStyle name="표준 28 6 9 2" xfId="3381"/>
    <cellStyle name="표준 28 7" xfId="1402"/>
    <cellStyle name="표준 28 7 10" xfId="1403"/>
    <cellStyle name="표준 28 7 10 2" xfId="3383"/>
    <cellStyle name="표준 28 7 11" xfId="1404"/>
    <cellStyle name="표준 28 7 11 2" xfId="3384"/>
    <cellStyle name="표준 28 7 12" xfId="1405"/>
    <cellStyle name="표준 28 7 12 2" xfId="3385"/>
    <cellStyle name="표준 28 7 13" xfId="1406"/>
    <cellStyle name="표준 28 7 13 2" xfId="3386"/>
    <cellStyle name="표준 28 7 14" xfId="1407"/>
    <cellStyle name="표준 28 7 14 2" xfId="3387"/>
    <cellStyle name="표준 28 7 15" xfId="1408"/>
    <cellStyle name="표준 28 7 15 2" xfId="3388"/>
    <cellStyle name="표준 28 7 16" xfId="1409"/>
    <cellStyle name="표준 28 7 16 2" xfId="3389"/>
    <cellStyle name="표준 28 7 17" xfId="1410"/>
    <cellStyle name="표준 28 7 17 2" xfId="3390"/>
    <cellStyle name="표준 28 7 18" xfId="1411"/>
    <cellStyle name="표준 28 7 18 2" xfId="3391"/>
    <cellStyle name="표준 28 7 19" xfId="1412"/>
    <cellStyle name="표준 28 7 19 2" xfId="3392"/>
    <cellStyle name="표준 28 7 2" xfId="1413"/>
    <cellStyle name="표준 28 7 2 2" xfId="3393"/>
    <cellStyle name="표준 28 7 20" xfId="1414"/>
    <cellStyle name="표준 28 7 20 2" xfId="3394"/>
    <cellStyle name="표준 28 7 21" xfId="1415"/>
    <cellStyle name="표준 28 7 21 2" xfId="3395"/>
    <cellStyle name="표준 28 7 22" xfId="1416"/>
    <cellStyle name="표준 28 7 22 2" xfId="3396"/>
    <cellStyle name="표준 28 7 23" xfId="1417"/>
    <cellStyle name="표준 28 7 23 2" xfId="3397"/>
    <cellStyle name="표준 28 7 24" xfId="1418"/>
    <cellStyle name="표준 28 7 24 2" xfId="3398"/>
    <cellStyle name="표준 28 7 25" xfId="1419"/>
    <cellStyle name="표준 28 7 25 2" xfId="3399"/>
    <cellStyle name="표준 28 7 26" xfId="1420"/>
    <cellStyle name="표준 28 7 26 2" xfId="3400"/>
    <cellStyle name="표준 28 7 27" xfId="1421"/>
    <cellStyle name="표준 28 7 27 2" xfId="3401"/>
    <cellStyle name="표준 28 7 28" xfId="1422"/>
    <cellStyle name="표준 28 7 28 2" xfId="3402"/>
    <cellStyle name="표준 28 7 29" xfId="1423"/>
    <cellStyle name="표준 28 7 29 2" xfId="3403"/>
    <cellStyle name="표준 28 7 3" xfId="1424"/>
    <cellStyle name="표준 28 7 3 2" xfId="3404"/>
    <cellStyle name="표준 28 7 30" xfId="1425"/>
    <cellStyle name="표준 28 7 30 2" xfId="3405"/>
    <cellStyle name="표준 28 7 31" xfId="1426"/>
    <cellStyle name="표준 28 7 31 2" xfId="3406"/>
    <cellStyle name="표준 28 7 32" xfId="1427"/>
    <cellStyle name="표준 28 7 32 2" xfId="3407"/>
    <cellStyle name="표준 28 7 33" xfId="1428"/>
    <cellStyle name="표준 28 7 33 2" xfId="3408"/>
    <cellStyle name="표준 28 7 34" xfId="1429"/>
    <cellStyle name="표준 28 7 34 2" xfId="3409"/>
    <cellStyle name="표준 28 7 35" xfId="1430"/>
    <cellStyle name="표준 28 7 35 2" xfId="3410"/>
    <cellStyle name="표준 28 7 36" xfId="1431"/>
    <cellStyle name="표준 28 7 36 2" xfId="3411"/>
    <cellStyle name="표준 28 7 37" xfId="1432"/>
    <cellStyle name="표준 28 7 37 2" xfId="3412"/>
    <cellStyle name="표준 28 7 38" xfId="1433"/>
    <cellStyle name="표준 28 7 38 2" xfId="3413"/>
    <cellStyle name="표준 28 7 39" xfId="1434"/>
    <cellStyle name="표준 28 7 39 2" xfId="3414"/>
    <cellStyle name="표준 28 7 4" xfId="1435"/>
    <cellStyle name="표준 28 7 4 2" xfId="3415"/>
    <cellStyle name="표준 28 7 40" xfId="1436"/>
    <cellStyle name="표준 28 7 40 2" xfId="3416"/>
    <cellStyle name="표준 28 7 41" xfId="1437"/>
    <cellStyle name="표준 28 7 41 2" xfId="3417"/>
    <cellStyle name="표준 28 7 42" xfId="3382"/>
    <cellStyle name="표준 28 7 5" xfId="1438"/>
    <cellStyle name="표준 28 7 5 2" xfId="3418"/>
    <cellStyle name="표준 28 7 6" xfId="1439"/>
    <cellStyle name="표준 28 7 6 2" xfId="3419"/>
    <cellStyle name="표준 28 7 7" xfId="1440"/>
    <cellStyle name="표준 28 7 7 2" xfId="3420"/>
    <cellStyle name="표준 28 7 8" xfId="1441"/>
    <cellStyle name="표준 28 7 8 2" xfId="3421"/>
    <cellStyle name="표준 28 7 9" xfId="1442"/>
    <cellStyle name="표준 28 7 9 2" xfId="3422"/>
    <cellStyle name="표준 28 8" xfId="1443"/>
    <cellStyle name="표준 28 8 10" xfId="1444"/>
    <cellStyle name="표준 28 8 10 2" xfId="3424"/>
    <cellStyle name="표준 28 8 11" xfId="1445"/>
    <cellStyle name="표준 28 8 11 2" xfId="3425"/>
    <cellStyle name="표준 28 8 12" xfId="1446"/>
    <cellStyle name="표준 28 8 12 2" xfId="3426"/>
    <cellStyle name="표준 28 8 13" xfId="1447"/>
    <cellStyle name="표준 28 8 13 2" xfId="3427"/>
    <cellStyle name="표준 28 8 14" xfId="1448"/>
    <cellStyle name="표준 28 8 14 2" xfId="3428"/>
    <cellStyle name="표준 28 8 15" xfId="1449"/>
    <cellStyle name="표준 28 8 15 2" xfId="3429"/>
    <cellStyle name="표준 28 8 16" xfId="1450"/>
    <cellStyle name="표준 28 8 16 2" xfId="3430"/>
    <cellStyle name="표준 28 8 17" xfId="1451"/>
    <cellStyle name="표준 28 8 17 2" xfId="3431"/>
    <cellStyle name="표준 28 8 18" xfId="1452"/>
    <cellStyle name="표준 28 8 18 2" xfId="3432"/>
    <cellStyle name="표준 28 8 19" xfId="1453"/>
    <cellStyle name="표준 28 8 19 2" xfId="3433"/>
    <cellStyle name="표준 28 8 2" xfId="1454"/>
    <cellStyle name="표준 28 8 2 2" xfId="3434"/>
    <cellStyle name="표준 28 8 20" xfId="1455"/>
    <cellStyle name="표준 28 8 20 2" xfId="3435"/>
    <cellStyle name="표준 28 8 21" xfId="1456"/>
    <cellStyle name="표준 28 8 21 2" xfId="3436"/>
    <cellStyle name="표준 28 8 22" xfId="1457"/>
    <cellStyle name="표준 28 8 22 2" xfId="3437"/>
    <cellStyle name="표준 28 8 23" xfId="1458"/>
    <cellStyle name="표준 28 8 23 2" xfId="3438"/>
    <cellStyle name="표준 28 8 24" xfId="1459"/>
    <cellStyle name="표준 28 8 24 2" xfId="3439"/>
    <cellStyle name="표준 28 8 25" xfId="1460"/>
    <cellStyle name="표준 28 8 25 2" xfId="3440"/>
    <cellStyle name="표준 28 8 26" xfId="1461"/>
    <cellStyle name="표준 28 8 26 2" xfId="3441"/>
    <cellStyle name="표준 28 8 27" xfId="1462"/>
    <cellStyle name="표준 28 8 27 2" xfId="3442"/>
    <cellStyle name="표준 28 8 28" xfId="1463"/>
    <cellStyle name="표준 28 8 28 2" xfId="3443"/>
    <cellStyle name="표준 28 8 29" xfId="1464"/>
    <cellStyle name="표준 28 8 29 2" xfId="3444"/>
    <cellStyle name="표준 28 8 3" xfId="1465"/>
    <cellStyle name="표준 28 8 3 2" xfId="3445"/>
    <cellStyle name="표준 28 8 30" xfId="1466"/>
    <cellStyle name="표준 28 8 30 2" xfId="3446"/>
    <cellStyle name="표준 28 8 31" xfId="1467"/>
    <cellStyle name="표준 28 8 31 2" xfId="3447"/>
    <cellStyle name="표준 28 8 32" xfId="1468"/>
    <cellStyle name="표준 28 8 32 2" xfId="3448"/>
    <cellStyle name="표준 28 8 33" xfId="1469"/>
    <cellStyle name="표준 28 8 33 2" xfId="3449"/>
    <cellStyle name="표준 28 8 34" xfId="1470"/>
    <cellStyle name="표준 28 8 34 2" xfId="3450"/>
    <cellStyle name="표준 28 8 35" xfId="1471"/>
    <cellStyle name="표준 28 8 35 2" xfId="3451"/>
    <cellStyle name="표준 28 8 36" xfId="1472"/>
    <cellStyle name="표준 28 8 36 2" xfId="3452"/>
    <cellStyle name="표준 28 8 37" xfId="1473"/>
    <cellStyle name="표준 28 8 37 2" xfId="3453"/>
    <cellStyle name="표준 28 8 38" xfId="1474"/>
    <cellStyle name="표준 28 8 38 2" xfId="3454"/>
    <cellStyle name="표준 28 8 39" xfId="1475"/>
    <cellStyle name="표준 28 8 39 2" xfId="3455"/>
    <cellStyle name="표준 28 8 4" xfId="1476"/>
    <cellStyle name="표준 28 8 4 2" xfId="3456"/>
    <cellStyle name="표준 28 8 40" xfId="1477"/>
    <cellStyle name="표준 28 8 40 2" xfId="3457"/>
    <cellStyle name="표준 28 8 41" xfId="1478"/>
    <cellStyle name="표준 28 8 41 2" xfId="3458"/>
    <cellStyle name="표준 28 8 42" xfId="3423"/>
    <cellStyle name="표준 28 8 5" xfId="1479"/>
    <cellStyle name="표준 28 8 5 2" xfId="3459"/>
    <cellStyle name="표준 28 8 6" xfId="1480"/>
    <cellStyle name="표준 28 8 6 2" xfId="3460"/>
    <cellStyle name="표준 28 8 7" xfId="1481"/>
    <cellStyle name="표준 28 8 7 2" xfId="3461"/>
    <cellStyle name="표준 28 8 8" xfId="1482"/>
    <cellStyle name="표준 28 8 8 2" xfId="3462"/>
    <cellStyle name="표준 28 8 9" xfId="1483"/>
    <cellStyle name="표준 28 8 9 2" xfId="3463"/>
    <cellStyle name="표준 28 9" xfId="1484"/>
    <cellStyle name="표준 28 9 10" xfId="1485"/>
    <cellStyle name="표준 28 9 10 2" xfId="3465"/>
    <cellStyle name="표준 28 9 11" xfId="1486"/>
    <cellStyle name="표준 28 9 11 2" xfId="3466"/>
    <cellStyle name="표준 28 9 12" xfId="1487"/>
    <cellStyle name="표준 28 9 12 2" xfId="3467"/>
    <cellStyle name="표준 28 9 13" xfId="1488"/>
    <cellStyle name="표준 28 9 13 2" xfId="3468"/>
    <cellStyle name="표준 28 9 14" xfId="1489"/>
    <cellStyle name="표준 28 9 14 2" xfId="3469"/>
    <cellStyle name="표준 28 9 15" xfId="1490"/>
    <cellStyle name="표준 28 9 15 2" xfId="3470"/>
    <cellStyle name="표준 28 9 16" xfId="1491"/>
    <cellStyle name="표준 28 9 16 2" xfId="3471"/>
    <cellStyle name="표준 28 9 17" xfId="1492"/>
    <cellStyle name="표준 28 9 17 2" xfId="3472"/>
    <cellStyle name="표준 28 9 18" xfId="1493"/>
    <cellStyle name="표준 28 9 18 2" xfId="3473"/>
    <cellStyle name="표준 28 9 19" xfId="1494"/>
    <cellStyle name="표준 28 9 19 2" xfId="3474"/>
    <cellStyle name="표준 28 9 2" xfId="1495"/>
    <cellStyle name="표준 28 9 2 2" xfId="3475"/>
    <cellStyle name="표준 28 9 20" xfId="1496"/>
    <cellStyle name="표준 28 9 20 2" xfId="3476"/>
    <cellStyle name="표준 28 9 21" xfId="1497"/>
    <cellStyle name="표준 28 9 21 2" xfId="3477"/>
    <cellStyle name="표준 28 9 22" xfId="1498"/>
    <cellStyle name="표준 28 9 22 2" xfId="3478"/>
    <cellStyle name="표준 28 9 23" xfId="1499"/>
    <cellStyle name="표준 28 9 23 2" xfId="3479"/>
    <cellStyle name="표준 28 9 24" xfId="1500"/>
    <cellStyle name="표준 28 9 24 2" xfId="3480"/>
    <cellStyle name="표준 28 9 25" xfId="1501"/>
    <cellStyle name="표준 28 9 25 2" xfId="3481"/>
    <cellStyle name="표준 28 9 26" xfId="1502"/>
    <cellStyle name="표준 28 9 26 2" xfId="3482"/>
    <cellStyle name="표준 28 9 27" xfId="1503"/>
    <cellStyle name="표준 28 9 27 2" xfId="3483"/>
    <cellStyle name="표준 28 9 28" xfId="1504"/>
    <cellStyle name="표준 28 9 28 2" xfId="3484"/>
    <cellStyle name="표준 28 9 29" xfId="1505"/>
    <cellStyle name="표준 28 9 29 2" xfId="3485"/>
    <cellStyle name="표준 28 9 3" xfId="1506"/>
    <cellStyle name="표준 28 9 3 2" xfId="3486"/>
    <cellStyle name="표준 28 9 30" xfId="1507"/>
    <cellStyle name="표준 28 9 30 2" xfId="3487"/>
    <cellStyle name="표준 28 9 31" xfId="1508"/>
    <cellStyle name="표준 28 9 31 2" xfId="3488"/>
    <cellStyle name="표준 28 9 32" xfId="1509"/>
    <cellStyle name="표준 28 9 32 2" xfId="3489"/>
    <cellStyle name="표준 28 9 33" xfId="1510"/>
    <cellStyle name="표준 28 9 33 2" xfId="3490"/>
    <cellStyle name="표준 28 9 34" xfId="1511"/>
    <cellStyle name="표준 28 9 34 2" xfId="3491"/>
    <cellStyle name="표준 28 9 35" xfId="1512"/>
    <cellStyle name="표준 28 9 35 2" xfId="3492"/>
    <cellStyle name="표준 28 9 36" xfId="1513"/>
    <cellStyle name="표준 28 9 36 2" xfId="3493"/>
    <cellStyle name="표준 28 9 37" xfId="1514"/>
    <cellStyle name="표준 28 9 37 2" xfId="3494"/>
    <cellStyle name="표준 28 9 38" xfId="1515"/>
    <cellStyle name="표준 28 9 38 2" xfId="3495"/>
    <cellStyle name="표준 28 9 39" xfId="1516"/>
    <cellStyle name="표준 28 9 39 2" xfId="3496"/>
    <cellStyle name="표준 28 9 4" xfId="1517"/>
    <cellStyle name="표준 28 9 4 2" xfId="3497"/>
    <cellStyle name="표준 28 9 40" xfId="1518"/>
    <cellStyle name="표준 28 9 40 2" xfId="3498"/>
    <cellStyle name="표준 28 9 41" xfId="1519"/>
    <cellStyle name="표준 28 9 41 2" xfId="3499"/>
    <cellStyle name="표준 28 9 42" xfId="3464"/>
    <cellStyle name="표준 28 9 5" xfId="1520"/>
    <cellStyle name="표준 28 9 5 2" xfId="3500"/>
    <cellStyle name="표준 28 9 6" xfId="1521"/>
    <cellStyle name="표준 28 9 6 2" xfId="3501"/>
    <cellStyle name="표준 28 9 7" xfId="1522"/>
    <cellStyle name="표준 28 9 7 2" xfId="3502"/>
    <cellStyle name="표준 28 9 8" xfId="1523"/>
    <cellStyle name="표준 28 9 8 2" xfId="3503"/>
    <cellStyle name="표준 28 9 9" xfId="1524"/>
    <cellStyle name="표준 28 9 9 2" xfId="3504"/>
    <cellStyle name="표준 28_3111_Samsung_EDEP_Basis Contract_171008" xfId="1525"/>
    <cellStyle name="표준 29" xfId="1526"/>
    <cellStyle name="표준 29 2" xfId="1527"/>
    <cellStyle name="표준 29 2 2" xfId="3506"/>
    <cellStyle name="표준 29 3" xfId="3505"/>
    <cellStyle name="표준 3" xfId="1528"/>
    <cellStyle name="표준 3 10" xfId="1529"/>
    <cellStyle name="표준 3 10 10" xfId="1530"/>
    <cellStyle name="표준 3 10 10 2" xfId="3509"/>
    <cellStyle name="표준 3 10 11" xfId="1531"/>
    <cellStyle name="표준 3 10 11 2" xfId="3510"/>
    <cellStyle name="표준 3 10 12" xfId="1532"/>
    <cellStyle name="표준 3 10 12 2" xfId="3511"/>
    <cellStyle name="표준 3 10 13" xfId="1533"/>
    <cellStyle name="표준 3 10 13 2" xfId="3512"/>
    <cellStyle name="표준 3 10 14" xfId="1534"/>
    <cellStyle name="표준 3 10 14 2" xfId="3513"/>
    <cellStyle name="표준 3 10 15" xfId="1535"/>
    <cellStyle name="표준 3 10 15 2" xfId="3514"/>
    <cellStyle name="표준 3 10 16" xfId="1536"/>
    <cellStyle name="표준 3 10 16 2" xfId="3515"/>
    <cellStyle name="표준 3 10 17" xfId="1537"/>
    <cellStyle name="표준 3 10 17 2" xfId="3516"/>
    <cellStyle name="표준 3 10 18" xfId="1538"/>
    <cellStyle name="표준 3 10 18 2" xfId="3517"/>
    <cellStyle name="표준 3 10 19" xfId="1539"/>
    <cellStyle name="표준 3 10 19 2" xfId="3518"/>
    <cellStyle name="표준 3 10 2" xfId="1540"/>
    <cellStyle name="표준 3 10 2 2" xfId="3519"/>
    <cellStyle name="표준 3 10 20" xfId="1541"/>
    <cellStyle name="표준 3 10 20 2" xfId="3520"/>
    <cellStyle name="표준 3 10 21" xfId="1542"/>
    <cellStyle name="표준 3 10 21 2" xfId="3521"/>
    <cellStyle name="표준 3 10 22" xfId="1543"/>
    <cellStyle name="표준 3 10 22 2" xfId="3522"/>
    <cellStyle name="표준 3 10 23" xfId="1544"/>
    <cellStyle name="표준 3 10 23 2" xfId="3523"/>
    <cellStyle name="표준 3 10 24" xfId="1545"/>
    <cellStyle name="표준 3 10 24 2" xfId="3524"/>
    <cellStyle name="표준 3 10 25" xfId="1546"/>
    <cellStyle name="표준 3 10 25 2" xfId="3525"/>
    <cellStyle name="표준 3 10 26" xfId="1547"/>
    <cellStyle name="표준 3 10 26 2" xfId="3526"/>
    <cellStyle name="표준 3 10 27" xfId="1548"/>
    <cellStyle name="표준 3 10 27 2" xfId="3527"/>
    <cellStyle name="표준 3 10 28" xfId="1549"/>
    <cellStyle name="표준 3 10 28 2" xfId="3528"/>
    <cellStyle name="표준 3 10 29" xfId="1550"/>
    <cellStyle name="표준 3 10 29 2" xfId="3529"/>
    <cellStyle name="표준 3 10 3" xfId="1551"/>
    <cellStyle name="표준 3 10 3 2" xfId="3530"/>
    <cellStyle name="표준 3 10 30" xfId="1552"/>
    <cellStyle name="표준 3 10 30 2" xfId="3531"/>
    <cellStyle name="표준 3 10 31" xfId="1553"/>
    <cellStyle name="표준 3 10 31 2" xfId="3532"/>
    <cellStyle name="표준 3 10 32" xfId="1554"/>
    <cellStyle name="표준 3 10 32 2" xfId="3533"/>
    <cellStyle name="표준 3 10 33" xfId="1555"/>
    <cellStyle name="표준 3 10 33 2" xfId="3534"/>
    <cellStyle name="표준 3 10 34" xfId="1556"/>
    <cellStyle name="표준 3 10 34 2" xfId="3535"/>
    <cellStyle name="표준 3 10 35" xfId="1557"/>
    <cellStyle name="표준 3 10 35 2" xfId="3536"/>
    <cellStyle name="표준 3 10 36" xfId="1558"/>
    <cellStyle name="표준 3 10 36 2" xfId="3537"/>
    <cellStyle name="표준 3 10 37" xfId="1559"/>
    <cellStyle name="표준 3 10 37 2" xfId="3538"/>
    <cellStyle name="표준 3 10 38" xfId="1560"/>
    <cellStyle name="표준 3 10 38 2" xfId="3539"/>
    <cellStyle name="표준 3 10 39" xfId="1561"/>
    <cellStyle name="표준 3 10 39 2" xfId="3540"/>
    <cellStyle name="표준 3 10 4" xfId="1562"/>
    <cellStyle name="표준 3 10 4 2" xfId="3541"/>
    <cellStyle name="표준 3 10 40" xfId="1563"/>
    <cellStyle name="표준 3 10 40 2" xfId="3542"/>
    <cellStyle name="표준 3 10 41" xfId="1564"/>
    <cellStyle name="표준 3 10 41 2" xfId="3543"/>
    <cellStyle name="표준 3 10 42" xfId="3508"/>
    <cellStyle name="표준 3 10 5" xfId="1565"/>
    <cellStyle name="표준 3 10 5 2" xfId="3544"/>
    <cellStyle name="표준 3 10 6" xfId="1566"/>
    <cellStyle name="표준 3 10 6 2" xfId="3545"/>
    <cellStyle name="표준 3 10 7" xfId="1567"/>
    <cellStyle name="표준 3 10 7 2" xfId="3546"/>
    <cellStyle name="표준 3 10 8" xfId="1568"/>
    <cellStyle name="표준 3 10 8 2" xfId="3547"/>
    <cellStyle name="표준 3 10 9" xfId="1569"/>
    <cellStyle name="표준 3 10 9 2" xfId="3548"/>
    <cellStyle name="표준 3 11" xfId="1570"/>
    <cellStyle name="표준 3 11 10" xfId="1571"/>
    <cellStyle name="표준 3 11 10 2" xfId="3550"/>
    <cellStyle name="표준 3 11 11" xfId="1572"/>
    <cellStyle name="표준 3 11 11 2" xfId="3551"/>
    <cellStyle name="표준 3 11 12" xfId="1573"/>
    <cellStyle name="표준 3 11 12 2" xfId="3552"/>
    <cellStyle name="표준 3 11 13" xfId="1574"/>
    <cellStyle name="표준 3 11 13 2" xfId="3553"/>
    <cellStyle name="표준 3 11 14" xfId="1575"/>
    <cellStyle name="표준 3 11 14 2" xfId="3554"/>
    <cellStyle name="표준 3 11 15" xfId="1576"/>
    <cellStyle name="표준 3 11 15 2" xfId="3555"/>
    <cellStyle name="표준 3 11 16" xfId="1577"/>
    <cellStyle name="표준 3 11 16 2" xfId="3556"/>
    <cellStyle name="표준 3 11 17" xfId="1578"/>
    <cellStyle name="표준 3 11 17 2" xfId="3557"/>
    <cellStyle name="표준 3 11 18" xfId="1579"/>
    <cellStyle name="표준 3 11 18 2" xfId="3558"/>
    <cellStyle name="표준 3 11 19" xfId="1580"/>
    <cellStyle name="표준 3 11 19 2" xfId="3559"/>
    <cellStyle name="표준 3 11 2" xfId="1581"/>
    <cellStyle name="표준 3 11 2 2" xfId="3560"/>
    <cellStyle name="표준 3 11 20" xfId="1582"/>
    <cellStyle name="표준 3 11 20 2" xfId="3561"/>
    <cellStyle name="표준 3 11 21" xfId="1583"/>
    <cellStyle name="표준 3 11 21 2" xfId="3562"/>
    <cellStyle name="표준 3 11 22" xfId="1584"/>
    <cellStyle name="표준 3 11 22 2" xfId="3563"/>
    <cellStyle name="표준 3 11 23" xfId="1585"/>
    <cellStyle name="표준 3 11 23 2" xfId="3564"/>
    <cellStyle name="표준 3 11 24" xfId="1586"/>
    <cellStyle name="표준 3 11 24 2" xfId="3565"/>
    <cellStyle name="표준 3 11 25" xfId="1587"/>
    <cellStyle name="표준 3 11 25 2" xfId="3566"/>
    <cellStyle name="표준 3 11 26" xfId="1588"/>
    <cellStyle name="표준 3 11 26 2" xfId="3567"/>
    <cellStyle name="표준 3 11 27" xfId="1589"/>
    <cellStyle name="표준 3 11 27 2" xfId="3568"/>
    <cellStyle name="표준 3 11 28" xfId="1590"/>
    <cellStyle name="표준 3 11 28 2" xfId="3569"/>
    <cellStyle name="표준 3 11 29" xfId="1591"/>
    <cellStyle name="표준 3 11 29 2" xfId="3570"/>
    <cellStyle name="표준 3 11 3" xfId="1592"/>
    <cellStyle name="표준 3 11 3 2" xfId="3571"/>
    <cellStyle name="표준 3 11 30" xfId="1593"/>
    <cellStyle name="표준 3 11 30 2" xfId="3572"/>
    <cellStyle name="표준 3 11 31" xfId="1594"/>
    <cellStyle name="표준 3 11 31 2" xfId="3573"/>
    <cellStyle name="표준 3 11 32" xfId="1595"/>
    <cellStyle name="표준 3 11 32 2" xfId="3574"/>
    <cellStyle name="표준 3 11 33" xfId="1596"/>
    <cellStyle name="표준 3 11 33 2" xfId="3575"/>
    <cellStyle name="표준 3 11 34" xfId="1597"/>
    <cellStyle name="표준 3 11 34 2" xfId="3576"/>
    <cellStyle name="표준 3 11 35" xfId="1598"/>
    <cellStyle name="표준 3 11 35 2" xfId="3577"/>
    <cellStyle name="표준 3 11 36" xfId="1599"/>
    <cellStyle name="표준 3 11 36 2" xfId="3578"/>
    <cellStyle name="표준 3 11 37" xfId="1600"/>
    <cellStyle name="표준 3 11 37 2" xfId="3579"/>
    <cellStyle name="표준 3 11 38" xfId="1601"/>
    <cellStyle name="표준 3 11 38 2" xfId="3580"/>
    <cellStyle name="표준 3 11 39" xfId="1602"/>
    <cellStyle name="표준 3 11 39 2" xfId="3581"/>
    <cellStyle name="표준 3 11 4" xfId="1603"/>
    <cellStyle name="표준 3 11 4 2" xfId="3582"/>
    <cellStyle name="표준 3 11 40" xfId="1604"/>
    <cellStyle name="표준 3 11 40 2" xfId="3583"/>
    <cellStyle name="표준 3 11 41" xfId="1605"/>
    <cellStyle name="표준 3 11 41 2" xfId="3584"/>
    <cellStyle name="표준 3 11 42" xfId="3549"/>
    <cellStyle name="표준 3 11 5" xfId="1606"/>
    <cellStyle name="표준 3 11 5 2" xfId="3585"/>
    <cellStyle name="표준 3 11 6" xfId="1607"/>
    <cellStyle name="표준 3 11 6 2" xfId="3586"/>
    <cellStyle name="표준 3 11 7" xfId="1608"/>
    <cellStyle name="표준 3 11 7 2" xfId="3587"/>
    <cellStyle name="표준 3 11 8" xfId="1609"/>
    <cellStyle name="표준 3 11 8 2" xfId="3588"/>
    <cellStyle name="표준 3 11 9" xfId="1610"/>
    <cellStyle name="표준 3 11 9 2" xfId="3589"/>
    <cellStyle name="표준 3 12" xfId="1611"/>
    <cellStyle name="표준 3 12 10" xfId="1612"/>
    <cellStyle name="표준 3 12 10 2" xfId="3591"/>
    <cellStyle name="표준 3 12 11" xfId="1613"/>
    <cellStyle name="표준 3 12 11 2" xfId="3592"/>
    <cellStyle name="표준 3 12 12" xfId="1614"/>
    <cellStyle name="표준 3 12 12 2" xfId="3593"/>
    <cellStyle name="표준 3 12 13" xfId="1615"/>
    <cellStyle name="표준 3 12 13 2" xfId="3594"/>
    <cellStyle name="표준 3 12 14" xfId="1616"/>
    <cellStyle name="표준 3 12 14 2" xfId="3595"/>
    <cellStyle name="표준 3 12 15" xfId="1617"/>
    <cellStyle name="표준 3 12 15 2" xfId="3596"/>
    <cellStyle name="표준 3 12 16" xfId="1618"/>
    <cellStyle name="표준 3 12 16 2" xfId="3597"/>
    <cellStyle name="표준 3 12 17" xfId="1619"/>
    <cellStyle name="표준 3 12 17 2" xfId="3598"/>
    <cellStyle name="표준 3 12 18" xfId="1620"/>
    <cellStyle name="표준 3 12 18 2" xfId="3599"/>
    <cellStyle name="표준 3 12 19" xfId="1621"/>
    <cellStyle name="표준 3 12 19 2" xfId="3600"/>
    <cellStyle name="표준 3 12 2" xfId="1622"/>
    <cellStyle name="표준 3 12 2 2" xfId="3601"/>
    <cellStyle name="표준 3 12 20" xfId="1623"/>
    <cellStyle name="표준 3 12 20 2" xfId="3602"/>
    <cellStyle name="표준 3 12 21" xfId="1624"/>
    <cellStyle name="표준 3 12 21 2" xfId="3603"/>
    <cellStyle name="표준 3 12 22" xfId="1625"/>
    <cellStyle name="표준 3 12 22 2" xfId="3604"/>
    <cellStyle name="표준 3 12 23" xfId="1626"/>
    <cellStyle name="표준 3 12 23 2" xfId="3605"/>
    <cellStyle name="표준 3 12 24" xfId="1627"/>
    <cellStyle name="표준 3 12 24 2" xfId="3606"/>
    <cellStyle name="표준 3 12 25" xfId="1628"/>
    <cellStyle name="표준 3 12 25 2" xfId="3607"/>
    <cellStyle name="표준 3 12 26" xfId="1629"/>
    <cellStyle name="표준 3 12 26 2" xfId="3608"/>
    <cellStyle name="표준 3 12 27" xfId="1630"/>
    <cellStyle name="표준 3 12 27 2" xfId="3609"/>
    <cellStyle name="표준 3 12 28" xfId="1631"/>
    <cellStyle name="표준 3 12 28 2" xfId="3610"/>
    <cellStyle name="표준 3 12 29" xfId="1632"/>
    <cellStyle name="표준 3 12 29 2" xfId="3611"/>
    <cellStyle name="표준 3 12 3" xfId="1633"/>
    <cellStyle name="표준 3 12 3 2" xfId="3612"/>
    <cellStyle name="표준 3 12 30" xfId="1634"/>
    <cellStyle name="표준 3 12 30 2" xfId="3613"/>
    <cellStyle name="표준 3 12 31" xfId="1635"/>
    <cellStyle name="표준 3 12 31 2" xfId="3614"/>
    <cellStyle name="표준 3 12 32" xfId="1636"/>
    <cellStyle name="표준 3 12 32 2" xfId="3615"/>
    <cellStyle name="표준 3 12 33" xfId="1637"/>
    <cellStyle name="표준 3 12 33 2" xfId="3616"/>
    <cellStyle name="표준 3 12 34" xfId="1638"/>
    <cellStyle name="표준 3 12 34 2" xfId="3617"/>
    <cellStyle name="표준 3 12 35" xfId="1639"/>
    <cellStyle name="표준 3 12 35 2" xfId="3618"/>
    <cellStyle name="표준 3 12 36" xfId="1640"/>
    <cellStyle name="표준 3 12 36 2" xfId="3619"/>
    <cellStyle name="표준 3 12 37" xfId="1641"/>
    <cellStyle name="표준 3 12 37 2" xfId="3620"/>
    <cellStyle name="표준 3 12 38" xfId="1642"/>
    <cellStyle name="표준 3 12 38 2" xfId="3621"/>
    <cellStyle name="표준 3 12 39" xfId="1643"/>
    <cellStyle name="표준 3 12 39 2" xfId="3622"/>
    <cellStyle name="표준 3 12 4" xfId="1644"/>
    <cellStyle name="표준 3 12 4 2" xfId="3623"/>
    <cellStyle name="표준 3 12 40" xfId="1645"/>
    <cellStyle name="표준 3 12 40 2" xfId="3624"/>
    <cellStyle name="표준 3 12 41" xfId="1646"/>
    <cellStyle name="표준 3 12 41 2" xfId="3625"/>
    <cellStyle name="표준 3 12 42" xfId="3590"/>
    <cellStyle name="표준 3 12 5" xfId="1647"/>
    <cellStyle name="표준 3 12 5 2" xfId="3626"/>
    <cellStyle name="표준 3 12 6" xfId="1648"/>
    <cellStyle name="표준 3 12 6 2" xfId="3627"/>
    <cellStyle name="표준 3 12 7" xfId="1649"/>
    <cellStyle name="표준 3 12 7 2" xfId="3628"/>
    <cellStyle name="표준 3 12 8" xfId="1650"/>
    <cellStyle name="표준 3 12 8 2" xfId="3629"/>
    <cellStyle name="표준 3 12 9" xfId="1651"/>
    <cellStyle name="표준 3 12 9 2" xfId="3630"/>
    <cellStyle name="표준 3 13" xfId="1652"/>
    <cellStyle name="표준 3 13 2" xfId="3631"/>
    <cellStyle name="표준 3 14" xfId="1653"/>
    <cellStyle name="표준 3 14 2" xfId="3632"/>
    <cellStyle name="표준 3 15" xfId="1654"/>
    <cellStyle name="표준 3 15 2" xfId="3633"/>
    <cellStyle name="표준 3 16" xfId="1655"/>
    <cellStyle name="표준 3 16 2" xfId="3634"/>
    <cellStyle name="표준 3 17" xfId="1656"/>
    <cellStyle name="표준 3 17 2" xfId="3635"/>
    <cellStyle name="표준 3 18" xfId="1657"/>
    <cellStyle name="표준 3 18 2" xfId="3636"/>
    <cellStyle name="표준 3 19" xfId="1658"/>
    <cellStyle name="표준 3 19 2" xfId="3637"/>
    <cellStyle name="표준 3 2" xfId="1659"/>
    <cellStyle name="표준 3 2 10" xfId="1660"/>
    <cellStyle name="표준 3 2 10 2" xfId="3639"/>
    <cellStyle name="표준 3 2 11" xfId="1661"/>
    <cellStyle name="표준 3 2 11 2" xfId="3640"/>
    <cellStyle name="표준 3 2 12" xfId="1662"/>
    <cellStyle name="표준 3 2 12 2" xfId="3641"/>
    <cellStyle name="표준 3 2 13" xfId="1663"/>
    <cellStyle name="표준 3 2 13 2" xfId="3642"/>
    <cellStyle name="표준 3 2 14" xfId="1664"/>
    <cellStyle name="표준 3 2 14 2" xfId="3643"/>
    <cellStyle name="표준 3 2 15" xfId="1665"/>
    <cellStyle name="표준 3 2 15 2" xfId="3644"/>
    <cellStyle name="표준 3 2 16" xfId="1666"/>
    <cellStyle name="표준 3 2 16 2" xfId="3645"/>
    <cellStyle name="표준 3 2 17" xfId="1667"/>
    <cellStyle name="표준 3 2 17 2" xfId="3646"/>
    <cellStyle name="표준 3 2 18" xfId="1668"/>
    <cellStyle name="표준 3 2 18 2" xfId="3647"/>
    <cellStyle name="표준 3 2 19" xfId="1669"/>
    <cellStyle name="표준 3 2 19 2" xfId="3648"/>
    <cellStyle name="표준 3 2 2" xfId="1670"/>
    <cellStyle name="표준 3 2 2 2" xfId="3649"/>
    <cellStyle name="표준 3 2 20" xfId="1671"/>
    <cellStyle name="표준 3 2 20 2" xfId="3650"/>
    <cellStyle name="표준 3 2 21" xfId="1672"/>
    <cellStyle name="표준 3 2 21 2" xfId="3651"/>
    <cellStyle name="표준 3 2 22" xfId="1673"/>
    <cellStyle name="표준 3 2 22 2" xfId="3652"/>
    <cellStyle name="표준 3 2 23" xfId="1674"/>
    <cellStyle name="표준 3 2 23 2" xfId="3653"/>
    <cellStyle name="표준 3 2 24" xfId="1675"/>
    <cellStyle name="표준 3 2 24 2" xfId="3654"/>
    <cellStyle name="표준 3 2 25" xfId="1676"/>
    <cellStyle name="표준 3 2 25 2" xfId="3655"/>
    <cellStyle name="표준 3 2 26" xfId="1677"/>
    <cellStyle name="표준 3 2 26 2" xfId="3656"/>
    <cellStyle name="표준 3 2 27" xfId="1678"/>
    <cellStyle name="표준 3 2 27 2" xfId="3657"/>
    <cellStyle name="표준 3 2 28" xfId="1679"/>
    <cellStyle name="표준 3 2 28 2" xfId="3658"/>
    <cellStyle name="표준 3 2 29" xfId="1680"/>
    <cellStyle name="표준 3 2 29 2" xfId="3659"/>
    <cellStyle name="표준 3 2 3" xfId="1681"/>
    <cellStyle name="표준 3 2 3 2" xfId="3660"/>
    <cellStyle name="표준 3 2 30" xfId="1682"/>
    <cellStyle name="표준 3 2 30 2" xfId="3661"/>
    <cellStyle name="표준 3 2 31" xfId="1683"/>
    <cellStyle name="표준 3 2 31 2" xfId="3662"/>
    <cellStyle name="표준 3 2 32" xfId="1684"/>
    <cellStyle name="표준 3 2 32 2" xfId="3663"/>
    <cellStyle name="표준 3 2 33" xfId="1685"/>
    <cellStyle name="표준 3 2 33 2" xfId="3664"/>
    <cellStyle name="표준 3 2 34" xfId="1686"/>
    <cellStyle name="표준 3 2 34 2" xfId="3665"/>
    <cellStyle name="표준 3 2 35" xfId="1687"/>
    <cellStyle name="표준 3 2 35 2" xfId="3666"/>
    <cellStyle name="표준 3 2 36" xfId="1688"/>
    <cellStyle name="표준 3 2 36 2" xfId="3667"/>
    <cellStyle name="표준 3 2 37" xfId="1689"/>
    <cellStyle name="표준 3 2 37 2" xfId="3668"/>
    <cellStyle name="표준 3 2 38" xfId="1690"/>
    <cellStyle name="표준 3 2 38 2" xfId="3669"/>
    <cellStyle name="표준 3 2 39" xfId="1691"/>
    <cellStyle name="표준 3 2 39 2" xfId="3670"/>
    <cellStyle name="표준 3 2 4" xfId="1692"/>
    <cellStyle name="표준 3 2 4 2" xfId="3671"/>
    <cellStyle name="표준 3 2 40" xfId="1693"/>
    <cellStyle name="표준 3 2 40 2" xfId="3672"/>
    <cellStyle name="표준 3 2 41" xfId="1694"/>
    <cellStyle name="표준 3 2 41 2" xfId="3673"/>
    <cellStyle name="표준 3 2 42" xfId="3638"/>
    <cellStyle name="표준 3 2 5" xfId="1695"/>
    <cellStyle name="표준 3 2 5 2" xfId="3674"/>
    <cellStyle name="표준 3 2 6" xfId="1696"/>
    <cellStyle name="표준 3 2 6 2" xfId="3675"/>
    <cellStyle name="표준 3 2 7" xfId="1697"/>
    <cellStyle name="표준 3 2 7 2" xfId="3676"/>
    <cellStyle name="표준 3 2 8" xfId="1698"/>
    <cellStyle name="표준 3 2 8 2" xfId="3677"/>
    <cellStyle name="표준 3 2 9" xfId="1699"/>
    <cellStyle name="표준 3 2 9 2" xfId="3678"/>
    <cellStyle name="표준 3 20" xfId="1700"/>
    <cellStyle name="표준 3 20 2" xfId="3679"/>
    <cellStyle name="표준 3 21" xfId="1701"/>
    <cellStyle name="표준 3 21 2" xfId="3680"/>
    <cellStyle name="표준 3 22" xfId="1702"/>
    <cellStyle name="표준 3 22 2" xfId="3681"/>
    <cellStyle name="표준 3 23" xfId="1703"/>
    <cellStyle name="표준 3 23 2" xfId="3682"/>
    <cellStyle name="표준 3 24" xfId="1704"/>
    <cellStyle name="표준 3 24 2" xfId="3683"/>
    <cellStyle name="표준 3 25" xfId="1705"/>
    <cellStyle name="표준 3 25 2" xfId="3684"/>
    <cellStyle name="표준 3 26" xfId="1706"/>
    <cellStyle name="표준 3 26 2" xfId="3685"/>
    <cellStyle name="표준 3 27" xfId="1707"/>
    <cellStyle name="표준 3 27 2" xfId="3686"/>
    <cellStyle name="표준 3 28" xfId="1708"/>
    <cellStyle name="표준 3 28 2" xfId="3687"/>
    <cellStyle name="표준 3 29" xfId="1709"/>
    <cellStyle name="표준 3 29 2" xfId="3688"/>
    <cellStyle name="표준 3 3" xfId="1710"/>
    <cellStyle name="표준 3 3 10" xfId="1711"/>
    <cellStyle name="표준 3 3 10 2" xfId="3690"/>
    <cellStyle name="표준 3 3 11" xfId="1712"/>
    <cellStyle name="표준 3 3 11 2" xfId="3691"/>
    <cellStyle name="표준 3 3 12" xfId="1713"/>
    <cellStyle name="표준 3 3 12 2" xfId="3692"/>
    <cellStyle name="표준 3 3 13" xfId="1714"/>
    <cellStyle name="표준 3 3 13 2" xfId="3693"/>
    <cellStyle name="표준 3 3 14" xfId="1715"/>
    <cellStyle name="표준 3 3 14 2" xfId="3694"/>
    <cellStyle name="표준 3 3 15" xfId="1716"/>
    <cellStyle name="표준 3 3 15 2" xfId="3695"/>
    <cellStyle name="표준 3 3 16" xfId="1717"/>
    <cellStyle name="표준 3 3 16 2" xfId="3696"/>
    <cellStyle name="표준 3 3 17" xfId="1718"/>
    <cellStyle name="표준 3 3 17 2" xfId="3697"/>
    <cellStyle name="표준 3 3 18" xfId="1719"/>
    <cellStyle name="표준 3 3 18 2" xfId="3698"/>
    <cellStyle name="표준 3 3 19" xfId="1720"/>
    <cellStyle name="표준 3 3 19 2" xfId="3699"/>
    <cellStyle name="표준 3 3 2" xfId="1721"/>
    <cellStyle name="표준 3 3 2 2" xfId="3700"/>
    <cellStyle name="표준 3 3 20" xfId="1722"/>
    <cellStyle name="표준 3 3 20 2" xfId="3701"/>
    <cellStyle name="표준 3 3 21" xfId="1723"/>
    <cellStyle name="표준 3 3 21 2" xfId="3702"/>
    <cellStyle name="표준 3 3 22" xfId="1724"/>
    <cellStyle name="표준 3 3 22 2" xfId="3703"/>
    <cellStyle name="표준 3 3 23" xfId="1725"/>
    <cellStyle name="표준 3 3 23 2" xfId="3704"/>
    <cellStyle name="표준 3 3 24" xfId="1726"/>
    <cellStyle name="표준 3 3 24 2" xfId="3705"/>
    <cellStyle name="표준 3 3 25" xfId="1727"/>
    <cellStyle name="표준 3 3 25 2" xfId="3706"/>
    <cellStyle name="표준 3 3 26" xfId="1728"/>
    <cellStyle name="표준 3 3 26 2" xfId="3707"/>
    <cellStyle name="표준 3 3 27" xfId="1729"/>
    <cellStyle name="표준 3 3 27 2" xfId="3708"/>
    <cellStyle name="표준 3 3 28" xfId="1730"/>
    <cellStyle name="표준 3 3 28 2" xfId="3709"/>
    <cellStyle name="표준 3 3 29" xfId="1731"/>
    <cellStyle name="표준 3 3 29 2" xfId="3710"/>
    <cellStyle name="표준 3 3 3" xfId="1732"/>
    <cellStyle name="표준 3 3 3 2" xfId="3711"/>
    <cellStyle name="표준 3 3 30" xfId="1733"/>
    <cellStyle name="표준 3 3 30 2" xfId="3712"/>
    <cellStyle name="표준 3 3 31" xfId="1734"/>
    <cellStyle name="표준 3 3 31 2" xfId="3713"/>
    <cellStyle name="표준 3 3 32" xfId="1735"/>
    <cellStyle name="표준 3 3 32 2" xfId="3714"/>
    <cellStyle name="표준 3 3 33" xfId="1736"/>
    <cellStyle name="표준 3 3 33 2" xfId="3715"/>
    <cellStyle name="표준 3 3 34" xfId="1737"/>
    <cellStyle name="표준 3 3 34 2" xfId="3716"/>
    <cellStyle name="표준 3 3 35" xfId="1738"/>
    <cellStyle name="표준 3 3 35 2" xfId="3717"/>
    <cellStyle name="표준 3 3 36" xfId="1739"/>
    <cellStyle name="표준 3 3 36 2" xfId="3718"/>
    <cellStyle name="표준 3 3 37" xfId="1740"/>
    <cellStyle name="표준 3 3 37 2" xfId="3719"/>
    <cellStyle name="표준 3 3 38" xfId="1741"/>
    <cellStyle name="표준 3 3 38 2" xfId="3720"/>
    <cellStyle name="표준 3 3 39" xfId="1742"/>
    <cellStyle name="표준 3 3 39 2" xfId="3721"/>
    <cellStyle name="표준 3 3 4" xfId="1743"/>
    <cellStyle name="표준 3 3 4 2" xfId="3722"/>
    <cellStyle name="표준 3 3 40" xfId="1744"/>
    <cellStyle name="표준 3 3 40 2" xfId="3723"/>
    <cellStyle name="표준 3 3 41" xfId="1745"/>
    <cellStyle name="표준 3 3 41 2" xfId="3724"/>
    <cellStyle name="표준 3 3 42" xfId="3689"/>
    <cellStyle name="표준 3 3 5" xfId="1746"/>
    <cellStyle name="표준 3 3 5 2" xfId="3725"/>
    <cellStyle name="표준 3 3 6" xfId="1747"/>
    <cellStyle name="표준 3 3 6 2" xfId="3726"/>
    <cellStyle name="표준 3 3 7" xfId="1748"/>
    <cellStyle name="표준 3 3 7 2" xfId="3727"/>
    <cellStyle name="표준 3 3 8" xfId="1749"/>
    <cellStyle name="표준 3 3 8 2" xfId="3728"/>
    <cellStyle name="표준 3 3 9" xfId="1750"/>
    <cellStyle name="표준 3 3 9 2" xfId="3729"/>
    <cellStyle name="표준 3 30" xfId="1751"/>
    <cellStyle name="표준 3 30 2" xfId="3730"/>
    <cellStyle name="표준 3 31" xfId="1752"/>
    <cellStyle name="표준 3 31 2" xfId="3731"/>
    <cellStyle name="표준 3 32" xfId="1753"/>
    <cellStyle name="표준 3 32 2" xfId="3732"/>
    <cellStyle name="표준 3 33" xfId="1754"/>
    <cellStyle name="표준 3 33 2" xfId="3733"/>
    <cellStyle name="표준 3 34" xfId="1755"/>
    <cellStyle name="표준 3 34 2" xfId="3734"/>
    <cellStyle name="표준 3 35" xfId="1756"/>
    <cellStyle name="표준 3 35 2" xfId="3735"/>
    <cellStyle name="표준 3 36" xfId="1757"/>
    <cellStyle name="표준 3 36 2" xfId="3736"/>
    <cellStyle name="표준 3 37" xfId="1758"/>
    <cellStyle name="표준 3 37 2" xfId="3737"/>
    <cellStyle name="표준 3 38" xfId="1759"/>
    <cellStyle name="표준 3 38 2" xfId="3738"/>
    <cellStyle name="표준 3 39" xfId="1760"/>
    <cellStyle name="표준 3 39 2" xfId="3739"/>
    <cellStyle name="표준 3 4" xfId="1761"/>
    <cellStyle name="표준 3 4 10" xfId="1762"/>
    <cellStyle name="표준 3 4 10 2" xfId="3741"/>
    <cellStyle name="표준 3 4 11" xfId="1763"/>
    <cellStyle name="표준 3 4 11 2" xfId="3742"/>
    <cellStyle name="표준 3 4 12" xfId="1764"/>
    <cellStyle name="표준 3 4 12 2" xfId="3743"/>
    <cellStyle name="표준 3 4 13" xfId="1765"/>
    <cellStyle name="표준 3 4 13 2" xfId="3744"/>
    <cellStyle name="표준 3 4 14" xfId="1766"/>
    <cellStyle name="표준 3 4 14 2" xfId="3745"/>
    <cellStyle name="표준 3 4 15" xfId="1767"/>
    <cellStyle name="표준 3 4 15 2" xfId="3746"/>
    <cellStyle name="표준 3 4 16" xfId="1768"/>
    <cellStyle name="표준 3 4 16 2" xfId="3747"/>
    <cellStyle name="표준 3 4 17" xfId="1769"/>
    <cellStyle name="표준 3 4 17 2" xfId="3748"/>
    <cellStyle name="표준 3 4 18" xfId="1770"/>
    <cellStyle name="표준 3 4 18 2" xfId="3749"/>
    <cellStyle name="표준 3 4 19" xfId="1771"/>
    <cellStyle name="표준 3 4 19 2" xfId="3750"/>
    <cellStyle name="표준 3 4 2" xfId="1772"/>
    <cellStyle name="표준 3 4 2 2" xfId="3751"/>
    <cellStyle name="표준 3 4 20" xfId="1773"/>
    <cellStyle name="표준 3 4 20 2" xfId="3752"/>
    <cellStyle name="표준 3 4 21" xfId="1774"/>
    <cellStyle name="표준 3 4 21 2" xfId="3753"/>
    <cellStyle name="표준 3 4 22" xfId="1775"/>
    <cellStyle name="표준 3 4 22 2" xfId="3754"/>
    <cellStyle name="표준 3 4 23" xfId="1776"/>
    <cellStyle name="표준 3 4 23 2" xfId="3755"/>
    <cellStyle name="표준 3 4 24" xfId="1777"/>
    <cellStyle name="표준 3 4 24 2" xfId="3756"/>
    <cellStyle name="표준 3 4 25" xfId="1778"/>
    <cellStyle name="표준 3 4 25 2" xfId="3757"/>
    <cellStyle name="표준 3 4 26" xfId="1779"/>
    <cellStyle name="표준 3 4 26 2" xfId="3758"/>
    <cellStyle name="표준 3 4 27" xfId="1780"/>
    <cellStyle name="표준 3 4 27 2" xfId="3759"/>
    <cellStyle name="표준 3 4 28" xfId="1781"/>
    <cellStyle name="표준 3 4 28 2" xfId="3760"/>
    <cellStyle name="표준 3 4 29" xfId="1782"/>
    <cellStyle name="표준 3 4 29 2" xfId="3761"/>
    <cellStyle name="표준 3 4 3" xfId="1783"/>
    <cellStyle name="표준 3 4 3 2" xfId="3762"/>
    <cellStyle name="표준 3 4 30" xfId="1784"/>
    <cellStyle name="표준 3 4 30 2" xfId="3763"/>
    <cellStyle name="표준 3 4 31" xfId="1785"/>
    <cellStyle name="표준 3 4 31 2" xfId="3764"/>
    <cellStyle name="표준 3 4 32" xfId="1786"/>
    <cellStyle name="표준 3 4 32 2" xfId="3765"/>
    <cellStyle name="표준 3 4 33" xfId="1787"/>
    <cellStyle name="표준 3 4 33 2" xfId="3766"/>
    <cellStyle name="표준 3 4 34" xfId="1788"/>
    <cellStyle name="표준 3 4 34 2" xfId="3767"/>
    <cellStyle name="표준 3 4 35" xfId="1789"/>
    <cellStyle name="표준 3 4 35 2" xfId="3768"/>
    <cellStyle name="표준 3 4 36" xfId="1790"/>
    <cellStyle name="표준 3 4 36 2" xfId="3769"/>
    <cellStyle name="표준 3 4 37" xfId="1791"/>
    <cellStyle name="표준 3 4 37 2" xfId="3770"/>
    <cellStyle name="표준 3 4 38" xfId="1792"/>
    <cellStyle name="표준 3 4 38 2" xfId="3771"/>
    <cellStyle name="표준 3 4 39" xfId="1793"/>
    <cellStyle name="표준 3 4 39 2" xfId="3772"/>
    <cellStyle name="표준 3 4 4" xfId="1794"/>
    <cellStyle name="표준 3 4 4 2" xfId="3773"/>
    <cellStyle name="표준 3 4 40" xfId="1795"/>
    <cellStyle name="표준 3 4 40 2" xfId="3774"/>
    <cellStyle name="표준 3 4 41" xfId="1796"/>
    <cellStyle name="표준 3 4 41 2" xfId="3775"/>
    <cellStyle name="표준 3 4 42" xfId="3740"/>
    <cellStyle name="표준 3 4 5" xfId="1797"/>
    <cellStyle name="표준 3 4 5 2" xfId="3776"/>
    <cellStyle name="표준 3 4 6" xfId="1798"/>
    <cellStyle name="표준 3 4 6 2" xfId="3777"/>
    <cellStyle name="표준 3 4 7" xfId="1799"/>
    <cellStyle name="표준 3 4 7 2" xfId="3778"/>
    <cellStyle name="표준 3 4 8" xfId="1800"/>
    <cellStyle name="표준 3 4 8 2" xfId="3779"/>
    <cellStyle name="표준 3 4 9" xfId="1801"/>
    <cellStyle name="표준 3 4 9 2" xfId="3780"/>
    <cellStyle name="표준 3 40" xfId="1802"/>
    <cellStyle name="표준 3 40 2" xfId="3781"/>
    <cellStyle name="표준 3 41" xfId="1803"/>
    <cellStyle name="표준 3 41 2" xfId="3782"/>
    <cellStyle name="표준 3 42" xfId="1804"/>
    <cellStyle name="표준 3 42 2" xfId="3783"/>
    <cellStyle name="표준 3 43" xfId="1805"/>
    <cellStyle name="표준 3 43 2" xfId="3784"/>
    <cellStyle name="표준 3 44" xfId="1806"/>
    <cellStyle name="표준 3 44 2" xfId="3785"/>
    <cellStyle name="표준 3 45" xfId="1807"/>
    <cellStyle name="표준 3 45 2" xfId="3786"/>
    <cellStyle name="표준 3 46" xfId="1808"/>
    <cellStyle name="표준 3 46 2" xfId="3787"/>
    <cellStyle name="표준 3 47" xfId="1809"/>
    <cellStyle name="표준 3 47 2" xfId="3788"/>
    <cellStyle name="표준 3 48" xfId="1810"/>
    <cellStyle name="표준 3 48 2" xfId="3789"/>
    <cellStyle name="표준 3 49" xfId="1811"/>
    <cellStyle name="표준 3 49 2" xfId="3790"/>
    <cellStyle name="표준 3 5" xfId="1812"/>
    <cellStyle name="표준 3 5 10" xfId="1813"/>
    <cellStyle name="표준 3 5 10 2" xfId="3792"/>
    <cellStyle name="표준 3 5 11" xfId="1814"/>
    <cellStyle name="표준 3 5 11 2" xfId="3793"/>
    <cellStyle name="표준 3 5 12" xfId="1815"/>
    <cellStyle name="표준 3 5 12 2" xfId="3794"/>
    <cellStyle name="표준 3 5 13" xfId="1816"/>
    <cellStyle name="표준 3 5 13 2" xfId="3795"/>
    <cellStyle name="표준 3 5 14" xfId="1817"/>
    <cellStyle name="표준 3 5 14 2" xfId="3796"/>
    <cellStyle name="표준 3 5 15" xfId="1818"/>
    <cellStyle name="표준 3 5 15 2" xfId="3797"/>
    <cellStyle name="표준 3 5 16" xfId="1819"/>
    <cellStyle name="표준 3 5 16 2" xfId="3798"/>
    <cellStyle name="표준 3 5 17" xfId="1820"/>
    <cellStyle name="표준 3 5 17 2" xfId="3799"/>
    <cellStyle name="표준 3 5 18" xfId="1821"/>
    <cellStyle name="표준 3 5 18 2" xfId="3800"/>
    <cellStyle name="표준 3 5 19" xfId="1822"/>
    <cellStyle name="표준 3 5 19 2" xfId="3801"/>
    <cellStyle name="표준 3 5 2" xfId="1823"/>
    <cellStyle name="표준 3 5 2 2" xfId="3802"/>
    <cellStyle name="표준 3 5 20" xfId="1824"/>
    <cellStyle name="표준 3 5 20 2" xfId="3803"/>
    <cellStyle name="표준 3 5 21" xfId="1825"/>
    <cellStyle name="표준 3 5 21 2" xfId="3804"/>
    <cellStyle name="표준 3 5 22" xfId="1826"/>
    <cellStyle name="표준 3 5 22 2" xfId="3805"/>
    <cellStyle name="표준 3 5 23" xfId="1827"/>
    <cellStyle name="표준 3 5 23 2" xfId="3806"/>
    <cellStyle name="표준 3 5 24" xfId="1828"/>
    <cellStyle name="표준 3 5 24 2" xfId="3807"/>
    <cellStyle name="표준 3 5 25" xfId="1829"/>
    <cellStyle name="표준 3 5 25 2" xfId="3808"/>
    <cellStyle name="표준 3 5 26" xfId="1830"/>
    <cellStyle name="표준 3 5 26 2" xfId="3809"/>
    <cellStyle name="표준 3 5 27" xfId="1831"/>
    <cellStyle name="표준 3 5 27 2" xfId="3810"/>
    <cellStyle name="표준 3 5 28" xfId="1832"/>
    <cellStyle name="표준 3 5 28 2" xfId="3811"/>
    <cellStyle name="표준 3 5 29" xfId="1833"/>
    <cellStyle name="표준 3 5 29 2" xfId="3812"/>
    <cellStyle name="표준 3 5 3" xfId="1834"/>
    <cellStyle name="표준 3 5 3 2" xfId="3813"/>
    <cellStyle name="표준 3 5 30" xfId="1835"/>
    <cellStyle name="표준 3 5 30 2" xfId="3814"/>
    <cellStyle name="표준 3 5 31" xfId="1836"/>
    <cellStyle name="표준 3 5 31 2" xfId="3815"/>
    <cellStyle name="표준 3 5 32" xfId="1837"/>
    <cellStyle name="표준 3 5 32 2" xfId="3816"/>
    <cellStyle name="표준 3 5 33" xfId="1838"/>
    <cellStyle name="표준 3 5 33 2" xfId="3817"/>
    <cellStyle name="표준 3 5 34" xfId="1839"/>
    <cellStyle name="표준 3 5 34 2" xfId="3818"/>
    <cellStyle name="표준 3 5 35" xfId="1840"/>
    <cellStyle name="표준 3 5 35 2" xfId="3819"/>
    <cellStyle name="표준 3 5 36" xfId="1841"/>
    <cellStyle name="표준 3 5 36 2" xfId="3820"/>
    <cellStyle name="표준 3 5 37" xfId="1842"/>
    <cellStyle name="표준 3 5 37 2" xfId="3821"/>
    <cellStyle name="표준 3 5 38" xfId="1843"/>
    <cellStyle name="표준 3 5 38 2" xfId="3822"/>
    <cellStyle name="표준 3 5 39" xfId="1844"/>
    <cellStyle name="표준 3 5 39 2" xfId="3823"/>
    <cellStyle name="표준 3 5 4" xfId="1845"/>
    <cellStyle name="표준 3 5 4 2" xfId="3824"/>
    <cellStyle name="표준 3 5 40" xfId="1846"/>
    <cellStyle name="표준 3 5 40 2" xfId="3825"/>
    <cellStyle name="표준 3 5 41" xfId="1847"/>
    <cellStyle name="표준 3 5 41 2" xfId="3826"/>
    <cellStyle name="표준 3 5 42" xfId="3791"/>
    <cellStyle name="표준 3 5 5" xfId="1848"/>
    <cellStyle name="표준 3 5 5 2" xfId="3827"/>
    <cellStyle name="표준 3 5 6" xfId="1849"/>
    <cellStyle name="표준 3 5 6 2" xfId="3828"/>
    <cellStyle name="표준 3 5 7" xfId="1850"/>
    <cellStyle name="표준 3 5 7 2" xfId="3829"/>
    <cellStyle name="표준 3 5 8" xfId="1851"/>
    <cellStyle name="표준 3 5 8 2" xfId="3830"/>
    <cellStyle name="표준 3 5 9" xfId="1852"/>
    <cellStyle name="표준 3 5 9 2" xfId="3831"/>
    <cellStyle name="표준 3 50" xfId="1853"/>
    <cellStyle name="표준 3 50 2" xfId="3832"/>
    <cellStyle name="표준 3 51" xfId="1854"/>
    <cellStyle name="표준 3 51 2" xfId="3833"/>
    <cellStyle name="표준 3 52" xfId="1855"/>
    <cellStyle name="표준 3 52 2" xfId="3834"/>
    <cellStyle name="표준 3 53" xfId="1856"/>
    <cellStyle name="표준 3 53 2" xfId="3835"/>
    <cellStyle name="표준 3 54" xfId="1857"/>
    <cellStyle name="표준 3 54 2" xfId="3836"/>
    <cellStyle name="표준 3 55" xfId="1858"/>
    <cellStyle name="표준 3 55 2" xfId="3837"/>
    <cellStyle name="표준 3 56" xfId="3507"/>
    <cellStyle name="표준 3 6" xfId="1859"/>
    <cellStyle name="표준 3 6 10" xfId="1860"/>
    <cellStyle name="표준 3 6 10 2" xfId="3839"/>
    <cellStyle name="표준 3 6 11" xfId="1861"/>
    <cellStyle name="표준 3 6 11 2" xfId="3840"/>
    <cellStyle name="표준 3 6 12" xfId="1862"/>
    <cellStyle name="표준 3 6 12 2" xfId="3841"/>
    <cellStyle name="표준 3 6 13" xfId="1863"/>
    <cellStyle name="표준 3 6 13 2" xfId="3842"/>
    <cellStyle name="표준 3 6 14" xfId="1864"/>
    <cellStyle name="표준 3 6 14 2" xfId="3843"/>
    <cellStyle name="표준 3 6 15" xfId="1865"/>
    <cellStyle name="표준 3 6 15 2" xfId="3844"/>
    <cellStyle name="표준 3 6 16" xfId="1866"/>
    <cellStyle name="표준 3 6 16 2" xfId="3845"/>
    <cellStyle name="표준 3 6 17" xfId="1867"/>
    <cellStyle name="표준 3 6 17 2" xfId="3846"/>
    <cellStyle name="표준 3 6 18" xfId="1868"/>
    <cellStyle name="표준 3 6 18 2" xfId="3847"/>
    <cellStyle name="표준 3 6 19" xfId="1869"/>
    <cellStyle name="표준 3 6 19 2" xfId="3848"/>
    <cellStyle name="표준 3 6 2" xfId="1870"/>
    <cellStyle name="표준 3 6 2 2" xfId="3849"/>
    <cellStyle name="표준 3 6 20" xfId="1871"/>
    <cellStyle name="표준 3 6 20 2" xfId="3850"/>
    <cellStyle name="표준 3 6 21" xfId="1872"/>
    <cellStyle name="표준 3 6 21 2" xfId="3851"/>
    <cellStyle name="표준 3 6 22" xfId="1873"/>
    <cellStyle name="표준 3 6 22 2" xfId="3852"/>
    <cellStyle name="표준 3 6 23" xfId="1874"/>
    <cellStyle name="표준 3 6 23 2" xfId="3853"/>
    <cellStyle name="표준 3 6 24" xfId="1875"/>
    <cellStyle name="표준 3 6 24 2" xfId="3854"/>
    <cellStyle name="표준 3 6 25" xfId="1876"/>
    <cellStyle name="표준 3 6 25 2" xfId="3855"/>
    <cellStyle name="표준 3 6 26" xfId="1877"/>
    <cellStyle name="표준 3 6 26 2" xfId="3856"/>
    <cellStyle name="표준 3 6 27" xfId="1878"/>
    <cellStyle name="표준 3 6 27 2" xfId="3857"/>
    <cellStyle name="표준 3 6 28" xfId="1879"/>
    <cellStyle name="표준 3 6 28 2" xfId="3858"/>
    <cellStyle name="표준 3 6 29" xfId="1880"/>
    <cellStyle name="표준 3 6 29 2" xfId="3859"/>
    <cellStyle name="표준 3 6 3" xfId="1881"/>
    <cellStyle name="표준 3 6 3 2" xfId="3860"/>
    <cellStyle name="표준 3 6 30" xfId="1882"/>
    <cellStyle name="표준 3 6 30 2" xfId="3861"/>
    <cellStyle name="표준 3 6 31" xfId="1883"/>
    <cellStyle name="표준 3 6 31 2" xfId="3862"/>
    <cellStyle name="표준 3 6 32" xfId="1884"/>
    <cellStyle name="표준 3 6 32 2" xfId="3863"/>
    <cellStyle name="표준 3 6 33" xfId="1885"/>
    <cellStyle name="표준 3 6 33 2" xfId="3864"/>
    <cellStyle name="표준 3 6 34" xfId="1886"/>
    <cellStyle name="표준 3 6 34 2" xfId="3865"/>
    <cellStyle name="표준 3 6 35" xfId="1887"/>
    <cellStyle name="표준 3 6 35 2" xfId="3866"/>
    <cellStyle name="표준 3 6 36" xfId="1888"/>
    <cellStyle name="표준 3 6 36 2" xfId="3867"/>
    <cellStyle name="표준 3 6 37" xfId="1889"/>
    <cellStyle name="표준 3 6 37 2" xfId="3868"/>
    <cellStyle name="표준 3 6 38" xfId="1890"/>
    <cellStyle name="표준 3 6 38 2" xfId="3869"/>
    <cellStyle name="표준 3 6 39" xfId="1891"/>
    <cellStyle name="표준 3 6 39 2" xfId="3870"/>
    <cellStyle name="표준 3 6 4" xfId="1892"/>
    <cellStyle name="표준 3 6 4 2" xfId="3871"/>
    <cellStyle name="표준 3 6 40" xfId="1893"/>
    <cellStyle name="표준 3 6 40 2" xfId="3872"/>
    <cellStyle name="표준 3 6 41" xfId="1894"/>
    <cellStyle name="표준 3 6 41 2" xfId="3873"/>
    <cellStyle name="표준 3 6 42" xfId="3838"/>
    <cellStyle name="표준 3 6 5" xfId="1895"/>
    <cellStyle name="표준 3 6 5 2" xfId="3874"/>
    <cellStyle name="표준 3 6 6" xfId="1896"/>
    <cellStyle name="표준 3 6 6 2" xfId="3875"/>
    <cellStyle name="표준 3 6 7" xfId="1897"/>
    <cellStyle name="표준 3 6 7 2" xfId="3876"/>
    <cellStyle name="표준 3 6 8" xfId="1898"/>
    <cellStyle name="표준 3 6 8 2" xfId="3877"/>
    <cellStyle name="표준 3 6 9" xfId="1899"/>
    <cellStyle name="표준 3 6 9 2" xfId="3878"/>
    <cellStyle name="표준 3 7" xfId="1900"/>
    <cellStyle name="표준 3 7 10" xfId="1901"/>
    <cellStyle name="표준 3 7 10 2" xfId="3880"/>
    <cellStyle name="표준 3 7 11" xfId="1902"/>
    <cellStyle name="표준 3 7 11 2" xfId="3881"/>
    <cellStyle name="표준 3 7 12" xfId="1903"/>
    <cellStyle name="표준 3 7 12 2" xfId="3882"/>
    <cellStyle name="표준 3 7 13" xfId="1904"/>
    <cellStyle name="표준 3 7 13 2" xfId="3883"/>
    <cellStyle name="표준 3 7 14" xfId="1905"/>
    <cellStyle name="표준 3 7 14 2" xfId="3884"/>
    <cellStyle name="표준 3 7 15" xfId="1906"/>
    <cellStyle name="표준 3 7 15 2" xfId="3885"/>
    <cellStyle name="표준 3 7 16" xfId="1907"/>
    <cellStyle name="표준 3 7 16 2" xfId="3886"/>
    <cellStyle name="표준 3 7 17" xfId="1908"/>
    <cellStyle name="표준 3 7 17 2" xfId="3887"/>
    <cellStyle name="표준 3 7 18" xfId="1909"/>
    <cellStyle name="표준 3 7 18 2" xfId="3888"/>
    <cellStyle name="표준 3 7 19" xfId="1910"/>
    <cellStyle name="표준 3 7 19 2" xfId="3889"/>
    <cellStyle name="표준 3 7 2" xfId="1911"/>
    <cellStyle name="표준 3 7 2 2" xfId="3890"/>
    <cellStyle name="표준 3 7 20" xfId="1912"/>
    <cellStyle name="표준 3 7 20 2" xfId="3891"/>
    <cellStyle name="표준 3 7 21" xfId="1913"/>
    <cellStyle name="표준 3 7 21 2" xfId="3892"/>
    <cellStyle name="표준 3 7 22" xfId="1914"/>
    <cellStyle name="표준 3 7 22 2" xfId="3893"/>
    <cellStyle name="표준 3 7 23" xfId="1915"/>
    <cellStyle name="표준 3 7 23 2" xfId="3894"/>
    <cellStyle name="표준 3 7 24" xfId="1916"/>
    <cellStyle name="표준 3 7 24 2" xfId="3895"/>
    <cellStyle name="표준 3 7 25" xfId="1917"/>
    <cellStyle name="표준 3 7 25 2" xfId="3896"/>
    <cellStyle name="표준 3 7 26" xfId="1918"/>
    <cellStyle name="표준 3 7 26 2" xfId="3897"/>
    <cellStyle name="표준 3 7 27" xfId="1919"/>
    <cellStyle name="표준 3 7 27 2" xfId="3898"/>
    <cellStyle name="표준 3 7 28" xfId="1920"/>
    <cellStyle name="표준 3 7 28 2" xfId="3899"/>
    <cellStyle name="표준 3 7 29" xfId="1921"/>
    <cellStyle name="표준 3 7 29 2" xfId="3900"/>
    <cellStyle name="표준 3 7 3" xfId="1922"/>
    <cellStyle name="표준 3 7 3 2" xfId="3901"/>
    <cellStyle name="표준 3 7 30" xfId="1923"/>
    <cellStyle name="표준 3 7 30 2" xfId="3902"/>
    <cellStyle name="표준 3 7 31" xfId="1924"/>
    <cellStyle name="표준 3 7 31 2" xfId="3903"/>
    <cellStyle name="표준 3 7 32" xfId="1925"/>
    <cellStyle name="표준 3 7 32 2" xfId="3904"/>
    <cellStyle name="표준 3 7 33" xfId="1926"/>
    <cellStyle name="표준 3 7 33 2" xfId="3905"/>
    <cellStyle name="표준 3 7 34" xfId="1927"/>
    <cellStyle name="표준 3 7 34 2" xfId="3906"/>
    <cellStyle name="표준 3 7 35" xfId="1928"/>
    <cellStyle name="표준 3 7 35 2" xfId="3907"/>
    <cellStyle name="표준 3 7 36" xfId="1929"/>
    <cellStyle name="표준 3 7 36 2" xfId="3908"/>
    <cellStyle name="표준 3 7 37" xfId="1930"/>
    <cellStyle name="표준 3 7 37 2" xfId="3909"/>
    <cellStyle name="표준 3 7 38" xfId="1931"/>
    <cellStyle name="표준 3 7 38 2" xfId="3910"/>
    <cellStyle name="표준 3 7 39" xfId="1932"/>
    <cellStyle name="표준 3 7 39 2" xfId="3911"/>
    <cellStyle name="표준 3 7 4" xfId="1933"/>
    <cellStyle name="표준 3 7 4 2" xfId="3912"/>
    <cellStyle name="표준 3 7 40" xfId="1934"/>
    <cellStyle name="표준 3 7 40 2" xfId="3913"/>
    <cellStyle name="표준 3 7 41" xfId="1935"/>
    <cellStyle name="표준 3 7 41 2" xfId="3914"/>
    <cellStyle name="표준 3 7 42" xfId="3879"/>
    <cellStyle name="표준 3 7 5" xfId="1936"/>
    <cellStyle name="표준 3 7 5 2" xfId="3915"/>
    <cellStyle name="표준 3 7 6" xfId="1937"/>
    <cellStyle name="표준 3 7 6 2" xfId="3916"/>
    <cellStyle name="표준 3 7 7" xfId="1938"/>
    <cellStyle name="표준 3 7 7 2" xfId="3917"/>
    <cellStyle name="표준 3 7 8" xfId="1939"/>
    <cellStyle name="표준 3 7 8 2" xfId="3918"/>
    <cellStyle name="표준 3 7 9" xfId="1940"/>
    <cellStyle name="표준 3 7 9 2" xfId="3919"/>
    <cellStyle name="표준 3 8" xfId="1941"/>
    <cellStyle name="표준 3 8 10" xfId="1942"/>
    <cellStyle name="표준 3 8 10 2" xfId="3921"/>
    <cellStyle name="표준 3 8 11" xfId="1943"/>
    <cellStyle name="표준 3 8 11 2" xfId="3922"/>
    <cellStyle name="표준 3 8 12" xfId="1944"/>
    <cellStyle name="표준 3 8 12 2" xfId="3923"/>
    <cellStyle name="표준 3 8 13" xfId="1945"/>
    <cellStyle name="표준 3 8 13 2" xfId="3924"/>
    <cellStyle name="표준 3 8 14" xfId="1946"/>
    <cellStyle name="표준 3 8 14 2" xfId="3925"/>
    <cellStyle name="표준 3 8 15" xfId="1947"/>
    <cellStyle name="표준 3 8 15 2" xfId="3926"/>
    <cellStyle name="표준 3 8 16" xfId="1948"/>
    <cellStyle name="표준 3 8 16 2" xfId="3927"/>
    <cellStyle name="표준 3 8 17" xfId="1949"/>
    <cellStyle name="표준 3 8 17 2" xfId="3928"/>
    <cellStyle name="표준 3 8 18" xfId="1950"/>
    <cellStyle name="표준 3 8 18 2" xfId="3929"/>
    <cellStyle name="표준 3 8 19" xfId="1951"/>
    <cellStyle name="표준 3 8 19 2" xfId="3930"/>
    <cellStyle name="표준 3 8 2" xfId="1952"/>
    <cellStyle name="표준 3 8 2 2" xfId="3931"/>
    <cellStyle name="표준 3 8 20" xfId="1953"/>
    <cellStyle name="표준 3 8 20 2" xfId="3932"/>
    <cellStyle name="표준 3 8 21" xfId="1954"/>
    <cellStyle name="표준 3 8 21 2" xfId="3933"/>
    <cellStyle name="표준 3 8 22" xfId="1955"/>
    <cellStyle name="표준 3 8 22 2" xfId="3934"/>
    <cellStyle name="표준 3 8 23" xfId="1956"/>
    <cellStyle name="표준 3 8 23 2" xfId="3935"/>
    <cellStyle name="표준 3 8 24" xfId="1957"/>
    <cellStyle name="표준 3 8 24 2" xfId="3936"/>
    <cellStyle name="표준 3 8 25" xfId="1958"/>
    <cellStyle name="표준 3 8 25 2" xfId="3937"/>
    <cellStyle name="표준 3 8 26" xfId="1959"/>
    <cellStyle name="표준 3 8 26 2" xfId="3938"/>
    <cellStyle name="표준 3 8 27" xfId="1960"/>
    <cellStyle name="표준 3 8 27 2" xfId="3939"/>
    <cellStyle name="표준 3 8 28" xfId="1961"/>
    <cellStyle name="표준 3 8 28 2" xfId="3940"/>
    <cellStyle name="표준 3 8 29" xfId="1962"/>
    <cellStyle name="표준 3 8 29 2" xfId="3941"/>
    <cellStyle name="표준 3 8 3" xfId="1963"/>
    <cellStyle name="표준 3 8 3 2" xfId="3942"/>
    <cellStyle name="표준 3 8 30" xfId="1964"/>
    <cellStyle name="표준 3 8 30 2" xfId="3943"/>
    <cellStyle name="표준 3 8 31" xfId="1965"/>
    <cellStyle name="표준 3 8 31 2" xfId="3944"/>
    <cellStyle name="표준 3 8 32" xfId="1966"/>
    <cellStyle name="표준 3 8 32 2" xfId="3945"/>
    <cellStyle name="표준 3 8 33" xfId="1967"/>
    <cellStyle name="표준 3 8 33 2" xfId="3946"/>
    <cellStyle name="표준 3 8 34" xfId="1968"/>
    <cellStyle name="표준 3 8 34 2" xfId="3947"/>
    <cellStyle name="표준 3 8 35" xfId="1969"/>
    <cellStyle name="표준 3 8 35 2" xfId="3948"/>
    <cellStyle name="표준 3 8 36" xfId="1970"/>
    <cellStyle name="표준 3 8 36 2" xfId="3949"/>
    <cellStyle name="표준 3 8 37" xfId="1971"/>
    <cellStyle name="표준 3 8 37 2" xfId="3950"/>
    <cellStyle name="표준 3 8 38" xfId="1972"/>
    <cellStyle name="표준 3 8 38 2" xfId="3951"/>
    <cellStyle name="표준 3 8 39" xfId="1973"/>
    <cellStyle name="표준 3 8 39 2" xfId="3952"/>
    <cellStyle name="표준 3 8 4" xfId="1974"/>
    <cellStyle name="표준 3 8 4 2" xfId="3953"/>
    <cellStyle name="표준 3 8 40" xfId="1975"/>
    <cellStyle name="표준 3 8 40 2" xfId="3954"/>
    <cellStyle name="표준 3 8 41" xfId="1976"/>
    <cellStyle name="표준 3 8 41 2" xfId="3955"/>
    <cellStyle name="표준 3 8 42" xfId="3920"/>
    <cellStyle name="표준 3 8 5" xfId="1977"/>
    <cellStyle name="표준 3 8 5 2" xfId="3956"/>
    <cellStyle name="표준 3 8 6" xfId="1978"/>
    <cellStyle name="표준 3 8 6 2" xfId="3957"/>
    <cellStyle name="표준 3 8 7" xfId="1979"/>
    <cellStyle name="표준 3 8 7 2" xfId="3958"/>
    <cellStyle name="표준 3 8 8" xfId="1980"/>
    <cellStyle name="표준 3 8 8 2" xfId="3959"/>
    <cellStyle name="표준 3 8 9" xfId="1981"/>
    <cellStyle name="표준 3 8 9 2" xfId="3960"/>
    <cellStyle name="표준 3 9" xfId="1982"/>
    <cellStyle name="표준 3 9 10" xfId="1983"/>
    <cellStyle name="표준 3 9 10 2" xfId="3962"/>
    <cellStyle name="표준 3 9 11" xfId="1984"/>
    <cellStyle name="표준 3 9 11 2" xfId="3963"/>
    <cellStyle name="표준 3 9 12" xfId="1985"/>
    <cellStyle name="표준 3 9 12 2" xfId="3964"/>
    <cellStyle name="표준 3 9 13" xfId="1986"/>
    <cellStyle name="표준 3 9 13 2" xfId="3965"/>
    <cellStyle name="표준 3 9 14" xfId="1987"/>
    <cellStyle name="표준 3 9 14 2" xfId="3966"/>
    <cellStyle name="표준 3 9 15" xfId="1988"/>
    <cellStyle name="표준 3 9 15 2" xfId="3967"/>
    <cellStyle name="표준 3 9 16" xfId="1989"/>
    <cellStyle name="표준 3 9 16 2" xfId="3968"/>
    <cellStyle name="표준 3 9 17" xfId="1990"/>
    <cellStyle name="표준 3 9 17 2" xfId="3969"/>
    <cellStyle name="표준 3 9 18" xfId="1991"/>
    <cellStyle name="표준 3 9 18 2" xfId="3970"/>
    <cellStyle name="표준 3 9 19" xfId="1992"/>
    <cellStyle name="표준 3 9 19 2" xfId="3971"/>
    <cellStyle name="표준 3 9 2" xfId="1993"/>
    <cellStyle name="표준 3 9 2 2" xfId="3972"/>
    <cellStyle name="표준 3 9 20" xfId="1994"/>
    <cellStyle name="표준 3 9 20 2" xfId="3973"/>
    <cellStyle name="표준 3 9 21" xfId="1995"/>
    <cellStyle name="표준 3 9 21 2" xfId="3974"/>
    <cellStyle name="표준 3 9 22" xfId="1996"/>
    <cellStyle name="표준 3 9 22 2" xfId="3975"/>
    <cellStyle name="표준 3 9 23" xfId="1997"/>
    <cellStyle name="표준 3 9 23 2" xfId="3976"/>
    <cellStyle name="표준 3 9 24" xfId="1998"/>
    <cellStyle name="표준 3 9 24 2" xfId="3977"/>
    <cellStyle name="표준 3 9 25" xfId="1999"/>
    <cellStyle name="표준 3 9 25 2" xfId="3978"/>
    <cellStyle name="표준 3 9 26" xfId="2000"/>
    <cellStyle name="표준 3 9 26 2" xfId="3979"/>
    <cellStyle name="표준 3 9 27" xfId="2001"/>
    <cellStyle name="표준 3 9 27 2" xfId="3980"/>
    <cellStyle name="표준 3 9 28" xfId="2002"/>
    <cellStyle name="표준 3 9 28 2" xfId="3981"/>
    <cellStyle name="표준 3 9 29" xfId="2003"/>
    <cellStyle name="표준 3 9 29 2" xfId="3982"/>
    <cellStyle name="표준 3 9 3" xfId="2004"/>
    <cellStyle name="표준 3 9 3 2" xfId="3983"/>
    <cellStyle name="표준 3 9 30" xfId="2005"/>
    <cellStyle name="표준 3 9 30 2" xfId="3984"/>
    <cellStyle name="표준 3 9 31" xfId="2006"/>
    <cellStyle name="표준 3 9 31 2" xfId="3985"/>
    <cellStyle name="표준 3 9 32" xfId="2007"/>
    <cellStyle name="표준 3 9 32 2" xfId="3986"/>
    <cellStyle name="표준 3 9 33" xfId="2008"/>
    <cellStyle name="표준 3 9 33 2" xfId="3987"/>
    <cellStyle name="표준 3 9 34" xfId="2009"/>
    <cellStyle name="표준 3 9 34 2" xfId="3988"/>
    <cellStyle name="표준 3 9 35" xfId="2010"/>
    <cellStyle name="표준 3 9 35 2" xfId="3989"/>
    <cellStyle name="표준 3 9 36" xfId="2011"/>
    <cellStyle name="표준 3 9 36 2" xfId="3990"/>
    <cellStyle name="표준 3 9 37" xfId="2012"/>
    <cellStyle name="표준 3 9 37 2" xfId="3991"/>
    <cellStyle name="표준 3 9 38" xfId="2013"/>
    <cellStyle name="표준 3 9 38 2" xfId="3992"/>
    <cellStyle name="표준 3 9 39" xfId="2014"/>
    <cellStyle name="표준 3 9 39 2" xfId="3993"/>
    <cellStyle name="표준 3 9 4" xfId="2015"/>
    <cellStyle name="표준 3 9 4 2" xfId="3994"/>
    <cellStyle name="표준 3 9 40" xfId="2016"/>
    <cellStyle name="표준 3 9 40 2" xfId="3995"/>
    <cellStyle name="표준 3 9 41" xfId="2017"/>
    <cellStyle name="표준 3 9 41 2" xfId="3996"/>
    <cellStyle name="표준 3 9 42" xfId="3961"/>
    <cellStyle name="표준 3 9 5" xfId="2018"/>
    <cellStyle name="표준 3 9 5 2" xfId="3997"/>
    <cellStyle name="표준 3 9 6" xfId="2019"/>
    <cellStyle name="표준 3 9 6 2" xfId="3998"/>
    <cellStyle name="표준 3 9 7" xfId="2020"/>
    <cellStyle name="표준 3 9 7 2" xfId="3999"/>
    <cellStyle name="표준 3 9 8" xfId="2021"/>
    <cellStyle name="표준 3 9 8 2" xfId="4000"/>
    <cellStyle name="표준 3 9 9" xfId="2022"/>
    <cellStyle name="표준 3 9 9 2" xfId="4001"/>
    <cellStyle name="표준 3_3111_Samsung_EDEP_Basis Contract_171008" xfId="2023"/>
    <cellStyle name="표준 30" xfId="2024"/>
    <cellStyle name="표준 30 2" xfId="4002"/>
    <cellStyle name="표준 31" xfId="2025"/>
    <cellStyle name="표준 31 2" xfId="4003"/>
    <cellStyle name="표준 32" xfId="2026"/>
    <cellStyle name="표준 32 2" xfId="4004"/>
    <cellStyle name="표준 33" xfId="2027"/>
    <cellStyle name="표준 33 2" xfId="4005"/>
    <cellStyle name="표준 34" xfId="2028"/>
    <cellStyle name="표준 34 2" xfId="4006"/>
    <cellStyle name="표준 35" xfId="2029"/>
    <cellStyle name="표준 35 2" xfId="4007"/>
    <cellStyle name="표준 36" xfId="2030"/>
    <cellStyle name="표준 36 2" xfId="4008"/>
    <cellStyle name="표준 37" xfId="2031"/>
    <cellStyle name="표준 37 2" xfId="4009"/>
    <cellStyle name="표준 38" xfId="2032"/>
    <cellStyle name="표준 38 2" xfId="4010"/>
    <cellStyle name="표준 39" xfId="2033"/>
    <cellStyle name="표준 39 2" xfId="4011"/>
    <cellStyle name="표준 4" xfId="2034"/>
    <cellStyle name="표준 4 2" xfId="4012"/>
    <cellStyle name="표준 40" xfId="2035"/>
    <cellStyle name="표준 40 2" xfId="4013"/>
    <cellStyle name="표준 41" xfId="2036"/>
    <cellStyle name="표준 41 2" xfId="4014"/>
    <cellStyle name="표준 42" xfId="2037"/>
    <cellStyle name="표준 42 2" xfId="4015"/>
    <cellStyle name="표준 43" xfId="2038"/>
    <cellStyle name="표준 43 2" xfId="4016"/>
    <cellStyle name="표준 44" xfId="2039"/>
    <cellStyle name="표준 44 2" xfId="4017"/>
    <cellStyle name="표준 45" xfId="2040"/>
    <cellStyle name="표준 45 2" xfId="4018"/>
    <cellStyle name="표준 46" xfId="2041"/>
    <cellStyle name="표준 46 2" xfId="4019"/>
    <cellStyle name="표준 47" xfId="2042"/>
    <cellStyle name="표준 47 2" xfId="4020"/>
    <cellStyle name="표준 48" xfId="2043"/>
    <cellStyle name="표준 48 2" xfId="4021"/>
    <cellStyle name="표준 49" xfId="2044"/>
    <cellStyle name="표준 49 2" xfId="4022"/>
    <cellStyle name="표준 5" xfId="2045"/>
    <cellStyle name="표준 5 2" xfId="2046"/>
    <cellStyle name="표준 5 2 2" xfId="4024"/>
    <cellStyle name="표준 5 3" xfId="4023"/>
    <cellStyle name="표준 50" xfId="2047"/>
    <cellStyle name="표준 50 2" xfId="4025"/>
    <cellStyle name="표준 51" xfId="2048"/>
    <cellStyle name="표준 51 2" xfId="4026"/>
    <cellStyle name="표준 52" xfId="2049"/>
    <cellStyle name="표준 52 2" xfId="4027"/>
    <cellStyle name="표준 53" xfId="2050"/>
    <cellStyle name="표준 53 2" xfId="4028"/>
    <cellStyle name="표준 54" xfId="2051"/>
    <cellStyle name="표준 54 2" xfId="4029"/>
    <cellStyle name="표준 55" xfId="2052"/>
    <cellStyle name="표준 55 2" xfId="4030"/>
    <cellStyle name="표준 56" xfId="2053"/>
    <cellStyle name="표준 56 2" xfId="4031"/>
    <cellStyle name="표준 57" xfId="2054"/>
    <cellStyle name="표준 57 2" xfId="4032"/>
    <cellStyle name="표준 58" xfId="2055"/>
    <cellStyle name="표준 58 2" xfId="4033"/>
    <cellStyle name="표준 59" xfId="2056"/>
    <cellStyle name="표준 59 2" xfId="4034"/>
    <cellStyle name="표준 6" xfId="2057"/>
    <cellStyle name="표준 6 10" xfId="2058"/>
    <cellStyle name="표준 6 10 2" xfId="4036"/>
    <cellStyle name="표준 6 11" xfId="2059"/>
    <cellStyle name="표준 6 11 2" xfId="4037"/>
    <cellStyle name="표준 6 12" xfId="2060"/>
    <cellStyle name="표준 6 12 2" xfId="4038"/>
    <cellStyle name="표준 6 13" xfId="2061"/>
    <cellStyle name="표준 6 13 2" xfId="4039"/>
    <cellStyle name="표준 6 14" xfId="2062"/>
    <cellStyle name="표준 6 14 2" xfId="4040"/>
    <cellStyle name="표준 6 15" xfId="2063"/>
    <cellStyle name="표준 6 15 2" xfId="4041"/>
    <cellStyle name="표준 6 16" xfId="2064"/>
    <cellStyle name="표준 6 16 2" xfId="4042"/>
    <cellStyle name="표준 6 17" xfId="2065"/>
    <cellStyle name="표준 6 17 2" xfId="4043"/>
    <cellStyle name="표준 6 18" xfId="4035"/>
    <cellStyle name="표준 6 2" xfId="2066"/>
    <cellStyle name="표준 6 2 10" xfId="2067"/>
    <cellStyle name="표준 6 2 10 2" xfId="4045"/>
    <cellStyle name="표준 6 2 11" xfId="2068"/>
    <cellStyle name="표준 6 2 11 2" xfId="4046"/>
    <cellStyle name="표준 6 2 12" xfId="2069"/>
    <cellStyle name="표준 6 2 12 2" xfId="4047"/>
    <cellStyle name="표준 6 2 13" xfId="2070"/>
    <cellStyle name="표준 6 2 13 2" xfId="4048"/>
    <cellStyle name="표준 6 2 14" xfId="2071"/>
    <cellStyle name="표준 6 2 14 2" xfId="4049"/>
    <cellStyle name="표준 6 2 15" xfId="2072"/>
    <cellStyle name="표준 6 2 15 2" xfId="4050"/>
    <cellStyle name="표준 6 2 16" xfId="2073"/>
    <cellStyle name="표준 6 2 16 2" xfId="4051"/>
    <cellStyle name="표준 6 2 17" xfId="2074"/>
    <cellStyle name="표준 6 2 17 2" xfId="4052"/>
    <cellStyle name="표준 6 2 18" xfId="4044"/>
    <cellStyle name="표준 6 2 2" xfId="2075"/>
    <cellStyle name="표준 6 2 2 2" xfId="4053"/>
    <cellStyle name="표준 6 2 3" xfId="2076"/>
    <cellStyle name="표준 6 2 3 2" xfId="4054"/>
    <cellStyle name="표준 6 2 4" xfId="2077"/>
    <cellStyle name="표준 6 2 4 2" xfId="4055"/>
    <cellStyle name="표준 6 2 5" xfId="2078"/>
    <cellStyle name="표준 6 2 5 2" xfId="4056"/>
    <cellStyle name="표준 6 2 6" xfId="2079"/>
    <cellStyle name="표준 6 2 6 2" xfId="4057"/>
    <cellStyle name="표준 6 2 7" xfId="2080"/>
    <cellStyle name="표준 6 2 7 2" xfId="4058"/>
    <cellStyle name="표준 6 2 8" xfId="2081"/>
    <cellStyle name="표준 6 2 8 2" xfId="4059"/>
    <cellStyle name="표준 6 2 9" xfId="2082"/>
    <cellStyle name="표준 6 2 9 2" xfId="4060"/>
    <cellStyle name="표준 6 2_SECL_3111_EDEP II_Master_Monthly Report_Feb09_by SECL" xfId="2083"/>
    <cellStyle name="표준 6 3" xfId="2084"/>
    <cellStyle name="표준 6 3 2" xfId="4061"/>
    <cellStyle name="표준 6 4" xfId="2085"/>
    <cellStyle name="표준 6 4 2" xfId="4062"/>
    <cellStyle name="표준 6 5" xfId="2086"/>
    <cellStyle name="표준 6 5 2" xfId="4063"/>
    <cellStyle name="표준 6 6" xfId="2087"/>
    <cellStyle name="표준 6 6 2" xfId="4064"/>
    <cellStyle name="표준 6 7" xfId="2088"/>
    <cellStyle name="표준 6 7 2" xfId="4065"/>
    <cellStyle name="표준 6 8" xfId="2089"/>
    <cellStyle name="표준 6 8 2" xfId="4066"/>
    <cellStyle name="표준 6 9" xfId="2090"/>
    <cellStyle name="표준 6 9 2" xfId="4067"/>
    <cellStyle name="표준 6_SECL_3111_EDEP II_Master_Monthly Report_Feb09_by SECL" xfId="2091"/>
    <cellStyle name="표준 60" xfId="2092"/>
    <cellStyle name="표준 60 2" xfId="4068"/>
    <cellStyle name="표준 61" xfId="2093"/>
    <cellStyle name="표준 61 2" xfId="4069"/>
    <cellStyle name="표준 62" xfId="2094"/>
    <cellStyle name="표준 62 2" xfId="4070"/>
    <cellStyle name="표준 63" xfId="2095"/>
    <cellStyle name="표준 63 2" xfId="4071"/>
    <cellStyle name="표준 64" xfId="2096"/>
    <cellStyle name="표준 64 2" xfId="4072"/>
    <cellStyle name="표준 65" xfId="2097"/>
    <cellStyle name="표준 65 2" xfId="4073"/>
    <cellStyle name="표준 66" xfId="2098"/>
    <cellStyle name="표준 66 2" xfId="4074"/>
    <cellStyle name="표준 67" xfId="2099"/>
    <cellStyle name="표준 67 2" xfId="4075"/>
    <cellStyle name="표준 68" xfId="2100"/>
    <cellStyle name="표준 68 2" xfId="4076"/>
    <cellStyle name="표준 69" xfId="2101"/>
    <cellStyle name="표준 69 2" xfId="4077"/>
    <cellStyle name="표준 7" xfId="2102"/>
    <cellStyle name="표준 7 2" xfId="2103"/>
    <cellStyle name="표준 7 2 10" xfId="2104"/>
    <cellStyle name="표준 7 2 10 2" xfId="4080"/>
    <cellStyle name="표준 7 2 11" xfId="2105"/>
    <cellStyle name="표준 7 2 11 2" xfId="4081"/>
    <cellStyle name="표준 7 2 12" xfId="2106"/>
    <cellStyle name="표준 7 2 12 2" xfId="4082"/>
    <cellStyle name="표준 7 2 13" xfId="2107"/>
    <cellStyle name="표준 7 2 13 2" xfId="4083"/>
    <cellStyle name="표준 7 2 14" xfId="2108"/>
    <cellStyle name="표준 7 2 14 2" xfId="4084"/>
    <cellStyle name="표준 7 2 15" xfId="2109"/>
    <cellStyle name="표준 7 2 15 2" xfId="4085"/>
    <cellStyle name="표준 7 2 16" xfId="2110"/>
    <cellStyle name="표준 7 2 16 2" xfId="4086"/>
    <cellStyle name="표준 7 2 17" xfId="2111"/>
    <cellStyle name="표준 7 2 17 2" xfId="4087"/>
    <cellStyle name="표준 7 2 18" xfId="2112"/>
    <cellStyle name="표준 7 2 18 2" xfId="4088"/>
    <cellStyle name="표준 7 2 19" xfId="2113"/>
    <cellStyle name="표준 7 2 19 2" xfId="4089"/>
    <cellStyle name="표준 7 2 2" xfId="2114"/>
    <cellStyle name="표준 7 2 2 2" xfId="4090"/>
    <cellStyle name="표준 7 2 20" xfId="2115"/>
    <cellStyle name="표준 7 2 20 2" xfId="4091"/>
    <cellStyle name="표준 7 2 21" xfId="2116"/>
    <cellStyle name="표준 7 2 21 2" xfId="4092"/>
    <cellStyle name="표준 7 2 22" xfId="2117"/>
    <cellStyle name="표준 7 2 22 2" xfId="4093"/>
    <cellStyle name="표준 7 2 23" xfId="2118"/>
    <cellStyle name="표준 7 2 23 2" xfId="4094"/>
    <cellStyle name="표준 7 2 24" xfId="2119"/>
    <cellStyle name="표준 7 2 24 2" xfId="4095"/>
    <cellStyle name="표준 7 2 25" xfId="2120"/>
    <cellStyle name="표준 7 2 25 2" xfId="4096"/>
    <cellStyle name="표준 7 2 26" xfId="2121"/>
    <cellStyle name="표준 7 2 26 2" xfId="4097"/>
    <cellStyle name="표준 7 2 27" xfId="2122"/>
    <cellStyle name="표준 7 2 27 2" xfId="4098"/>
    <cellStyle name="표준 7 2 28" xfId="2123"/>
    <cellStyle name="표준 7 2 28 2" xfId="4099"/>
    <cellStyle name="표준 7 2 29" xfId="2124"/>
    <cellStyle name="표준 7 2 29 2" xfId="4100"/>
    <cellStyle name="표준 7 2 3" xfId="2125"/>
    <cellStyle name="표준 7 2 3 2" xfId="4101"/>
    <cellStyle name="표준 7 2 30" xfId="2126"/>
    <cellStyle name="표준 7 2 30 2" xfId="4102"/>
    <cellStyle name="표준 7 2 31" xfId="2127"/>
    <cellStyle name="표준 7 2 31 2" xfId="4103"/>
    <cellStyle name="표준 7 2 32" xfId="2128"/>
    <cellStyle name="표준 7 2 32 2" xfId="4104"/>
    <cellStyle name="표준 7 2 33" xfId="2129"/>
    <cellStyle name="표준 7 2 33 2" xfId="4105"/>
    <cellStyle name="표준 7 2 34" xfId="2130"/>
    <cellStyle name="표준 7 2 34 2" xfId="4106"/>
    <cellStyle name="표준 7 2 35" xfId="2131"/>
    <cellStyle name="표준 7 2 35 2" xfId="4107"/>
    <cellStyle name="표준 7 2 36" xfId="2132"/>
    <cellStyle name="표준 7 2 36 2" xfId="4108"/>
    <cellStyle name="표준 7 2 37" xfId="2133"/>
    <cellStyle name="표준 7 2 37 2" xfId="4109"/>
    <cellStyle name="표준 7 2 38" xfId="2134"/>
    <cellStyle name="표준 7 2 38 2" xfId="4110"/>
    <cellStyle name="표준 7 2 39" xfId="2135"/>
    <cellStyle name="표준 7 2 39 2" xfId="4111"/>
    <cellStyle name="표준 7 2 4" xfId="2136"/>
    <cellStyle name="표준 7 2 4 2" xfId="4112"/>
    <cellStyle name="표준 7 2 40" xfId="2137"/>
    <cellStyle name="표준 7 2 40 2" xfId="4113"/>
    <cellStyle name="표준 7 2 41" xfId="2138"/>
    <cellStyle name="표준 7 2 41 2" xfId="4114"/>
    <cellStyle name="표준 7 2 42" xfId="4079"/>
    <cellStyle name="표준 7 2 5" xfId="2139"/>
    <cellStyle name="표준 7 2 5 2" xfId="4115"/>
    <cellStyle name="표준 7 2 6" xfId="2140"/>
    <cellStyle name="표준 7 2 6 2" xfId="4116"/>
    <cellStyle name="표준 7 2 7" xfId="2141"/>
    <cellStyle name="표준 7 2 7 2" xfId="4117"/>
    <cellStyle name="표준 7 2 8" xfId="2142"/>
    <cellStyle name="표준 7 2 8 2" xfId="4118"/>
    <cellStyle name="표준 7 2 9" xfId="2143"/>
    <cellStyle name="표준 7 2 9 2" xfId="4119"/>
    <cellStyle name="표준 7 3" xfId="4078"/>
    <cellStyle name="표준 70" xfId="2144"/>
    <cellStyle name="표준 70 2" xfId="4120"/>
    <cellStyle name="표준 71" xfId="2145"/>
    <cellStyle name="표준 71 2" xfId="4121"/>
    <cellStyle name="표준 72" xfId="2146"/>
    <cellStyle name="표준 72 2" xfId="4122"/>
    <cellStyle name="표준 73" xfId="2147"/>
    <cellStyle name="표준 73 2" xfId="4123"/>
    <cellStyle name="표준 74" xfId="2148"/>
    <cellStyle name="표준 74 2" xfId="4124"/>
    <cellStyle name="표준 75" xfId="2149"/>
    <cellStyle name="표준 75 2" xfId="4125"/>
    <cellStyle name="표준 76" xfId="2150"/>
    <cellStyle name="표준 76 2" xfId="4126"/>
    <cellStyle name="표준 77" xfId="2151"/>
    <cellStyle name="표준 77 2" xfId="4127"/>
    <cellStyle name="표준 8" xfId="2152"/>
    <cellStyle name="표준 8 2" xfId="2153"/>
    <cellStyle name="표준 8 2 2" xfId="4129"/>
    <cellStyle name="표준 8 3" xfId="2154"/>
    <cellStyle name="표준 8 3 2" xfId="4130"/>
    <cellStyle name="표준 8 4" xfId="4128"/>
    <cellStyle name="표준 9" xfId="2155"/>
    <cellStyle name="표준 9 2" xfId="2156"/>
    <cellStyle name="표준 9 2 2" xfId="4132"/>
    <cellStyle name="표준 9 3" xfId="2157"/>
    <cellStyle name="표준 9 3 2" xfId="4133"/>
    <cellStyle name="표준 9 4" xfId="4131"/>
    <cellStyle name="표준_Seoul-Munich Operation" xfId="2158"/>
    <cellStyle name="퓭닉_3(3.1) (3)_2-3 _sidpecreport" xfId="2159"/>
    <cellStyle name="하이퍼링크SSEL&amp;" xfId="2160"/>
    <cellStyle name="하이퍼링크SSEL&amp; 2" xfId="4134"/>
    <cellStyle name="합산" xfId="2161"/>
    <cellStyle name="합산 2" xfId="4135"/>
    <cellStyle name="화폐기호" xfId="2162"/>
    <cellStyle name="화폐기호 2" xfId="4136"/>
    <cellStyle name="화폐기호0" xfId="2163"/>
    <cellStyle name="화폐기호0 2" xfId="4137"/>
    <cellStyle name="一般_Book1" xfId="2164"/>
    <cellStyle name="中原専用" xfId="2165"/>
    <cellStyle name="中原専用 2" xfId="4138"/>
    <cellStyle name="千分位[0]_Book1" xfId="2166"/>
    <cellStyle name="千分位_Book1" xfId="2167"/>
    <cellStyle name="好_VERA" xfId="4"/>
    <cellStyle name="好_VERA 2" xfId="2386"/>
    <cellStyle name="好_VERA_1" xfId="6"/>
    <cellStyle name="好_VERA_1 2" xfId="2388"/>
    <cellStyle name="好_VERA_2" xfId="8"/>
    <cellStyle name="好_VERA_2 2" xfId="2390"/>
    <cellStyle name="好_VERA_3" xfId="10"/>
    <cellStyle name="好_VERA_3 2" xfId="2392"/>
    <cellStyle name="差_VERA" xfId="3"/>
    <cellStyle name="差_VERA 2" xfId="2385"/>
    <cellStyle name="差_VERA_1" xfId="5"/>
    <cellStyle name="差_VERA_1 2" xfId="2387"/>
    <cellStyle name="差_VERA_2" xfId="7"/>
    <cellStyle name="差_VERA_2 2" xfId="2389"/>
    <cellStyle name="差_VERA_3" xfId="9"/>
    <cellStyle name="差_VERA_3 2" xfId="2391"/>
    <cellStyle name="常规 2" xfId="13"/>
    <cellStyle name="常规 2 2" xfId="2394"/>
    <cellStyle name="桁?切り [0.00]_ITEM" xfId="2168"/>
    <cellStyle name="桁?切り_ITEM" xfId="2169"/>
    <cellStyle name="桁区切り [0.00]_BQ CODE SUMMARY" xfId="2170"/>
    <cellStyle name="桁区切り_BQ CODE SUMMARY" xfId="2171"/>
    <cellStyle name="標準_ Att. 1- Cover" xfId="2172"/>
    <cellStyle name="表示済みのハイパーリンク" xfId="2173"/>
    <cellStyle name="表示済みのハイパーリンク 2" xfId="4139"/>
    <cellStyle name="貨幣 [0]_Book1" xfId="2174"/>
    <cellStyle name="貨幣[0]_MATL COST ANALYSIS" xfId="2175"/>
    <cellStyle name="貨幣_Book1" xfId="2176"/>
    <cellStyle name="通貨 [0.00]_ Att. 1- Cover" xfId="2177"/>
    <cellStyle name="通貨_ Att. 1- Cover" xfId="2178"/>
  </cellStyles>
  <dxfs count="10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0000"/>
        </patternFill>
      </fill>
    </dxf>
    <dxf>
      <fill>
        <patternFill>
          <bgColor rgb="FFFFC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s>
  <tableStyles count="0" defaultTableStyle="TableStyleMedium2" defaultPivotStyle="PivotStyleLight16"/>
  <colors>
    <mruColors>
      <color rgb="FFCEDBFE"/>
      <color rgb="FF99CCFF"/>
      <color rgb="FFFF99CC"/>
      <color rgb="FF1551FB"/>
      <color rgb="FFFFCCFF"/>
      <color rgb="FFFFFFCC"/>
      <color rgb="FFFFCCCC"/>
      <color rgb="FFFF9999"/>
      <color rgb="FF33CC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График</a:t>
            </a:r>
            <a:r>
              <a:rPr lang="ru-RU" sz="1100" baseline="0"/>
              <a:t> </a:t>
            </a:r>
            <a:r>
              <a:rPr lang="en-US" sz="1100" baseline="0"/>
              <a:t>VDR</a:t>
            </a:r>
            <a:endParaRPr lang="en-US" sz="1100"/>
          </a:p>
        </c:rich>
      </c:tx>
      <c:overlay val="0"/>
      <c:spPr>
        <a:noFill/>
        <a:ln>
          <a:noFill/>
        </a:ln>
        <a:effectLst/>
      </c:sp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V2'!$D$3</c:f>
              <c:strCache>
                <c:ptCount val="1"/>
                <c:pt idx="0">
                  <c:v>Факт / Actual</c:v>
                </c:pt>
              </c:strCache>
            </c:strRef>
          </c:tx>
          <c:spPr>
            <a:ln w="19050" cap="rnd">
              <a:solidFill>
                <a:schemeClr val="accent1"/>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V2'!$D$4:$D$382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58EF-4412-A472-B60781B40E09}"/>
            </c:ext>
          </c:extLst>
        </c:ser>
        <c:ser>
          <c:idx val="1"/>
          <c:order val="1"/>
          <c:tx>
            <c:strRef>
              <c:f>'SUM 00 V2'!$B$3</c:f>
              <c:strCache>
                <c:ptCount val="1"/>
                <c:pt idx="0">
                  <c:v>План / Plan</c:v>
                </c:pt>
              </c:strCache>
            </c:strRef>
          </c:tx>
          <c:spPr>
            <a:ln w="19050" cap="rnd">
              <a:solidFill>
                <a:schemeClr val="accent2"/>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V2'!$B$4:$B$382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2.5125628140703518E-3</c:v>
                </c:pt>
                <c:pt idx="130">
                  <c:v>2.5125628140703518E-3</c:v>
                </c:pt>
                <c:pt idx="131">
                  <c:v>2.5125628140703518E-3</c:v>
                </c:pt>
                <c:pt idx="132">
                  <c:v>2.5125628140703518E-3</c:v>
                </c:pt>
                <c:pt idx="133">
                  <c:v>2.5125628140703518E-3</c:v>
                </c:pt>
                <c:pt idx="134">
                  <c:v>2.5125628140703518E-3</c:v>
                </c:pt>
                <c:pt idx="135">
                  <c:v>2.5125628140703518E-3</c:v>
                </c:pt>
                <c:pt idx="136">
                  <c:v>2.5125628140703518E-3</c:v>
                </c:pt>
                <c:pt idx="137">
                  <c:v>2.5125628140703518E-3</c:v>
                </c:pt>
                <c:pt idx="138">
                  <c:v>2.5125628140703518E-3</c:v>
                </c:pt>
                <c:pt idx="139">
                  <c:v>2.5125628140703518E-3</c:v>
                </c:pt>
                <c:pt idx="140">
                  <c:v>2.5125628140703518E-3</c:v>
                </c:pt>
                <c:pt idx="141">
                  <c:v>2.5125628140703518E-3</c:v>
                </c:pt>
                <c:pt idx="142">
                  <c:v>2.5125628140703518E-3</c:v>
                </c:pt>
                <c:pt idx="143">
                  <c:v>2.5125628140703518E-3</c:v>
                </c:pt>
                <c:pt idx="144">
                  <c:v>2.5125628140703518E-3</c:v>
                </c:pt>
                <c:pt idx="145">
                  <c:v>2.5125628140703518E-3</c:v>
                </c:pt>
                <c:pt idx="146">
                  <c:v>2.5125628140703518E-3</c:v>
                </c:pt>
                <c:pt idx="147">
                  <c:v>2.5125628140703518E-3</c:v>
                </c:pt>
                <c:pt idx="148">
                  <c:v>2.5125628140703518E-3</c:v>
                </c:pt>
                <c:pt idx="149">
                  <c:v>2.5125628140703518E-3</c:v>
                </c:pt>
                <c:pt idx="150">
                  <c:v>2.5125628140703518E-3</c:v>
                </c:pt>
                <c:pt idx="151">
                  <c:v>2.5125628140703518E-3</c:v>
                </c:pt>
                <c:pt idx="152">
                  <c:v>2.5125628140703518E-3</c:v>
                </c:pt>
                <c:pt idx="153">
                  <c:v>2.5125628140703518E-3</c:v>
                </c:pt>
                <c:pt idx="154">
                  <c:v>2.5125628140703518E-3</c:v>
                </c:pt>
                <c:pt idx="155">
                  <c:v>2.5125628140703518E-3</c:v>
                </c:pt>
                <c:pt idx="156">
                  <c:v>2.5125628140703518E-3</c:v>
                </c:pt>
                <c:pt idx="157">
                  <c:v>2.5125628140703518E-3</c:v>
                </c:pt>
                <c:pt idx="158">
                  <c:v>2.5125628140703518E-3</c:v>
                </c:pt>
                <c:pt idx="159">
                  <c:v>2.5125628140703518E-3</c:v>
                </c:pt>
                <c:pt idx="160">
                  <c:v>2.5125628140703518E-3</c:v>
                </c:pt>
                <c:pt idx="161">
                  <c:v>2.5125628140703518E-3</c:v>
                </c:pt>
                <c:pt idx="162">
                  <c:v>2.5125628140703518E-3</c:v>
                </c:pt>
                <c:pt idx="163">
                  <c:v>2.5125628140703518E-3</c:v>
                </c:pt>
                <c:pt idx="164">
                  <c:v>2.5125628140703518E-3</c:v>
                </c:pt>
                <c:pt idx="165">
                  <c:v>2.5125628140703518E-3</c:v>
                </c:pt>
                <c:pt idx="166">
                  <c:v>2.5125628140703518E-3</c:v>
                </c:pt>
                <c:pt idx="167">
                  <c:v>2.5125628140703518E-3</c:v>
                </c:pt>
                <c:pt idx="168">
                  <c:v>2.5125628140703518E-3</c:v>
                </c:pt>
                <c:pt idx="169">
                  <c:v>2.5125628140703518E-3</c:v>
                </c:pt>
                <c:pt idx="170">
                  <c:v>2.5125628140703518E-3</c:v>
                </c:pt>
                <c:pt idx="171">
                  <c:v>2.5125628140703518E-3</c:v>
                </c:pt>
                <c:pt idx="172">
                  <c:v>2.5125628140703518E-3</c:v>
                </c:pt>
                <c:pt idx="173">
                  <c:v>2.5125628140703518E-3</c:v>
                </c:pt>
                <c:pt idx="174">
                  <c:v>2.5125628140703518E-3</c:v>
                </c:pt>
                <c:pt idx="175">
                  <c:v>2.5125628140703518E-3</c:v>
                </c:pt>
                <c:pt idx="176">
                  <c:v>2.5125628140703518E-3</c:v>
                </c:pt>
                <c:pt idx="177">
                  <c:v>2.5125628140703518E-3</c:v>
                </c:pt>
                <c:pt idx="178">
                  <c:v>2.5125628140703518E-3</c:v>
                </c:pt>
                <c:pt idx="179">
                  <c:v>2.5125628140703518E-3</c:v>
                </c:pt>
                <c:pt idx="180">
                  <c:v>2.5125628140703518E-3</c:v>
                </c:pt>
                <c:pt idx="181">
                  <c:v>2.5125628140703518E-3</c:v>
                </c:pt>
                <c:pt idx="182">
                  <c:v>2.5125628140703518E-3</c:v>
                </c:pt>
                <c:pt idx="183">
                  <c:v>2.5125628140703518E-3</c:v>
                </c:pt>
                <c:pt idx="184">
                  <c:v>2.5125628140703518E-3</c:v>
                </c:pt>
                <c:pt idx="185">
                  <c:v>2.5125628140703518E-3</c:v>
                </c:pt>
                <c:pt idx="186">
                  <c:v>2.5125628140703518E-3</c:v>
                </c:pt>
                <c:pt idx="187">
                  <c:v>2.5125628140703518E-3</c:v>
                </c:pt>
                <c:pt idx="188">
                  <c:v>2.5125628140703518E-3</c:v>
                </c:pt>
                <c:pt idx="189">
                  <c:v>2.5125628140703518E-3</c:v>
                </c:pt>
                <c:pt idx="190">
                  <c:v>2.5125628140703518E-3</c:v>
                </c:pt>
                <c:pt idx="191">
                  <c:v>2.5125628140703518E-3</c:v>
                </c:pt>
                <c:pt idx="192">
                  <c:v>2.5125628140703518E-3</c:v>
                </c:pt>
                <c:pt idx="193">
                  <c:v>2.7638190954773871E-2</c:v>
                </c:pt>
                <c:pt idx="194">
                  <c:v>2.7638190954773871E-2</c:v>
                </c:pt>
                <c:pt idx="195">
                  <c:v>2.7638190954773871E-2</c:v>
                </c:pt>
                <c:pt idx="196">
                  <c:v>3.0150753768844223E-2</c:v>
                </c:pt>
                <c:pt idx="197">
                  <c:v>3.0150753768844223E-2</c:v>
                </c:pt>
                <c:pt idx="198">
                  <c:v>3.0150753768844223E-2</c:v>
                </c:pt>
                <c:pt idx="199">
                  <c:v>3.0150753768844223E-2</c:v>
                </c:pt>
                <c:pt idx="200">
                  <c:v>3.0150753768844223E-2</c:v>
                </c:pt>
                <c:pt idx="201">
                  <c:v>3.0150753768844223E-2</c:v>
                </c:pt>
                <c:pt idx="202">
                  <c:v>3.0150753768844223E-2</c:v>
                </c:pt>
                <c:pt idx="203">
                  <c:v>3.5175879396984924E-2</c:v>
                </c:pt>
                <c:pt idx="204">
                  <c:v>3.5175879396984924E-2</c:v>
                </c:pt>
                <c:pt idx="205">
                  <c:v>3.5175879396984924E-2</c:v>
                </c:pt>
                <c:pt idx="206">
                  <c:v>3.5175879396984924E-2</c:v>
                </c:pt>
                <c:pt idx="207">
                  <c:v>3.5175879396984924E-2</c:v>
                </c:pt>
                <c:pt idx="208">
                  <c:v>3.5175879396984924E-2</c:v>
                </c:pt>
                <c:pt idx="209">
                  <c:v>3.5175879396984924E-2</c:v>
                </c:pt>
                <c:pt idx="210">
                  <c:v>5.0251256281407038E-2</c:v>
                </c:pt>
                <c:pt idx="211">
                  <c:v>5.0251256281407038E-2</c:v>
                </c:pt>
                <c:pt idx="212">
                  <c:v>5.0251256281407038E-2</c:v>
                </c:pt>
                <c:pt idx="213">
                  <c:v>5.0251256281407038E-2</c:v>
                </c:pt>
                <c:pt idx="214">
                  <c:v>5.0251256281407038E-2</c:v>
                </c:pt>
                <c:pt idx="215">
                  <c:v>5.0251256281407038E-2</c:v>
                </c:pt>
                <c:pt idx="216">
                  <c:v>5.0251256281407038E-2</c:v>
                </c:pt>
                <c:pt idx="217">
                  <c:v>5.2763819095477386E-2</c:v>
                </c:pt>
                <c:pt idx="218">
                  <c:v>5.2763819095477386E-2</c:v>
                </c:pt>
                <c:pt idx="219">
                  <c:v>5.2763819095477386E-2</c:v>
                </c:pt>
                <c:pt idx="220">
                  <c:v>5.2763819095477386E-2</c:v>
                </c:pt>
                <c:pt idx="221">
                  <c:v>5.2763819095477386E-2</c:v>
                </c:pt>
                <c:pt idx="222">
                  <c:v>5.2763819095477386E-2</c:v>
                </c:pt>
                <c:pt idx="223">
                  <c:v>5.2763819095477386E-2</c:v>
                </c:pt>
                <c:pt idx="224">
                  <c:v>5.2763819095477386E-2</c:v>
                </c:pt>
                <c:pt idx="225">
                  <c:v>5.2763819095477386E-2</c:v>
                </c:pt>
                <c:pt idx="226">
                  <c:v>5.2763819095477386E-2</c:v>
                </c:pt>
                <c:pt idx="227">
                  <c:v>5.2763819095477386E-2</c:v>
                </c:pt>
                <c:pt idx="228">
                  <c:v>5.2763819095477386E-2</c:v>
                </c:pt>
                <c:pt idx="229">
                  <c:v>5.2763819095477386E-2</c:v>
                </c:pt>
                <c:pt idx="230">
                  <c:v>5.2763819095477386E-2</c:v>
                </c:pt>
                <c:pt idx="231">
                  <c:v>5.2763819095477386E-2</c:v>
                </c:pt>
                <c:pt idx="232">
                  <c:v>5.2763819095477386E-2</c:v>
                </c:pt>
                <c:pt idx="233">
                  <c:v>5.2763819095477386E-2</c:v>
                </c:pt>
                <c:pt idx="234">
                  <c:v>5.2763819095477386E-2</c:v>
                </c:pt>
                <c:pt idx="235">
                  <c:v>5.7788944723618091E-2</c:v>
                </c:pt>
                <c:pt idx="236">
                  <c:v>5.7788944723618091E-2</c:v>
                </c:pt>
                <c:pt idx="237">
                  <c:v>5.7788944723618091E-2</c:v>
                </c:pt>
                <c:pt idx="238">
                  <c:v>6.030150753768844E-2</c:v>
                </c:pt>
                <c:pt idx="239">
                  <c:v>6.030150753768844E-2</c:v>
                </c:pt>
                <c:pt idx="240">
                  <c:v>6.030150753768844E-2</c:v>
                </c:pt>
                <c:pt idx="241">
                  <c:v>6.030150753768844E-2</c:v>
                </c:pt>
                <c:pt idx="242">
                  <c:v>6.030150753768844E-2</c:v>
                </c:pt>
                <c:pt idx="243">
                  <c:v>6.030150753768844E-2</c:v>
                </c:pt>
                <c:pt idx="244">
                  <c:v>6.030150753768844E-2</c:v>
                </c:pt>
                <c:pt idx="245">
                  <c:v>6.030150753768844E-2</c:v>
                </c:pt>
                <c:pt idx="246">
                  <c:v>6.030150753768844E-2</c:v>
                </c:pt>
                <c:pt idx="247">
                  <c:v>6.030150753768844E-2</c:v>
                </c:pt>
                <c:pt idx="248">
                  <c:v>6.2814070351758788E-2</c:v>
                </c:pt>
                <c:pt idx="249">
                  <c:v>6.2814070351758788E-2</c:v>
                </c:pt>
                <c:pt idx="250">
                  <c:v>6.2814070351758788E-2</c:v>
                </c:pt>
                <c:pt idx="251">
                  <c:v>6.2814070351758788E-2</c:v>
                </c:pt>
                <c:pt idx="252">
                  <c:v>6.2814070351758788E-2</c:v>
                </c:pt>
                <c:pt idx="253">
                  <c:v>6.2814070351758788E-2</c:v>
                </c:pt>
                <c:pt idx="254">
                  <c:v>6.2814070351758788E-2</c:v>
                </c:pt>
                <c:pt idx="255">
                  <c:v>6.2814070351758788E-2</c:v>
                </c:pt>
                <c:pt idx="256">
                  <c:v>6.2814070351758788E-2</c:v>
                </c:pt>
                <c:pt idx="257">
                  <c:v>6.2814070351758788E-2</c:v>
                </c:pt>
                <c:pt idx="258">
                  <c:v>6.2814070351758788E-2</c:v>
                </c:pt>
                <c:pt idx="259">
                  <c:v>6.2814070351758788E-2</c:v>
                </c:pt>
                <c:pt idx="260">
                  <c:v>6.2814070351758788E-2</c:v>
                </c:pt>
                <c:pt idx="261">
                  <c:v>6.2814070351758788E-2</c:v>
                </c:pt>
                <c:pt idx="262">
                  <c:v>6.2814070351758788E-2</c:v>
                </c:pt>
                <c:pt idx="263">
                  <c:v>6.2814070351758788E-2</c:v>
                </c:pt>
                <c:pt idx="264">
                  <c:v>6.2814070351758788E-2</c:v>
                </c:pt>
                <c:pt idx="265">
                  <c:v>6.2814070351758788E-2</c:v>
                </c:pt>
                <c:pt idx="266">
                  <c:v>6.5326633165829137E-2</c:v>
                </c:pt>
                <c:pt idx="267">
                  <c:v>6.5326633165829137E-2</c:v>
                </c:pt>
                <c:pt idx="268">
                  <c:v>6.5326633165829137E-2</c:v>
                </c:pt>
                <c:pt idx="269">
                  <c:v>7.0351758793969835E-2</c:v>
                </c:pt>
                <c:pt idx="270">
                  <c:v>7.2864321608040183E-2</c:v>
                </c:pt>
                <c:pt idx="271">
                  <c:v>7.2864321608040183E-2</c:v>
                </c:pt>
                <c:pt idx="272">
                  <c:v>7.2864321608040183E-2</c:v>
                </c:pt>
                <c:pt idx="273">
                  <c:v>7.2864321608040183E-2</c:v>
                </c:pt>
                <c:pt idx="274">
                  <c:v>7.2864321608040183E-2</c:v>
                </c:pt>
                <c:pt idx="275">
                  <c:v>7.2864321608040183E-2</c:v>
                </c:pt>
                <c:pt idx="276">
                  <c:v>7.5376884422110532E-2</c:v>
                </c:pt>
                <c:pt idx="277">
                  <c:v>7.5376884422110532E-2</c:v>
                </c:pt>
                <c:pt idx="278">
                  <c:v>7.5376884422110532E-2</c:v>
                </c:pt>
                <c:pt idx="279">
                  <c:v>7.5376884422110532E-2</c:v>
                </c:pt>
                <c:pt idx="280">
                  <c:v>7.5376884422110532E-2</c:v>
                </c:pt>
                <c:pt idx="281">
                  <c:v>7.5376884422110532E-2</c:v>
                </c:pt>
                <c:pt idx="282">
                  <c:v>7.5376884422110532E-2</c:v>
                </c:pt>
                <c:pt idx="283">
                  <c:v>7.5376884422110532E-2</c:v>
                </c:pt>
                <c:pt idx="284">
                  <c:v>7.7889447236180881E-2</c:v>
                </c:pt>
                <c:pt idx="285">
                  <c:v>7.7889447236180881E-2</c:v>
                </c:pt>
                <c:pt idx="286">
                  <c:v>8.5427135678391941E-2</c:v>
                </c:pt>
                <c:pt idx="287">
                  <c:v>8.5427135678391941E-2</c:v>
                </c:pt>
                <c:pt idx="288">
                  <c:v>8.5427135678391941E-2</c:v>
                </c:pt>
                <c:pt idx="289">
                  <c:v>8.5427135678391941E-2</c:v>
                </c:pt>
                <c:pt idx="290">
                  <c:v>8.5427135678391941E-2</c:v>
                </c:pt>
                <c:pt idx="291">
                  <c:v>8.5427135678391941E-2</c:v>
                </c:pt>
                <c:pt idx="292">
                  <c:v>8.5427135678391941E-2</c:v>
                </c:pt>
                <c:pt idx="293">
                  <c:v>8.5427135678391941E-2</c:v>
                </c:pt>
                <c:pt idx="294">
                  <c:v>8.5427135678391941E-2</c:v>
                </c:pt>
                <c:pt idx="295">
                  <c:v>8.5427135678391941E-2</c:v>
                </c:pt>
                <c:pt idx="296">
                  <c:v>0.16080402010050243</c:v>
                </c:pt>
                <c:pt idx="297">
                  <c:v>0.16331658291457279</c:v>
                </c:pt>
                <c:pt idx="298">
                  <c:v>0.16331658291457279</c:v>
                </c:pt>
                <c:pt idx="299">
                  <c:v>0.16331658291457279</c:v>
                </c:pt>
                <c:pt idx="300">
                  <c:v>0.16331658291457279</c:v>
                </c:pt>
                <c:pt idx="301">
                  <c:v>0.16582914572864316</c:v>
                </c:pt>
                <c:pt idx="302">
                  <c:v>0.18090452261306528</c:v>
                </c:pt>
                <c:pt idx="303">
                  <c:v>0.18090452261306528</c:v>
                </c:pt>
                <c:pt idx="304">
                  <c:v>0.18090452261306528</c:v>
                </c:pt>
                <c:pt idx="305">
                  <c:v>0.18090452261306528</c:v>
                </c:pt>
                <c:pt idx="306">
                  <c:v>0.18090452261306528</c:v>
                </c:pt>
                <c:pt idx="307">
                  <c:v>0.18090452261306528</c:v>
                </c:pt>
                <c:pt idx="308">
                  <c:v>0.33919597989949746</c:v>
                </c:pt>
                <c:pt idx="309">
                  <c:v>0.33919597989949746</c:v>
                </c:pt>
                <c:pt idx="310">
                  <c:v>0.33919597989949746</c:v>
                </c:pt>
                <c:pt idx="311">
                  <c:v>0.34422110552763818</c:v>
                </c:pt>
                <c:pt idx="312">
                  <c:v>0.34422110552763818</c:v>
                </c:pt>
                <c:pt idx="313">
                  <c:v>0.34673366834170855</c:v>
                </c:pt>
                <c:pt idx="314">
                  <c:v>0.34673366834170855</c:v>
                </c:pt>
                <c:pt idx="315">
                  <c:v>0.34673366834170855</c:v>
                </c:pt>
                <c:pt idx="316">
                  <c:v>0.34673366834170855</c:v>
                </c:pt>
                <c:pt idx="317">
                  <c:v>0.36180904522613067</c:v>
                </c:pt>
                <c:pt idx="318">
                  <c:v>0.36180904522613067</c:v>
                </c:pt>
                <c:pt idx="319">
                  <c:v>0.42713567839195976</c:v>
                </c:pt>
                <c:pt idx="320">
                  <c:v>0.42713567839195976</c:v>
                </c:pt>
                <c:pt idx="321">
                  <c:v>0.42713567839195976</c:v>
                </c:pt>
                <c:pt idx="322">
                  <c:v>0.42713567839195976</c:v>
                </c:pt>
                <c:pt idx="323">
                  <c:v>0.42713567839195976</c:v>
                </c:pt>
                <c:pt idx="324">
                  <c:v>0.42713567839195976</c:v>
                </c:pt>
                <c:pt idx="325">
                  <c:v>0.42713567839195976</c:v>
                </c:pt>
                <c:pt idx="326">
                  <c:v>0.42713567839195976</c:v>
                </c:pt>
                <c:pt idx="327">
                  <c:v>0.43216080402010049</c:v>
                </c:pt>
                <c:pt idx="328">
                  <c:v>0.43216080402010049</c:v>
                </c:pt>
                <c:pt idx="329">
                  <c:v>0.44221105527638188</c:v>
                </c:pt>
                <c:pt idx="330">
                  <c:v>0.45226130653266328</c:v>
                </c:pt>
                <c:pt idx="331">
                  <c:v>0.45226130653266328</c:v>
                </c:pt>
                <c:pt idx="332">
                  <c:v>0.49246231155778891</c:v>
                </c:pt>
                <c:pt idx="333">
                  <c:v>0.49246231155778891</c:v>
                </c:pt>
                <c:pt idx="334">
                  <c:v>0.49246231155778891</c:v>
                </c:pt>
                <c:pt idx="335">
                  <c:v>0.49246231155778891</c:v>
                </c:pt>
                <c:pt idx="336">
                  <c:v>0.49246231155778891</c:v>
                </c:pt>
                <c:pt idx="337">
                  <c:v>0.49246231155778891</c:v>
                </c:pt>
                <c:pt idx="338">
                  <c:v>0.49246231155778891</c:v>
                </c:pt>
                <c:pt idx="339">
                  <c:v>0.49497487437185927</c:v>
                </c:pt>
                <c:pt idx="340">
                  <c:v>0.49497487437185927</c:v>
                </c:pt>
                <c:pt idx="341">
                  <c:v>0.49497487437185927</c:v>
                </c:pt>
                <c:pt idx="342">
                  <c:v>0.49748743718592964</c:v>
                </c:pt>
                <c:pt idx="343">
                  <c:v>0.49748743718592964</c:v>
                </c:pt>
                <c:pt idx="344">
                  <c:v>0.51005025125628145</c:v>
                </c:pt>
                <c:pt idx="345">
                  <c:v>0.51005025125628145</c:v>
                </c:pt>
                <c:pt idx="346">
                  <c:v>0.51005025125628145</c:v>
                </c:pt>
                <c:pt idx="347">
                  <c:v>0.51256281407035176</c:v>
                </c:pt>
                <c:pt idx="348">
                  <c:v>0.51256281407035176</c:v>
                </c:pt>
                <c:pt idx="349">
                  <c:v>0.51256281407035176</c:v>
                </c:pt>
                <c:pt idx="350">
                  <c:v>0.51256281407035176</c:v>
                </c:pt>
                <c:pt idx="351">
                  <c:v>0.51256281407035176</c:v>
                </c:pt>
                <c:pt idx="352">
                  <c:v>0.51256281407035176</c:v>
                </c:pt>
                <c:pt idx="353">
                  <c:v>0.51256281407035176</c:v>
                </c:pt>
                <c:pt idx="354">
                  <c:v>0.51256281407035176</c:v>
                </c:pt>
                <c:pt idx="355">
                  <c:v>0.51256281407035176</c:v>
                </c:pt>
                <c:pt idx="356">
                  <c:v>0.6934673366834172</c:v>
                </c:pt>
                <c:pt idx="357">
                  <c:v>0.6934673366834172</c:v>
                </c:pt>
                <c:pt idx="358">
                  <c:v>0.75628140703517599</c:v>
                </c:pt>
                <c:pt idx="359">
                  <c:v>0.75628140703517599</c:v>
                </c:pt>
                <c:pt idx="360">
                  <c:v>0.75628140703517599</c:v>
                </c:pt>
                <c:pt idx="361">
                  <c:v>0.75628140703517599</c:v>
                </c:pt>
                <c:pt idx="362">
                  <c:v>0.75628140703517599</c:v>
                </c:pt>
                <c:pt idx="363">
                  <c:v>0.76884422110552775</c:v>
                </c:pt>
                <c:pt idx="364">
                  <c:v>0.76884422110552775</c:v>
                </c:pt>
                <c:pt idx="365">
                  <c:v>0.76884422110552775</c:v>
                </c:pt>
                <c:pt idx="366">
                  <c:v>0.76884422110552775</c:v>
                </c:pt>
                <c:pt idx="367">
                  <c:v>0.76884422110552775</c:v>
                </c:pt>
                <c:pt idx="368">
                  <c:v>0.76884422110552775</c:v>
                </c:pt>
                <c:pt idx="369">
                  <c:v>0.76884422110552775</c:v>
                </c:pt>
                <c:pt idx="370">
                  <c:v>0.8015075376884423</c:v>
                </c:pt>
                <c:pt idx="371">
                  <c:v>0.8015075376884423</c:v>
                </c:pt>
                <c:pt idx="372">
                  <c:v>0.8015075376884423</c:v>
                </c:pt>
                <c:pt idx="373">
                  <c:v>0.8015075376884423</c:v>
                </c:pt>
                <c:pt idx="374">
                  <c:v>0.8015075376884423</c:v>
                </c:pt>
                <c:pt idx="375">
                  <c:v>0.8015075376884423</c:v>
                </c:pt>
                <c:pt idx="376">
                  <c:v>0.8015075376884423</c:v>
                </c:pt>
                <c:pt idx="377">
                  <c:v>0.87688442211055284</c:v>
                </c:pt>
                <c:pt idx="378">
                  <c:v>0.87939698492462315</c:v>
                </c:pt>
              </c:numCache>
            </c:numRef>
          </c:val>
          <c:smooth val="0"/>
          <c:extLst xmlns:c16r2="http://schemas.microsoft.com/office/drawing/2015/06/chart">
            <c:ext xmlns:c16="http://schemas.microsoft.com/office/drawing/2014/chart" uri="{C3380CC4-5D6E-409C-BE32-E72D297353CC}">
              <c16:uniqueId val="{00000001-58EF-4412-A472-B60781B40E09}"/>
            </c:ext>
          </c:extLst>
        </c:ser>
        <c:ser>
          <c:idx val="2"/>
          <c:order val="2"/>
          <c:tx>
            <c:strRef>
              <c:f>'SUM 00 V2'!$C$3</c:f>
              <c:strCache>
                <c:ptCount val="1"/>
                <c:pt idx="0">
                  <c:v>Прогноз / Forecast</c:v>
                </c:pt>
              </c:strCache>
            </c:strRef>
          </c:tx>
          <c:spPr>
            <a:ln w="19050" cap="rnd">
              <a:solidFill>
                <a:schemeClr val="accent3"/>
              </a:solidFill>
              <a:round/>
            </a:ln>
            <a:effectLst/>
          </c:spPr>
          <c:marker>
            <c:symbol val="none"/>
          </c:marker>
          <c:val>
            <c:numRef>
              <c:f>'SUM 00 V2'!$C$4:$C$382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5.0251256281407036E-3</c:v>
                </c:pt>
                <c:pt idx="194">
                  <c:v>5.0251256281407036E-3</c:v>
                </c:pt>
                <c:pt idx="195">
                  <c:v>5.0251256281407036E-3</c:v>
                </c:pt>
                <c:pt idx="196">
                  <c:v>7.537688442211055E-3</c:v>
                </c:pt>
                <c:pt idx="197">
                  <c:v>7.537688442211055E-3</c:v>
                </c:pt>
                <c:pt idx="198">
                  <c:v>7.537688442211055E-3</c:v>
                </c:pt>
                <c:pt idx="199">
                  <c:v>7.537688442211055E-3</c:v>
                </c:pt>
                <c:pt idx="200">
                  <c:v>7.537688442211055E-3</c:v>
                </c:pt>
                <c:pt idx="201">
                  <c:v>7.537688442211055E-3</c:v>
                </c:pt>
                <c:pt idx="202">
                  <c:v>7.537688442211055E-3</c:v>
                </c:pt>
                <c:pt idx="203">
                  <c:v>1.0050251256281407E-2</c:v>
                </c:pt>
                <c:pt idx="204">
                  <c:v>1.0050251256281407E-2</c:v>
                </c:pt>
                <c:pt idx="205">
                  <c:v>1.0050251256281407E-2</c:v>
                </c:pt>
                <c:pt idx="206">
                  <c:v>1.0050251256281407E-2</c:v>
                </c:pt>
                <c:pt idx="207">
                  <c:v>1.0050251256281407E-2</c:v>
                </c:pt>
                <c:pt idx="208">
                  <c:v>1.0050251256281407E-2</c:v>
                </c:pt>
                <c:pt idx="209">
                  <c:v>1.0050251256281407E-2</c:v>
                </c:pt>
                <c:pt idx="210">
                  <c:v>1.2562814070351759E-2</c:v>
                </c:pt>
                <c:pt idx="211">
                  <c:v>1.2562814070351759E-2</c:v>
                </c:pt>
                <c:pt idx="212">
                  <c:v>1.2562814070351759E-2</c:v>
                </c:pt>
                <c:pt idx="213">
                  <c:v>1.2562814070351759E-2</c:v>
                </c:pt>
                <c:pt idx="214">
                  <c:v>1.2562814070351759E-2</c:v>
                </c:pt>
                <c:pt idx="215">
                  <c:v>1.2562814070351759E-2</c:v>
                </c:pt>
                <c:pt idx="216">
                  <c:v>1.2562814070351759E-2</c:v>
                </c:pt>
                <c:pt idx="217">
                  <c:v>1.5075376884422112E-2</c:v>
                </c:pt>
                <c:pt idx="218">
                  <c:v>1.5075376884422112E-2</c:v>
                </c:pt>
                <c:pt idx="219">
                  <c:v>1.5075376884422112E-2</c:v>
                </c:pt>
                <c:pt idx="220">
                  <c:v>1.5075376884422112E-2</c:v>
                </c:pt>
                <c:pt idx="221">
                  <c:v>1.5075376884422112E-2</c:v>
                </c:pt>
                <c:pt idx="222">
                  <c:v>1.5075376884422112E-2</c:v>
                </c:pt>
                <c:pt idx="223">
                  <c:v>1.5075376884422112E-2</c:v>
                </c:pt>
                <c:pt idx="224">
                  <c:v>1.5075376884422112E-2</c:v>
                </c:pt>
                <c:pt idx="225">
                  <c:v>1.5075376884422112E-2</c:v>
                </c:pt>
                <c:pt idx="226">
                  <c:v>1.5075376884422112E-2</c:v>
                </c:pt>
                <c:pt idx="227">
                  <c:v>1.5075376884422112E-2</c:v>
                </c:pt>
                <c:pt idx="228">
                  <c:v>1.5075376884422112E-2</c:v>
                </c:pt>
                <c:pt idx="229">
                  <c:v>1.5075376884422112E-2</c:v>
                </c:pt>
                <c:pt idx="230">
                  <c:v>1.5075376884422112E-2</c:v>
                </c:pt>
                <c:pt idx="231">
                  <c:v>1.5075376884422112E-2</c:v>
                </c:pt>
                <c:pt idx="232">
                  <c:v>1.5075376884422112E-2</c:v>
                </c:pt>
                <c:pt idx="233">
                  <c:v>1.5075376884422112E-2</c:v>
                </c:pt>
                <c:pt idx="234">
                  <c:v>1.5075376884422112E-2</c:v>
                </c:pt>
                <c:pt idx="235">
                  <c:v>1.5075376884422112E-2</c:v>
                </c:pt>
                <c:pt idx="236">
                  <c:v>1.5075376884422112E-2</c:v>
                </c:pt>
                <c:pt idx="237">
                  <c:v>1.5075376884422112E-2</c:v>
                </c:pt>
                <c:pt idx="238">
                  <c:v>1.7587939698492462E-2</c:v>
                </c:pt>
                <c:pt idx="239">
                  <c:v>1.7587939698492462E-2</c:v>
                </c:pt>
                <c:pt idx="240">
                  <c:v>1.7587939698492462E-2</c:v>
                </c:pt>
                <c:pt idx="241">
                  <c:v>1.7587939698492462E-2</c:v>
                </c:pt>
                <c:pt idx="242">
                  <c:v>1.7587939698492462E-2</c:v>
                </c:pt>
                <c:pt idx="243">
                  <c:v>1.7587939698492462E-2</c:v>
                </c:pt>
                <c:pt idx="244">
                  <c:v>1.7587939698492462E-2</c:v>
                </c:pt>
                <c:pt idx="245">
                  <c:v>1.7587939698492462E-2</c:v>
                </c:pt>
                <c:pt idx="246">
                  <c:v>1.7587939698492462E-2</c:v>
                </c:pt>
                <c:pt idx="247">
                  <c:v>1.7587939698492462E-2</c:v>
                </c:pt>
                <c:pt idx="248">
                  <c:v>2.0100502512562814E-2</c:v>
                </c:pt>
                <c:pt idx="249">
                  <c:v>2.0100502512562814E-2</c:v>
                </c:pt>
                <c:pt idx="250">
                  <c:v>2.0100502512562814E-2</c:v>
                </c:pt>
                <c:pt idx="251">
                  <c:v>2.0100502512562814E-2</c:v>
                </c:pt>
                <c:pt idx="252">
                  <c:v>2.0100502512562814E-2</c:v>
                </c:pt>
                <c:pt idx="253">
                  <c:v>2.0100502512562814E-2</c:v>
                </c:pt>
                <c:pt idx="254">
                  <c:v>2.0100502512562814E-2</c:v>
                </c:pt>
                <c:pt idx="255">
                  <c:v>2.0100502512562814E-2</c:v>
                </c:pt>
                <c:pt idx="256">
                  <c:v>2.0100502512562814E-2</c:v>
                </c:pt>
                <c:pt idx="257">
                  <c:v>2.0100502512562814E-2</c:v>
                </c:pt>
                <c:pt idx="258">
                  <c:v>2.0100502512562814E-2</c:v>
                </c:pt>
                <c:pt idx="259">
                  <c:v>2.0100502512562814E-2</c:v>
                </c:pt>
                <c:pt idx="260">
                  <c:v>2.0100502512562814E-2</c:v>
                </c:pt>
                <c:pt idx="261">
                  <c:v>2.0100502512562814E-2</c:v>
                </c:pt>
                <c:pt idx="262">
                  <c:v>2.0100502512562814E-2</c:v>
                </c:pt>
                <c:pt idx="263">
                  <c:v>2.0100502512562814E-2</c:v>
                </c:pt>
                <c:pt idx="264">
                  <c:v>2.0100502512562814E-2</c:v>
                </c:pt>
                <c:pt idx="265">
                  <c:v>2.0100502512562814E-2</c:v>
                </c:pt>
                <c:pt idx="266">
                  <c:v>2.2613065326633167E-2</c:v>
                </c:pt>
                <c:pt idx="267">
                  <c:v>2.2613065326633167E-2</c:v>
                </c:pt>
                <c:pt idx="268">
                  <c:v>2.2613065326633167E-2</c:v>
                </c:pt>
                <c:pt idx="269">
                  <c:v>2.7638190954773871E-2</c:v>
                </c:pt>
                <c:pt idx="270">
                  <c:v>3.0150753768844223E-2</c:v>
                </c:pt>
                <c:pt idx="271">
                  <c:v>3.0150753768844223E-2</c:v>
                </c:pt>
                <c:pt idx="272">
                  <c:v>3.0150753768844223E-2</c:v>
                </c:pt>
                <c:pt idx="273">
                  <c:v>3.0150753768844223E-2</c:v>
                </c:pt>
                <c:pt idx="274">
                  <c:v>3.0150753768844223E-2</c:v>
                </c:pt>
                <c:pt idx="275">
                  <c:v>3.0150753768844223E-2</c:v>
                </c:pt>
                <c:pt idx="276">
                  <c:v>3.0150753768844223E-2</c:v>
                </c:pt>
                <c:pt idx="277">
                  <c:v>3.0150753768844223E-2</c:v>
                </c:pt>
                <c:pt idx="278">
                  <c:v>3.0150753768844223E-2</c:v>
                </c:pt>
                <c:pt idx="279">
                  <c:v>3.0150753768844223E-2</c:v>
                </c:pt>
                <c:pt idx="280">
                  <c:v>3.0150753768844223E-2</c:v>
                </c:pt>
                <c:pt idx="281">
                  <c:v>3.0150753768844223E-2</c:v>
                </c:pt>
                <c:pt idx="282">
                  <c:v>3.0150753768844223E-2</c:v>
                </c:pt>
                <c:pt idx="283">
                  <c:v>3.0150753768844223E-2</c:v>
                </c:pt>
                <c:pt idx="284">
                  <c:v>3.2663316582914576E-2</c:v>
                </c:pt>
                <c:pt idx="285">
                  <c:v>3.2663316582914576E-2</c:v>
                </c:pt>
                <c:pt idx="286">
                  <c:v>4.0201005025125629E-2</c:v>
                </c:pt>
                <c:pt idx="287">
                  <c:v>4.0201005025125629E-2</c:v>
                </c:pt>
                <c:pt idx="288">
                  <c:v>4.0201005025125629E-2</c:v>
                </c:pt>
                <c:pt idx="289">
                  <c:v>4.0201005025125629E-2</c:v>
                </c:pt>
                <c:pt idx="290">
                  <c:v>4.0201005025125629E-2</c:v>
                </c:pt>
                <c:pt idx="291">
                  <c:v>4.0201005025125629E-2</c:v>
                </c:pt>
                <c:pt idx="292">
                  <c:v>4.0201005025125629E-2</c:v>
                </c:pt>
                <c:pt idx="293">
                  <c:v>4.0201005025125629E-2</c:v>
                </c:pt>
                <c:pt idx="294">
                  <c:v>4.0201005025125629E-2</c:v>
                </c:pt>
                <c:pt idx="295">
                  <c:v>4.0201005025125629E-2</c:v>
                </c:pt>
                <c:pt idx="296">
                  <c:v>4.0201005025125629E-2</c:v>
                </c:pt>
                <c:pt idx="297">
                  <c:v>4.0201005025125629E-2</c:v>
                </c:pt>
                <c:pt idx="298">
                  <c:v>4.0201005025125629E-2</c:v>
                </c:pt>
                <c:pt idx="299">
                  <c:v>4.0201005025125629E-2</c:v>
                </c:pt>
                <c:pt idx="300">
                  <c:v>4.0201005025125629E-2</c:v>
                </c:pt>
                <c:pt idx="301">
                  <c:v>4.2713567839195977E-2</c:v>
                </c:pt>
                <c:pt idx="302">
                  <c:v>4.2713567839195977E-2</c:v>
                </c:pt>
                <c:pt idx="303">
                  <c:v>4.2713567839195977E-2</c:v>
                </c:pt>
                <c:pt idx="304">
                  <c:v>4.2713567839195977E-2</c:v>
                </c:pt>
                <c:pt idx="305">
                  <c:v>4.2713567839195977E-2</c:v>
                </c:pt>
                <c:pt idx="306">
                  <c:v>4.2713567839195977E-2</c:v>
                </c:pt>
                <c:pt idx="307">
                  <c:v>4.2713567839195977E-2</c:v>
                </c:pt>
                <c:pt idx="308">
                  <c:v>7.2864321608040197E-2</c:v>
                </c:pt>
                <c:pt idx="309">
                  <c:v>7.2864321608040197E-2</c:v>
                </c:pt>
                <c:pt idx="310">
                  <c:v>7.2864321608040197E-2</c:v>
                </c:pt>
                <c:pt idx="311">
                  <c:v>7.2864321608040197E-2</c:v>
                </c:pt>
                <c:pt idx="312">
                  <c:v>7.2864321608040197E-2</c:v>
                </c:pt>
                <c:pt idx="313">
                  <c:v>7.2864321608040197E-2</c:v>
                </c:pt>
                <c:pt idx="314">
                  <c:v>7.2864321608040197E-2</c:v>
                </c:pt>
                <c:pt idx="315">
                  <c:v>7.2864321608040197E-2</c:v>
                </c:pt>
                <c:pt idx="316">
                  <c:v>7.2864321608040197E-2</c:v>
                </c:pt>
                <c:pt idx="317">
                  <c:v>7.2864321608040197E-2</c:v>
                </c:pt>
                <c:pt idx="318">
                  <c:v>7.2864321608040197E-2</c:v>
                </c:pt>
                <c:pt idx="319">
                  <c:v>7.2864321608040197E-2</c:v>
                </c:pt>
                <c:pt idx="320">
                  <c:v>7.2864321608040197E-2</c:v>
                </c:pt>
                <c:pt idx="321">
                  <c:v>7.2864321608040197E-2</c:v>
                </c:pt>
                <c:pt idx="322">
                  <c:v>7.2864321608040197E-2</c:v>
                </c:pt>
                <c:pt idx="323">
                  <c:v>7.2864321608040197E-2</c:v>
                </c:pt>
                <c:pt idx="324">
                  <c:v>7.2864321608040197E-2</c:v>
                </c:pt>
                <c:pt idx="325">
                  <c:v>7.2864321608040197E-2</c:v>
                </c:pt>
                <c:pt idx="326">
                  <c:v>7.2864321608040197E-2</c:v>
                </c:pt>
                <c:pt idx="327">
                  <c:v>7.2864321608040197E-2</c:v>
                </c:pt>
                <c:pt idx="328">
                  <c:v>7.2864321608040197E-2</c:v>
                </c:pt>
                <c:pt idx="329">
                  <c:v>7.5376884422110546E-2</c:v>
                </c:pt>
                <c:pt idx="330">
                  <c:v>8.0402010050251244E-2</c:v>
                </c:pt>
                <c:pt idx="331">
                  <c:v>8.0402010050251244E-2</c:v>
                </c:pt>
                <c:pt idx="332">
                  <c:v>0.10050251256281406</c:v>
                </c:pt>
                <c:pt idx="333">
                  <c:v>0.10050251256281406</c:v>
                </c:pt>
                <c:pt idx="334">
                  <c:v>0.10050251256281406</c:v>
                </c:pt>
                <c:pt idx="335">
                  <c:v>0.10050251256281406</c:v>
                </c:pt>
                <c:pt idx="336">
                  <c:v>0.10050251256281406</c:v>
                </c:pt>
                <c:pt idx="337">
                  <c:v>0.10050251256281406</c:v>
                </c:pt>
                <c:pt idx="338">
                  <c:v>0.10050251256281406</c:v>
                </c:pt>
                <c:pt idx="339">
                  <c:v>0.10050251256281406</c:v>
                </c:pt>
                <c:pt idx="340">
                  <c:v>0.10050251256281406</c:v>
                </c:pt>
                <c:pt idx="341">
                  <c:v>0.10050251256281406</c:v>
                </c:pt>
                <c:pt idx="342">
                  <c:v>0.10301507537688441</c:v>
                </c:pt>
                <c:pt idx="343">
                  <c:v>0.10301507537688441</c:v>
                </c:pt>
                <c:pt idx="344">
                  <c:v>0.10301507537688441</c:v>
                </c:pt>
                <c:pt idx="345">
                  <c:v>0.10301507537688441</c:v>
                </c:pt>
                <c:pt idx="346">
                  <c:v>0.10301507537688441</c:v>
                </c:pt>
                <c:pt idx="347">
                  <c:v>0.10301507537688441</c:v>
                </c:pt>
                <c:pt idx="348">
                  <c:v>0.10301507537688441</c:v>
                </c:pt>
                <c:pt idx="349">
                  <c:v>0.10301507537688441</c:v>
                </c:pt>
                <c:pt idx="350">
                  <c:v>0.10301507537688441</c:v>
                </c:pt>
                <c:pt idx="351">
                  <c:v>0.10301507537688441</c:v>
                </c:pt>
                <c:pt idx="352">
                  <c:v>0.10301507537688441</c:v>
                </c:pt>
                <c:pt idx="353">
                  <c:v>0.10301507537688441</c:v>
                </c:pt>
                <c:pt idx="354">
                  <c:v>0.10301507537688441</c:v>
                </c:pt>
                <c:pt idx="355">
                  <c:v>0.10301507537688441</c:v>
                </c:pt>
                <c:pt idx="356">
                  <c:v>0.15577889447236176</c:v>
                </c:pt>
                <c:pt idx="357">
                  <c:v>0.15577889447236176</c:v>
                </c:pt>
                <c:pt idx="358">
                  <c:v>0.15577889447236176</c:v>
                </c:pt>
                <c:pt idx="359">
                  <c:v>0.15577889447236176</c:v>
                </c:pt>
                <c:pt idx="360">
                  <c:v>0.15577889447236176</c:v>
                </c:pt>
                <c:pt idx="361">
                  <c:v>0.15577889447236176</c:v>
                </c:pt>
                <c:pt idx="362">
                  <c:v>0.15577889447236176</c:v>
                </c:pt>
                <c:pt idx="363">
                  <c:v>0.16834170854271352</c:v>
                </c:pt>
                <c:pt idx="364">
                  <c:v>0.16834170854271352</c:v>
                </c:pt>
                <c:pt idx="365">
                  <c:v>0.16834170854271352</c:v>
                </c:pt>
                <c:pt idx="366">
                  <c:v>0.16834170854271352</c:v>
                </c:pt>
                <c:pt idx="367">
                  <c:v>0.16834170854271352</c:v>
                </c:pt>
                <c:pt idx="368">
                  <c:v>0.16834170854271352</c:v>
                </c:pt>
                <c:pt idx="369">
                  <c:v>0.16834170854271352</c:v>
                </c:pt>
                <c:pt idx="370">
                  <c:v>0.2010050251256281</c:v>
                </c:pt>
                <c:pt idx="371">
                  <c:v>0.2010050251256281</c:v>
                </c:pt>
                <c:pt idx="372">
                  <c:v>0.2010050251256281</c:v>
                </c:pt>
                <c:pt idx="373">
                  <c:v>0.2010050251256281</c:v>
                </c:pt>
                <c:pt idx="374">
                  <c:v>0.2010050251256281</c:v>
                </c:pt>
                <c:pt idx="375">
                  <c:v>0.2010050251256281</c:v>
                </c:pt>
                <c:pt idx="376">
                  <c:v>0.2010050251256281</c:v>
                </c:pt>
                <c:pt idx="377">
                  <c:v>0.2010050251256281</c:v>
                </c:pt>
                <c:pt idx="378">
                  <c:v>0.2010050251256281</c:v>
                </c:pt>
              </c:numCache>
            </c:numRef>
          </c:val>
          <c:smooth val="0"/>
          <c:extLst xmlns:c16r2="http://schemas.microsoft.com/office/drawing/2015/06/chart">
            <c:ext xmlns:c16="http://schemas.microsoft.com/office/drawing/2014/chart" uri="{C3380CC4-5D6E-409C-BE32-E72D297353CC}">
              <c16:uniqueId val="{00000002-58EF-4412-A472-B60781B40E09}"/>
            </c:ext>
          </c:extLst>
        </c:ser>
        <c:dLbls>
          <c:showLegendKey val="0"/>
          <c:showVal val="0"/>
          <c:showCatName val="0"/>
          <c:showSerName val="0"/>
          <c:showPercent val="0"/>
          <c:showBubbleSize val="0"/>
        </c:dLbls>
        <c:smooth val="0"/>
        <c:axId val="423522744"/>
        <c:axId val="423525488"/>
      </c:lineChart>
      <c:dateAx>
        <c:axId val="423522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423525488"/>
        <c:crossesAt val="0"/>
        <c:auto val="0"/>
        <c:lblOffset val="100"/>
        <c:baseTimeUnit val="days"/>
        <c:majorUnit val="1"/>
        <c:majorTimeUnit val="months"/>
        <c:minorUnit val="1"/>
        <c:minorTimeUnit val="months"/>
      </c:dateAx>
      <c:valAx>
        <c:axId val="42352548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423522744"/>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График</a:t>
            </a:r>
            <a:r>
              <a:rPr lang="ru-RU" sz="1100" baseline="0"/>
              <a:t> КД</a:t>
            </a:r>
            <a:endParaRPr lang="en-US" sz="1100"/>
          </a:p>
        </c:rich>
      </c:tx>
      <c:overlay val="0"/>
      <c:spPr>
        <a:noFill/>
        <a:ln>
          <a:noFill/>
        </a:ln>
        <a:effectLst/>
      </c:spPr>
    </c:title>
    <c:autoTitleDeleted val="0"/>
    <c:plotArea>
      <c:layout>
        <c:manualLayout>
          <c:layoutTarget val="inner"/>
          <c:xMode val="edge"/>
          <c:yMode val="edge"/>
          <c:x val="6.057910083561148E-2"/>
          <c:y val="6.5742379547689286E-2"/>
          <c:w val="0.85927958954654804"/>
          <c:h val="0.89228764546024664"/>
        </c:manualLayout>
      </c:layout>
      <c:lineChart>
        <c:grouping val="standard"/>
        <c:varyColors val="0"/>
        <c:ser>
          <c:idx val="0"/>
          <c:order val="0"/>
          <c:tx>
            <c:strRef>
              <c:f>'SUM 00 V2'!$G$3</c:f>
              <c:strCache>
                <c:ptCount val="1"/>
                <c:pt idx="0">
                  <c:v>Факт / Actual</c:v>
                </c:pt>
              </c:strCache>
            </c:strRef>
          </c:tx>
          <c:spPr>
            <a:ln w="19050" cap="rnd">
              <a:solidFill>
                <a:schemeClr val="accent1"/>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V2'!$G$4:$G$382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F912-46F0-955B-A430D08BD763}"/>
            </c:ext>
          </c:extLst>
        </c:ser>
        <c:ser>
          <c:idx val="1"/>
          <c:order val="1"/>
          <c:tx>
            <c:strRef>
              <c:f>'SUM 00 V2'!$B$3</c:f>
              <c:strCache>
                <c:ptCount val="1"/>
                <c:pt idx="0">
                  <c:v>План / Plan</c:v>
                </c:pt>
              </c:strCache>
            </c:strRef>
          </c:tx>
          <c:spPr>
            <a:ln w="19050" cap="rnd">
              <a:solidFill>
                <a:schemeClr val="accent2"/>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V2'!$E$4:$E$382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0.12195121951219505</c:v>
                </c:pt>
                <c:pt idx="297">
                  <c:v>0.12195121951219505</c:v>
                </c:pt>
                <c:pt idx="298">
                  <c:v>0.12195121951219505</c:v>
                </c:pt>
                <c:pt idx="299">
                  <c:v>0.12195121951219505</c:v>
                </c:pt>
                <c:pt idx="300">
                  <c:v>0.12195121951219505</c:v>
                </c:pt>
                <c:pt idx="301">
                  <c:v>0.12195121951219505</c:v>
                </c:pt>
                <c:pt idx="302">
                  <c:v>0.12195121951219505</c:v>
                </c:pt>
                <c:pt idx="303">
                  <c:v>0.12195121951219505</c:v>
                </c:pt>
                <c:pt idx="304">
                  <c:v>0.12195121951219505</c:v>
                </c:pt>
                <c:pt idx="305">
                  <c:v>0.12195121951219505</c:v>
                </c:pt>
                <c:pt idx="306">
                  <c:v>0.12195121951219505</c:v>
                </c:pt>
                <c:pt idx="307">
                  <c:v>0.12195121951219505</c:v>
                </c:pt>
                <c:pt idx="308">
                  <c:v>0.3780487804878046</c:v>
                </c:pt>
                <c:pt idx="309">
                  <c:v>0.3780487804878046</c:v>
                </c:pt>
                <c:pt idx="310">
                  <c:v>0.3780487804878046</c:v>
                </c:pt>
                <c:pt idx="311">
                  <c:v>0.3780487804878046</c:v>
                </c:pt>
                <c:pt idx="312">
                  <c:v>0.3780487804878046</c:v>
                </c:pt>
                <c:pt idx="313">
                  <c:v>0.3780487804878046</c:v>
                </c:pt>
                <c:pt idx="314">
                  <c:v>0.3780487804878046</c:v>
                </c:pt>
                <c:pt idx="315">
                  <c:v>0.3780487804878046</c:v>
                </c:pt>
                <c:pt idx="316">
                  <c:v>0.3780487804878046</c:v>
                </c:pt>
                <c:pt idx="317">
                  <c:v>0.3780487804878046</c:v>
                </c:pt>
                <c:pt idx="318">
                  <c:v>0.3780487804878046</c:v>
                </c:pt>
                <c:pt idx="319">
                  <c:v>0.48373983739837367</c:v>
                </c:pt>
                <c:pt idx="320">
                  <c:v>0.48373983739837367</c:v>
                </c:pt>
                <c:pt idx="321">
                  <c:v>0.48373983739837367</c:v>
                </c:pt>
                <c:pt idx="322">
                  <c:v>0.48373983739837367</c:v>
                </c:pt>
                <c:pt idx="323">
                  <c:v>0.48373983739837367</c:v>
                </c:pt>
                <c:pt idx="324">
                  <c:v>0.48373983739837367</c:v>
                </c:pt>
                <c:pt idx="325">
                  <c:v>0.48373983739837367</c:v>
                </c:pt>
                <c:pt idx="326">
                  <c:v>0.48373983739837367</c:v>
                </c:pt>
                <c:pt idx="327">
                  <c:v>0.48373983739837367</c:v>
                </c:pt>
                <c:pt idx="328">
                  <c:v>0.48373983739837367</c:v>
                </c:pt>
                <c:pt idx="329">
                  <c:v>0.48373983739837367</c:v>
                </c:pt>
                <c:pt idx="330">
                  <c:v>0.48373983739837367</c:v>
                </c:pt>
                <c:pt idx="331">
                  <c:v>0.48373983739837367</c:v>
                </c:pt>
                <c:pt idx="332">
                  <c:v>0.54878048780487776</c:v>
                </c:pt>
                <c:pt idx="333">
                  <c:v>0.54878048780487776</c:v>
                </c:pt>
                <c:pt idx="334">
                  <c:v>0.54878048780487776</c:v>
                </c:pt>
                <c:pt idx="335">
                  <c:v>0.54878048780487776</c:v>
                </c:pt>
                <c:pt idx="336">
                  <c:v>0.54878048780487776</c:v>
                </c:pt>
                <c:pt idx="337">
                  <c:v>0.54878048780487776</c:v>
                </c:pt>
                <c:pt idx="338">
                  <c:v>0.54878048780487776</c:v>
                </c:pt>
                <c:pt idx="339">
                  <c:v>0.54878048780487776</c:v>
                </c:pt>
                <c:pt idx="340">
                  <c:v>0.54878048780487776</c:v>
                </c:pt>
                <c:pt idx="341">
                  <c:v>0.54878048780487776</c:v>
                </c:pt>
                <c:pt idx="342">
                  <c:v>0.54878048780487776</c:v>
                </c:pt>
                <c:pt idx="343">
                  <c:v>0.54878048780487776</c:v>
                </c:pt>
                <c:pt idx="344">
                  <c:v>0.56910569105691033</c:v>
                </c:pt>
                <c:pt idx="345">
                  <c:v>0.56910569105691033</c:v>
                </c:pt>
                <c:pt idx="346">
                  <c:v>0.56910569105691033</c:v>
                </c:pt>
                <c:pt idx="347">
                  <c:v>0.56910569105691033</c:v>
                </c:pt>
                <c:pt idx="348">
                  <c:v>0.56910569105691033</c:v>
                </c:pt>
                <c:pt idx="349">
                  <c:v>0.56910569105691033</c:v>
                </c:pt>
                <c:pt idx="350">
                  <c:v>0.56910569105691033</c:v>
                </c:pt>
                <c:pt idx="351">
                  <c:v>0.56910569105691033</c:v>
                </c:pt>
                <c:pt idx="352">
                  <c:v>0.56910569105691033</c:v>
                </c:pt>
                <c:pt idx="353">
                  <c:v>0.56910569105691033</c:v>
                </c:pt>
                <c:pt idx="354">
                  <c:v>0.56910569105691033</c:v>
                </c:pt>
                <c:pt idx="355">
                  <c:v>0.56910569105691033</c:v>
                </c:pt>
                <c:pt idx="356">
                  <c:v>0.85772357723577208</c:v>
                </c:pt>
                <c:pt idx="357">
                  <c:v>0.85772357723577208</c:v>
                </c:pt>
                <c:pt idx="358">
                  <c:v>0.95934959349593463</c:v>
                </c:pt>
                <c:pt idx="359">
                  <c:v>0.95934959349593463</c:v>
                </c:pt>
                <c:pt idx="360">
                  <c:v>0.95934959349593463</c:v>
                </c:pt>
                <c:pt idx="361">
                  <c:v>0.95934959349593463</c:v>
                </c:pt>
                <c:pt idx="362">
                  <c:v>0.95934959349593463</c:v>
                </c:pt>
                <c:pt idx="363">
                  <c:v>0.95934959349593463</c:v>
                </c:pt>
                <c:pt idx="364">
                  <c:v>0.95934959349593463</c:v>
                </c:pt>
                <c:pt idx="365">
                  <c:v>0.95934959349593463</c:v>
                </c:pt>
                <c:pt idx="366">
                  <c:v>0.95934959349593463</c:v>
                </c:pt>
                <c:pt idx="367">
                  <c:v>0.95934959349593463</c:v>
                </c:pt>
                <c:pt idx="368">
                  <c:v>0.95934959349593463</c:v>
                </c:pt>
                <c:pt idx="369">
                  <c:v>0.95934959349593463</c:v>
                </c:pt>
                <c:pt idx="370">
                  <c:v>0.95934959349593463</c:v>
                </c:pt>
                <c:pt idx="371">
                  <c:v>0.95934959349593463</c:v>
                </c:pt>
                <c:pt idx="372">
                  <c:v>0.95934959349593463</c:v>
                </c:pt>
                <c:pt idx="373">
                  <c:v>0.95934959349593463</c:v>
                </c:pt>
                <c:pt idx="374">
                  <c:v>0.95934959349593463</c:v>
                </c:pt>
                <c:pt idx="375">
                  <c:v>0.95934959349593463</c:v>
                </c:pt>
                <c:pt idx="376">
                  <c:v>0.95934959349593463</c:v>
                </c:pt>
                <c:pt idx="377">
                  <c:v>1.0813008130081296</c:v>
                </c:pt>
                <c:pt idx="378">
                  <c:v>1.0813008130081296</c:v>
                </c:pt>
              </c:numCache>
            </c:numRef>
          </c:val>
          <c:smooth val="0"/>
          <c:extLst xmlns:c16r2="http://schemas.microsoft.com/office/drawing/2015/06/chart">
            <c:ext xmlns:c16="http://schemas.microsoft.com/office/drawing/2014/chart" uri="{C3380CC4-5D6E-409C-BE32-E72D297353CC}">
              <c16:uniqueId val="{00000001-F912-46F0-955B-A430D08BD763}"/>
            </c:ext>
          </c:extLst>
        </c:ser>
        <c:ser>
          <c:idx val="2"/>
          <c:order val="2"/>
          <c:tx>
            <c:strRef>
              <c:f>'SUM 00 V2'!$F$3</c:f>
              <c:strCache>
                <c:ptCount val="1"/>
                <c:pt idx="0">
                  <c:v>Прогноз / Forecast</c:v>
                </c:pt>
              </c:strCache>
            </c:strRef>
          </c:tx>
          <c:spPr>
            <a:ln w="19050" cap="rnd">
              <a:solidFill>
                <a:schemeClr val="accent3"/>
              </a:solidFill>
              <a:round/>
            </a:ln>
            <a:effectLst/>
          </c:spPr>
          <c:marker>
            <c:symbol val="none"/>
          </c:marker>
          <c:val>
            <c:numRef>
              <c:f>'SUM 00 V2'!$F$4:$F$382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4.8780487804878057E-2</c:v>
                </c:pt>
                <c:pt idx="309">
                  <c:v>4.8780487804878057E-2</c:v>
                </c:pt>
                <c:pt idx="310">
                  <c:v>4.8780487804878057E-2</c:v>
                </c:pt>
                <c:pt idx="311">
                  <c:v>4.8780487804878057E-2</c:v>
                </c:pt>
                <c:pt idx="312">
                  <c:v>4.8780487804878057E-2</c:v>
                </c:pt>
                <c:pt idx="313">
                  <c:v>4.8780487804878057E-2</c:v>
                </c:pt>
                <c:pt idx="314">
                  <c:v>4.8780487804878057E-2</c:v>
                </c:pt>
                <c:pt idx="315">
                  <c:v>4.8780487804878057E-2</c:v>
                </c:pt>
                <c:pt idx="316">
                  <c:v>4.8780487804878057E-2</c:v>
                </c:pt>
                <c:pt idx="317">
                  <c:v>4.8780487804878057E-2</c:v>
                </c:pt>
                <c:pt idx="318">
                  <c:v>4.8780487804878057E-2</c:v>
                </c:pt>
                <c:pt idx="319">
                  <c:v>4.8780487804878057E-2</c:v>
                </c:pt>
                <c:pt idx="320">
                  <c:v>4.8780487804878057E-2</c:v>
                </c:pt>
                <c:pt idx="321">
                  <c:v>4.8780487804878057E-2</c:v>
                </c:pt>
                <c:pt idx="322">
                  <c:v>4.8780487804878057E-2</c:v>
                </c:pt>
                <c:pt idx="323">
                  <c:v>4.8780487804878057E-2</c:v>
                </c:pt>
                <c:pt idx="324">
                  <c:v>4.8780487804878057E-2</c:v>
                </c:pt>
                <c:pt idx="325">
                  <c:v>4.8780487804878057E-2</c:v>
                </c:pt>
                <c:pt idx="326">
                  <c:v>4.8780487804878057E-2</c:v>
                </c:pt>
                <c:pt idx="327">
                  <c:v>4.8780487804878057E-2</c:v>
                </c:pt>
                <c:pt idx="328">
                  <c:v>4.8780487804878057E-2</c:v>
                </c:pt>
                <c:pt idx="329">
                  <c:v>4.8780487804878057E-2</c:v>
                </c:pt>
                <c:pt idx="330">
                  <c:v>4.8780487804878057E-2</c:v>
                </c:pt>
                <c:pt idx="331">
                  <c:v>4.8780487804878057E-2</c:v>
                </c:pt>
                <c:pt idx="332">
                  <c:v>8.1300813008130093E-2</c:v>
                </c:pt>
                <c:pt idx="333">
                  <c:v>8.1300813008130093E-2</c:v>
                </c:pt>
                <c:pt idx="334">
                  <c:v>8.1300813008130093E-2</c:v>
                </c:pt>
                <c:pt idx="335">
                  <c:v>8.1300813008130093E-2</c:v>
                </c:pt>
                <c:pt idx="336">
                  <c:v>8.1300813008130093E-2</c:v>
                </c:pt>
                <c:pt idx="337">
                  <c:v>8.1300813008130093E-2</c:v>
                </c:pt>
                <c:pt idx="338">
                  <c:v>8.1300813008130093E-2</c:v>
                </c:pt>
                <c:pt idx="339">
                  <c:v>8.1300813008130093E-2</c:v>
                </c:pt>
                <c:pt idx="340">
                  <c:v>8.1300813008130093E-2</c:v>
                </c:pt>
                <c:pt idx="341">
                  <c:v>8.1300813008130093E-2</c:v>
                </c:pt>
                <c:pt idx="342">
                  <c:v>8.1300813008130093E-2</c:v>
                </c:pt>
                <c:pt idx="343">
                  <c:v>8.1300813008130093E-2</c:v>
                </c:pt>
                <c:pt idx="344">
                  <c:v>8.1300813008130093E-2</c:v>
                </c:pt>
                <c:pt idx="345">
                  <c:v>8.1300813008130093E-2</c:v>
                </c:pt>
                <c:pt idx="346">
                  <c:v>8.1300813008130093E-2</c:v>
                </c:pt>
                <c:pt idx="347">
                  <c:v>8.1300813008130093E-2</c:v>
                </c:pt>
                <c:pt idx="348">
                  <c:v>8.1300813008130093E-2</c:v>
                </c:pt>
                <c:pt idx="349">
                  <c:v>8.1300813008130093E-2</c:v>
                </c:pt>
                <c:pt idx="350">
                  <c:v>8.1300813008130093E-2</c:v>
                </c:pt>
                <c:pt idx="351">
                  <c:v>8.1300813008130093E-2</c:v>
                </c:pt>
                <c:pt idx="352">
                  <c:v>8.1300813008130093E-2</c:v>
                </c:pt>
                <c:pt idx="353">
                  <c:v>8.1300813008130093E-2</c:v>
                </c:pt>
                <c:pt idx="354">
                  <c:v>8.1300813008130093E-2</c:v>
                </c:pt>
                <c:pt idx="355">
                  <c:v>8.1300813008130093E-2</c:v>
                </c:pt>
                <c:pt idx="356">
                  <c:v>0.16666666666666666</c:v>
                </c:pt>
                <c:pt idx="357">
                  <c:v>0.16666666666666666</c:v>
                </c:pt>
                <c:pt idx="358">
                  <c:v>0.16666666666666666</c:v>
                </c:pt>
                <c:pt idx="359">
                  <c:v>0.16666666666666666</c:v>
                </c:pt>
                <c:pt idx="360">
                  <c:v>0.16666666666666666</c:v>
                </c:pt>
                <c:pt idx="361">
                  <c:v>0.16666666666666666</c:v>
                </c:pt>
                <c:pt idx="362">
                  <c:v>0.16666666666666666</c:v>
                </c:pt>
                <c:pt idx="363">
                  <c:v>0.16666666666666666</c:v>
                </c:pt>
                <c:pt idx="364">
                  <c:v>0.16666666666666666</c:v>
                </c:pt>
                <c:pt idx="365">
                  <c:v>0.16666666666666666</c:v>
                </c:pt>
                <c:pt idx="366">
                  <c:v>0.16666666666666666</c:v>
                </c:pt>
                <c:pt idx="367">
                  <c:v>0.16666666666666666</c:v>
                </c:pt>
                <c:pt idx="368">
                  <c:v>0.16666666666666666</c:v>
                </c:pt>
                <c:pt idx="369">
                  <c:v>0.16666666666666666</c:v>
                </c:pt>
                <c:pt idx="370">
                  <c:v>0.16666666666666666</c:v>
                </c:pt>
                <c:pt idx="371">
                  <c:v>0.16666666666666666</c:v>
                </c:pt>
                <c:pt idx="372">
                  <c:v>0.16666666666666666</c:v>
                </c:pt>
                <c:pt idx="373">
                  <c:v>0.16666666666666666</c:v>
                </c:pt>
                <c:pt idx="374">
                  <c:v>0.16666666666666666</c:v>
                </c:pt>
                <c:pt idx="375">
                  <c:v>0.16666666666666666</c:v>
                </c:pt>
                <c:pt idx="376">
                  <c:v>0.16666666666666666</c:v>
                </c:pt>
                <c:pt idx="377">
                  <c:v>0.16666666666666666</c:v>
                </c:pt>
                <c:pt idx="378">
                  <c:v>0.16666666666666666</c:v>
                </c:pt>
              </c:numCache>
            </c:numRef>
          </c:val>
          <c:smooth val="0"/>
          <c:extLst xmlns:c16r2="http://schemas.microsoft.com/office/drawing/2015/06/chart">
            <c:ext xmlns:c16="http://schemas.microsoft.com/office/drawing/2014/chart" uri="{C3380CC4-5D6E-409C-BE32-E72D297353CC}">
              <c16:uniqueId val="{00000002-F912-46F0-955B-A430D08BD763}"/>
            </c:ext>
          </c:extLst>
        </c:ser>
        <c:dLbls>
          <c:showLegendKey val="0"/>
          <c:showVal val="0"/>
          <c:showCatName val="0"/>
          <c:showSerName val="0"/>
          <c:showPercent val="0"/>
          <c:showBubbleSize val="0"/>
        </c:dLbls>
        <c:smooth val="0"/>
        <c:axId val="423526272"/>
        <c:axId val="197278016"/>
      </c:lineChart>
      <c:dateAx>
        <c:axId val="42352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197278016"/>
        <c:crossesAt val="0"/>
        <c:auto val="0"/>
        <c:lblOffset val="100"/>
        <c:baseTimeUnit val="days"/>
        <c:majorUnit val="1"/>
        <c:majorTimeUnit val="months"/>
        <c:minorUnit val="1"/>
        <c:minorTimeUnit val="months"/>
      </c:dateAx>
      <c:valAx>
        <c:axId val="19727801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423526272"/>
        <c:crosses val="autoZero"/>
        <c:crossBetween val="between"/>
      </c:valAx>
      <c:spPr>
        <a:noFill/>
        <a:ln>
          <a:noFill/>
        </a:ln>
        <a:effectLst/>
      </c:spPr>
    </c:plotArea>
    <c:legend>
      <c:legendPos val="r"/>
      <c:layout>
        <c:manualLayout>
          <c:xMode val="edge"/>
          <c:yMode val="edge"/>
          <c:x val="0.91118617678725478"/>
          <c:y val="0.31064703195286431"/>
          <c:w val="8.0141309617840342E-2"/>
          <c:h val="0.3579193087589714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График</a:t>
            </a:r>
            <a:r>
              <a:rPr lang="ru-RU" sz="1100" baseline="0"/>
              <a:t> РД</a:t>
            </a:r>
            <a:endParaRPr lang="en-US" sz="1100"/>
          </a:p>
        </c:rich>
      </c:tx>
      <c:overlay val="0"/>
      <c:spPr>
        <a:noFill/>
        <a:ln>
          <a:noFill/>
        </a:ln>
        <a:effectLst/>
      </c:spPr>
    </c:title>
    <c:autoTitleDeleted val="0"/>
    <c:plotArea>
      <c:layout>
        <c:manualLayout>
          <c:layoutTarget val="inner"/>
          <c:xMode val="edge"/>
          <c:yMode val="edge"/>
          <c:x val="6.057910083561148E-2"/>
          <c:y val="6.5742379547689286E-2"/>
          <c:w val="0.86361584634400046"/>
          <c:h val="0.89228764546024664"/>
        </c:manualLayout>
      </c:layout>
      <c:lineChart>
        <c:grouping val="standard"/>
        <c:varyColors val="0"/>
        <c:ser>
          <c:idx val="0"/>
          <c:order val="0"/>
          <c:tx>
            <c:strRef>
              <c:f>'SUM 00 V2'!$J$3</c:f>
              <c:strCache>
                <c:ptCount val="1"/>
                <c:pt idx="0">
                  <c:v>Факт / Actual</c:v>
                </c:pt>
              </c:strCache>
            </c:strRef>
          </c:tx>
          <c:spPr>
            <a:ln w="19050" cap="rnd">
              <a:solidFill>
                <a:schemeClr val="accent1"/>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V2'!$J$4:$J$382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7ADB-414E-A9F7-5AC9E9C4D654}"/>
            </c:ext>
          </c:extLst>
        </c:ser>
        <c:ser>
          <c:idx val="1"/>
          <c:order val="1"/>
          <c:tx>
            <c:strRef>
              <c:f>'SUM 00 V2'!$H$3</c:f>
              <c:strCache>
                <c:ptCount val="1"/>
                <c:pt idx="0">
                  <c:v>План / Plan</c:v>
                </c:pt>
              </c:strCache>
            </c:strRef>
          </c:tx>
          <c:spPr>
            <a:ln w="19050" cap="rnd">
              <a:solidFill>
                <a:schemeClr val="accent2"/>
              </a:solidFill>
              <a:round/>
            </a:ln>
            <a:effectLst/>
          </c:spPr>
          <c:marker>
            <c:symbol val="none"/>
          </c:marker>
          <c:cat>
            <c:numRef>
              <c:f>[2]Sheet1!$A$4:$A$338</c:f>
              <c:numCache>
                <c:formatCode>General</c:formatCode>
                <c:ptCount val="335"/>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numCache>
            </c:numRef>
          </c:cat>
          <c:val>
            <c:numRef>
              <c:f>'SUM 00 V2'!$H$4:$H$382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7.575757575757576E-3</c:v>
                </c:pt>
                <c:pt idx="130">
                  <c:v>7.575757575757576E-3</c:v>
                </c:pt>
                <c:pt idx="131">
                  <c:v>7.575757575757576E-3</c:v>
                </c:pt>
                <c:pt idx="132">
                  <c:v>7.575757575757576E-3</c:v>
                </c:pt>
                <c:pt idx="133">
                  <c:v>7.575757575757576E-3</c:v>
                </c:pt>
                <c:pt idx="134">
                  <c:v>7.575757575757576E-3</c:v>
                </c:pt>
                <c:pt idx="135">
                  <c:v>7.575757575757576E-3</c:v>
                </c:pt>
                <c:pt idx="136">
                  <c:v>7.575757575757576E-3</c:v>
                </c:pt>
                <c:pt idx="137">
                  <c:v>7.575757575757576E-3</c:v>
                </c:pt>
                <c:pt idx="138">
                  <c:v>7.575757575757576E-3</c:v>
                </c:pt>
                <c:pt idx="139">
                  <c:v>7.575757575757576E-3</c:v>
                </c:pt>
                <c:pt idx="140">
                  <c:v>7.575757575757576E-3</c:v>
                </c:pt>
                <c:pt idx="141">
                  <c:v>7.575757575757576E-3</c:v>
                </c:pt>
                <c:pt idx="142">
                  <c:v>7.575757575757576E-3</c:v>
                </c:pt>
                <c:pt idx="143">
                  <c:v>7.575757575757576E-3</c:v>
                </c:pt>
                <c:pt idx="144">
                  <c:v>7.575757575757576E-3</c:v>
                </c:pt>
                <c:pt idx="145">
                  <c:v>7.575757575757576E-3</c:v>
                </c:pt>
                <c:pt idx="146">
                  <c:v>7.575757575757576E-3</c:v>
                </c:pt>
                <c:pt idx="147">
                  <c:v>7.575757575757576E-3</c:v>
                </c:pt>
                <c:pt idx="148">
                  <c:v>7.575757575757576E-3</c:v>
                </c:pt>
                <c:pt idx="149">
                  <c:v>7.575757575757576E-3</c:v>
                </c:pt>
                <c:pt idx="150">
                  <c:v>7.575757575757576E-3</c:v>
                </c:pt>
                <c:pt idx="151">
                  <c:v>7.575757575757576E-3</c:v>
                </c:pt>
                <c:pt idx="152">
                  <c:v>7.575757575757576E-3</c:v>
                </c:pt>
                <c:pt idx="153">
                  <c:v>7.575757575757576E-3</c:v>
                </c:pt>
                <c:pt idx="154">
                  <c:v>7.575757575757576E-3</c:v>
                </c:pt>
                <c:pt idx="155">
                  <c:v>7.575757575757576E-3</c:v>
                </c:pt>
                <c:pt idx="156">
                  <c:v>7.575757575757576E-3</c:v>
                </c:pt>
                <c:pt idx="157">
                  <c:v>7.575757575757576E-3</c:v>
                </c:pt>
                <c:pt idx="158">
                  <c:v>7.575757575757576E-3</c:v>
                </c:pt>
                <c:pt idx="159">
                  <c:v>7.575757575757576E-3</c:v>
                </c:pt>
                <c:pt idx="160">
                  <c:v>7.575757575757576E-3</c:v>
                </c:pt>
                <c:pt idx="161">
                  <c:v>7.575757575757576E-3</c:v>
                </c:pt>
                <c:pt idx="162">
                  <c:v>7.575757575757576E-3</c:v>
                </c:pt>
                <c:pt idx="163">
                  <c:v>7.575757575757576E-3</c:v>
                </c:pt>
                <c:pt idx="164">
                  <c:v>7.575757575757576E-3</c:v>
                </c:pt>
                <c:pt idx="165">
                  <c:v>7.575757575757576E-3</c:v>
                </c:pt>
                <c:pt idx="166">
                  <c:v>7.575757575757576E-3</c:v>
                </c:pt>
                <c:pt idx="167">
                  <c:v>7.575757575757576E-3</c:v>
                </c:pt>
                <c:pt idx="168">
                  <c:v>7.575757575757576E-3</c:v>
                </c:pt>
                <c:pt idx="169">
                  <c:v>7.575757575757576E-3</c:v>
                </c:pt>
                <c:pt idx="170">
                  <c:v>7.575757575757576E-3</c:v>
                </c:pt>
                <c:pt idx="171">
                  <c:v>7.575757575757576E-3</c:v>
                </c:pt>
                <c:pt idx="172">
                  <c:v>7.575757575757576E-3</c:v>
                </c:pt>
                <c:pt idx="173">
                  <c:v>7.575757575757576E-3</c:v>
                </c:pt>
                <c:pt idx="174">
                  <c:v>7.575757575757576E-3</c:v>
                </c:pt>
                <c:pt idx="175">
                  <c:v>7.575757575757576E-3</c:v>
                </c:pt>
                <c:pt idx="176">
                  <c:v>7.575757575757576E-3</c:v>
                </c:pt>
                <c:pt idx="177">
                  <c:v>7.575757575757576E-3</c:v>
                </c:pt>
                <c:pt idx="178">
                  <c:v>7.575757575757576E-3</c:v>
                </c:pt>
                <c:pt idx="179">
                  <c:v>7.575757575757576E-3</c:v>
                </c:pt>
                <c:pt idx="180">
                  <c:v>7.575757575757576E-3</c:v>
                </c:pt>
                <c:pt idx="181">
                  <c:v>7.575757575757576E-3</c:v>
                </c:pt>
                <c:pt idx="182">
                  <c:v>7.575757575757576E-3</c:v>
                </c:pt>
                <c:pt idx="183">
                  <c:v>7.575757575757576E-3</c:v>
                </c:pt>
                <c:pt idx="184">
                  <c:v>7.575757575757576E-3</c:v>
                </c:pt>
                <c:pt idx="185">
                  <c:v>7.575757575757576E-3</c:v>
                </c:pt>
                <c:pt idx="186">
                  <c:v>7.575757575757576E-3</c:v>
                </c:pt>
                <c:pt idx="187">
                  <c:v>7.575757575757576E-3</c:v>
                </c:pt>
                <c:pt idx="188">
                  <c:v>7.575757575757576E-3</c:v>
                </c:pt>
                <c:pt idx="189">
                  <c:v>7.575757575757576E-3</c:v>
                </c:pt>
                <c:pt idx="190">
                  <c:v>7.575757575757576E-3</c:v>
                </c:pt>
                <c:pt idx="191">
                  <c:v>7.575757575757576E-3</c:v>
                </c:pt>
                <c:pt idx="192">
                  <c:v>7.575757575757576E-3</c:v>
                </c:pt>
                <c:pt idx="193">
                  <c:v>8.3333333333333315E-2</c:v>
                </c:pt>
                <c:pt idx="194">
                  <c:v>8.3333333333333315E-2</c:v>
                </c:pt>
                <c:pt idx="195">
                  <c:v>8.3333333333333315E-2</c:v>
                </c:pt>
                <c:pt idx="196">
                  <c:v>9.0909090909090884E-2</c:v>
                </c:pt>
                <c:pt idx="197">
                  <c:v>9.0909090909090884E-2</c:v>
                </c:pt>
                <c:pt idx="198">
                  <c:v>9.0909090909090884E-2</c:v>
                </c:pt>
                <c:pt idx="199">
                  <c:v>9.0909090909090884E-2</c:v>
                </c:pt>
                <c:pt idx="200">
                  <c:v>9.0909090909090884E-2</c:v>
                </c:pt>
                <c:pt idx="201">
                  <c:v>9.0909090909090884E-2</c:v>
                </c:pt>
                <c:pt idx="202">
                  <c:v>9.0909090909090884E-2</c:v>
                </c:pt>
                <c:pt idx="203">
                  <c:v>0.10606060606060604</c:v>
                </c:pt>
                <c:pt idx="204">
                  <c:v>0.10606060606060604</c:v>
                </c:pt>
                <c:pt idx="205">
                  <c:v>0.10606060606060604</c:v>
                </c:pt>
                <c:pt idx="206">
                  <c:v>0.10606060606060604</c:v>
                </c:pt>
                <c:pt idx="207">
                  <c:v>0.10606060606060604</c:v>
                </c:pt>
                <c:pt idx="208">
                  <c:v>0.10606060606060604</c:v>
                </c:pt>
                <c:pt idx="209">
                  <c:v>0.10606060606060604</c:v>
                </c:pt>
                <c:pt idx="210">
                  <c:v>0.15151515151515149</c:v>
                </c:pt>
                <c:pt idx="211">
                  <c:v>0.15151515151515149</c:v>
                </c:pt>
                <c:pt idx="212">
                  <c:v>0.15151515151515149</c:v>
                </c:pt>
                <c:pt idx="213">
                  <c:v>0.15151515151515149</c:v>
                </c:pt>
                <c:pt idx="214">
                  <c:v>0.15151515151515149</c:v>
                </c:pt>
                <c:pt idx="215">
                  <c:v>0.15151515151515149</c:v>
                </c:pt>
                <c:pt idx="216">
                  <c:v>0.15151515151515149</c:v>
                </c:pt>
                <c:pt idx="217">
                  <c:v>0.15909090909090906</c:v>
                </c:pt>
                <c:pt idx="218">
                  <c:v>0.15909090909090906</c:v>
                </c:pt>
                <c:pt idx="219">
                  <c:v>0.15909090909090906</c:v>
                </c:pt>
                <c:pt idx="220">
                  <c:v>0.15909090909090906</c:v>
                </c:pt>
                <c:pt idx="221">
                  <c:v>0.15909090909090906</c:v>
                </c:pt>
                <c:pt idx="222">
                  <c:v>0.15909090909090906</c:v>
                </c:pt>
                <c:pt idx="223">
                  <c:v>0.15909090909090906</c:v>
                </c:pt>
                <c:pt idx="224">
                  <c:v>0.15909090909090906</c:v>
                </c:pt>
                <c:pt idx="225">
                  <c:v>0.15909090909090906</c:v>
                </c:pt>
                <c:pt idx="226">
                  <c:v>0.15909090909090906</c:v>
                </c:pt>
                <c:pt idx="227">
                  <c:v>0.15909090909090906</c:v>
                </c:pt>
                <c:pt idx="228">
                  <c:v>0.15909090909090906</c:v>
                </c:pt>
                <c:pt idx="229">
                  <c:v>0.15909090909090906</c:v>
                </c:pt>
                <c:pt idx="230">
                  <c:v>0.15909090909090906</c:v>
                </c:pt>
                <c:pt idx="231">
                  <c:v>0.15909090909090906</c:v>
                </c:pt>
                <c:pt idx="232">
                  <c:v>0.15909090909090906</c:v>
                </c:pt>
                <c:pt idx="233">
                  <c:v>0.15909090909090906</c:v>
                </c:pt>
                <c:pt idx="234">
                  <c:v>0.15909090909090906</c:v>
                </c:pt>
                <c:pt idx="235">
                  <c:v>0.1742424242424242</c:v>
                </c:pt>
                <c:pt idx="236">
                  <c:v>0.1742424242424242</c:v>
                </c:pt>
                <c:pt idx="237">
                  <c:v>0.1742424242424242</c:v>
                </c:pt>
                <c:pt idx="238">
                  <c:v>0.18181818181818177</c:v>
                </c:pt>
                <c:pt idx="239">
                  <c:v>0.18181818181818177</c:v>
                </c:pt>
                <c:pt idx="240">
                  <c:v>0.18181818181818177</c:v>
                </c:pt>
                <c:pt idx="241">
                  <c:v>0.18181818181818177</c:v>
                </c:pt>
                <c:pt idx="242">
                  <c:v>0.18181818181818177</c:v>
                </c:pt>
                <c:pt idx="243">
                  <c:v>0.18181818181818177</c:v>
                </c:pt>
                <c:pt idx="244">
                  <c:v>0.18181818181818177</c:v>
                </c:pt>
                <c:pt idx="245">
                  <c:v>0.18181818181818177</c:v>
                </c:pt>
                <c:pt idx="246">
                  <c:v>0.18181818181818177</c:v>
                </c:pt>
                <c:pt idx="247">
                  <c:v>0.18181818181818177</c:v>
                </c:pt>
                <c:pt idx="248">
                  <c:v>0.18939393939393934</c:v>
                </c:pt>
                <c:pt idx="249">
                  <c:v>0.18939393939393934</c:v>
                </c:pt>
                <c:pt idx="250">
                  <c:v>0.18939393939393934</c:v>
                </c:pt>
                <c:pt idx="251">
                  <c:v>0.18939393939393934</c:v>
                </c:pt>
                <c:pt idx="252">
                  <c:v>0.18939393939393934</c:v>
                </c:pt>
                <c:pt idx="253">
                  <c:v>0.18939393939393934</c:v>
                </c:pt>
                <c:pt idx="254">
                  <c:v>0.18939393939393934</c:v>
                </c:pt>
                <c:pt idx="255">
                  <c:v>0.18939393939393934</c:v>
                </c:pt>
                <c:pt idx="256">
                  <c:v>0.18939393939393934</c:v>
                </c:pt>
                <c:pt idx="257">
                  <c:v>0.18939393939393934</c:v>
                </c:pt>
                <c:pt idx="258">
                  <c:v>0.18939393939393934</c:v>
                </c:pt>
                <c:pt idx="259">
                  <c:v>0.18939393939393934</c:v>
                </c:pt>
                <c:pt idx="260">
                  <c:v>0.18939393939393934</c:v>
                </c:pt>
                <c:pt idx="261">
                  <c:v>0.18939393939393934</c:v>
                </c:pt>
                <c:pt idx="262">
                  <c:v>0.18939393939393934</c:v>
                </c:pt>
                <c:pt idx="263">
                  <c:v>0.18939393939393934</c:v>
                </c:pt>
                <c:pt idx="264">
                  <c:v>0.18939393939393934</c:v>
                </c:pt>
                <c:pt idx="265">
                  <c:v>0.18939393939393934</c:v>
                </c:pt>
                <c:pt idx="266">
                  <c:v>0.19696969696969691</c:v>
                </c:pt>
                <c:pt idx="267">
                  <c:v>0.19696969696969691</c:v>
                </c:pt>
                <c:pt idx="268">
                  <c:v>0.19696969696969691</c:v>
                </c:pt>
                <c:pt idx="269">
                  <c:v>0.21212121212121204</c:v>
                </c:pt>
                <c:pt idx="270">
                  <c:v>0.21969696969696961</c:v>
                </c:pt>
                <c:pt idx="271">
                  <c:v>0.21969696969696961</c:v>
                </c:pt>
                <c:pt idx="272">
                  <c:v>0.21969696969696961</c:v>
                </c:pt>
                <c:pt idx="273">
                  <c:v>0.21969696969696961</c:v>
                </c:pt>
                <c:pt idx="274">
                  <c:v>0.21969696969696961</c:v>
                </c:pt>
                <c:pt idx="275">
                  <c:v>0.21969696969696961</c:v>
                </c:pt>
                <c:pt idx="276">
                  <c:v>0.22727272727272718</c:v>
                </c:pt>
                <c:pt idx="277">
                  <c:v>0.22727272727272718</c:v>
                </c:pt>
                <c:pt idx="278">
                  <c:v>0.22727272727272718</c:v>
                </c:pt>
                <c:pt idx="279">
                  <c:v>0.22727272727272718</c:v>
                </c:pt>
                <c:pt idx="280">
                  <c:v>0.22727272727272718</c:v>
                </c:pt>
                <c:pt idx="281">
                  <c:v>0.22727272727272718</c:v>
                </c:pt>
                <c:pt idx="282">
                  <c:v>0.22727272727272718</c:v>
                </c:pt>
                <c:pt idx="283">
                  <c:v>0.22727272727272718</c:v>
                </c:pt>
                <c:pt idx="284">
                  <c:v>0.23484848484848475</c:v>
                </c:pt>
                <c:pt idx="285">
                  <c:v>0.23484848484848475</c:v>
                </c:pt>
                <c:pt idx="286">
                  <c:v>0.25757575757575746</c:v>
                </c:pt>
                <c:pt idx="287">
                  <c:v>0.25757575757575746</c:v>
                </c:pt>
                <c:pt idx="288">
                  <c:v>0.25757575757575746</c:v>
                </c:pt>
                <c:pt idx="289">
                  <c:v>0.25757575757575746</c:v>
                </c:pt>
                <c:pt idx="290">
                  <c:v>0.25757575757575746</c:v>
                </c:pt>
                <c:pt idx="291">
                  <c:v>0.25757575757575746</c:v>
                </c:pt>
                <c:pt idx="292">
                  <c:v>0.25757575757575746</c:v>
                </c:pt>
                <c:pt idx="293">
                  <c:v>0.25757575757575746</c:v>
                </c:pt>
                <c:pt idx="294">
                  <c:v>0.25757575757575746</c:v>
                </c:pt>
                <c:pt idx="295">
                  <c:v>0.25757575757575746</c:v>
                </c:pt>
                <c:pt idx="296">
                  <c:v>0.25757575757575746</c:v>
                </c:pt>
                <c:pt idx="297">
                  <c:v>0.26515151515151503</c:v>
                </c:pt>
                <c:pt idx="298">
                  <c:v>0.26515151515151503</c:v>
                </c:pt>
                <c:pt idx="299">
                  <c:v>0.26515151515151503</c:v>
                </c:pt>
                <c:pt idx="300">
                  <c:v>0.26515151515151503</c:v>
                </c:pt>
                <c:pt idx="301">
                  <c:v>0.2727272727272726</c:v>
                </c:pt>
                <c:pt idx="302">
                  <c:v>0.31818181818181807</c:v>
                </c:pt>
                <c:pt idx="303">
                  <c:v>0.31818181818181807</c:v>
                </c:pt>
                <c:pt idx="304">
                  <c:v>0.31818181818181807</c:v>
                </c:pt>
                <c:pt idx="305">
                  <c:v>0.31818181818181807</c:v>
                </c:pt>
                <c:pt idx="306">
                  <c:v>0.31818181818181807</c:v>
                </c:pt>
                <c:pt idx="307">
                  <c:v>0.31818181818181807</c:v>
                </c:pt>
                <c:pt idx="308">
                  <c:v>0.31818181818181807</c:v>
                </c:pt>
                <c:pt idx="309">
                  <c:v>0.31818181818181807</c:v>
                </c:pt>
                <c:pt idx="310">
                  <c:v>0.31818181818181807</c:v>
                </c:pt>
                <c:pt idx="311">
                  <c:v>0.3333333333333332</c:v>
                </c:pt>
                <c:pt idx="312">
                  <c:v>0.3333333333333332</c:v>
                </c:pt>
                <c:pt idx="313">
                  <c:v>0.34090909090909077</c:v>
                </c:pt>
                <c:pt idx="314">
                  <c:v>0.34090909090909077</c:v>
                </c:pt>
                <c:pt idx="315">
                  <c:v>0.34090909090909077</c:v>
                </c:pt>
                <c:pt idx="316">
                  <c:v>0.34090909090909077</c:v>
                </c:pt>
                <c:pt idx="317">
                  <c:v>0.38636363636363624</c:v>
                </c:pt>
                <c:pt idx="318">
                  <c:v>0.38636363636363624</c:v>
                </c:pt>
                <c:pt idx="319">
                  <c:v>0.38636363636363624</c:v>
                </c:pt>
                <c:pt idx="320">
                  <c:v>0.38636363636363624</c:v>
                </c:pt>
                <c:pt idx="321">
                  <c:v>0.38636363636363624</c:v>
                </c:pt>
                <c:pt idx="322">
                  <c:v>0.38636363636363624</c:v>
                </c:pt>
                <c:pt idx="323">
                  <c:v>0.38636363636363624</c:v>
                </c:pt>
                <c:pt idx="324">
                  <c:v>0.38636363636363624</c:v>
                </c:pt>
                <c:pt idx="325">
                  <c:v>0.38636363636363624</c:v>
                </c:pt>
                <c:pt idx="326">
                  <c:v>0.38636363636363624</c:v>
                </c:pt>
                <c:pt idx="327">
                  <c:v>0.40151515151515138</c:v>
                </c:pt>
                <c:pt idx="328">
                  <c:v>0.40151515151515138</c:v>
                </c:pt>
                <c:pt idx="329">
                  <c:v>0.43181818181818166</c:v>
                </c:pt>
                <c:pt idx="330">
                  <c:v>0.46212121212121193</c:v>
                </c:pt>
                <c:pt idx="331">
                  <c:v>0.46212121212121193</c:v>
                </c:pt>
                <c:pt idx="332">
                  <c:v>0.46212121212121193</c:v>
                </c:pt>
                <c:pt idx="333">
                  <c:v>0.46212121212121193</c:v>
                </c:pt>
                <c:pt idx="334">
                  <c:v>0.46212121212121193</c:v>
                </c:pt>
                <c:pt idx="335">
                  <c:v>0.46212121212121193</c:v>
                </c:pt>
                <c:pt idx="336">
                  <c:v>0.46212121212121193</c:v>
                </c:pt>
                <c:pt idx="337">
                  <c:v>0.46212121212121193</c:v>
                </c:pt>
                <c:pt idx="338">
                  <c:v>0.46212121212121193</c:v>
                </c:pt>
                <c:pt idx="339">
                  <c:v>0.4696969696969695</c:v>
                </c:pt>
                <c:pt idx="340">
                  <c:v>0.4696969696969695</c:v>
                </c:pt>
                <c:pt idx="341">
                  <c:v>0.4696969696969695</c:v>
                </c:pt>
                <c:pt idx="342">
                  <c:v>0.47727272727272707</c:v>
                </c:pt>
                <c:pt idx="343">
                  <c:v>0.47727272727272707</c:v>
                </c:pt>
                <c:pt idx="344">
                  <c:v>0.47727272727272707</c:v>
                </c:pt>
                <c:pt idx="345">
                  <c:v>0.47727272727272707</c:v>
                </c:pt>
                <c:pt idx="346">
                  <c:v>0.47727272727272707</c:v>
                </c:pt>
                <c:pt idx="347">
                  <c:v>0.48484848484848464</c:v>
                </c:pt>
                <c:pt idx="348">
                  <c:v>0.48484848484848464</c:v>
                </c:pt>
                <c:pt idx="349">
                  <c:v>0.48484848484848464</c:v>
                </c:pt>
                <c:pt idx="350">
                  <c:v>0.48484848484848464</c:v>
                </c:pt>
                <c:pt idx="351">
                  <c:v>0.48484848484848464</c:v>
                </c:pt>
                <c:pt idx="352">
                  <c:v>0.48484848484848464</c:v>
                </c:pt>
                <c:pt idx="353">
                  <c:v>0.48484848484848464</c:v>
                </c:pt>
                <c:pt idx="354">
                  <c:v>0.48484848484848464</c:v>
                </c:pt>
                <c:pt idx="355">
                  <c:v>0.48484848484848464</c:v>
                </c:pt>
                <c:pt idx="356">
                  <c:v>0.49242424242424221</c:v>
                </c:pt>
                <c:pt idx="357">
                  <c:v>0.49242424242424221</c:v>
                </c:pt>
                <c:pt idx="358">
                  <c:v>0.49242424242424221</c:v>
                </c:pt>
                <c:pt idx="359">
                  <c:v>0.49242424242424221</c:v>
                </c:pt>
                <c:pt idx="360">
                  <c:v>0.49242424242424221</c:v>
                </c:pt>
                <c:pt idx="361">
                  <c:v>0.49242424242424221</c:v>
                </c:pt>
                <c:pt idx="362">
                  <c:v>0.49242424242424221</c:v>
                </c:pt>
                <c:pt idx="363">
                  <c:v>0.53030303030303005</c:v>
                </c:pt>
                <c:pt idx="364">
                  <c:v>0.53030303030303005</c:v>
                </c:pt>
                <c:pt idx="365">
                  <c:v>0.53030303030303005</c:v>
                </c:pt>
                <c:pt idx="366">
                  <c:v>0.53030303030303005</c:v>
                </c:pt>
                <c:pt idx="367">
                  <c:v>0.53030303030303005</c:v>
                </c:pt>
                <c:pt idx="368">
                  <c:v>0.53030303030303005</c:v>
                </c:pt>
                <c:pt idx="369">
                  <c:v>0.53030303030303005</c:v>
                </c:pt>
                <c:pt idx="370">
                  <c:v>0.62878787878787845</c:v>
                </c:pt>
                <c:pt idx="371">
                  <c:v>0.62878787878787845</c:v>
                </c:pt>
                <c:pt idx="372">
                  <c:v>0.62878787878787845</c:v>
                </c:pt>
                <c:pt idx="373">
                  <c:v>0.62878787878787845</c:v>
                </c:pt>
                <c:pt idx="374">
                  <c:v>0.62878787878787845</c:v>
                </c:pt>
                <c:pt idx="375">
                  <c:v>0.62878787878787845</c:v>
                </c:pt>
                <c:pt idx="376">
                  <c:v>0.62878787878787845</c:v>
                </c:pt>
                <c:pt idx="377">
                  <c:v>0.62878787878787845</c:v>
                </c:pt>
                <c:pt idx="378">
                  <c:v>0.63636363636363602</c:v>
                </c:pt>
              </c:numCache>
            </c:numRef>
          </c:val>
          <c:smooth val="0"/>
          <c:extLst xmlns:c16r2="http://schemas.microsoft.com/office/drawing/2015/06/chart">
            <c:ext xmlns:c16="http://schemas.microsoft.com/office/drawing/2014/chart" uri="{C3380CC4-5D6E-409C-BE32-E72D297353CC}">
              <c16:uniqueId val="{00000001-7ADB-414E-A9F7-5AC9E9C4D654}"/>
            </c:ext>
          </c:extLst>
        </c:ser>
        <c:ser>
          <c:idx val="2"/>
          <c:order val="2"/>
          <c:tx>
            <c:strRef>
              <c:f>'SUM 00 V2'!$I$3</c:f>
              <c:strCache>
                <c:ptCount val="1"/>
                <c:pt idx="0">
                  <c:v>Прогноз / Forecast</c:v>
                </c:pt>
              </c:strCache>
            </c:strRef>
          </c:tx>
          <c:spPr>
            <a:ln w="19050" cap="rnd">
              <a:solidFill>
                <a:schemeClr val="accent3"/>
              </a:solidFill>
              <a:round/>
            </a:ln>
            <a:effectLst/>
          </c:spPr>
          <c:marker>
            <c:symbol val="none"/>
          </c:marker>
          <c:val>
            <c:numRef>
              <c:f>'SUM 00 V2'!$I$4:$I$382</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1.5151515151515152E-2</c:v>
                </c:pt>
                <c:pt idx="194">
                  <c:v>1.5151515151515152E-2</c:v>
                </c:pt>
                <c:pt idx="195">
                  <c:v>1.5151515151515152E-2</c:v>
                </c:pt>
                <c:pt idx="196">
                  <c:v>2.2727272727272728E-2</c:v>
                </c:pt>
                <c:pt idx="197">
                  <c:v>2.2727272727272728E-2</c:v>
                </c:pt>
                <c:pt idx="198">
                  <c:v>2.2727272727272728E-2</c:v>
                </c:pt>
                <c:pt idx="199">
                  <c:v>2.2727272727272728E-2</c:v>
                </c:pt>
                <c:pt idx="200">
                  <c:v>2.2727272727272728E-2</c:v>
                </c:pt>
                <c:pt idx="201">
                  <c:v>2.2727272727272728E-2</c:v>
                </c:pt>
                <c:pt idx="202">
                  <c:v>2.2727272727272728E-2</c:v>
                </c:pt>
                <c:pt idx="203">
                  <c:v>3.0303030303030304E-2</c:v>
                </c:pt>
                <c:pt idx="204">
                  <c:v>3.0303030303030304E-2</c:v>
                </c:pt>
                <c:pt idx="205">
                  <c:v>3.0303030303030304E-2</c:v>
                </c:pt>
                <c:pt idx="206">
                  <c:v>3.0303030303030304E-2</c:v>
                </c:pt>
                <c:pt idx="207">
                  <c:v>3.0303030303030304E-2</c:v>
                </c:pt>
                <c:pt idx="208">
                  <c:v>3.0303030303030304E-2</c:v>
                </c:pt>
                <c:pt idx="209">
                  <c:v>3.0303030303030304E-2</c:v>
                </c:pt>
                <c:pt idx="210">
                  <c:v>3.787878787878788E-2</c:v>
                </c:pt>
                <c:pt idx="211">
                  <c:v>3.787878787878788E-2</c:v>
                </c:pt>
                <c:pt idx="212">
                  <c:v>3.787878787878788E-2</c:v>
                </c:pt>
                <c:pt idx="213">
                  <c:v>3.787878787878788E-2</c:v>
                </c:pt>
                <c:pt idx="214">
                  <c:v>3.787878787878788E-2</c:v>
                </c:pt>
                <c:pt idx="215">
                  <c:v>3.787878787878788E-2</c:v>
                </c:pt>
                <c:pt idx="216">
                  <c:v>3.787878787878788E-2</c:v>
                </c:pt>
                <c:pt idx="217">
                  <c:v>4.5454545454545456E-2</c:v>
                </c:pt>
                <c:pt idx="218">
                  <c:v>4.5454545454545456E-2</c:v>
                </c:pt>
                <c:pt idx="219">
                  <c:v>4.5454545454545456E-2</c:v>
                </c:pt>
                <c:pt idx="220">
                  <c:v>4.5454545454545456E-2</c:v>
                </c:pt>
                <c:pt idx="221">
                  <c:v>4.5454545454545456E-2</c:v>
                </c:pt>
                <c:pt idx="222">
                  <c:v>4.5454545454545456E-2</c:v>
                </c:pt>
                <c:pt idx="223">
                  <c:v>4.5454545454545456E-2</c:v>
                </c:pt>
                <c:pt idx="224">
                  <c:v>4.5454545454545456E-2</c:v>
                </c:pt>
                <c:pt idx="225">
                  <c:v>4.5454545454545456E-2</c:v>
                </c:pt>
                <c:pt idx="226">
                  <c:v>4.5454545454545456E-2</c:v>
                </c:pt>
                <c:pt idx="227">
                  <c:v>4.5454545454545456E-2</c:v>
                </c:pt>
                <c:pt idx="228">
                  <c:v>4.5454545454545456E-2</c:v>
                </c:pt>
                <c:pt idx="229">
                  <c:v>4.5454545454545456E-2</c:v>
                </c:pt>
                <c:pt idx="230">
                  <c:v>4.5454545454545456E-2</c:v>
                </c:pt>
                <c:pt idx="231">
                  <c:v>4.5454545454545456E-2</c:v>
                </c:pt>
                <c:pt idx="232">
                  <c:v>4.5454545454545456E-2</c:v>
                </c:pt>
                <c:pt idx="233">
                  <c:v>4.5454545454545456E-2</c:v>
                </c:pt>
                <c:pt idx="234">
                  <c:v>4.5454545454545456E-2</c:v>
                </c:pt>
                <c:pt idx="235">
                  <c:v>4.5454545454545456E-2</c:v>
                </c:pt>
                <c:pt idx="236">
                  <c:v>4.5454545454545456E-2</c:v>
                </c:pt>
                <c:pt idx="237">
                  <c:v>4.5454545454545456E-2</c:v>
                </c:pt>
                <c:pt idx="238">
                  <c:v>5.3030303030303032E-2</c:v>
                </c:pt>
                <c:pt idx="239">
                  <c:v>5.3030303030303032E-2</c:v>
                </c:pt>
                <c:pt idx="240">
                  <c:v>5.3030303030303032E-2</c:v>
                </c:pt>
                <c:pt idx="241">
                  <c:v>5.3030303030303032E-2</c:v>
                </c:pt>
                <c:pt idx="242">
                  <c:v>5.3030303030303032E-2</c:v>
                </c:pt>
                <c:pt idx="243">
                  <c:v>5.3030303030303032E-2</c:v>
                </c:pt>
                <c:pt idx="244">
                  <c:v>5.3030303030303032E-2</c:v>
                </c:pt>
                <c:pt idx="245">
                  <c:v>5.3030303030303032E-2</c:v>
                </c:pt>
                <c:pt idx="246">
                  <c:v>5.3030303030303032E-2</c:v>
                </c:pt>
                <c:pt idx="247">
                  <c:v>5.3030303030303032E-2</c:v>
                </c:pt>
                <c:pt idx="248">
                  <c:v>6.0606060606060608E-2</c:v>
                </c:pt>
                <c:pt idx="249">
                  <c:v>6.0606060606060608E-2</c:v>
                </c:pt>
                <c:pt idx="250">
                  <c:v>6.0606060606060608E-2</c:v>
                </c:pt>
                <c:pt idx="251">
                  <c:v>6.0606060606060608E-2</c:v>
                </c:pt>
                <c:pt idx="252">
                  <c:v>6.0606060606060608E-2</c:v>
                </c:pt>
                <c:pt idx="253">
                  <c:v>6.0606060606060608E-2</c:v>
                </c:pt>
                <c:pt idx="254">
                  <c:v>6.0606060606060608E-2</c:v>
                </c:pt>
                <c:pt idx="255">
                  <c:v>6.0606060606060608E-2</c:v>
                </c:pt>
                <c:pt idx="256">
                  <c:v>6.0606060606060608E-2</c:v>
                </c:pt>
                <c:pt idx="257">
                  <c:v>6.0606060606060608E-2</c:v>
                </c:pt>
                <c:pt idx="258">
                  <c:v>6.0606060606060608E-2</c:v>
                </c:pt>
                <c:pt idx="259">
                  <c:v>6.0606060606060608E-2</c:v>
                </c:pt>
                <c:pt idx="260">
                  <c:v>6.0606060606060608E-2</c:v>
                </c:pt>
                <c:pt idx="261">
                  <c:v>6.0606060606060608E-2</c:v>
                </c:pt>
                <c:pt idx="262">
                  <c:v>6.0606060606060608E-2</c:v>
                </c:pt>
                <c:pt idx="263">
                  <c:v>6.0606060606060608E-2</c:v>
                </c:pt>
                <c:pt idx="264">
                  <c:v>6.0606060606060608E-2</c:v>
                </c:pt>
                <c:pt idx="265">
                  <c:v>6.0606060606060608E-2</c:v>
                </c:pt>
                <c:pt idx="266">
                  <c:v>6.8181818181818177E-2</c:v>
                </c:pt>
                <c:pt idx="267">
                  <c:v>6.8181818181818177E-2</c:v>
                </c:pt>
                <c:pt idx="268">
                  <c:v>6.8181818181818177E-2</c:v>
                </c:pt>
                <c:pt idx="269">
                  <c:v>8.3333333333333329E-2</c:v>
                </c:pt>
                <c:pt idx="270">
                  <c:v>9.0909090909090912E-2</c:v>
                </c:pt>
                <c:pt idx="271">
                  <c:v>9.0909090909090912E-2</c:v>
                </c:pt>
                <c:pt idx="272">
                  <c:v>9.0909090909090912E-2</c:v>
                </c:pt>
                <c:pt idx="273">
                  <c:v>9.0909090909090912E-2</c:v>
                </c:pt>
                <c:pt idx="274">
                  <c:v>9.0909090909090912E-2</c:v>
                </c:pt>
                <c:pt idx="275">
                  <c:v>9.0909090909090912E-2</c:v>
                </c:pt>
                <c:pt idx="276">
                  <c:v>9.0909090909090912E-2</c:v>
                </c:pt>
                <c:pt idx="277">
                  <c:v>9.0909090909090912E-2</c:v>
                </c:pt>
                <c:pt idx="278">
                  <c:v>9.0909090909090912E-2</c:v>
                </c:pt>
                <c:pt idx="279">
                  <c:v>9.0909090909090912E-2</c:v>
                </c:pt>
                <c:pt idx="280">
                  <c:v>9.0909090909090912E-2</c:v>
                </c:pt>
                <c:pt idx="281">
                  <c:v>9.0909090909090912E-2</c:v>
                </c:pt>
                <c:pt idx="282">
                  <c:v>9.0909090909090912E-2</c:v>
                </c:pt>
                <c:pt idx="283">
                  <c:v>9.0909090909090912E-2</c:v>
                </c:pt>
                <c:pt idx="284">
                  <c:v>9.8484848484848481E-2</c:v>
                </c:pt>
                <c:pt idx="285">
                  <c:v>9.8484848484848481E-2</c:v>
                </c:pt>
                <c:pt idx="286">
                  <c:v>0.12121212121212122</c:v>
                </c:pt>
                <c:pt idx="287">
                  <c:v>0.12121212121212122</c:v>
                </c:pt>
                <c:pt idx="288">
                  <c:v>0.12121212121212122</c:v>
                </c:pt>
                <c:pt idx="289">
                  <c:v>0.12121212121212122</c:v>
                </c:pt>
                <c:pt idx="290">
                  <c:v>0.12121212121212122</c:v>
                </c:pt>
                <c:pt idx="291">
                  <c:v>0.12121212121212122</c:v>
                </c:pt>
                <c:pt idx="292">
                  <c:v>0.12121212121212122</c:v>
                </c:pt>
                <c:pt idx="293">
                  <c:v>0.12121212121212122</c:v>
                </c:pt>
                <c:pt idx="294">
                  <c:v>0.12121212121212122</c:v>
                </c:pt>
                <c:pt idx="295">
                  <c:v>0.12121212121212122</c:v>
                </c:pt>
                <c:pt idx="296">
                  <c:v>0.12121212121212122</c:v>
                </c:pt>
                <c:pt idx="297">
                  <c:v>0.12121212121212122</c:v>
                </c:pt>
                <c:pt idx="298">
                  <c:v>0.12121212121212122</c:v>
                </c:pt>
                <c:pt idx="299">
                  <c:v>0.12121212121212122</c:v>
                </c:pt>
                <c:pt idx="300">
                  <c:v>0.12121212121212122</c:v>
                </c:pt>
                <c:pt idx="301">
                  <c:v>0.12878787878787878</c:v>
                </c:pt>
                <c:pt idx="302">
                  <c:v>0.12878787878787878</c:v>
                </c:pt>
                <c:pt idx="303">
                  <c:v>0.12878787878787878</c:v>
                </c:pt>
                <c:pt idx="304">
                  <c:v>0.12878787878787878</c:v>
                </c:pt>
                <c:pt idx="305">
                  <c:v>0.12878787878787878</c:v>
                </c:pt>
                <c:pt idx="306">
                  <c:v>0.12878787878787878</c:v>
                </c:pt>
                <c:pt idx="307">
                  <c:v>0.12878787878787878</c:v>
                </c:pt>
                <c:pt idx="308">
                  <c:v>0.12878787878787878</c:v>
                </c:pt>
                <c:pt idx="309">
                  <c:v>0.12878787878787878</c:v>
                </c:pt>
                <c:pt idx="310">
                  <c:v>0.12878787878787878</c:v>
                </c:pt>
                <c:pt idx="311">
                  <c:v>0.12878787878787878</c:v>
                </c:pt>
                <c:pt idx="312">
                  <c:v>0.12878787878787878</c:v>
                </c:pt>
                <c:pt idx="313">
                  <c:v>0.12878787878787878</c:v>
                </c:pt>
                <c:pt idx="314">
                  <c:v>0.12878787878787878</c:v>
                </c:pt>
                <c:pt idx="315">
                  <c:v>0.12878787878787878</c:v>
                </c:pt>
                <c:pt idx="316">
                  <c:v>0.12878787878787878</c:v>
                </c:pt>
                <c:pt idx="317">
                  <c:v>0.12878787878787878</c:v>
                </c:pt>
                <c:pt idx="318">
                  <c:v>0.12878787878787878</c:v>
                </c:pt>
                <c:pt idx="319">
                  <c:v>0.12878787878787878</c:v>
                </c:pt>
                <c:pt idx="320">
                  <c:v>0.12878787878787878</c:v>
                </c:pt>
                <c:pt idx="321">
                  <c:v>0.12878787878787878</c:v>
                </c:pt>
                <c:pt idx="322">
                  <c:v>0.12878787878787878</c:v>
                </c:pt>
                <c:pt idx="323">
                  <c:v>0.12878787878787878</c:v>
                </c:pt>
                <c:pt idx="324">
                  <c:v>0.12878787878787878</c:v>
                </c:pt>
                <c:pt idx="325">
                  <c:v>0.12878787878787878</c:v>
                </c:pt>
                <c:pt idx="326">
                  <c:v>0.12878787878787878</c:v>
                </c:pt>
                <c:pt idx="327">
                  <c:v>0.12878787878787878</c:v>
                </c:pt>
                <c:pt idx="328">
                  <c:v>0.12878787878787878</c:v>
                </c:pt>
                <c:pt idx="329">
                  <c:v>0.13636363636363635</c:v>
                </c:pt>
                <c:pt idx="330">
                  <c:v>0.15151515151515149</c:v>
                </c:pt>
                <c:pt idx="331">
                  <c:v>0.15151515151515149</c:v>
                </c:pt>
                <c:pt idx="332">
                  <c:v>0.15151515151515149</c:v>
                </c:pt>
                <c:pt idx="333">
                  <c:v>0.15151515151515149</c:v>
                </c:pt>
                <c:pt idx="334">
                  <c:v>0.15151515151515149</c:v>
                </c:pt>
                <c:pt idx="335">
                  <c:v>0.15151515151515149</c:v>
                </c:pt>
                <c:pt idx="336">
                  <c:v>0.15151515151515149</c:v>
                </c:pt>
                <c:pt idx="337">
                  <c:v>0.15151515151515149</c:v>
                </c:pt>
                <c:pt idx="338">
                  <c:v>0.15151515151515149</c:v>
                </c:pt>
                <c:pt idx="339">
                  <c:v>0.15151515151515149</c:v>
                </c:pt>
                <c:pt idx="340">
                  <c:v>0.15151515151515149</c:v>
                </c:pt>
                <c:pt idx="341">
                  <c:v>0.15151515151515149</c:v>
                </c:pt>
                <c:pt idx="342">
                  <c:v>0.15909090909090906</c:v>
                </c:pt>
                <c:pt idx="343">
                  <c:v>0.15909090909090906</c:v>
                </c:pt>
                <c:pt idx="344">
                  <c:v>0.15909090909090906</c:v>
                </c:pt>
                <c:pt idx="345">
                  <c:v>0.15909090909090906</c:v>
                </c:pt>
                <c:pt idx="346">
                  <c:v>0.15909090909090906</c:v>
                </c:pt>
                <c:pt idx="347">
                  <c:v>0.15909090909090906</c:v>
                </c:pt>
                <c:pt idx="348">
                  <c:v>0.15909090909090906</c:v>
                </c:pt>
                <c:pt idx="349">
                  <c:v>0.15909090909090906</c:v>
                </c:pt>
                <c:pt idx="350">
                  <c:v>0.15909090909090906</c:v>
                </c:pt>
                <c:pt idx="351">
                  <c:v>0.15909090909090906</c:v>
                </c:pt>
                <c:pt idx="352">
                  <c:v>0.15909090909090906</c:v>
                </c:pt>
                <c:pt idx="353">
                  <c:v>0.15909090909090906</c:v>
                </c:pt>
                <c:pt idx="354">
                  <c:v>0.15909090909090906</c:v>
                </c:pt>
                <c:pt idx="355">
                  <c:v>0.15909090909090906</c:v>
                </c:pt>
                <c:pt idx="356">
                  <c:v>0.15909090909090906</c:v>
                </c:pt>
                <c:pt idx="357">
                  <c:v>0.15909090909090906</c:v>
                </c:pt>
                <c:pt idx="358">
                  <c:v>0.15909090909090906</c:v>
                </c:pt>
                <c:pt idx="359">
                  <c:v>0.15909090909090906</c:v>
                </c:pt>
                <c:pt idx="360">
                  <c:v>0.15909090909090906</c:v>
                </c:pt>
                <c:pt idx="361">
                  <c:v>0.15909090909090906</c:v>
                </c:pt>
                <c:pt idx="362">
                  <c:v>0.15909090909090906</c:v>
                </c:pt>
                <c:pt idx="363">
                  <c:v>0.19696969696969693</c:v>
                </c:pt>
                <c:pt idx="364">
                  <c:v>0.19696969696969693</c:v>
                </c:pt>
                <c:pt idx="365">
                  <c:v>0.19696969696969693</c:v>
                </c:pt>
                <c:pt idx="366">
                  <c:v>0.19696969696969693</c:v>
                </c:pt>
                <c:pt idx="367">
                  <c:v>0.19696969696969693</c:v>
                </c:pt>
                <c:pt idx="368">
                  <c:v>0.19696969696969693</c:v>
                </c:pt>
                <c:pt idx="369">
                  <c:v>0.19696969696969693</c:v>
                </c:pt>
                <c:pt idx="370">
                  <c:v>0.29545454545454541</c:v>
                </c:pt>
                <c:pt idx="371">
                  <c:v>0.29545454545454541</c:v>
                </c:pt>
                <c:pt idx="372">
                  <c:v>0.29545454545454541</c:v>
                </c:pt>
                <c:pt idx="373">
                  <c:v>0.29545454545454541</c:v>
                </c:pt>
                <c:pt idx="374">
                  <c:v>0.29545454545454541</c:v>
                </c:pt>
                <c:pt idx="375">
                  <c:v>0.29545454545454541</c:v>
                </c:pt>
                <c:pt idx="376">
                  <c:v>0.29545454545454541</c:v>
                </c:pt>
                <c:pt idx="377">
                  <c:v>0.29545454545454541</c:v>
                </c:pt>
                <c:pt idx="378">
                  <c:v>0.29545454545454541</c:v>
                </c:pt>
              </c:numCache>
            </c:numRef>
          </c:val>
          <c:smooth val="0"/>
          <c:extLst xmlns:c16r2="http://schemas.microsoft.com/office/drawing/2015/06/chart">
            <c:ext xmlns:c16="http://schemas.microsoft.com/office/drawing/2014/chart" uri="{C3380CC4-5D6E-409C-BE32-E72D297353CC}">
              <c16:uniqueId val="{00000002-7ADB-414E-A9F7-5AC9E9C4D654}"/>
            </c:ext>
          </c:extLst>
        </c:ser>
        <c:dLbls>
          <c:showLegendKey val="0"/>
          <c:showVal val="0"/>
          <c:showCatName val="0"/>
          <c:showSerName val="0"/>
          <c:showPercent val="0"/>
          <c:showBubbleSize val="0"/>
        </c:dLbls>
        <c:smooth val="0"/>
        <c:axId val="97342392"/>
        <c:axId val="97342784"/>
      </c:lineChart>
      <c:dateAx>
        <c:axId val="97342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2784"/>
        <c:crossesAt val="0"/>
        <c:auto val="0"/>
        <c:lblOffset val="100"/>
        <c:baseTimeUnit val="days"/>
        <c:majorUnit val="1"/>
        <c:majorTimeUnit val="months"/>
        <c:minorUnit val="1"/>
        <c:minorTimeUnit val="months"/>
      </c:dateAx>
      <c:valAx>
        <c:axId val="9734278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2392"/>
        <c:crosses val="autoZero"/>
        <c:crossBetween val="between"/>
      </c:valAx>
      <c:spPr>
        <a:noFill/>
        <a:ln>
          <a:noFill/>
        </a:ln>
        <a:effectLst/>
      </c:spPr>
    </c:plotArea>
    <c:legend>
      <c:legendPos val="r"/>
      <c:layout>
        <c:manualLayout>
          <c:xMode val="edge"/>
          <c:yMode val="edge"/>
          <c:x val="0.91407701465222324"/>
          <c:y val="0.30474732693811502"/>
          <c:w val="7.7250471752872057E-2"/>
          <c:h val="0.4523145889949596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a:t>
            </a:r>
            <a:r>
              <a:rPr lang="ru-RU" sz="1100" baseline="0"/>
              <a:t>я А1</a:t>
            </a:r>
          </a:p>
          <a:p>
            <a:pPr>
              <a:defRPr sz="1100"/>
            </a:pPr>
            <a:r>
              <a:rPr lang="ru-RU" sz="1100"/>
              <a:t>График</a:t>
            </a:r>
            <a:r>
              <a:rPr lang="ru-RU" sz="1100" baseline="0"/>
              <a:t> </a:t>
            </a:r>
            <a:r>
              <a:rPr lang="en-US" sz="1100" baseline="0"/>
              <a:t>VDR</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V2'!$D$3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A1'!$D$10:$D$388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379D-40B9-8B93-90A9772BED6D}"/>
            </c:ext>
          </c:extLst>
        </c:ser>
        <c:ser>
          <c:idx val="1"/>
          <c:order val="1"/>
          <c:tx>
            <c:strRef>
              <c:f>'SUM 00 V2'!$B$3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A1'!$B$10:$B$452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379D-40B9-8B93-90A9772BED6D}"/>
            </c:ext>
          </c:extLst>
        </c:ser>
        <c:ser>
          <c:idx val="2"/>
          <c:order val="2"/>
          <c:tx>
            <c:strRef>
              <c:f>'SUM 00 V2'!$C$3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A1'!$C$10:$C$452</c:f>
              <c:numCache>
                <c:formatCode>0.00%</c:formatCode>
                <c:ptCount val="443"/>
                <c:pt idx="385">
                  <c:v>0.37919999999999998</c:v>
                </c:pt>
                <c:pt idx="386">
                  <c:v>0.37919999999999998</c:v>
                </c:pt>
                <c:pt idx="387">
                  <c:v>0.37919999999999998</c:v>
                </c:pt>
                <c:pt idx="388">
                  <c:v>0.37919999999999998</c:v>
                </c:pt>
                <c:pt idx="389">
                  <c:v>0.37919999999999998</c:v>
                </c:pt>
                <c:pt idx="390">
                  <c:v>0.37919999999999998</c:v>
                </c:pt>
                <c:pt idx="391">
                  <c:v>0.37919999999999998</c:v>
                </c:pt>
                <c:pt idx="392">
                  <c:v>0.37919999999999998</c:v>
                </c:pt>
                <c:pt idx="393">
                  <c:v>0.37919999999999998</c:v>
                </c:pt>
                <c:pt idx="394">
                  <c:v>0.37919999999999998</c:v>
                </c:pt>
                <c:pt idx="395">
                  <c:v>0.37919999999999998</c:v>
                </c:pt>
                <c:pt idx="396">
                  <c:v>0.37919999999999998</c:v>
                </c:pt>
                <c:pt idx="397">
                  <c:v>0.37919999999999998</c:v>
                </c:pt>
                <c:pt idx="398">
                  <c:v>0.37919999999999998</c:v>
                </c:pt>
                <c:pt idx="399">
                  <c:v>0.37919999999999998</c:v>
                </c:pt>
                <c:pt idx="400">
                  <c:v>0.37919999999999998</c:v>
                </c:pt>
                <c:pt idx="401">
                  <c:v>0.37919999999999998</c:v>
                </c:pt>
                <c:pt idx="402">
                  <c:v>0.37919999999999998</c:v>
                </c:pt>
                <c:pt idx="403">
                  <c:v>0.37919999999999998</c:v>
                </c:pt>
                <c:pt idx="404">
                  <c:v>0.37919999999999998</c:v>
                </c:pt>
                <c:pt idx="405">
                  <c:v>0.37919999999999998</c:v>
                </c:pt>
                <c:pt idx="406">
                  <c:v>0.37919999999999998</c:v>
                </c:pt>
                <c:pt idx="407">
                  <c:v>0.37919999999999998</c:v>
                </c:pt>
                <c:pt idx="408">
                  <c:v>0.37919999999999998</c:v>
                </c:pt>
                <c:pt idx="409">
                  <c:v>0.37919999999999998</c:v>
                </c:pt>
                <c:pt idx="410">
                  <c:v>0.37919999999999998</c:v>
                </c:pt>
                <c:pt idx="411">
                  <c:v>0.37919999999999998</c:v>
                </c:pt>
                <c:pt idx="412">
                  <c:v>0.37919999999999998</c:v>
                </c:pt>
                <c:pt idx="413">
                  <c:v>0.37919999999999998</c:v>
                </c:pt>
                <c:pt idx="414">
                  <c:v>0.37919999999999998</c:v>
                </c:pt>
                <c:pt idx="415">
                  <c:v>0.37919999999999998</c:v>
                </c:pt>
                <c:pt idx="416">
                  <c:v>0.37919999999999998</c:v>
                </c:pt>
                <c:pt idx="417">
                  <c:v>0.37919999999999998</c:v>
                </c:pt>
                <c:pt idx="418">
                  <c:v>0.37919999999999998</c:v>
                </c:pt>
                <c:pt idx="419">
                  <c:v>0.37919999999999998</c:v>
                </c:pt>
                <c:pt idx="420">
                  <c:v>0.37919999999999998</c:v>
                </c:pt>
                <c:pt idx="421">
                  <c:v>0.37919999999999998</c:v>
                </c:pt>
                <c:pt idx="422">
                  <c:v>0.37919999999999998</c:v>
                </c:pt>
                <c:pt idx="423">
                  <c:v>0.37919999999999998</c:v>
                </c:pt>
                <c:pt idx="424">
                  <c:v>0.37919999999999998</c:v>
                </c:pt>
                <c:pt idx="425">
                  <c:v>0.37919999999999998</c:v>
                </c:pt>
                <c:pt idx="426">
                  <c:v>0.37919999999999998</c:v>
                </c:pt>
                <c:pt idx="427">
                  <c:v>0.37919999999999998</c:v>
                </c:pt>
                <c:pt idx="428">
                  <c:v>0.37919999999999998</c:v>
                </c:pt>
                <c:pt idx="429">
                  <c:v>0.37919999999999998</c:v>
                </c:pt>
                <c:pt idx="430">
                  <c:v>0.37919999999999998</c:v>
                </c:pt>
                <c:pt idx="431">
                  <c:v>0.37919999999999998</c:v>
                </c:pt>
                <c:pt idx="432">
                  <c:v>0.37919999999999998</c:v>
                </c:pt>
                <c:pt idx="433">
                  <c:v>0.37919999999999998</c:v>
                </c:pt>
                <c:pt idx="434">
                  <c:v>0.37919999999999998</c:v>
                </c:pt>
                <c:pt idx="435">
                  <c:v>0.37919999999999998</c:v>
                </c:pt>
                <c:pt idx="436">
                  <c:v>0.37919999999999998</c:v>
                </c:pt>
                <c:pt idx="437">
                  <c:v>0.37919999999999998</c:v>
                </c:pt>
                <c:pt idx="438">
                  <c:v>0.37919999999999998</c:v>
                </c:pt>
                <c:pt idx="439">
                  <c:v>0.37919999999999998</c:v>
                </c:pt>
                <c:pt idx="440">
                  <c:v>0.37919999999999998</c:v>
                </c:pt>
                <c:pt idx="441">
                  <c:v>0.37919999999999998</c:v>
                </c:pt>
                <c:pt idx="442">
                  <c:v>0.37919999999999998</c:v>
                </c:pt>
              </c:numCache>
            </c:numRef>
          </c:val>
          <c:smooth val="0"/>
          <c:extLst xmlns:c16r2="http://schemas.microsoft.com/office/drawing/2015/06/chart">
            <c:ext xmlns:c16="http://schemas.microsoft.com/office/drawing/2014/chart" uri="{C3380CC4-5D6E-409C-BE32-E72D297353CC}">
              <c16:uniqueId val="{00000002-379D-40B9-8B93-90A9772BED6D}"/>
            </c:ext>
          </c:extLst>
        </c:ser>
        <c:dLbls>
          <c:showLegendKey val="0"/>
          <c:showVal val="0"/>
          <c:showCatName val="0"/>
          <c:showSerName val="0"/>
          <c:showPercent val="0"/>
          <c:showBubbleSize val="0"/>
        </c:dLbls>
        <c:smooth val="0"/>
        <c:axId val="97348272"/>
        <c:axId val="97345528"/>
      </c:lineChart>
      <c:dateAx>
        <c:axId val="9734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5528"/>
        <c:crossesAt val="0"/>
        <c:auto val="0"/>
        <c:lblOffset val="100"/>
        <c:baseTimeUnit val="days"/>
        <c:majorUnit val="1"/>
        <c:majorTimeUnit val="months"/>
        <c:minorUnit val="1"/>
        <c:minorTimeUnit val="months"/>
      </c:dateAx>
      <c:valAx>
        <c:axId val="973455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8272"/>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Ревизия А1</a:t>
            </a:r>
          </a:p>
          <a:p>
            <a:pPr>
              <a:defRPr sz="1100"/>
            </a:pPr>
            <a:r>
              <a:rPr lang="ru-RU" sz="1100"/>
              <a:t>График</a:t>
            </a:r>
            <a:r>
              <a:rPr lang="ru-RU" sz="1100" baseline="0"/>
              <a:t> КД</a:t>
            </a:r>
          </a:p>
        </c:rich>
      </c:tx>
      <c:layout>
        <c:manualLayout>
          <c:xMode val="edge"/>
          <c:yMode val="edge"/>
          <c:x val="0.45567346938775521"/>
          <c:y val="1.179941002949852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V2'!$G$3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A1'!$G$10:$G$388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80D7-4048-AD0E-735137ACA73E}"/>
            </c:ext>
          </c:extLst>
        </c:ser>
        <c:ser>
          <c:idx val="1"/>
          <c:order val="1"/>
          <c:tx>
            <c:strRef>
              <c:f>'SUM 00 V2'!$E$3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A1'!$E$10:$E$452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80D7-4048-AD0E-735137ACA73E}"/>
            </c:ext>
          </c:extLst>
        </c:ser>
        <c:ser>
          <c:idx val="2"/>
          <c:order val="2"/>
          <c:tx>
            <c:strRef>
              <c:f>'SUM 00 V2'!$F$3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A1'!$F$10:$F$452</c:f>
              <c:numCache>
                <c:formatCode>0.00%</c:formatCode>
                <c:ptCount val="443"/>
                <c:pt idx="385">
                  <c:v>0.35060000000000002</c:v>
                </c:pt>
                <c:pt idx="386">
                  <c:v>0.35060000000000002</c:v>
                </c:pt>
                <c:pt idx="387">
                  <c:v>0.35060000000000002</c:v>
                </c:pt>
                <c:pt idx="388">
                  <c:v>0.35060000000000002</c:v>
                </c:pt>
                <c:pt idx="389">
                  <c:v>0.35060000000000002</c:v>
                </c:pt>
                <c:pt idx="390">
                  <c:v>0.35060000000000002</c:v>
                </c:pt>
                <c:pt idx="391">
                  <c:v>0.35060000000000002</c:v>
                </c:pt>
                <c:pt idx="392">
                  <c:v>0.35060000000000002</c:v>
                </c:pt>
                <c:pt idx="393">
                  <c:v>0.35060000000000002</c:v>
                </c:pt>
                <c:pt idx="394">
                  <c:v>0.35060000000000002</c:v>
                </c:pt>
                <c:pt idx="395">
                  <c:v>0.35060000000000002</c:v>
                </c:pt>
                <c:pt idx="396">
                  <c:v>0.35060000000000002</c:v>
                </c:pt>
                <c:pt idx="397">
                  <c:v>0.35060000000000002</c:v>
                </c:pt>
                <c:pt idx="398">
                  <c:v>0.35060000000000002</c:v>
                </c:pt>
                <c:pt idx="399">
                  <c:v>0.35060000000000002</c:v>
                </c:pt>
                <c:pt idx="400">
                  <c:v>0.35060000000000002</c:v>
                </c:pt>
                <c:pt idx="401">
                  <c:v>0.35060000000000002</c:v>
                </c:pt>
                <c:pt idx="402">
                  <c:v>0.35060000000000002</c:v>
                </c:pt>
                <c:pt idx="403">
                  <c:v>0.35060000000000002</c:v>
                </c:pt>
                <c:pt idx="404">
                  <c:v>0.35060000000000002</c:v>
                </c:pt>
                <c:pt idx="405">
                  <c:v>0.35060000000000002</c:v>
                </c:pt>
                <c:pt idx="406">
                  <c:v>0.35060000000000002</c:v>
                </c:pt>
                <c:pt idx="407">
                  <c:v>0.35060000000000002</c:v>
                </c:pt>
                <c:pt idx="408">
                  <c:v>0.35060000000000002</c:v>
                </c:pt>
                <c:pt idx="409">
                  <c:v>0.35060000000000002</c:v>
                </c:pt>
                <c:pt idx="410">
                  <c:v>0.35060000000000002</c:v>
                </c:pt>
                <c:pt idx="411">
                  <c:v>0.35060000000000002</c:v>
                </c:pt>
                <c:pt idx="412">
                  <c:v>0.35060000000000002</c:v>
                </c:pt>
                <c:pt idx="413">
                  <c:v>0.35060000000000002</c:v>
                </c:pt>
                <c:pt idx="414">
                  <c:v>0.35060000000000002</c:v>
                </c:pt>
                <c:pt idx="415">
                  <c:v>0.35060000000000002</c:v>
                </c:pt>
                <c:pt idx="416">
                  <c:v>0.35060000000000002</c:v>
                </c:pt>
                <c:pt idx="417">
                  <c:v>0.35060000000000002</c:v>
                </c:pt>
                <c:pt idx="418">
                  <c:v>0.35060000000000002</c:v>
                </c:pt>
                <c:pt idx="419">
                  <c:v>0.35060000000000002</c:v>
                </c:pt>
                <c:pt idx="420">
                  <c:v>0.35060000000000002</c:v>
                </c:pt>
                <c:pt idx="421">
                  <c:v>0.35060000000000002</c:v>
                </c:pt>
                <c:pt idx="422">
                  <c:v>0.35060000000000002</c:v>
                </c:pt>
                <c:pt idx="423">
                  <c:v>0.35060000000000002</c:v>
                </c:pt>
                <c:pt idx="424">
                  <c:v>0.35060000000000002</c:v>
                </c:pt>
                <c:pt idx="425">
                  <c:v>0.35060000000000002</c:v>
                </c:pt>
                <c:pt idx="426">
                  <c:v>0.35060000000000002</c:v>
                </c:pt>
                <c:pt idx="427">
                  <c:v>0.35060000000000002</c:v>
                </c:pt>
                <c:pt idx="428">
                  <c:v>0.35060000000000002</c:v>
                </c:pt>
                <c:pt idx="429">
                  <c:v>0.35060000000000002</c:v>
                </c:pt>
                <c:pt idx="430">
                  <c:v>0.35060000000000002</c:v>
                </c:pt>
                <c:pt idx="431">
                  <c:v>0.35060000000000002</c:v>
                </c:pt>
                <c:pt idx="432">
                  <c:v>0.35060000000000002</c:v>
                </c:pt>
                <c:pt idx="433">
                  <c:v>0.35060000000000002</c:v>
                </c:pt>
                <c:pt idx="434">
                  <c:v>0.35060000000000002</c:v>
                </c:pt>
                <c:pt idx="435">
                  <c:v>0.35060000000000002</c:v>
                </c:pt>
                <c:pt idx="436">
                  <c:v>0.35060000000000002</c:v>
                </c:pt>
                <c:pt idx="437">
                  <c:v>0.35060000000000002</c:v>
                </c:pt>
                <c:pt idx="438">
                  <c:v>0.35060000000000002</c:v>
                </c:pt>
                <c:pt idx="439">
                  <c:v>0.35060000000000002</c:v>
                </c:pt>
                <c:pt idx="440">
                  <c:v>0.35060000000000002</c:v>
                </c:pt>
                <c:pt idx="441">
                  <c:v>0.35060000000000002</c:v>
                </c:pt>
                <c:pt idx="442">
                  <c:v>0.35060000000000002</c:v>
                </c:pt>
              </c:numCache>
            </c:numRef>
          </c:val>
          <c:smooth val="0"/>
          <c:extLst xmlns:c16r2="http://schemas.microsoft.com/office/drawing/2015/06/chart">
            <c:ext xmlns:c16="http://schemas.microsoft.com/office/drawing/2014/chart" uri="{C3380CC4-5D6E-409C-BE32-E72D297353CC}">
              <c16:uniqueId val="{00000002-80D7-4048-AD0E-735137ACA73E}"/>
            </c:ext>
          </c:extLst>
        </c:ser>
        <c:dLbls>
          <c:showLegendKey val="0"/>
          <c:showVal val="0"/>
          <c:showCatName val="0"/>
          <c:showSerName val="0"/>
          <c:showPercent val="0"/>
          <c:showBubbleSize val="0"/>
        </c:dLbls>
        <c:smooth val="0"/>
        <c:axId val="97347880"/>
        <c:axId val="97340824"/>
      </c:lineChart>
      <c:dateAx>
        <c:axId val="97347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0824"/>
        <c:crossesAt val="0"/>
        <c:auto val="0"/>
        <c:lblOffset val="100"/>
        <c:baseTimeUnit val="days"/>
        <c:majorUnit val="1"/>
        <c:majorTimeUnit val="months"/>
        <c:minorUnit val="1"/>
        <c:minorTimeUnit val="months"/>
      </c:dateAx>
      <c:valAx>
        <c:axId val="973408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7880"/>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Ревизия А1</a:t>
            </a:r>
          </a:p>
          <a:p>
            <a:pPr>
              <a:defRPr sz="1100"/>
            </a:pPr>
            <a:r>
              <a:rPr lang="ru-RU" sz="1100"/>
              <a:t>График</a:t>
            </a:r>
            <a:r>
              <a:rPr lang="ru-RU" sz="1100" baseline="0"/>
              <a:t> РД</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V2'!$J$3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A1'!$J$10:$J$388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AAF9-4A7D-AA9A-E8AB08CAD758}"/>
            </c:ext>
          </c:extLst>
        </c:ser>
        <c:ser>
          <c:idx val="1"/>
          <c:order val="1"/>
          <c:tx>
            <c:strRef>
              <c:f>'SUM 00 V2'!$H$3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A1'!$H$10:$H$452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AAF9-4A7D-AA9A-E8AB08CAD758}"/>
            </c:ext>
          </c:extLst>
        </c:ser>
        <c:ser>
          <c:idx val="2"/>
          <c:order val="2"/>
          <c:tx>
            <c:strRef>
              <c:f>'SUM 00 V2'!$I$3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A1'!$I$10:$I$452</c:f>
              <c:numCache>
                <c:formatCode>0.00%</c:formatCode>
                <c:ptCount val="443"/>
                <c:pt idx="385">
                  <c:v>0.44500000000000001</c:v>
                </c:pt>
                <c:pt idx="386">
                  <c:v>0.44500000000000001</c:v>
                </c:pt>
                <c:pt idx="387">
                  <c:v>0.44500000000000001</c:v>
                </c:pt>
                <c:pt idx="388">
                  <c:v>0.44500000000000001</c:v>
                </c:pt>
                <c:pt idx="389">
                  <c:v>0.44500000000000001</c:v>
                </c:pt>
                <c:pt idx="390">
                  <c:v>0.44500000000000001</c:v>
                </c:pt>
                <c:pt idx="391">
                  <c:v>0.44500000000000001</c:v>
                </c:pt>
                <c:pt idx="392">
                  <c:v>0.44500000000000001</c:v>
                </c:pt>
                <c:pt idx="393">
                  <c:v>0.44500000000000001</c:v>
                </c:pt>
                <c:pt idx="394">
                  <c:v>0.44500000000000001</c:v>
                </c:pt>
                <c:pt idx="395">
                  <c:v>0.44500000000000001</c:v>
                </c:pt>
                <c:pt idx="396">
                  <c:v>0.44500000000000001</c:v>
                </c:pt>
                <c:pt idx="397">
                  <c:v>0.44500000000000001</c:v>
                </c:pt>
                <c:pt idx="398">
                  <c:v>0.44500000000000001</c:v>
                </c:pt>
                <c:pt idx="399">
                  <c:v>0.44500000000000001</c:v>
                </c:pt>
                <c:pt idx="400">
                  <c:v>0.44500000000000001</c:v>
                </c:pt>
                <c:pt idx="401">
                  <c:v>0.44500000000000001</c:v>
                </c:pt>
                <c:pt idx="402">
                  <c:v>0.44500000000000001</c:v>
                </c:pt>
                <c:pt idx="403">
                  <c:v>0.44500000000000001</c:v>
                </c:pt>
                <c:pt idx="404">
                  <c:v>0.44500000000000001</c:v>
                </c:pt>
                <c:pt idx="405">
                  <c:v>0.44500000000000001</c:v>
                </c:pt>
                <c:pt idx="406">
                  <c:v>0.44500000000000001</c:v>
                </c:pt>
                <c:pt idx="407">
                  <c:v>0.44500000000000001</c:v>
                </c:pt>
                <c:pt idx="408">
                  <c:v>0.44500000000000001</c:v>
                </c:pt>
                <c:pt idx="409">
                  <c:v>0.44500000000000001</c:v>
                </c:pt>
                <c:pt idx="410">
                  <c:v>0.44500000000000001</c:v>
                </c:pt>
                <c:pt idx="411">
                  <c:v>0.44500000000000001</c:v>
                </c:pt>
                <c:pt idx="412">
                  <c:v>0.44500000000000001</c:v>
                </c:pt>
                <c:pt idx="413">
                  <c:v>0.44500000000000001</c:v>
                </c:pt>
                <c:pt idx="414">
                  <c:v>0.44500000000000001</c:v>
                </c:pt>
                <c:pt idx="415">
                  <c:v>0.44500000000000001</c:v>
                </c:pt>
                <c:pt idx="416">
                  <c:v>0.44500000000000001</c:v>
                </c:pt>
                <c:pt idx="417">
                  <c:v>0.44500000000000001</c:v>
                </c:pt>
                <c:pt idx="418">
                  <c:v>0.44500000000000001</c:v>
                </c:pt>
                <c:pt idx="419">
                  <c:v>0.44500000000000001</c:v>
                </c:pt>
                <c:pt idx="420">
                  <c:v>0.44500000000000001</c:v>
                </c:pt>
                <c:pt idx="421">
                  <c:v>0.44500000000000001</c:v>
                </c:pt>
                <c:pt idx="422">
                  <c:v>0.44500000000000001</c:v>
                </c:pt>
                <c:pt idx="423">
                  <c:v>0.44500000000000001</c:v>
                </c:pt>
                <c:pt idx="424">
                  <c:v>0.44500000000000001</c:v>
                </c:pt>
                <c:pt idx="425">
                  <c:v>0.44500000000000001</c:v>
                </c:pt>
                <c:pt idx="426">
                  <c:v>0.44500000000000001</c:v>
                </c:pt>
                <c:pt idx="427">
                  <c:v>0.44500000000000001</c:v>
                </c:pt>
                <c:pt idx="428">
                  <c:v>0.44500000000000001</c:v>
                </c:pt>
                <c:pt idx="429">
                  <c:v>0.44500000000000001</c:v>
                </c:pt>
                <c:pt idx="430">
                  <c:v>0.44500000000000001</c:v>
                </c:pt>
                <c:pt idx="431">
                  <c:v>0.44500000000000001</c:v>
                </c:pt>
                <c:pt idx="432">
                  <c:v>0.44500000000000001</c:v>
                </c:pt>
                <c:pt idx="433">
                  <c:v>0.44500000000000001</c:v>
                </c:pt>
                <c:pt idx="434">
                  <c:v>0.44500000000000001</c:v>
                </c:pt>
                <c:pt idx="435">
                  <c:v>0.44500000000000001</c:v>
                </c:pt>
                <c:pt idx="436">
                  <c:v>0.44500000000000001</c:v>
                </c:pt>
                <c:pt idx="437">
                  <c:v>0.44500000000000001</c:v>
                </c:pt>
                <c:pt idx="438">
                  <c:v>0.44500000000000001</c:v>
                </c:pt>
                <c:pt idx="439">
                  <c:v>0.44500000000000001</c:v>
                </c:pt>
                <c:pt idx="440">
                  <c:v>0.44500000000000001</c:v>
                </c:pt>
                <c:pt idx="441">
                  <c:v>0.44500000000000001</c:v>
                </c:pt>
                <c:pt idx="442">
                  <c:v>0.44500000000000001</c:v>
                </c:pt>
              </c:numCache>
            </c:numRef>
          </c:val>
          <c:smooth val="0"/>
          <c:extLst xmlns:c16r2="http://schemas.microsoft.com/office/drawing/2015/06/chart">
            <c:ext xmlns:c16="http://schemas.microsoft.com/office/drawing/2014/chart" uri="{C3380CC4-5D6E-409C-BE32-E72D297353CC}">
              <c16:uniqueId val="{00000002-AAF9-4A7D-AA9A-E8AB08CAD758}"/>
            </c:ext>
          </c:extLst>
        </c:ser>
        <c:dLbls>
          <c:showLegendKey val="0"/>
          <c:showVal val="0"/>
          <c:showCatName val="0"/>
          <c:showSerName val="0"/>
          <c:showPercent val="0"/>
          <c:showBubbleSize val="0"/>
        </c:dLbls>
        <c:smooth val="0"/>
        <c:axId val="97345920"/>
        <c:axId val="97342000"/>
      </c:lineChart>
      <c:dateAx>
        <c:axId val="9734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2000"/>
        <c:crossesAt val="0"/>
        <c:auto val="0"/>
        <c:lblOffset val="100"/>
        <c:baseTimeUnit val="days"/>
        <c:majorUnit val="1"/>
        <c:majorTimeUnit val="months"/>
        <c:minorUnit val="1"/>
        <c:minorTimeUnit val="months"/>
      </c:dateAx>
      <c:valAx>
        <c:axId val="9734200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5920"/>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a:t>
            </a:r>
            <a:r>
              <a:rPr lang="ru-RU" sz="1100" baseline="0"/>
              <a:t>я А1</a:t>
            </a:r>
          </a:p>
          <a:p>
            <a:pPr>
              <a:defRPr sz="1100"/>
            </a:pPr>
            <a:r>
              <a:rPr lang="ru-RU" sz="1100"/>
              <a:t>График</a:t>
            </a:r>
            <a:r>
              <a:rPr lang="ru-RU" sz="1100" baseline="0"/>
              <a:t> </a:t>
            </a:r>
            <a:r>
              <a:rPr lang="en-US" sz="1100" baseline="0"/>
              <a:t>VDR</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V2'!$D$3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A1'!$D$10:$D$388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E028-4B8E-A753-AB01EAA7C53A}"/>
            </c:ext>
          </c:extLst>
        </c:ser>
        <c:ser>
          <c:idx val="1"/>
          <c:order val="1"/>
          <c:tx>
            <c:strRef>
              <c:f>'SUM 00 V2'!$B$3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A1'!$B$10:$B$452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E028-4B8E-A753-AB01EAA7C53A}"/>
            </c:ext>
          </c:extLst>
        </c:ser>
        <c:ser>
          <c:idx val="2"/>
          <c:order val="2"/>
          <c:tx>
            <c:strRef>
              <c:f>'SUM 00 V2'!$C$3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A1'!$C$10:$C$452</c:f>
              <c:numCache>
                <c:formatCode>0.00%</c:formatCode>
                <c:ptCount val="443"/>
                <c:pt idx="385">
                  <c:v>0.37919999999999998</c:v>
                </c:pt>
                <c:pt idx="386">
                  <c:v>0.37919999999999998</c:v>
                </c:pt>
                <c:pt idx="387">
                  <c:v>0.37919999999999998</c:v>
                </c:pt>
                <c:pt idx="388">
                  <c:v>0.37919999999999998</c:v>
                </c:pt>
                <c:pt idx="389">
                  <c:v>0.37919999999999998</c:v>
                </c:pt>
                <c:pt idx="390">
                  <c:v>0.37919999999999998</c:v>
                </c:pt>
                <c:pt idx="391">
                  <c:v>0.37919999999999998</c:v>
                </c:pt>
                <c:pt idx="392">
                  <c:v>0.37919999999999998</c:v>
                </c:pt>
                <c:pt idx="393">
                  <c:v>0.37919999999999998</c:v>
                </c:pt>
                <c:pt idx="394">
                  <c:v>0.37919999999999998</c:v>
                </c:pt>
                <c:pt idx="395">
                  <c:v>0.37919999999999998</c:v>
                </c:pt>
                <c:pt idx="396">
                  <c:v>0.37919999999999998</c:v>
                </c:pt>
                <c:pt idx="397">
                  <c:v>0.37919999999999998</c:v>
                </c:pt>
                <c:pt idx="398">
                  <c:v>0.37919999999999998</c:v>
                </c:pt>
                <c:pt idx="399">
                  <c:v>0.37919999999999998</c:v>
                </c:pt>
                <c:pt idx="400">
                  <c:v>0.37919999999999998</c:v>
                </c:pt>
                <c:pt idx="401">
                  <c:v>0.37919999999999998</c:v>
                </c:pt>
                <c:pt idx="402">
                  <c:v>0.37919999999999998</c:v>
                </c:pt>
                <c:pt idx="403">
                  <c:v>0.37919999999999998</c:v>
                </c:pt>
                <c:pt idx="404">
                  <c:v>0.37919999999999998</c:v>
                </c:pt>
                <c:pt idx="405">
                  <c:v>0.37919999999999998</c:v>
                </c:pt>
                <c:pt idx="406">
                  <c:v>0.37919999999999998</c:v>
                </c:pt>
                <c:pt idx="407">
                  <c:v>0.37919999999999998</c:v>
                </c:pt>
                <c:pt idx="408">
                  <c:v>0.37919999999999998</c:v>
                </c:pt>
                <c:pt idx="409">
                  <c:v>0.37919999999999998</c:v>
                </c:pt>
                <c:pt idx="410">
                  <c:v>0.37919999999999998</c:v>
                </c:pt>
                <c:pt idx="411">
                  <c:v>0.37919999999999998</c:v>
                </c:pt>
                <c:pt idx="412">
                  <c:v>0.37919999999999998</c:v>
                </c:pt>
                <c:pt idx="413">
                  <c:v>0.37919999999999998</c:v>
                </c:pt>
                <c:pt idx="414">
                  <c:v>0.37919999999999998</c:v>
                </c:pt>
                <c:pt idx="415">
                  <c:v>0.37919999999999998</c:v>
                </c:pt>
                <c:pt idx="416">
                  <c:v>0.37919999999999998</c:v>
                </c:pt>
                <c:pt idx="417">
                  <c:v>0.37919999999999998</c:v>
                </c:pt>
                <c:pt idx="418">
                  <c:v>0.37919999999999998</c:v>
                </c:pt>
                <c:pt idx="419">
                  <c:v>0.37919999999999998</c:v>
                </c:pt>
                <c:pt idx="420">
                  <c:v>0.37919999999999998</c:v>
                </c:pt>
                <c:pt idx="421">
                  <c:v>0.37919999999999998</c:v>
                </c:pt>
                <c:pt idx="422">
                  <c:v>0.37919999999999998</c:v>
                </c:pt>
                <c:pt idx="423">
                  <c:v>0.37919999999999998</c:v>
                </c:pt>
                <c:pt idx="424">
                  <c:v>0.37919999999999998</c:v>
                </c:pt>
                <c:pt idx="425">
                  <c:v>0.37919999999999998</c:v>
                </c:pt>
                <c:pt idx="426">
                  <c:v>0.37919999999999998</c:v>
                </c:pt>
                <c:pt idx="427">
                  <c:v>0.37919999999999998</c:v>
                </c:pt>
                <c:pt idx="428">
                  <c:v>0.37919999999999998</c:v>
                </c:pt>
                <c:pt idx="429">
                  <c:v>0.37919999999999998</c:v>
                </c:pt>
                <c:pt idx="430">
                  <c:v>0.37919999999999998</c:v>
                </c:pt>
                <c:pt idx="431">
                  <c:v>0.37919999999999998</c:v>
                </c:pt>
                <c:pt idx="432">
                  <c:v>0.37919999999999998</c:v>
                </c:pt>
                <c:pt idx="433">
                  <c:v>0.37919999999999998</c:v>
                </c:pt>
                <c:pt idx="434">
                  <c:v>0.37919999999999998</c:v>
                </c:pt>
                <c:pt idx="435">
                  <c:v>0.37919999999999998</c:v>
                </c:pt>
                <c:pt idx="436">
                  <c:v>0.37919999999999998</c:v>
                </c:pt>
                <c:pt idx="437">
                  <c:v>0.37919999999999998</c:v>
                </c:pt>
                <c:pt idx="438">
                  <c:v>0.37919999999999998</c:v>
                </c:pt>
                <c:pt idx="439">
                  <c:v>0.37919999999999998</c:v>
                </c:pt>
                <c:pt idx="440">
                  <c:v>0.37919999999999998</c:v>
                </c:pt>
                <c:pt idx="441">
                  <c:v>0.37919999999999998</c:v>
                </c:pt>
                <c:pt idx="442">
                  <c:v>0.37919999999999998</c:v>
                </c:pt>
              </c:numCache>
            </c:numRef>
          </c:val>
          <c:smooth val="0"/>
          <c:extLst xmlns:c16r2="http://schemas.microsoft.com/office/drawing/2015/06/chart">
            <c:ext xmlns:c16="http://schemas.microsoft.com/office/drawing/2014/chart" uri="{C3380CC4-5D6E-409C-BE32-E72D297353CC}">
              <c16:uniqueId val="{00000002-E028-4B8E-A753-AB01EAA7C53A}"/>
            </c:ext>
          </c:extLst>
        </c:ser>
        <c:dLbls>
          <c:showLegendKey val="0"/>
          <c:showVal val="0"/>
          <c:showCatName val="0"/>
          <c:showSerName val="0"/>
          <c:showPercent val="0"/>
          <c:showBubbleSize val="0"/>
        </c:dLbls>
        <c:smooth val="0"/>
        <c:axId val="97346704"/>
        <c:axId val="97347096"/>
      </c:lineChart>
      <c:dateAx>
        <c:axId val="97346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7096"/>
        <c:crossesAt val="0"/>
        <c:auto val="0"/>
        <c:lblOffset val="100"/>
        <c:baseTimeUnit val="days"/>
        <c:majorUnit val="1"/>
        <c:majorTimeUnit val="months"/>
        <c:minorUnit val="1"/>
        <c:minorTimeUnit val="months"/>
      </c:dateAx>
      <c:valAx>
        <c:axId val="9734709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6704"/>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Ревизия А1</a:t>
            </a:r>
          </a:p>
          <a:p>
            <a:pPr>
              <a:defRPr sz="1100"/>
            </a:pPr>
            <a:r>
              <a:rPr lang="ru-RU" sz="1100"/>
              <a:t>График</a:t>
            </a:r>
            <a:r>
              <a:rPr lang="ru-RU" sz="1100" baseline="0"/>
              <a:t> КД</a:t>
            </a:r>
          </a:p>
        </c:rich>
      </c:tx>
      <c:layout>
        <c:manualLayout>
          <c:xMode val="edge"/>
          <c:yMode val="edge"/>
          <c:x val="0.45567346938775521"/>
          <c:y val="1.179941002949852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V2'!$G$3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A1'!$G$10:$G$388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F5F8-4F7E-906E-E6D6ECF06B38}"/>
            </c:ext>
          </c:extLst>
        </c:ser>
        <c:ser>
          <c:idx val="1"/>
          <c:order val="1"/>
          <c:tx>
            <c:strRef>
              <c:f>'SUM 00 V2'!$E$3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A1'!$E$10:$E$452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F5F8-4F7E-906E-E6D6ECF06B38}"/>
            </c:ext>
          </c:extLst>
        </c:ser>
        <c:ser>
          <c:idx val="2"/>
          <c:order val="2"/>
          <c:tx>
            <c:strRef>
              <c:f>'SUM 00 V2'!$F$3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A1'!$F$10:$F$452</c:f>
              <c:numCache>
                <c:formatCode>0.00%</c:formatCode>
                <c:ptCount val="443"/>
                <c:pt idx="385">
                  <c:v>0.35060000000000002</c:v>
                </c:pt>
                <c:pt idx="386">
                  <c:v>0.35060000000000002</c:v>
                </c:pt>
                <c:pt idx="387">
                  <c:v>0.35060000000000002</c:v>
                </c:pt>
                <c:pt idx="388">
                  <c:v>0.35060000000000002</c:v>
                </c:pt>
                <c:pt idx="389">
                  <c:v>0.35060000000000002</c:v>
                </c:pt>
                <c:pt idx="390">
                  <c:v>0.35060000000000002</c:v>
                </c:pt>
                <c:pt idx="391">
                  <c:v>0.35060000000000002</c:v>
                </c:pt>
                <c:pt idx="392">
                  <c:v>0.35060000000000002</c:v>
                </c:pt>
                <c:pt idx="393">
                  <c:v>0.35060000000000002</c:v>
                </c:pt>
                <c:pt idx="394">
                  <c:v>0.35060000000000002</c:v>
                </c:pt>
                <c:pt idx="395">
                  <c:v>0.35060000000000002</c:v>
                </c:pt>
                <c:pt idx="396">
                  <c:v>0.35060000000000002</c:v>
                </c:pt>
                <c:pt idx="397">
                  <c:v>0.35060000000000002</c:v>
                </c:pt>
                <c:pt idx="398">
                  <c:v>0.35060000000000002</c:v>
                </c:pt>
                <c:pt idx="399">
                  <c:v>0.35060000000000002</c:v>
                </c:pt>
                <c:pt idx="400">
                  <c:v>0.35060000000000002</c:v>
                </c:pt>
                <c:pt idx="401">
                  <c:v>0.35060000000000002</c:v>
                </c:pt>
                <c:pt idx="402">
                  <c:v>0.35060000000000002</c:v>
                </c:pt>
                <c:pt idx="403">
                  <c:v>0.35060000000000002</c:v>
                </c:pt>
                <c:pt idx="404">
                  <c:v>0.35060000000000002</c:v>
                </c:pt>
                <c:pt idx="405">
                  <c:v>0.35060000000000002</c:v>
                </c:pt>
                <c:pt idx="406">
                  <c:v>0.35060000000000002</c:v>
                </c:pt>
                <c:pt idx="407">
                  <c:v>0.35060000000000002</c:v>
                </c:pt>
                <c:pt idx="408">
                  <c:v>0.35060000000000002</c:v>
                </c:pt>
                <c:pt idx="409">
                  <c:v>0.35060000000000002</c:v>
                </c:pt>
                <c:pt idx="410">
                  <c:v>0.35060000000000002</c:v>
                </c:pt>
                <c:pt idx="411">
                  <c:v>0.35060000000000002</c:v>
                </c:pt>
                <c:pt idx="412">
                  <c:v>0.35060000000000002</c:v>
                </c:pt>
                <c:pt idx="413">
                  <c:v>0.35060000000000002</c:v>
                </c:pt>
                <c:pt idx="414">
                  <c:v>0.35060000000000002</c:v>
                </c:pt>
                <c:pt idx="415">
                  <c:v>0.35060000000000002</c:v>
                </c:pt>
                <c:pt idx="416">
                  <c:v>0.35060000000000002</c:v>
                </c:pt>
                <c:pt idx="417">
                  <c:v>0.35060000000000002</c:v>
                </c:pt>
                <c:pt idx="418">
                  <c:v>0.35060000000000002</c:v>
                </c:pt>
                <c:pt idx="419">
                  <c:v>0.35060000000000002</c:v>
                </c:pt>
                <c:pt idx="420">
                  <c:v>0.35060000000000002</c:v>
                </c:pt>
                <c:pt idx="421">
                  <c:v>0.35060000000000002</c:v>
                </c:pt>
                <c:pt idx="422">
                  <c:v>0.35060000000000002</c:v>
                </c:pt>
                <c:pt idx="423">
                  <c:v>0.35060000000000002</c:v>
                </c:pt>
                <c:pt idx="424">
                  <c:v>0.35060000000000002</c:v>
                </c:pt>
                <c:pt idx="425">
                  <c:v>0.35060000000000002</c:v>
                </c:pt>
                <c:pt idx="426">
                  <c:v>0.35060000000000002</c:v>
                </c:pt>
                <c:pt idx="427">
                  <c:v>0.35060000000000002</c:v>
                </c:pt>
                <c:pt idx="428">
                  <c:v>0.35060000000000002</c:v>
                </c:pt>
                <c:pt idx="429">
                  <c:v>0.35060000000000002</c:v>
                </c:pt>
                <c:pt idx="430">
                  <c:v>0.35060000000000002</c:v>
                </c:pt>
                <c:pt idx="431">
                  <c:v>0.35060000000000002</c:v>
                </c:pt>
                <c:pt idx="432">
                  <c:v>0.35060000000000002</c:v>
                </c:pt>
                <c:pt idx="433">
                  <c:v>0.35060000000000002</c:v>
                </c:pt>
                <c:pt idx="434">
                  <c:v>0.35060000000000002</c:v>
                </c:pt>
                <c:pt idx="435">
                  <c:v>0.35060000000000002</c:v>
                </c:pt>
                <c:pt idx="436">
                  <c:v>0.35060000000000002</c:v>
                </c:pt>
                <c:pt idx="437">
                  <c:v>0.35060000000000002</c:v>
                </c:pt>
                <c:pt idx="438">
                  <c:v>0.35060000000000002</c:v>
                </c:pt>
                <c:pt idx="439">
                  <c:v>0.35060000000000002</c:v>
                </c:pt>
                <c:pt idx="440">
                  <c:v>0.35060000000000002</c:v>
                </c:pt>
                <c:pt idx="441">
                  <c:v>0.35060000000000002</c:v>
                </c:pt>
                <c:pt idx="442">
                  <c:v>0.35060000000000002</c:v>
                </c:pt>
              </c:numCache>
            </c:numRef>
          </c:val>
          <c:smooth val="0"/>
          <c:extLst xmlns:c16r2="http://schemas.microsoft.com/office/drawing/2015/06/chart">
            <c:ext xmlns:c16="http://schemas.microsoft.com/office/drawing/2014/chart" uri="{C3380CC4-5D6E-409C-BE32-E72D297353CC}">
              <c16:uniqueId val="{00000002-F5F8-4F7E-906E-E6D6ECF06B38}"/>
            </c:ext>
          </c:extLst>
        </c:ser>
        <c:dLbls>
          <c:showLegendKey val="0"/>
          <c:showVal val="0"/>
          <c:showCatName val="0"/>
          <c:showSerName val="0"/>
          <c:showPercent val="0"/>
          <c:showBubbleSize val="0"/>
        </c:dLbls>
        <c:smooth val="0"/>
        <c:axId val="97343960"/>
        <c:axId val="97343568"/>
      </c:lineChart>
      <c:dateAx>
        <c:axId val="97343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3568"/>
        <c:crossesAt val="0"/>
        <c:auto val="0"/>
        <c:lblOffset val="100"/>
        <c:baseTimeUnit val="days"/>
        <c:majorUnit val="1"/>
        <c:majorTimeUnit val="months"/>
        <c:minorUnit val="1"/>
        <c:minorTimeUnit val="months"/>
      </c:dateAx>
      <c:valAx>
        <c:axId val="973435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3960"/>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ru-RU" sz="1100"/>
              <a:t>Ревизия А1</a:t>
            </a:r>
          </a:p>
          <a:p>
            <a:pPr>
              <a:defRPr sz="1100"/>
            </a:pPr>
            <a:r>
              <a:rPr lang="ru-RU" sz="1100"/>
              <a:t>График</a:t>
            </a:r>
            <a:r>
              <a:rPr lang="ru-RU" sz="1100" baseline="0"/>
              <a:t> РД</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V2'!$J$3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A1'!$J$10:$J$388</c:f>
              <c:numCache>
                <c:formatCode>0.00%</c:formatCode>
                <c:ptCount val="3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numCache>
            </c:numRef>
          </c:val>
          <c:smooth val="0"/>
          <c:extLst xmlns:c16r2="http://schemas.microsoft.com/office/drawing/2015/06/chart">
            <c:ext xmlns:c16="http://schemas.microsoft.com/office/drawing/2014/chart" uri="{C3380CC4-5D6E-409C-BE32-E72D297353CC}">
              <c16:uniqueId val="{00000000-286A-4FA7-A0D3-6527E746AAD2}"/>
            </c:ext>
          </c:extLst>
        </c:ser>
        <c:ser>
          <c:idx val="1"/>
          <c:order val="1"/>
          <c:tx>
            <c:strRef>
              <c:f>'SUM 00 V2'!$H$3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A1'!$H$10:$H$452</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numCache>
            </c:numRef>
          </c:val>
          <c:smooth val="0"/>
          <c:extLst xmlns:c16r2="http://schemas.microsoft.com/office/drawing/2015/06/chart">
            <c:ext xmlns:c16="http://schemas.microsoft.com/office/drawing/2014/chart" uri="{C3380CC4-5D6E-409C-BE32-E72D297353CC}">
              <c16:uniqueId val="{00000001-286A-4FA7-A0D3-6527E746AAD2}"/>
            </c:ext>
          </c:extLst>
        </c:ser>
        <c:ser>
          <c:idx val="2"/>
          <c:order val="2"/>
          <c:tx>
            <c:strRef>
              <c:f>'SUM 00 V2'!$I$3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A1'!$I$10:$I$452</c:f>
              <c:numCache>
                <c:formatCode>0.00%</c:formatCode>
                <c:ptCount val="443"/>
                <c:pt idx="385">
                  <c:v>0.44500000000000001</c:v>
                </c:pt>
                <c:pt idx="386">
                  <c:v>0.44500000000000001</c:v>
                </c:pt>
                <c:pt idx="387">
                  <c:v>0.44500000000000001</c:v>
                </c:pt>
                <c:pt idx="388">
                  <c:v>0.44500000000000001</c:v>
                </c:pt>
                <c:pt idx="389">
                  <c:v>0.44500000000000001</c:v>
                </c:pt>
                <c:pt idx="390">
                  <c:v>0.44500000000000001</c:v>
                </c:pt>
                <c:pt idx="391">
                  <c:v>0.44500000000000001</c:v>
                </c:pt>
                <c:pt idx="392">
                  <c:v>0.44500000000000001</c:v>
                </c:pt>
                <c:pt idx="393">
                  <c:v>0.44500000000000001</c:v>
                </c:pt>
                <c:pt idx="394">
                  <c:v>0.44500000000000001</c:v>
                </c:pt>
                <c:pt idx="395">
                  <c:v>0.44500000000000001</c:v>
                </c:pt>
                <c:pt idx="396">
                  <c:v>0.44500000000000001</c:v>
                </c:pt>
                <c:pt idx="397">
                  <c:v>0.44500000000000001</c:v>
                </c:pt>
                <c:pt idx="398">
                  <c:v>0.44500000000000001</c:v>
                </c:pt>
                <c:pt idx="399">
                  <c:v>0.44500000000000001</c:v>
                </c:pt>
                <c:pt idx="400">
                  <c:v>0.44500000000000001</c:v>
                </c:pt>
                <c:pt idx="401">
                  <c:v>0.44500000000000001</c:v>
                </c:pt>
                <c:pt idx="402">
                  <c:v>0.44500000000000001</c:v>
                </c:pt>
                <c:pt idx="403">
                  <c:v>0.44500000000000001</c:v>
                </c:pt>
                <c:pt idx="404">
                  <c:v>0.44500000000000001</c:v>
                </c:pt>
                <c:pt idx="405">
                  <c:v>0.44500000000000001</c:v>
                </c:pt>
                <c:pt idx="406">
                  <c:v>0.44500000000000001</c:v>
                </c:pt>
                <c:pt idx="407">
                  <c:v>0.44500000000000001</c:v>
                </c:pt>
                <c:pt idx="408">
                  <c:v>0.44500000000000001</c:v>
                </c:pt>
                <c:pt idx="409">
                  <c:v>0.44500000000000001</c:v>
                </c:pt>
                <c:pt idx="410">
                  <c:v>0.44500000000000001</c:v>
                </c:pt>
                <c:pt idx="411">
                  <c:v>0.44500000000000001</c:v>
                </c:pt>
                <c:pt idx="412">
                  <c:v>0.44500000000000001</c:v>
                </c:pt>
                <c:pt idx="413">
                  <c:v>0.44500000000000001</c:v>
                </c:pt>
                <c:pt idx="414">
                  <c:v>0.44500000000000001</c:v>
                </c:pt>
                <c:pt idx="415">
                  <c:v>0.44500000000000001</c:v>
                </c:pt>
                <c:pt idx="416">
                  <c:v>0.44500000000000001</c:v>
                </c:pt>
                <c:pt idx="417">
                  <c:v>0.44500000000000001</c:v>
                </c:pt>
                <c:pt idx="418">
                  <c:v>0.44500000000000001</c:v>
                </c:pt>
                <c:pt idx="419">
                  <c:v>0.44500000000000001</c:v>
                </c:pt>
                <c:pt idx="420">
                  <c:v>0.44500000000000001</c:v>
                </c:pt>
                <c:pt idx="421">
                  <c:v>0.44500000000000001</c:v>
                </c:pt>
                <c:pt idx="422">
                  <c:v>0.44500000000000001</c:v>
                </c:pt>
                <c:pt idx="423">
                  <c:v>0.44500000000000001</c:v>
                </c:pt>
                <c:pt idx="424">
                  <c:v>0.44500000000000001</c:v>
                </c:pt>
                <c:pt idx="425">
                  <c:v>0.44500000000000001</c:v>
                </c:pt>
                <c:pt idx="426">
                  <c:v>0.44500000000000001</c:v>
                </c:pt>
                <c:pt idx="427">
                  <c:v>0.44500000000000001</c:v>
                </c:pt>
                <c:pt idx="428">
                  <c:v>0.44500000000000001</c:v>
                </c:pt>
                <c:pt idx="429">
                  <c:v>0.44500000000000001</c:v>
                </c:pt>
                <c:pt idx="430">
                  <c:v>0.44500000000000001</c:v>
                </c:pt>
                <c:pt idx="431">
                  <c:v>0.44500000000000001</c:v>
                </c:pt>
                <c:pt idx="432">
                  <c:v>0.44500000000000001</c:v>
                </c:pt>
                <c:pt idx="433">
                  <c:v>0.44500000000000001</c:v>
                </c:pt>
                <c:pt idx="434">
                  <c:v>0.44500000000000001</c:v>
                </c:pt>
                <c:pt idx="435">
                  <c:v>0.44500000000000001</c:v>
                </c:pt>
                <c:pt idx="436">
                  <c:v>0.44500000000000001</c:v>
                </c:pt>
                <c:pt idx="437">
                  <c:v>0.44500000000000001</c:v>
                </c:pt>
                <c:pt idx="438">
                  <c:v>0.44500000000000001</c:v>
                </c:pt>
                <c:pt idx="439">
                  <c:v>0.44500000000000001</c:v>
                </c:pt>
                <c:pt idx="440">
                  <c:v>0.44500000000000001</c:v>
                </c:pt>
                <c:pt idx="441">
                  <c:v>0.44500000000000001</c:v>
                </c:pt>
                <c:pt idx="442">
                  <c:v>0.44500000000000001</c:v>
                </c:pt>
              </c:numCache>
            </c:numRef>
          </c:val>
          <c:smooth val="0"/>
          <c:extLst xmlns:c16r2="http://schemas.microsoft.com/office/drawing/2015/06/chart">
            <c:ext xmlns:c16="http://schemas.microsoft.com/office/drawing/2014/chart" uri="{C3380CC4-5D6E-409C-BE32-E72D297353CC}">
              <c16:uniqueId val="{00000002-286A-4FA7-A0D3-6527E746AAD2}"/>
            </c:ext>
          </c:extLst>
        </c:ser>
        <c:dLbls>
          <c:showLegendKey val="0"/>
          <c:showVal val="0"/>
          <c:showCatName val="0"/>
          <c:showSerName val="0"/>
          <c:showPercent val="0"/>
          <c:showBubbleSize val="0"/>
        </c:dLbls>
        <c:smooth val="0"/>
        <c:axId val="97344744"/>
        <c:axId val="97345136"/>
      </c:lineChart>
      <c:dateAx>
        <c:axId val="97344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5136"/>
        <c:crossesAt val="0"/>
        <c:auto val="0"/>
        <c:lblOffset val="100"/>
        <c:baseTimeUnit val="days"/>
        <c:majorUnit val="1"/>
        <c:majorTimeUnit val="months"/>
        <c:minorUnit val="1"/>
        <c:minorTimeUnit val="months"/>
      </c:dateAx>
      <c:valAx>
        <c:axId val="97345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97344744"/>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Revision 00</a:t>
            </a:r>
            <a:endParaRPr lang="ru-RU" sz="1000">
              <a:effectLst/>
            </a:endParaRPr>
          </a:p>
          <a:p>
            <a:pPr>
              <a:defRPr sz="1000"/>
            </a:pPr>
            <a:r>
              <a:rPr lang="en-US" sz="1000" b="0" i="0" baseline="0">
                <a:effectLst/>
              </a:rPr>
              <a:t>VDR diagram</a:t>
            </a:r>
            <a:endParaRPr lang="ru-RU" sz="1000">
              <a:effectLst/>
            </a:endParaRPr>
          </a:p>
        </c:rich>
      </c:tx>
      <c:layout>
        <c:manualLayout>
          <c:xMode val="edge"/>
          <c:yMode val="edge"/>
          <c:x val="0.45535185397686023"/>
          <c:y val="5.8997050147492625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V2'!$D$3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V2'!$D$4:$D$446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9999-49E2-A708-8C2A30325964}"/>
            </c:ext>
          </c:extLst>
        </c:ser>
        <c:ser>
          <c:idx val="1"/>
          <c:order val="1"/>
          <c:tx>
            <c:strRef>
              <c:f>'SUM 00 V2'!$B$3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V2'!$B$4:$B$446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2.5125628140703518E-3</c:v>
                </c:pt>
                <c:pt idx="130">
                  <c:v>2.5125628140703518E-3</c:v>
                </c:pt>
                <c:pt idx="131">
                  <c:v>2.5125628140703518E-3</c:v>
                </c:pt>
                <c:pt idx="132">
                  <c:v>2.5125628140703518E-3</c:v>
                </c:pt>
                <c:pt idx="133">
                  <c:v>2.5125628140703518E-3</c:v>
                </c:pt>
                <c:pt idx="134">
                  <c:v>2.5125628140703518E-3</c:v>
                </c:pt>
                <c:pt idx="135">
                  <c:v>2.5125628140703518E-3</c:v>
                </c:pt>
                <c:pt idx="136">
                  <c:v>2.5125628140703518E-3</c:v>
                </c:pt>
                <c:pt idx="137">
                  <c:v>2.5125628140703518E-3</c:v>
                </c:pt>
                <c:pt idx="138">
                  <c:v>2.5125628140703518E-3</c:v>
                </c:pt>
                <c:pt idx="139">
                  <c:v>2.5125628140703518E-3</c:v>
                </c:pt>
                <c:pt idx="140">
                  <c:v>2.5125628140703518E-3</c:v>
                </c:pt>
                <c:pt idx="141">
                  <c:v>2.5125628140703518E-3</c:v>
                </c:pt>
                <c:pt idx="142">
                  <c:v>2.5125628140703518E-3</c:v>
                </c:pt>
                <c:pt idx="143">
                  <c:v>2.5125628140703518E-3</c:v>
                </c:pt>
                <c:pt idx="144">
                  <c:v>2.5125628140703518E-3</c:v>
                </c:pt>
                <c:pt idx="145">
                  <c:v>2.5125628140703518E-3</c:v>
                </c:pt>
                <c:pt idx="146">
                  <c:v>2.5125628140703518E-3</c:v>
                </c:pt>
                <c:pt idx="147">
                  <c:v>2.5125628140703518E-3</c:v>
                </c:pt>
                <c:pt idx="148">
                  <c:v>2.5125628140703518E-3</c:v>
                </c:pt>
                <c:pt idx="149">
                  <c:v>2.5125628140703518E-3</c:v>
                </c:pt>
                <c:pt idx="150">
                  <c:v>2.5125628140703518E-3</c:v>
                </c:pt>
                <c:pt idx="151">
                  <c:v>2.5125628140703518E-3</c:v>
                </c:pt>
                <c:pt idx="152">
                  <c:v>2.5125628140703518E-3</c:v>
                </c:pt>
                <c:pt idx="153">
                  <c:v>2.5125628140703518E-3</c:v>
                </c:pt>
                <c:pt idx="154">
                  <c:v>2.5125628140703518E-3</c:v>
                </c:pt>
                <c:pt idx="155">
                  <c:v>2.5125628140703518E-3</c:v>
                </c:pt>
                <c:pt idx="156">
                  <c:v>2.5125628140703518E-3</c:v>
                </c:pt>
                <c:pt idx="157">
                  <c:v>2.5125628140703518E-3</c:v>
                </c:pt>
                <c:pt idx="158">
                  <c:v>2.5125628140703518E-3</c:v>
                </c:pt>
                <c:pt idx="159">
                  <c:v>2.5125628140703518E-3</c:v>
                </c:pt>
                <c:pt idx="160">
                  <c:v>2.5125628140703518E-3</c:v>
                </c:pt>
                <c:pt idx="161">
                  <c:v>2.5125628140703518E-3</c:v>
                </c:pt>
                <c:pt idx="162">
                  <c:v>2.5125628140703518E-3</c:v>
                </c:pt>
                <c:pt idx="163">
                  <c:v>2.5125628140703518E-3</c:v>
                </c:pt>
                <c:pt idx="164">
                  <c:v>2.5125628140703518E-3</c:v>
                </c:pt>
                <c:pt idx="165">
                  <c:v>2.5125628140703518E-3</c:v>
                </c:pt>
                <c:pt idx="166">
                  <c:v>2.5125628140703518E-3</c:v>
                </c:pt>
                <c:pt idx="167">
                  <c:v>2.5125628140703518E-3</c:v>
                </c:pt>
                <c:pt idx="168">
                  <c:v>2.5125628140703518E-3</c:v>
                </c:pt>
                <c:pt idx="169">
                  <c:v>2.5125628140703518E-3</c:v>
                </c:pt>
                <c:pt idx="170">
                  <c:v>2.5125628140703518E-3</c:v>
                </c:pt>
                <c:pt idx="171">
                  <c:v>2.5125628140703518E-3</c:v>
                </c:pt>
                <c:pt idx="172">
                  <c:v>2.5125628140703518E-3</c:v>
                </c:pt>
                <c:pt idx="173">
                  <c:v>2.5125628140703518E-3</c:v>
                </c:pt>
                <c:pt idx="174">
                  <c:v>2.5125628140703518E-3</c:v>
                </c:pt>
                <c:pt idx="175">
                  <c:v>2.5125628140703518E-3</c:v>
                </c:pt>
                <c:pt idx="176">
                  <c:v>2.5125628140703518E-3</c:v>
                </c:pt>
                <c:pt idx="177">
                  <c:v>2.5125628140703518E-3</c:v>
                </c:pt>
                <c:pt idx="178">
                  <c:v>2.5125628140703518E-3</c:v>
                </c:pt>
                <c:pt idx="179">
                  <c:v>2.5125628140703518E-3</c:v>
                </c:pt>
                <c:pt idx="180">
                  <c:v>2.5125628140703518E-3</c:v>
                </c:pt>
                <c:pt idx="181">
                  <c:v>2.5125628140703518E-3</c:v>
                </c:pt>
                <c:pt idx="182">
                  <c:v>2.5125628140703518E-3</c:v>
                </c:pt>
                <c:pt idx="183">
                  <c:v>2.5125628140703518E-3</c:v>
                </c:pt>
                <c:pt idx="184">
                  <c:v>2.5125628140703518E-3</c:v>
                </c:pt>
                <c:pt idx="185">
                  <c:v>2.5125628140703518E-3</c:v>
                </c:pt>
                <c:pt idx="186">
                  <c:v>2.5125628140703518E-3</c:v>
                </c:pt>
                <c:pt idx="187">
                  <c:v>2.5125628140703518E-3</c:v>
                </c:pt>
                <c:pt idx="188">
                  <c:v>2.5125628140703518E-3</c:v>
                </c:pt>
                <c:pt idx="189">
                  <c:v>2.5125628140703518E-3</c:v>
                </c:pt>
                <c:pt idx="190">
                  <c:v>2.5125628140703518E-3</c:v>
                </c:pt>
                <c:pt idx="191">
                  <c:v>2.5125628140703518E-3</c:v>
                </c:pt>
                <c:pt idx="192">
                  <c:v>2.5125628140703518E-3</c:v>
                </c:pt>
                <c:pt idx="193">
                  <c:v>2.7638190954773871E-2</c:v>
                </c:pt>
                <c:pt idx="194">
                  <c:v>2.7638190954773871E-2</c:v>
                </c:pt>
                <c:pt idx="195">
                  <c:v>2.7638190954773871E-2</c:v>
                </c:pt>
                <c:pt idx="196">
                  <c:v>3.0150753768844223E-2</c:v>
                </c:pt>
                <c:pt idx="197">
                  <c:v>3.0150753768844223E-2</c:v>
                </c:pt>
                <c:pt idx="198">
                  <c:v>3.0150753768844223E-2</c:v>
                </c:pt>
                <c:pt idx="199">
                  <c:v>3.0150753768844223E-2</c:v>
                </c:pt>
                <c:pt idx="200">
                  <c:v>3.0150753768844223E-2</c:v>
                </c:pt>
                <c:pt idx="201">
                  <c:v>3.0150753768844223E-2</c:v>
                </c:pt>
                <c:pt idx="202">
                  <c:v>3.0150753768844223E-2</c:v>
                </c:pt>
                <c:pt idx="203">
                  <c:v>3.5175879396984924E-2</c:v>
                </c:pt>
                <c:pt idx="204">
                  <c:v>3.5175879396984924E-2</c:v>
                </c:pt>
                <c:pt idx="205">
                  <c:v>3.5175879396984924E-2</c:v>
                </c:pt>
                <c:pt idx="206">
                  <c:v>3.5175879396984924E-2</c:v>
                </c:pt>
                <c:pt idx="207">
                  <c:v>3.5175879396984924E-2</c:v>
                </c:pt>
                <c:pt idx="208">
                  <c:v>3.5175879396984924E-2</c:v>
                </c:pt>
                <c:pt idx="209">
                  <c:v>3.5175879396984924E-2</c:v>
                </c:pt>
                <c:pt idx="210">
                  <c:v>5.0251256281407038E-2</c:v>
                </c:pt>
                <c:pt idx="211">
                  <c:v>5.0251256281407038E-2</c:v>
                </c:pt>
                <c:pt idx="212">
                  <c:v>5.0251256281407038E-2</c:v>
                </c:pt>
                <c:pt idx="213">
                  <c:v>5.0251256281407038E-2</c:v>
                </c:pt>
                <c:pt idx="214">
                  <c:v>5.0251256281407038E-2</c:v>
                </c:pt>
                <c:pt idx="215">
                  <c:v>5.0251256281407038E-2</c:v>
                </c:pt>
                <c:pt idx="216">
                  <c:v>5.0251256281407038E-2</c:v>
                </c:pt>
                <c:pt idx="217">
                  <c:v>5.2763819095477386E-2</c:v>
                </c:pt>
                <c:pt idx="218">
                  <c:v>5.2763819095477386E-2</c:v>
                </c:pt>
                <c:pt idx="219">
                  <c:v>5.2763819095477386E-2</c:v>
                </c:pt>
                <c:pt idx="220">
                  <c:v>5.2763819095477386E-2</c:v>
                </c:pt>
                <c:pt idx="221">
                  <c:v>5.2763819095477386E-2</c:v>
                </c:pt>
                <c:pt idx="222">
                  <c:v>5.2763819095477386E-2</c:v>
                </c:pt>
                <c:pt idx="223">
                  <c:v>5.2763819095477386E-2</c:v>
                </c:pt>
                <c:pt idx="224">
                  <c:v>5.2763819095477386E-2</c:v>
                </c:pt>
                <c:pt idx="225">
                  <c:v>5.2763819095477386E-2</c:v>
                </c:pt>
                <c:pt idx="226">
                  <c:v>5.2763819095477386E-2</c:v>
                </c:pt>
                <c:pt idx="227">
                  <c:v>5.2763819095477386E-2</c:v>
                </c:pt>
                <c:pt idx="228">
                  <c:v>5.2763819095477386E-2</c:v>
                </c:pt>
                <c:pt idx="229">
                  <c:v>5.2763819095477386E-2</c:v>
                </c:pt>
                <c:pt idx="230">
                  <c:v>5.2763819095477386E-2</c:v>
                </c:pt>
                <c:pt idx="231">
                  <c:v>5.2763819095477386E-2</c:v>
                </c:pt>
                <c:pt idx="232">
                  <c:v>5.2763819095477386E-2</c:v>
                </c:pt>
                <c:pt idx="233">
                  <c:v>5.2763819095477386E-2</c:v>
                </c:pt>
                <c:pt idx="234">
                  <c:v>5.2763819095477386E-2</c:v>
                </c:pt>
                <c:pt idx="235">
                  <c:v>5.7788944723618091E-2</c:v>
                </c:pt>
                <c:pt idx="236">
                  <c:v>5.7788944723618091E-2</c:v>
                </c:pt>
                <c:pt idx="237">
                  <c:v>5.7788944723618091E-2</c:v>
                </c:pt>
                <c:pt idx="238">
                  <c:v>6.030150753768844E-2</c:v>
                </c:pt>
                <c:pt idx="239">
                  <c:v>6.030150753768844E-2</c:v>
                </c:pt>
                <c:pt idx="240">
                  <c:v>6.030150753768844E-2</c:v>
                </c:pt>
                <c:pt idx="241">
                  <c:v>6.030150753768844E-2</c:v>
                </c:pt>
                <c:pt idx="242">
                  <c:v>6.030150753768844E-2</c:v>
                </c:pt>
                <c:pt idx="243">
                  <c:v>6.030150753768844E-2</c:v>
                </c:pt>
                <c:pt idx="244">
                  <c:v>6.030150753768844E-2</c:v>
                </c:pt>
                <c:pt idx="245">
                  <c:v>6.030150753768844E-2</c:v>
                </c:pt>
                <c:pt idx="246">
                  <c:v>6.030150753768844E-2</c:v>
                </c:pt>
                <c:pt idx="247">
                  <c:v>6.030150753768844E-2</c:v>
                </c:pt>
                <c:pt idx="248">
                  <c:v>6.2814070351758788E-2</c:v>
                </c:pt>
                <c:pt idx="249">
                  <c:v>6.2814070351758788E-2</c:v>
                </c:pt>
                <c:pt idx="250">
                  <c:v>6.2814070351758788E-2</c:v>
                </c:pt>
                <c:pt idx="251">
                  <c:v>6.2814070351758788E-2</c:v>
                </c:pt>
                <c:pt idx="252">
                  <c:v>6.2814070351758788E-2</c:v>
                </c:pt>
                <c:pt idx="253">
                  <c:v>6.2814070351758788E-2</c:v>
                </c:pt>
                <c:pt idx="254">
                  <c:v>6.2814070351758788E-2</c:v>
                </c:pt>
                <c:pt idx="255">
                  <c:v>6.2814070351758788E-2</c:v>
                </c:pt>
                <c:pt idx="256">
                  <c:v>6.2814070351758788E-2</c:v>
                </c:pt>
                <c:pt idx="257">
                  <c:v>6.2814070351758788E-2</c:v>
                </c:pt>
                <c:pt idx="258">
                  <c:v>6.2814070351758788E-2</c:v>
                </c:pt>
                <c:pt idx="259">
                  <c:v>6.2814070351758788E-2</c:v>
                </c:pt>
                <c:pt idx="260">
                  <c:v>6.2814070351758788E-2</c:v>
                </c:pt>
                <c:pt idx="261">
                  <c:v>6.2814070351758788E-2</c:v>
                </c:pt>
                <c:pt idx="262">
                  <c:v>6.2814070351758788E-2</c:v>
                </c:pt>
                <c:pt idx="263">
                  <c:v>6.2814070351758788E-2</c:v>
                </c:pt>
                <c:pt idx="264">
                  <c:v>6.2814070351758788E-2</c:v>
                </c:pt>
                <c:pt idx="265">
                  <c:v>6.2814070351758788E-2</c:v>
                </c:pt>
                <c:pt idx="266">
                  <c:v>6.5326633165829137E-2</c:v>
                </c:pt>
                <c:pt idx="267">
                  <c:v>6.5326633165829137E-2</c:v>
                </c:pt>
                <c:pt idx="268">
                  <c:v>6.5326633165829137E-2</c:v>
                </c:pt>
                <c:pt idx="269">
                  <c:v>7.0351758793969835E-2</c:v>
                </c:pt>
                <c:pt idx="270">
                  <c:v>7.2864321608040183E-2</c:v>
                </c:pt>
                <c:pt idx="271">
                  <c:v>7.2864321608040183E-2</c:v>
                </c:pt>
                <c:pt idx="272">
                  <c:v>7.2864321608040183E-2</c:v>
                </c:pt>
                <c:pt idx="273">
                  <c:v>7.2864321608040183E-2</c:v>
                </c:pt>
                <c:pt idx="274">
                  <c:v>7.2864321608040183E-2</c:v>
                </c:pt>
                <c:pt idx="275">
                  <c:v>7.2864321608040183E-2</c:v>
                </c:pt>
                <c:pt idx="276">
                  <c:v>7.5376884422110532E-2</c:v>
                </c:pt>
                <c:pt idx="277">
                  <c:v>7.5376884422110532E-2</c:v>
                </c:pt>
                <c:pt idx="278">
                  <c:v>7.5376884422110532E-2</c:v>
                </c:pt>
                <c:pt idx="279">
                  <c:v>7.5376884422110532E-2</c:v>
                </c:pt>
                <c:pt idx="280">
                  <c:v>7.5376884422110532E-2</c:v>
                </c:pt>
                <c:pt idx="281">
                  <c:v>7.5376884422110532E-2</c:v>
                </c:pt>
                <c:pt idx="282">
                  <c:v>7.5376884422110532E-2</c:v>
                </c:pt>
                <c:pt idx="283">
                  <c:v>7.5376884422110532E-2</c:v>
                </c:pt>
                <c:pt idx="284">
                  <c:v>7.7889447236180881E-2</c:v>
                </c:pt>
                <c:pt idx="285">
                  <c:v>7.7889447236180881E-2</c:v>
                </c:pt>
                <c:pt idx="286">
                  <c:v>8.5427135678391941E-2</c:v>
                </c:pt>
                <c:pt idx="287">
                  <c:v>8.5427135678391941E-2</c:v>
                </c:pt>
                <c:pt idx="288">
                  <c:v>8.5427135678391941E-2</c:v>
                </c:pt>
                <c:pt idx="289">
                  <c:v>8.5427135678391941E-2</c:v>
                </c:pt>
                <c:pt idx="290">
                  <c:v>8.5427135678391941E-2</c:v>
                </c:pt>
                <c:pt idx="291">
                  <c:v>8.5427135678391941E-2</c:v>
                </c:pt>
                <c:pt idx="292">
                  <c:v>8.5427135678391941E-2</c:v>
                </c:pt>
                <c:pt idx="293">
                  <c:v>8.5427135678391941E-2</c:v>
                </c:pt>
                <c:pt idx="294">
                  <c:v>8.5427135678391941E-2</c:v>
                </c:pt>
                <c:pt idx="295">
                  <c:v>8.5427135678391941E-2</c:v>
                </c:pt>
                <c:pt idx="296">
                  <c:v>0.16080402010050243</c:v>
                </c:pt>
                <c:pt idx="297">
                  <c:v>0.16331658291457279</c:v>
                </c:pt>
                <c:pt idx="298">
                  <c:v>0.16331658291457279</c:v>
                </c:pt>
                <c:pt idx="299">
                  <c:v>0.16331658291457279</c:v>
                </c:pt>
                <c:pt idx="300">
                  <c:v>0.16331658291457279</c:v>
                </c:pt>
                <c:pt idx="301">
                  <c:v>0.16582914572864316</c:v>
                </c:pt>
                <c:pt idx="302">
                  <c:v>0.18090452261306528</c:v>
                </c:pt>
                <c:pt idx="303">
                  <c:v>0.18090452261306528</c:v>
                </c:pt>
                <c:pt idx="304">
                  <c:v>0.18090452261306528</c:v>
                </c:pt>
                <c:pt idx="305">
                  <c:v>0.18090452261306528</c:v>
                </c:pt>
                <c:pt idx="306">
                  <c:v>0.18090452261306528</c:v>
                </c:pt>
                <c:pt idx="307">
                  <c:v>0.18090452261306528</c:v>
                </c:pt>
                <c:pt idx="308">
                  <c:v>0.33919597989949746</c:v>
                </c:pt>
                <c:pt idx="309">
                  <c:v>0.33919597989949746</c:v>
                </c:pt>
                <c:pt idx="310">
                  <c:v>0.33919597989949746</c:v>
                </c:pt>
                <c:pt idx="311">
                  <c:v>0.34422110552763818</c:v>
                </c:pt>
                <c:pt idx="312">
                  <c:v>0.34422110552763818</c:v>
                </c:pt>
                <c:pt idx="313">
                  <c:v>0.34673366834170855</c:v>
                </c:pt>
                <c:pt idx="314">
                  <c:v>0.34673366834170855</c:v>
                </c:pt>
                <c:pt idx="315">
                  <c:v>0.34673366834170855</c:v>
                </c:pt>
                <c:pt idx="316">
                  <c:v>0.34673366834170855</c:v>
                </c:pt>
                <c:pt idx="317">
                  <c:v>0.36180904522613067</c:v>
                </c:pt>
                <c:pt idx="318">
                  <c:v>0.36180904522613067</c:v>
                </c:pt>
                <c:pt idx="319">
                  <c:v>0.42713567839195976</c:v>
                </c:pt>
                <c:pt idx="320">
                  <c:v>0.42713567839195976</c:v>
                </c:pt>
                <c:pt idx="321">
                  <c:v>0.42713567839195976</c:v>
                </c:pt>
                <c:pt idx="322">
                  <c:v>0.42713567839195976</c:v>
                </c:pt>
                <c:pt idx="323">
                  <c:v>0.42713567839195976</c:v>
                </c:pt>
                <c:pt idx="324">
                  <c:v>0.42713567839195976</c:v>
                </c:pt>
                <c:pt idx="325">
                  <c:v>0.42713567839195976</c:v>
                </c:pt>
                <c:pt idx="326">
                  <c:v>0.42713567839195976</c:v>
                </c:pt>
                <c:pt idx="327">
                  <c:v>0.43216080402010049</c:v>
                </c:pt>
                <c:pt idx="328">
                  <c:v>0.43216080402010049</c:v>
                </c:pt>
                <c:pt idx="329">
                  <c:v>0.44221105527638188</c:v>
                </c:pt>
                <c:pt idx="330">
                  <c:v>0.45226130653266328</c:v>
                </c:pt>
                <c:pt idx="331">
                  <c:v>0.45226130653266328</c:v>
                </c:pt>
                <c:pt idx="332">
                  <c:v>0.49246231155778891</c:v>
                </c:pt>
                <c:pt idx="333">
                  <c:v>0.49246231155778891</c:v>
                </c:pt>
                <c:pt idx="334">
                  <c:v>0.49246231155778891</c:v>
                </c:pt>
                <c:pt idx="335">
                  <c:v>0.49246231155778891</c:v>
                </c:pt>
                <c:pt idx="336">
                  <c:v>0.49246231155778891</c:v>
                </c:pt>
                <c:pt idx="337">
                  <c:v>0.49246231155778891</c:v>
                </c:pt>
                <c:pt idx="338">
                  <c:v>0.49246231155778891</c:v>
                </c:pt>
                <c:pt idx="339">
                  <c:v>0.49497487437185927</c:v>
                </c:pt>
                <c:pt idx="340">
                  <c:v>0.49497487437185927</c:v>
                </c:pt>
                <c:pt idx="341">
                  <c:v>0.49497487437185927</c:v>
                </c:pt>
                <c:pt idx="342">
                  <c:v>0.49748743718592964</c:v>
                </c:pt>
                <c:pt idx="343">
                  <c:v>0.49748743718592964</c:v>
                </c:pt>
                <c:pt idx="344">
                  <c:v>0.51005025125628145</c:v>
                </c:pt>
                <c:pt idx="345">
                  <c:v>0.51005025125628145</c:v>
                </c:pt>
                <c:pt idx="346">
                  <c:v>0.51005025125628145</c:v>
                </c:pt>
                <c:pt idx="347">
                  <c:v>0.51256281407035176</c:v>
                </c:pt>
                <c:pt idx="348">
                  <c:v>0.51256281407035176</c:v>
                </c:pt>
                <c:pt idx="349">
                  <c:v>0.51256281407035176</c:v>
                </c:pt>
                <c:pt idx="350">
                  <c:v>0.51256281407035176</c:v>
                </c:pt>
                <c:pt idx="351">
                  <c:v>0.51256281407035176</c:v>
                </c:pt>
                <c:pt idx="352">
                  <c:v>0.51256281407035176</c:v>
                </c:pt>
                <c:pt idx="353">
                  <c:v>0.51256281407035176</c:v>
                </c:pt>
                <c:pt idx="354">
                  <c:v>0.51256281407035176</c:v>
                </c:pt>
                <c:pt idx="355">
                  <c:v>0.51256281407035176</c:v>
                </c:pt>
                <c:pt idx="356">
                  <c:v>0.6934673366834172</c:v>
                </c:pt>
                <c:pt idx="357">
                  <c:v>0.6934673366834172</c:v>
                </c:pt>
                <c:pt idx="358">
                  <c:v>0.75628140703517599</c:v>
                </c:pt>
                <c:pt idx="359">
                  <c:v>0.75628140703517599</c:v>
                </c:pt>
                <c:pt idx="360">
                  <c:v>0.75628140703517599</c:v>
                </c:pt>
                <c:pt idx="361">
                  <c:v>0.75628140703517599</c:v>
                </c:pt>
                <c:pt idx="362">
                  <c:v>0.75628140703517599</c:v>
                </c:pt>
                <c:pt idx="363">
                  <c:v>0.76884422110552775</c:v>
                </c:pt>
                <c:pt idx="364">
                  <c:v>0.76884422110552775</c:v>
                </c:pt>
                <c:pt idx="365">
                  <c:v>0.76884422110552775</c:v>
                </c:pt>
                <c:pt idx="366">
                  <c:v>0.76884422110552775</c:v>
                </c:pt>
                <c:pt idx="367">
                  <c:v>0.76884422110552775</c:v>
                </c:pt>
                <c:pt idx="368">
                  <c:v>0.76884422110552775</c:v>
                </c:pt>
                <c:pt idx="369">
                  <c:v>0.76884422110552775</c:v>
                </c:pt>
                <c:pt idx="370">
                  <c:v>0.8015075376884423</c:v>
                </c:pt>
                <c:pt idx="371">
                  <c:v>0.8015075376884423</c:v>
                </c:pt>
                <c:pt idx="372">
                  <c:v>0.8015075376884423</c:v>
                </c:pt>
                <c:pt idx="373">
                  <c:v>0.8015075376884423</c:v>
                </c:pt>
                <c:pt idx="374">
                  <c:v>0.8015075376884423</c:v>
                </c:pt>
                <c:pt idx="375">
                  <c:v>0.8015075376884423</c:v>
                </c:pt>
                <c:pt idx="376">
                  <c:v>0.8015075376884423</c:v>
                </c:pt>
                <c:pt idx="377">
                  <c:v>0.87688442211055284</c:v>
                </c:pt>
                <c:pt idx="378">
                  <c:v>0.87939698492462315</c:v>
                </c:pt>
                <c:pt idx="379">
                  <c:v>0.88190954773869346</c:v>
                </c:pt>
                <c:pt idx="380">
                  <c:v>0.88190954773869346</c:v>
                </c:pt>
                <c:pt idx="381">
                  <c:v>0.88190954773869346</c:v>
                </c:pt>
                <c:pt idx="382">
                  <c:v>0.88190954773869346</c:v>
                </c:pt>
                <c:pt idx="383">
                  <c:v>0.88190954773869346</c:v>
                </c:pt>
                <c:pt idx="384">
                  <c:v>0.88190954773869346</c:v>
                </c:pt>
                <c:pt idx="385">
                  <c:v>0.88190954773869346</c:v>
                </c:pt>
                <c:pt idx="386">
                  <c:v>0.88190954773869346</c:v>
                </c:pt>
                <c:pt idx="387">
                  <c:v>0.9120603015075377</c:v>
                </c:pt>
                <c:pt idx="388">
                  <c:v>0.9120603015075377</c:v>
                </c:pt>
                <c:pt idx="389">
                  <c:v>0.9120603015075377</c:v>
                </c:pt>
                <c:pt idx="390">
                  <c:v>0.93969849246231152</c:v>
                </c:pt>
                <c:pt idx="391">
                  <c:v>0.93969849246231152</c:v>
                </c:pt>
                <c:pt idx="392">
                  <c:v>0.93969849246231152</c:v>
                </c:pt>
                <c:pt idx="393">
                  <c:v>0.93969849246231152</c:v>
                </c:pt>
                <c:pt idx="394">
                  <c:v>0.93969849246231152</c:v>
                </c:pt>
                <c:pt idx="395">
                  <c:v>0.93969849246231152</c:v>
                </c:pt>
                <c:pt idx="396">
                  <c:v>0.93969849246231152</c:v>
                </c:pt>
                <c:pt idx="397">
                  <c:v>0.93969849246231152</c:v>
                </c:pt>
                <c:pt idx="398">
                  <c:v>0.93969849246231152</c:v>
                </c:pt>
                <c:pt idx="399">
                  <c:v>0.93969849246231152</c:v>
                </c:pt>
                <c:pt idx="400">
                  <c:v>0.93969849246231152</c:v>
                </c:pt>
                <c:pt idx="401">
                  <c:v>0.93969849246231152</c:v>
                </c:pt>
                <c:pt idx="402">
                  <c:v>0.93969849246231152</c:v>
                </c:pt>
                <c:pt idx="403">
                  <c:v>0.93969849246231152</c:v>
                </c:pt>
                <c:pt idx="404">
                  <c:v>0.93969849246231152</c:v>
                </c:pt>
                <c:pt idx="405">
                  <c:v>0.93969849246231152</c:v>
                </c:pt>
                <c:pt idx="406">
                  <c:v>0.93969849246231152</c:v>
                </c:pt>
                <c:pt idx="407">
                  <c:v>0.93969849246231152</c:v>
                </c:pt>
                <c:pt idx="408">
                  <c:v>0.93969849246231152</c:v>
                </c:pt>
                <c:pt idx="409">
                  <c:v>0.93969849246231152</c:v>
                </c:pt>
                <c:pt idx="410">
                  <c:v>0.93969849246231152</c:v>
                </c:pt>
                <c:pt idx="411">
                  <c:v>0.93969849246231152</c:v>
                </c:pt>
                <c:pt idx="412">
                  <c:v>0.93969849246231152</c:v>
                </c:pt>
                <c:pt idx="413">
                  <c:v>0.93969849246231152</c:v>
                </c:pt>
                <c:pt idx="414">
                  <c:v>0.93969849246231152</c:v>
                </c:pt>
                <c:pt idx="415">
                  <c:v>0.93969849246231152</c:v>
                </c:pt>
                <c:pt idx="416">
                  <c:v>0.93969849246231152</c:v>
                </c:pt>
                <c:pt idx="417">
                  <c:v>0.93969849246231152</c:v>
                </c:pt>
                <c:pt idx="418">
                  <c:v>0.93969849246231152</c:v>
                </c:pt>
                <c:pt idx="419">
                  <c:v>0.93969849246231152</c:v>
                </c:pt>
                <c:pt idx="420">
                  <c:v>0.93969849246231152</c:v>
                </c:pt>
                <c:pt idx="421">
                  <c:v>0.93969849246231152</c:v>
                </c:pt>
                <c:pt idx="422">
                  <c:v>0.93969849246231152</c:v>
                </c:pt>
                <c:pt idx="423">
                  <c:v>0.93969849246231152</c:v>
                </c:pt>
                <c:pt idx="424">
                  <c:v>0.93969849246231152</c:v>
                </c:pt>
                <c:pt idx="425">
                  <c:v>0.93969849246231152</c:v>
                </c:pt>
                <c:pt idx="426">
                  <c:v>0.93969849246231152</c:v>
                </c:pt>
                <c:pt idx="427">
                  <c:v>0.94723618090452255</c:v>
                </c:pt>
                <c:pt idx="428">
                  <c:v>0.94723618090452255</c:v>
                </c:pt>
                <c:pt idx="429">
                  <c:v>0.94723618090452255</c:v>
                </c:pt>
                <c:pt idx="430">
                  <c:v>0.94723618090452255</c:v>
                </c:pt>
                <c:pt idx="431">
                  <c:v>0.94723618090452255</c:v>
                </c:pt>
                <c:pt idx="432">
                  <c:v>0.94723618090452255</c:v>
                </c:pt>
                <c:pt idx="433">
                  <c:v>0.94723618090452255</c:v>
                </c:pt>
                <c:pt idx="434">
                  <c:v>0.94723618090452255</c:v>
                </c:pt>
                <c:pt idx="435">
                  <c:v>0.94723618090452255</c:v>
                </c:pt>
                <c:pt idx="436">
                  <c:v>0.94723618090452255</c:v>
                </c:pt>
                <c:pt idx="437">
                  <c:v>0.94723618090452255</c:v>
                </c:pt>
                <c:pt idx="438">
                  <c:v>0.94723618090452255</c:v>
                </c:pt>
                <c:pt idx="439">
                  <c:v>0.94723618090452255</c:v>
                </c:pt>
                <c:pt idx="440">
                  <c:v>0.94723618090452255</c:v>
                </c:pt>
                <c:pt idx="441">
                  <c:v>0.94723618090452255</c:v>
                </c:pt>
                <c:pt idx="442">
                  <c:v>0.94723618090452255</c:v>
                </c:pt>
              </c:numCache>
            </c:numRef>
          </c:val>
          <c:smooth val="0"/>
          <c:extLst xmlns:c16r2="http://schemas.microsoft.com/office/drawing/2015/06/chart">
            <c:ext xmlns:c16="http://schemas.microsoft.com/office/drawing/2014/chart" uri="{C3380CC4-5D6E-409C-BE32-E72D297353CC}">
              <c16:uniqueId val="{00000001-9999-49E2-A708-8C2A30325964}"/>
            </c:ext>
          </c:extLst>
        </c:ser>
        <c:ser>
          <c:idx val="2"/>
          <c:order val="2"/>
          <c:tx>
            <c:strRef>
              <c:f>'SUM 00 V2'!$C$3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V2'!$C$4:$C$446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5.0251256281407036E-3</c:v>
                </c:pt>
                <c:pt idx="194">
                  <c:v>5.0251256281407036E-3</c:v>
                </c:pt>
                <c:pt idx="195">
                  <c:v>5.0251256281407036E-3</c:v>
                </c:pt>
                <c:pt idx="196">
                  <c:v>7.537688442211055E-3</c:v>
                </c:pt>
                <c:pt idx="197">
                  <c:v>7.537688442211055E-3</c:v>
                </c:pt>
                <c:pt idx="198">
                  <c:v>7.537688442211055E-3</c:v>
                </c:pt>
                <c:pt idx="199">
                  <c:v>7.537688442211055E-3</c:v>
                </c:pt>
                <c:pt idx="200">
                  <c:v>7.537688442211055E-3</c:v>
                </c:pt>
                <c:pt idx="201">
                  <c:v>7.537688442211055E-3</c:v>
                </c:pt>
                <c:pt idx="202">
                  <c:v>7.537688442211055E-3</c:v>
                </c:pt>
                <c:pt idx="203">
                  <c:v>1.0050251256281407E-2</c:v>
                </c:pt>
                <c:pt idx="204">
                  <c:v>1.0050251256281407E-2</c:v>
                </c:pt>
                <c:pt idx="205">
                  <c:v>1.0050251256281407E-2</c:v>
                </c:pt>
                <c:pt idx="206">
                  <c:v>1.0050251256281407E-2</c:v>
                </c:pt>
                <c:pt idx="207">
                  <c:v>1.0050251256281407E-2</c:v>
                </c:pt>
                <c:pt idx="208">
                  <c:v>1.0050251256281407E-2</c:v>
                </c:pt>
                <c:pt idx="209">
                  <c:v>1.0050251256281407E-2</c:v>
                </c:pt>
                <c:pt idx="210">
                  <c:v>1.2562814070351759E-2</c:v>
                </c:pt>
                <c:pt idx="211">
                  <c:v>1.2562814070351759E-2</c:v>
                </c:pt>
                <c:pt idx="212">
                  <c:v>1.2562814070351759E-2</c:v>
                </c:pt>
                <c:pt idx="213">
                  <c:v>1.2562814070351759E-2</c:v>
                </c:pt>
                <c:pt idx="214">
                  <c:v>1.2562814070351759E-2</c:v>
                </c:pt>
                <c:pt idx="215">
                  <c:v>1.2562814070351759E-2</c:v>
                </c:pt>
                <c:pt idx="216">
                  <c:v>1.2562814070351759E-2</c:v>
                </c:pt>
                <c:pt idx="217">
                  <c:v>1.5075376884422112E-2</c:v>
                </c:pt>
                <c:pt idx="218">
                  <c:v>1.5075376884422112E-2</c:v>
                </c:pt>
                <c:pt idx="219">
                  <c:v>1.5075376884422112E-2</c:v>
                </c:pt>
                <c:pt idx="220">
                  <c:v>1.5075376884422112E-2</c:v>
                </c:pt>
                <c:pt idx="221">
                  <c:v>1.5075376884422112E-2</c:v>
                </c:pt>
                <c:pt idx="222">
                  <c:v>1.5075376884422112E-2</c:v>
                </c:pt>
                <c:pt idx="223">
                  <c:v>1.5075376884422112E-2</c:v>
                </c:pt>
                <c:pt idx="224">
                  <c:v>1.5075376884422112E-2</c:v>
                </c:pt>
                <c:pt idx="225">
                  <c:v>1.5075376884422112E-2</c:v>
                </c:pt>
                <c:pt idx="226">
                  <c:v>1.5075376884422112E-2</c:v>
                </c:pt>
                <c:pt idx="227">
                  <c:v>1.5075376884422112E-2</c:v>
                </c:pt>
                <c:pt idx="228">
                  <c:v>1.5075376884422112E-2</c:v>
                </c:pt>
                <c:pt idx="229">
                  <c:v>1.5075376884422112E-2</c:v>
                </c:pt>
                <c:pt idx="230">
                  <c:v>1.5075376884422112E-2</c:v>
                </c:pt>
                <c:pt idx="231">
                  <c:v>1.5075376884422112E-2</c:v>
                </c:pt>
                <c:pt idx="232">
                  <c:v>1.5075376884422112E-2</c:v>
                </c:pt>
                <c:pt idx="233">
                  <c:v>1.5075376884422112E-2</c:v>
                </c:pt>
                <c:pt idx="234">
                  <c:v>1.5075376884422112E-2</c:v>
                </c:pt>
                <c:pt idx="235">
                  <c:v>1.5075376884422112E-2</c:v>
                </c:pt>
                <c:pt idx="236">
                  <c:v>1.5075376884422112E-2</c:v>
                </c:pt>
                <c:pt idx="237">
                  <c:v>1.5075376884422112E-2</c:v>
                </c:pt>
                <c:pt idx="238">
                  <c:v>1.7587939698492462E-2</c:v>
                </c:pt>
                <c:pt idx="239">
                  <c:v>1.7587939698492462E-2</c:v>
                </c:pt>
                <c:pt idx="240">
                  <c:v>1.7587939698492462E-2</c:v>
                </c:pt>
                <c:pt idx="241">
                  <c:v>1.7587939698492462E-2</c:v>
                </c:pt>
                <c:pt idx="242">
                  <c:v>1.7587939698492462E-2</c:v>
                </c:pt>
                <c:pt idx="243">
                  <c:v>1.7587939698492462E-2</c:v>
                </c:pt>
                <c:pt idx="244">
                  <c:v>1.7587939698492462E-2</c:v>
                </c:pt>
                <c:pt idx="245">
                  <c:v>1.7587939698492462E-2</c:v>
                </c:pt>
                <c:pt idx="246">
                  <c:v>1.7587939698492462E-2</c:v>
                </c:pt>
                <c:pt idx="247">
                  <c:v>1.7587939698492462E-2</c:v>
                </c:pt>
                <c:pt idx="248">
                  <c:v>2.0100502512562814E-2</c:v>
                </c:pt>
                <c:pt idx="249">
                  <c:v>2.0100502512562814E-2</c:v>
                </c:pt>
                <c:pt idx="250">
                  <c:v>2.0100502512562814E-2</c:v>
                </c:pt>
                <c:pt idx="251">
                  <c:v>2.0100502512562814E-2</c:v>
                </c:pt>
                <c:pt idx="252">
                  <c:v>2.0100502512562814E-2</c:v>
                </c:pt>
                <c:pt idx="253">
                  <c:v>2.0100502512562814E-2</c:v>
                </c:pt>
                <c:pt idx="254">
                  <c:v>2.0100502512562814E-2</c:v>
                </c:pt>
                <c:pt idx="255">
                  <c:v>2.0100502512562814E-2</c:v>
                </c:pt>
                <c:pt idx="256">
                  <c:v>2.0100502512562814E-2</c:v>
                </c:pt>
                <c:pt idx="257">
                  <c:v>2.0100502512562814E-2</c:v>
                </c:pt>
                <c:pt idx="258">
                  <c:v>2.0100502512562814E-2</c:v>
                </c:pt>
                <c:pt idx="259">
                  <c:v>2.0100502512562814E-2</c:v>
                </c:pt>
                <c:pt idx="260">
                  <c:v>2.0100502512562814E-2</c:v>
                </c:pt>
                <c:pt idx="261">
                  <c:v>2.0100502512562814E-2</c:v>
                </c:pt>
                <c:pt idx="262">
                  <c:v>2.0100502512562814E-2</c:v>
                </c:pt>
                <c:pt idx="263">
                  <c:v>2.0100502512562814E-2</c:v>
                </c:pt>
                <c:pt idx="264">
                  <c:v>2.0100502512562814E-2</c:v>
                </c:pt>
                <c:pt idx="265">
                  <c:v>2.0100502512562814E-2</c:v>
                </c:pt>
                <c:pt idx="266">
                  <c:v>2.2613065326633167E-2</c:v>
                </c:pt>
                <c:pt idx="267">
                  <c:v>2.2613065326633167E-2</c:v>
                </c:pt>
                <c:pt idx="268">
                  <c:v>2.2613065326633167E-2</c:v>
                </c:pt>
                <c:pt idx="269">
                  <c:v>2.7638190954773871E-2</c:v>
                </c:pt>
                <c:pt idx="270">
                  <c:v>3.0150753768844223E-2</c:v>
                </c:pt>
                <c:pt idx="271">
                  <c:v>3.0150753768844223E-2</c:v>
                </c:pt>
                <c:pt idx="272">
                  <c:v>3.0150753768844223E-2</c:v>
                </c:pt>
                <c:pt idx="273">
                  <c:v>3.0150753768844223E-2</c:v>
                </c:pt>
                <c:pt idx="274">
                  <c:v>3.0150753768844223E-2</c:v>
                </c:pt>
                <c:pt idx="275">
                  <c:v>3.0150753768844223E-2</c:v>
                </c:pt>
                <c:pt idx="276">
                  <c:v>3.0150753768844223E-2</c:v>
                </c:pt>
                <c:pt idx="277">
                  <c:v>3.0150753768844223E-2</c:v>
                </c:pt>
                <c:pt idx="278">
                  <c:v>3.0150753768844223E-2</c:v>
                </c:pt>
                <c:pt idx="279">
                  <c:v>3.0150753768844223E-2</c:v>
                </c:pt>
                <c:pt idx="280">
                  <c:v>3.0150753768844223E-2</c:v>
                </c:pt>
                <c:pt idx="281">
                  <c:v>3.0150753768844223E-2</c:v>
                </c:pt>
                <c:pt idx="282">
                  <c:v>3.0150753768844223E-2</c:v>
                </c:pt>
                <c:pt idx="283">
                  <c:v>3.0150753768844223E-2</c:v>
                </c:pt>
                <c:pt idx="284">
                  <c:v>3.2663316582914576E-2</c:v>
                </c:pt>
                <c:pt idx="285">
                  <c:v>3.2663316582914576E-2</c:v>
                </c:pt>
                <c:pt idx="286">
                  <c:v>4.0201005025125629E-2</c:v>
                </c:pt>
                <c:pt idx="287">
                  <c:v>4.0201005025125629E-2</c:v>
                </c:pt>
                <c:pt idx="288">
                  <c:v>4.0201005025125629E-2</c:v>
                </c:pt>
                <c:pt idx="289">
                  <c:v>4.0201005025125629E-2</c:v>
                </c:pt>
                <c:pt idx="290">
                  <c:v>4.0201005025125629E-2</c:v>
                </c:pt>
                <c:pt idx="291">
                  <c:v>4.0201005025125629E-2</c:v>
                </c:pt>
                <c:pt idx="292">
                  <c:v>4.0201005025125629E-2</c:v>
                </c:pt>
                <c:pt idx="293">
                  <c:v>4.0201005025125629E-2</c:v>
                </c:pt>
                <c:pt idx="294">
                  <c:v>4.0201005025125629E-2</c:v>
                </c:pt>
                <c:pt idx="295">
                  <c:v>4.0201005025125629E-2</c:v>
                </c:pt>
                <c:pt idx="296">
                  <c:v>4.0201005025125629E-2</c:v>
                </c:pt>
                <c:pt idx="297">
                  <c:v>4.0201005025125629E-2</c:v>
                </c:pt>
                <c:pt idx="298">
                  <c:v>4.0201005025125629E-2</c:v>
                </c:pt>
                <c:pt idx="299">
                  <c:v>4.0201005025125629E-2</c:v>
                </c:pt>
                <c:pt idx="300">
                  <c:v>4.0201005025125629E-2</c:v>
                </c:pt>
                <c:pt idx="301">
                  <c:v>4.2713567839195977E-2</c:v>
                </c:pt>
                <c:pt idx="302">
                  <c:v>4.2713567839195977E-2</c:v>
                </c:pt>
                <c:pt idx="303">
                  <c:v>4.2713567839195977E-2</c:v>
                </c:pt>
                <c:pt idx="304">
                  <c:v>4.2713567839195977E-2</c:v>
                </c:pt>
                <c:pt idx="305">
                  <c:v>4.2713567839195977E-2</c:v>
                </c:pt>
                <c:pt idx="306">
                  <c:v>4.2713567839195977E-2</c:v>
                </c:pt>
                <c:pt idx="307">
                  <c:v>4.2713567839195977E-2</c:v>
                </c:pt>
                <c:pt idx="308">
                  <c:v>7.2864321608040197E-2</c:v>
                </c:pt>
                <c:pt idx="309">
                  <c:v>7.2864321608040197E-2</c:v>
                </c:pt>
                <c:pt idx="310">
                  <c:v>7.2864321608040197E-2</c:v>
                </c:pt>
                <c:pt idx="311">
                  <c:v>7.2864321608040197E-2</c:v>
                </c:pt>
                <c:pt idx="312">
                  <c:v>7.2864321608040197E-2</c:v>
                </c:pt>
                <c:pt idx="313">
                  <c:v>7.2864321608040197E-2</c:v>
                </c:pt>
                <c:pt idx="314">
                  <c:v>7.2864321608040197E-2</c:v>
                </c:pt>
                <c:pt idx="315">
                  <c:v>7.2864321608040197E-2</c:v>
                </c:pt>
                <c:pt idx="316">
                  <c:v>7.2864321608040197E-2</c:v>
                </c:pt>
                <c:pt idx="317">
                  <c:v>7.2864321608040197E-2</c:v>
                </c:pt>
                <c:pt idx="318">
                  <c:v>7.2864321608040197E-2</c:v>
                </c:pt>
                <c:pt idx="319">
                  <c:v>7.2864321608040197E-2</c:v>
                </c:pt>
                <c:pt idx="320">
                  <c:v>7.2864321608040197E-2</c:v>
                </c:pt>
                <c:pt idx="321">
                  <c:v>7.2864321608040197E-2</c:v>
                </c:pt>
                <c:pt idx="322">
                  <c:v>7.2864321608040197E-2</c:v>
                </c:pt>
                <c:pt idx="323">
                  <c:v>7.2864321608040197E-2</c:v>
                </c:pt>
                <c:pt idx="324">
                  <c:v>7.2864321608040197E-2</c:v>
                </c:pt>
                <c:pt idx="325">
                  <c:v>7.2864321608040197E-2</c:v>
                </c:pt>
                <c:pt idx="326">
                  <c:v>7.2864321608040197E-2</c:v>
                </c:pt>
                <c:pt idx="327">
                  <c:v>7.2864321608040197E-2</c:v>
                </c:pt>
                <c:pt idx="328">
                  <c:v>7.2864321608040197E-2</c:v>
                </c:pt>
                <c:pt idx="329">
                  <c:v>7.5376884422110546E-2</c:v>
                </c:pt>
                <c:pt idx="330">
                  <c:v>8.0402010050251244E-2</c:v>
                </c:pt>
                <c:pt idx="331">
                  <c:v>8.0402010050251244E-2</c:v>
                </c:pt>
                <c:pt idx="332">
                  <c:v>0.10050251256281406</c:v>
                </c:pt>
                <c:pt idx="333">
                  <c:v>0.10050251256281406</c:v>
                </c:pt>
                <c:pt idx="334">
                  <c:v>0.10050251256281406</c:v>
                </c:pt>
                <c:pt idx="335">
                  <c:v>0.10050251256281406</c:v>
                </c:pt>
                <c:pt idx="336">
                  <c:v>0.10050251256281406</c:v>
                </c:pt>
                <c:pt idx="337">
                  <c:v>0.10050251256281406</c:v>
                </c:pt>
                <c:pt idx="338">
                  <c:v>0.10050251256281406</c:v>
                </c:pt>
                <c:pt idx="339">
                  <c:v>0.10050251256281406</c:v>
                </c:pt>
                <c:pt idx="340">
                  <c:v>0.10050251256281406</c:v>
                </c:pt>
                <c:pt idx="341">
                  <c:v>0.10050251256281406</c:v>
                </c:pt>
                <c:pt idx="342">
                  <c:v>0.10301507537688441</c:v>
                </c:pt>
                <c:pt idx="343">
                  <c:v>0.10301507537688441</c:v>
                </c:pt>
                <c:pt idx="344">
                  <c:v>0.10301507537688441</c:v>
                </c:pt>
                <c:pt idx="345">
                  <c:v>0.10301507537688441</c:v>
                </c:pt>
                <c:pt idx="346">
                  <c:v>0.10301507537688441</c:v>
                </c:pt>
                <c:pt idx="347">
                  <c:v>0.10301507537688441</c:v>
                </c:pt>
                <c:pt idx="348">
                  <c:v>0.10301507537688441</c:v>
                </c:pt>
                <c:pt idx="349">
                  <c:v>0.10301507537688441</c:v>
                </c:pt>
                <c:pt idx="350">
                  <c:v>0.10301507537688441</c:v>
                </c:pt>
                <c:pt idx="351">
                  <c:v>0.10301507537688441</c:v>
                </c:pt>
                <c:pt idx="352">
                  <c:v>0.10301507537688441</c:v>
                </c:pt>
                <c:pt idx="353">
                  <c:v>0.10301507537688441</c:v>
                </c:pt>
                <c:pt idx="354">
                  <c:v>0.10301507537688441</c:v>
                </c:pt>
                <c:pt idx="355">
                  <c:v>0.10301507537688441</c:v>
                </c:pt>
                <c:pt idx="356">
                  <c:v>0.15577889447236176</c:v>
                </c:pt>
                <c:pt idx="357">
                  <c:v>0.15577889447236176</c:v>
                </c:pt>
                <c:pt idx="358">
                  <c:v>0.15577889447236176</c:v>
                </c:pt>
                <c:pt idx="359">
                  <c:v>0.15577889447236176</c:v>
                </c:pt>
                <c:pt idx="360">
                  <c:v>0.15577889447236176</c:v>
                </c:pt>
                <c:pt idx="361">
                  <c:v>0.15577889447236176</c:v>
                </c:pt>
                <c:pt idx="362">
                  <c:v>0.15577889447236176</c:v>
                </c:pt>
                <c:pt idx="363">
                  <c:v>0.16834170854271352</c:v>
                </c:pt>
                <c:pt idx="364">
                  <c:v>0.16834170854271352</c:v>
                </c:pt>
                <c:pt idx="365">
                  <c:v>0.16834170854271352</c:v>
                </c:pt>
                <c:pt idx="366">
                  <c:v>0.16834170854271352</c:v>
                </c:pt>
                <c:pt idx="367">
                  <c:v>0.16834170854271352</c:v>
                </c:pt>
                <c:pt idx="368">
                  <c:v>0.16834170854271352</c:v>
                </c:pt>
                <c:pt idx="369">
                  <c:v>0.16834170854271352</c:v>
                </c:pt>
                <c:pt idx="370">
                  <c:v>0.2010050251256281</c:v>
                </c:pt>
                <c:pt idx="371">
                  <c:v>0.2010050251256281</c:v>
                </c:pt>
                <c:pt idx="372">
                  <c:v>0.2010050251256281</c:v>
                </c:pt>
                <c:pt idx="373">
                  <c:v>0.2010050251256281</c:v>
                </c:pt>
                <c:pt idx="374">
                  <c:v>0.2010050251256281</c:v>
                </c:pt>
                <c:pt idx="375">
                  <c:v>0.2010050251256281</c:v>
                </c:pt>
                <c:pt idx="376">
                  <c:v>0.2010050251256281</c:v>
                </c:pt>
                <c:pt idx="377">
                  <c:v>0.2010050251256281</c:v>
                </c:pt>
                <c:pt idx="378">
                  <c:v>0.2010050251256281</c:v>
                </c:pt>
                <c:pt idx="379">
                  <c:v>0.20351758793969846</c:v>
                </c:pt>
                <c:pt idx="380">
                  <c:v>0.20351758793969846</c:v>
                </c:pt>
                <c:pt idx="381">
                  <c:v>0.20351758793969846</c:v>
                </c:pt>
                <c:pt idx="382">
                  <c:v>0.20351758793969846</c:v>
                </c:pt>
                <c:pt idx="383">
                  <c:v>0.20351758793969846</c:v>
                </c:pt>
                <c:pt idx="384">
                  <c:v>0.20351758793969846</c:v>
                </c:pt>
                <c:pt idx="385">
                  <c:v>0.20351758793969846</c:v>
                </c:pt>
                <c:pt idx="386">
                  <c:v>0.20351758793969846</c:v>
                </c:pt>
                <c:pt idx="387">
                  <c:v>0.21356783919597985</c:v>
                </c:pt>
                <c:pt idx="388">
                  <c:v>0.21356783919597985</c:v>
                </c:pt>
                <c:pt idx="389">
                  <c:v>0.21356783919597985</c:v>
                </c:pt>
                <c:pt idx="390">
                  <c:v>0.23869346733668337</c:v>
                </c:pt>
                <c:pt idx="391">
                  <c:v>0.23869346733668337</c:v>
                </c:pt>
                <c:pt idx="392">
                  <c:v>0.23869346733668337</c:v>
                </c:pt>
                <c:pt idx="393">
                  <c:v>0.23869346733668337</c:v>
                </c:pt>
                <c:pt idx="394">
                  <c:v>0.23869346733668337</c:v>
                </c:pt>
                <c:pt idx="395">
                  <c:v>0.23869346733668337</c:v>
                </c:pt>
                <c:pt idx="396">
                  <c:v>0.23869346733668337</c:v>
                </c:pt>
                <c:pt idx="397">
                  <c:v>0.23869346733668337</c:v>
                </c:pt>
                <c:pt idx="398">
                  <c:v>0.23869346733668337</c:v>
                </c:pt>
                <c:pt idx="399">
                  <c:v>0.23869346733668337</c:v>
                </c:pt>
                <c:pt idx="400">
                  <c:v>0.23869346733668337</c:v>
                </c:pt>
                <c:pt idx="401">
                  <c:v>0.23869346733668337</c:v>
                </c:pt>
                <c:pt idx="402">
                  <c:v>0.23869346733668337</c:v>
                </c:pt>
                <c:pt idx="403">
                  <c:v>0.23869346733668337</c:v>
                </c:pt>
                <c:pt idx="404">
                  <c:v>0.23869346733668337</c:v>
                </c:pt>
                <c:pt idx="405">
                  <c:v>0.23869346733668337</c:v>
                </c:pt>
                <c:pt idx="406">
                  <c:v>0.23869346733668337</c:v>
                </c:pt>
                <c:pt idx="407">
                  <c:v>0.23869346733668337</c:v>
                </c:pt>
                <c:pt idx="408">
                  <c:v>0.23869346733668337</c:v>
                </c:pt>
                <c:pt idx="409">
                  <c:v>0.23869346733668337</c:v>
                </c:pt>
                <c:pt idx="410">
                  <c:v>0.23869346733668337</c:v>
                </c:pt>
                <c:pt idx="411">
                  <c:v>0.23869346733668337</c:v>
                </c:pt>
                <c:pt idx="412">
                  <c:v>0.23869346733668337</c:v>
                </c:pt>
                <c:pt idx="413">
                  <c:v>0.23869346733668337</c:v>
                </c:pt>
                <c:pt idx="414">
                  <c:v>0.23869346733668337</c:v>
                </c:pt>
                <c:pt idx="415">
                  <c:v>0.23869346733668337</c:v>
                </c:pt>
                <c:pt idx="416">
                  <c:v>0.23869346733668337</c:v>
                </c:pt>
                <c:pt idx="417">
                  <c:v>0.23869346733668337</c:v>
                </c:pt>
                <c:pt idx="418">
                  <c:v>0.23869346733668337</c:v>
                </c:pt>
                <c:pt idx="419">
                  <c:v>0.23869346733668337</c:v>
                </c:pt>
                <c:pt idx="420">
                  <c:v>0.23869346733668337</c:v>
                </c:pt>
                <c:pt idx="421">
                  <c:v>0.23869346733668337</c:v>
                </c:pt>
                <c:pt idx="422">
                  <c:v>0.23869346733668337</c:v>
                </c:pt>
                <c:pt idx="423">
                  <c:v>0.23869346733668337</c:v>
                </c:pt>
                <c:pt idx="424">
                  <c:v>0.23869346733668337</c:v>
                </c:pt>
                <c:pt idx="425">
                  <c:v>0.23869346733668337</c:v>
                </c:pt>
                <c:pt idx="426">
                  <c:v>0.23869346733668337</c:v>
                </c:pt>
                <c:pt idx="427">
                  <c:v>0.24120603015075373</c:v>
                </c:pt>
                <c:pt idx="428">
                  <c:v>0.24120603015075373</c:v>
                </c:pt>
                <c:pt idx="429">
                  <c:v>0.24120603015075373</c:v>
                </c:pt>
                <c:pt idx="430">
                  <c:v>0.24120603015075373</c:v>
                </c:pt>
                <c:pt idx="431">
                  <c:v>0.24120603015075373</c:v>
                </c:pt>
                <c:pt idx="432">
                  <c:v>0.24120603015075373</c:v>
                </c:pt>
                <c:pt idx="433">
                  <c:v>0.24120603015075373</c:v>
                </c:pt>
                <c:pt idx="434">
                  <c:v>0.24120603015075373</c:v>
                </c:pt>
                <c:pt idx="435">
                  <c:v>0.24120603015075373</c:v>
                </c:pt>
                <c:pt idx="436">
                  <c:v>0.24120603015075373</c:v>
                </c:pt>
                <c:pt idx="437">
                  <c:v>0.24120603015075373</c:v>
                </c:pt>
                <c:pt idx="438">
                  <c:v>0.24120603015075373</c:v>
                </c:pt>
                <c:pt idx="439">
                  <c:v>0.24120603015075373</c:v>
                </c:pt>
                <c:pt idx="440">
                  <c:v>0.24120603015075373</c:v>
                </c:pt>
                <c:pt idx="441">
                  <c:v>0.24120603015075373</c:v>
                </c:pt>
                <c:pt idx="442">
                  <c:v>0.24120603015075373</c:v>
                </c:pt>
              </c:numCache>
            </c:numRef>
          </c:val>
          <c:smooth val="0"/>
          <c:extLst xmlns:c16r2="http://schemas.microsoft.com/office/drawing/2015/06/chart">
            <c:ext xmlns:c16="http://schemas.microsoft.com/office/drawing/2014/chart" uri="{C3380CC4-5D6E-409C-BE32-E72D297353CC}">
              <c16:uniqueId val="{00000002-9999-49E2-A708-8C2A30325964}"/>
            </c:ext>
          </c:extLst>
        </c:ser>
        <c:dLbls>
          <c:showLegendKey val="0"/>
          <c:showVal val="0"/>
          <c:showCatName val="0"/>
          <c:showSerName val="0"/>
          <c:showPercent val="0"/>
          <c:showBubbleSize val="0"/>
        </c:dLbls>
        <c:smooth val="0"/>
        <c:axId val="506339608"/>
        <c:axId val="506340784"/>
      </c:lineChart>
      <c:dateAx>
        <c:axId val="506339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40784"/>
        <c:crossesAt val="0"/>
        <c:auto val="0"/>
        <c:lblOffset val="100"/>
        <c:baseTimeUnit val="days"/>
        <c:majorUnit val="1"/>
        <c:majorTimeUnit val="months"/>
        <c:minorUnit val="1"/>
        <c:minorTimeUnit val="months"/>
      </c:dateAx>
      <c:valAx>
        <c:axId val="50634078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39608"/>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Revision 00</a:t>
            </a:r>
            <a:endParaRPr lang="ru-RU" sz="1000">
              <a:effectLst/>
            </a:endParaRPr>
          </a:p>
          <a:p>
            <a:pPr>
              <a:defRPr sz="1000"/>
            </a:pPr>
            <a:r>
              <a:rPr lang="en-GB" sz="1000" b="0" i="0" baseline="0">
                <a:effectLst/>
              </a:rPr>
              <a:t>Cabinet Detailed Design diagram</a:t>
            </a:r>
            <a:endParaRPr lang="ru-RU" sz="1000">
              <a:effectLst/>
            </a:endParaRPr>
          </a:p>
        </c:rich>
      </c:tx>
      <c:layout>
        <c:manualLayout>
          <c:xMode val="edge"/>
          <c:yMode val="edge"/>
          <c:x val="0.39327730156610691"/>
          <c:y val="7.8662733529990172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V2'!$G$3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V2'!$G$4:$G$446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DC52-49D2-8BC9-274B2BC28F47}"/>
            </c:ext>
          </c:extLst>
        </c:ser>
        <c:ser>
          <c:idx val="1"/>
          <c:order val="1"/>
          <c:tx>
            <c:strRef>
              <c:f>'SUM 00 V2'!$E$3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V2'!$E$4:$E$446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0.12195121951219505</c:v>
                </c:pt>
                <c:pt idx="297">
                  <c:v>0.12195121951219505</c:v>
                </c:pt>
                <c:pt idx="298">
                  <c:v>0.12195121951219505</c:v>
                </c:pt>
                <c:pt idx="299">
                  <c:v>0.12195121951219505</c:v>
                </c:pt>
                <c:pt idx="300">
                  <c:v>0.12195121951219505</c:v>
                </c:pt>
                <c:pt idx="301">
                  <c:v>0.12195121951219505</c:v>
                </c:pt>
                <c:pt idx="302">
                  <c:v>0.12195121951219505</c:v>
                </c:pt>
                <c:pt idx="303">
                  <c:v>0.12195121951219505</c:v>
                </c:pt>
                <c:pt idx="304">
                  <c:v>0.12195121951219505</c:v>
                </c:pt>
                <c:pt idx="305">
                  <c:v>0.12195121951219505</c:v>
                </c:pt>
                <c:pt idx="306">
                  <c:v>0.12195121951219505</c:v>
                </c:pt>
                <c:pt idx="307">
                  <c:v>0.12195121951219505</c:v>
                </c:pt>
                <c:pt idx="308">
                  <c:v>0.3780487804878046</c:v>
                </c:pt>
                <c:pt idx="309">
                  <c:v>0.3780487804878046</c:v>
                </c:pt>
                <c:pt idx="310">
                  <c:v>0.3780487804878046</c:v>
                </c:pt>
                <c:pt idx="311">
                  <c:v>0.3780487804878046</c:v>
                </c:pt>
                <c:pt idx="312">
                  <c:v>0.3780487804878046</c:v>
                </c:pt>
                <c:pt idx="313">
                  <c:v>0.3780487804878046</c:v>
                </c:pt>
                <c:pt idx="314">
                  <c:v>0.3780487804878046</c:v>
                </c:pt>
                <c:pt idx="315">
                  <c:v>0.3780487804878046</c:v>
                </c:pt>
                <c:pt idx="316">
                  <c:v>0.3780487804878046</c:v>
                </c:pt>
                <c:pt idx="317">
                  <c:v>0.3780487804878046</c:v>
                </c:pt>
                <c:pt idx="318">
                  <c:v>0.3780487804878046</c:v>
                </c:pt>
                <c:pt idx="319">
                  <c:v>0.48373983739837367</c:v>
                </c:pt>
                <c:pt idx="320">
                  <c:v>0.48373983739837367</c:v>
                </c:pt>
                <c:pt idx="321">
                  <c:v>0.48373983739837367</c:v>
                </c:pt>
                <c:pt idx="322">
                  <c:v>0.48373983739837367</c:v>
                </c:pt>
                <c:pt idx="323">
                  <c:v>0.48373983739837367</c:v>
                </c:pt>
                <c:pt idx="324">
                  <c:v>0.48373983739837367</c:v>
                </c:pt>
                <c:pt idx="325">
                  <c:v>0.48373983739837367</c:v>
                </c:pt>
                <c:pt idx="326">
                  <c:v>0.48373983739837367</c:v>
                </c:pt>
                <c:pt idx="327">
                  <c:v>0.48373983739837367</c:v>
                </c:pt>
                <c:pt idx="328">
                  <c:v>0.48373983739837367</c:v>
                </c:pt>
                <c:pt idx="329">
                  <c:v>0.48373983739837367</c:v>
                </c:pt>
                <c:pt idx="330">
                  <c:v>0.48373983739837367</c:v>
                </c:pt>
                <c:pt idx="331">
                  <c:v>0.48373983739837367</c:v>
                </c:pt>
                <c:pt idx="332">
                  <c:v>0.54878048780487776</c:v>
                </c:pt>
                <c:pt idx="333">
                  <c:v>0.54878048780487776</c:v>
                </c:pt>
                <c:pt idx="334">
                  <c:v>0.54878048780487776</c:v>
                </c:pt>
                <c:pt idx="335">
                  <c:v>0.54878048780487776</c:v>
                </c:pt>
                <c:pt idx="336">
                  <c:v>0.54878048780487776</c:v>
                </c:pt>
                <c:pt idx="337">
                  <c:v>0.54878048780487776</c:v>
                </c:pt>
                <c:pt idx="338">
                  <c:v>0.54878048780487776</c:v>
                </c:pt>
                <c:pt idx="339">
                  <c:v>0.54878048780487776</c:v>
                </c:pt>
                <c:pt idx="340">
                  <c:v>0.54878048780487776</c:v>
                </c:pt>
                <c:pt idx="341">
                  <c:v>0.54878048780487776</c:v>
                </c:pt>
                <c:pt idx="342">
                  <c:v>0.54878048780487776</c:v>
                </c:pt>
                <c:pt idx="343">
                  <c:v>0.54878048780487776</c:v>
                </c:pt>
                <c:pt idx="344">
                  <c:v>0.56910569105691033</c:v>
                </c:pt>
                <c:pt idx="345">
                  <c:v>0.56910569105691033</c:v>
                </c:pt>
                <c:pt idx="346">
                  <c:v>0.56910569105691033</c:v>
                </c:pt>
                <c:pt idx="347">
                  <c:v>0.56910569105691033</c:v>
                </c:pt>
                <c:pt idx="348">
                  <c:v>0.56910569105691033</c:v>
                </c:pt>
                <c:pt idx="349">
                  <c:v>0.56910569105691033</c:v>
                </c:pt>
                <c:pt idx="350">
                  <c:v>0.56910569105691033</c:v>
                </c:pt>
                <c:pt idx="351">
                  <c:v>0.56910569105691033</c:v>
                </c:pt>
                <c:pt idx="352">
                  <c:v>0.56910569105691033</c:v>
                </c:pt>
                <c:pt idx="353">
                  <c:v>0.56910569105691033</c:v>
                </c:pt>
                <c:pt idx="354">
                  <c:v>0.56910569105691033</c:v>
                </c:pt>
                <c:pt idx="355">
                  <c:v>0.56910569105691033</c:v>
                </c:pt>
                <c:pt idx="356">
                  <c:v>0.85772357723577208</c:v>
                </c:pt>
                <c:pt idx="357">
                  <c:v>0.85772357723577208</c:v>
                </c:pt>
                <c:pt idx="358">
                  <c:v>0.95934959349593463</c:v>
                </c:pt>
                <c:pt idx="359">
                  <c:v>0.95934959349593463</c:v>
                </c:pt>
                <c:pt idx="360">
                  <c:v>0.95934959349593463</c:v>
                </c:pt>
                <c:pt idx="361">
                  <c:v>0.95934959349593463</c:v>
                </c:pt>
                <c:pt idx="362">
                  <c:v>0.95934959349593463</c:v>
                </c:pt>
                <c:pt idx="363">
                  <c:v>0.95934959349593463</c:v>
                </c:pt>
                <c:pt idx="364">
                  <c:v>0.95934959349593463</c:v>
                </c:pt>
                <c:pt idx="365">
                  <c:v>0.95934959349593463</c:v>
                </c:pt>
                <c:pt idx="366">
                  <c:v>0.95934959349593463</c:v>
                </c:pt>
                <c:pt idx="367">
                  <c:v>0.95934959349593463</c:v>
                </c:pt>
                <c:pt idx="368">
                  <c:v>0.95934959349593463</c:v>
                </c:pt>
                <c:pt idx="369">
                  <c:v>0.95934959349593463</c:v>
                </c:pt>
                <c:pt idx="370">
                  <c:v>0.95934959349593463</c:v>
                </c:pt>
                <c:pt idx="371">
                  <c:v>0.95934959349593463</c:v>
                </c:pt>
                <c:pt idx="372">
                  <c:v>0.95934959349593463</c:v>
                </c:pt>
                <c:pt idx="373">
                  <c:v>0.95934959349593463</c:v>
                </c:pt>
                <c:pt idx="374">
                  <c:v>0.95934959349593463</c:v>
                </c:pt>
                <c:pt idx="375">
                  <c:v>0.95934959349593463</c:v>
                </c:pt>
                <c:pt idx="376">
                  <c:v>0.95934959349593463</c:v>
                </c:pt>
                <c:pt idx="377">
                  <c:v>1.0813008130081296</c:v>
                </c:pt>
                <c:pt idx="378">
                  <c:v>1.0813008130081296</c:v>
                </c:pt>
                <c:pt idx="379">
                  <c:v>1.0813008130081296</c:v>
                </c:pt>
                <c:pt idx="380">
                  <c:v>1.0813008130081296</c:v>
                </c:pt>
                <c:pt idx="381">
                  <c:v>1.0813008130081296</c:v>
                </c:pt>
                <c:pt idx="382">
                  <c:v>1.0813008130081296</c:v>
                </c:pt>
                <c:pt idx="383">
                  <c:v>1.0813008130081296</c:v>
                </c:pt>
                <c:pt idx="384">
                  <c:v>1.0813008130081296</c:v>
                </c:pt>
                <c:pt idx="385">
                  <c:v>1.0813008130081296</c:v>
                </c:pt>
                <c:pt idx="386">
                  <c:v>1.0813008130081296</c:v>
                </c:pt>
                <c:pt idx="387">
                  <c:v>1.0813008130081296</c:v>
                </c:pt>
                <c:pt idx="388">
                  <c:v>1.0813008130081296</c:v>
                </c:pt>
                <c:pt idx="389">
                  <c:v>1.0813008130081296</c:v>
                </c:pt>
                <c:pt idx="390">
                  <c:v>1.0813008130081296</c:v>
                </c:pt>
                <c:pt idx="391">
                  <c:v>1.0813008130081296</c:v>
                </c:pt>
                <c:pt idx="392">
                  <c:v>1.0813008130081296</c:v>
                </c:pt>
                <c:pt idx="393">
                  <c:v>1.0813008130081296</c:v>
                </c:pt>
                <c:pt idx="394">
                  <c:v>1.0813008130081296</c:v>
                </c:pt>
                <c:pt idx="395">
                  <c:v>1.0813008130081296</c:v>
                </c:pt>
                <c:pt idx="396">
                  <c:v>1.0813008130081296</c:v>
                </c:pt>
                <c:pt idx="397">
                  <c:v>1.0813008130081296</c:v>
                </c:pt>
                <c:pt idx="398">
                  <c:v>1.0813008130081296</c:v>
                </c:pt>
                <c:pt idx="399">
                  <c:v>1.0813008130081296</c:v>
                </c:pt>
                <c:pt idx="400">
                  <c:v>1.0813008130081296</c:v>
                </c:pt>
                <c:pt idx="401">
                  <c:v>1.0813008130081296</c:v>
                </c:pt>
                <c:pt idx="402">
                  <c:v>1.0813008130081296</c:v>
                </c:pt>
                <c:pt idx="403">
                  <c:v>1.0813008130081296</c:v>
                </c:pt>
                <c:pt idx="404">
                  <c:v>1.0813008130081296</c:v>
                </c:pt>
                <c:pt idx="405">
                  <c:v>1.0813008130081296</c:v>
                </c:pt>
                <c:pt idx="406">
                  <c:v>1.0813008130081296</c:v>
                </c:pt>
                <c:pt idx="407">
                  <c:v>1.0813008130081296</c:v>
                </c:pt>
                <c:pt idx="408">
                  <c:v>1.0813008130081296</c:v>
                </c:pt>
                <c:pt idx="409">
                  <c:v>1.0813008130081296</c:v>
                </c:pt>
                <c:pt idx="410">
                  <c:v>1.0813008130081296</c:v>
                </c:pt>
                <c:pt idx="411">
                  <c:v>1.0813008130081296</c:v>
                </c:pt>
                <c:pt idx="412">
                  <c:v>1.0813008130081296</c:v>
                </c:pt>
                <c:pt idx="413">
                  <c:v>1.0813008130081296</c:v>
                </c:pt>
                <c:pt idx="414">
                  <c:v>1.0813008130081296</c:v>
                </c:pt>
                <c:pt idx="415">
                  <c:v>1.0813008130081296</c:v>
                </c:pt>
                <c:pt idx="416">
                  <c:v>1.0813008130081296</c:v>
                </c:pt>
                <c:pt idx="417">
                  <c:v>1.0813008130081296</c:v>
                </c:pt>
                <c:pt idx="418">
                  <c:v>1.0813008130081296</c:v>
                </c:pt>
                <c:pt idx="419">
                  <c:v>1.0813008130081296</c:v>
                </c:pt>
                <c:pt idx="420">
                  <c:v>1.0813008130081296</c:v>
                </c:pt>
                <c:pt idx="421">
                  <c:v>1.0813008130081296</c:v>
                </c:pt>
                <c:pt idx="422">
                  <c:v>1.0813008130081296</c:v>
                </c:pt>
                <c:pt idx="423">
                  <c:v>1.0813008130081296</c:v>
                </c:pt>
                <c:pt idx="424">
                  <c:v>1.0813008130081296</c:v>
                </c:pt>
                <c:pt idx="425">
                  <c:v>1.0813008130081296</c:v>
                </c:pt>
                <c:pt idx="426">
                  <c:v>1.0813008130081296</c:v>
                </c:pt>
                <c:pt idx="427">
                  <c:v>1.0813008130081296</c:v>
                </c:pt>
                <c:pt idx="428">
                  <c:v>1.0813008130081296</c:v>
                </c:pt>
                <c:pt idx="429">
                  <c:v>1.0813008130081296</c:v>
                </c:pt>
                <c:pt idx="430">
                  <c:v>1.0813008130081296</c:v>
                </c:pt>
                <c:pt idx="431">
                  <c:v>1.0813008130081296</c:v>
                </c:pt>
                <c:pt idx="432">
                  <c:v>1.0813008130081296</c:v>
                </c:pt>
                <c:pt idx="433">
                  <c:v>1.0813008130081296</c:v>
                </c:pt>
                <c:pt idx="434">
                  <c:v>1.0813008130081296</c:v>
                </c:pt>
                <c:pt idx="435">
                  <c:v>1.0813008130081296</c:v>
                </c:pt>
                <c:pt idx="436">
                  <c:v>1.0813008130081296</c:v>
                </c:pt>
                <c:pt idx="437">
                  <c:v>1.0813008130081296</c:v>
                </c:pt>
                <c:pt idx="438">
                  <c:v>1.0813008130081296</c:v>
                </c:pt>
                <c:pt idx="439">
                  <c:v>1.0813008130081296</c:v>
                </c:pt>
                <c:pt idx="440">
                  <c:v>1.0813008130081296</c:v>
                </c:pt>
                <c:pt idx="441">
                  <c:v>1.0813008130081296</c:v>
                </c:pt>
                <c:pt idx="442">
                  <c:v>1.0813008130081296</c:v>
                </c:pt>
              </c:numCache>
            </c:numRef>
          </c:val>
          <c:smooth val="0"/>
          <c:extLst xmlns:c16r2="http://schemas.microsoft.com/office/drawing/2015/06/chart">
            <c:ext xmlns:c16="http://schemas.microsoft.com/office/drawing/2014/chart" uri="{C3380CC4-5D6E-409C-BE32-E72D297353CC}">
              <c16:uniqueId val="{00000001-DC52-49D2-8BC9-274B2BC28F47}"/>
            </c:ext>
          </c:extLst>
        </c:ser>
        <c:ser>
          <c:idx val="2"/>
          <c:order val="2"/>
          <c:tx>
            <c:strRef>
              <c:f>'SUM 00 V2'!$F$3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V2'!$F$4:$F$446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4.8780487804878057E-2</c:v>
                </c:pt>
                <c:pt idx="309">
                  <c:v>4.8780487804878057E-2</c:v>
                </c:pt>
                <c:pt idx="310">
                  <c:v>4.8780487804878057E-2</c:v>
                </c:pt>
                <c:pt idx="311">
                  <c:v>4.8780487804878057E-2</c:v>
                </c:pt>
                <c:pt idx="312">
                  <c:v>4.8780487804878057E-2</c:v>
                </c:pt>
                <c:pt idx="313">
                  <c:v>4.8780487804878057E-2</c:v>
                </c:pt>
                <c:pt idx="314">
                  <c:v>4.8780487804878057E-2</c:v>
                </c:pt>
                <c:pt idx="315">
                  <c:v>4.8780487804878057E-2</c:v>
                </c:pt>
                <c:pt idx="316">
                  <c:v>4.8780487804878057E-2</c:v>
                </c:pt>
                <c:pt idx="317">
                  <c:v>4.8780487804878057E-2</c:v>
                </c:pt>
                <c:pt idx="318">
                  <c:v>4.8780487804878057E-2</c:v>
                </c:pt>
                <c:pt idx="319">
                  <c:v>4.8780487804878057E-2</c:v>
                </c:pt>
                <c:pt idx="320">
                  <c:v>4.8780487804878057E-2</c:v>
                </c:pt>
                <c:pt idx="321">
                  <c:v>4.8780487804878057E-2</c:v>
                </c:pt>
                <c:pt idx="322">
                  <c:v>4.8780487804878057E-2</c:v>
                </c:pt>
                <c:pt idx="323">
                  <c:v>4.8780487804878057E-2</c:v>
                </c:pt>
                <c:pt idx="324">
                  <c:v>4.8780487804878057E-2</c:v>
                </c:pt>
                <c:pt idx="325">
                  <c:v>4.8780487804878057E-2</c:v>
                </c:pt>
                <c:pt idx="326">
                  <c:v>4.8780487804878057E-2</c:v>
                </c:pt>
                <c:pt idx="327">
                  <c:v>4.8780487804878057E-2</c:v>
                </c:pt>
                <c:pt idx="328">
                  <c:v>4.8780487804878057E-2</c:v>
                </c:pt>
                <c:pt idx="329">
                  <c:v>4.8780487804878057E-2</c:v>
                </c:pt>
                <c:pt idx="330">
                  <c:v>4.8780487804878057E-2</c:v>
                </c:pt>
                <c:pt idx="331">
                  <c:v>4.8780487804878057E-2</c:v>
                </c:pt>
                <c:pt idx="332">
                  <c:v>8.1300813008130093E-2</c:v>
                </c:pt>
                <c:pt idx="333">
                  <c:v>8.1300813008130093E-2</c:v>
                </c:pt>
                <c:pt idx="334">
                  <c:v>8.1300813008130093E-2</c:v>
                </c:pt>
                <c:pt idx="335">
                  <c:v>8.1300813008130093E-2</c:v>
                </c:pt>
                <c:pt idx="336">
                  <c:v>8.1300813008130093E-2</c:v>
                </c:pt>
                <c:pt idx="337">
                  <c:v>8.1300813008130093E-2</c:v>
                </c:pt>
                <c:pt idx="338">
                  <c:v>8.1300813008130093E-2</c:v>
                </c:pt>
                <c:pt idx="339">
                  <c:v>8.1300813008130093E-2</c:v>
                </c:pt>
                <c:pt idx="340">
                  <c:v>8.1300813008130093E-2</c:v>
                </c:pt>
                <c:pt idx="341">
                  <c:v>8.1300813008130093E-2</c:v>
                </c:pt>
                <c:pt idx="342">
                  <c:v>8.1300813008130093E-2</c:v>
                </c:pt>
                <c:pt idx="343">
                  <c:v>8.1300813008130093E-2</c:v>
                </c:pt>
                <c:pt idx="344">
                  <c:v>8.1300813008130093E-2</c:v>
                </c:pt>
                <c:pt idx="345">
                  <c:v>8.1300813008130093E-2</c:v>
                </c:pt>
                <c:pt idx="346">
                  <c:v>8.1300813008130093E-2</c:v>
                </c:pt>
                <c:pt idx="347">
                  <c:v>8.1300813008130093E-2</c:v>
                </c:pt>
                <c:pt idx="348">
                  <c:v>8.1300813008130093E-2</c:v>
                </c:pt>
                <c:pt idx="349">
                  <c:v>8.1300813008130093E-2</c:v>
                </c:pt>
                <c:pt idx="350">
                  <c:v>8.1300813008130093E-2</c:v>
                </c:pt>
                <c:pt idx="351">
                  <c:v>8.1300813008130093E-2</c:v>
                </c:pt>
                <c:pt idx="352">
                  <c:v>8.1300813008130093E-2</c:v>
                </c:pt>
                <c:pt idx="353">
                  <c:v>8.1300813008130093E-2</c:v>
                </c:pt>
                <c:pt idx="354">
                  <c:v>8.1300813008130093E-2</c:v>
                </c:pt>
                <c:pt idx="355">
                  <c:v>8.1300813008130093E-2</c:v>
                </c:pt>
                <c:pt idx="356">
                  <c:v>0.16666666666666666</c:v>
                </c:pt>
                <c:pt idx="357">
                  <c:v>0.16666666666666666</c:v>
                </c:pt>
                <c:pt idx="358">
                  <c:v>0.16666666666666666</c:v>
                </c:pt>
                <c:pt idx="359">
                  <c:v>0.16666666666666666</c:v>
                </c:pt>
                <c:pt idx="360">
                  <c:v>0.16666666666666666</c:v>
                </c:pt>
                <c:pt idx="361">
                  <c:v>0.16666666666666666</c:v>
                </c:pt>
                <c:pt idx="362">
                  <c:v>0.16666666666666666</c:v>
                </c:pt>
                <c:pt idx="363">
                  <c:v>0.16666666666666666</c:v>
                </c:pt>
                <c:pt idx="364">
                  <c:v>0.16666666666666666</c:v>
                </c:pt>
                <c:pt idx="365">
                  <c:v>0.16666666666666666</c:v>
                </c:pt>
                <c:pt idx="366">
                  <c:v>0.16666666666666666</c:v>
                </c:pt>
                <c:pt idx="367">
                  <c:v>0.16666666666666666</c:v>
                </c:pt>
                <c:pt idx="368">
                  <c:v>0.16666666666666666</c:v>
                </c:pt>
                <c:pt idx="369">
                  <c:v>0.16666666666666666</c:v>
                </c:pt>
                <c:pt idx="370">
                  <c:v>0.16666666666666666</c:v>
                </c:pt>
                <c:pt idx="371">
                  <c:v>0.16666666666666666</c:v>
                </c:pt>
                <c:pt idx="372">
                  <c:v>0.16666666666666666</c:v>
                </c:pt>
                <c:pt idx="373">
                  <c:v>0.16666666666666666</c:v>
                </c:pt>
                <c:pt idx="374">
                  <c:v>0.16666666666666666</c:v>
                </c:pt>
                <c:pt idx="375">
                  <c:v>0.16666666666666666</c:v>
                </c:pt>
                <c:pt idx="376">
                  <c:v>0.16666666666666666</c:v>
                </c:pt>
                <c:pt idx="377">
                  <c:v>0.16666666666666666</c:v>
                </c:pt>
                <c:pt idx="378">
                  <c:v>0.16666666666666666</c:v>
                </c:pt>
                <c:pt idx="379">
                  <c:v>0.16666666666666666</c:v>
                </c:pt>
                <c:pt idx="380">
                  <c:v>0.16666666666666666</c:v>
                </c:pt>
                <c:pt idx="381">
                  <c:v>0.16666666666666666</c:v>
                </c:pt>
                <c:pt idx="382">
                  <c:v>0.16666666666666666</c:v>
                </c:pt>
                <c:pt idx="383">
                  <c:v>0.16666666666666666</c:v>
                </c:pt>
                <c:pt idx="384">
                  <c:v>0.16666666666666666</c:v>
                </c:pt>
                <c:pt idx="385">
                  <c:v>0.16666666666666666</c:v>
                </c:pt>
                <c:pt idx="386">
                  <c:v>0.16666666666666666</c:v>
                </c:pt>
                <c:pt idx="387">
                  <c:v>0.16666666666666666</c:v>
                </c:pt>
                <c:pt idx="388">
                  <c:v>0.16666666666666666</c:v>
                </c:pt>
                <c:pt idx="389">
                  <c:v>0.16666666666666666</c:v>
                </c:pt>
                <c:pt idx="390">
                  <c:v>0.16666666666666666</c:v>
                </c:pt>
                <c:pt idx="391">
                  <c:v>0.16666666666666666</c:v>
                </c:pt>
                <c:pt idx="392">
                  <c:v>0.16666666666666666</c:v>
                </c:pt>
                <c:pt idx="393">
                  <c:v>0.16666666666666666</c:v>
                </c:pt>
                <c:pt idx="394">
                  <c:v>0.16666666666666666</c:v>
                </c:pt>
                <c:pt idx="395">
                  <c:v>0.16666666666666666</c:v>
                </c:pt>
                <c:pt idx="396">
                  <c:v>0.16666666666666666</c:v>
                </c:pt>
                <c:pt idx="397">
                  <c:v>0.16666666666666666</c:v>
                </c:pt>
                <c:pt idx="398">
                  <c:v>0.16666666666666666</c:v>
                </c:pt>
                <c:pt idx="399">
                  <c:v>0.16666666666666666</c:v>
                </c:pt>
                <c:pt idx="400">
                  <c:v>0.16666666666666666</c:v>
                </c:pt>
                <c:pt idx="401">
                  <c:v>0.16666666666666666</c:v>
                </c:pt>
                <c:pt idx="402">
                  <c:v>0.16666666666666666</c:v>
                </c:pt>
                <c:pt idx="403">
                  <c:v>0.16666666666666666</c:v>
                </c:pt>
                <c:pt idx="404">
                  <c:v>0.16666666666666666</c:v>
                </c:pt>
                <c:pt idx="405">
                  <c:v>0.16666666666666666</c:v>
                </c:pt>
                <c:pt idx="406">
                  <c:v>0.16666666666666666</c:v>
                </c:pt>
                <c:pt idx="407">
                  <c:v>0.16666666666666666</c:v>
                </c:pt>
                <c:pt idx="408">
                  <c:v>0.16666666666666666</c:v>
                </c:pt>
                <c:pt idx="409">
                  <c:v>0.16666666666666666</c:v>
                </c:pt>
                <c:pt idx="410">
                  <c:v>0.16666666666666666</c:v>
                </c:pt>
                <c:pt idx="411">
                  <c:v>0.16666666666666666</c:v>
                </c:pt>
                <c:pt idx="412">
                  <c:v>0.16666666666666666</c:v>
                </c:pt>
                <c:pt idx="413">
                  <c:v>0.16666666666666666</c:v>
                </c:pt>
                <c:pt idx="414">
                  <c:v>0.16666666666666666</c:v>
                </c:pt>
                <c:pt idx="415">
                  <c:v>0.16666666666666666</c:v>
                </c:pt>
                <c:pt idx="416">
                  <c:v>0.16666666666666666</c:v>
                </c:pt>
                <c:pt idx="417">
                  <c:v>0.16666666666666666</c:v>
                </c:pt>
                <c:pt idx="418">
                  <c:v>0.16666666666666666</c:v>
                </c:pt>
                <c:pt idx="419">
                  <c:v>0.16666666666666666</c:v>
                </c:pt>
                <c:pt idx="420">
                  <c:v>0.16666666666666666</c:v>
                </c:pt>
                <c:pt idx="421">
                  <c:v>0.16666666666666666</c:v>
                </c:pt>
                <c:pt idx="422">
                  <c:v>0.16666666666666666</c:v>
                </c:pt>
                <c:pt idx="423">
                  <c:v>0.16666666666666666</c:v>
                </c:pt>
                <c:pt idx="424">
                  <c:v>0.16666666666666666</c:v>
                </c:pt>
                <c:pt idx="425">
                  <c:v>0.16666666666666666</c:v>
                </c:pt>
                <c:pt idx="426">
                  <c:v>0.16666666666666666</c:v>
                </c:pt>
                <c:pt idx="427">
                  <c:v>0.16666666666666666</c:v>
                </c:pt>
                <c:pt idx="428">
                  <c:v>0.16666666666666666</c:v>
                </c:pt>
                <c:pt idx="429">
                  <c:v>0.16666666666666666</c:v>
                </c:pt>
                <c:pt idx="430">
                  <c:v>0.16666666666666666</c:v>
                </c:pt>
                <c:pt idx="431">
                  <c:v>0.16666666666666666</c:v>
                </c:pt>
                <c:pt idx="432">
                  <c:v>0.16666666666666666</c:v>
                </c:pt>
                <c:pt idx="433">
                  <c:v>0.16666666666666666</c:v>
                </c:pt>
                <c:pt idx="434">
                  <c:v>0.16666666666666666</c:v>
                </c:pt>
                <c:pt idx="435">
                  <c:v>0.16666666666666666</c:v>
                </c:pt>
                <c:pt idx="436">
                  <c:v>0.16666666666666666</c:v>
                </c:pt>
                <c:pt idx="437">
                  <c:v>0.16666666666666666</c:v>
                </c:pt>
                <c:pt idx="438">
                  <c:v>0.16666666666666666</c:v>
                </c:pt>
                <c:pt idx="439">
                  <c:v>0.16666666666666666</c:v>
                </c:pt>
                <c:pt idx="440">
                  <c:v>0.16666666666666666</c:v>
                </c:pt>
                <c:pt idx="441">
                  <c:v>0.16666666666666666</c:v>
                </c:pt>
                <c:pt idx="442">
                  <c:v>0.16666666666666666</c:v>
                </c:pt>
              </c:numCache>
            </c:numRef>
          </c:val>
          <c:smooth val="0"/>
          <c:extLst xmlns:c16r2="http://schemas.microsoft.com/office/drawing/2015/06/chart">
            <c:ext xmlns:c16="http://schemas.microsoft.com/office/drawing/2014/chart" uri="{C3380CC4-5D6E-409C-BE32-E72D297353CC}">
              <c16:uniqueId val="{00000002-DC52-49D2-8BC9-274B2BC28F47}"/>
            </c:ext>
          </c:extLst>
        </c:ser>
        <c:dLbls>
          <c:showLegendKey val="0"/>
          <c:showVal val="0"/>
          <c:showCatName val="0"/>
          <c:showSerName val="0"/>
          <c:showPercent val="0"/>
          <c:showBubbleSize val="0"/>
        </c:dLbls>
        <c:smooth val="0"/>
        <c:axId val="506336864"/>
        <c:axId val="506337256"/>
      </c:lineChart>
      <c:dateAx>
        <c:axId val="506336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37256"/>
        <c:crossesAt val="0"/>
        <c:auto val="0"/>
        <c:lblOffset val="100"/>
        <c:baseTimeUnit val="days"/>
        <c:majorUnit val="1"/>
        <c:majorTimeUnit val="months"/>
        <c:minorUnit val="1"/>
        <c:minorTimeUnit val="months"/>
      </c:dateAx>
      <c:valAx>
        <c:axId val="5063372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36864"/>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000" b="0" i="0" baseline="0">
                <a:effectLst/>
              </a:rPr>
              <a:t>Revision 00</a:t>
            </a:r>
            <a:endParaRPr lang="ru-RU" sz="1000">
              <a:effectLst/>
            </a:endParaRPr>
          </a:p>
          <a:p>
            <a:pPr>
              <a:defRPr sz="1100"/>
            </a:pPr>
            <a:r>
              <a:rPr lang="en-US" sz="1000" b="0" i="0" baseline="0">
                <a:effectLst/>
              </a:rPr>
              <a:t>Detailed Design diagram</a:t>
            </a:r>
            <a:endParaRPr lang="ru-RU" sz="1000">
              <a:effectLst/>
            </a:endParaRPr>
          </a:p>
        </c:rich>
      </c:tx>
      <c:layout>
        <c:manualLayout>
          <c:xMode val="edge"/>
          <c:yMode val="edge"/>
          <c:x val="0.4270623150972972"/>
          <c:y val="7.8662733529990172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6.0705799538825204E-2"/>
          <c:y val="6.5742379547689286E-2"/>
          <c:w val="0.84884618481526442"/>
          <c:h val="0.89228764546024664"/>
        </c:manualLayout>
      </c:layout>
      <c:lineChart>
        <c:grouping val="standard"/>
        <c:varyColors val="0"/>
        <c:ser>
          <c:idx val="0"/>
          <c:order val="0"/>
          <c:tx>
            <c:strRef>
              <c:f>'SUM 00 V2'!$J$3</c:f>
              <c:strCache>
                <c:ptCount val="1"/>
                <c:pt idx="0">
                  <c:v>Факт / Actual</c:v>
                </c:pt>
              </c:strCache>
            </c:strRef>
          </c:tx>
          <c:spPr>
            <a:ln w="19050" cap="rnd">
              <a:solidFill>
                <a:schemeClr val="accent1"/>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V2'!$J$4:$J$446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numCache>
            </c:numRef>
          </c:val>
          <c:smooth val="0"/>
          <c:extLst xmlns:c16r2="http://schemas.microsoft.com/office/drawing/2015/06/chart">
            <c:ext xmlns:c16="http://schemas.microsoft.com/office/drawing/2014/chart" uri="{C3380CC4-5D6E-409C-BE32-E72D297353CC}">
              <c16:uniqueId val="{00000000-0C13-4CB1-981D-CBC6D1C2AC1D}"/>
            </c:ext>
          </c:extLst>
        </c:ser>
        <c:ser>
          <c:idx val="1"/>
          <c:order val="1"/>
          <c:tx>
            <c:strRef>
              <c:f>'SUM 00 V2'!$H$3</c:f>
              <c:strCache>
                <c:ptCount val="1"/>
                <c:pt idx="0">
                  <c:v>План / Plan</c:v>
                </c:pt>
              </c:strCache>
            </c:strRef>
          </c:tx>
          <c:spPr>
            <a:ln w="19050" cap="rnd">
              <a:solidFill>
                <a:schemeClr val="accent2"/>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V2'!$H$4:$H$446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7.575757575757576E-3</c:v>
                </c:pt>
                <c:pt idx="130">
                  <c:v>7.575757575757576E-3</c:v>
                </c:pt>
                <c:pt idx="131">
                  <c:v>7.575757575757576E-3</c:v>
                </c:pt>
                <c:pt idx="132">
                  <c:v>7.575757575757576E-3</c:v>
                </c:pt>
                <c:pt idx="133">
                  <c:v>7.575757575757576E-3</c:v>
                </c:pt>
                <c:pt idx="134">
                  <c:v>7.575757575757576E-3</c:v>
                </c:pt>
                <c:pt idx="135">
                  <c:v>7.575757575757576E-3</c:v>
                </c:pt>
                <c:pt idx="136">
                  <c:v>7.575757575757576E-3</c:v>
                </c:pt>
                <c:pt idx="137">
                  <c:v>7.575757575757576E-3</c:v>
                </c:pt>
                <c:pt idx="138">
                  <c:v>7.575757575757576E-3</c:v>
                </c:pt>
                <c:pt idx="139">
                  <c:v>7.575757575757576E-3</c:v>
                </c:pt>
                <c:pt idx="140">
                  <c:v>7.575757575757576E-3</c:v>
                </c:pt>
                <c:pt idx="141">
                  <c:v>7.575757575757576E-3</c:v>
                </c:pt>
                <c:pt idx="142">
                  <c:v>7.575757575757576E-3</c:v>
                </c:pt>
                <c:pt idx="143">
                  <c:v>7.575757575757576E-3</c:v>
                </c:pt>
                <c:pt idx="144">
                  <c:v>7.575757575757576E-3</c:v>
                </c:pt>
                <c:pt idx="145">
                  <c:v>7.575757575757576E-3</c:v>
                </c:pt>
                <c:pt idx="146">
                  <c:v>7.575757575757576E-3</c:v>
                </c:pt>
                <c:pt idx="147">
                  <c:v>7.575757575757576E-3</c:v>
                </c:pt>
                <c:pt idx="148">
                  <c:v>7.575757575757576E-3</c:v>
                </c:pt>
                <c:pt idx="149">
                  <c:v>7.575757575757576E-3</c:v>
                </c:pt>
                <c:pt idx="150">
                  <c:v>7.575757575757576E-3</c:v>
                </c:pt>
                <c:pt idx="151">
                  <c:v>7.575757575757576E-3</c:v>
                </c:pt>
                <c:pt idx="152">
                  <c:v>7.575757575757576E-3</c:v>
                </c:pt>
                <c:pt idx="153">
                  <c:v>7.575757575757576E-3</c:v>
                </c:pt>
                <c:pt idx="154">
                  <c:v>7.575757575757576E-3</c:v>
                </c:pt>
                <c:pt idx="155">
                  <c:v>7.575757575757576E-3</c:v>
                </c:pt>
                <c:pt idx="156">
                  <c:v>7.575757575757576E-3</c:v>
                </c:pt>
                <c:pt idx="157">
                  <c:v>7.575757575757576E-3</c:v>
                </c:pt>
                <c:pt idx="158">
                  <c:v>7.575757575757576E-3</c:v>
                </c:pt>
                <c:pt idx="159">
                  <c:v>7.575757575757576E-3</c:v>
                </c:pt>
                <c:pt idx="160">
                  <c:v>7.575757575757576E-3</c:v>
                </c:pt>
                <c:pt idx="161">
                  <c:v>7.575757575757576E-3</c:v>
                </c:pt>
                <c:pt idx="162">
                  <c:v>7.575757575757576E-3</c:v>
                </c:pt>
                <c:pt idx="163">
                  <c:v>7.575757575757576E-3</c:v>
                </c:pt>
                <c:pt idx="164">
                  <c:v>7.575757575757576E-3</c:v>
                </c:pt>
                <c:pt idx="165">
                  <c:v>7.575757575757576E-3</c:v>
                </c:pt>
                <c:pt idx="166">
                  <c:v>7.575757575757576E-3</c:v>
                </c:pt>
                <c:pt idx="167">
                  <c:v>7.575757575757576E-3</c:v>
                </c:pt>
                <c:pt idx="168">
                  <c:v>7.575757575757576E-3</c:v>
                </c:pt>
                <c:pt idx="169">
                  <c:v>7.575757575757576E-3</c:v>
                </c:pt>
                <c:pt idx="170">
                  <c:v>7.575757575757576E-3</c:v>
                </c:pt>
                <c:pt idx="171">
                  <c:v>7.575757575757576E-3</c:v>
                </c:pt>
                <c:pt idx="172">
                  <c:v>7.575757575757576E-3</c:v>
                </c:pt>
                <c:pt idx="173">
                  <c:v>7.575757575757576E-3</c:v>
                </c:pt>
                <c:pt idx="174">
                  <c:v>7.575757575757576E-3</c:v>
                </c:pt>
                <c:pt idx="175">
                  <c:v>7.575757575757576E-3</c:v>
                </c:pt>
                <c:pt idx="176">
                  <c:v>7.575757575757576E-3</c:v>
                </c:pt>
                <c:pt idx="177">
                  <c:v>7.575757575757576E-3</c:v>
                </c:pt>
                <c:pt idx="178">
                  <c:v>7.575757575757576E-3</c:v>
                </c:pt>
                <c:pt idx="179">
                  <c:v>7.575757575757576E-3</c:v>
                </c:pt>
                <c:pt idx="180">
                  <c:v>7.575757575757576E-3</c:v>
                </c:pt>
                <c:pt idx="181">
                  <c:v>7.575757575757576E-3</c:v>
                </c:pt>
                <c:pt idx="182">
                  <c:v>7.575757575757576E-3</c:v>
                </c:pt>
                <c:pt idx="183">
                  <c:v>7.575757575757576E-3</c:v>
                </c:pt>
                <c:pt idx="184">
                  <c:v>7.575757575757576E-3</c:v>
                </c:pt>
                <c:pt idx="185">
                  <c:v>7.575757575757576E-3</c:v>
                </c:pt>
                <c:pt idx="186">
                  <c:v>7.575757575757576E-3</c:v>
                </c:pt>
                <c:pt idx="187">
                  <c:v>7.575757575757576E-3</c:v>
                </c:pt>
                <c:pt idx="188">
                  <c:v>7.575757575757576E-3</c:v>
                </c:pt>
                <c:pt idx="189">
                  <c:v>7.575757575757576E-3</c:v>
                </c:pt>
                <c:pt idx="190">
                  <c:v>7.575757575757576E-3</c:v>
                </c:pt>
                <c:pt idx="191">
                  <c:v>7.575757575757576E-3</c:v>
                </c:pt>
                <c:pt idx="192">
                  <c:v>7.575757575757576E-3</c:v>
                </c:pt>
                <c:pt idx="193">
                  <c:v>8.3333333333333315E-2</c:v>
                </c:pt>
                <c:pt idx="194">
                  <c:v>8.3333333333333315E-2</c:v>
                </c:pt>
                <c:pt idx="195">
                  <c:v>8.3333333333333315E-2</c:v>
                </c:pt>
                <c:pt idx="196">
                  <c:v>9.0909090909090884E-2</c:v>
                </c:pt>
                <c:pt idx="197">
                  <c:v>9.0909090909090884E-2</c:v>
                </c:pt>
                <c:pt idx="198">
                  <c:v>9.0909090909090884E-2</c:v>
                </c:pt>
                <c:pt idx="199">
                  <c:v>9.0909090909090884E-2</c:v>
                </c:pt>
                <c:pt idx="200">
                  <c:v>9.0909090909090884E-2</c:v>
                </c:pt>
                <c:pt idx="201">
                  <c:v>9.0909090909090884E-2</c:v>
                </c:pt>
                <c:pt idx="202">
                  <c:v>9.0909090909090884E-2</c:v>
                </c:pt>
                <c:pt idx="203">
                  <c:v>0.10606060606060604</c:v>
                </c:pt>
                <c:pt idx="204">
                  <c:v>0.10606060606060604</c:v>
                </c:pt>
                <c:pt idx="205">
                  <c:v>0.10606060606060604</c:v>
                </c:pt>
                <c:pt idx="206">
                  <c:v>0.10606060606060604</c:v>
                </c:pt>
                <c:pt idx="207">
                  <c:v>0.10606060606060604</c:v>
                </c:pt>
                <c:pt idx="208">
                  <c:v>0.10606060606060604</c:v>
                </c:pt>
                <c:pt idx="209">
                  <c:v>0.10606060606060604</c:v>
                </c:pt>
                <c:pt idx="210">
                  <c:v>0.15151515151515149</c:v>
                </c:pt>
                <c:pt idx="211">
                  <c:v>0.15151515151515149</c:v>
                </c:pt>
                <c:pt idx="212">
                  <c:v>0.15151515151515149</c:v>
                </c:pt>
                <c:pt idx="213">
                  <c:v>0.15151515151515149</c:v>
                </c:pt>
                <c:pt idx="214">
                  <c:v>0.15151515151515149</c:v>
                </c:pt>
                <c:pt idx="215">
                  <c:v>0.15151515151515149</c:v>
                </c:pt>
                <c:pt idx="216">
                  <c:v>0.15151515151515149</c:v>
                </c:pt>
                <c:pt idx="217">
                  <c:v>0.15909090909090906</c:v>
                </c:pt>
                <c:pt idx="218">
                  <c:v>0.15909090909090906</c:v>
                </c:pt>
                <c:pt idx="219">
                  <c:v>0.15909090909090906</c:v>
                </c:pt>
                <c:pt idx="220">
                  <c:v>0.15909090909090906</c:v>
                </c:pt>
                <c:pt idx="221">
                  <c:v>0.15909090909090906</c:v>
                </c:pt>
                <c:pt idx="222">
                  <c:v>0.15909090909090906</c:v>
                </c:pt>
                <c:pt idx="223">
                  <c:v>0.15909090909090906</c:v>
                </c:pt>
                <c:pt idx="224">
                  <c:v>0.15909090909090906</c:v>
                </c:pt>
                <c:pt idx="225">
                  <c:v>0.15909090909090906</c:v>
                </c:pt>
                <c:pt idx="226">
                  <c:v>0.15909090909090906</c:v>
                </c:pt>
                <c:pt idx="227">
                  <c:v>0.15909090909090906</c:v>
                </c:pt>
                <c:pt idx="228">
                  <c:v>0.15909090909090906</c:v>
                </c:pt>
                <c:pt idx="229">
                  <c:v>0.15909090909090906</c:v>
                </c:pt>
                <c:pt idx="230">
                  <c:v>0.15909090909090906</c:v>
                </c:pt>
                <c:pt idx="231">
                  <c:v>0.15909090909090906</c:v>
                </c:pt>
                <c:pt idx="232">
                  <c:v>0.15909090909090906</c:v>
                </c:pt>
                <c:pt idx="233">
                  <c:v>0.15909090909090906</c:v>
                </c:pt>
                <c:pt idx="234">
                  <c:v>0.15909090909090906</c:v>
                </c:pt>
                <c:pt idx="235">
                  <c:v>0.1742424242424242</c:v>
                </c:pt>
                <c:pt idx="236">
                  <c:v>0.1742424242424242</c:v>
                </c:pt>
                <c:pt idx="237">
                  <c:v>0.1742424242424242</c:v>
                </c:pt>
                <c:pt idx="238">
                  <c:v>0.18181818181818177</c:v>
                </c:pt>
                <c:pt idx="239">
                  <c:v>0.18181818181818177</c:v>
                </c:pt>
                <c:pt idx="240">
                  <c:v>0.18181818181818177</c:v>
                </c:pt>
                <c:pt idx="241">
                  <c:v>0.18181818181818177</c:v>
                </c:pt>
                <c:pt idx="242">
                  <c:v>0.18181818181818177</c:v>
                </c:pt>
                <c:pt idx="243">
                  <c:v>0.18181818181818177</c:v>
                </c:pt>
                <c:pt idx="244">
                  <c:v>0.18181818181818177</c:v>
                </c:pt>
                <c:pt idx="245">
                  <c:v>0.18181818181818177</c:v>
                </c:pt>
                <c:pt idx="246">
                  <c:v>0.18181818181818177</c:v>
                </c:pt>
                <c:pt idx="247">
                  <c:v>0.18181818181818177</c:v>
                </c:pt>
                <c:pt idx="248">
                  <c:v>0.18939393939393934</c:v>
                </c:pt>
                <c:pt idx="249">
                  <c:v>0.18939393939393934</c:v>
                </c:pt>
                <c:pt idx="250">
                  <c:v>0.18939393939393934</c:v>
                </c:pt>
                <c:pt idx="251">
                  <c:v>0.18939393939393934</c:v>
                </c:pt>
                <c:pt idx="252">
                  <c:v>0.18939393939393934</c:v>
                </c:pt>
                <c:pt idx="253">
                  <c:v>0.18939393939393934</c:v>
                </c:pt>
                <c:pt idx="254">
                  <c:v>0.18939393939393934</c:v>
                </c:pt>
                <c:pt idx="255">
                  <c:v>0.18939393939393934</c:v>
                </c:pt>
                <c:pt idx="256">
                  <c:v>0.18939393939393934</c:v>
                </c:pt>
                <c:pt idx="257">
                  <c:v>0.18939393939393934</c:v>
                </c:pt>
                <c:pt idx="258">
                  <c:v>0.18939393939393934</c:v>
                </c:pt>
                <c:pt idx="259">
                  <c:v>0.18939393939393934</c:v>
                </c:pt>
                <c:pt idx="260">
                  <c:v>0.18939393939393934</c:v>
                </c:pt>
                <c:pt idx="261">
                  <c:v>0.18939393939393934</c:v>
                </c:pt>
                <c:pt idx="262">
                  <c:v>0.18939393939393934</c:v>
                </c:pt>
                <c:pt idx="263">
                  <c:v>0.18939393939393934</c:v>
                </c:pt>
                <c:pt idx="264">
                  <c:v>0.18939393939393934</c:v>
                </c:pt>
                <c:pt idx="265">
                  <c:v>0.18939393939393934</c:v>
                </c:pt>
                <c:pt idx="266">
                  <c:v>0.19696969696969691</c:v>
                </c:pt>
                <c:pt idx="267">
                  <c:v>0.19696969696969691</c:v>
                </c:pt>
                <c:pt idx="268">
                  <c:v>0.19696969696969691</c:v>
                </c:pt>
                <c:pt idx="269">
                  <c:v>0.21212121212121204</c:v>
                </c:pt>
                <c:pt idx="270">
                  <c:v>0.21969696969696961</c:v>
                </c:pt>
                <c:pt idx="271">
                  <c:v>0.21969696969696961</c:v>
                </c:pt>
                <c:pt idx="272">
                  <c:v>0.21969696969696961</c:v>
                </c:pt>
                <c:pt idx="273">
                  <c:v>0.21969696969696961</c:v>
                </c:pt>
                <c:pt idx="274">
                  <c:v>0.21969696969696961</c:v>
                </c:pt>
                <c:pt idx="275">
                  <c:v>0.21969696969696961</c:v>
                </c:pt>
                <c:pt idx="276">
                  <c:v>0.22727272727272718</c:v>
                </c:pt>
                <c:pt idx="277">
                  <c:v>0.22727272727272718</c:v>
                </c:pt>
                <c:pt idx="278">
                  <c:v>0.22727272727272718</c:v>
                </c:pt>
                <c:pt idx="279">
                  <c:v>0.22727272727272718</c:v>
                </c:pt>
                <c:pt idx="280">
                  <c:v>0.22727272727272718</c:v>
                </c:pt>
                <c:pt idx="281">
                  <c:v>0.22727272727272718</c:v>
                </c:pt>
                <c:pt idx="282">
                  <c:v>0.22727272727272718</c:v>
                </c:pt>
                <c:pt idx="283">
                  <c:v>0.22727272727272718</c:v>
                </c:pt>
                <c:pt idx="284">
                  <c:v>0.23484848484848475</c:v>
                </c:pt>
                <c:pt idx="285">
                  <c:v>0.23484848484848475</c:v>
                </c:pt>
                <c:pt idx="286">
                  <c:v>0.25757575757575746</c:v>
                </c:pt>
                <c:pt idx="287">
                  <c:v>0.25757575757575746</c:v>
                </c:pt>
                <c:pt idx="288">
                  <c:v>0.25757575757575746</c:v>
                </c:pt>
                <c:pt idx="289">
                  <c:v>0.25757575757575746</c:v>
                </c:pt>
                <c:pt idx="290">
                  <c:v>0.25757575757575746</c:v>
                </c:pt>
                <c:pt idx="291">
                  <c:v>0.25757575757575746</c:v>
                </c:pt>
                <c:pt idx="292">
                  <c:v>0.25757575757575746</c:v>
                </c:pt>
                <c:pt idx="293">
                  <c:v>0.25757575757575746</c:v>
                </c:pt>
                <c:pt idx="294">
                  <c:v>0.25757575757575746</c:v>
                </c:pt>
                <c:pt idx="295">
                  <c:v>0.25757575757575746</c:v>
                </c:pt>
                <c:pt idx="296">
                  <c:v>0.25757575757575746</c:v>
                </c:pt>
                <c:pt idx="297">
                  <c:v>0.26515151515151503</c:v>
                </c:pt>
                <c:pt idx="298">
                  <c:v>0.26515151515151503</c:v>
                </c:pt>
                <c:pt idx="299">
                  <c:v>0.26515151515151503</c:v>
                </c:pt>
                <c:pt idx="300">
                  <c:v>0.26515151515151503</c:v>
                </c:pt>
                <c:pt idx="301">
                  <c:v>0.2727272727272726</c:v>
                </c:pt>
                <c:pt idx="302">
                  <c:v>0.31818181818181807</c:v>
                </c:pt>
                <c:pt idx="303">
                  <c:v>0.31818181818181807</c:v>
                </c:pt>
                <c:pt idx="304">
                  <c:v>0.31818181818181807</c:v>
                </c:pt>
                <c:pt idx="305">
                  <c:v>0.31818181818181807</c:v>
                </c:pt>
                <c:pt idx="306">
                  <c:v>0.31818181818181807</c:v>
                </c:pt>
                <c:pt idx="307">
                  <c:v>0.31818181818181807</c:v>
                </c:pt>
                <c:pt idx="308">
                  <c:v>0.31818181818181807</c:v>
                </c:pt>
                <c:pt idx="309">
                  <c:v>0.31818181818181807</c:v>
                </c:pt>
                <c:pt idx="310">
                  <c:v>0.31818181818181807</c:v>
                </c:pt>
                <c:pt idx="311">
                  <c:v>0.3333333333333332</c:v>
                </c:pt>
                <c:pt idx="312">
                  <c:v>0.3333333333333332</c:v>
                </c:pt>
                <c:pt idx="313">
                  <c:v>0.34090909090909077</c:v>
                </c:pt>
                <c:pt idx="314">
                  <c:v>0.34090909090909077</c:v>
                </c:pt>
                <c:pt idx="315">
                  <c:v>0.34090909090909077</c:v>
                </c:pt>
                <c:pt idx="316">
                  <c:v>0.34090909090909077</c:v>
                </c:pt>
                <c:pt idx="317">
                  <c:v>0.38636363636363624</c:v>
                </c:pt>
                <c:pt idx="318">
                  <c:v>0.38636363636363624</c:v>
                </c:pt>
                <c:pt idx="319">
                  <c:v>0.38636363636363624</c:v>
                </c:pt>
                <c:pt idx="320">
                  <c:v>0.38636363636363624</c:v>
                </c:pt>
                <c:pt idx="321">
                  <c:v>0.38636363636363624</c:v>
                </c:pt>
                <c:pt idx="322">
                  <c:v>0.38636363636363624</c:v>
                </c:pt>
                <c:pt idx="323">
                  <c:v>0.38636363636363624</c:v>
                </c:pt>
                <c:pt idx="324">
                  <c:v>0.38636363636363624</c:v>
                </c:pt>
                <c:pt idx="325">
                  <c:v>0.38636363636363624</c:v>
                </c:pt>
                <c:pt idx="326">
                  <c:v>0.38636363636363624</c:v>
                </c:pt>
                <c:pt idx="327">
                  <c:v>0.40151515151515138</c:v>
                </c:pt>
                <c:pt idx="328">
                  <c:v>0.40151515151515138</c:v>
                </c:pt>
                <c:pt idx="329">
                  <c:v>0.43181818181818166</c:v>
                </c:pt>
                <c:pt idx="330">
                  <c:v>0.46212121212121193</c:v>
                </c:pt>
                <c:pt idx="331">
                  <c:v>0.46212121212121193</c:v>
                </c:pt>
                <c:pt idx="332">
                  <c:v>0.46212121212121193</c:v>
                </c:pt>
                <c:pt idx="333">
                  <c:v>0.46212121212121193</c:v>
                </c:pt>
                <c:pt idx="334">
                  <c:v>0.46212121212121193</c:v>
                </c:pt>
                <c:pt idx="335">
                  <c:v>0.46212121212121193</c:v>
                </c:pt>
                <c:pt idx="336">
                  <c:v>0.46212121212121193</c:v>
                </c:pt>
                <c:pt idx="337">
                  <c:v>0.46212121212121193</c:v>
                </c:pt>
                <c:pt idx="338">
                  <c:v>0.46212121212121193</c:v>
                </c:pt>
                <c:pt idx="339">
                  <c:v>0.4696969696969695</c:v>
                </c:pt>
                <c:pt idx="340">
                  <c:v>0.4696969696969695</c:v>
                </c:pt>
                <c:pt idx="341">
                  <c:v>0.4696969696969695</c:v>
                </c:pt>
                <c:pt idx="342">
                  <c:v>0.47727272727272707</c:v>
                </c:pt>
                <c:pt idx="343">
                  <c:v>0.47727272727272707</c:v>
                </c:pt>
                <c:pt idx="344">
                  <c:v>0.47727272727272707</c:v>
                </c:pt>
                <c:pt idx="345">
                  <c:v>0.47727272727272707</c:v>
                </c:pt>
                <c:pt idx="346">
                  <c:v>0.47727272727272707</c:v>
                </c:pt>
                <c:pt idx="347">
                  <c:v>0.48484848484848464</c:v>
                </c:pt>
                <c:pt idx="348">
                  <c:v>0.48484848484848464</c:v>
                </c:pt>
                <c:pt idx="349">
                  <c:v>0.48484848484848464</c:v>
                </c:pt>
                <c:pt idx="350">
                  <c:v>0.48484848484848464</c:v>
                </c:pt>
                <c:pt idx="351">
                  <c:v>0.48484848484848464</c:v>
                </c:pt>
                <c:pt idx="352">
                  <c:v>0.48484848484848464</c:v>
                </c:pt>
                <c:pt idx="353">
                  <c:v>0.48484848484848464</c:v>
                </c:pt>
                <c:pt idx="354">
                  <c:v>0.48484848484848464</c:v>
                </c:pt>
                <c:pt idx="355">
                  <c:v>0.48484848484848464</c:v>
                </c:pt>
                <c:pt idx="356">
                  <c:v>0.49242424242424221</c:v>
                </c:pt>
                <c:pt idx="357">
                  <c:v>0.49242424242424221</c:v>
                </c:pt>
                <c:pt idx="358">
                  <c:v>0.49242424242424221</c:v>
                </c:pt>
                <c:pt idx="359">
                  <c:v>0.49242424242424221</c:v>
                </c:pt>
                <c:pt idx="360">
                  <c:v>0.49242424242424221</c:v>
                </c:pt>
                <c:pt idx="361">
                  <c:v>0.49242424242424221</c:v>
                </c:pt>
                <c:pt idx="362">
                  <c:v>0.49242424242424221</c:v>
                </c:pt>
                <c:pt idx="363">
                  <c:v>0.53030303030303005</c:v>
                </c:pt>
                <c:pt idx="364">
                  <c:v>0.53030303030303005</c:v>
                </c:pt>
                <c:pt idx="365">
                  <c:v>0.53030303030303005</c:v>
                </c:pt>
                <c:pt idx="366">
                  <c:v>0.53030303030303005</c:v>
                </c:pt>
                <c:pt idx="367">
                  <c:v>0.53030303030303005</c:v>
                </c:pt>
                <c:pt idx="368">
                  <c:v>0.53030303030303005</c:v>
                </c:pt>
                <c:pt idx="369">
                  <c:v>0.53030303030303005</c:v>
                </c:pt>
                <c:pt idx="370">
                  <c:v>0.62878787878787845</c:v>
                </c:pt>
                <c:pt idx="371">
                  <c:v>0.62878787878787845</c:v>
                </c:pt>
                <c:pt idx="372">
                  <c:v>0.62878787878787845</c:v>
                </c:pt>
                <c:pt idx="373">
                  <c:v>0.62878787878787845</c:v>
                </c:pt>
                <c:pt idx="374">
                  <c:v>0.62878787878787845</c:v>
                </c:pt>
                <c:pt idx="375">
                  <c:v>0.62878787878787845</c:v>
                </c:pt>
                <c:pt idx="376">
                  <c:v>0.62878787878787845</c:v>
                </c:pt>
                <c:pt idx="377">
                  <c:v>0.62878787878787845</c:v>
                </c:pt>
                <c:pt idx="378">
                  <c:v>0.63636363636363602</c:v>
                </c:pt>
                <c:pt idx="379">
                  <c:v>0.64393939393939359</c:v>
                </c:pt>
                <c:pt idx="380">
                  <c:v>0.64393939393939359</c:v>
                </c:pt>
                <c:pt idx="381">
                  <c:v>0.64393939393939359</c:v>
                </c:pt>
                <c:pt idx="382">
                  <c:v>0.64393939393939359</c:v>
                </c:pt>
                <c:pt idx="383">
                  <c:v>0.64393939393939359</c:v>
                </c:pt>
                <c:pt idx="384">
                  <c:v>0.64393939393939359</c:v>
                </c:pt>
                <c:pt idx="385">
                  <c:v>0.64393939393939359</c:v>
                </c:pt>
                <c:pt idx="386">
                  <c:v>0.64393939393939359</c:v>
                </c:pt>
                <c:pt idx="387">
                  <c:v>0.73484848484848442</c:v>
                </c:pt>
                <c:pt idx="388">
                  <c:v>0.73484848484848442</c:v>
                </c:pt>
                <c:pt idx="389">
                  <c:v>0.73484848484848442</c:v>
                </c:pt>
                <c:pt idx="390">
                  <c:v>0.81818181818181768</c:v>
                </c:pt>
                <c:pt idx="391">
                  <c:v>0.81818181818181768</c:v>
                </c:pt>
                <c:pt idx="392">
                  <c:v>0.81818181818181768</c:v>
                </c:pt>
                <c:pt idx="393">
                  <c:v>0.81818181818181768</c:v>
                </c:pt>
                <c:pt idx="394">
                  <c:v>0.81818181818181768</c:v>
                </c:pt>
                <c:pt idx="395">
                  <c:v>0.81818181818181768</c:v>
                </c:pt>
                <c:pt idx="396">
                  <c:v>0.81818181818181768</c:v>
                </c:pt>
                <c:pt idx="397">
                  <c:v>0.81818181818181768</c:v>
                </c:pt>
                <c:pt idx="398">
                  <c:v>0.81818181818181768</c:v>
                </c:pt>
                <c:pt idx="399">
                  <c:v>0.81818181818181768</c:v>
                </c:pt>
                <c:pt idx="400">
                  <c:v>0.81818181818181768</c:v>
                </c:pt>
                <c:pt idx="401">
                  <c:v>0.81818181818181768</c:v>
                </c:pt>
                <c:pt idx="402">
                  <c:v>0.81818181818181768</c:v>
                </c:pt>
                <c:pt idx="403">
                  <c:v>0.81818181818181768</c:v>
                </c:pt>
                <c:pt idx="404">
                  <c:v>0.81818181818181768</c:v>
                </c:pt>
                <c:pt idx="405">
                  <c:v>0.81818181818181768</c:v>
                </c:pt>
                <c:pt idx="406">
                  <c:v>0.81818181818181768</c:v>
                </c:pt>
                <c:pt idx="407">
                  <c:v>0.81818181818181768</c:v>
                </c:pt>
                <c:pt idx="408">
                  <c:v>0.81818181818181768</c:v>
                </c:pt>
                <c:pt idx="409">
                  <c:v>0.81818181818181768</c:v>
                </c:pt>
                <c:pt idx="410">
                  <c:v>0.81818181818181768</c:v>
                </c:pt>
                <c:pt idx="411">
                  <c:v>0.81818181818181768</c:v>
                </c:pt>
                <c:pt idx="412">
                  <c:v>0.81818181818181768</c:v>
                </c:pt>
                <c:pt idx="413">
                  <c:v>0.81818181818181768</c:v>
                </c:pt>
                <c:pt idx="414">
                  <c:v>0.81818181818181768</c:v>
                </c:pt>
                <c:pt idx="415">
                  <c:v>0.81818181818181768</c:v>
                </c:pt>
                <c:pt idx="416">
                  <c:v>0.81818181818181768</c:v>
                </c:pt>
                <c:pt idx="417">
                  <c:v>0.81818181818181768</c:v>
                </c:pt>
                <c:pt idx="418">
                  <c:v>0.81818181818181768</c:v>
                </c:pt>
                <c:pt idx="419">
                  <c:v>0.81818181818181768</c:v>
                </c:pt>
                <c:pt idx="420">
                  <c:v>0.81818181818181768</c:v>
                </c:pt>
                <c:pt idx="421">
                  <c:v>0.81818181818181768</c:v>
                </c:pt>
                <c:pt idx="422">
                  <c:v>0.81818181818181768</c:v>
                </c:pt>
                <c:pt idx="423">
                  <c:v>0.81818181818181768</c:v>
                </c:pt>
                <c:pt idx="424">
                  <c:v>0.81818181818181768</c:v>
                </c:pt>
                <c:pt idx="425">
                  <c:v>0.81818181818181768</c:v>
                </c:pt>
                <c:pt idx="426">
                  <c:v>0.81818181818181768</c:v>
                </c:pt>
                <c:pt idx="427">
                  <c:v>0.84090909090909038</c:v>
                </c:pt>
                <c:pt idx="428">
                  <c:v>0.84090909090909038</c:v>
                </c:pt>
                <c:pt idx="429">
                  <c:v>0.84090909090909038</c:v>
                </c:pt>
                <c:pt idx="430">
                  <c:v>0.84090909090909038</c:v>
                </c:pt>
                <c:pt idx="431">
                  <c:v>0.84090909090909038</c:v>
                </c:pt>
                <c:pt idx="432">
                  <c:v>0.84090909090909038</c:v>
                </c:pt>
                <c:pt idx="433">
                  <c:v>0.84090909090909038</c:v>
                </c:pt>
                <c:pt idx="434">
                  <c:v>0.84090909090909038</c:v>
                </c:pt>
                <c:pt idx="435">
                  <c:v>0.84090909090909038</c:v>
                </c:pt>
                <c:pt idx="436">
                  <c:v>0.84090909090909038</c:v>
                </c:pt>
                <c:pt idx="437">
                  <c:v>0.84090909090909038</c:v>
                </c:pt>
                <c:pt idx="438">
                  <c:v>0.84090909090909038</c:v>
                </c:pt>
                <c:pt idx="439">
                  <c:v>0.84090909090909038</c:v>
                </c:pt>
                <c:pt idx="440">
                  <c:v>0.84090909090909038</c:v>
                </c:pt>
                <c:pt idx="441">
                  <c:v>0.84090909090909038</c:v>
                </c:pt>
                <c:pt idx="442">
                  <c:v>0.84090909090909038</c:v>
                </c:pt>
              </c:numCache>
            </c:numRef>
          </c:val>
          <c:smooth val="0"/>
          <c:extLst xmlns:c16r2="http://schemas.microsoft.com/office/drawing/2015/06/chart">
            <c:ext xmlns:c16="http://schemas.microsoft.com/office/drawing/2014/chart" uri="{C3380CC4-5D6E-409C-BE32-E72D297353CC}">
              <c16:uniqueId val="{00000001-0C13-4CB1-981D-CBC6D1C2AC1D}"/>
            </c:ext>
          </c:extLst>
        </c:ser>
        <c:ser>
          <c:idx val="2"/>
          <c:order val="2"/>
          <c:tx>
            <c:strRef>
              <c:f>'SUM 00 V2'!$I$3</c:f>
              <c:strCache>
                <c:ptCount val="1"/>
                <c:pt idx="0">
                  <c:v>Прогноз / Forecast</c:v>
                </c:pt>
              </c:strCache>
            </c:strRef>
          </c:tx>
          <c:spPr>
            <a:ln w="19050" cap="rnd">
              <a:solidFill>
                <a:schemeClr val="accent3"/>
              </a:solidFill>
              <a:round/>
            </a:ln>
            <a:effectLst/>
          </c:spPr>
          <c:marker>
            <c:symbol val="none"/>
          </c:marker>
          <c:cat>
            <c:numRef>
              <c:f>'[3]SUM A1'!$A$10:$A$388</c:f>
              <c:numCache>
                <c:formatCode>General</c:formatCode>
                <c:ptCount val="379"/>
                <c:pt idx="0">
                  <c:v>43266</c:v>
                </c:pt>
                <c:pt idx="1">
                  <c:v>43267</c:v>
                </c:pt>
                <c:pt idx="2">
                  <c:v>43268</c:v>
                </c:pt>
                <c:pt idx="3">
                  <c:v>43269</c:v>
                </c:pt>
                <c:pt idx="4">
                  <c:v>43270</c:v>
                </c:pt>
                <c:pt idx="5">
                  <c:v>43271</c:v>
                </c:pt>
                <c:pt idx="6">
                  <c:v>43272</c:v>
                </c:pt>
                <c:pt idx="7">
                  <c:v>43273</c:v>
                </c:pt>
                <c:pt idx="8">
                  <c:v>43274</c:v>
                </c:pt>
                <c:pt idx="9">
                  <c:v>43275</c:v>
                </c:pt>
                <c:pt idx="10">
                  <c:v>43276</c:v>
                </c:pt>
                <c:pt idx="11">
                  <c:v>43277</c:v>
                </c:pt>
                <c:pt idx="12">
                  <c:v>43278</c:v>
                </c:pt>
                <c:pt idx="13">
                  <c:v>43279</c:v>
                </c:pt>
                <c:pt idx="14">
                  <c:v>43280</c:v>
                </c:pt>
                <c:pt idx="15">
                  <c:v>43281</c:v>
                </c:pt>
                <c:pt idx="16">
                  <c:v>43282</c:v>
                </c:pt>
                <c:pt idx="17">
                  <c:v>43283</c:v>
                </c:pt>
                <c:pt idx="18">
                  <c:v>43284</c:v>
                </c:pt>
                <c:pt idx="19">
                  <c:v>43285</c:v>
                </c:pt>
                <c:pt idx="20">
                  <c:v>43286</c:v>
                </c:pt>
                <c:pt idx="21">
                  <c:v>43287</c:v>
                </c:pt>
                <c:pt idx="22">
                  <c:v>43288</c:v>
                </c:pt>
                <c:pt idx="23">
                  <c:v>43289</c:v>
                </c:pt>
                <c:pt idx="24">
                  <c:v>43290</c:v>
                </c:pt>
                <c:pt idx="25">
                  <c:v>43291</c:v>
                </c:pt>
                <c:pt idx="26">
                  <c:v>43292</c:v>
                </c:pt>
                <c:pt idx="27">
                  <c:v>43293</c:v>
                </c:pt>
                <c:pt idx="28">
                  <c:v>43294</c:v>
                </c:pt>
                <c:pt idx="29">
                  <c:v>43295</c:v>
                </c:pt>
                <c:pt idx="30">
                  <c:v>43296</c:v>
                </c:pt>
                <c:pt idx="31">
                  <c:v>43297</c:v>
                </c:pt>
                <c:pt idx="32">
                  <c:v>43298</c:v>
                </c:pt>
                <c:pt idx="33">
                  <c:v>43299</c:v>
                </c:pt>
                <c:pt idx="34">
                  <c:v>43300</c:v>
                </c:pt>
                <c:pt idx="35">
                  <c:v>43301</c:v>
                </c:pt>
                <c:pt idx="36">
                  <c:v>43302</c:v>
                </c:pt>
                <c:pt idx="37">
                  <c:v>43303</c:v>
                </c:pt>
                <c:pt idx="38">
                  <c:v>43304</c:v>
                </c:pt>
                <c:pt idx="39">
                  <c:v>43305</c:v>
                </c:pt>
                <c:pt idx="40">
                  <c:v>43306</c:v>
                </c:pt>
                <c:pt idx="41">
                  <c:v>43307</c:v>
                </c:pt>
                <c:pt idx="42">
                  <c:v>43308</c:v>
                </c:pt>
                <c:pt idx="43">
                  <c:v>43309</c:v>
                </c:pt>
                <c:pt idx="44">
                  <c:v>43310</c:v>
                </c:pt>
                <c:pt idx="45">
                  <c:v>43311</c:v>
                </c:pt>
                <c:pt idx="46">
                  <c:v>43312</c:v>
                </c:pt>
                <c:pt idx="47">
                  <c:v>43313</c:v>
                </c:pt>
                <c:pt idx="48">
                  <c:v>43314</c:v>
                </c:pt>
                <c:pt idx="49">
                  <c:v>43315</c:v>
                </c:pt>
                <c:pt idx="50">
                  <c:v>43316</c:v>
                </c:pt>
                <c:pt idx="51">
                  <c:v>43317</c:v>
                </c:pt>
                <c:pt idx="52">
                  <c:v>43318</c:v>
                </c:pt>
                <c:pt idx="53">
                  <c:v>43319</c:v>
                </c:pt>
                <c:pt idx="54">
                  <c:v>43320</c:v>
                </c:pt>
                <c:pt idx="55">
                  <c:v>43321</c:v>
                </c:pt>
                <c:pt idx="56">
                  <c:v>43322</c:v>
                </c:pt>
                <c:pt idx="57">
                  <c:v>43323</c:v>
                </c:pt>
                <c:pt idx="58">
                  <c:v>43324</c:v>
                </c:pt>
                <c:pt idx="59">
                  <c:v>43325</c:v>
                </c:pt>
                <c:pt idx="60">
                  <c:v>43326</c:v>
                </c:pt>
                <c:pt idx="61">
                  <c:v>43327</c:v>
                </c:pt>
                <c:pt idx="62">
                  <c:v>43328</c:v>
                </c:pt>
                <c:pt idx="63">
                  <c:v>43329</c:v>
                </c:pt>
                <c:pt idx="64">
                  <c:v>43330</c:v>
                </c:pt>
                <c:pt idx="65">
                  <c:v>43331</c:v>
                </c:pt>
                <c:pt idx="66">
                  <c:v>43332</c:v>
                </c:pt>
                <c:pt idx="67">
                  <c:v>43333</c:v>
                </c:pt>
                <c:pt idx="68">
                  <c:v>43334</c:v>
                </c:pt>
                <c:pt idx="69">
                  <c:v>43335</c:v>
                </c:pt>
                <c:pt idx="70">
                  <c:v>43336</c:v>
                </c:pt>
                <c:pt idx="71">
                  <c:v>43337</c:v>
                </c:pt>
                <c:pt idx="72">
                  <c:v>43338</c:v>
                </c:pt>
                <c:pt idx="73">
                  <c:v>43339</c:v>
                </c:pt>
                <c:pt idx="74">
                  <c:v>43340</c:v>
                </c:pt>
                <c:pt idx="75">
                  <c:v>43341</c:v>
                </c:pt>
                <c:pt idx="76">
                  <c:v>43342</c:v>
                </c:pt>
                <c:pt idx="77">
                  <c:v>43343</c:v>
                </c:pt>
                <c:pt idx="78">
                  <c:v>43344</c:v>
                </c:pt>
                <c:pt idx="79">
                  <c:v>43345</c:v>
                </c:pt>
                <c:pt idx="80">
                  <c:v>43346</c:v>
                </c:pt>
                <c:pt idx="81">
                  <c:v>43347</c:v>
                </c:pt>
                <c:pt idx="82">
                  <c:v>43348</c:v>
                </c:pt>
                <c:pt idx="83">
                  <c:v>43349</c:v>
                </c:pt>
                <c:pt idx="84">
                  <c:v>43350</c:v>
                </c:pt>
                <c:pt idx="85">
                  <c:v>43351</c:v>
                </c:pt>
                <c:pt idx="86">
                  <c:v>43352</c:v>
                </c:pt>
                <c:pt idx="87">
                  <c:v>43353</c:v>
                </c:pt>
                <c:pt idx="88">
                  <c:v>43354</c:v>
                </c:pt>
                <c:pt idx="89">
                  <c:v>43355</c:v>
                </c:pt>
                <c:pt idx="90">
                  <c:v>43356</c:v>
                </c:pt>
                <c:pt idx="91">
                  <c:v>43357</c:v>
                </c:pt>
                <c:pt idx="92">
                  <c:v>43358</c:v>
                </c:pt>
                <c:pt idx="93">
                  <c:v>43359</c:v>
                </c:pt>
                <c:pt idx="94">
                  <c:v>43360</c:v>
                </c:pt>
                <c:pt idx="95">
                  <c:v>43361</c:v>
                </c:pt>
                <c:pt idx="96">
                  <c:v>43362</c:v>
                </c:pt>
                <c:pt idx="97">
                  <c:v>43363</c:v>
                </c:pt>
                <c:pt idx="98">
                  <c:v>43364</c:v>
                </c:pt>
                <c:pt idx="99">
                  <c:v>43365</c:v>
                </c:pt>
                <c:pt idx="100">
                  <c:v>43366</c:v>
                </c:pt>
                <c:pt idx="101">
                  <c:v>43367</c:v>
                </c:pt>
                <c:pt idx="102">
                  <c:v>43368</c:v>
                </c:pt>
                <c:pt idx="103">
                  <c:v>43369</c:v>
                </c:pt>
                <c:pt idx="104">
                  <c:v>43370</c:v>
                </c:pt>
                <c:pt idx="105">
                  <c:v>43371</c:v>
                </c:pt>
                <c:pt idx="106">
                  <c:v>43372</c:v>
                </c:pt>
                <c:pt idx="107">
                  <c:v>43373</c:v>
                </c:pt>
                <c:pt idx="108">
                  <c:v>43374</c:v>
                </c:pt>
                <c:pt idx="109">
                  <c:v>43375</c:v>
                </c:pt>
                <c:pt idx="110">
                  <c:v>43376</c:v>
                </c:pt>
                <c:pt idx="111">
                  <c:v>43377</c:v>
                </c:pt>
                <c:pt idx="112">
                  <c:v>43378</c:v>
                </c:pt>
                <c:pt idx="113">
                  <c:v>43379</c:v>
                </c:pt>
                <c:pt idx="114">
                  <c:v>43380</c:v>
                </c:pt>
                <c:pt idx="115">
                  <c:v>43381</c:v>
                </c:pt>
                <c:pt idx="116">
                  <c:v>43382</c:v>
                </c:pt>
                <c:pt idx="117">
                  <c:v>43383</c:v>
                </c:pt>
                <c:pt idx="118">
                  <c:v>43384</c:v>
                </c:pt>
                <c:pt idx="119">
                  <c:v>43385</c:v>
                </c:pt>
                <c:pt idx="120">
                  <c:v>43386</c:v>
                </c:pt>
                <c:pt idx="121">
                  <c:v>43387</c:v>
                </c:pt>
                <c:pt idx="122">
                  <c:v>43388</c:v>
                </c:pt>
                <c:pt idx="123">
                  <c:v>43389</c:v>
                </c:pt>
                <c:pt idx="124">
                  <c:v>43390</c:v>
                </c:pt>
                <c:pt idx="125">
                  <c:v>43391</c:v>
                </c:pt>
                <c:pt idx="126">
                  <c:v>43392</c:v>
                </c:pt>
                <c:pt idx="127">
                  <c:v>43393</c:v>
                </c:pt>
                <c:pt idx="128">
                  <c:v>43394</c:v>
                </c:pt>
                <c:pt idx="129">
                  <c:v>43395</c:v>
                </c:pt>
                <c:pt idx="130">
                  <c:v>43396</c:v>
                </c:pt>
                <c:pt idx="131">
                  <c:v>43397</c:v>
                </c:pt>
                <c:pt idx="132">
                  <c:v>43398</c:v>
                </c:pt>
                <c:pt idx="133">
                  <c:v>43399</c:v>
                </c:pt>
                <c:pt idx="134">
                  <c:v>43400</c:v>
                </c:pt>
                <c:pt idx="135">
                  <c:v>43401</c:v>
                </c:pt>
                <c:pt idx="136">
                  <c:v>43402</c:v>
                </c:pt>
                <c:pt idx="137">
                  <c:v>43403</c:v>
                </c:pt>
                <c:pt idx="138">
                  <c:v>43404</c:v>
                </c:pt>
                <c:pt idx="139">
                  <c:v>43405</c:v>
                </c:pt>
                <c:pt idx="140">
                  <c:v>43406</c:v>
                </c:pt>
                <c:pt idx="141">
                  <c:v>43407</c:v>
                </c:pt>
                <c:pt idx="142">
                  <c:v>43408</c:v>
                </c:pt>
                <c:pt idx="143">
                  <c:v>43409</c:v>
                </c:pt>
                <c:pt idx="144">
                  <c:v>43410</c:v>
                </c:pt>
                <c:pt idx="145">
                  <c:v>43411</c:v>
                </c:pt>
                <c:pt idx="146">
                  <c:v>43412</c:v>
                </c:pt>
                <c:pt idx="147">
                  <c:v>43413</c:v>
                </c:pt>
                <c:pt idx="148">
                  <c:v>43414</c:v>
                </c:pt>
                <c:pt idx="149">
                  <c:v>43415</c:v>
                </c:pt>
                <c:pt idx="150">
                  <c:v>43416</c:v>
                </c:pt>
                <c:pt idx="151">
                  <c:v>43417</c:v>
                </c:pt>
                <c:pt idx="152">
                  <c:v>43418</c:v>
                </c:pt>
                <c:pt idx="153">
                  <c:v>43419</c:v>
                </c:pt>
                <c:pt idx="154">
                  <c:v>43420</c:v>
                </c:pt>
                <c:pt idx="155">
                  <c:v>43421</c:v>
                </c:pt>
                <c:pt idx="156">
                  <c:v>43422</c:v>
                </c:pt>
                <c:pt idx="157">
                  <c:v>43423</c:v>
                </c:pt>
                <c:pt idx="158">
                  <c:v>43424</c:v>
                </c:pt>
                <c:pt idx="159">
                  <c:v>43425</c:v>
                </c:pt>
                <c:pt idx="160">
                  <c:v>43426</c:v>
                </c:pt>
                <c:pt idx="161">
                  <c:v>43427</c:v>
                </c:pt>
                <c:pt idx="162">
                  <c:v>43428</c:v>
                </c:pt>
                <c:pt idx="163">
                  <c:v>43429</c:v>
                </c:pt>
                <c:pt idx="164">
                  <c:v>43430</c:v>
                </c:pt>
                <c:pt idx="165">
                  <c:v>43431</c:v>
                </c:pt>
                <c:pt idx="166">
                  <c:v>43432</c:v>
                </c:pt>
                <c:pt idx="167">
                  <c:v>43433</c:v>
                </c:pt>
                <c:pt idx="168">
                  <c:v>43434</c:v>
                </c:pt>
                <c:pt idx="169">
                  <c:v>43435</c:v>
                </c:pt>
                <c:pt idx="170">
                  <c:v>43436</c:v>
                </c:pt>
                <c:pt idx="171">
                  <c:v>43437</c:v>
                </c:pt>
                <c:pt idx="172">
                  <c:v>43438</c:v>
                </c:pt>
                <c:pt idx="173">
                  <c:v>43439</c:v>
                </c:pt>
                <c:pt idx="174">
                  <c:v>43440</c:v>
                </c:pt>
                <c:pt idx="175">
                  <c:v>43441</c:v>
                </c:pt>
                <c:pt idx="176">
                  <c:v>43442</c:v>
                </c:pt>
                <c:pt idx="177">
                  <c:v>43443</c:v>
                </c:pt>
                <c:pt idx="178">
                  <c:v>43444</c:v>
                </c:pt>
                <c:pt idx="179">
                  <c:v>43445</c:v>
                </c:pt>
                <c:pt idx="180">
                  <c:v>43446</c:v>
                </c:pt>
                <c:pt idx="181">
                  <c:v>43447</c:v>
                </c:pt>
                <c:pt idx="182">
                  <c:v>43448</c:v>
                </c:pt>
                <c:pt idx="183">
                  <c:v>43449</c:v>
                </c:pt>
                <c:pt idx="184">
                  <c:v>43450</c:v>
                </c:pt>
                <c:pt idx="185">
                  <c:v>43451</c:v>
                </c:pt>
                <c:pt idx="186">
                  <c:v>43452</c:v>
                </c:pt>
                <c:pt idx="187">
                  <c:v>43453</c:v>
                </c:pt>
                <c:pt idx="188">
                  <c:v>43454</c:v>
                </c:pt>
                <c:pt idx="189">
                  <c:v>43455</c:v>
                </c:pt>
                <c:pt idx="190">
                  <c:v>43456</c:v>
                </c:pt>
                <c:pt idx="191">
                  <c:v>43457</c:v>
                </c:pt>
                <c:pt idx="192">
                  <c:v>43458</c:v>
                </c:pt>
                <c:pt idx="193">
                  <c:v>43459</c:v>
                </c:pt>
                <c:pt idx="194">
                  <c:v>43460</c:v>
                </c:pt>
                <c:pt idx="195">
                  <c:v>43461</c:v>
                </c:pt>
                <c:pt idx="196">
                  <c:v>43462</c:v>
                </c:pt>
                <c:pt idx="197">
                  <c:v>43463</c:v>
                </c:pt>
                <c:pt idx="198">
                  <c:v>43464</c:v>
                </c:pt>
                <c:pt idx="199">
                  <c:v>43465</c:v>
                </c:pt>
                <c:pt idx="200">
                  <c:v>43466</c:v>
                </c:pt>
                <c:pt idx="201">
                  <c:v>43467</c:v>
                </c:pt>
                <c:pt idx="202">
                  <c:v>43468</c:v>
                </c:pt>
                <c:pt idx="203">
                  <c:v>43469</c:v>
                </c:pt>
                <c:pt idx="204">
                  <c:v>43470</c:v>
                </c:pt>
                <c:pt idx="205">
                  <c:v>43471</c:v>
                </c:pt>
                <c:pt idx="206">
                  <c:v>43472</c:v>
                </c:pt>
                <c:pt idx="207">
                  <c:v>43473</c:v>
                </c:pt>
                <c:pt idx="208">
                  <c:v>43474</c:v>
                </c:pt>
                <c:pt idx="209">
                  <c:v>43475</c:v>
                </c:pt>
                <c:pt idx="210">
                  <c:v>43476</c:v>
                </c:pt>
                <c:pt idx="211">
                  <c:v>43477</c:v>
                </c:pt>
                <c:pt idx="212">
                  <c:v>43478</c:v>
                </c:pt>
                <c:pt idx="213">
                  <c:v>43479</c:v>
                </c:pt>
                <c:pt idx="214">
                  <c:v>43480</c:v>
                </c:pt>
                <c:pt idx="215">
                  <c:v>43481</c:v>
                </c:pt>
                <c:pt idx="216">
                  <c:v>43482</c:v>
                </c:pt>
                <c:pt idx="217">
                  <c:v>43483</c:v>
                </c:pt>
                <c:pt idx="218">
                  <c:v>43484</c:v>
                </c:pt>
                <c:pt idx="219">
                  <c:v>43485</c:v>
                </c:pt>
                <c:pt idx="220">
                  <c:v>43486</c:v>
                </c:pt>
                <c:pt idx="221">
                  <c:v>43487</c:v>
                </c:pt>
                <c:pt idx="222">
                  <c:v>43488</c:v>
                </c:pt>
                <c:pt idx="223">
                  <c:v>43489</c:v>
                </c:pt>
                <c:pt idx="224">
                  <c:v>43490</c:v>
                </c:pt>
                <c:pt idx="225">
                  <c:v>43491</c:v>
                </c:pt>
                <c:pt idx="226">
                  <c:v>43492</c:v>
                </c:pt>
                <c:pt idx="227">
                  <c:v>43493</c:v>
                </c:pt>
                <c:pt idx="228">
                  <c:v>43494</c:v>
                </c:pt>
                <c:pt idx="229">
                  <c:v>43495</c:v>
                </c:pt>
                <c:pt idx="230">
                  <c:v>43496</c:v>
                </c:pt>
                <c:pt idx="231">
                  <c:v>43497</c:v>
                </c:pt>
                <c:pt idx="232">
                  <c:v>43498</c:v>
                </c:pt>
                <c:pt idx="233">
                  <c:v>43499</c:v>
                </c:pt>
                <c:pt idx="234">
                  <c:v>43500</c:v>
                </c:pt>
                <c:pt idx="235">
                  <c:v>43501</c:v>
                </c:pt>
                <c:pt idx="236">
                  <c:v>43502</c:v>
                </c:pt>
                <c:pt idx="237">
                  <c:v>43503</c:v>
                </c:pt>
                <c:pt idx="238">
                  <c:v>43504</c:v>
                </c:pt>
                <c:pt idx="239">
                  <c:v>43505</c:v>
                </c:pt>
                <c:pt idx="240">
                  <c:v>43506</c:v>
                </c:pt>
                <c:pt idx="241">
                  <c:v>43507</c:v>
                </c:pt>
                <c:pt idx="242">
                  <c:v>43508</c:v>
                </c:pt>
                <c:pt idx="243">
                  <c:v>43509</c:v>
                </c:pt>
                <c:pt idx="244">
                  <c:v>43510</c:v>
                </c:pt>
                <c:pt idx="245">
                  <c:v>43511</c:v>
                </c:pt>
                <c:pt idx="246">
                  <c:v>43512</c:v>
                </c:pt>
                <c:pt idx="247">
                  <c:v>43513</c:v>
                </c:pt>
                <c:pt idx="248">
                  <c:v>43514</c:v>
                </c:pt>
                <c:pt idx="249">
                  <c:v>43515</c:v>
                </c:pt>
                <c:pt idx="250">
                  <c:v>43516</c:v>
                </c:pt>
                <c:pt idx="251">
                  <c:v>43517</c:v>
                </c:pt>
                <c:pt idx="252">
                  <c:v>43518</c:v>
                </c:pt>
                <c:pt idx="253">
                  <c:v>43519</c:v>
                </c:pt>
                <c:pt idx="254">
                  <c:v>43520</c:v>
                </c:pt>
                <c:pt idx="255">
                  <c:v>43521</c:v>
                </c:pt>
                <c:pt idx="256">
                  <c:v>43522</c:v>
                </c:pt>
                <c:pt idx="257">
                  <c:v>43523</c:v>
                </c:pt>
                <c:pt idx="258">
                  <c:v>43524</c:v>
                </c:pt>
                <c:pt idx="259">
                  <c:v>43525</c:v>
                </c:pt>
                <c:pt idx="260">
                  <c:v>43526</c:v>
                </c:pt>
                <c:pt idx="261">
                  <c:v>43527</c:v>
                </c:pt>
                <c:pt idx="262">
                  <c:v>43528</c:v>
                </c:pt>
                <c:pt idx="263">
                  <c:v>43529</c:v>
                </c:pt>
                <c:pt idx="264">
                  <c:v>43530</c:v>
                </c:pt>
                <c:pt idx="265">
                  <c:v>43531</c:v>
                </c:pt>
                <c:pt idx="266">
                  <c:v>43532</c:v>
                </c:pt>
                <c:pt idx="267">
                  <c:v>43533</c:v>
                </c:pt>
                <c:pt idx="268">
                  <c:v>43534</c:v>
                </c:pt>
                <c:pt idx="269">
                  <c:v>43535</c:v>
                </c:pt>
                <c:pt idx="270">
                  <c:v>43536</c:v>
                </c:pt>
                <c:pt idx="271">
                  <c:v>43537</c:v>
                </c:pt>
                <c:pt idx="272">
                  <c:v>43538</c:v>
                </c:pt>
                <c:pt idx="273">
                  <c:v>43539</c:v>
                </c:pt>
                <c:pt idx="274">
                  <c:v>43540</c:v>
                </c:pt>
                <c:pt idx="275">
                  <c:v>43541</c:v>
                </c:pt>
                <c:pt idx="276">
                  <c:v>43542</c:v>
                </c:pt>
                <c:pt idx="277">
                  <c:v>43543</c:v>
                </c:pt>
                <c:pt idx="278">
                  <c:v>43544</c:v>
                </c:pt>
                <c:pt idx="279">
                  <c:v>43545</c:v>
                </c:pt>
                <c:pt idx="280">
                  <c:v>43546</c:v>
                </c:pt>
                <c:pt idx="281">
                  <c:v>43547</c:v>
                </c:pt>
                <c:pt idx="282">
                  <c:v>43548</c:v>
                </c:pt>
                <c:pt idx="283">
                  <c:v>43549</c:v>
                </c:pt>
                <c:pt idx="284">
                  <c:v>43550</c:v>
                </c:pt>
                <c:pt idx="285">
                  <c:v>43551</c:v>
                </c:pt>
                <c:pt idx="286">
                  <c:v>43552</c:v>
                </c:pt>
                <c:pt idx="287">
                  <c:v>43553</c:v>
                </c:pt>
                <c:pt idx="288">
                  <c:v>43554</c:v>
                </c:pt>
                <c:pt idx="289">
                  <c:v>43555</c:v>
                </c:pt>
                <c:pt idx="290">
                  <c:v>43556</c:v>
                </c:pt>
                <c:pt idx="291">
                  <c:v>43557</c:v>
                </c:pt>
                <c:pt idx="292">
                  <c:v>43558</c:v>
                </c:pt>
                <c:pt idx="293">
                  <c:v>43559</c:v>
                </c:pt>
                <c:pt idx="294">
                  <c:v>43560</c:v>
                </c:pt>
                <c:pt idx="295">
                  <c:v>43561</c:v>
                </c:pt>
                <c:pt idx="296">
                  <c:v>43562</c:v>
                </c:pt>
                <c:pt idx="297">
                  <c:v>43563</c:v>
                </c:pt>
                <c:pt idx="298">
                  <c:v>43564</c:v>
                </c:pt>
                <c:pt idx="299">
                  <c:v>43565</c:v>
                </c:pt>
                <c:pt idx="300">
                  <c:v>43566</c:v>
                </c:pt>
                <c:pt idx="301">
                  <c:v>43567</c:v>
                </c:pt>
                <c:pt idx="302">
                  <c:v>43568</c:v>
                </c:pt>
                <c:pt idx="303">
                  <c:v>43569</c:v>
                </c:pt>
                <c:pt idx="304">
                  <c:v>43570</c:v>
                </c:pt>
                <c:pt idx="305">
                  <c:v>43571</c:v>
                </c:pt>
                <c:pt idx="306">
                  <c:v>43572</c:v>
                </c:pt>
                <c:pt idx="307">
                  <c:v>43573</c:v>
                </c:pt>
                <c:pt idx="308">
                  <c:v>43574</c:v>
                </c:pt>
                <c:pt idx="309">
                  <c:v>43575</c:v>
                </c:pt>
                <c:pt idx="310">
                  <c:v>43576</c:v>
                </c:pt>
                <c:pt idx="311">
                  <c:v>43577</c:v>
                </c:pt>
                <c:pt idx="312">
                  <c:v>43578</c:v>
                </c:pt>
                <c:pt idx="313">
                  <c:v>43579</c:v>
                </c:pt>
                <c:pt idx="314">
                  <c:v>43580</c:v>
                </c:pt>
                <c:pt idx="315">
                  <c:v>43581</c:v>
                </c:pt>
                <c:pt idx="316">
                  <c:v>43582</c:v>
                </c:pt>
                <c:pt idx="317">
                  <c:v>43583</c:v>
                </c:pt>
                <c:pt idx="318">
                  <c:v>43584</c:v>
                </c:pt>
                <c:pt idx="319">
                  <c:v>43585</c:v>
                </c:pt>
                <c:pt idx="320">
                  <c:v>43586</c:v>
                </c:pt>
                <c:pt idx="321">
                  <c:v>43587</c:v>
                </c:pt>
                <c:pt idx="322">
                  <c:v>43588</c:v>
                </c:pt>
                <c:pt idx="323">
                  <c:v>43589</c:v>
                </c:pt>
                <c:pt idx="324">
                  <c:v>43590</c:v>
                </c:pt>
                <c:pt idx="325">
                  <c:v>43591</c:v>
                </c:pt>
                <c:pt idx="326">
                  <c:v>43592</c:v>
                </c:pt>
                <c:pt idx="327">
                  <c:v>43593</c:v>
                </c:pt>
                <c:pt idx="328">
                  <c:v>43594</c:v>
                </c:pt>
                <c:pt idx="329">
                  <c:v>43595</c:v>
                </c:pt>
                <c:pt idx="330">
                  <c:v>43596</c:v>
                </c:pt>
                <c:pt idx="331">
                  <c:v>43597</c:v>
                </c:pt>
                <c:pt idx="332">
                  <c:v>43598</c:v>
                </c:pt>
                <c:pt idx="333">
                  <c:v>43599</c:v>
                </c:pt>
                <c:pt idx="334">
                  <c:v>43600</c:v>
                </c:pt>
                <c:pt idx="335">
                  <c:v>43601</c:v>
                </c:pt>
                <c:pt idx="336">
                  <c:v>43602</c:v>
                </c:pt>
                <c:pt idx="337">
                  <c:v>43603</c:v>
                </c:pt>
                <c:pt idx="338">
                  <c:v>43604</c:v>
                </c:pt>
                <c:pt idx="339">
                  <c:v>43605</c:v>
                </c:pt>
                <c:pt idx="340">
                  <c:v>43606</c:v>
                </c:pt>
                <c:pt idx="341">
                  <c:v>43607</c:v>
                </c:pt>
                <c:pt idx="342">
                  <c:v>43608</c:v>
                </c:pt>
                <c:pt idx="343">
                  <c:v>43609</c:v>
                </c:pt>
                <c:pt idx="344">
                  <c:v>43610</c:v>
                </c:pt>
                <c:pt idx="345">
                  <c:v>43611</c:v>
                </c:pt>
                <c:pt idx="346">
                  <c:v>43612</c:v>
                </c:pt>
                <c:pt idx="347">
                  <c:v>43613</c:v>
                </c:pt>
                <c:pt idx="348">
                  <c:v>43614</c:v>
                </c:pt>
                <c:pt idx="349">
                  <c:v>43615</c:v>
                </c:pt>
                <c:pt idx="350">
                  <c:v>43616</c:v>
                </c:pt>
                <c:pt idx="351">
                  <c:v>43617</c:v>
                </c:pt>
                <c:pt idx="352">
                  <c:v>43618</c:v>
                </c:pt>
                <c:pt idx="353">
                  <c:v>43619</c:v>
                </c:pt>
                <c:pt idx="354">
                  <c:v>43620</c:v>
                </c:pt>
                <c:pt idx="355">
                  <c:v>43621</c:v>
                </c:pt>
                <c:pt idx="356">
                  <c:v>43622</c:v>
                </c:pt>
                <c:pt idx="357">
                  <c:v>43623</c:v>
                </c:pt>
                <c:pt idx="358">
                  <c:v>43624</c:v>
                </c:pt>
                <c:pt idx="359">
                  <c:v>43625</c:v>
                </c:pt>
                <c:pt idx="360">
                  <c:v>43626</c:v>
                </c:pt>
                <c:pt idx="361">
                  <c:v>43627</c:v>
                </c:pt>
                <c:pt idx="362">
                  <c:v>43628</c:v>
                </c:pt>
                <c:pt idx="363">
                  <c:v>43629</c:v>
                </c:pt>
                <c:pt idx="364">
                  <c:v>43630</c:v>
                </c:pt>
                <c:pt idx="365">
                  <c:v>43631</c:v>
                </c:pt>
                <c:pt idx="366">
                  <c:v>43632</c:v>
                </c:pt>
                <c:pt idx="367">
                  <c:v>43633</c:v>
                </c:pt>
                <c:pt idx="368">
                  <c:v>43634</c:v>
                </c:pt>
                <c:pt idx="369">
                  <c:v>43635</c:v>
                </c:pt>
                <c:pt idx="370">
                  <c:v>43636</c:v>
                </c:pt>
                <c:pt idx="371">
                  <c:v>43637</c:v>
                </c:pt>
                <c:pt idx="372">
                  <c:v>43638</c:v>
                </c:pt>
                <c:pt idx="373">
                  <c:v>43639</c:v>
                </c:pt>
                <c:pt idx="374">
                  <c:v>43640</c:v>
                </c:pt>
                <c:pt idx="375">
                  <c:v>43641</c:v>
                </c:pt>
                <c:pt idx="376">
                  <c:v>43642</c:v>
                </c:pt>
                <c:pt idx="377">
                  <c:v>43643</c:v>
                </c:pt>
                <c:pt idx="378">
                  <c:v>43644</c:v>
                </c:pt>
              </c:numCache>
            </c:numRef>
          </c:cat>
          <c:val>
            <c:numRef>
              <c:f>'SUM 00 V2'!$I$4:$I$446</c:f>
              <c:numCache>
                <c:formatCode>0.00%</c:formatCode>
                <c:ptCount val="4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1.5151515151515152E-2</c:v>
                </c:pt>
                <c:pt idx="194">
                  <c:v>1.5151515151515152E-2</c:v>
                </c:pt>
                <c:pt idx="195">
                  <c:v>1.5151515151515152E-2</c:v>
                </c:pt>
                <c:pt idx="196">
                  <c:v>2.2727272727272728E-2</c:v>
                </c:pt>
                <c:pt idx="197">
                  <c:v>2.2727272727272728E-2</c:v>
                </c:pt>
                <c:pt idx="198">
                  <c:v>2.2727272727272728E-2</c:v>
                </c:pt>
                <c:pt idx="199">
                  <c:v>2.2727272727272728E-2</c:v>
                </c:pt>
                <c:pt idx="200">
                  <c:v>2.2727272727272728E-2</c:v>
                </c:pt>
                <c:pt idx="201">
                  <c:v>2.2727272727272728E-2</c:v>
                </c:pt>
                <c:pt idx="202">
                  <c:v>2.2727272727272728E-2</c:v>
                </c:pt>
                <c:pt idx="203">
                  <c:v>3.0303030303030304E-2</c:v>
                </c:pt>
                <c:pt idx="204">
                  <c:v>3.0303030303030304E-2</c:v>
                </c:pt>
                <c:pt idx="205">
                  <c:v>3.0303030303030304E-2</c:v>
                </c:pt>
                <c:pt idx="206">
                  <c:v>3.0303030303030304E-2</c:v>
                </c:pt>
                <c:pt idx="207">
                  <c:v>3.0303030303030304E-2</c:v>
                </c:pt>
                <c:pt idx="208">
                  <c:v>3.0303030303030304E-2</c:v>
                </c:pt>
                <c:pt idx="209">
                  <c:v>3.0303030303030304E-2</c:v>
                </c:pt>
                <c:pt idx="210">
                  <c:v>3.787878787878788E-2</c:v>
                </c:pt>
                <c:pt idx="211">
                  <c:v>3.787878787878788E-2</c:v>
                </c:pt>
                <c:pt idx="212">
                  <c:v>3.787878787878788E-2</c:v>
                </c:pt>
                <c:pt idx="213">
                  <c:v>3.787878787878788E-2</c:v>
                </c:pt>
                <c:pt idx="214">
                  <c:v>3.787878787878788E-2</c:v>
                </c:pt>
                <c:pt idx="215">
                  <c:v>3.787878787878788E-2</c:v>
                </c:pt>
                <c:pt idx="216">
                  <c:v>3.787878787878788E-2</c:v>
                </c:pt>
                <c:pt idx="217">
                  <c:v>4.5454545454545456E-2</c:v>
                </c:pt>
                <c:pt idx="218">
                  <c:v>4.5454545454545456E-2</c:v>
                </c:pt>
                <c:pt idx="219">
                  <c:v>4.5454545454545456E-2</c:v>
                </c:pt>
                <c:pt idx="220">
                  <c:v>4.5454545454545456E-2</c:v>
                </c:pt>
                <c:pt idx="221">
                  <c:v>4.5454545454545456E-2</c:v>
                </c:pt>
                <c:pt idx="222">
                  <c:v>4.5454545454545456E-2</c:v>
                </c:pt>
                <c:pt idx="223">
                  <c:v>4.5454545454545456E-2</c:v>
                </c:pt>
                <c:pt idx="224">
                  <c:v>4.5454545454545456E-2</c:v>
                </c:pt>
                <c:pt idx="225">
                  <c:v>4.5454545454545456E-2</c:v>
                </c:pt>
                <c:pt idx="226">
                  <c:v>4.5454545454545456E-2</c:v>
                </c:pt>
                <c:pt idx="227">
                  <c:v>4.5454545454545456E-2</c:v>
                </c:pt>
                <c:pt idx="228">
                  <c:v>4.5454545454545456E-2</c:v>
                </c:pt>
                <c:pt idx="229">
                  <c:v>4.5454545454545456E-2</c:v>
                </c:pt>
                <c:pt idx="230">
                  <c:v>4.5454545454545456E-2</c:v>
                </c:pt>
                <c:pt idx="231">
                  <c:v>4.5454545454545456E-2</c:v>
                </c:pt>
                <c:pt idx="232">
                  <c:v>4.5454545454545456E-2</c:v>
                </c:pt>
                <c:pt idx="233">
                  <c:v>4.5454545454545456E-2</c:v>
                </c:pt>
                <c:pt idx="234">
                  <c:v>4.5454545454545456E-2</c:v>
                </c:pt>
                <c:pt idx="235">
                  <c:v>4.5454545454545456E-2</c:v>
                </c:pt>
                <c:pt idx="236">
                  <c:v>4.5454545454545456E-2</c:v>
                </c:pt>
                <c:pt idx="237">
                  <c:v>4.5454545454545456E-2</c:v>
                </c:pt>
                <c:pt idx="238">
                  <c:v>5.3030303030303032E-2</c:v>
                </c:pt>
                <c:pt idx="239">
                  <c:v>5.3030303030303032E-2</c:v>
                </c:pt>
                <c:pt idx="240">
                  <c:v>5.3030303030303032E-2</c:v>
                </c:pt>
                <c:pt idx="241">
                  <c:v>5.3030303030303032E-2</c:v>
                </c:pt>
                <c:pt idx="242">
                  <c:v>5.3030303030303032E-2</c:v>
                </c:pt>
                <c:pt idx="243">
                  <c:v>5.3030303030303032E-2</c:v>
                </c:pt>
                <c:pt idx="244">
                  <c:v>5.3030303030303032E-2</c:v>
                </c:pt>
                <c:pt idx="245">
                  <c:v>5.3030303030303032E-2</c:v>
                </c:pt>
                <c:pt idx="246">
                  <c:v>5.3030303030303032E-2</c:v>
                </c:pt>
                <c:pt idx="247">
                  <c:v>5.3030303030303032E-2</c:v>
                </c:pt>
                <c:pt idx="248">
                  <c:v>6.0606060606060608E-2</c:v>
                </c:pt>
                <c:pt idx="249">
                  <c:v>6.0606060606060608E-2</c:v>
                </c:pt>
                <c:pt idx="250">
                  <c:v>6.0606060606060608E-2</c:v>
                </c:pt>
                <c:pt idx="251">
                  <c:v>6.0606060606060608E-2</c:v>
                </c:pt>
                <c:pt idx="252">
                  <c:v>6.0606060606060608E-2</c:v>
                </c:pt>
                <c:pt idx="253">
                  <c:v>6.0606060606060608E-2</c:v>
                </c:pt>
                <c:pt idx="254">
                  <c:v>6.0606060606060608E-2</c:v>
                </c:pt>
                <c:pt idx="255">
                  <c:v>6.0606060606060608E-2</c:v>
                </c:pt>
                <c:pt idx="256">
                  <c:v>6.0606060606060608E-2</c:v>
                </c:pt>
                <c:pt idx="257">
                  <c:v>6.0606060606060608E-2</c:v>
                </c:pt>
                <c:pt idx="258">
                  <c:v>6.0606060606060608E-2</c:v>
                </c:pt>
                <c:pt idx="259">
                  <c:v>6.0606060606060608E-2</c:v>
                </c:pt>
                <c:pt idx="260">
                  <c:v>6.0606060606060608E-2</c:v>
                </c:pt>
                <c:pt idx="261">
                  <c:v>6.0606060606060608E-2</c:v>
                </c:pt>
                <c:pt idx="262">
                  <c:v>6.0606060606060608E-2</c:v>
                </c:pt>
                <c:pt idx="263">
                  <c:v>6.0606060606060608E-2</c:v>
                </c:pt>
                <c:pt idx="264">
                  <c:v>6.0606060606060608E-2</c:v>
                </c:pt>
                <c:pt idx="265">
                  <c:v>6.0606060606060608E-2</c:v>
                </c:pt>
                <c:pt idx="266">
                  <c:v>6.8181818181818177E-2</c:v>
                </c:pt>
                <c:pt idx="267">
                  <c:v>6.8181818181818177E-2</c:v>
                </c:pt>
                <c:pt idx="268">
                  <c:v>6.8181818181818177E-2</c:v>
                </c:pt>
                <c:pt idx="269">
                  <c:v>8.3333333333333329E-2</c:v>
                </c:pt>
                <c:pt idx="270">
                  <c:v>9.0909090909090912E-2</c:v>
                </c:pt>
                <c:pt idx="271">
                  <c:v>9.0909090909090912E-2</c:v>
                </c:pt>
                <c:pt idx="272">
                  <c:v>9.0909090909090912E-2</c:v>
                </c:pt>
                <c:pt idx="273">
                  <c:v>9.0909090909090912E-2</c:v>
                </c:pt>
                <c:pt idx="274">
                  <c:v>9.0909090909090912E-2</c:v>
                </c:pt>
                <c:pt idx="275">
                  <c:v>9.0909090909090912E-2</c:v>
                </c:pt>
                <c:pt idx="276">
                  <c:v>9.0909090909090912E-2</c:v>
                </c:pt>
                <c:pt idx="277">
                  <c:v>9.0909090909090912E-2</c:v>
                </c:pt>
                <c:pt idx="278">
                  <c:v>9.0909090909090912E-2</c:v>
                </c:pt>
                <c:pt idx="279">
                  <c:v>9.0909090909090912E-2</c:v>
                </c:pt>
                <c:pt idx="280">
                  <c:v>9.0909090909090912E-2</c:v>
                </c:pt>
                <c:pt idx="281">
                  <c:v>9.0909090909090912E-2</c:v>
                </c:pt>
                <c:pt idx="282">
                  <c:v>9.0909090909090912E-2</c:v>
                </c:pt>
                <c:pt idx="283">
                  <c:v>9.0909090909090912E-2</c:v>
                </c:pt>
                <c:pt idx="284">
                  <c:v>9.8484848484848481E-2</c:v>
                </c:pt>
                <c:pt idx="285">
                  <c:v>9.8484848484848481E-2</c:v>
                </c:pt>
                <c:pt idx="286">
                  <c:v>0.12121212121212122</c:v>
                </c:pt>
                <c:pt idx="287">
                  <c:v>0.12121212121212122</c:v>
                </c:pt>
                <c:pt idx="288">
                  <c:v>0.12121212121212122</c:v>
                </c:pt>
                <c:pt idx="289">
                  <c:v>0.12121212121212122</c:v>
                </c:pt>
                <c:pt idx="290">
                  <c:v>0.12121212121212122</c:v>
                </c:pt>
                <c:pt idx="291">
                  <c:v>0.12121212121212122</c:v>
                </c:pt>
                <c:pt idx="292">
                  <c:v>0.12121212121212122</c:v>
                </c:pt>
                <c:pt idx="293">
                  <c:v>0.12121212121212122</c:v>
                </c:pt>
                <c:pt idx="294">
                  <c:v>0.12121212121212122</c:v>
                </c:pt>
                <c:pt idx="295">
                  <c:v>0.12121212121212122</c:v>
                </c:pt>
                <c:pt idx="296">
                  <c:v>0.12121212121212122</c:v>
                </c:pt>
                <c:pt idx="297">
                  <c:v>0.12121212121212122</c:v>
                </c:pt>
                <c:pt idx="298">
                  <c:v>0.12121212121212122</c:v>
                </c:pt>
                <c:pt idx="299">
                  <c:v>0.12121212121212122</c:v>
                </c:pt>
                <c:pt idx="300">
                  <c:v>0.12121212121212122</c:v>
                </c:pt>
                <c:pt idx="301">
                  <c:v>0.12878787878787878</c:v>
                </c:pt>
                <c:pt idx="302">
                  <c:v>0.12878787878787878</c:v>
                </c:pt>
                <c:pt idx="303">
                  <c:v>0.12878787878787878</c:v>
                </c:pt>
                <c:pt idx="304">
                  <c:v>0.12878787878787878</c:v>
                </c:pt>
                <c:pt idx="305">
                  <c:v>0.12878787878787878</c:v>
                </c:pt>
                <c:pt idx="306">
                  <c:v>0.12878787878787878</c:v>
                </c:pt>
                <c:pt idx="307">
                  <c:v>0.12878787878787878</c:v>
                </c:pt>
                <c:pt idx="308">
                  <c:v>0.12878787878787878</c:v>
                </c:pt>
                <c:pt idx="309">
                  <c:v>0.12878787878787878</c:v>
                </c:pt>
                <c:pt idx="310">
                  <c:v>0.12878787878787878</c:v>
                </c:pt>
                <c:pt idx="311">
                  <c:v>0.12878787878787878</c:v>
                </c:pt>
                <c:pt idx="312">
                  <c:v>0.12878787878787878</c:v>
                </c:pt>
                <c:pt idx="313">
                  <c:v>0.12878787878787878</c:v>
                </c:pt>
                <c:pt idx="314">
                  <c:v>0.12878787878787878</c:v>
                </c:pt>
                <c:pt idx="315">
                  <c:v>0.12878787878787878</c:v>
                </c:pt>
                <c:pt idx="316">
                  <c:v>0.12878787878787878</c:v>
                </c:pt>
                <c:pt idx="317">
                  <c:v>0.12878787878787878</c:v>
                </c:pt>
                <c:pt idx="318">
                  <c:v>0.12878787878787878</c:v>
                </c:pt>
                <c:pt idx="319">
                  <c:v>0.12878787878787878</c:v>
                </c:pt>
                <c:pt idx="320">
                  <c:v>0.12878787878787878</c:v>
                </c:pt>
                <c:pt idx="321">
                  <c:v>0.12878787878787878</c:v>
                </c:pt>
                <c:pt idx="322">
                  <c:v>0.12878787878787878</c:v>
                </c:pt>
                <c:pt idx="323">
                  <c:v>0.12878787878787878</c:v>
                </c:pt>
                <c:pt idx="324">
                  <c:v>0.12878787878787878</c:v>
                </c:pt>
                <c:pt idx="325">
                  <c:v>0.12878787878787878</c:v>
                </c:pt>
                <c:pt idx="326">
                  <c:v>0.12878787878787878</c:v>
                </c:pt>
                <c:pt idx="327">
                  <c:v>0.12878787878787878</c:v>
                </c:pt>
                <c:pt idx="328">
                  <c:v>0.12878787878787878</c:v>
                </c:pt>
                <c:pt idx="329">
                  <c:v>0.13636363636363635</c:v>
                </c:pt>
                <c:pt idx="330">
                  <c:v>0.15151515151515149</c:v>
                </c:pt>
                <c:pt idx="331">
                  <c:v>0.15151515151515149</c:v>
                </c:pt>
                <c:pt idx="332">
                  <c:v>0.15151515151515149</c:v>
                </c:pt>
                <c:pt idx="333">
                  <c:v>0.15151515151515149</c:v>
                </c:pt>
                <c:pt idx="334">
                  <c:v>0.15151515151515149</c:v>
                </c:pt>
                <c:pt idx="335">
                  <c:v>0.15151515151515149</c:v>
                </c:pt>
                <c:pt idx="336">
                  <c:v>0.15151515151515149</c:v>
                </c:pt>
                <c:pt idx="337">
                  <c:v>0.15151515151515149</c:v>
                </c:pt>
                <c:pt idx="338">
                  <c:v>0.15151515151515149</c:v>
                </c:pt>
                <c:pt idx="339">
                  <c:v>0.15151515151515149</c:v>
                </c:pt>
                <c:pt idx="340">
                  <c:v>0.15151515151515149</c:v>
                </c:pt>
                <c:pt idx="341">
                  <c:v>0.15151515151515149</c:v>
                </c:pt>
                <c:pt idx="342">
                  <c:v>0.15909090909090906</c:v>
                </c:pt>
                <c:pt idx="343">
                  <c:v>0.15909090909090906</c:v>
                </c:pt>
                <c:pt idx="344">
                  <c:v>0.15909090909090906</c:v>
                </c:pt>
                <c:pt idx="345">
                  <c:v>0.15909090909090906</c:v>
                </c:pt>
                <c:pt idx="346">
                  <c:v>0.15909090909090906</c:v>
                </c:pt>
                <c:pt idx="347">
                  <c:v>0.15909090909090906</c:v>
                </c:pt>
                <c:pt idx="348">
                  <c:v>0.15909090909090906</c:v>
                </c:pt>
                <c:pt idx="349">
                  <c:v>0.15909090909090906</c:v>
                </c:pt>
                <c:pt idx="350">
                  <c:v>0.15909090909090906</c:v>
                </c:pt>
                <c:pt idx="351">
                  <c:v>0.15909090909090906</c:v>
                </c:pt>
                <c:pt idx="352">
                  <c:v>0.15909090909090906</c:v>
                </c:pt>
                <c:pt idx="353">
                  <c:v>0.15909090909090906</c:v>
                </c:pt>
                <c:pt idx="354">
                  <c:v>0.15909090909090906</c:v>
                </c:pt>
                <c:pt idx="355">
                  <c:v>0.15909090909090906</c:v>
                </c:pt>
                <c:pt idx="356">
                  <c:v>0.15909090909090906</c:v>
                </c:pt>
                <c:pt idx="357">
                  <c:v>0.15909090909090906</c:v>
                </c:pt>
                <c:pt idx="358">
                  <c:v>0.15909090909090906</c:v>
                </c:pt>
                <c:pt idx="359">
                  <c:v>0.15909090909090906</c:v>
                </c:pt>
                <c:pt idx="360">
                  <c:v>0.15909090909090906</c:v>
                </c:pt>
                <c:pt idx="361">
                  <c:v>0.15909090909090906</c:v>
                </c:pt>
                <c:pt idx="362">
                  <c:v>0.15909090909090906</c:v>
                </c:pt>
                <c:pt idx="363">
                  <c:v>0.19696969696969693</c:v>
                </c:pt>
                <c:pt idx="364">
                  <c:v>0.19696969696969693</c:v>
                </c:pt>
                <c:pt idx="365">
                  <c:v>0.19696969696969693</c:v>
                </c:pt>
                <c:pt idx="366">
                  <c:v>0.19696969696969693</c:v>
                </c:pt>
                <c:pt idx="367">
                  <c:v>0.19696969696969693</c:v>
                </c:pt>
                <c:pt idx="368">
                  <c:v>0.19696969696969693</c:v>
                </c:pt>
                <c:pt idx="369">
                  <c:v>0.19696969696969693</c:v>
                </c:pt>
                <c:pt idx="370">
                  <c:v>0.29545454545454541</c:v>
                </c:pt>
                <c:pt idx="371">
                  <c:v>0.29545454545454541</c:v>
                </c:pt>
                <c:pt idx="372">
                  <c:v>0.29545454545454541</c:v>
                </c:pt>
                <c:pt idx="373">
                  <c:v>0.29545454545454541</c:v>
                </c:pt>
                <c:pt idx="374">
                  <c:v>0.29545454545454541</c:v>
                </c:pt>
                <c:pt idx="375">
                  <c:v>0.29545454545454541</c:v>
                </c:pt>
                <c:pt idx="376">
                  <c:v>0.29545454545454541</c:v>
                </c:pt>
                <c:pt idx="377">
                  <c:v>0.29545454545454541</c:v>
                </c:pt>
                <c:pt idx="378">
                  <c:v>0.29545454545454541</c:v>
                </c:pt>
                <c:pt idx="379">
                  <c:v>0.30303030303030298</c:v>
                </c:pt>
                <c:pt idx="380">
                  <c:v>0.30303030303030298</c:v>
                </c:pt>
                <c:pt idx="381">
                  <c:v>0.30303030303030298</c:v>
                </c:pt>
                <c:pt idx="382">
                  <c:v>0.30303030303030298</c:v>
                </c:pt>
                <c:pt idx="383">
                  <c:v>0.30303030303030298</c:v>
                </c:pt>
                <c:pt idx="384">
                  <c:v>0.30303030303030298</c:v>
                </c:pt>
                <c:pt idx="385">
                  <c:v>0.30303030303030298</c:v>
                </c:pt>
                <c:pt idx="386">
                  <c:v>0.30303030303030298</c:v>
                </c:pt>
                <c:pt idx="387">
                  <c:v>0.33333333333333326</c:v>
                </c:pt>
                <c:pt idx="388">
                  <c:v>0.33333333333333326</c:v>
                </c:pt>
                <c:pt idx="389">
                  <c:v>0.33333333333333326</c:v>
                </c:pt>
                <c:pt idx="390">
                  <c:v>0.40909090909090901</c:v>
                </c:pt>
                <c:pt idx="391">
                  <c:v>0.40909090909090901</c:v>
                </c:pt>
                <c:pt idx="392">
                  <c:v>0.40909090909090901</c:v>
                </c:pt>
                <c:pt idx="393">
                  <c:v>0.40909090909090901</c:v>
                </c:pt>
                <c:pt idx="394">
                  <c:v>0.40909090909090901</c:v>
                </c:pt>
                <c:pt idx="395">
                  <c:v>0.40909090909090901</c:v>
                </c:pt>
                <c:pt idx="396">
                  <c:v>0.40909090909090901</c:v>
                </c:pt>
                <c:pt idx="397">
                  <c:v>0.40909090909090901</c:v>
                </c:pt>
                <c:pt idx="398">
                  <c:v>0.40909090909090901</c:v>
                </c:pt>
                <c:pt idx="399">
                  <c:v>0.40909090909090901</c:v>
                </c:pt>
                <c:pt idx="400">
                  <c:v>0.40909090909090901</c:v>
                </c:pt>
                <c:pt idx="401">
                  <c:v>0.40909090909090901</c:v>
                </c:pt>
                <c:pt idx="402">
                  <c:v>0.40909090909090901</c:v>
                </c:pt>
                <c:pt idx="403">
                  <c:v>0.40909090909090901</c:v>
                </c:pt>
                <c:pt idx="404">
                  <c:v>0.40909090909090901</c:v>
                </c:pt>
                <c:pt idx="405">
                  <c:v>0.40909090909090901</c:v>
                </c:pt>
                <c:pt idx="406">
                  <c:v>0.40909090909090901</c:v>
                </c:pt>
                <c:pt idx="407">
                  <c:v>0.40909090909090901</c:v>
                </c:pt>
                <c:pt idx="408">
                  <c:v>0.40909090909090901</c:v>
                </c:pt>
                <c:pt idx="409">
                  <c:v>0.40909090909090901</c:v>
                </c:pt>
                <c:pt idx="410">
                  <c:v>0.40909090909090901</c:v>
                </c:pt>
                <c:pt idx="411">
                  <c:v>0.40909090909090901</c:v>
                </c:pt>
                <c:pt idx="412">
                  <c:v>0.40909090909090901</c:v>
                </c:pt>
                <c:pt idx="413">
                  <c:v>0.40909090909090901</c:v>
                </c:pt>
                <c:pt idx="414">
                  <c:v>0.40909090909090901</c:v>
                </c:pt>
                <c:pt idx="415">
                  <c:v>0.40909090909090901</c:v>
                </c:pt>
                <c:pt idx="416">
                  <c:v>0.40909090909090901</c:v>
                </c:pt>
                <c:pt idx="417">
                  <c:v>0.40909090909090901</c:v>
                </c:pt>
                <c:pt idx="418">
                  <c:v>0.40909090909090901</c:v>
                </c:pt>
                <c:pt idx="419">
                  <c:v>0.40909090909090901</c:v>
                </c:pt>
                <c:pt idx="420">
                  <c:v>0.40909090909090901</c:v>
                </c:pt>
                <c:pt idx="421">
                  <c:v>0.40909090909090901</c:v>
                </c:pt>
                <c:pt idx="422">
                  <c:v>0.40909090909090901</c:v>
                </c:pt>
                <c:pt idx="423">
                  <c:v>0.40909090909090901</c:v>
                </c:pt>
                <c:pt idx="424">
                  <c:v>0.40909090909090901</c:v>
                </c:pt>
                <c:pt idx="425">
                  <c:v>0.40909090909090901</c:v>
                </c:pt>
                <c:pt idx="426">
                  <c:v>0.40909090909090901</c:v>
                </c:pt>
                <c:pt idx="427">
                  <c:v>0.41666666666666657</c:v>
                </c:pt>
                <c:pt idx="428">
                  <c:v>0.41666666666666657</c:v>
                </c:pt>
                <c:pt idx="429">
                  <c:v>0.41666666666666657</c:v>
                </c:pt>
                <c:pt idx="430">
                  <c:v>0.41666666666666657</c:v>
                </c:pt>
                <c:pt idx="431">
                  <c:v>0.41666666666666657</c:v>
                </c:pt>
                <c:pt idx="432">
                  <c:v>0.41666666666666657</c:v>
                </c:pt>
                <c:pt idx="433">
                  <c:v>0.41666666666666657</c:v>
                </c:pt>
                <c:pt idx="434">
                  <c:v>0.41666666666666657</c:v>
                </c:pt>
                <c:pt idx="435">
                  <c:v>0.41666666666666657</c:v>
                </c:pt>
                <c:pt idx="436">
                  <c:v>0.41666666666666657</c:v>
                </c:pt>
                <c:pt idx="437">
                  <c:v>0.41666666666666657</c:v>
                </c:pt>
                <c:pt idx="438">
                  <c:v>0.41666666666666657</c:v>
                </c:pt>
                <c:pt idx="439">
                  <c:v>0.41666666666666657</c:v>
                </c:pt>
                <c:pt idx="440">
                  <c:v>0.41666666666666657</c:v>
                </c:pt>
                <c:pt idx="441">
                  <c:v>0.41666666666666657</c:v>
                </c:pt>
                <c:pt idx="442">
                  <c:v>0.41666666666666657</c:v>
                </c:pt>
              </c:numCache>
            </c:numRef>
          </c:val>
          <c:smooth val="0"/>
          <c:extLst xmlns:c16r2="http://schemas.microsoft.com/office/drawing/2015/06/chart">
            <c:ext xmlns:c16="http://schemas.microsoft.com/office/drawing/2014/chart" uri="{C3380CC4-5D6E-409C-BE32-E72D297353CC}">
              <c16:uniqueId val="{00000002-0C13-4CB1-981D-CBC6D1C2AC1D}"/>
            </c:ext>
          </c:extLst>
        </c:ser>
        <c:dLbls>
          <c:showLegendKey val="0"/>
          <c:showVal val="0"/>
          <c:showCatName val="0"/>
          <c:showSerName val="0"/>
          <c:showPercent val="0"/>
          <c:showBubbleSize val="0"/>
        </c:dLbls>
        <c:smooth val="0"/>
        <c:axId val="506338040"/>
        <c:axId val="506338432"/>
      </c:lineChart>
      <c:dateAx>
        <c:axId val="506338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38432"/>
        <c:crossesAt val="0"/>
        <c:auto val="0"/>
        <c:lblOffset val="100"/>
        <c:baseTimeUnit val="days"/>
        <c:majorUnit val="1"/>
        <c:majorTimeUnit val="months"/>
        <c:minorUnit val="1"/>
        <c:minorTimeUnit val="months"/>
      </c:dateAx>
      <c:valAx>
        <c:axId val="5063384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506338040"/>
        <c:crosses val="autoZero"/>
        <c:crossBetween val="between"/>
      </c:valAx>
      <c:spPr>
        <a:noFill/>
        <a:ln>
          <a:noFill/>
        </a:ln>
        <a:effectLst/>
      </c:spPr>
    </c:plotArea>
    <c:legend>
      <c:legendPos val="r"/>
      <c:layout>
        <c:manualLayout>
          <c:xMode val="edge"/>
          <c:yMode val="edge"/>
          <c:x val="0.90810354238722857"/>
          <c:y val="0.34801183037960964"/>
          <c:w val="8.3205805811605374E-2"/>
          <c:h val="0.3598858770972212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1</xdr:col>
      <xdr:colOff>60614</xdr:colOff>
      <xdr:row>0</xdr:row>
      <xdr:rowOff>77932</xdr:rowOff>
    </xdr:from>
    <xdr:to>
      <xdr:col>2</xdr:col>
      <xdr:colOff>513369</xdr:colOff>
      <xdr:row>6</xdr:row>
      <xdr:rowOff>49357</xdr:rowOff>
    </xdr:to>
    <xdr:pic>
      <xdr:nvPicPr>
        <xdr:cNvPr id="8" name="Picture 3">
          <a:extLst>
            <a:ext uri="{FF2B5EF4-FFF2-40B4-BE49-F238E27FC236}">
              <a16:creationId xmlns="" xmlns:a16="http://schemas.microsoft.com/office/drawing/2014/main" id="{00000000-0008-0000-0000-000008000000}"/>
            </a:ext>
          </a:extLst>
        </xdr:cNvPr>
        <xdr:cNvPicPr/>
      </xdr:nvPicPr>
      <xdr:blipFill>
        <a:blip xmlns:r="http://schemas.openxmlformats.org/officeDocument/2006/relationships" r:embed="rId1" cstate="print"/>
        <a:stretch>
          <a:fillRect/>
        </a:stretch>
      </xdr:blipFill>
      <xdr:spPr>
        <a:xfrm>
          <a:off x="190500" y="77932"/>
          <a:ext cx="833755" cy="1010516"/>
        </a:xfrm>
        <a:prstGeom prst="rect">
          <a:avLst/>
        </a:prstGeom>
      </xdr:spPr>
    </xdr:pic>
    <xdr:clientData/>
  </xdr:twoCellAnchor>
  <xdr:twoCellAnchor editAs="oneCell">
    <xdr:from>
      <xdr:col>2</xdr:col>
      <xdr:colOff>51955</xdr:colOff>
      <xdr:row>40</xdr:row>
      <xdr:rowOff>467591</xdr:rowOff>
    </xdr:from>
    <xdr:to>
      <xdr:col>2</xdr:col>
      <xdr:colOff>809265</xdr:colOff>
      <xdr:row>41</xdr:row>
      <xdr:rowOff>562842</xdr:rowOff>
    </xdr:to>
    <xdr:pic>
      <xdr:nvPicPr>
        <xdr:cNvPr id="9" name="Picture 3">
          <a:extLst>
            <a:ext uri="{FF2B5EF4-FFF2-40B4-BE49-F238E27FC236}">
              <a16:creationId xmlns="" xmlns:a16="http://schemas.microsoft.com/office/drawing/2014/main" id="{00000000-0008-0000-0000-000009000000}"/>
            </a:ext>
          </a:extLst>
        </xdr:cNvPr>
        <xdr:cNvPicPr/>
      </xdr:nvPicPr>
      <xdr:blipFill>
        <a:blip xmlns:r="http://schemas.openxmlformats.org/officeDocument/2006/relationships" r:embed="rId1" cstate="print"/>
        <a:stretch>
          <a:fillRect/>
        </a:stretch>
      </xdr:blipFill>
      <xdr:spPr>
        <a:xfrm>
          <a:off x="562841" y="10875818"/>
          <a:ext cx="757310" cy="917864"/>
        </a:xfrm>
        <a:prstGeom prst="rect">
          <a:avLst/>
        </a:prstGeom>
      </xdr:spPr>
    </xdr:pic>
    <xdr:clientData/>
  </xdr:twoCellAnchor>
  <xdr:twoCellAnchor editAs="oneCell">
    <xdr:from>
      <xdr:col>2</xdr:col>
      <xdr:colOff>34637</xdr:colOff>
      <xdr:row>72</xdr:row>
      <xdr:rowOff>450273</xdr:rowOff>
    </xdr:from>
    <xdr:to>
      <xdr:col>2</xdr:col>
      <xdr:colOff>791947</xdr:colOff>
      <xdr:row>73</xdr:row>
      <xdr:rowOff>545524</xdr:rowOff>
    </xdr:to>
    <xdr:pic>
      <xdr:nvPicPr>
        <xdr:cNvPr id="10" name="Picture 3">
          <a:extLst>
            <a:ext uri="{FF2B5EF4-FFF2-40B4-BE49-F238E27FC236}">
              <a16:creationId xmlns="" xmlns:a16="http://schemas.microsoft.com/office/drawing/2014/main" id="{00000000-0008-0000-0000-00000A000000}"/>
            </a:ext>
          </a:extLst>
        </xdr:cNvPr>
        <xdr:cNvPicPr/>
      </xdr:nvPicPr>
      <xdr:blipFill>
        <a:blip xmlns:r="http://schemas.openxmlformats.org/officeDocument/2006/relationships" r:embed="rId1" cstate="print"/>
        <a:stretch>
          <a:fillRect/>
        </a:stretch>
      </xdr:blipFill>
      <xdr:spPr>
        <a:xfrm>
          <a:off x="545523" y="20729864"/>
          <a:ext cx="757310" cy="917864"/>
        </a:xfrm>
        <a:prstGeom prst="rect">
          <a:avLst/>
        </a:prstGeom>
      </xdr:spPr>
    </xdr:pic>
    <xdr:clientData/>
  </xdr:twoCellAnchor>
  <xdr:oneCellAnchor>
    <xdr:from>
      <xdr:col>5</xdr:col>
      <xdr:colOff>326277</xdr:colOff>
      <xdr:row>99</xdr:row>
      <xdr:rowOff>43296</xdr:rowOff>
    </xdr:from>
    <xdr:ext cx="761999" cy="418857"/>
    <xdr:pic>
      <xdr:nvPicPr>
        <xdr:cNvPr id="11" name="Рисунок 10">
          <a:extLst>
            <a:ext uri="{FF2B5EF4-FFF2-40B4-BE49-F238E27FC236}">
              <a16:creationId xmlns="" xmlns:a16="http://schemas.microsoft.com/office/drawing/2014/main" id="{00000000-0008-0000-00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23163" y="26825864"/>
          <a:ext cx="761999" cy="418857"/>
        </a:xfrm>
        <a:prstGeom prst="rect">
          <a:avLst/>
        </a:prstGeom>
      </xdr:spPr>
    </xdr:pic>
    <xdr:clientData/>
  </xdr:oneCellAnchor>
  <xdr:twoCellAnchor editAs="oneCell">
    <xdr:from>
      <xdr:col>5</xdr:col>
      <xdr:colOff>225136</xdr:colOff>
      <xdr:row>105</xdr:row>
      <xdr:rowOff>9349</xdr:rowOff>
    </xdr:from>
    <xdr:to>
      <xdr:col>9</xdr:col>
      <xdr:colOff>386947</xdr:colOff>
      <xdr:row>107</xdr:row>
      <xdr:rowOff>136152</xdr:rowOff>
    </xdr:to>
    <xdr:pic>
      <xdr:nvPicPr>
        <xdr:cNvPr id="12" name="Рисунок 11">
          <a:extLst>
            <a:ext uri="{FF2B5EF4-FFF2-40B4-BE49-F238E27FC236}">
              <a16:creationId xmlns=""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22022" y="27779054"/>
          <a:ext cx="1183584" cy="455849"/>
        </a:xfrm>
        <a:prstGeom prst="rect">
          <a:avLst/>
        </a:prstGeom>
      </xdr:spPr>
    </xdr:pic>
    <xdr:clientData/>
  </xdr:twoCellAnchor>
  <xdr:twoCellAnchor editAs="oneCell">
    <xdr:from>
      <xdr:col>5</xdr:col>
      <xdr:colOff>371587</xdr:colOff>
      <xdr:row>111</xdr:row>
      <xdr:rowOff>11835</xdr:rowOff>
    </xdr:from>
    <xdr:to>
      <xdr:col>9</xdr:col>
      <xdr:colOff>110986</xdr:colOff>
      <xdr:row>114</xdr:row>
      <xdr:rowOff>9530</xdr:rowOff>
    </xdr:to>
    <xdr:pic>
      <xdr:nvPicPr>
        <xdr:cNvPr id="13" name="Рисунок 12">
          <a:extLst>
            <a:ext uri="{FF2B5EF4-FFF2-40B4-BE49-F238E27FC236}">
              <a16:creationId xmlns=""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68473" y="28768676"/>
          <a:ext cx="761172" cy="4912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352425</xdr:colOff>
      <xdr:row>34</xdr:row>
      <xdr:rowOff>171450</xdr:rowOff>
    </xdr:to>
    <xdr:graphicFrame macro="">
      <xdr:nvGraphicFramePr>
        <xdr:cNvPr id="2" name="Диаграмма 1">
          <a:extLst>
            <a:ext uri="{FF2B5EF4-FFF2-40B4-BE49-F238E27FC236}">
              <a16:creationId xmlns=""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36</xdr:row>
      <xdr:rowOff>0</xdr:rowOff>
    </xdr:from>
    <xdr:to>
      <xdr:col>8</xdr:col>
      <xdr:colOff>352425</xdr:colOff>
      <xdr:row>69</xdr:row>
      <xdr:rowOff>171450</xdr:rowOff>
    </xdr:to>
    <xdr:graphicFrame macro="">
      <xdr:nvGraphicFramePr>
        <xdr:cNvPr id="3" name="Диаграмма 2">
          <a:extLst>
            <a:ext uri="{FF2B5EF4-FFF2-40B4-BE49-F238E27FC236}">
              <a16:creationId xmlns=""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72</xdr:row>
      <xdr:rowOff>0</xdr:rowOff>
    </xdr:from>
    <xdr:to>
      <xdr:col>8</xdr:col>
      <xdr:colOff>352425</xdr:colOff>
      <xdr:row>105</xdr:row>
      <xdr:rowOff>171450</xdr:rowOff>
    </xdr:to>
    <xdr:graphicFrame macro="">
      <xdr:nvGraphicFramePr>
        <xdr:cNvPr id="4" name="Диаграмма 3">
          <a:extLst>
            <a:ext uri="{FF2B5EF4-FFF2-40B4-BE49-F238E27FC236}">
              <a16:creationId xmlns=""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134470</xdr:colOff>
      <xdr:row>0</xdr:row>
      <xdr:rowOff>179294</xdr:rowOff>
    </xdr:from>
    <xdr:to>
      <xdr:col>15</xdr:col>
      <xdr:colOff>324970</xdr:colOff>
      <xdr:row>34</xdr:row>
      <xdr:rowOff>160244</xdr:rowOff>
    </xdr:to>
    <xdr:graphicFrame macro="">
      <xdr:nvGraphicFramePr>
        <xdr:cNvPr id="6" name="Диаграмма 5">
          <a:extLst>
            <a:ext uri="{FF2B5EF4-FFF2-40B4-BE49-F238E27FC236}">
              <a16:creationId xmlns=""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137833</xdr:colOff>
      <xdr:row>35</xdr:row>
      <xdr:rowOff>100852</xdr:rowOff>
    </xdr:from>
    <xdr:to>
      <xdr:col>15</xdr:col>
      <xdr:colOff>328333</xdr:colOff>
      <xdr:row>69</xdr:row>
      <xdr:rowOff>81802</xdr:rowOff>
    </xdr:to>
    <xdr:graphicFrame macro="">
      <xdr:nvGraphicFramePr>
        <xdr:cNvPr id="7" name="Диаграмма 6">
          <a:extLst>
            <a:ext uri="{FF2B5EF4-FFF2-40B4-BE49-F238E27FC236}">
              <a16:creationId xmlns=""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112059</xdr:colOff>
      <xdr:row>70</xdr:row>
      <xdr:rowOff>89646</xdr:rowOff>
    </xdr:from>
    <xdr:to>
      <xdr:col>15</xdr:col>
      <xdr:colOff>302559</xdr:colOff>
      <xdr:row>104</xdr:row>
      <xdr:rowOff>70596</xdr:rowOff>
    </xdr:to>
    <xdr:graphicFrame macro="">
      <xdr:nvGraphicFramePr>
        <xdr:cNvPr id="8" name="Диаграмма 7">
          <a:extLst>
            <a:ext uri="{FF2B5EF4-FFF2-40B4-BE49-F238E27FC236}">
              <a16:creationId xmlns=""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525876</xdr:colOff>
      <xdr:row>0</xdr:row>
      <xdr:rowOff>163286</xdr:rowOff>
    </xdr:from>
    <xdr:to>
      <xdr:col>19</xdr:col>
      <xdr:colOff>608320</xdr:colOff>
      <xdr:row>34</xdr:row>
      <xdr:rowOff>144236</xdr:rowOff>
    </xdr:to>
    <xdr:graphicFrame macro="">
      <xdr:nvGraphicFramePr>
        <xdr:cNvPr id="8" name="Диаграмма 7">
          <a:extLst>
            <a:ext uri="{FF2B5EF4-FFF2-40B4-BE49-F238E27FC236}">
              <a16:creationId xmlns=""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529239</xdr:colOff>
      <xdr:row>35</xdr:row>
      <xdr:rowOff>84844</xdr:rowOff>
    </xdr:from>
    <xdr:to>
      <xdr:col>19</xdr:col>
      <xdr:colOff>611683</xdr:colOff>
      <xdr:row>69</xdr:row>
      <xdr:rowOff>65794</xdr:rowOff>
    </xdr:to>
    <xdr:graphicFrame macro="">
      <xdr:nvGraphicFramePr>
        <xdr:cNvPr id="9" name="Диаграмма 8">
          <a:extLst>
            <a:ext uri="{FF2B5EF4-FFF2-40B4-BE49-F238E27FC236}">
              <a16:creationId xmlns=""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503465</xdr:colOff>
      <xdr:row>70</xdr:row>
      <xdr:rowOff>73638</xdr:rowOff>
    </xdr:from>
    <xdr:to>
      <xdr:col>19</xdr:col>
      <xdr:colOff>585909</xdr:colOff>
      <xdr:row>104</xdr:row>
      <xdr:rowOff>54588</xdr:rowOff>
    </xdr:to>
    <xdr:graphicFrame macro="">
      <xdr:nvGraphicFramePr>
        <xdr:cNvPr id="10" name="Диаграмма 9">
          <a:extLst>
            <a:ext uri="{FF2B5EF4-FFF2-40B4-BE49-F238E27FC236}">
              <a16:creationId xmlns=""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188418</xdr:colOff>
      <xdr:row>0</xdr:row>
      <xdr:rowOff>152400</xdr:rowOff>
    </xdr:from>
    <xdr:to>
      <xdr:col>35</xdr:col>
      <xdr:colOff>270862</xdr:colOff>
      <xdr:row>34</xdr:row>
      <xdr:rowOff>133350</xdr:rowOff>
    </xdr:to>
    <xdr:graphicFrame macro="">
      <xdr:nvGraphicFramePr>
        <xdr:cNvPr id="11" name="Диаграмма 10">
          <a:extLst>
            <a:ext uri="{FF2B5EF4-FFF2-40B4-BE49-F238E27FC236}">
              <a16:creationId xmlns=""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191781</xdr:colOff>
      <xdr:row>35</xdr:row>
      <xdr:rowOff>73958</xdr:rowOff>
    </xdr:from>
    <xdr:to>
      <xdr:col>35</xdr:col>
      <xdr:colOff>274225</xdr:colOff>
      <xdr:row>69</xdr:row>
      <xdr:rowOff>54908</xdr:rowOff>
    </xdr:to>
    <xdr:graphicFrame macro="">
      <xdr:nvGraphicFramePr>
        <xdr:cNvPr id="12" name="Диаграмма 11">
          <a:extLst>
            <a:ext uri="{FF2B5EF4-FFF2-40B4-BE49-F238E27FC236}">
              <a16:creationId xmlns=""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166007</xdr:colOff>
      <xdr:row>70</xdr:row>
      <xdr:rowOff>62752</xdr:rowOff>
    </xdr:from>
    <xdr:to>
      <xdr:col>35</xdr:col>
      <xdr:colOff>248451</xdr:colOff>
      <xdr:row>104</xdr:row>
      <xdr:rowOff>43702</xdr:rowOff>
    </xdr:to>
    <xdr:graphicFrame macro="">
      <xdr:nvGraphicFramePr>
        <xdr:cNvPr id="13" name="Диаграмма 12">
          <a:extLst>
            <a:ext uri="{FF2B5EF4-FFF2-40B4-BE49-F238E27FC236}">
              <a16:creationId xmlns=""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15</xdr:col>
      <xdr:colOff>449580</xdr:colOff>
      <xdr:row>40</xdr:row>
      <xdr:rowOff>121920</xdr:rowOff>
    </xdr:to>
    <xdr:pic>
      <xdr:nvPicPr>
        <xdr:cNvPr id="2" name="Рисунок 1">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463040"/>
          <a:ext cx="8983980" cy="597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00_PRJ_CONTROLS\300B_RptS\Report%20formats\monthly%20forms\New%20Format\6-1-x%20-%20Progress%20tables%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ackup/0055-CPC-GA1-4%201%200%2000%20CPC-ATH-TP-0001_B1_ER_&#1054;&#1090;&#1095;&#1077;&#1090;_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erlin\se\&#1059;&#1050;&#1055;\_&#1054;&#1073;&#1097;&#1072;&#1103;\&#1047;&#1091;&#1073;&#1082;&#1086;&#1074;\__AGPP\0002.%20PU\&#1054;&#1090;&#1087;&#1088;&#1072;&#1074;&#1083;&#1077;&#1085;&#1085;&#1099;&#1077;%20&#1090;&#1088;&#1072;&#1085;&#1089;&#1084;&#1080;&#1090;&#1077;&#1083;&#1099;\0055-CPC-GA1-4.1.0.00.CPC-ATH-TP-0001_D1_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sheetName val="Engineering"/>
      <sheetName val="3D Model"/>
      <sheetName val="Procurement"/>
      <sheetName val="Construction"/>
      <sheetName val="3D Model Calculation"/>
    </sheetNames>
    <sheetDataSet>
      <sheetData sheetId="0"/>
      <sheetData sheetId="1"/>
      <sheetData sheetId="2"/>
      <sheetData sheetId="3" refreshError="1"/>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DR"/>
      <sheetName val="Report"/>
      <sheetName val="Sheet1"/>
      <sheetName val="Лист1"/>
    </sheetNames>
    <sheetDataSet>
      <sheetData sheetId="0"/>
      <sheetData sheetId="1"/>
      <sheetData sheetId="2">
        <row r="4">
          <cell r="A4">
            <v>43266</v>
          </cell>
        </row>
        <row r="5">
          <cell r="A5">
            <v>43267</v>
          </cell>
        </row>
        <row r="6">
          <cell r="A6">
            <v>43268</v>
          </cell>
        </row>
        <row r="7">
          <cell r="A7">
            <v>43269</v>
          </cell>
        </row>
        <row r="8">
          <cell r="A8">
            <v>43270</v>
          </cell>
        </row>
        <row r="9">
          <cell r="A9">
            <v>43271</v>
          </cell>
        </row>
        <row r="10">
          <cell r="A10">
            <v>43272</v>
          </cell>
        </row>
        <row r="11">
          <cell r="A11">
            <v>43273</v>
          </cell>
        </row>
        <row r="12">
          <cell r="A12">
            <v>43274</v>
          </cell>
        </row>
        <row r="13">
          <cell r="A13">
            <v>43275</v>
          </cell>
        </row>
        <row r="14">
          <cell r="A14">
            <v>43276</v>
          </cell>
        </row>
        <row r="15">
          <cell r="A15">
            <v>43277</v>
          </cell>
        </row>
        <row r="16">
          <cell r="A16">
            <v>43278</v>
          </cell>
        </row>
        <row r="17">
          <cell r="A17">
            <v>43279</v>
          </cell>
        </row>
        <row r="18">
          <cell r="A18">
            <v>43280</v>
          </cell>
        </row>
        <row r="19">
          <cell r="A19">
            <v>43281</v>
          </cell>
        </row>
        <row r="20">
          <cell r="A20">
            <v>43282</v>
          </cell>
        </row>
        <row r="21">
          <cell r="A21">
            <v>43283</v>
          </cell>
        </row>
        <row r="22">
          <cell r="A22">
            <v>43284</v>
          </cell>
        </row>
        <row r="23">
          <cell r="A23">
            <v>43285</v>
          </cell>
        </row>
        <row r="24">
          <cell r="A24">
            <v>43286</v>
          </cell>
        </row>
        <row r="25">
          <cell r="A25">
            <v>43287</v>
          </cell>
        </row>
        <row r="26">
          <cell r="A26">
            <v>43288</v>
          </cell>
        </row>
        <row r="27">
          <cell r="A27">
            <v>43289</v>
          </cell>
        </row>
        <row r="28">
          <cell r="A28">
            <v>43290</v>
          </cell>
        </row>
        <row r="29">
          <cell r="A29">
            <v>43291</v>
          </cell>
        </row>
        <row r="30">
          <cell r="A30">
            <v>43292</v>
          </cell>
        </row>
        <row r="31">
          <cell r="A31">
            <v>43293</v>
          </cell>
        </row>
        <row r="32">
          <cell r="A32">
            <v>43294</v>
          </cell>
        </row>
        <row r="33">
          <cell r="A33">
            <v>43295</v>
          </cell>
        </row>
        <row r="34">
          <cell r="A34">
            <v>43296</v>
          </cell>
        </row>
        <row r="35">
          <cell r="A35">
            <v>43297</v>
          </cell>
        </row>
        <row r="36">
          <cell r="A36">
            <v>43298</v>
          </cell>
        </row>
        <row r="37">
          <cell r="A37">
            <v>43299</v>
          </cell>
        </row>
        <row r="38">
          <cell r="A38">
            <v>43300</v>
          </cell>
        </row>
        <row r="39">
          <cell r="A39">
            <v>43301</v>
          </cell>
        </row>
        <row r="40">
          <cell r="A40">
            <v>43302</v>
          </cell>
        </row>
        <row r="41">
          <cell r="A41">
            <v>43303</v>
          </cell>
        </row>
        <row r="42">
          <cell r="A42">
            <v>43304</v>
          </cell>
        </row>
        <row r="43">
          <cell r="A43">
            <v>43305</v>
          </cell>
        </row>
        <row r="44">
          <cell r="A44">
            <v>43306</v>
          </cell>
        </row>
        <row r="45">
          <cell r="A45">
            <v>43307</v>
          </cell>
        </row>
        <row r="46">
          <cell r="A46">
            <v>43308</v>
          </cell>
        </row>
        <row r="47">
          <cell r="A47">
            <v>43309</v>
          </cell>
        </row>
        <row r="48">
          <cell r="A48">
            <v>43310</v>
          </cell>
        </row>
        <row r="49">
          <cell r="A49">
            <v>43311</v>
          </cell>
        </row>
        <row r="50">
          <cell r="A50">
            <v>43312</v>
          </cell>
        </row>
        <row r="51">
          <cell r="A51">
            <v>43313</v>
          </cell>
        </row>
        <row r="52">
          <cell r="A52">
            <v>43314</v>
          </cell>
        </row>
        <row r="53">
          <cell r="A53">
            <v>43315</v>
          </cell>
        </row>
        <row r="54">
          <cell r="A54">
            <v>43316</v>
          </cell>
        </row>
        <row r="55">
          <cell r="A55">
            <v>43317</v>
          </cell>
        </row>
        <row r="56">
          <cell r="A56">
            <v>43318</v>
          </cell>
        </row>
        <row r="57">
          <cell r="A57">
            <v>43319</v>
          </cell>
        </row>
        <row r="58">
          <cell r="A58">
            <v>43320</v>
          </cell>
        </row>
        <row r="59">
          <cell r="A59">
            <v>43321</v>
          </cell>
        </row>
        <row r="60">
          <cell r="A60">
            <v>43322</v>
          </cell>
        </row>
        <row r="61">
          <cell r="A61">
            <v>43323</v>
          </cell>
        </row>
        <row r="62">
          <cell r="A62">
            <v>43324</v>
          </cell>
        </row>
        <row r="63">
          <cell r="A63">
            <v>43325</v>
          </cell>
        </row>
        <row r="64">
          <cell r="A64">
            <v>43326</v>
          </cell>
        </row>
        <row r="65">
          <cell r="A65">
            <v>43327</v>
          </cell>
        </row>
        <row r="66">
          <cell r="A66">
            <v>43328</v>
          </cell>
        </row>
        <row r="67">
          <cell r="A67">
            <v>43329</v>
          </cell>
        </row>
        <row r="68">
          <cell r="A68">
            <v>43330</v>
          </cell>
        </row>
        <row r="69">
          <cell r="A69">
            <v>43331</v>
          </cell>
        </row>
        <row r="70">
          <cell r="A70">
            <v>43332</v>
          </cell>
        </row>
        <row r="71">
          <cell r="A71">
            <v>43333</v>
          </cell>
        </row>
        <row r="72">
          <cell r="A72">
            <v>43334</v>
          </cell>
        </row>
        <row r="73">
          <cell r="A73">
            <v>43335</v>
          </cell>
        </row>
        <row r="74">
          <cell r="A74">
            <v>43336</v>
          </cell>
        </row>
        <row r="75">
          <cell r="A75">
            <v>43337</v>
          </cell>
        </row>
        <row r="76">
          <cell r="A76">
            <v>43338</v>
          </cell>
        </row>
        <row r="77">
          <cell r="A77">
            <v>43339</v>
          </cell>
        </row>
        <row r="78">
          <cell r="A78">
            <v>43340</v>
          </cell>
        </row>
        <row r="79">
          <cell r="A79">
            <v>43341</v>
          </cell>
        </row>
        <row r="80">
          <cell r="A80">
            <v>43342</v>
          </cell>
        </row>
        <row r="81">
          <cell r="A81">
            <v>43343</v>
          </cell>
        </row>
        <row r="82">
          <cell r="A82">
            <v>43344</v>
          </cell>
        </row>
        <row r="83">
          <cell r="A83">
            <v>43345</v>
          </cell>
        </row>
        <row r="84">
          <cell r="A84">
            <v>43346</v>
          </cell>
        </row>
        <row r="85">
          <cell r="A85">
            <v>43347</v>
          </cell>
        </row>
        <row r="86">
          <cell r="A86">
            <v>43348</v>
          </cell>
        </row>
        <row r="87">
          <cell r="A87">
            <v>43349</v>
          </cell>
        </row>
        <row r="88">
          <cell r="A88">
            <v>43350</v>
          </cell>
        </row>
        <row r="89">
          <cell r="A89">
            <v>43351</v>
          </cell>
        </row>
        <row r="90">
          <cell r="A90">
            <v>43352</v>
          </cell>
        </row>
        <row r="91">
          <cell r="A91">
            <v>43353</v>
          </cell>
        </row>
        <row r="92">
          <cell r="A92">
            <v>43354</v>
          </cell>
        </row>
        <row r="93">
          <cell r="A93">
            <v>43355</v>
          </cell>
        </row>
        <row r="94">
          <cell r="A94">
            <v>43356</v>
          </cell>
        </row>
        <row r="95">
          <cell r="A95">
            <v>43357</v>
          </cell>
        </row>
        <row r="96">
          <cell r="A96">
            <v>43358</v>
          </cell>
        </row>
        <row r="97">
          <cell r="A97">
            <v>43359</v>
          </cell>
        </row>
        <row r="98">
          <cell r="A98">
            <v>43360</v>
          </cell>
        </row>
        <row r="99">
          <cell r="A99">
            <v>43361</v>
          </cell>
        </row>
        <row r="100">
          <cell r="A100">
            <v>43362</v>
          </cell>
        </row>
        <row r="101">
          <cell r="A101">
            <v>43363</v>
          </cell>
        </row>
        <row r="102">
          <cell r="A102">
            <v>43364</v>
          </cell>
        </row>
        <row r="103">
          <cell r="A103">
            <v>43365</v>
          </cell>
        </row>
        <row r="104">
          <cell r="A104">
            <v>43366</v>
          </cell>
        </row>
        <row r="105">
          <cell r="A105">
            <v>43367</v>
          </cell>
        </row>
        <row r="106">
          <cell r="A106">
            <v>43368</v>
          </cell>
        </row>
        <row r="107">
          <cell r="A107">
            <v>43369</v>
          </cell>
        </row>
        <row r="108">
          <cell r="A108">
            <v>43370</v>
          </cell>
        </row>
        <row r="109">
          <cell r="A109">
            <v>43371</v>
          </cell>
        </row>
        <row r="110">
          <cell r="A110">
            <v>43372</v>
          </cell>
        </row>
        <row r="111">
          <cell r="A111">
            <v>43373</v>
          </cell>
        </row>
        <row r="112">
          <cell r="A112">
            <v>43374</v>
          </cell>
        </row>
        <row r="113">
          <cell r="A113">
            <v>43375</v>
          </cell>
        </row>
        <row r="114">
          <cell r="A114">
            <v>43376</v>
          </cell>
        </row>
        <row r="115">
          <cell r="A115">
            <v>43377</v>
          </cell>
        </row>
        <row r="116">
          <cell r="A116">
            <v>43378</v>
          </cell>
        </row>
        <row r="117">
          <cell r="A117">
            <v>43379</v>
          </cell>
        </row>
        <row r="118">
          <cell r="A118">
            <v>43380</v>
          </cell>
        </row>
        <row r="119">
          <cell r="A119">
            <v>43381</v>
          </cell>
        </row>
        <row r="120">
          <cell r="A120">
            <v>43382</v>
          </cell>
        </row>
        <row r="121">
          <cell r="A121">
            <v>43383</v>
          </cell>
        </row>
        <row r="122">
          <cell r="A122">
            <v>43384</v>
          </cell>
        </row>
        <row r="123">
          <cell r="A123">
            <v>43385</v>
          </cell>
        </row>
        <row r="124">
          <cell r="A124">
            <v>43386</v>
          </cell>
        </row>
        <row r="125">
          <cell r="A125">
            <v>43387</v>
          </cell>
        </row>
        <row r="126">
          <cell r="A126">
            <v>43388</v>
          </cell>
        </row>
        <row r="127">
          <cell r="A127">
            <v>43389</v>
          </cell>
        </row>
        <row r="128">
          <cell r="A128">
            <v>43390</v>
          </cell>
        </row>
        <row r="129">
          <cell r="A129">
            <v>43391</v>
          </cell>
        </row>
        <row r="130">
          <cell r="A130">
            <v>43392</v>
          </cell>
        </row>
        <row r="131">
          <cell r="A131">
            <v>43393</v>
          </cell>
        </row>
        <row r="132">
          <cell r="A132">
            <v>43394</v>
          </cell>
        </row>
        <row r="133">
          <cell r="A133">
            <v>43395</v>
          </cell>
        </row>
        <row r="134">
          <cell r="A134">
            <v>43396</v>
          </cell>
        </row>
        <row r="135">
          <cell r="A135">
            <v>43397</v>
          </cell>
        </row>
        <row r="136">
          <cell r="A136">
            <v>43398</v>
          </cell>
        </row>
        <row r="137">
          <cell r="A137">
            <v>43399</v>
          </cell>
        </row>
        <row r="138">
          <cell r="A138">
            <v>43400</v>
          </cell>
        </row>
        <row r="139">
          <cell r="A139">
            <v>43401</v>
          </cell>
        </row>
        <row r="140">
          <cell r="A140">
            <v>43402</v>
          </cell>
        </row>
        <row r="141">
          <cell r="A141">
            <v>43403</v>
          </cell>
        </row>
        <row r="142">
          <cell r="A142">
            <v>43404</v>
          </cell>
        </row>
        <row r="143">
          <cell r="A143">
            <v>43405</v>
          </cell>
        </row>
        <row r="144">
          <cell r="A144">
            <v>43406</v>
          </cell>
        </row>
        <row r="145">
          <cell r="A145">
            <v>43407</v>
          </cell>
        </row>
        <row r="146">
          <cell r="A146">
            <v>43408</v>
          </cell>
        </row>
        <row r="147">
          <cell r="A147">
            <v>43409</v>
          </cell>
        </row>
        <row r="148">
          <cell r="A148">
            <v>43410</v>
          </cell>
        </row>
        <row r="149">
          <cell r="A149">
            <v>43411</v>
          </cell>
        </row>
        <row r="150">
          <cell r="A150">
            <v>43412</v>
          </cell>
        </row>
        <row r="151">
          <cell r="A151">
            <v>43413</v>
          </cell>
        </row>
        <row r="152">
          <cell r="A152">
            <v>43414</v>
          </cell>
        </row>
        <row r="153">
          <cell r="A153">
            <v>43415</v>
          </cell>
        </row>
        <row r="154">
          <cell r="A154">
            <v>43416</v>
          </cell>
        </row>
        <row r="155">
          <cell r="A155">
            <v>43417</v>
          </cell>
        </row>
        <row r="156">
          <cell r="A156">
            <v>43418</v>
          </cell>
        </row>
        <row r="157">
          <cell r="A157">
            <v>43419</v>
          </cell>
        </row>
        <row r="158">
          <cell r="A158">
            <v>43420</v>
          </cell>
        </row>
        <row r="159">
          <cell r="A159">
            <v>43421</v>
          </cell>
        </row>
        <row r="160">
          <cell r="A160">
            <v>43422</v>
          </cell>
        </row>
        <row r="161">
          <cell r="A161">
            <v>43423</v>
          </cell>
        </row>
        <row r="162">
          <cell r="A162">
            <v>43424</v>
          </cell>
        </row>
        <row r="163">
          <cell r="A163">
            <v>43425</v>
          </cell>
        </row>
        <row r="164">
          <cell r="A164">
            <v>43426</v>
          </cell>
        </row>
        <row r="165">
          <cell r="A165">
            <v>43427</v>
          </cell>
        </row>
        <row r="166">
          <cell r="A166">
            <v>43428</v>
          </cell>
        </row>
        <row r="167">
          <cell r="A167">
            <v>43429</v>
          </cell>
        </row>
        <row r="168">
          <cell r="A168">
            <v>43430</v>
          </cell>
        </row>
        <row r="169">
          <cell r="A169">
            <v>43431</v>
          </cell>
        </row>
        <row r="170">
          <cell r="A170">
            <v>43432</v>
          </cell>
        </row>
        <row r="171">
          <cell r="A171">
            <v>43433</v>
          </cell>
        </row>
        <row r="172">
          <cell r="A172">
            <v>43434</v>
          </cell>
        </row>
        <row r="173">
          <cell r="A173">
            <v>43435</v>
          </cell>
        </row>
        <row r="174">
          <cell r="A174">
            <v>43436</v>
          </cell>
        </row>
        <row r="175">
          <cell r="A175">
            <v>43437</v>
          </cell>
        </row>
        <row r="176">
          <cell r="A176">
            <v>43438</v>
          </cell>
        </row>
        <row r="177">
          <cell r="A177">
            <v>43439</v>
          </cell>
        </row>
        <row r="178">
          <cell r="A178">
            <v>43440</v>
          </cell>
        </row>
        <row r="179">
          <cell r="A179">
            <v>43441</v>
          </cell>
        </row>
        <row r="180">
          <cell r="A180">
            <v>43442</v>
          </cell>
        </row>
        <row r="181">
          <cell r="A181">
            <v>43443</v>
          </cell>
        </row>
        <row r="182">
          <cell r="A182">
            <v>43444</v>
          </cell>
        </row>
        <row r="183">
          <cell r="A183">
            <v>43445</v>
          </cell>
        </row>
        <row r="184">
          <cell r="A184">
            <v>43446</v>
          </cell>
        </row>
        <row r="185">
          <cell r="A185">
            <v>43447</v>
          </cell>
        </row>
        <row r="186">
          <cell r="A186">
            <v>43448</v>
          </cell>
        </row>
        <row r="187">
          <cell r="A187">
            <v>43449</v>
          </cell>
        </row>
        <row r="188">
          <cell r="A188">
            <v>43450</v>
          </cell>
        </row>
        <row r="189">
          <cell r="A189">
            <v>43451</v>
          </cell>
        </row>
        <row r="190">
          <cell r="A190">
            <v>43452</v>
          </cell>
        </row>
        <row r="191">
          <cell r="A191">
            <v>43453</v>
          </cell>
        </row>
        <row r="192">
          <cell r="A192">
            <v>43454</v>
          </cell>
        </row>
        <row r="193">
          <cell r="A193">
            <v>43455</v>
          </cell>
        </row>
        <row r="194">
          <cell r="A194">
            <v>43456</v>
          </cell>
        </row>
        <row r="195">
          <cell r="A195">
            <v>43457</v>
          </cell>
        </row>
        <row r="196">
          <cell r="A196">
            <v>43458</v>
          </cell>
        </row>
        <row r="197">
          <cell r="A197">
            <v>43459</v>
          </cell>
        </row>
        <row r="198">
          <cell r="A198">
            <v>43460</v>
          </cell>
        </row>
        <row r="199">
          <cell r="A199">
            <v>43461</v>
          </cell>
        </row>
        <row r="200">
          <cell r="A200">
            <v>43462</v>
          </cell>
        </row>
        <row r="201">
          <cell r="A201">
            <v>43463</v>
          </cell>
        </row>
        <row r="202">
          <cell r="A202">
            <v>43464</v>
          </cell>
        </row>
        <row r="203">
          <cell r="A203">
            <v>43465</v>
          </cell>
        </row>
        <row r="204">
          <cell r="A204">
            <v>43466</v>
          </cell>
        </row>
        <row r="205">
          <cell r="A205">
            <v>43467</v>
          </cell>
        </row>
        <row r="206">
          <cell r="A206">
            <v>43468</v>
          </cell>
        </row>
        <row r="207">
          <cell r="A207">
            <v>43469</v>
          </cell>
        </row>
        <row r="208">
          <cell r="A208">
            <v>43470</v>
          </cell>
        </row>
        <row r="209">
          <cell r="A209">
            <v>43471</v>
          </cell>
        </row>
        <row r="210">
          <cell r="A210">
            <v>43472</v>
          </cell>
        </row>
        <row r="211">
          <cell r="A211">
            <v>43473</v>
          </cell>
        </row>
        <row r="212">
          <cell r="A212">
            <v>43474</v>
          </cell>
        </row>
        <row r="213">
          <cell r="A213">
            <v>43475</v>
          </cell>
        </row>
        <row r="214">
          <cell r="A214">
            <v>43476</v>
          </cell>
        </row>
        <row r="215">
          <cell r="A215">
            <v>43477</v>
          </cell>
        </row>
        <row r="216">
          <cell r="A216">
            <v>43478</v>
          </cell>
        </row>
        <row r="217">
          <cell r="A217">
            <v>43479</v>
          </cell>
        </row>
        <row r="218">
          <cell r="A218">
            <v>43480</v>
          </cell>
        </row>
        <row r="219">
          <cell r="A219">
            <v>43481</v>
          </cell>
        </row>
        <row r="220">
          <cell r="A220">
            <v>43482</v>
          </cell>
        </row>
        <row r="221">
          <cell r="A221">
            <v>43483</v>
          </cell>
        </row>
        <row r="222">
          <cell r="A222">
            <v>43484</v>
          </cell>
        </row>
        <row r="223">
          <cell r="A223">
            <v>43485</v>
          </cell>
        </row>
        <row r="224">
          <cell r="A224">
            <v>43486</v>
          </cell>
        </row>
        <row r="225">
          <cell r="A225">
            <v>43487</v>
          </cell>
        </row>
        <row r="226">
          <cell r="A226">
            <v>43488</v>
          </cell>
        </row>
        <row r="227">
          <cell r="A227">
            <v>43489</v>
          </cell>
        </row>
        <row r="228">
          <cell r="A228">
            <v>43490</v>
          </cell>
        </row>
        <row r="229">
          <cell r="A229">
            <v>43491</v>
          </cell>
        </row>
        <row r="230">
          <cell r="A230">
            <v>43492</v>
          </cell>
        </row>
        <row r="231">
          <cell r="A231">
            <v>43493</v>
          </cell>
        </row>
        <row r="232">
          <cell r="A232">
            <v>43494</v>
          </cell>
        </row>
        <row r="233">
          <cell r="A233">
            <v>43495</v>
          </cell>
        </row>
        <row r="234">
          <cell r="A234">
            <v>43496</v>
          </cell>
        </row>
        <row r="235">
          <cell r="A235">
            <v>43497</v>
          </cell>
        </row>
        <row r="236">
          <cell r="A236">
            <v>43498</v>
          </cell>
        </row>
        <row r="237">
          <cell r="A237">
            <v>43499</v>
          </cell>
        </row>
        <row r="238">
          <cell r="A238">
            <v>43500</v>
          </cell>
        </row>
        <row r="239">
          <cell r="A239">
            <v>43501</v>
          </cell>
        </row>
        <row r="240">
          <cell r="A240">
            <v>43502</v>
          </cell>
        </row>
        <row r="241">
          <cell r="A241">
            <v>43503</v>
          </cell>
        </row>
        <row r="242">
          <cell r="A242">
            <v>43504</v>
          </cell>
        </row>
        <row r="243">
          <cell r="A243">
            <v>43505</v>
          </cell>
        </row>
        <row r="244">
          <cell r="A244">
            <v>43506</v>
          </cell>
        </row>
        <row r="245">
          <cell r="A245">
            <v>43507</v>
          </cell>
        </row>
        <row r="246">
          <cell r="A246">
            <v>43508</v>
          </cell>
        </row>
        <row r="247">
          <cell r="A247">
            <v>43509</v>
          </cell>
        </row>
        <row r="248">
          <cell r="A248">
            <v>43510</v>
          </cell>
        </row>
        <row r="249">
          <cell r="A249">
            <v>43511</v>
          </cell>
        </row>
        <row r="250">
          <cell r="A250">
            <v>43512</v>
          </cell>
        </row>
        <row r="251">
          <cell r="A251">
            <v>43513</v>
          </cell>
        </row>
        <row r="252">
          <cell r="A252">
            <v>43514</v>
          </cell>
        </row>
        <row r="253">
          <cell r="A253">
            <v>43515</v>
          </cell>
        </row>
        <row r="254">
          <cell r="A254">
            <v>43516</v>
          </cell>
        </row>
        <row r="255">
          <cell r="A255">
            <v>43517</v>
          </cell>
        </row>
        <row r="256">
          <cell r="A256">
            <v>43518</v>
          </cell>
        </row>
        <row r="257">
          <cell r="A257">
            <v>43519</v>
          </cell>
        </row>
        <row r="258">
          <cell r="A258">
            <v>43520</v>
          </cell>
        </row>
        <row r="259">
          <cell r="A259">
            <v>43521</v>
          </cell>
        </row>
        <row r="260">
          <cell r="A260">
            <v>43522</v>
          </cell>
        </row>
        <row r="261">
          <cell r="A261">
            <v>43523</v>
          </cell>
        </row>
        <row r="262">
          <cell r="A262">
            <v>43524</v>
          </cell>
        </row>
        <row r="263">
          <cell r="A263">
            <v>43525</v>
          </cell>
        </row>
        <row r="264">
          <cell r="A264">
            <v>43526</v>
          </cell>
        </row>
        <row r="265">
          <cell r="A265">
            <v>43527</v>
          </cell>
        </row>
        <row r="266">
          <cell r="A266">
            <v>43528</v>
          </cell>
        </row>
        <row r="267">
          <cell r="A267">
            <v>43529</v>
          </cell>
        </row>
        <row r="268">
          <cell r="A268">
            <v>43530</v>
          </cell>
        </row>
        <row r="269">
          <cell r="A269">
            <v>43531</v>
          </cell>
        </row>
        <row r="270">
          <cell r="A270">
            <v>43532</v>
          </cell>
        </row>
        <row r="271">
          <cell r="A271">
            <v>43533</v>
          </cell>
        </row>
        <row r="272">
          <cell r="A272">
            <v>43534</v>
          </cell>
        </row>
        <row r="273">
          <cell r="A273">
            <v>43535</v>
          </cell>
        </row>
        <row r="274">
          <cell r="A274">
            <v>43536</v>
          </cell>
        </row>
        <row r="275">
          <cell r="A275">
            <v>43537</v>
          </cell>
        </row>
        <row r="276">
          <cell r="A276">
            <v>43538</v>
          </cell>
        </row>
        <row r="277">
          <cell r="A277">
            <v>43539</v>
          </cell>
        </row>
        <row r="278">
          <cell r="A278">
            <v>43540</v>
          </cell>
        </row>
        <row r="279">
          <cell r="A279">
            <v>43541</v>
          </cell>
        </row>
        <row r="280">
          <cell r="A280">
            <v>43542</v>
          </cell>
        </row>
        <row r="281">
          <cell r="A281">
            <v>43543</v>
          </cell>
        </row>
        <row r="282">
          <cell r="A282">
            <v>43544</v>
          </cell>
        </row>
        <row r="283">
          <cell r="A283">
            <v>43545</v>
          </cell>
        </row>
        <row r="284">
          <cell r="A284">
            <v>43546</v>
          </cell>
        </row>
        <row r="285">
          <cell r="A285">
            <v>43547</v>
          </cell>
        </row>
        <row r="286">
          <cell r="A286">
            <v>43548</v>
          </cell>
        </row>
        <row r="287">
          <cell r="A287">
            <v>43549</v>
          </cell>
        </row>
        <row r="288">
          <cell r="A288">
            <v>43550</v>
          </cell>
        </row>
        <row r="289">
          <cell r="A289">
            <v>43551</v>
          </cell>
        </row>
        <row r="290">
          <cell r="A290">
            <v>43552</v>
          </cell>
        </row>
        <row r="291">
          <cell r="A291">
            <v>43553</v>
          </cell>
        </row>
        <row r="292">
          <cell r="A292">
            <v>43554</v>
          </cell>
        </row>
        <row r="293">
          <cell r="A293">
            <v>43555</v>
          </cell>
        </row>
        <row r="294">
          <cell r="A294">
            <v>43556</v>
          </cell>
        </row>
        <row r="295">
          <cell r="A295">
            <v>43557</v>
          </cell>
        </row>
        <row r="296">
          <cell r="A296">
            <v>43558</v>
          </cell>
        </row>
        <row r="297">
          <cell r="A297">
            <v>43559</v>
          </cell>
        </row>
        <row r="298">
          <cell r="A298">
            <v>43560</v>
          </cell>
        </row>
        <row r="299">
          <cell r="A299">
            <v>43561</v>
          </cell>
        </row>
        <row r="300">
          <cell r="A300">
            <v>43562</v>
          </cell>
        </row>
        <row r="301">
          <cell r="A301">
            <v>43563</v>
          </cell>
        </row>
        <row r="302">
          <cell r="A302">
            <v>43564</v>
          </cell>
        </row>
        <row r="303">
          <cell r="A303">
            <v>43565</v>
          </cell>
        </row>
        <row r="304">
          <cell r="A304">
            <v>43566</v>
          </cell>
        </row>
        <row r="305">
          <cell r="A305">
            <v>43567</v>
          </cell>
        </row>
        <row r="306">
          <cell r="A306">
            <v>43568</v>
          </cell>
        </row>
        <row r="307">
          <cell r="A307">
            <v>43569</v>
          </cell>
        </row>
        <row r="308">
          <cell r="A308">
            <v>43570</v>
          </cell>
        </row>
        <row r="309">
          <cell r="A309">
            <v>43571</v>
          </cell>
        </row>
        <row r="310">
          <cell r="A310">
            <v>43572</v>
          </cell>
        </row>
        <row r="311">
          <cell r="A311">
            <v>43573</v>
          </cell>
        </row>
        <row r="312">
          <cell r="A312">
            <v>43574</v>
          </cell>
        </row>
        <row r="313">
          <cell r="A313">
            <v>43575</v>
          </cell>
        </row>
        <row r="314">
          <cell r="A314">
            <v>43576</v>
          </cell>
        </row>
        <row r="315">
          <cell r="A315">
            <v>43577</v>
          </cell>
        </row>
        <row r="316">
          <cell r="A316">
            <v>43578</v>
          </cell>
        </row>
        <row r="317">
          <cell r="A317">
            <v>43579</v>
          </cell>
        </row>
        <row r="318">
          <cell r="A318">
            <v>43580</v>
          </cell>
        </row>
        <row r="319">
          <cell r="A319">
            <v>43581</v>
          </cell>
        </row>
        <row r="320">
          <cell r="A320">
            <v>43582</v>
          </cell>
        </row>
        <row r="321">
          <cell r="A321">
            <v>43583</v>
          </cell>
        </row>
        <row r="322">
          <cell r="A322">
            <v>43584</v>
          </cell>
        </row>
        <row r="323">
          <cell r="A323">
            <v>43585</v>
          </cell>
        </row>
        <row r="324">
          <cell r="A324">
            <v>43586</v>
          </cell>
        </row>
        <row r="325">
          <cell r="A325">
            <v>43587</v>
          </cell>
        </row>
        <row r="326">
          <cell r="A326">
            <v>43588</v>
          </cell>
        </row>
        <row r="327">
          <cell r="A327">
            <v>43589</v>
          </cell>
        </row>
        <row r="328">
          <cell r="A328">
            <v>43590</v>
          </cell>
        </row>
        <row r="329">
          <cell r="A329">
            <v>43591</v>
          </cell>
        </row>
        <row r="330">
          <cell r="A330">
            <v>43592</v>
          </cell>
        </row>
        <row r="331">
          <cell r="A331">
            <v>43593</v>
          </cell>
        </row>
        <row r="332">
          <cell r="A332">
            <v>43594</v>
          </cell>
        </row>
        <row r="333">
          <cell r="A333">
            <v>43595</v>
          </cell>
        </row>
        <row r="334">
          <cell r="A334">
            <v>43596</v>
          </cell>
        </row>
        <row r="335">
          <cell r="A335">
            <v>43597</v>
          </cell>
        </row>
        <row r="336">
          <cell r="A336">
            <v>43598</v>
          </cell>
        </row>
        <row r="337">
          <cell r="A337">
            <v>43599</v>
          </cell>
        </row>
        <row r="338">
          <cell r="A338">
            <v>43600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VDR"/>
      <sheetName val="SUM 00 V2"/>
      <sheetName val="Report 00 V2"/>
      <sheetName val="SUM A1"/>
      <sheetName val="Графики А1"/>
      <sheetName val="ИТОГ"/>
      <sheetName val="ПАМЯТКА"/>
    </sheetNames>
    <sheetDataSet>
      <sheetData sheetId="0" refreshError="1"/>
      <sheetData sheetId="1" refreshError="1"/>
      <sheetData sheetId="2">
        <row r="3">
          <cell r="B3" t="str">
            <v>План / Plan</v>
          </cell>
        </row>
      </sheetData>
      <sheetData sheetId="3" refreshError="1"/>
      <sheetData sheetId="4">
        <row r="10">
          <cell r="A10">
            <v>43266</v>
          </cell>
        </row>
        <row r="11">
          <cell r="A11">
            <v>43267</v>
          </cell>
        </row>
        <row r="12">
          <cell r="A12">
            <v>43268</v>
          </cell>
        </row>
        <row r="13">
          <cell r="A13">
            <v>43269</v>
          </cell>
        </row>
        <row r="14">
          <cell r="A14">
            <v>43270</v>
          </cell>
        </row>
        <row r="15">
          <cell r="A15">
            <v>43271</v>
          </cell>
        </row>
        <row r="16">
          <cell r="A16">
            <v>43272</v>
          </cell>
        </row>
        <row r="17">
          <cell r="A17">
            <v>43273</v>
          </cell>
        </row>
        <row r="18">
          <cell r="A18">
            <v>43274</v>
          </cell>
        </row>
        <row r="19">
          <cell r="A19">
            <v>43275</v>
          </cell>
        </row>
        <row r="20">
          <cell r="A20">
            <v>43276</v>
          </cell>
        </row>
        <row r="21">
          <cell r="A21">
            <v>43277</v>
          </cell>
        </row>
        <row r="22">
          <cell r="A22">
            <v>43278</v>
          </cell>
        </row>
        <row r="23">
          <cell r="A23">
            <v>43279</v>
          </cell>
        </row>
        <row r="24">
          <cell r="A24">
            <v>43280</v>
          </cell>
        </row>
        <row r="25">
          <cell r="A25">
            <v>43281</v>
          </cell>
        </row>
        <row r="26">
          <cell r="A26">
            <v>43282</v>
          </cell>
        </row>
        <row r="27">
          <cell r="A27">
            <v>43283</v>
          </cell>
        </row>
        <row r="28">
          <cell r="A28">
            <v>43284</v>
          </cell>
        </row>
        <row r="29">
          <cell r="A29">
            <v>43285</v>
          </cell>
        </row>
        <row r="30">
          <cell r="A30">
            <v>43286</v>
          </cell>
        </row>
        <row r="31">
          <cell r="A31">
            <v>43287</v>
          </cell>
        </row>
        <row r="32">
          <cell r="A32">
            <v>43288</v>
          </cell>
        </row>
        <row r="33">
          <cell r="A33">
            <v>43289</v>
          </cell>
        </row>
        <row r="34">
          <cell r="A34">
            <v>43290</v>
          </cell>
        </row>
        <row r="35">
          <cell r="A35">
            <v>43291</v>
          </cell>
        </row>
        <row r="36">
          <cell r="A36">
            <v>43292</v>
          </cell>
        </row>
        <row r="37">
          <cell r="A37">
            <v>43293</v>
          </cell>
        </row>
        <row r="38">
          <cell r="A38">
            <v>43294</v>
          </cell>
        </row>
        <row r="39">
          <cell r="A39">
            <v>43295</v>
          </cell>
        </row>
        <row r="40">
          <cell r="A40">
            <v>43296</v>
          </cell>
        </row>
        <row r="41">
          <cell r="A41">
            <v>43297</v>
          </cell>
        </row>
        <row r="42">
          <cell r="A42">
            <v>43298</v>
          </cell>
        </row>
        <row r="43">
          <cell r="A43">
            <v>43299</v>
          </cell>
        </row>
        <row r="44">
          <cell r="A44">
            <v>43300</v>
          </cell>
        </row>
        <row r="45">
          <cell r="A45">
            <v>43301</v>
          </cell>
        </row>
        <row r="46">
          <cell r="A46">
            <v>43302</v>
          </cell>
        </row>
        <row r="47">
          <cell r="A47">
            <v>43303</v>
          </cell>
        </row>
        <row r="48">
          <cell r="A48">
            <v>43304</v>
          </cell>
        </row>
        <row r="49">
          <cell r="A49">
            <v>43305</v>
          </cell>
        </row>
        <row r="50">
          <cell r="A50">
            <v>43306</v>
          </cell>
        </row>
        <row r="51">
          <cell r="A51">
            <v>43307</v>
          </cell>
        </row>
        <row r="52">
          <cell r="A52">
            <v>43308</v>
          </cell>
        </row>
        <row r="53">
          <cell r="A53">
            <v>43309</v>
          </cell>
        </row>
        <row r="54">
          <cell r="A54">
            <v>43310</v>
          </cell>
        </row>
        <row r="55">
          <cell r="A55">
            <v>43311</v>
          </cell>
        </row>
        <row r="56">
          <cell r="A56">
            <v>43312</v>
          </cell>
        </row>
        <row r="57">
          <cell r="A57">
            <v>43313</v>
          </cell>
        </row>
        <row r="58">
          <cell r="A58">
            <v>43314</v>
          </cell>
        </row>
        <row r="59">
          <cell r="A59">
            <v>43315</v>
          </cell>
        </row>
        <row r="60">
          <cell r="A60">
            <v>43316</v>
          </cell>
        </row>
        <row r="61">
          <cell r="A61">
            <v>43317</v>
          </cell>
        </row>
        <row r="62">
          <cell r="A62">
            <v>43318</v>
          </cell>
        </row>
        <row r="63">
          <cell r="A63">
            <v>43319</v>
          </cell>
        </row>
        <row r="64">
          <cell r="A64">
            <v>43320</v>
          </cell>
        </row>
        <row r="65">
          <cell r="A65">
            <v>43321</v>
          </cell>
        </row>
        <row r="66">
          <cell r="A66">
            <v>43322</v>
          </cell>
        </row>
        <row r="67">
          <cell r="A67">
            <v>43323</v>
          </cell>
        </row>
        <row r="68">
          <cell r="A68">
            <v>43324</v>
          </cell>
        </row>
        <row r="69">
          <cell r="A69">
            <v>43325</v>
          </cell>
        </row>
        <row r="70">
          <cell r="A70">
            <v>43326</v>
          </cell>
        </row>
        <row r="71">
          <cell r="A71">
            <v>43327</v>
          </cell>
        </row>
        <row r="72">
          <cell r="A72">
            <v>43328</v>
          </cell>
        </row>
        <row r="73">
          <cell r="A73">
            <v>43329</v>
          </cell>
        </row>
        <row r="74">
          <cell r="A74">
            <v>43330</v>
          </cell>
        </row>
        <row r="75">
          <cell r="A75">
            <v>43331</v>
          </cell>
        </row>
        <row r="76">
          <cell r="A76">
            <v>43332</v>
          </cell>
        </row>
        <row r="77">
          <cell r="A77">
            <v>43333</v>
          </cell>
        </row>
        <row r="78">
          <cell r="A78">
            <v>43334</v>
          </cell>
        </row>
        <row r="79">
          <cell r="A79">
            <v>43335</v>
          </cell>
        </row>
        <row r="80">
          <cell r="A80">
            <v>43336</v>
          </cell>
        </row>
        <row r="81">
          <cell r="A81">
            <v>43337</v>
          </cell>
        </row>
        <row r="82">
          <cell r="A82">
            <v>43338</v>
          </cell>
        </row>
        <row r="83">
          <cell r="A83">
            <v>43339</v>
          </cell>
        </row>
        <row r="84">
          <cell r="A84">
            <v>43340</v>
          </cell>
        </row>
        <row r="85">
          <cell r="A85">
            <v>43341</v>
          </cell>
        </row>
        <row r="86">
          <cell r="A86">
            <v>43342</v>
          </cell>
        </row>
        <row r="87">
          <cell r="A87">
            <v>43343</v>
          </cell>
        </row>
        <row r="88">
          <cell r="A88">
            <v>43344</v>
          </cell>
        </row>
        <row r="89">
          <cell r="A89">
            <v>43345</v>
          </cell>
        </row>
        <row r="90">
          <cell r="A90">
            <v>43346</v>
          </cell>
        </row>
        <row r="91">
          <cell r="A91">
            <v>43347</v>
          </cell>
        </row>
        <row r="92">
          <cell r="A92">
            <v>43348</v>
          </cell>
        </row>
        <row r="93">
          <cell r="A93">
            <v>43349</v>
          </cell>
        </row>
        <row r="94">
          <cell r="A94">
            <v>43350</v>
          </cell>
        </row>
        <row r="95">
          <cell r="A95">
            <v>43351</v>
          </cell>
        </row>
        <row r="96">
          <cell r="A96">
            <v>43352</v>
          </cell>
        </row>
        <row r="97">
          <cell r="A97">
            <v>43353</v>
          </cell>
        </row>
        <row r="98">
          <cell r="A98">
            <v>43354</v>
          </cell>
        </row>
        <row r="99">
          <cell r="A99">
            <v>43355</v>
          </cell>
        </row>
        <row r="100">
          <cell r="A100">
            <v>43356</v>
          </cell>
        </row>
        <row r="101">
          <cell r="A101">
            <v>43357</v>
          </cell>
        </row>
        <row r="102">
          <cell r="A102">
            <v>43358</v>
          </cell>
        </row>
        <row r="103">
          <cell r="A103">
            <v>43359</v>
          </cell>
        </row>
        <row r="104">
          <cell r="A104">
            <v>43360</v>
          </cell>
        </row>
        <row r="105">
          <cell r="A105">
            <v>43361</v>
          </cell>
        </row>
        <row r="106">
          <cell r="A106">
            <v>43362</v>
          </cell>
        </row>
        <row r="107">
          <cell r="A107">
            <v>43363</v>
          </cell>
        </row>
        <row r="108">
          <cell r="A108">
            <v>43364</v>
          </cell>
        </row>
        <row r="109">
          <cell r="A109">
            <v>43365</v>
          </cell>
        </row>
        <row r="110">
          <cell r="A110">
            <v>43366</v>
          </cell>
        </row>
        <row r="111">
          <cell r="A111">
            <v>43367</v>
          </cell>
        </row>
        <row r="112">
          <cell r="A112">
            <v>43368</v>
          </cell>
        </row>
        <row r="113">
          <cell r="A113">
            <v>43369</v>
          </cell>
        </row>
        <row r="114">
          <cell r="A114">
            <v>43370</v>
          </cell>
        </row>
        <row r="115">
          <cell r="A115">
            <v>43371</v>
          </cell>
        </row>
        <row r="116">
          <cell r="A116">
            <v>43372</v>
          </cell>
        </row>
        <row r="117">
          <cell r="A117">
            <v>43373</v>
          </cell>
        </row>
        <row r="118">
          <cell r="A118">
            <v>43374</v>
          </cell>
        </row>
        <row r="119">
          <cell r="A119">
            <v>43375</v>
          </cell>
        </row>
        <row r="120">
          <cell r="A120">
            <v>43376</v>
          </cell>
        </row>
        <row r="121">
          <cell r="A121">
            <v>43377</v>
          </cell>
        </row>
        <row r="122">
          <cell r="A122">
            <v>43378</v>
          </cell>
        </row>
        <row r="123">
          <cell r="A123">
            <v>43379</v>
          </cell>
        </row>
        <row r="124">
          <cell r="A124">
            <v>43380</v>
          </cell>
        </row>
        <row r="125">
          <cell r="A125">
            <v>43381</v>
          </cell>
        </row>
        <row r="126">
          <cell r="A126">
            <v>43382</v>
          </cell>
        </row>
        <row r="127">
          <cell r="A127">
            <v>43383</v>
          </cell>
        </row>
        <row r="128">
          <cell r="A128">
            <v>43384</v>
          </cell>
        </row>
        <row r="129">
          <cell r="A129">
            <v>43385</v>
          </cell>
        </row>
        <row r="130">
          <cell r="A130">
            <v>43386</v>
          </cell>
        </row>
        <row r="131">
          <cell r="A131">
            <v>43387</v>
          </cell>
        </row>
        <row r="132">
          <cell r="A132">
            <v>43388</v>
          </cell>
        </row>
        <row r="133">
          <cell r="A133">
            <v>43389</v>
          </cell>
        </row>
        <row r="134">
          <cell r="A134">
            <v>43390</v>
          </cell>
        </row>
        <row r="135">
          <cell r="A135">
            <v>43391</v>
          </cell>
        </row>
        <row r="136">
          <cell r="A136">
            <v>43392</v>
          </cell>
        </row>
        <row r="137">
          <cell r="A137">
            <v>43393</v>
          </cell>
        </row>
        <row r="138">
          <cell r="A138">
            <v>43394</v>
          </cell>
        </row>
        <row r="139">
          <cell r="A139">
            <v>43395</v>
          </cell>
        </row>
        <row r="140">
          <cell r="A140">
            <v>43396</v>
          </cell>
        </row>
        <row r="141">
          <cell r="A141">
            <v>43397</v>
          </cell>
        </row>
        <row r="142">
          <cell r="A142">
            <v>43398</v>
          </cell>
        </row>
        <row r="143">
          <cell r="A143">
            <v>43399</v>
          </cell>
        </row>
        <row r="144">
          <cell r="A144">
            <v>43400</v>
          </cell>
        </row>
        <row r="145">
          <cell r="A145">
            <v>43401</v>
          </cell>
        </row>
        <row r="146">
          <cell r="A146">
            <v>43402</v>
          </cell>
        </row>
        <row r="147">
          <cell r="A147">
            <v>43403</v>
          </cell>
        </row>
        <row r="148">
          <cell r="A148">
            <v>43404</v>
          </cell>
        </row>
        <row r="149">
          <cell r="A149">
            <v>43405</v>
          </cell>
        </row>
        <row r="150">
          <cell r="A150">
            <v>43406</v>
          </cell>
        </row>
        <row r="151">
          <cell r="A151">
            <v>43407</v>
          </cell>
        </row>
        <row r="152">
          <cell r="A152">
            <v>43408</v>
          </cell>
        </row>
        <row r="153">
          <cell r="A153">
            <v>43409</v>
          </cell>
        </row>
        <row r="154">
          <cell r="A154">
            <v>43410</v>
          </cell>
        </row>
        <row r="155">
          <cell r="A155">
            <v>43411</v>
          </cell>
        </row>
        <row r="156">
          <cell r="A156">
            <v>43412</v>
          </cell>
        </row>
        <row r="157">
          <cell r="A157">
            <v>43413</v>
          </cell>
        </row>
        <row r="158">
          <cell r="A158">
            <v>43414</v>
          </cell>
        </row>
        <row r="159">
          <cell r="A159">
            <v>43415</v>
          </cell>
        </row>
        <row r="160">
          <cell r="A160">
            <v>43416</v>
          </cell>
        </row>
        <row r="161">
          <cell r="A161">
            <v>43417</v>
          </cell>
        </row>
        <row r="162">
          <cell r="A162">
            <v>43418</v>
          </cell>
        </row>
        <row r="163">
          <cell r="A163">
            <v>43419</v>
          </cell>
        </row>
        <row r="164">
          <cell r="A164">
            <v>43420</v>
          </cell>
        </row>
        <row r="165">
          <cell r="A165">
            <v>43421</v>
          </cell>
        </row>
        <row r="166">
          <cell r="A166">
            <v>43422</v>
          </cell>
        </row>
        <row r="167">
          <cell r="A167">
            <v>43423</v>
          </cell>
        </row>
        <row r="168">
          <cell r="A168">
            <v>43424</v>
          </cell>
        </row>
        <row r="169">
          <cell r="A169">
            <v>43425</v>
          </cell>
        </row>
        <row r="170">
          <cell r="A170">
            <v>43426</v>
          </cell>
        </row>
        <row r="171">
          <cell r="A171">
            <v>43427</v>
          </cell>
        </row>
        <row r="172">
          <cell r="A172">
            <v>43428</v>
          </cell>
        </row>
        <row r="173">
          <cell r="A173">
            <v>43429</v>
          </cell>
        </row>
        <row r="174">
          <cell r="A174">
            <v>43430</v>
          </cell>
        </row>
        <row r="175">
          <cell r="A175">
            <v>43431</v>
          </cell>
        </row>
        <row r="176">
          <cell r="A176">
            <v>43432</v>
          </cell>
        </row>
        <row r="177">
          <cell r="A177">
            <v>43433</v>
          </cell>
        </row>
        <row r="178">
          <cell r="A178">
            <v>43434</v>
          </cell>
        </row>
        <row r="179">
          <cell r="A179">
            <v>43435</v>
          </cell>
        </row>
        <row r="180">
          <cell r="A180">
            <v>43436</v>
          </cell>
        </row>
        <row r="181">
          <cell r="A181">
            <v>43437</v>
          </cell>
        </row>
        <row r="182">
          <cell r="A182">
            <v>43438</v>
          </cell>
        </row>
        <row r="183">
          <cell r="A183">
            <v>43439</v>
          </cell>
        </row>
        <row r="184">
          <cell r="A184">
            <v>43440</v>
          </cell>
        </row>
        <row r="185">
          <cell r="A185">
            <v>43441</v>
          </cell>
        </row>
        <row r="186">
          <cell r="A186">
            <v>43442</v>
          </cell>
        </row>
        <row r="187">
          <cell r="A187">
            <v>43443</v>
          </cell>
        </row>
        <row r="188">
          <cell r="A188">
            <v>43444</v>
          </cell>
        </row>
        <row r="189">
          <cell r="A189">
            <v>43445</v>
          </cell>
        </row>
        <row r="190">
          <cell r="A190">
            <v>43446</v>
          </cell>
        </row>
        <row r="191">
          <cell r="A191">
            <v>43447</v>
          </cell>
        </row>
        <row r="192">
          <cell r="A192">
            <v>43448</v>
          </cell>
        </row>
        <row r="193">
          <cell r="A193">
            <v>43449</v>
          </cell>
        </row>
        <row r="194">
          <cell r="A194">
            <v>43450</v>
          </cell>
        </row>
        <row r="195">
          <cell r="A195">
            <v>43451</v>
          </cell>
        </row>
        <row r="196">
          <cell r="A196">
            <v>43452</v>
          </cell>
        </row>
        <row r="197">
          <cell r="A197">
            <v>43453</v>
          </cell>
        </row>
        <row r="198">
          <cell r="A198">
            <v>43454</v>
          </cell>
        </row>
        <row r="199">
          <cell r="A199">
            <v>43455</v>
          </cell>
        </row>
        <row r="200">
          <cell r="A200">
            <v>43456</v>
          </cell>
        </row>
        <row r="201">
          <cell r="A201">
            <v>43457</v>
          </cell>
        </row>
        <row r="202">
          <cell r="A202">
            <v>43458</v>
          </cell>
        </row>
        <row r="203">
          <cell r="A203">
            <v>43459</v>
          </cell>
        </row>
        <row r="204">
          <cell r="A204">
            <v>43460</v>
          </cell>
        </row>
        <row r="205">
          <cell r="A205">
            <v>43461</v>
          </cell>
        </row>
        <row r="206">
          <cell r="A206">
            <v>43462</v>
          </cell>
        </row>
        <row r="207">
          <cell r="A207">
            <v>43463</v>
          </cell>
        </row>
        <row r="208">
          <cell r="A208">
            <v>43464</v>
          </cell>
        </row>
        <row r="209">
          <cell r="A209">
            <v>43465</v>
          </cell>
        </row>
        <row r="210">
          <cell r="A210">
            <v>43466</v>
          </cell>
        </row>
        <row r="211">
          <cell r="A211">
            <v>43467</v>
          </cell>
        </row>
        <row r="212">
          <cell r="A212">
            <v>43468</v>
          </cell>
        </row>
        <row r="213">
          <cell r="A213">
            <v>43469</v>
          </cell>
        </row>
        <row r="214">
          <cell r="A214">
            <v>43470</v>
          </cell>
        </row>
        <row r="215">
          <cell r="A215">
            <v>43471</v>
          </cell>
        </row>
        <row r="216">
          <cell r="A216">
            <v>43472</v>
          </cell>
        </row>
        <row r="217">
          <cell r="A217">
            <v>43473</v>
          </cell>
        </row>
        <row r="218">
          <cell r="A218">
            <v>43474</v>
          </cell>
        </row>
        <row r="219">
          <cell r="A219">
            <v>43475</v>
          </cell>
        </row>
        <row r="220">
          <cell r="A220">
            <v>43476</v>
          </cell>
        </row>
        <row r="221">
          <cell r="A221">
            <v>43477</v>
          </cell>
        </row>
        <row r="222">
          <cell r="A222">
            <v>43478</v>
          </cell>
        </row>
        <row r="223">
          <cell r="A223">
            <v>43479</v>
          </cell>
        </row>
        <row r="224">
          <cell r="A224">
            <v>43480</v>
          </cell>
        </row>
        <row r="225">
          <cell r="A225">
            <v>43481</v>
          </cell>
        </row>
        <row r="226">
          <cell r="A226">
            <v>43482</v>
          </cell>
        </row>
        <row r="227">
          <cell r="A227">
            <v>43483</v>
          </cell>
        </row>
        <row r="228">
          <cell r="A228">
            <v>43484</v>
          </cell>
        </row>
        <row r="229">
          <cell r="A229">
            <v>43485</v>
          </cell>
        </row>
        <row r="230">
          <cell r="A230">
            <v>43486</v>
          </cell>
        </row>
        <row r="231">
          <cell r="A231">
            <v>43487</v>
          </cell>
        </row>
        <row r="232">
          <cell r="A232">
            <v>43488</v>
          </cell>
        </row>
        <row r="233">
          <cell r="A233">
            <v>43489</v>
          </cell>
        </row>
        <row r="234">
          <cell r="A234">
            <v>43490</v>
          </cell>
        </row>
        <row r="235">
          <cell r="A235">
            <v>43491</v>
          </cell>
        </row>
        <row r="236">
          <cell r="A236">
            <v>43492</v>
          </cell>
        </row>
        <row r="237">
          <cell r="A237">
            <v>43493</v>
          </cell>
        </row>
        <row r="238">
          <cell r="A238">
            <v>43494</v>
          </cell>
        </row>
        <row r="239">
          <cell r="A239">
            <v>43495</v>
          </cell>
        </row>
        <row r="240">
          <cell r="A240">
            <v>43496</v>
          </cell>
        </row>
        <row r="241">
          <cell r="A241">
            <v>43497</v>
          </cell>
        </row>
        <row r="242">
          <cell r="A242">
            <v>43498</v>
          </cell>
        </row>
        <row r="243">
          <cell r="A243">
            <v>43499</v>
          </cell>
        </row>
        <row r="244">
          <cell r="A244">
            <v>43500</v>
          </cell>
        </row>
        <row r="245">
          <cell r="A245">
            <v>43501</v>
          </cell>
        </row>
        <row r="246">
          <cell r="A246">
            <v>43502</v>
          </cell>
        </row>
        <row r="247">
          <cell r="A247">
            <v>43503</v>
          </cell>
        </row>
        <row r="248">
          <cell r="A248">
            <v>43504</v>
          </cell>
        </row>
        <row r="249">
          <cell r="A249">
            <v>43505</v>
          </cell>
        </row>
        <row r="250">
          <cell r="A250">
            <v>43506</v>
          </cell>
        </row>
        <row r="251">
          <cell r="A251">
            <v>43507</v>
          </cell>
        </row>
        <row r="252">
          <cell r="A252">
            <v>43508</v>
          </cell>
        </row>
        <row r="253">
          <cell r="A253">
            <v>43509</v>
          </cell>
        </row>
        <row r="254">
          <cell r="A254">
            <v>43510</v>
          </cell>
        </row>
        <row r="255">
          <cell r="A255">
            <v>43511</v>
          </cell>
        </row>
        <row r="256">
          <cell r="A256">
            <v>43512</v>
          </cell>
        </row>
        <row r="257">
          <cell r="A257">
            <v>43513</v>
          </cell>
        </row>
        <row r="258">
          <cell r="A258">
            <v>43514</v>
          </cell>
        </row>
        <row r="259">
          <cell r="A259">
            <v>43515</v>
          </cell>
        </row>
        <row r="260">
          <cell r="A260">
            <v>43516</v>
          </cell>
        </row>
        <row r="261">
          <cell r="A261">
            <v>43517</v>
          </cell>
        </row>
        <row r="262">
          <cell r="A262">
            <v>43518</v>
          </cell>
        </row>
        <row r="263">
          <cell r="A263">
            <v>43519</v>
          </cell>
        </row>
        <row r="264">
          <cell r="A264">
            <v>43520</v>
          </cell>
        </row>
        <row r="265">
          <cell r="A265">
            <v>43521</v>
          </cell>
        </row>
        <row r="266">
          <cell r="A266">
            <v>43522</v>
          </cell>
        </row>
        <row r="267">
          <cell r="A267">
            <v>43523</v>
          </cell>
        </row>
        <row r="268">
          <cell r="A268">
            <v>43524</v>
          </cell>
        </row>
        <row r="269">
          <cell r="A269">
            <v>43525</v>
          </cell>
        </row>
        <row r="270">
          <cell r="A270">
            <v>43526</v>
          </cell>
        </row>
        <row r="271">
          <cell r="A271">
            <v>43527</v>
          </cell>
        </row>
        <row r="272">
          <cell r="A272">
            <v>43528</v>
          </cell>
        </row>
        <row r="273">
          <cell r="A273">
            <v>43529</v>
          </cell>
        </row>
        <row r="274">
          <cell r="A274">
            <v>43530</v>
          </cell>
        </row>
        <row r="275">
          <cell r="A275">
            <v>43531</v>
          </cell>
        </row>
        <row r="276">
          <cell r="A276">
            <v>43532</v>
          </cell>
        </row>
        <row r="277">
          <cell r="A277">
            <v>43533</v>
          </cell>
        </row>
        <row r="278">
          <cell r="A278">
            <v>43534</v>
          </cell>
        </row>
        <row r="279">
          <cell r="A279">
            <v>43535</v>
          </cell>
        </row>
        <row r="280">
          <cell r="A280">
            <v>43536</v>
          </cell>
        </row>
        <row r="281">
          <cell r="A281">
            <v>43537</v>
          </cell>
        </row>
        <row r="282">
          <cell r="A282">
            <v>43538</v>
          </cell>
        </row>
        <row r="283">
          <cell r="A283">
            <v>43539</v>
          </cell>
        </row>
        <row r="284">
          <cell r="A284">
            <v>43540</v>
          </cell>
        </row>
        <row r="285">
          <cell r="A285">
            <v>43541</v>
          </cell>
        </row>
        <row r="286">
          <cell r="A286">
            <v>43542</v>
          </cell>
        </row>
        <row r="287">
          <cell r="A287">
            <v>43543</v>
          </cell>
        </row>
        <row r="288">
          <cell r="A288">
            <v>43544</v>
          </cell>
        </row>
        <row r="289">
          <cell r="A289">
            <v>43545</v>
          </cell>
        </row>
        <row r="290">
          <cell r="A290">
            <v>43546</v>
          </cell>
        </row>
        <row r="291">
          <cell r="A291">
            <v>43547</v>
          </cell>
        </row>
        <row r="292">
          <cell r="A292">
            <v>43548</v>
          </cell>
        </row>
        <row r="293">
          <cell r="A293">
            <v>43549</v>
          </cell>
        </row>
        <row r="294">
          <cell r="A294">
            <v>43550</v>
          </cell>
        </row>
        <row r="295">
          <cell r="A295">
            <v>43551</v>
          </cell>
        </row>
        <row r="296">
          <cell r="A296">
            <v>43552</v>
          </cell>
        </row>
        <row r="297">
          <cell r="A297">
            <v>43553</v>
          </cell>
        </row>
        <row r="298">
          <cell r="A298">
            <v>43554</v>
          </cell>
        </row>
        <row r="299">
          <cell r="A299">
            <v>43555</v>
          </cell>
        </row>
        <row r="300">
          <cell r="A300">
            <v>43556</v>
          </cell>
        </row>
        <row r="301">
          <cell r="A301">
            <v>43557</v>
          </cell>
        </row>
        <row r="302">
          <cell r="A302">
            <v>43558</v>
          </cell>
        </row>
        <row r="303">
          <cell r="A303">
            <v>43559</v>
          </cell>
        </row>
        <row r="304">
          <cell r="A304">
            <v>43560</v>
          </cell>
        </row>
        <row r="305">
          <cell r="A305">
            <v>43561</v>
          </cell>
        </row>
        <row r="306">
          <cell r="A306">
            <v>43562</v>
          </cell>
        </row>
        <row r="307">
          <cell r="A307">
            <v>43563</v>
          </cell>
        </row>
        <row r="308">
          <cell r="A308">
            <v>43564</v>
          </cell>
        </row>
        <row r="309">
          <cell r="A309">
            <v>43565</v>
          </cell>
        </row>
        <row r="310">
          <cell r="A310">
            <v>43566</v>
          </cell>
        </row>
        <row r="311">
          <cell r="A311">
            <v>43567</v>
          </cell>
        </row>
        <row r="312">
          <cell r="A312">
            <v>43568</v>
          </cell>
        </row>
        <row r="313">
          <cell r="A313">
            <v>43569</v>
          </cell>
        </row>
        <row r="314">
          <cell r="A314">
            <v>43570</v>
          </cell>
        </row>
        <row r="315">
          <cell r="A315">
            <v>43571</v>
          </cell>
        </row>
        <row r="316">
          <cell r="A316">
            <v>43572</v>
          </cell>
        </row>
        <row r="317">
          <cell r="A317">
            <v>43573</v>
          </cell>
        </row>
        <row r="318">
          <cell r="A318">
            <v>43574</v>
          </cell>
        </row>
        <row r="319">
          <cell r="A319">
            <v>43575</v>
          </cell>
        </row>
        <row r="320">
          <cell r="A320">
            <v>43576</v>
          </cell>
        </row>
        <row r="321">
          <cell r="A321">
            <v>43577</v>
          </cell>
        </row>
        <row r="322">
          <cell r="A322">
            <v>43578</v>
          </cell>
        </row>
        <row r="323">
          <cell r="A323">
            <v>43579</v>
          </cell>
        </row>
        <row r="324">
          <cell r="A324">
            <v>43580</v>
          </cell>
        </row>
        <row r="325">
          <cell r="A325">
            <v>43581</v>
          </cell>
        </row>
        <row r="326">
          <cell r="A326">
            <v>43582</v>
          </cell>
        </row>
        <row r="327">
          <cell r="A327">
            <v>43583</v>
          </cell>
        </row>
        <row r="328">
          <cell r="A328">
            <v>43584</v>
          </cell>
        </row>
        <row r="329">
          <cell r="A329">
            <v>43585</v>
          </cell>
        </row>
        <row r="330">
          <cell r="A330">
            <v>43586</v>
          </cell>
        </row>
        <row r="331">
          <cell r="A331">
            <v>43587</v>
          </cell>
        </row>
        <row r="332">
          <cell r="A332">
            <v>43588</v>
          </cell>
        </row>
        <row r="333">
          <cell r="A333">
            <v>43589</v>
          </cell>
        </row>
        <row r="334">
          <cell r="A334">
            <v>43590</v>
          </cell>
        </row>
        <row r="335">
          <cell r="A335">
            <v>43591</v>
          </cell>
        </row>
        <row r="336">
          <cell r="A336">
            <v>43592</v>
          </cell>
        </row>
        <row r="337">
          <cell r="A337">
            <v>43593</v>
          </cell>
        </row>
        <row r="338">
          <cell r="A338">
            <v>43594</v>
          </cell>
        </row>
        <row r="339">
          <cell r="A339">
            <v>43595</v>
          </cell>
        </row>
        <row r="340">
          <cell r="A340">
            <v>43596</v>
          </cell>
        </row>
        <row r="341">
          <cell r="A341">
            <v>43597</v>
          </cell>
        </row>
        <row r="342">
          <cell r="A342">
            <v>43598</v>
          </cell>
        </row>
        <row r="343">
          <cell r="A343">
            <v>43599</v>
          </cell>
        </row>
        <row r="344">
          <cell r="A344">
            <v>43600</v>
          </cell>
        </row>
        <row r="345">
          <cell r="A345">
            <v>43601</v>
          </cell>
        </row>
        <row r="346">
          <cell r="A346">
            <v>43602</v>
          </cell>
        </row>
        <row r="347">
          <cell r="A347">
            <v>43603</v>
          </cell>
        </row>
        <row r="348">
          <cell r="A348">
            <v>43604</v>
          </cell>
        </row>
        <row r="349">
          <cell r="A349">
            <v>43605</v>
          </cell>
        </row>
        <row r="350">
          <cell r="A350">
            <v>43606</v>
          </cell>
        </row>
        <row r="351">
          <cell r="A351">
            <v>43607</v>
          </cell>
        </row>
        <row r="352">
          <cell r="A352">
            <v>43608</v>
          </cell>
        </row>
        <row r="353">
          <cell r="A353">
            <v>43609</v>
          </cell>
        </row>
        <row r="354">
          <cell r="A354">
            <v>43610</v>
          </cell>
        </row>
        <row r="355">
          <cell r="A355">
            <v>43611</v>
          </cell>
        </row>
        <row r="356">
          <cell r="A356">
            <v>43612</v>
          </cell>
        </row>
        <row r="357">
          <cell r="A357">
            <v>43613</v>
          </cell>
        </row>
        <row r="358">
          <cell r="A358">
            <v>43614</v>
          </cell>
        </row>
        <row r="359">
          <cell r="A359">
            <v>43615</v>
          </cell>
        </row>
        <row r="360">
          <cell r="A360">
            <v>43616</v>
          </cell>
        </row>
        <row r="361">
          <cell r="A361">
            <v>43617</v>
          </cell>
        </row>
        <row r="362">
          <cell r="A362">
            <v>43618</v>
          </cell>
        </row>
        <row r="363">
          <cell r="A363">
            <v>43619</v>
          </cell>
        </row>
        <row r="364">
          <cell r="A364">
            <v>43620</v>
          </cell>
        </row>
        <row r="365">
          <cell r="A365">
            <v>43621</v>
          </cell>
        </row>
        <row r="366">
          <cell r="A366">
            <v>43622</v>
          </cell>
        </row>
        <row r="367">
          <cell r="A367">
            <v>43623</v>
          </cell>
        </row>
        <row r="368">
          <cell r="A368">
            <v>43624</v>
          </cell>
        </row>
        <row r="369">
          <cell r="A369">
            <v>43625</v>
          </cell>
        </row>
        <row r="370">
          <cell r="A370">
            <v>43626</v>
          </cell>
        </row>
        <row r="371">
          <cell r="A371">
            <v>43627</v>
          </cell>
        </row>
        <row r="372">
          <cell r="A372">
            <v>43628</v>
          </cell>
        </row>
        <row r="373">
          <cell r="A373">
            <v>43629</v>
          </cell>
        </row>
        <row r="374">
          <cell r="A374">
            <v>43630</v>
          </cell>
        </row>
        <row r="375">
          <cell r="A375">
            <v>43631</v>
          </cell>
        </row>
        <row r="376">
          <cell r="A376">
            <v>43632</v>
          </cell>
        </row>
        <row r="377">
          <cell r="A377">
            <v>43633</v>
          </cell>
        </row>
        <row r="378">
          <cell r="A378">
            <v>43634</v>
          </cell>
        </row>
        <row r="379">
          <cell r="A379">
            <v>43635</v>
          </cell>
        </row>
        <row r="380">
          <cell r="A380">
            <v>43636</v>
          </cell>
        </row>
        <row r="381">
          <cell r="A381">
            <v>43637</v>
          </cell>
        </row>
        <row r="382">
          <cell r="A382">
            <v>43638</v>
          </cell>
        </row>
        <row r="383">
          <cell r="A383">
            <v>43639</v>
          </cell>
        </row>
        <row r="384">
          <cell r="A384">
            <v>43640</v>
          </cell>
        </row>
        <row r="385">
          <cell r="A385">
            <v>43641</v>
          </cell>
        </row>
        <row r="386">
          <cell r="A386">
            <v>43642</v>
          </cell>
        </row>
        <row r="387">
          <cell r="A387">
            <v>43643</v>
          </cell>
        </row>
        <row r="388">
          <cell r="A388">
            <v>43644</v>
          </cell>
        </row>
      </sheetData>
      <sheetData sheetId="5" refreshError="1"/>
      <sheetData sheetId="6" refreshError="1"/>
      <sheetData sheetId="7"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Y123"/>
  <sheetViews>
    <sheetView showGridLines="0" showWhiteSpace="0" view="pageBreakPreview" zoomScale="110" zoomScaleNormal="70" zoomScaleSheetLayoutView="110" workbookViewId="0">
      <selection activeCell="F47" sqref="F47"/>
    </sheetView>
  </sheetViews>
  <sheetFormatPr defaultColWidth="9.28515625" defaultRowHeight="12.75"/>
  <cols>
    <col min="1" max="1" width="2" style="75" customWidth="1"/>
    <col min="2" max="2" width="5.7109375" style="120" customWidth="1"/>
    <col min="3" max="3" width="12.7109375" style="120" customWidth="1"/>
    <col min="4" max="4" width="12.5703125" style="140" customWidth="1"/>
    <col min="5" max="5" width="9" style="75" customWidth="1"/>
    <col min="6" max="6" width="8.42578125" style="75" customWidth="1"/>
    <col min="7" max="8" width="0.7109375" style="75" customWidth="1"/>
    <col min="9" max="9" width="5.28515625" style="75" customWidth="1"/>
    <col min="10" max="10" width="6.28515625" style="75" customWidth="1"/>
    <col min="11" max="11" width="9.42578125" style="75" customWidth="1"/>
    <col min="12" max="12" width="10" style="75" customWidth="1"/>
    <col min="13" max="13" width="10.28515625" style="75" customWidth="1"/>
    <col min="14" max="14" width="8.28515625" style="75" customWidth="1"/>
    <col min="15" max="15" width="6.85546875" style="75" customWidth="1"/>
    <col min="16" max="16384" width="9.28515625" style="75"/>
  </cols>
  <sheetData>
    <row r="1" spans="1:25" ht="13.5" customHeight="1">
      <c r="A1" s="71"/>
      <c r="B1" s="385"/>
      <c r="C1" s="386"/>
      <c r="D1" s="386"/>
      <c r="E1" s="386"/>
      <c r="F1" s="386"/>
      <c r="G1" s="386"/>
      <c r="H1" s="386"/>
      <c r="I1" s="386"/>
      <c r="J1" s="386"/>
      <c r="K1" s="386"/>
      <c r="L1" s="72"/>
      <c r="M1" s="73"/>
      <c r="N1" s="73"/>
      <c r="O1" s="74"/>
      <c r="P1" s="71"/>
    </row>
    <row r="2" spans="1:25" ht="13.5" customHeight="1">
      <c r="A2" s="71"/>
      <c r="B2" s="76"/>
      <c r="C2" s="77"/>
      <c r="D2" s="78"/>
      <c r="E2" s="79"/>
      <c r="F2" s="79"/>
      <c r="G2" s="79"/>
      <c r="H2" s="79"/>
      <c r="I2" s="387"/>
      <c r="J2" s="387"/>
      <c r="K2" s="387"/>
      <c r="L2" s="80"/>
      <c r="M2" s="387"/>
      <c r="N2" s="388"/>
      <c r="O2" s="389"/>
      <c r="P2" s="71"/>
    </row>
    <row r="3" spans="1:25" ht="13.5" customHeight="1">
      <c r="A3" s="71"/>
      <c r="B3" s="76"/>
      <c r="C3" s="77"/>
      <c r="D3" s="78"/>
      <c r="E3" s="79"/>
      <c r="F3" s="79"/>
      <c r="G3" s="79"/>
      <c r="H3" s="79"/>
      <c r="I3" s="387"/>
      <c r="J3" s="387"/>
      <c r="K3" s="387"/>
      <c r="L3" s="80"/>
      <c r="M3" s="388"/>
      <c r="N3" s="388"/>
      <c r="O3" s="389"/>
      <c r="P3" s="71"/>
    </row>
    <row r="4" spans="1:25" ht="13.5" customHeight="1">
      <c r="A4" s="71"/>
      <c r="B4" s="76"/>
      <c r="C4" s="77"/>
      <c r="D4" s="78"/>
      <c r="E4" s="79"/>
      <c r="F4" s="79"/>
      <c r="G4" s="81"/>
      <c r="H4" s="81"/>
      <c r="I4" s="387"/>
      <c r="J4" s="387"/>
      <c r="K4" s="387"/>
      <c r="L4" s="80"/>
      <c r="M4" s="388"/>
      <c r="N4" s="388"/>
      <c r="O4" s="389"/>
      <c r="P4" s="71"/>
    </row>
    <row r="5" spans="1:25" ht="13.5" customHeight="1">
      <c r="A5" s="71"/>
      <c r="B5" s="76"/>
      <c r="C5" s="77"/>
      <c r="D5" s="78"/>
      <c r="E5" s="79"/>
      <c r="F5" s="79"/>
      <c r="G5" s="81"/>
      <c r="H5" s="81"/>
      <c r="I5" s="387"/>
      <c r="J5" s="387"/>
      <c r="K5" s="387"/>
      <c r="L5" s="80"/>
      <c r="M5" s="388"/>
      <c r="N5" s="388"/>
      <c r="O5" s="389"/>
      <c r="P5" s="71"/>
    </row>
    <row r="6" spans="1:25" ht="13.5" customHeight="1">
      <c r="A6" s="71"/>
      <c r="B6" s="76"/>
      <c r="C6" s="77"/>
      <c r="D6" s="78"/>
      <c r="E6" s="79"/>
      <c r="F6" s="79"/>
      <c r="G6" s="81"/>
      <c r="H6" s="81"/>
      <c r="I6" s="387"/>
      <c r="J6" s="387"/>
      <c r="K6" s="387"/>
      <c r="L6" s="80"/>
      <c r="M6" s="388"/>
      <c r="N6" s="388"/>
      <c r="O6" s="389"/>
      <c r="P6" s="71"/>
    </row>
    <row r="7" spans="1:25" ht="13.5" customHeight="1">
      <c r="A7" s="71"/>
      <c r="B7" s="76"/>
      <c r="C7" s="77"/>
      <c r="D7" s="78"/>
      <c r="E7" s="79"/>
      <c r="F7" s="79"/>
      <c r="G7" s="79"/>
      <c r="H7" s="79"/>
      <c r="I7" s="387"/>
      <c r="J7" s="387"/>
      <c r="K7" s="387"/>
      <c r="L7" s="80"/>
      <c r="M7" s="388"/>
      <c r="N7" s="388"/>
      <c r="O7" s="389"/>
      <c r="P7" s="71"/>
    </row>
    <row r="8" spans="1:25" s="85" customFormat="1" ht="13.5" customHeight="1">
      <c r="A8" s="81"/>
      <c r="B8" s="82" t="s">
        <v>515</v>
      </c>
      <c r="C8" s="83"/>
      <c r="D8" s="84"/>
      <c r="E8" s="84"/>
      <c r="F8" s="84"/>
      <c r="G8" s="84"/>
      <c r="H8" s="84"/>
      <c r="I8" s="387"/>
      <c r="J8" s="387"/>
      <c r="K8" s="387"/>
      <c r="L8" s="80"/>
      <c r="M8" s="388"/>
      <c r="N8" s="388"/>
      <c r="O8" s="389"/>
      <c r="P8" s="81"/>
      <c r="U8" s="373"/>
      <c r="V8" s="373"/>
      <c r="W8" s="373"/>
      <c r="X8" s="373"/>
      <c r="Y8" s="373"/>
    </row>
    <row r="9" spans="1:25" s="85" customFormat="1" ht="13.5" customHeight="1">
      <c r="A9" s="81"/>
      <c r="B9" s="82"/>
      <c r="C9" s="83"/>
      <c r="D9" s="84"/>
      <c r="E9" s="84"/>
      <c r="F9" s="84"/>
      <c r="G9" s="84"/>
      <c r="H9" s="84"/>
      <c r="I9" s="86"/>
      <c r="J9" s="86"/>
      <c r="K9" s="86"/>
      <c r="L9" s="86"/>
      <c r="M9" s="86"/>
      <c r="N9" s="86"/>
      <c r="O9" s="87"/>
      <c r="P9" s="81"/>
      <c r="U9" s="373"/>
      <c r="V9" s="373"/>
      <c r="W9" s="373"/>
      <c r="X9" s="373"/>
      <c r="Y9" s="373"/>
    </row>
    <row r="10" spans="1:25" s="85" customFormat="1" ht="29.65" customHeight="1">
      <c r="A10" s="81"/>
      <c r="B10" s="374" t="s">
        <v>516</v>
      </c>
      <c r="C10" s="375"/>
      <c r="D10" s="375"/>
      <c r="E10" s="375"/>
      <c r="F10" s="375"/>
      <c r="G10" s="375"/>
      <c r="H10" s="376" t="s">
        <v>517</v>
      </c>
      <c r="I10" s="376"/>
      <c r="J10" s="376"/>
      <c r="K10" s="376"/>
      <c r="L10" s="376"/>
      <c r="M10" s="376"/>
      <c r="N10" s="376"/>
      <c r="O10" s="377"/>
      <c r="P10" s="81"/>
    </row>
    <row r="11" spans="1:25" s="85" customFormat="1" ht="18" customHeight="1">
      <c r="A11" s="81"/>
      <c r="B11" s="88"/>
      <c r="C11" s="89"/>
      <c r="D11" s="89"/>
      <c r="E11" s="89"/>
      <c r="F11" s="89"/>
      <c r="G11" s="89"/>
      <c r="H11" s="376"/>
      <c r="I11" s="376"/>
      <c r="J11" s="376"/>
      <c r="K11" s="376"/>
      <c r="L11" s="376"/>
      <c r="M11" s="376"/>
      <c r="N11" s="376"/>
      <c r="O11" s="377"/>
      <c r="P11" s="81"/>
    </row>
    <row r="12" spans="1:25" s="85" customFormat="1" ht="30" customHeight="1">
      <c r="A12" s="81"/>
      <c r="B12" s="374" t="s">
        <v>518</v>
      </c>
      <c r="C12" s="375"/>
      <c r="D12" s="375"/>
      <c r="E12" s="375"/>
      <c r="F12" s="375"/>
      <c r="G12" s="375"/>
      <c r="H12" s="378" t="s">
        <v>519</v>
      </c>
      <c r="I12" s="378"/>
      <c r="J12" s="378"/>
      <c r="K12" s="378"/>
      <c r="L12" s="378"/>
      <c r="M12" s="378"/>
      <c r="N12" s="378"/>
      <c r="O12" s="379"/>
      <c r="P12" s="81"/>
    </row>
    <row r="13" spans="1:25" s="85" customFormat="1" ht="12.75" customHeight="1">
      <c r="A13" s="81"/>
      <c r="B13" s="88"/>
      <c r="C13" s="89"/>
      <c r="D13" s="89"/>
      <c r="E13" s="89"/>
      <c r="F13" s="89"/>
      <c r="G13" s="89"/>
      <c r="H13" s="378"/>
      <c r="I13" s="378"/>
      <c r="J13" s="378"/>
      <c r="K13" s="378"/>
      <c r="L13" s="378"/>
      <c r="M13" s="378"/>
      <c r="N13" s="378"/>
      <c r="O13" s="379"/>
      <c r="P13" s="81"/>
    </row>
    <row r="14" spans="1:25" s="85" customFormat="1" ht="25.15" customHeight="1">
      <c r="A14" s="81"/>
      <c r="B14" s="380" t="s">
        <v>520</v>
      </c>
      <c r="C14" s="381"/>
      <c r="D14" s="382"/>
      <c r="E14" s="382"/>
      <c r="F14" s="382"/>
      <c r="G14" s="382"/>
      <c r="H14" s="383" t="s">
        <v>521</v>
      </c>
      <c r="I14" s="383"/>
      <c r="J14" s="383"/>
      <c r="K14" s="383"/>
      <c r="L14" s="383"/>
      <c r="M14" s="383"/>
      <c r="N14" s="383"/>
      <c r="O14" s="384"/>
      <c r="P14" s="81"/>
    </row>
    <row r="15" spans="1:25" s="85" customFormat="1" ht="25.15" customHeight="1">
      <c r="A15" s="81"/>
      <c r="B15" s="374" t="s">
        <v>522</v>
      </c>
      <c r="C15" s="375"/>
      <c r="D15" s="375"/>
      <c r="E15" s="375"/>
      <c r="F15" s="375"/>
      <c r="G15" s="375"/>
      <c r="H15" s="378" t="s">
        <v>523</v>
      </c>
      <c r="I15" s="378"/>
      <c r="J15" s="378"/>
      <c r="K15" s="378"/>
      <c r="L15" s="378"/>
      <c r="M15" s="378"/>
      <c r="N15" s="378"/>
      <c r="O15" s="379"/>
      <c r="P15" s="81"/>
    </row>
    <row r="16" spans="1:25" s="85" customFormat="1" ht="30" customHeight="1">
      <c r="A16" s="81"/>
      <c r="B16" s="374" t="s">
        <v>524</v>
      </c>
      <c r="C16" s="375"/>
      <c r="D16" s="375"/>
      <c r="E16" s="375"/>
      <c r="F16" s="375"/>
      <c r="G16" s="375"/>
      <c r="H16" s="378" t="s">
        <v>525</v>
      </c>
      <c r="I16" s="378"/>
      <c r="J16" s="378"/>
      <c r="K16" s="378"/>
      <c r="L16" s="378"/>
      <c r="M16" s="378"/>
      <c r="N16" s="378"/>
      <c r="O16" s="379"/>
      <c r="P16" s="81"/>
    </row>
    <row r="17" spans="1:16" s="85" customFormat="1" ht="37.5" customHeight="1">
      <c r="A17" s="81"/>
      <c r="B17" s="390" t="s">
        <v>526</v>
      </c>
      <c r="C17" s="391"/>
      <c r="D17" s="375"/>
      <c r="E17" s="375"/>
      <c r="F17" s="375"/>
      <c r="G17" s="375"/>
      <c r="H17" s="378" t="s">
        <v>772</v>
      </c>
      <c r="I17" s="378"/>
      <c r="J17" s="378"/>
      <c r="K17" s="378"/>
      <c r="L17" s="378"/>
      <c r="M17" s="378"/>
      <c r="N17" s="378"/>
      <c r="O17" s="379"/>
      <c r="P17" s="81"/>
    </row>
    <row r="18" spans="1:16" s="85" customFormat="1" ht="37.5" customHeight="1">
      <c r="A18" s="81"/>
      <c r="B18" s="390" t="s">
        <v>527</v>
      </c>
      <c r="C18" s="391"/>
      <c r="D18" s="391"/>
      <c r="E18" s="391"/>
      <c r="F18" s="391"/>
      <c r="G18" s="391"/>
      <c r="H18" s="378" t="s">
        <v>341</v>
      </c>
      <c r="I18" s="378"/>
      <c r="J18" s="378"/>
      <c r="K18" s="378"/>
      <c r="L18" s="378"/>
      <c r="M18" s="378"/>
      <c r="N18" s="378"/>
      <c r="O18" s="379"/>
      <c r="P18" s="81"/>
    </row>
    <row r="19" spans="1:16" s="85" customFormat="1" ht="21" customHeight="1">
      <c r="A19" s="81"/>
      <c r="B19" s="390" t="s">
        <v>528</v>
      </c>
      <c r="C19" s="391"/>
      <c r="D19" s="391"/>
      <c r="E19" s="391"/>
      <c r="F19" s="391"/>
      <c r="G19" s="391"/>
      <c r="H19" s="378" t="s">
        <v>529</v>
      </c>
      <c r="I19" s="378"/>
      <c r="J19" s="378"/>
      <c r="K19" s="378"/>
      <c r="L19" s="378"/>
      <c r="M19" s="378"/>
      <c r="N19" s="378"/>
      <c r="O19" s="379"/>
      <c r="P19" s="81"/>
    </row>
    <row r="20" spans="1:16" s="85" customFormat="1" ht="22.5" customHeight="1">
      <c r="A20" s="81"/>
      <c r="B20" s="392" t="s">
        <v>530</v>
      </c>
      <c r="C20" s="393"/>
      <c r="D20" s="393"/>
      <c r="E20" s="393"/>
      <c r="F20" s="393"/>
      <c r="G20" s="393"/>
      <c r="H20" s="394" t="s">
        <v>714</v>
      </c>
      <c r="I20" s="394"/>
      <c r="J20" s="394"/>
      <c r="K20" s="394"/>
      <c r="L20" s="394"/>
      <c r="M20" s="394"/>
      <c r="N20" s="394"/>
      <c r="O20" s="395"/>
      <c r="P20" s="81"/>
    </row>
    <row r="21" spans="1:16" s="85" customFormat="1" ht="25.15" customHeight="1">
      <c r="A21" s="81"/>
      <c r="B21" s="392" t="s">
        <v>531</v>
      </c>
      <c r="C21" s="393"/>
      <c r="D21" s="393"/>
      <c r="E21" s="393"/>
      <c r="F21" s="393"/>
      <c r="G21" s="393"/>
      <c r="H21" s="394" t="s">
        <v>532</v>
      </c>
      <c r="I21" s="394"/>
      <c r="J21" s="394"/>
      <c r="K21" s="394"/>
      <c r="L21" s="394"/>
      <c r="M21" s="394"/>
      <c r="N21" s="394"/>
      <c r="O21" s="395"/>
      <c r="P21" s="81"/>
    </row>
    <row r="22" spans="1:16" s="85" customFormat="1" ht="25.15" customHeight="1">
      <c r="A22" s="81"/>
      <c r="B22" s="398" t="s">
        <v>533</v>
      </c>
      <c r="C22" s="399"/>
      <c r="D22" s="399"/>
      <c r="E22" s="399"/>
      <c r="F22" s="399"/>
      <c r="G22" s="399"/>
      <c r="H22" s="394"/>
      <c r="I22" s="394"/>
      <c r="J22" s="394"/>
      <c r="K22" s="394"/>
      <c r="L22" s="394"/>
      <c r="M22" s="394"/>
      <c r="N22" s="394"/>
      <c r="O22" s="395"/>
      <c r="P22" s="81"/>
    </row>
    <row r="23" spans="1:16" s="85" customFormat="1" ht="25.15" customHeight="1">
      <c r="A23" s="81"/>
      <c r="B23" s="398" t="s">
        <v>534</v>
      </c>
      <c r="C23" s="399"/>
      <c r="D23" s="399"/>
      <c r="E23" s="399"/>
      <c r="F23" s="399"/>
      <c r="G23" s="399"/>
      <c r="H23" s="394" t="s">
        <v>773</v>
      </c>
      <c r="I23" s="394"/>
      <c r="J23" s="394"/>
      <c r="K23" s="394"/>
      <c r="L23" s="394"/>
      <c r="M23" s="394"/>
      <c r="N23" s="394"/>
      <c r="O23" s="395"/>
      <c r="P23" s="81"/>
    </row>
    <row r="24" spans="1:16" s="85" customFormat="1" ht="25.15" customHeight="1">
      <c r="A24" s="81"/>
      <c r="B24" s="90"/>
      <c r="C24" s="91"/>
      <c r="D24" s="91"/>
      <c r="E24" s="91"/>
      <c r="F24" s="91"/>
      <c r="G24" s="91"/>
      <c r="H24" s="92"/>
      <c r="I24" s="92"/>
      <c r="J24" s="92"/>
      <c r="K24" s="92"/>
      <c r="L24" s="92"/>
      <c r="M24" s="92"/>
      <c r="N24" s="92"/>
      <c r="O24" s="93"/>
      <c r="P24" s="81"/>
    </row>
    <row r="25" spans="1:16" ht="12.75" customHeight="1">
      <c r="A25" s="71"/>
      <c r="B25" s="400" t="s">
        <v>535</v>
      </c>
      <c r="C25" s="401"/>
      <c r="D25" s="401"/>
      <c r="E25" s="401"/>
      <c r="F25" s="401"/>
      <c r="G25" s="401"/>
      <c r="H25" s="401"/>
      <c r="I25" s="401"/>
      <c r="J25" s="401"/>
      <c r="K25" s="401"/>
      <c r="L25" s="401"/>
      <c r="M25" s="401"/>
      <c r="N25" s="401"/>
      <c r="O25" s="402"/>
      <c r="P25" s="71"/>
    </row>
    <row r="26" spans="1:16" ht="12.75" customHeight="1">
      <c r="A26" s="71"/>
      <c r="B26" s="400"/>
      <c r="C26" s="401"/>
      <c r="D26" s="401"/>
      <c r="E26" s="401"/>
      <c r="F26" s="401"/>
      <c r="G26" s="401"/>
      <c r="H26" s="401"/>
      <c r="I26" s="401"/>
      <c r="J26" s="401"/>
      <c r="K26" s="401"/>
      <c r="L26" s="401"/>
      <c r="M26" s="401"/>
      <c r="N26" s="401"/>
      <c r="O26" s="402"/>
      <c r="P26" s="71"/>
    </row>
    <row r="27" spans="1:16" ht="12.75" customHeight="1">
      <c r="A27" s="71"/>
      <c r="B27" s="400"/>
      <c r="C27" s="401"/>
      <c r="D27" s="401"/>
      <c r="E27" s="401"/>
      <c r="F27" s="401"/>
      <c r="G27" s="401"/>
      <c r="H27" s="401"/>
      <c r="I27" s="401"/>
      <c r="J27" s="401"/>
      <c r="K27" s="401"/>
      <c r="L27" s="401"/>
      <c r="M27" s="401"/>
      <c r="N27" s="401"/>
      <c r="O27" s="402"/>
      <c r="P27" s="71"/>
    </row>
    <row r="28" spans="1:16" ht="15" customHeight="1">
      <c r="A28" s="71"/>
      <c r="B28" s="94"/>
      <c r="C28" s="95"/>
      <c r="D28" s="96"/>
      <c r="E28" s="96"/>
      <c r="F28" s="96"/>
      <c r="G28" s="96"/>
      <c r="H28" s="96"/>
      <c r="I28" s="96"/>
      <c r="J28" s="96"/>
      <c r="K28" s="96"/>
      <c r="L28" s="96"/>
      <c r="M28" s="96"/>
      <c r="N28" s="96"/>
      <c r="O28" s="97"/>
      <c r="P28" s="71"/>
    </row>
    <row r="29" spans="1:16" ht="12.75" customHeight="1">
      <c r="A29" s="71"/>
      <c r="B29" s="400" t="s">
        <v>536</v>
      </c>
      <c r="C29" s="401"/>
      <c r="D29" s="401"/>
      <c r="E29" s="401"/>
      <c r="F29" s="401"/>
      <c r="G29" s="401"/>
      <c r="H29" s="401"/>
      <c r="I29" s="401"/>
      <c r="J29" s="401"/>
      <c r="K29" s="401"/>
      <c r="L29" s="401"/>
      <c r="M29" s="401"/>
      <c r="N29" s="401"/>
      <c r="O29" s="402"/>
      <c r="P29" s="71"/>
    </row>
    <row r="30" spans="1:16" ht="12.75" customHeight="1">
      <c r="A30" s="71"/>
      <c r="B30" s="400"/>
      <c r="C30" s="401"/>
      <c r="D30" s="401"/>
      <c r="E30" s="401"/>
      <c r="F30" s="401"/>
      <c r="G30" s="401"/>
      <c r="H30" s="401"/>
      <c r="I30" s="401"/>
      <c r="J30" s="401"/>
      <c r="K30" s="401"/>
      <c r="L30" s="401"/>
      <c r="M30" s="401"/>
      <c r="N30" s="401"/>
      <c r="O30" s="402"/>
      <c r="P30" s="71"/>
    </row>
    <row r="31" spans="1:16" ht="12.75" customHeight="1">
      <c r="A31" s="71"/>
      <c r="B31" s="400"/>
      <c r="C31" s="401"/>
      <c r="D31" s="401"/>
      <c r="E31" s="401"/>
      <c r="F31" s="401"/>
      <c r="G31" s="401"/>
      <c r="H31" s="401"/>
      <c r="I31" s="401"/>
      <c r="J31" s="401"/>
      <c r="K31" s="401"/>
      <c r="L31" s="401"/>
      <c r="M31" s="401"/>
      <c r="N31" s="401"/>
      <c r="O31" s="402"/>
      <c r="P31" s="71"/>
    </row>
    <row r="32" spans="1:16" ht="12.75" customHeight="1">
      <c r="A32" s="71"/>
      <c r="B32" s="289"/>
      <c r="C32" s="290"/>
      <c r="D32" s="290"/>
      <c r="E32" s="293"/>
      <c r="F32" s="290"/>
      <c r="G32" s="290"/>
      <c r="H32" s="290"/>
      <c r="I32" s="290"/>
      <c r="J32" s="290"/>
      <c r="K32" s="290"/>
      <c r="L32" s="290"/>
      <c r="M32" s="290"/>
      <c r="N32" s="290"/>
      <c r="O32" s="291"/>
      <c r="P32" s="71"/>
    </row>
    <row r="33" spans="1:16" ht="13.5" customHeight="1">
      <c r="A33" s="71"/>
      <c r="B33" s="98"/>
      <c r="C33" s="99"/>
      <c r="D33" s="100"/>
      <c r="E33" s="288"/>
      <c r="F33" s="403"/>
      <c r="G33" s="404"/>
      <c r="H33" s="405"/>
      <c r="I33" s="403"/>
      <c r="J33" s="405"/>
      <c r="K33" s="288"/>
      <c r="L33" s="102"/>
      <c r="M33" s="102"/>
      <c r="N33" s="403"/>
      <c r="O33" s="406"/>
      <c r="P33" s="71"/>
    </row>
    <row r="34" spans="1:16" ht="16.149999999999999" customHeight="1">
      <c r="A34" s="71"/>
      <c r="B34" s="98"/>
      <c r="C34" s="99"/>
      <c r="D34" s="100"/>
      <c r="E34" s="174"/>
      <c r="F34" s="396"/>
      <c r="G34" s="396"/>
      <c r="H34" s="396"/>
      <c r="I34" s="396"/>
      <c r="J34" s="396"/>
      <c r="K34" s="174"/>
      <c r="L34" s="102"/>
      <c r="M34" s="102"/>
      <c r="N34" s="396"/>
      <c r="O34" s="397"/>
      <c r="P34" s="71"/>
    </row>
    <row r="35" spans="1:16" ht="16.149999999999999" customHeight="1">
      <c r="A35" s="71"/>
      <c r="B35" s="98"/>
      <c r="C35" s="99"/>
      <c r="D35" s="100"/>
      <c r="E35" s="101"/>
      <c r="F35" s="396"/>
      <c r="G35" s="396"/>
      <c r="H35" s="396"/>
      <c r="I35" s="396"/>
      <c r="J35" s="396"/>
      <c r="K35" s="101"/>
      <c r="L35" s="102"/>
      <c r="M35" s="102"/>
      <c r="N35" s="396"/>
      <c r="O35" s="397"/>
      <c r="P35" s="71"/>
    </row>
    <row r="36" spans="1:16" ht="16.149999999999999" customHeight="1">
      <c r="A36" s="71"/>
      <c r="B36" s="98"/>
      <c r="C36" s="99"/>
      <c r="D36" s="100"/>
      <c r="E36" s="101"/>
      <c r="F36" s="396"/>
      <c r="G36" s="396"/>
      <c r="H36" s="396"/>
      <c r="I36" s="396"/>
      <c r="J36" s="396"/>
      <c r="K36" s="101"/>
      <c r="L36" s="102"/>
      <c r="M36" s="102"/>
      <c r="N36" s="396"/>
      <c r="O36" s="397"/>
      <c r="P36" s="71"/>
    </row>
    <row r="37" spans="1:16" s="104" customFormat="1" ht="15.6" customHeight="1">
      <c r="A37" s="103"/>
      <c r="B37" s="98" t="s">
        <v>773</v>
      </c>
      <c r="C37" s="99" t="s">
        <v>773</v>
      </c>
      <c r="D37" s="100">
        <v>44178</v>
      </c>
      <c r="E37" s="101" t="s">
        <v>239</v>
      </c>
      <c r="F37" s="403" t="s">
        <v>538</v>
      </c>
      <c r="G37" s="404"/>
      <c r="H37" s="405"/>
      <c r="I37" s="396" t="s">
        <v>537</v>
      </c>
      <c r="J37" s="396"/>
      <c r="K37" s="101" t="s">
        <v>342</v>
      </c>
      <c r="L37" s="102"/>
      <c r="M37" s="102"/>
      <c r="N37" s="396"/>
      <c r="O37" s="397"/>
      <c r="P37" s="103"/>
    </row>
    <row r="38" spans="1:16" s="104" customFormat="1" ht="58.5" customHeight="1">
      <c r="A38" s="103"/>
      <c r="B38" s="105" t="s">
        <v>539</v>
      </c>
      <c r="C38" s="106" t="s">
        <v>540</v>
      </c>
      <c r="D38" s="107" t="s">
        <v>541</v>
      </c>
      <c r="E38" s="108" t="s">
        <v>542</v>
      </c>
      <c r="F38" s="407" t="s">
        <v>543</v>
      </c>
      <c r="G38" s="408"/>
      <c r="H38" s="409"/>
      <c r="I38" s="410" t="s">
        <v>544</v>
      </c>
      <c r="J38" s="410"/>
      <c r="K38" s="106" t="s">
        <v>545</v>
      </c>
      <c r="L38" s="109" t="s">
        <v>546</v>
      </c>
      <c r="M38" s="109" t="s">
        <v>545</v>
      </c>
      <c r="N38" s="396" t="s">
        <v>545</v>
      </c>
      <c r="O38" s="397"/>
      <c r="P38" s="103"/>
    </row>
    <row r="39" spans="1:16" ht="56.25" customHeight="1" thickBot="1">
      <c r="A39" s="71"/>
      <c r="B39" s="420" t="s">
        <v>547</v>
      </c>
      <c r="C39" s="421"/>
      <c r="D39" s="421"/>
      <c r="E39" s="421"/>
      <c r="F39" s="422" t="s">
        <v>548</v>
      </c>
      <c r="G39" s="423"/>
      <c r="H39" s="423"/>
      <c r="I39" s="423"/>
      <c r="J39" s="423"/>
      <c r="K39" s="423"/>
      <c r="L39" s="424"/>
      <c r="M39" s="110" t="s">
        <v>549</v>
      </c>
      <c r="N39" s="421" t="s">
        <v>550</v>
      </c>
      <c r="O39" s="425"/>
      <c r="P39" s="71"/>
    </row>
    <row r="40" spans="1:16" ht="13.5" customHeight="1">
      <c r="A40" s="71"/>
      <c r="B40" s="111"/>
      <c r="C40" s="111"/>
      <c r="D40" s="112"/>
      <c r="E40" s="113"/>
      <c r="F40" s="113"/>
      <c r="G40" s="113"/>
      <c r="H40" s="113"/>
      <c r="I40" s="113"/>
      <c r="J40" s="113"/>
      <c r="K40" s="113"/>
      <c r="L40" s="113"/>
      <c r="M40" s="113"/>
      <c r="N40" s="113"/>
      <c r="O40" s="113"/>
      <c r="P40" s="71"/>
    </row>
    <row r="41" spans="1:16" ht="64.5" customHeight="1">
      <c r="A41" s="71"/>
      <c r="B41" s="114"/>
      <c r="C41" s="115"/>
      <c r="D41" s="426" t="s">
        <v>662</v>
      </c>
      <c r="E41" s="427"/>
      <c r="F41" s="427"/>
      <c r="G41" s="427"/>
      <c r="H41" s="427"/>
      <c r="I41" s="427"/>
      <c r="J41" s="427"/>
      <c r="K41" s="427"/>
      <c r="L41" s="427"/>
      <c r="M41" s="428"/>
      <c r="N41" s="429" t="s">
        <v>661</v>
      </c>
      <c r="O41" s="430"/>
      <c r="P41" s="71"/>
    </row>
    <row r="42" spans="1:16" ht="120.6" customHeight="1">
      <c r="A42" s="71"/>
      <c r="B42" s="114"/>
      <c r="C42" s="115"/>
      <c r="D42" s="426" t="s">
        <v>551</v>
      </c>
      <c r="E42" s="427"/>
      <c r="F42" s="427"/>
      <c r="G42" s="427"/>
      <c r="H42" s="427"/>
      <c r="I42" s="427"/>
      <c r="J42" s="427"/>
      <c r="K42" s="427"/>
      <c r="L42" s="427"/>
      <c r="M42" s="428"/>
      <c r="N42" s="431" t="s">
        <v>774</v>
      </c>
      <c r="O42" s="432"/>
      <c r="P42" s="71"/>
    </row>
    <row r="43" spans="1:16" ht="27.75" customHeight="1">
      <c r="A43" s="71"/>
      <c r="B43" s="114"/>
      <c r="C43" s="114"/>
      <c r="D43" s="116"/>
      <c r="E43" s="116"/>
      <c r="F43" s="116"/>
      <c r="G43" s="116"/>
      <c r="H43" s="116"/>
      <c r="I43" s="116"/>
      <c r="J43" s="116"/>
      <c r="K43" s="116"/>
      <c r="L43" s="116"/>
      <c r="M43" s="116"/>
      <c r="N43" s="117"/>
      <c r="O43" s="117"/>
      <c r="P43" s="71"/>
    </row>
    <row r="44" spans="1:16" ht="14.1" customHeight="1">
      <c r="A44" s="71"/>
      <c r="B44" s="118"/>
      <c r="C44" s="411" t="s">
        <v>552</v>
      </c>
      <c r="D44" s="411"/>
      <c r="E44" s="411"/>
      <c r="F44" s="411"/>
      <c r="G44" s="411"/>
      <c r="H44" s="411"/>
      <c r="I44" s="411"/>
      <c r="J44" s="411"/>
      <c r="K44" s="411"/>
      <c r="L44" s="411"/>
      <c r="M44" s="411"/>
      <c r="N44" s="411"/>
      <c r="O44" s="119"/>
      <c r="P44" s="71"/>
    </row>
    <row r="45" spans="1:16" ht="14.1" customHeight="1">
      <c r="A45" s="71"/>
      <c r="B45" s="412"/>
      <c r="C45" s="412"/>
      <c r="D45" s="412"/>
      <c r="E45" s="412"/>
      <c r="F45" s="412"/>
      <c r="G45" s="412"/>
      <c r="H45" s="412"/>
      <c r="I45" s="412"/>
      <c r="J45" s="412"/>
      <c r="K45" s="412"/>
      <c r="L45" s="412"/>
      <c r="M45" s="412"/>
      <c r="N45" s="412"/>
      <c r="O45" s="412"/>
      <c r="P45" s="71"/>
    </row>
    <row r="46" spans="1:16" ht="54.75" customHeight="1">
      <c r="A46" s="71"/>
      <c r="C46" s="121" t="s">
        <v>553</v>
      </c>
      <c r="D46" s="413" t="s">
        <v>554</v>
      </c>
      <c r="E46" s="414"/>
      <c r="F46" s="122" t="s">
        <v>555</v>
      </c>
      <c r="G46" s="413" t="s">
        <v>556</v>
      </c>
      <c r="H46" s="415"/>
      <c r="I46" s="415"/>
      <c r="J46" s="415"/>
      <c r="K46" s="415"/>
      <c r="L46" s="415"/>
      <c r="M46" s="415"/>
      <c r="N46" s="415"/>
      <c r="O46" s="414"/>
      <c r="P46" s="71"/>
    </row>
    <row r="47" spans="1:16" ht="12.75" customHeight="1">
      <c r="A47" s="71"/>
      <c r="B47" s="118"/>
      <c r="C47" s="123" t="s">
        <v>773</v>
      </c>
      <c r="D47" s="416" t="s">
        <v>773</v>
      </c>
      <c r="E47" s="416"/>
      <c r="F47" s="292"/>
      <c r="G47" s="417" t="s">
        <v>557</v>
      </c>
      <c r="H47" s="418"/>
      <c r="I47" s="418"/>
      <c r="J47" s="418"/>
      <c r="K47" s="418"/>
      <c r="L47" s="418"/>
      <c r="M47" s="418"/>
      <c r="N47" s="418"/>
      <c r="O47" s="419"/>
      <c r="P47" s="71"/>
    </row>
    <row r="48" spans="1:16" ht="12.75" customHeight="1">
      <c r="A48" s="71"/>
      <c r="B48" s="118"/>
      <c r="C48" s="123"/>
      <c r="D48" s="416"/>
      <c r="E48" s="416"/>
      <c r="F48" s="292"/>
      <c r="G48" s="417"/>
      <c r="H48" s="418"/>
      <c r="I48" s="418"/>
      <c r="J48" s="418"/>
      <c r="K48" s="418"/>
      <c r="L48" s="418"/>
      <c r="M48" s="418"/>
      <c r="N48" s="418"/>
      <c r="O48" s="419"/>
      <c r="P48" s="71"/>
    </row>
    <row r="49" spans="1:16" ht="12.75" customHeight="1">
      <c r="A49" s="71"/>
      <c r="B49" s="118"/>
      <c r="C49" s="123"/>
      <c r="D49" s="416"/>
      <c r="E49" s="416"/>
      <c r="F49" s="292"/>
      <c r="G49" s="417"/>
      <c r="H49" s="418"/>
      <c r="I49" s="418"/>
      <c r="J49" s="418"/>
      <c r="K49" s="418"/>
      <c r="L49" s="418"/>
      <c r="M49" s="418"/>
      <c r="N49" s="418"/>
      <c r="O49" s="419"/>
      <c r="P49" s="71"/>
    </row>
    <row r="50" spans="1:16" ht="12.75" customHeight="1">
      <c r="A50" s="71"/>
      <c r="B50" s="118"/>
      <c r="C50" s="123"/>
      <c r="D50" s="416"/>
      <c r="E50" s="416"/>
      <c r="F50" s="292"/>
      <c r="G50" s="417"/>
      <c r="H50" s="418"/>
      <c r="I50" s="418"/>
      <c r="J50" s="418"/>
      <c r="K50" s="418"/>
      <c r="L50" s="418"/>
      <c r="M50" s="418"/>
      <c r="N50" s="418"/>
      <c r="O50" s="419"/>
      <c r="P50" s="71"/>
    </row>
    <row r="51" spans="1:16" ht="14.1" customHeight="1">
      <c r="A51" s="71"/>
      <c r="B51" s="118"/>
      <c r="C51" s="123"/>
      <c r="D51" s="416"/>
      <c r="E51" s="416"/>
      <c r="F51" s="292"/>
      <c r="G51" s="417"/>
      <c r="H51" s="418"/>
      <c r="I51" s="418"/>
      <c r="J51" s="418"/>
      <c r="K51" s="418"/>
      <c r="L51" s="418"/>
      <c r="M51" s="418"/>
      <c r="N51" s="418"/>
      <c r="O51" s="419"/>
      <c r="P51" s="71"/>
    </row>
    <row r="52" spans="1:16" ht="14.1" customHeight="1">
      <c r="A52" s="71"/>
      <c r="B52" s="118"/>
      <c r="C52" s="123"/>
      <c r="D52" s="416"/>
      <c r="E52" s="416"/>
      <c r="F52" s="292"/>
      <c r="G52" s="417"/>
      <c r="H52" s="418"/>
      <c r="I52" s="418"/>
      <c r="J52" s="418"/>
      <c r="K52" s="418"/>
      <c r="L52" s="418"/>
      <c r="M52" s="418"/>
      <c r="N52" s="418"/>
      <c r="O52" s="419"/>
      <c r="P52" s="71"/>
    </row>
    <row r="53" spans="1:16" ht="14.1" customHeight="1">
      <c r="A53" s="71"/>
      <c r="B53" s="118"/>
      <c r="C53" s="123"/>
      <c r="D53" s="416"/>
      <c r="E53" s="416"/>
      <c r="F53" s="296"/>
      <c r="G53" s="417"/>
      <c r="H53" s="418"/>
      <c r="I53" s="418"/>
      <c r="J53" s="418"/>
      <c r="K53" s="418"/>
      <c r="L53" s="418"/>
      <c r="M53" s="418"/>
      <c r="N53" s="418"/>
      <c r="O53" s="419"/>
      <c r="P53" s="71"/>
    </row>
    <row r="54" spans="1:16" ht="14.1" customHeight="1">
      <c r="A54" s="71"/>
      <c r="B54" s="118"/>
      <c r="C54" s="124"/>
      <c r="D54" s="416"/>
      <c r="E54" s="416"/>
      <c r="F54" s="125"/>
      <c r="G54" s="416"/>
      <c r="H54" s="416"/>
      <c r="I54" s="416"/>
      <c r="J54" s="416"/>
      <c r="K54" s="416"/>
      <c r="L54" s="416"/>
      <c r="M54" s="416"/>
      <c r="N54" s="416"/>
      <c r="O54" s="416"/>
      <c r="P54" s="71"/>
    </row>
    <row r="55" spans="1:16" ht="14.1" customHeight="1">
      <c r="A55" s="71"/>
      <c r="B55" s="118"/>
      <c r="C55" s="124"/>
      <c r="D55" s="416"/>
      <c r="E55" s="416"/>
      <c r="F55" s="125"/>
      <c r="G55" s="416"/>
      <c r="H55" s="416"/>
      <c r="I55" s="416"/>
      <c r="J55" s="416"/>
      <c r="K55" s="416"/>
      <c r="L55" s="416"/>
      <c r="M55" s="416"/>
      <c r="N55" s="416"/>
      <c r="O55" s="416"/>
      <c r="P55" s="71"/>
    </row>
    <row r="56" spans="1:16" ht="14.1" customHeight="1">
      <c r="A56" s="71"/>
      <c r="B56" s="118"/>
      <c r="C56" s="118"/>
      <c r="D56" s="126"/>
      <c r="E56" s="435"/>
      <c r="F56" s="436"/>
      <c r="G56" s="437"/>
      <c r="H56" s="438"/>
      <c r="I56" s="438"/>
      <c r="J56" s="438"/>
      <c r="K56" s="438"/>
      <c r="L56" s="438"/>
      <c r="M56" s="438"/>
      <c r="N56" s="439"/>
      <c r="O56" s="119"/>
      <c r="P56" s="71"/>
    </row>
    <row r="57" spans="1:16" ht="14.1" customHeight="1">
      <c r="A57" s="71"/>
      <c r="B57" s="118"/>
      <c r="C57" s="433" t="s">
        <v>558</v>
      </c>
      <c r="D57" s="433"/>
      <c r="E57" s="433"/>
      <c r="F57" s="433"/>
      <c r="G57" s="433"/>
      <c r="H57" s="433"/>
      <c r="I57" s="433"/>
      <c r="J57" s="433"/>
      <c r="K57" s="433"/>
      <c r="L57" s="433"/>
      <c r="M57" s="433"/>
      <c r="N57" s="433"/>
      <c r="O57" s="119"/>
      <c r="P57" s="71"/>
    </row>
    <row r="58" spans="1:16" ht="14.1" customHeight="1">
      <c r="A58" s="71"/>
      <c r="B58" s="118"/>
      <c r="C58" s="118"/>
      <c r="D58" s="126"/>
      <c r="E58" s="434"/>
      <c r="F58" s="434"/>
      <c r="G58" s="376"/>
      <c r="H58" s="376"/>
      <c r="I58" s="376"/>
      <c r="J58" s="376"/>
      <c r="K58" s="376"/>
      <c r="L58" s="376"/>
      <c r="M58" s="376"/>
      <c r="N58" s="376"/>
      <c r="O58" s="119"/>
      <c r="P58" s="71"/>
    </row>
    <row r="59" spans="1:16" ht="41.25" customHeight="1">
      <c r="A59" s="71"/>
      <c r="B59" s="118"/>
      <c r="C59" s="121" t="s">
        <v>553</v>
      </c>
      <c r="D59" s="413" t="s">
        <v>554</v>
      </c>
      <c r="E59" s="414"/>
      <c r="F59" s="122" t="s">
        <v>555</v>
      </c>
      <c r="G59" s="413" t="s">
        <v>559</v>
      </c>
      <c r="H59" s="415"/>
      <c r="I59" s="415"/>
      <c r="J59" s="415"/>
      <c r="K59" s="415"/>
      <c r="L59" s="415"/>
      <c r="M59" s="415"/>
      <c r="N59" s="415"/>
      <c r="O59" s="414"/>
      <c r="P59" s="71"/>
    </row>
    <row r="60" spans="1:16" ht="14.1" customHeight="1">
      <c r="A60" s="71"/>
      <c r="B60" s="118"/>
      <c r="C60" s="124"/>
      <c r="D60" s="416"/>
      <c r="E60" s="416"/>
      <c r="F60" s="125"/>
      <c r="G60" s="416"/>
      <c r="H60" s="416"/>
      <c r="I60" s="416"/>
      <c r="J60" s="416"/>
      <c r="K60" s="416"/>
      <c r="L60" s="416"/>
      <c r="M60" s="416"/>
      <c r="N60" s="416"/>
      <c r="O60" s="416"/>
      <c r="P60" s="71"/>
    </row>
    <row r="61" spans="1:16" ht="14.1" customHeight="1">
      <c r="A61" s="71"/>
      <c r="B61" s="118"/>
      <c r="C61" s="124"/>
      <c r="D61" s="416"/>
      <c r="E61" s="416"/>
      <c r="F61" s="125"/>
      <c r="G61" s="416"/>
      <c r="H61" s="416"/>
      <c r="I61" s="416"/>
      <c r="J61" s="416"/>
      <c r="K61" s="416"/>
      <c r="L61" s="416"/>
      <c r="M61" s="416"/>
      <c r="N61" s="416"/>
      <c r="O61" s="416"/>
      <c r="P61" s="71"/>
    </row>
    <row r="62" spans="1:16" ht="14.1" customHeight="1">
      <c r="A62" s="71"/>
      <c r="B62" s="118"/>
      <c r="C62" s="124"/>
      <c r="D62" s="416"/>
      <c r="E62" s="416"/>
      <c r="F62" s="125"/>
      <c r="G62" s="416"/>
      <c r="H62" s="416"/>
      <c r="I62" s="416"/>
      <c r="J62" s="416"/>
      <c r="K62" s="416"/>
      <c r="L62" s="416"/>
      <c r="M62" s="416"/>
      <c r="N62" s="416"/>
      <c r="O62" s="416"/>
      <c r="P62" s="71"/>
    </row>
    <row r="63" spans="1:16" ht="14.1" customHeight="1">
      <c r="A63" s="71"/>
      <c r="B63" s="118"/>
      <c r="C63" s="124"/>
      <c r="D63" s="416"/>
      <c r="E63" s="416"/>
      <c r="F63" s="125"/>
      <c r="G63" s="416"/>
      <c r="H63" s="416"/>
      <c r="I63" s="416"/>
      <c r="J63" s="416"/>
      <c r="K63" s="416"/>
      <c r="L63" s="416"/>
      <c r="M63" s="416"/>
      <c r="N63" s="416"/>
      <c r="O63" s="416"/>
      <c r="P63" s="71"/>
    </row>
    <row r="64" spans="1:16" ht="14.1" customHeight="1">
      <c r="A64" s="71"/>
      <c r="B64" s="118"/>
      <c r="C64" s="124"/>
      <c r="D64" s="416"/>
      <c r="E64" s="416"/>
      <c r="F64" s="125"/>
      <c r="G64" s="416"/>
      <c r="H64" s="416"/>
      <c r="I64" s="416"/>
      <c r="J64" s="416"/>
      <c r="K64" s="416"/>
      <c r="L64" s="416"/>
      <c r="M64" s="416"/>
      <c r="N64" s="416"/>
      <c r="O64" s="416"/>
      <c r="P64" s="71"/>
    </row>
    <row r="65" spans="1:16" ht="14.1" customHeight="1">
      <c r="A65" s="71"/>
      <c r="B65" s="118"/>
      <c r="C65" s="124"/>
      <c r="D65" s="416"/>
      <c r="E65" s="416"/>
      <c r="F65" s="125"/>
      <c r="G65" s="416"/>
      <c r="H65" s="416"/>
      <c r="I65" s="416"/>
      <c r="J65" s="416"/>
      <c r="K65" s="416"/>
      <c r="L65" s="416"/>
      <c r="M65" s="416"/>
      <c r="N65" s="416"/>
      <c r="O65" s="416"/>
      <c r="P65" s="71"/>
    </row>
    <row r="66" spans="1:16" ht="14.1" customHeight="1">
      <c r="A66" s="71"/>
      <c r="B66" s="118"/>
      <c r="C66" s="124"/>
      <c r="D66" s="416"/>
      <c r="E66" s="416"/>
      <c r="F66" s="125"/>
      <c r="G66" s="416"/>
      <c r="H66" s="416"/>
      <c r="I66" s="416"/>
      <c r="J66" s="416"/>
      <c r="K66" s="416"/>
      <c r="L66" s="416"/>
      <c r="M66" s="416"/>
      <c r="N66" s="416"/>
      <c r="O66" s="416"/>
      <c r="P66" s="71"/>
    </row>
    <row r="67" spans="1:16" ht="14.1" customHeight="1">
      <c r="A67" s="71"/>
      <c r="B67" s="118"/>
      <c r="C67" s="124"/>
      <c r="D67" s="416"/>
      <c r="E67" s="416"/>
      <c r="F67" s="125"/>
      <c r="G67" s="416"/>
      <c r="H67" s="416"/>
      <c r="I67" s="416"/>
      <c r="J67" s="416"/>
      <c r="K67" s="416"/>
      <c r="L67" s="416"/>
      <c r="M67" s="416"/>
      <c r="N67" s="416"/>
      <c r="O67" s="416"/>
      <c r="P67" s="71"/>
    </row>
    <row r="68" spans="1:16" ht="14.1" customHeight="1">
      <c r="A68" s="71"/>
      <c r="B68" s="118"/>
      <c r="C68" s="124"/>
      <c r="D68" s="416"/>
      <c r="E68" s="416"/>
      <c r="F68" s="125"/>
      <c r="G68" s="416"/>
      <c r="H68" s="416"/>
      <c r="I68" s="416"/>
      <c r="J68" s="416"/>
      <c r="K68" s="416"/>
      <c r="L68" s="416"/>
      <c r="M68" s="416"/>
      <c r="N68" s="416"/>
      <c r="O68" s="416"/>
      <c r="P68" s="71"/>
    </row>
    <row r="69" spans="1:16" ht="14.1" customHeight="1">
      <c r="A69" s="71"/>
      <c r="B69" s="118"/>
      <c r="C69" s="124"/>
      <c r="D69" s="416"/>
      <c r="E69" s="416"/>
      <c r="F69" s="125"/>
      <c r="G69" s="416"/>
      <c r="H69" s="416"/>
      <c r="I69" s="416"/>
      <c r="J69" s="416"/>
      <c r="K69" s="416"/>
      <c r="L69" s="416"/>
      <c r="M69" s="416"/>
      <c r="N69" s="416"/>
      <c r="O69" s="416"/>
      <c r="P69" s="71"/>
    </row>
    <row r="70" spans="1:16" ht="14.1" customHeight="1">
      <c r="A70" s="71"/>
      <c r="B70" s="118"/>
      <c r="C70" s="124"/>
      <c r="D70" s="416"/>
      <c r="E70" s="416"/>
      <c r="F70" s="125"/>
      <c r="G70" s="416"/>
      <c r="H70" s="416"/>
      <c r="I70" s="416"/>
      <c r="J70" s="416"/>
      <c r="K70" s="416"/>
      <c r="L70" s="416"/>
      <c r="M70" s="416"/>
      <c r="N70" s="416"/>
      <c r="O70" s="416"/>
      <c r="P70" s="71"/>
    </row>
    <row r="71" spans="1:16" ht="14.1" customHeight="1">
      <c r="A71" s="71"/>
      <c r="B71" s="118"/>
      <c r="C71" s="124"/>
      <c r="D71" s="416"/>
      <c r="E71" s="416"/>
      <c r="F71" s="125"/>
      <c r="G71" s="416"/>
      <c r="H71" s="416"/>
      <c r="I71" s="416"/>
      <c r="J71" s="416"/>
      <c r="K71" s="416"/>
      <c r="L71" s="416"/>
      <c r="M71" s="416"/>
      <c r="N71" s="416"/>
      <c r="O71" s="416"/>
      <c r="P71" s="71"/>
    </row>
    <row r="72" spans="1:16" ht="116.25" customHeight="1">
      <c r="A72" s="71"/>
      <c r="B72" s="118"/>
      <c r="C72" s="440" t="s">
        <v>560</v>
      </c>
      <c r="D72" s="440"/>
      <c r="E72" s="440"/>
      <c r="F72" s="440"/>
      <c r="G72" s="440"/>
      <c r="H72" s="440"/>
      <c r="I72" s="440"/>
      <c r="J72" s="440"/>
      <c r="K72" s="440"/>
      <c r="L72" s="440"/>
      <c r="M72" s="440"/>
      <c r="N72" s="440"/>
      <c r="O72" s="71"/>
      <c r="P72" s="71"/>
    </row>
    <row r="73" spans="1:16" ht="64.5" customHeight="1">
      <c r="A73" s="71"/>
      <c r="B73" s="114"/>
      <c r="C73" s="115"/>
      <c r="D73" s="426" t="str">
        <f>D41</f>
        <v>ПЕРЕЧЕНЬ ДОКУМЕНТАЦИИ ПОСТАВЩИКА 
VENDOR DOCUMENT REGISTER</v>
      </c>
      <c r="E73" s="427"/>
      <c r="F73" s="427"/>
      <c r="G73" s="427"/>
      <c r="H73" s="427"/>
      <c r="I73" s="427"/>
      <c r="J73" s="427"/>
      <c r="K73" s="427"/>
      <c r="L73" s="427"/>
      <c r="M73" s="428"/>
      <c r="N73" s="429" t="str">
        <f>N41</f>
        <v xml:space="preserve">Номер Контракта / Contract Number:
AGPZ-900/0055
</v>
      </c>
      <c r="O73" s="430"/>
      <c r="P73" s="71"/>
    </row>
    <row r="74" spans="1:16" ht="122.45" customHeight="1">
      <c r="A74" s="71"/>
      <c r="B74" s="114"/>
      <c r="C74" s="115"/>
      <c r="D74" s="445" t="s">
        <v>561</v>
      </c>
      <c r="E74" s="445"/>
      <c r="F74" s="445"/>
      <c r="G74" s="445"/>
      <c r="H74" s="445"/>
      <c r="I74" s="445"/>
      <c r="J74" s="445"/>
      <c r="K74" s="445"/>
      <c r="L74" s="445"/>
      <c r="M74" s="445"/>
      <c r="N74" s="431" t="str">
        <f>N42</f>
        <v>Номер документа / Document Number:
0055-CPC-GA1-4.3.0.00.CPC-ATH.TP-0001
Редакция / Revision: A1</v>
      </c>
      <c r="O74" s="432"/>
      <c r="P74" s="71"/>
    </row>
    <row r="75" spans="1:16" ht="14.1" customHeight="1">
      <c r="A75" s="71"/>
      <c r="B75" s="118"/>
      <c r="C75" s="118"/>
      <c r="D75" s="119"/>
      <c r="E75" s="71"/>
      <c r="F75" s="71"/>
      <c r="G75" s="71"/>
      <c r="H75" s="71"/>
      <c r="I75" s="71"/>
      <c r="J75" s="71"/>
      <c r="K75" s="71"/>
      <c r="L75" s="71"/>
      <c r="M75" s="71"/>
      <c r="N75" s="71"/>
      <c r="O75" s="71"/>
      <c r="P75" s="71"/>
    </row>
    <row r="76" spans="1:16">
      <c r="A76" s="71"/>
      <c r="C76" s="127" t="s">
        <v>562</v>
      </c>
      <c r="D76" s="127"/>
      <c r="M76" s="128" t="s">
        <v>563</v>
      </c>
      <c r="N76" s="128"/>
      <c r="O76" s="128"/>
      <c r="P76" s="71"/>
    </row>
    <row r="77" spans="1:16">
      <c r="A77" s="71"/>
      <c r="D77" s="127"/>
      <c r="N77" s="128"/>
      <c r="P77" s="71"/>
    </row>
    <row r="78" spans="1:16">
      <c r="A78" s="71"/>
      <c r="C78" s="446" t="s">
        <v>564</v>
      </c>
      <c r="D78" s="446"/>
      <c r="E78" s="447" t="s">
        <v>565</v>
      </c>
      <c r="F78" s="447"/>
      <c r="G78" s="447"/>
      <c r="H78" s="447"/>
      <c r="I78" s="447"/>
      <c r="J78" s="447"/>
      <c r="K78" s="447"/>
      <c r="L78" s="129"/>
      <c r="M78" s="448" t="s">
        <v>566</v>
      </c>
      <c r="N78" s="448"/>
      <c r="O78" s="448"/>
      <c r="P78" s="71"/>
    </row>
    <row r="79" spans="1:16">
      <c r="A79" s="71"/>
      <c r="C79" s="446"/>
      <c r="D79" s="446"/>
      <c r="E79" s="447" t="s">
        <v>567</v>
      </c>
      <c r="F79" s="447"/>
      <c r="G79" s="447"/>
      <c r="H79" s="447"/>
      <c r="I79" s="447"/>
      <c r="J79" s="447"/>
      <c r="K79" s="447"/>
      <c r="L79" s="130"/>
      <c r="M79" s="442" t="s">
        <v>568</v>
      </c>
      <c r="N79" s="442"/>
      <c r="O79" s="131"/>
      <c r="P79" s="71"/>
    </row>
    <row r="80" spans="1:16">
      <c r="A80" s="71"/>
      <c r="C80" s="132" t="s">
        <v>569</v>
      </c>
      <c r="D80" s="132"/>
      <c r="E80" s="447"/>
      <c r="F80" s="447"/>
      <c r="G80" s="447"/>
      <c r="H80" s="447"/>
      <c r="I80" s="447"/>
      <c r="J80" s="447"/>
      <c r="K80" s="447"/>
      <c r="L80" s="133"/>
      <c r="M80" s="442"/>
      <c r="N80" s="442"/>
      <c r="O80" s="134"/>
      <c r="P80" s="71"/>
    </row>
    <row r="81" spans="1:16">
      <c r="A81" s="71"/>
      <c r="C81" s="132"/>
      <c r="D81" s="132"/>
      <c r="E81" s="133"/>
      <c r="F81" s="135"/>
      <c r="G81" s="135"/>
      <c r="H81" s="135"/>
      <c r="I81" s="135"/>
      <c r="J81" s="135"/>
      <c r="K81" s="135"/>
      <c r="L81" s="135"/>
      <c r="M81" s="442"/>
      <c r="N81" s="442"/>
      <c r="O81" s="134"/>
      <c r="P81" s="71"/>
    </row>
    <row r="82" spans="1:16">
      <c r="A82" s="71"/>
      <c r="C82" s="132"/>
      <c r="D82" s="132"/>
      <c r="E82" s="133"/>
      <c r="F82" s="135"/>
      <c r="G82" s="135"/>
      <c r="H82" s="135"/>
      <c r="I82" s="135"/>
      <c r="J82" s="135"/>
      <c r="K82" s="135"/>
      <c r="L82" s="135"/>
      <c r="M82" s="442"/>
      <c r="N82" s="442"/>
      <c r="O82" s="134"/>
      <c r="P82" s="71"/>
    </row>
    <row r="83" spans="1:16">
      <c r="C83" s="132"/>
      <c r="D83" s="132"/>
      <c r="E83" s="133"/>
      <c r="F83" s="135"/>
      <c r="G83" s="135"/>
      <c r="H83" s="135"/>
      <c r="I83" s="135"/>
      <c r="J83" s="135"/>
      <c r="K83" s="135"/>
      <c r="L83" s="135"/>
      <c r="M83" s="442"/>
      <c r="N83" s="442"/>
      <c r="O83" s="134"/>
    </row>
    <row r="84" spans="1:16">
      <c r="C84" s="132"/>
      <c r="D84" s="132"/>
      <c r="E84" s="133"/>
      <c r="F84" s="135"/>
      <c r="G84" s="135"/>
      <c r="H84" s="135"/>
      <c r="I84" s="135"/>
      <c r="J84" s="135"/>
      <c r="K84" s="135"/>
      <c r="L84" s="135"/>
      <c r="M84" s="442"/>
      <c r="N84" s="442"/>
      <c r="O84" s="134"/>
    </row>
    <row r="85" spans="1:16">
      <c r="C85" s="132" t="s">
        <v>570</v>
      </c>
      <c r="D85" s="75"/>
      <c r="E85" s="441" t="s">
        <v>565</v>
      </c>
      <c r="F85" s="441"/>
      <c r="G85" s="441"/>
      <c r="H85" s="441"/>
      <c r="I85" s="441"/>
      <c r="J85" s="441"/>
      <c r="K85" s="441"/>
      <c r="L85" s="136"/>
      <c r="M85" s="132" t="s">
        <v>571</v>
      </c>
      <c r="N85" s="134"/>
      <c r="O85" s="134"/>
    </row>
    <row r="86" spans="1:16" ht="13.9" customHeight="1">
      <c r="C86" s="132" t="s">
        <v>569</v>
      </c>
      <c r="D86" s="75"/>
      <c r="E86" s="441" t="s">
        <v>567</v>
      </c>
      <c r="F86" s="441"/>
      <c r="G86" s="441"/>
      <c r="H86" s="441"/>
      <c r="I86" s="441"/>
      <c r="J86" s="441"/>
      <c r="K86" s="441"/>
      <c r="L86" s="136"/>
      <c r="M86" s="442" t="s">
        <v>568</v>
      </c>
      <c r="N86" s="442"/>
      <c r="O86" s="134"/>
    </row>
    <row r="87" spans="1:16">
      <c r="C87" s="132"/>
      <c r="D87" s="75"/>
      <c r="E87" s="136"/>
      <c r="F87" s="136"/>
      <c r="G87" s="136"/>
      <c r="H87" s="136"/>
      <c r="I87" s="136"/>
      <c r="J87" s="136"/>
      <c r="K87" s="136"/>
      <c r="L87" s="136"/>
      <c r="M87" s="442"/>
      <c r="N87" s="442"/>
      <c r="O87" s="134"/>
    </row>
    <row r="88" spans="1:16">
      <c r="C88" s="132"/>
      <c r="D88" s="75"/>
      <c r="E88" s="136"/>
      <c r="F88" s="136"/>
      <c r="G88" s="136"/>
      <c r="H88" s="136"/>
      <c r="I88" s="136"/>
      <c r="J88" s="136"/>
      <c r="K88" s="136"/>
      <c r="L88" s="136"/>
      <c r="M88" s="442"/>
      <c r="N88" s="442"/>
      <c r="O88" s="134"/>
    </row>
    <row r="89" spans="1:16">
      <c r="C89" s="132"/>
      <c r="D89" s="75"/>
      <c r="E89" s="136"/>
      <c r="F89" s="136"/>
      <c r="G89" s="136"/>
      <c r="H89" s="136"/>
      <c r="I89" s="136"/>
      <c r="J89" s="136"/>
      <c r="K89" s="136"/>
      <c r="L89" s="136"/>
      <c r="M89" s="442"/>
      <c r="N89" s="442"/>
      <c r="O89" s="134"/>
    </row>
    <row r="90" spans="1:16">
      <c r="C90" s="132"/>
      <c r="D90" s="75"/>
      <c r="E90" s="136"/>
      <c r="F90" s="136"/>
      <c r="G90" s="136"/>
      <c r="H90" s="136"/>
      <c r="I90" s="136"/>
      <c r="J90" s="136"/>
      <c r="K90" s="136"/>
      <c r="L90" s="136"/>
      <c r="M90" s="442"/>
      <c r="N90" s="442"/>
      <c r="O90" s="134"/>
    </row>
    <row r="91" spans="1:16">
      <c r="C91" s="132"/>
      <c r="D91" s="75"/>
      <c r="E91" s="136"/>
      <c r="F91" s="136"/>
      <c r="G91" s="136"/>
      <c r="H91" s="136"/>
      <c r="I91" s="136"/>
      <c r="J91" s="136"/>
      <c r="K91" s="136"/>
      <c r="L91" s="136"/>
      <c r="M91" s="442"/>
      <c r="N91" s="442"/>
      <c r="O91" s="134"/>
    </row>
    <row r="92" spans="1:16">
      <c r="C92" s="443" t="s">
        <v>572</v>
      </c>
      <c r="D92" s="443"/>
      <c r="E92" s="137" t="s">
        <v>573</v>
      </c>
      <c r="F92" s="137"/>
      <c r="G92" s="137"/>
      <c r="H92" s="137"/>
      <c r="I92" s="137"/>
      <c r="J92" s="137"/>
      <c r="K92" s="137"/>
      <c r="M92" s="442" t="s">
        <v>574</v>
      </c>
      <c r="N92" s="442"/>
      <c r="O92" s="134"/>
    </row>
    <row r="93" spans="1:16">
      <c r="C93" s="443"/>
      <c r="D93" s="443"/>
      <c r="E93" s="441" t="s">
        <v>567</v>
      </c>
      <c r="F93" s="441"/>
      <c r="G93" s="441"/>
      <c r="H93" s="441"/>
      <c r="I93" s="441"/>
      <c r="J93" s="441"/>
      <c r="K93" s="441"/>
      <c r="M93" s="444" t="s">
        <v>575</v>
      </c>
      <c r="N93" s="442"/>
      <c r="O93" s="442"/>
    </row>
    <row r="94" spans="1:16">
      <c r="C94" s="443"/>
      <c r="D94" s="443"/>
      <c r="M94" s="442"/>
      <c r="N94" s="442"/>
      <c r="O94" s="442"/>
    </row>
    <row r="95" spans="1:16">
      <c r="C95" s="138"/>
      <c r="D95" s="75"/>
      <c r="M95" s="442"/>
      <c r="N95" s="442"/>
      <c r="O95" s="442"/>
    </row>
    <row r="96" spans="1:16">
      <c r="D96" s="75"/>
      <c r="M96" s="442"/>
      <c r="N96" s="442"/>
      <c r="O96" s="442"/>
    </row>
    <row r="97" spans="3:15">
      <c r="D97" s="75"/>
      <c r="M97" s="442"/>
      <c r="N97" s="442"/>
      <c r="O97" s="442"/>
    </row>
    <row r="98" spans="3:15">
      <c r="D98" s="75"/>
      <c r="M98" s="442"/>
      <c r="N98" s="442"/>
      <c r="O98" s="442"/>
    </row>
    <row r="99" spans="3:15">
      <c r="C99" s="71" t="s">
        <v>576</v>
      </c>
      <c r="D99" s="71"/>
      <c r="E99" s="449" t="s">
        <v>577</v>
      </c>
      <c r="F99" s="449"/>
      <c r="G99" s="449"/>
      <c r="H99" s="449"/>
      <c r="I99" s="449"/>
      <c r="J99" s="449"/>
      <c r="K99" s="449"/>
      <c r="L99" s="135"/>
      <c r="M99" s="75" t="s">
        <v>578</v>
      </c>
    </row>
    <row r="100" spans="3:15">
      <c r="C100" s="132" t="s">
        <v>579</v>
      </c>
      <c r="D100" s="132"/>
      <c r="E100" s="441"/>
      <c r="F100" s="441"/>
      <c r="G100" s="441"/>
      <c r="H100" s="441"/>
      <c r="I100" s="441"/>
      <c r="J100" s="441"/>
      <c r="K100" s="441"/>
      <c r="L100" s="135"/>
      <c r="M100" s="442" t="s">
        <v>580</v>
      </c>
      <c r="N100" s="442"/>
      <c r="O100" s="442"/>
    </row>
    <row r="101" spans="3:15" ht="12.75" customHeight="1">
      <c r="D101" s="75"/>
      <c r="M101" s="442"/>
      <c r="N101" s="442"/>
      <c r="O101" s="442"/>
    </row>
    <row r="102" spans="3:15">
      <c r="D102" s="75"/>
      <c r="M102" s="442"/>
      <c r="N102" s="442"/>
      <c r="O102" s="442"/>
    </row>
    <row r="103" spans="3:15">
      <c r="D103" s="75"/>
      <c r="E103" s="449" t="s">
        <v>567</v>
      </c>
      <c r="F103" s="449"/>
      <c r="G103" s="449"/>
      <c r="H103" s="449"/>
      <c r="I103" s="449"/>
      <c r="J103" s="449"/>
      <c r="K103" s="449"/>
      <c r="M103" s="442"/>
      <c r="N103" s="442"/>
      <c r="O103" s="442"/>
    </row>
    <row r="104" spans="3:15">
      <c r="D104" s="75"/>
      <c r="M104" s="442"/>
      <c r="N104" s="442"/>
      <c r="O104" s="442"/>
    </row>
    <row r="105" spans="3:15">
      <c r="C105" s="71" t="s">
        <v>581</v>
      </c>
      <c r="D105" s="71"/>
      <c r="E105" s="449" t="s">
        <v>582</v>
      </c>
      <c r="F105" s="449"/>
      <c r="G105" s="449"/>
      <c r="H105" s="449"/>
      <c r="I105" s="449"/>
      <c r="J105" s="449"/>
      <c r="K105" s="449"/>
      <c r="L105" s="135"/>
      <c r="M105" s="75" t="s">
        <v>583</v>
      </c>
    </row>
    <row r="106" spans="3:15">
      <c r="C106" s="132" t="s">
        <v>584</v>
      </c>
      <c r="D106" s="132"/>
      <c r="E106" s="441"/>
      <c r="F106" s="441"/>
      <c r="G106" s="441"/>
      <c r="H106" s="441"/>
      <c r="I106" s="441"/>
      <c r="J106" s="441"/>
      <c r="K106" s="441"/>
      <c r="L106" s="135"/>
      <c r="M106" s="444" t="s">
        <v>585</v>
      </c>
      <c r="N106" s="444"/>
      <c r="O106" s="444"/>
    </row>
    <row r="107" spans="3:15">
      <c r="C107" s="120" t="s">
        <v>586</v>
      </c>
      <c r="D107" s="75"/>
      <c r="M107" s="444"/>
      <c r="N107" s="444"/>
      <c r="O107" s="444"/>
    </row>
    <row r="108" spans="3:15">
      <c r="C108" s="120" t="s">
        <v>587</v>
      </c>
      <c r="D108" s="75"/>
      <c r="M108" s="444"/>
      <c r="N108" s="444"/>
      <c r="O108" s="444"/>
    </row>
    <row r="109" spans="3:15">
      <c r="D109" s="75"/>
      <c r="E109" s="449" t="s">
        <v>567</v>
      </c>
      <c r="F109" s="449"/>
      <c r="G109" s="449"/>
      <c r="H109" s="449"/>
      <c r="I109" s="449"/>
      <c r="J109" s="449"/>
      <c r="K109" s="449"/>
      <c r="M109" s="444"/>
      <c r="N109" s="444"/>
      <c r="O109" s="444"/>
    </row>
    <row r="110" spans="3:15">
      <c r="D110" s="75"/>
      <c r="M110" s="444"/>
      <c r="N110" s="444"/>
      <c r="O110" s="444"/>
    </row>
    <row r="111" spans="3:15">
      <c r="C111" s="71" t="s">
        <v>588</v>
      </c>
      <c r="D111" s="71"/>
      <c r="E111" s="449" t="s">
        <v>589</v>
      </c>
      <c r="F111" s="449"/>
      <c r="G111" s="449"/>
      <c r="H111" s="449"/>
      <c r="I111" s="449"/>
      <c r="J111" s="449"/>
      <c r="K111" s="449"/>
      <c r="L111" s="135"/>
      <c r="M111" s="75" t="s">
        <v>590</v>
      </c>
    </row>
    <row r="112" spans="3:15">
      <c r="C112" s="132" t="s">
        <v>569</v>
      </c>
      <c r="D112" s="132"/>
      <c r="E112" s="136"/>
      <c r="F112" s="136"/>
      <c r="G112" s="136"/>
      <c r="H112" s="136"/>
      <c r="I112" s="136"/>
      <c r="J112" s="136"/>
      <c r="K112" s="136"/>
      <c r="L112" s="135"/>
      <c r="M112" s="139" t="s">
        <v>591</v>
      </c>
      <c r="N112" s="139"/>
      <c r="O112" s="139"/>
    </row>
    <row r="113" spans="1:16">
      <c r="D113" s="75"/>
      <c r="M113" s="139"/>
      <c r="N113" s="139"/>
      <c r="O113" s="139"/>
    </row>
    <row r="114" spans="1:16">
      <c r="D114" s="75"/>
      <c r="E114" s="136"/>
      <c r="M114" s="139"/>
      <c r="N114" s="139"/>
      <c r="O114" s="139"/>
    </row>
    <row r="115" spans="1:16">
      <c r="D115" s="75"/>
      <c r="E115" s="449" t="s">
        <v>567</v>
      </c>
      <c r="F115" s="449"/>
      <c r="G115" s="449"/>
      <c r="H115" s="449"/>
      <c r="I115" s="449"/>
      <c r="J115" s="449"/>
      <c r="K115" s="449"/>
      <c r="M115" s="139"/>
      <c r="N115" s="139"/>
      <c r="O115" s="139"/>
    </row>
    <row r="116" spans="1:16">
      <c r="D116" s="75"/>
      <c r="M116" s="139"/>
      <c r="N116" s="139"/>
      <c r="O116" s="139"/>
    </row>
    <row r="117" spans="1:16" ht="93" customHeight="1">
      <c r="A117" s="71"/>
      <c r="B117" s="118"/>
      <c r="C117" s="440" t="s">
        <v>592</v>
      </c>
      <c r="D117" s="440"/>
      <c r="E117" s="440"/>
      <c r="F117" s="440"/>
      <c r="G117" s="440"/>
      <c r="H117" s="440"/>
      <c r="I117" s="440"/>
      <c r="J117" s="440"/>
      <c r="K117" s="440"/>
      <c r="L117" s="440"/>
      <c r="M117" s="440"/>
      <c r="N117" s="139"/>
      <c r="O117" s="139"/>
      <c r="P117" s="71"/>
    </row>
    <row r="118" spans="1:16">
      <c r="D118" s="75"/>
    </row>
    <row r="119" spans="1:16">
      <c r="D119" s="75"/>
    </row>
    <row r="120" spans="1:16">
      <c r="D120" s="75"/>
    </row>
    <row r="121" spans="1:16">
      <c r="D121" s="75"/>
    </row>
    <row r="122" spans="1:16">
      <c r="D122" s="75"/>
    </row>
    <row r="123" spans="1:16">
      <c r="D123" s="75"/>
    </row>
  </sheetData>
  <mergeCells count="137">
    <mergeCell ref="E111:K111"/>
    <mergeCell ref="E115:K115"/>
    <mergeCell ref="C117:M117"/>
    <mergeCell ref="E99:K99"/>
    <mergeCell ref="E100:K100"/>
    <mergeCell ref="M100:O104"/>
    <mergeCell ref="E103:K103"/>
    <mergeCell ref="E105:K105"/>
    <mergeCell ref="E106:K106"/>
    <mergeCell ref="M106:O110"/>
    <mergeCell ref="E109:K109"/>
    <mergeCell ref="E85:K85"/>
    <mergeCell ref="E86:K86"/>
    <mergeCell ref="M86:N91"/>
    <mergeCell ref="C92:D94"/>
    <mergeCell ref="M92:N92"/>
    <mergeCell ref="E93:K93"/>
    <mergeCell ref="M93:O98"/>
    <mergeCell ref="D74:M74"/>
    <mergeCell ref="N74:O74"/>
    <mergeCell ref="C78:D79"/>
    <mergeCell ref="E78:K78"/>
    <mergeCell ref="M78:O78"/>
    <mergeCell ref="E79:K79"/>
    <mergeCell ref="M79:N84"/>
    <mergeCell ref="E80:K80"/>
    <mergeCell ref="D70:E70"/>
    <mergeCell ref="G70:O70"/>
    <mergeCell ref="D71:E71"/>
    <mergeCell ref="G71:O71"/>
    <mergeCell ref="C72:N72"/>
    <mergeCell ref="D73:M73"/>
    <mergeCell ref="N73:O73"/>
    <mergeCell ref="D67:E67"/>
    <mergeCell ref="G67:O67"/>
    <mergeCell ref="D68:E68"/>
    <mergeCell ref="G68:O68"/>
    <mergeCell ref="D69:E69"/>
    <mergeCell ref="G69:O69"/>
    <mergeCell ref="D64:E64"/>
    <mergeCell ref="G64:O64"/>
    <mergeCell ref="D65:E65"/>
    <mergeCell ref="G65:O65"/>
    <mergeCell ref="D66:E66"/>
    <mergeCell ref="G66:O66"/>
    <mergeCell ref="D61:E61"/>
    <mergeCell ref="G61:O61"/>
    <mergeCell ref="D62:E62"/>
    <mergeCell ref="G62:O62"/>
    <mergeCell ref="D63:E63"/>
    <mergeCell ref="G63:O63"/>
    <mergeCell ref="C57:N57"/>
    <mergeCell ref="E58:F58"/>
    <mergeCell ref="G58:N58"/>
    <mergeCell ref="D59:E59"/>
    <mergeCell ref="G59:O59"/>
    <mergeCell ref="D60:E60"/>
    <mergeCell ref="G60:O60"/>
    <mergeCell ref="D54:E54"/>
    <mergeCell ref="G54:O54"/>
    <mergeCell ref="D55:E55"/>
    <mergeCell ref="G55:O55"/>
    <mergeCell ref="E56:F56"/>
    <mergeCell ref="G56:N56"/>
    <mergeCell ref="D51:E51"/>
    <mergeCell ref="G51:O51"/>
    <mergeCell ref="D52:E52"/>
    <mergeCell ref="G52:O52"/>
    <mergeCell ref="D53:E53"/>
    <mergeCell ref="G53:O53"/>
    <mergeCell ref="D48:E48"/>
    <mergeCell ref="G48:O48"/>
    <mergeCell ref="D49:E49"/>
    <mergeCell ref="G49:O49"/>
    <mergeCell ref="D50:E50"/>
    <mergeCell ref="G50:O50"/>
    <mergeCell ref="C44:N44"/>
    <mergeCell ref="B45:O45"/>
    <mergeCell ref="D46:E46"/>
    <mergeCell ref="G46:O46"/>
    <mergeCell ref="D47:E47"/>
    <mergeCell ref="G47:O47"/>
    <mergeCell ref="B39:E39"/>
    <mergeCell ref="F39:L39"/>
    <mergeCell ref="N39:O39"/>
    <mergeCell ref="D41:M41"/>
    <mergeCell ref="N41:O41"/>
    <mergeCell ref="D42:M42"/>
    <mergeCell ref="N42:O42"/>
    <mergeCell ref="F38:H38"/>
    <mergeCell ref="I38:J38"/>
    <mergeCell ref="N38:O38"/>
    <mergeCell ref="F36:H36"/>
    <mergeCell ref="I36:J36"/>
    <mergeCell ref="N36:O36"/>
    <mergeCell ref="F37:H37"/>
    <mergeCell ref="I37:J37"/>
    <mergeCell ref="N37:O37"/>
    <mergeCell ref="F34:H34"/>
    <mergeCell ref="I34:J34"/>
    <mergeCell ref="N34:O34"/>
    <mergeCell ref="F35:H35"/>
    <mergeCell ref="I35:J35"/>
    <mergeCell ref="N35:O35"/>
    <mergeCell ref="B22:G22"/>
    <mergeCell ref="H22:O22"/>
    <mergeCell ref="B23:G23"/>
    <mergeCell ref="H23:O23"/>
    <mergeCell ref="B25:O27"/>
    <mergeCell ref="B29:O31"/>
    <mergeCell ref="F33:H33"/>
    <mergeCell ref="I33:J33"/>
    <mergeCell ref="N33:O33"/>
    <mergeCell ref="B1:K1"/>
    <mergeCell ref="I2:K8"/>
    <mergeCell ref="M2:O8"/>
    <mergeCell ref="B19:G19"/>
    <mergeCell ref="H19:O19"/>
    <mergeCell ref="B20:G20"/>
    <mergeCell ref="H20:O20"/>
    <mergeCell ref="B21:G21"/>
    <mergeCell ref="H21:O21"/>
    <mergeCell ref="B16:G16"/>
    <mergeCell ref="H16:O16"/>
    <mergeCell ref="B17:G17"/>
    <mergeCell ref="H17:O17"/>
    <mergeCell ref="B18:G18"/>
    <mergeCell ref="H18:O18"/>
    <mergeCell ref="U8:Y9"/>
    <mergeCell ref="B10:G10"/>
    <mergeCell ref="H10:O11"/>
    <mergeCell ref="B12:G12"/>
    <mergeCell ref="H12:O13"/>
    <mergeCell ref="B14:G14"/>
    <mergeCell ref="H14:O14"/>
    <mergeCell ref="B15:G15"/>
    <mergeCell ref="H15:O15"/>
  </mergeCells>
  <dataValidations count="1">
    <dataValidation type="custom" allowBlank="1" showInputMessage="1" showErrorMessage="1" errorTitle="Caps Lock" error="Please, use capital letters" sqref="H20:O24 H10 H12 H14:H18 I14:O17">
      <formula1>EXACT(H10,UPPER(H10))</formula1>
    </dataValidation>
  </dataValidations>
  <printOptions horizontalCentered="1"/>
  <pageMargins left="0.31496062992125984" right="0.35433070866141736" top="0.78740157480314965" bottom="0.78740157480314965" header="0.51181102362204722" footer="0.51181102362204722"/>
  <pageSetup paperSize="9" scale="89" fitToHeight="3" orientation="portrait" r:id="rId1"/>
  <headerFooter differentFirst="1">
    <oddHeader xml:space="preserve">&amp;C
</oddHeader>
    <oddFooter>&amp;R&amp;8Page &amp;P of &amp;N</oddFooter>
  </headerFooter>
  <rowBreaks count="1" manualBreakCount="1">
    <brk id="72" max="1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pageSetUpPr fitToPage="1"/>
  </sheetPr>
  <dimension ref="A1:KA550"/>
  <sheetViews>
    <sheetView tabSelected="1" view="pageBreakPreview" topLeftCell="AW9" zoomScale="70" zoomScaleNormal="55" zoomScaleSheetLayoutView="70" zoomScalePageLayoutView="25" workbookViewId="0">
      <pane ySplit="4" topLeftCell="A511" activePane="bottomLeft" state="frozen"/>
      <selection activeCell="S9" sqref="S9"/>
      <selection pane="bottomLeft" activeCell="BC510" sqref="BC510:BC515"/>
    </sheetView>
  </sheetViews>
  <sheetFormatPr defaultRowHeight="15" outlineLevelCol="1"/>
  <cols>
    <col min="1" max="1" width="5" style="1" customWidth="1"/>
    <col min="2" max="2" width="8.85546875" style="36" customWidth="1"/>
    <col min="3" max="3" width="8.28515625" style="36" customWidth="1"/>
    <col min="4" max="4" width="36.140625" hidden="1" customWidth="1"/>
    <col min="5" max="5" width="16.140625" hidden="1" customWidth="1"/>
    <col min="6" max="6" width="12.140625" hidden="1" customWidth="1"/>
    <col min="7" max="7" width="36.28515625" hidden="1" customWidth="1"/>
    <col min="8" max="8" width="50" hidden="1" customWidth="1"/>
    <col min="9" max="9" width="52.7109375" hidden="1" customWidth="1"/>
    <col min="10" max="10" width="11.140625" hidden="1" customWidth="1"/>
    <col min="11" max="11" width="38.28515625" hidden="1" customWidth="1"/>
    <col min="12" max="12" width="10.42578125" hidden="1" customWidth="1"/>
    <col min="13" max="13" width="10.140625" hidden="1" customWidth="1"/>
    <col min="14" max="14" width="6" hidden="1" customWidth="1"/>
    <col min="15" max="15" width="7.28515625" hidden="1" customWidth="1"/>
    <col min="16" max="16" width="45.5703125" hidden="1" customWidth="1"/>
    <col min="17" max="17" width="39" hidden="1" customWidth="1"/>
    <col min="18" max="18" width="11" customWidth="1"/>
    <col min="19" max="19" width="35.140625" hidden="1" customWidth="1"/>
    <col min="20" max="20" width="42.42578125" hidden="1" customWidth="1"/>
    <col min="21" max="21" width="8.85546875" customWidth="1"/>
    <col min="22" max="22" width="12.85546875" hidden="1" customWidth="1"/>
    <col min="23" max="23" width="22.28515625" style="299" customWidth="1"/>
    <col min="24" max="27" width="5.7109375" style="36" customWidth="1"/>
    <col min="28" max="29" width="8.7109375" style="36" customWidth="1"/>
    <col min="30" max="30" width="8.85546875" customWidth="1"/>
    <col min="31" max="31" width="4.7109375" style="36" customWidth="1"/>
    <col min="32" max="33" width="7.42578125" style="36" customWidth="1"/>
    <col min="34" max="34" width="6.85546875" style="36" customWidth="1"/>
    <col min="35" max="35" width="8.85546875" style="36" customWidth="1"/>
    <col min="36" max="37" width="8.85546875" customWidth="1"/>
    <col min="38" max="38" width="8.5703125" customWidth="1"/>
    <col min="39" max="39" width="7.28515625" customWidth="1"/>
    <col min="40" max="40" width="6.5703125" customWidth="1"/>
    <col min="41" max="41" width="49.42578125" customWidth="1"/>
    <col min="42" max="42" width="54.42578125" customWidth="1"/>
    <col min="43" max="44" width="48.5703125" hidden="1" customWidth="1"/>
    <col min="45" max="45" width="24.28515625" hidden="1" customWidth="1"/>
    <col min="46" max="46" width="42.42578125" hidden="1" customWidth="1"/>
    <col min="47" max="47" width="33.7109375" hidden="1" customWidth="1"/>
    <col min="48" max="48" width="47.28515625" hidden="1" customWidth="1"/>
    <col min="49" max="49" width="64.5703125" customWidth="1"/>
    <col min="50" max="50" width="70.7109375" customWidth="1"/>
    <col min="51" max="51" width="8.85546875" hidden="1" customWidth="1"/>
    <col min="52" max="52" width="12" customWidth="1"/>
    <col min="53" max="53" width="8.28515625" customWidth="1"/>
    <col min="54" max="54" width="7.7109375" customWidth="1"/>
    <col min="55" max="55" width="8.85546875" customWidth="1"/>
    <col min="56" max="56" width="8" customWidth="1"/>
    <col min="57" max="61" width="8.85546875" hidden="1" customWidth="1"/>
    <col min="62" max="63" width="11.28515625" customWidth="1"/>
    <col min="64" max="64" width="13.140625" customWidth="1"/>
    <col min="65" max="65" width="21" customWidth="1"/>
    <col min="66" max="66" width="11.42578125" hidden="1" customWidth="1" outlineLevel="1"/>
    <col min="67" max="94" width="8.85546875" hidden="1" customWidth="1" outlineLevel="1"/>
    <col min="95" max="95" width="11.140625" customWidth="1" collapsed="1"/>
    <col min="96" max="96" width="11.140625" customWidth="1"/>
    <col min="97" max="97" width="12.42578125" customWidth="1"/>
    <col min="98" max="98" width="19.7109375" customWidth="1"/>
    <col min="99" max="99" width="6.7109375" style="146" customWidth="1"/>
    <col min="100" max="100" width="14.42578125" customWidth="1"/>
    <col min="101" max="102" width="14.140625" customWidth="1"/>
    <col min="103" max="103" width="19.7109375" customWidth="1"/>
    <col min="104" max="106" width="12.42578125" customWidth="1"/>
    <col min="107" max="107" width="19.5703125" customWidth="1"/>
    <col min="108" max="108" width="6.7109375" style="231" customWidth="1"/>
    <col min="109" max="110" width="13.85546875" customWidth="1"/>
    <col min="111" max="111" width="14.85546875" customWidth="1"/>
    <col min="112" max="112" width="25.85546875" customWidth="1"/>
    <col min="113" max="115" width="12.42578125" customWidth="1"/>
    <col min="116" max="116" width="27.28515625" customWidth="1"/>
    <col min="117" max="117" width="6.7109375" style="201" customWidth="1"/>
    <col min="118" max="119" width="13.85546875" customWidth="1"/>
    <col min="120" max="120" width="14.85546875" customWidth="1"/>
    <col min="121" max="121" width="25.85546875" customWidth="1"/>
    <col min="122" max="124" width="12.42578125" customWidth="1"/>
    <col min="125" max="125" width="27.28515625" customWidth="1"/>
    <col min="126" max="126" width="6.7109375" style="201" customWidth="1"/>
    <col min="127" max="128" width="13.85546875" customWidth="1"/>
    <col min="129" max="129" width="14.85546875" customWidth="1"/>
    <col min="130" max="130" width="25.85546875" customWidth="1"/>
    <col min="131" max="133" width="12.42578125" customWidth="1"/>
    <col min="134" max="134" width="27.28515625" customWidth="1"/>
    <col min="135" max="135" width="6.7109375" style="212" customWidth="1"/>
    <col min="136" max="137" width="13.85546875" customWidth="1"/>
    <col min="138" max="138" width="14.85546875" customWidth="1"/>
    <col min="139" max="139" width="25.85546875" customWidth="1"/>
    <col min="140" max="142" width="12.42578125" customWidth="1"/>
    <col min="143" max="143" width="27.28515625" customWidth="1"/>
    <col min="144" max="144" width="6.7109375" style="212" customWidth="1"/>
    <col min="145" max="146" width="13.85546875" customWidth="1"/>
    <col min="147" max="147" width="14.85546875" customWidth="1"/>
    <col min="148" max="148" width="25.85546875" customWidth="1"/>
    <col min="149" max="151" width="12.42578125" customWidth="1"/>
    <col min="152" max="152" width="27.28515625" customWidth="1"/>
    <col min="153" max="153" width="6.7109375" style="212" customWidth="1"/>
    <col min="154" max="155" width="13.85546875" customWidth="1"/>
    <col min="156" max="156" width="14.85546875" customWidth="1"/>
    <col min="157" max="157" width="25.85546875" customWidth="1"/>
    <col min="158" max="160" width="12.42578125" customWidth="1"/>
    <col min="161" max="161" width="27.28515625" customWidth="1"/>
    <col min="162" max="162" width="6.7109375" style="231" customWidth="1"/>
    <col min="163" max="163" width="13.140625" customWidth="1"/>
    <col min="164" max="164" width="14.85546875" customWidth="1"/>
    <col min="165" max="165" width="12" customWidth="1"/>
    <col min="166" max="166" width="25.85546875" customWidth="1"/>
    <col min="167" max="169" width="12.42578125" customWidth="1"/>
    <col min="170" max="170" width="27.28515625" customWidth="1"/>
    <col min="171" max="171" width="6.7109375" style="212" customWidth="1"/>
    <col min="172" max="172" width="13.42578125" customWidth="1"/>
    <col min="173" max="173" width="12.7109375" customWidth="1"/>
    <col min="174" max="174" width="13.140625" customWidth="1"/>
    <col min="175" max="175" width="25.85546875" customWidth="1"/>
    <col min="176" max="178" width="12.42578125" customWidth="1"/>
    <col min="179" max="179" width="27.28515625" customWidth="1"/>
    <col min="180" max="180" width="6.7109375" style="212" customWidth="1"/>
    <col min="181" max="181" width="13.42578125" customWidth="1"/>
    <col min="182" max="182" width="12.7109375" customWidth="1"/>
    <col min="183" max="183" width="13.140625" customWidth="1"/>
    <col min="184" max="184" width="25.85546875" customWidth="1"/>
    <col min="185" max="187" width="12.42578125" customWidth="1"/>
    <col min="188" max="188" width="27.28515625" customWidth="1"/>
    <col min="189" max="189" width="6.7109375" style="212" customWidth="1"/>
    <col min="190" max="190" width="13.42578125" customWidth="1"/>
    <col min="191" max="191" width="12.7109375" customWidth="1"/>
    <col min="192" max="192" width="13.140625" customWidth="1"/>
    <col min="193" max="193" width="25.85546875" customWidth="1"/>
    <col min="194" max="196" width="12.42578125" customWidth="1"/>
    <col min="197" max="197" width="27.140625" customWidth="1"/>
    <col min="198" max="200" width="6.7109375" style="231" customWidth="1"/>
    <col min="201" max="201" width="16.42578125" style="231" customWidth="1"/>
    <col min="202" max="202" width="10.7109375" style="231" customWidth="1"/>
    <col min="203" max="205" width="6.7109375" style="231" customWidth="1"/>
    <col min="206" max="206" width="18.28515625" style="231" customWidth="1"/>
    <col min="207" max="207" width="6.7109375" style="231" customWidth="1"/>
    <col min="208" max="208" width="8.85546875" style="181" customWidth="1"/>
    <col min="209" max="209" width="15.28515625" customWidth="1"/>
    <col min="210" max="210" width="12.5703125" customWidth="1"/>
    <col min="211" max="211" width="13.85546875" customWidth="1"/>
    <col min="212" max="212" width="12.5703125" customWidth="1"/>
    <col min="213" max="213" width="13.85546875" customWidth="1"/>
    <col min="214" max="214" width="12.5703125" customWidth="1"/>
    <col min="215" max="215" width="13.85546875" customWidth="1"/>
    <col min="216" max="216" width="28" customWidth="1"/>
    <col min="217" max="217" width="20.28515625" customWidth="1"/>
    <col min="218" max="218" width="12.5703125" bestFit="1" customWidth="1"/>
    <col min="220" max="220" width="13.140625" customWidth="1"/>
    <col min="221" max="221" width="4.7109375" style="148" customWidth="1"/>
    <col min="222" max="222" width="16.140625" customWidth="1"/>
    <col min="223" max="224" width="18.5703125" style="351" customWidth="1"/>
    <col min="225" max="225" width="17.5703125" style="351" customWidth="1"/>
    <col min="226" max="226" width="17.28515625" style="351" customWidth="1"/>
    <col min="227" max="227" width="12.7109375" style="351" customWidth="1"/>
    <col min="228" max="229" width="18.5703125" style="351" customWidth="1"/>
    <col min="230" max="230" width="14.140625" style="351" customWidth="1"/>
    <col min="231" max="231" width="20.7109375" style="351" customWidth="1"/>
    <col min="232" max="232" width="22.28515625" style="351" customWidth="1"/>
    <col min="233" max="233" width="8.42578125" style="351" customWidth="1"/>
    <col min="234" max="234" width="18.5703125" style="361" customWidth="1"/>
    <col min="235" max="237" width="11.7109375" style="361" customWidth="1"/>
    <col min="238" max="238" width="7.5703125" style="351" customWidth="1"/>
    <col min="239" max="239" width="15.140625" style="351" customWidth="1"/>
    <col min="240" max="240" width="5.42578125" style="356" customWidth="1"/>
  </cols>
  <sheetData>
    <row r="1" spans="1:287" ht="57.6" hidden="1" customHeight="1">
      <c r="B1" s="34"/>
      <c r="C1" s="34"/>
      <c r="D1" s="1"/>
      <c r="E1" s="1"/>
      <c r="F1" s="1"/>
      <c r="G1" s="1"/>
      <c r="H1" s="1"/>
      <c r="I1" s="1"/>
      <c r="J1" s="1"/>
      <c r="K1" s="1"/>
      <c r="L1" s="1"/>
      <c r="M1" s="1"/>
      <c r="N1" s="1"/>
      <c r="O1" s="1"/>
      <c r="P1" s="1"/>
      <c r="Q1" s="1"/>
      <c r="R1" s="1"/>
      <c r="S1" s="1"/>
      <c r="T1" s="1"/>
      <c r="U1" s="1"/>
      <c r="V1" s="1"/>
      <c r="W1" s="34"/>
      <c r="X1" s="34"/>
      <c r="Y1" s="34"/>
      <c r="Z1" s="34"/>
      <c r="AA1" s="34"/>
      <c r="AB1" s="34"/>
      <c r="AC1" s="34"/>
      <c r="AD1" s="1"/>
      <c r="AE1" s="34"/>
      <c r="AF1" s="28"/>
      <c r="AG1" s="28"/>
      <c r="AH1" s="28"/>
      <c r="AI1" s="28"/>
      <c r="AJ1" s="2"/>
      <c r="AK1" s="2"/>
      <c r="AL1" s="1"/>
      <c r="AM1" s="1"/>
      <c r="AN1" s="1"/>
      <c r="AO1" s="23"/>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213"/>
      <c r="CV1" s="1"/>
      <c r="CW1" s="1"/>
      <c r="CX1" s="1"/>
      <c r="CY1" s="1"/>
      <c r="CZ1" s="1"/>
      <c r="DA1" s="1"/>
      <c r="DB1" s="1"/>
      <c r="DC1" s="1"/>
      <c r="DD1" s="223"/>
      <c r="DE1" s="1"/>
      <c r="DF1" s="1"/>
      <c r="DG1" s="1"/>
      <c r="DH1" s="1"/>
      <c r="DI1" s="1"/>
      <c r="DJ1" s="1"/>
      <c r="DK1" s="1"/>
      <c r="DL1" s="1"/>
      <c r="DM1" s="199"/>
      <c r="DN1" s="1"/>
      <c r="DO1" s="1"/>
      <c r="DP1" s="1"/>
      <c r="DQ1" s="1"/>
      <c r="DR1" s="1"/>
      <c r="DS1" s="1"/>
      <c r="DT1" s="1"/>
      <c r="DU1" s="1"/>
      <c r="DV1" s="199"/>
      <c r="DW1" s="1"/>
      <c r="DX1" s="1"/>
      <c r="DY1" s="1"/>
      <c r="DZ1" s="1"/>
      <c r="EA1" s="1"/>
      <c r="EB1" s="1"/>
      <c r="EC1" s="1"/>
      <c r="ED1" s="1"/>
      <c r="EE1" s="207"/>
      <c r="EF1" s="1"/>
      <c r="EG1" s="1"/>
      <c r="EH1" s="1"/>
      <c r="EI1" s="1"/>
      <c r="EJ1" s="1"/>
      <c r="EK1" s="1"/>
      <c r="EL1" s="1"/>
      <c r="EM1" s="1"/>
      <c r="EN1" s="207"/>
      <c r="EO1" s="1"/>
      <c r="EP1" s="1"/>
      <c r="EQ1" s="1"/>
      <c r="ER1" s="1"/>
      <c r="ES1" s="1"/>
      <c r="ET1" s="1"/>
      <c r="EU1" s="1"/>
      <c r="EV1" s="1"/>
      <c r="EW1" s="207"/>
      <c r="EX1" s="1"/>
      <c r="EY1" s="1"/>
      <c r="EZ1" s="1"/>
      <c r="FA1" s="1"/>
      <c r="FB1" s="1"/>
      <c r="FC1" s="1"/>
      <c r="FD1" s="1"/>
      <c r="FE1" s="1"/>
      <c r="FF1" s="223"/>
      <c r="FG1" s="1"/>
      <c r="FH1" s="1"/>
      <c r="FI1" s="1"/>
      <c r="FJ1" s="1"/>
      <c r="FK1" s="1"/>
      <c r="FL1" s="1"/>
      <c r="FM1" s="1"/>
      <c r="FN1" s="1"/>
      <c r="FO1" s="207"/>
      <c r="FP1" s="1"/>
      <c r="FQ1" s="1"/>
      <c r="FR1" s="1"/>
      <c r="FS1" s="1"/>
      <c r="FT1" s="1"/>
      <c r="FU1" s="1"/>
      <c r="FV1" s="1"/>
      <c r="FW1" s="1"/>
      <c r="FX1" s="207"/>
      <c r="FY1" s="1"/>
      <c r="FZ1" s="1"/>
      <c r="GA1" s="1"/>
      <c r="GB1" s="1"/>
      <c r="GC1" s="1"/>
      <c r="GD1" s="1"/>
      <c r="GE1" s="1"/>
      <c r="GF1" s="1"/>
      <c r="GG1" s="207"/>
      <c r="GH1" s="1"/>
      <c r="GI1" s="1"/>
      <c r="GJ1" s="1"/>
      <c r="GK1" s="1"/>
      <c r="GL1" s="1"/>
      <c r="GM1" s="1"/>
      <c r="GN1" s="1"/>
      <c r="GO1" s="1"/>
      <c r="GP1" s="223"/>
      <c r="GQ1" s="223"/>
      <c r="GR1" s="223"/>
      <c r="GS1" s="223"/>
      <c r="GT1" s="223"/>
      <c r="GU1" s="223"/>
      <c r="GV1" s="223"/>
      <c r="GW1" s="223"/>
      <c r="GX1" s="223"/>
      <c r="GY1" s="223"/>
      <c r="GZ1" s="176"/>
      <c r="HA1" s="1"/>
      <c r="HB1" s="1"/>
      <c r="HC1" s="1"/>
      <c r="HD1" s="1"/>
      <c r="HE1" s="1"/>
      <c r="HF1" s="1"/>
      <c r="HG1" s="1"/>
      <c r="HH1" s="1"/>
      <c r="HI1" s="1"/>
      <c r="HJ1" s="1"/>
      <c r="HK1" s="1"/>
    </row>
    <row r="2" spans="1:287" ht="63" hidden="1" customHeight="1">
      <c r="A2" s="3"/>
      <c r="B2" s="492" t="s">
        <v>30</v>
      </c>
      <c r="C2" s="493"/>
      <c r="D2" s="493"/>
      <c r="E2" s="493"/>
      <c r="F2" s="493"/>
      <c r="G2" s="493"/>
      <c r="H2" s="493"/>
      <c r="I2" s="493"/>
      <c r="J2" s="493"/>
      <c r="K2" s="493"/>
      <c r="L2" s="493"/>
      <c r="M2" s="493"/>
      <c r="N2" s="493"/>
      <c r="O2" s="493"/>
      <c r="P2" s="493"/>
      <c r="Q2" s="493"/>
      <c r="R2" s="493"/>
      <c r="S2" s="493"/>
      <c r="T2" s="493"/>
      <c r="U2" s="493"/>
      <c r="V2" s="493"/>
      <c r="W2" s="493"/>
      <c r="X2" s="493"/>
      <c r="Y2" s="493"/>
      <c r="Z2" s="493"/>
      <c r="AA2" s="493"/>
      <c r="AB2" s="493"/>
      <c r="AC2" s="493"/>
      <c r="AD2" s="493"/>
      <c r="AE2" s="494"/>
      <c r="AF2" s="29"/>
      <c r="AG2" s="29"/>
      <c r="AH2" s="29"/>
      <c r="AI2" s="29"/>
      <c r="AJ2" s="4"/>
      <c r="AK2" s="4"/>
      <c r="AL2" s="4"/>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214"/>
      <c r="CV2" s="5"/>
      <c r="CW2" s="5"/>
      <c r="CX2" s="5"/>
      <c r="CY2" s="5"/>
      <c r="CZ2" s="7"/>
      <c r="DA2" s="7"/>
      <c r="DB2" s="7"/>
      <c r="DC2" s="7"/>
      <c r="DD2" s="224"/>
      <c r="DE2" s="5"/>
      <c r="DF2" s="5"/>
      <c r="DG2" s="5"/>
      <c r="DH2" s="5"/>
      <c r="DI2" s="7"/>
      <c r="DJ2" s="7"/>
      <c r="DK2" s="7"/>
      <c r="DL2" s="7"/>
      <c r="DM2" s="202"/>
      <c r="DN2" s="5"/>
      <c r="DO2" s="5"/>
      <c r="DP2" s="5"/>
      <c r="DQ2" s="5"/>
      <c r="DR2" s="7"/>
      <c r="DS2" s="7"/>
      <c r="DT2" s="7"/>
      <c r="DU2" s="7"/>
      <c r="DV2" s="202"/>
      <c r="DW2" s="5"/>
      <c r="DX2" s="5"/>
      <c r="DY2" s="5"/>
      <c r="DZ2" s="5"/>
      <c r="EA2" s="7"/>
      <c r="EB2" s="7"/>
      <c r="EC2" s="7"/>
      <c r="ED2" s="7"/>
      <c r="EE2" s="208"/>
      <c r="EF2" s="5"/>
      <c r="EG2" s="5"/>
      <c r="EH2" s="5"/>
      <c r="EI2" s="5"/>
      <c r="EJ2" s="7"/>
      <c r="EK2" s="7"/>
      <c r="EL2" s="7"/>
      <c r="EM2" s="7"/>
      <c r="EN2" s="208"/>
      <c r="EO2" s="5"/>
      <c r="EP2" s="5"/>
      <c r="EQ2" s="5"/>
      <c r="ER2" s="5"/>
      <c r="ES2" s="7"/>
      <c r="ET2" s="7"/>
      <c r="EU2" s="7"/>
      <c r="EV2" s="7"/>
      <c r="EW2" s="208"/>
      <c r="EX2" s="5"/>
      <c r="EY2" s="5"/>
      <c r="EZ2" s="5"/>
      <c r="FA2" s="5"/>
      <c r="FB2" s="7"/>
      <c r="FC2" s="7"/>
      <c r="FD2" s="7"/>
      <c r="FE2" s="7"/>
      <c r="FF2" s="224"/>
      <c r="FG2" s="5"/>
      <c r="FH2" s="5"/>
      <c r="FI2" s="5"/>
      <c r="FJ2" s="5"/>
      <c r="FK2" s="7"/>
      <c r="FL2" s="7"/>
      <c r="FM2" s="7"/>
      <c r="FN2" s="7"/>
      <c r="FO2" s="208"/>
      <c r="FP2" s="5"/>
      <c r="FQ2" s="5"/>
      <c r="FR2" s="5"/>
      <c r="FS2" s="5"/>
      <c r="FT2" s="7"/>
      <c r="FU2" s="7"/>
      <c r="FV2" s="7"/>
      <c r="FW2" s="7"/>
      <c r="FX2" s="208"/>
      <c r="FY2" s="5"/>
      <c r="FZ2" s="5"/>
      <c r="GA2" s="5"/>
      <c r="GB2" s="5"/>
      <c r="GC2" s="7"/>
      <c r="GD2" s="7"/>
      <c r="GE2" s="7"/>
      <c r="GF2" s="7"/>
      <c r="GG2" s="208"/>
      <c r="GH2" s="5"/>
      <c r="GI2" s="5"/>
      <c r="GJ2" s="5"/>
      <c r="GK2" s="5"/>
      <c r="GL2" s="7"/>
      <c r="GM2" s="7"/>
      <c r="GN2" s="7"/>
      <c r="GO2" s="7"/>
      <c r="GP2" s="224"/>
      <c r="GQ2" s="224"/>
      <c r="GR2" s="224"/>
      <c r="GS2" s="224"/>
      <c r="GT2" s="224"/>
      <c r="GU2" s="224"/>
      <c r="GV2" s="224"/>
      <c r="GW2" s="224"/>
      <c r="GX2" s="224"/>
      <c r="GY2" s="224"/>
      <c r="GZ2" s="177"/>
      <c r="HA2" s="7"/>
      <c r="HB2" s="7"/>
      <c r="HC2" s="7"/>
      <c r="HD2" s="7"/>
      <c r="HE2" s="7"/>
      <c r="HF2" s="7"/>
      <c r="HG2" s="7"/>
      <c r="HH2" s="3"/>
      <c r="HI2" s="3"/>
      <c r="HJ2" s="5"/>
      <c r="HK2" s="3"/>
      <c r="HL2" s="16"/>
      <c r="HM2" s="315"/>
    </row>
    <row r="3" spans="1:287" ht="84" hidden="1" customHeight="1">
      <c r="A3" s="8"/>
      <c r="B3" s="495" t="s">
        <v>4</v>
      </c>
      <c r="C3" s="496"/>
      <c r="D3" s="496"/>
      <c r="E3" s="496"/>
      <c r="F3" s="496"/>
      <c r="G3" s="496"/>
      <c r="H3" s="496"/>
      <c r="I3" s="496"/>
      <c r="J3" s="496"/>
      <c r="K3" s="496"/>
      <c r="L3" s="496"/>
      <c r="M3" s="497"/>
      <c r="N3" s="498"/>
      <c r="O3" s="499"/>
      <c r="P3" s="499"/>
      <c r="Q3" s="499"/>
      <c r="R3" s="499"/>
      <c r="S3" s="499"/>
      <c r="T3" s="499"/>
      <c r="U3" s="499"/>
      <c r="V3" s="499"/>
      <c r="W3" s="499"/>
      <c r="X3" s="499"/>
      <c r="Y3" s="499"/>
      <c r="Z3" s="499"/>
      <c r="AA3" s="499"/>
      <c r="AB3" s="499"/>
      <c r="AC3" s="499"/>
      <c r="AD3" s="499"/>
      <c r="AE3" s="500"/>
      <c r="AF3" s="30"/>
      <c r="AG3" s="30"/>
      <c r="AH3" s="30"/>
      <c r="AI3" s="30"/>
      <c r="AJ3" s="469"/>
      <c r="AK3" s="469"/>
      <c r="AL3" s="469"/>
      <c r="AM3" s="469"/>
      <c r="AN3" s="46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215"/>
      <c r="CV3" s="9"/>
      <c r="CW3" s="9"/>
      <c r="CX3" s="9"/>
      <c r="CY3" s="9"/>
      <c r="CZ3" s="9"/>
      <c r="DA3" s="10"/>
      <c r="DB3" s="10"/>
      <c r="DC3" s="10"/>
      <c r="DD3" s="225"/>
      <c r="DE3" s="9"/>
      <c r="DF3" s="9"/>
      <c r="DG3" s="9"/>
      <c r="DH3" s="9"/>
      <c r="DI3" s="9"/>
      <c r="DJ3" s="10"/>
      <c r="DK3" s="10"/>
      <c r="DL3" s="10"/>
      <c r="DM3" s="203"/>
      <c r="DN3" s="9"/>
      <c r="DO3" s="9"/>
      <c r="DP3" s="9"/>
      <c r="DQ3" s="9"/>
      <c r="DR3" s="9"/>
      <c r="DS3" s="10"/>
      <c r="DT3" s="10"/>
      <c r="DU3" s="10"/>
      <c r="DV3" s="203"/>
      <c r="DW3" s="9"/>
      <c r="DX3" s="9"/>
      <c r="DY3" s="9"/>
      <c r="DZ3" s="9"/>
      <c r="EA3" s="9"/>
      <c r="EB3" s="10"/>
      <c r="EC3" s="10"/>
      <c r="ED3" s="10"/>
      <c r="EE3" s="209"/>
      <c r="EF3" s="9"/>
      <c r="EG3" s="9"/>
      <c r="EH3" s="9"/>
      <c r="EI3" s="9"/>
      <c r="EJ3" s="9"/>
      <c r="EK3" s="10"/>
      <c r="EL3" s="10"/>
      <c r="EM3" s="10"/>
      <c r="EN3" s="209"/>
      <c r="EO3" s="9"/>
      <c r="EP3" s="9"/>
      <c r="EQ3" s="9"/>
      <c r="ER3" s="9"/>
      <c r="ES3" s="9"/>
      <c r="ET3" s="10"/>
      <c r="EU3" s="10"/>
      <c r="EV3" s="10"/>
      <c r="EW3" s="209"/>
      <c r="EX3" s="9"/>
      <c r="EY3" s="9"/>
      <c r="EZ3" s="9"/>
      <c r="FA3" s="9"/>
      <c r="FB3" s="9"/>
      <c r="FC3" s="10"/>
      <c r="FD3" s="10"/>
      <c r="FE3" s="10"/>
      <c r="FF3" s="225"/>
      <c r="FG3" s="9"/>
      <c r="FH3" s="9"/>
      <c r="FI3" s="9"/>
      <c r="FJ3" s="9"/>
      <c r="FK3" s="9"/>
      <c r="FL3" s="10"/>
      <c r="FM3" s="10"/>
      <c r="FN3" s="10"/>
      <c r="FO3" s="209"/>
      <c r="FP3" s="9"/>
      <c r="FQ3" s="9"/>
      <c r="FR3" s="9"/>
      <c r="FS3" s="9"/>
      <c r="FT3" s="9"/>
      <c r="FU3" s="10"/>
      <c r="FV3" s="10"/>
      <c r="FW3" s="10"/>
      <c r="FX3" s="209"/>
      <c r="FY3" s="9"/>
      <c r="FZ3" s="9"/>
      <c r="GA3" s="9"/>
      <c r="GB3" s="9"/>
      <c r="GC3" s="9"/>
      <c r="GD3" s="10"/>
      <c r="GE3" s="10"/>
      <c r="GF3" s="10"/>
      <c r="GG3" s="209"/>
      <c r="GH3" s="9"/>
      <c r="GI3" s="9"/>
      <c r="GJ3" s="9"/>
      <c r="GK3" s="9"/>
      <c r="GL3" s="9"/>
      <c r="GM3" s="10"/>
      <c r="GN3" s="10"/>
      <c r="GO3" s="10"/>
      <c r="GP3" s="225"/>
      <c r="GQ3" s="225"/>
      <c r="GR3" s="225"/>
      <c r="GS3" s="225"/>
      <c r="GT3" s="225"/>
      <c r="GU3" s="225"/>
      <c r="GV3" s="225"/>
      <c r="GW3" s="225"/>
      <c r="GX3" s="225"/>
      <c r="GY3" s="225"/>
      <c r="GZ3" s="178"/>
      <c r="HA3" s="10"/>
      <c r="HB3" s="10"/>
      <c r="HC3" s="10"/>
      <c r="HD3" s="10"/>
      <c r="HE3" s="10"/>
      <c r="HF3" s="10"/>
      <c r="HG3" s="10"/>
      <c r="HH3" s="8"/>
      <c r="HI3" s="8"/>
      <c r="HJ3" s="9"/>
      <c r="HK3" s="8"/>
      <c r="HL3" s="17"/>
      <c r="HM3" s="316"/>
    </row>
    <row r="4" spans="1:287" ht="70.900000000000006" hidden="1" customHeight="1">
      <c r="A4" s="8"/>
      <c r="B4" s="495" t="s">
        <v>5</v>
      </c>
      <c r="C4" s="496"/>
      <c r="D4" s="496"/>
      <c r="E4" s="496"/>
      <c r="F4" s="496"/>
      <c r="G4" s="496"/>
      <c r="H4" s="496"/>
      <c r="I4" s="496"/>
      <c r="J4" s="496"/>
      <c r="K4" s="496"/>
      <c r="L4" s="496"/>
      <c r="M4" s="497"/>
      <c r="N4" s="498"/>
      <c r="O4" s="499"/>
      <c r="P4" s="499"/>
      <c r="Q4" s="499"/>
      <c r="R4" s="499"/>
      <c r="S4" s="499"/>
      <c r="T4" s="499"/>
      <c r="U4" s="499"/>
      <c r="V4" s="499"/>
      <c r="W4" s="499"/>
      <c r="X4" s="499"/>
      <c r="Y4" s="499"/>
      <c r="Z4" s="499"/>
      <c r="AA4" s="499"/>
      <c r="AB4" s="499"/>
      <c r="AC4" s="499"/>
      <c r="AD4" s="499"/>
      <c r="AE4" s="500"/>
      <c r="AF4" s="527"/>
      <c r="AG4" s="527"/>
      <c r="AH4" s="30"/>
      <c r="AI4" s="30"/>
      <c r="AJ4" s="469"/>
      <c r="AK4" s="469"/>
      <c r="AL4" s="469"/>
      <c r="AM4" s="469"/>
      <c r="AN4" s="46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215"/>
      <c r="CV4" s="9"/>
      <c r="CW4" s="9"/>
      <c r="CX4" s="9"/>
      <c r="CY4" s="9"/>
      <c r="CZ4" s="9"/>
      <c r="DA4" s="10"/>
      <c r="DB4" s="10"/>
      <c r="DC4" s="10"/>
      <c r="DD4" s="225"/>
      <c r="DE4" s="9"/>
      <c r="DF4" s="9"/>
      <c r="DG4" s="9"/>
      <c r="DH4" s="9"/>
      <c r="DI4" s="9"/>
      <c r="DJ4" s="10"/>
      <c r="DK4" s="10"/>
      <c r="DL4" s="10"/>
      <c r="DM4" s="203"/>
      <c r="DN4" s="9"/>
      <c r="DO4" s="9"/>
      <c r="DP4" s="9"/>
      <c r="DQ4" s="9"/>
      <c r="DR4" s="9"/>
      <c r="DS4" s="10"/>
      <c r="DT4" s="10"/>
      <c r="DU4" s="10"/>
      <c r="DV4" s="203"/>
      <c r="DW4" s="9"/>
      <c r="DX4" s="9"/>
      <c r="DY4" s="9"/>
      <c r="DZ4" s="9"/>
      <c r="EA4" s="9"/>
      <c r="EB4" s="10"/>
      <c r="EC4" s="10"/>
      <c r="ED4" s="10"/>
      <c r="EE4" s="209"/>
      <c r="EF4" s="9"/>
      <c r="EG4" s="9"/>
      <c r="EH4" s="9"/>
      <c r="EI4" s="9"/>
      <c r="EJ4" s="9"/>
      <c r="EK4" s="10"/>
      <c r="EL4" s="10"/>
      <c r="EM4" s="10"/>
      <c r="EN4" s="209"/>
      <c r="EO4" s="9"/>
      <c r="EP4" s="9"/>
      <c r="EQ4" s="9"/>
      <c r="ER4" s="9"/>
      <c r="ES4" s="9"/>
      <c r="ET4" s="10"/>
      <c r="EU4" s="10"/>
      <c r="EV4" s="10"/>
      <c r="EW4" s="209"/>
      <c r="EX4" s="9"/>
      <c r="EY4" s="9"/>
      <c r="EZ4" s="9"/>
      <c r="FA4" s="9"/>
      <c r="FB4" s="9"/>
      <c r="FC4" s="10"/>
      <c r="FD4" s="10"/>
      <c r="FE4" s="10"/>
      <c r="FF4" s="225"/>
      <c r="FG4" s="9"/>
      <c r="FH4" s="9"/>
      <c r="FI4" s="9"/>
      <c r="FJ4" s="9"/>
      <c r="FK4" s="9"/>
      <c r="FL4" s="10"/>
      <c r="FM4" s="10"/>
      <c r="FN4" s="10"/>
      <c r="FO4" s="209"/>
      <c r="FP4" s="9"/>
      <c r="FQ4" s="9"/>
      <c r="FR4" s="9"/>
      <c r="FS4" s="9"/>
      <c r="FT4" s="9"/>
      <c r="FU4" s="10"/>
      <c r="FV4" s="10"/>
      <c r="FW4" s="10"/>
      <c r="FX4" s="209"/>
      <c r="FY4" s="9"/>
      <c r="FZ4" s="9"/>
      <c r="GA4" s="9"/>
      <c r="GB4" s="9"/>
      <c r="GC4" s="9"/>
      <c r="GD4" s="10"/>
      <c r="GE4" s="10"/>
      <c r="GF4" s="10"/>
      <c r="GG4" s="209"/>
      <c r="GH4" s="9"/>
      <c r="GI4" s="9"/>
      <c r="GJ4" s="9"/>
      <c r="GK4" s="9"/>
      <c r="GL4" s="9"/>
      <c r="GM4" s="10"/>
      <c r="GN4" s="10"/>
      <c r="GO4" s="10"/>
      <c r="GP4" s="225"/>
      <c r="GQ4" s="225"/>
      <c r="GR4" s="225"/>
      <c r="GS4" s="225"/>
      <c r="GT4" s="225"/>
      <c r="GU4" s="225"/>
      <c r="GV4" s="225"/>
      <c r="GW4" s="225"/>
      <c r="GX4" s="225"/>
      <c r="GY4" s="225"/>
      <c r="GZ4" s="178"/>
      <c r="HA4" s="10"/>
      <c r="HB4" s="10"/>
      <c r="HC4" s="10"/>
      <c r="HD4" s="10"/>
      <c r="HE4" s="10"/>
      <c r="HF4" s="10"/>
      <c r="HG4" s="10"/>
      <c r="HH4" s="8"/>
      <c r="HI4" s="8"/>
      <c r="HJ4" s="9"/>
      <c r="HK4" s="8"/>
      <c r="HL4" s="17"/>
      <c r="HM4" s="316"/>
    </row>
    <row r="5" spans="1:287" ht="21.6" hidden="1" customHeight="1">
      <c r="A5" s="3"/>
      <c r="B5" s="495" t="s">
        <v>6</v>
      </c>
      <c r="C5" s="496"/>
      <c r="D5" s="496"/>
      <c r="E5" s="496"/>
      <c r="F5" s="496"/>
      <c r="G5" s="496"/>
      <c r="H5" s="496"/>
      <c r="I5" s="496"/>
      <c r="J5" s="496"/>
      <c r="K5" s="496"/>
      <c r="L5" s="496"/>
      <c r="M5" s="497"/>
      <c r="N5" s="498"/>
      <c r="O5" s="499"/>
      <c r="P5" s="499"/>
      <c r="Q5" s="499"/>
      <c r="R5" s="499"/>
      <c r="S5" s="499"/>
      <c r="T5" s="499"/>
      <c r="U5" s="499"/>
      <c r="V5" s="499"/>
      <c r="W5" s="499"/>
      <c r="X5" s="499"/>
      <c r="Y5" s="499"/>
      <c r="Z5" s="499"/>
      <c r="AA5" s="499"/>
      <c r="AB5" s="499"/>
      <c r="AC5" s="499"/>
      <c r="AD5" s="499"/>
      <c r="AE5" s="500"/>
      <c r="AF5" s="527"/>
      <c r="AG5" s="527"/>
      <c r="AH5" s="38"/>
      <c r="AI5" s="38"/>
      <c r="AJ5" s="531"/>
      <c r="AK5" s="531"/>
      <c r="AL5" s="531"/>
      <c r="AM5" s="531"/>
      <c r="AN5" s="531"/>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216"/>
      <c r="CV5" s="6"/>
      <c r="CW5" s="6"/>
      <c r="CX5" s="6"/>
      <c r="CY5" s="6"/>
      <c r="CZ5" s="7"/>
      <c r="DA5" s="7"/>
      <c r="DB5" s="7"/>
      <c r="DC5" s="7"/>
      <c r="DD5" s="224"/>
      <c r="DE5" s="6"/>
      <c r="DF5" s="6"/>
      <c r="DG5" s="6"/>
      <c r="DH5" s="6"/>
      <c r="DI5" s="7"/>
      <c r="DJ5" s="7"/>
      <c r="DK5" s="7"/>
      <c r="DL5" s="7"/>
      <c r="DM5" s="202"/>
      <c r="DN5" s="6"/>
      <c r="DO5" s="6"/>
      <c r="DP5" s="6"/>
      <c r="DQ5" s="6"/>
      <c r="DR5" s="7"/>
      <c r="DS5" s="7"/>
      <c r="DT5" s="7"/>
      <c r="DU5" s="7"/>
      <c r="DV5" s="202"/>
      <c r="DW5" s="6"/>
      <c r="DX5" s="6"/>
      <c r="DY5" s="6"/>
      <c r="DZ5" s="6"/>
      <c r="EA5" s="7"/>
      <c r="EB5" s="7"/>
      <c r="EC5" s="7"/>
      <c r="ED5" s="7"/>
      <c r="EE5" s="208"/>
      <c r="EF5" s="6"/>
      <c r="EG5" s="6"/>
      <c r="EH5" s="6"/>
      <c r="EI5" s="6"/>
      <c r="EJ5" s="7"/>
      <c r="EK5" s="7"/>
      <c r="EL5" s="7"/>
      <c r="EM5" s="7"/>
      <c r="EN5" s="208"/>
      <c r="EO5" s="6"/>
      <c r="EP5" s="6"/>
      <c r="EQ5" s="6"/>
      <c r="ER5" s="6"/>
      <c r="ES5" s="7"/>
      <c r="ET5" s="7"/>
      <c r="EU5" s="7"/>
      <c r="EV5" s="7"/>
      <c r="EW5" s="208"/>
      <c r="EX5" s="6"/>
      <c r="EY5" s="6"/>
      <c r="EZ5" s="6"/>
      <c r="FA5" s="6"/>
      <c r="FB5" s="7"/>
      <c r="FC5" s="7"/>
      <c r="FD5" s="7"/>
      <c r="FE5" s="7"/>
      <c r="FF5" s="224"/>
      <c r="FG5" s="6"/>
      <c r="FH5" s="6"/>
      <c r="FI5" s="6"/>
      <c r="FJ5" s="6"/>
      <c r="FK5" s="7"/>
      <c r="FL5" s="7"/>
      <c r="FM5" s="7"/>
      <c r="FN5" s="7"/>
      <c r="FO5" s="208"/>
      <c r="FP5" s="6"/>
      <c r="FQ5" s="6"/>
      <c r="FR5" s="6"/>
      <c r="FS5" s="6"/>
      <c r="FT5" s="7"/>
      <c r="FU5" s="7"/>
      <c r="FV5" s="7"/>
      <c r="FW5" s="7"/>
      <c r="FX5" s="208"/>
      <c r="FY5" s="6"/>
      <c r="FZ5" s="6"/>
      <c r="GA5" s="6"/>
      <c r="GB5" s="6"/>
      <c r="GC5" s="7"/>
      <c r="GD5" s="7"/>
      <c r="GE5" s="7"/>
      <c r="GF5" s="7"/>
      <c r="GG5" s="208"/>
      <c r="GH5" s="6"/>
      <c r="GI5" s="6"/>
      <c r="GJ5" s="6"/>
      <c r="GK5" s="6"/>
      <c r="GL5" s="7"/>
      <c r="GM5" s="7"/>
      <c r="GN5" s="7"/>
      <c r="GO5" s="7"/>
      <c r="GP5" s="224"/>
      <c r="GQ5" s="224"/>
      <c r="GR5" s="224"/>
      <c r="GS5" s="224"/>
      <c r="GT5" s="224"/>
      <c r="GU5" s="224"/>
      <c r="GV5" s="224"/>
      <c r="GW5" s="224"/>
      <c r="GX5" s="224"/>
      <c r="GY5" s="224"/>
      <c r="GZ5" s="177"/>
      <c r="HA5" s="7"/>
      <c r="HB5" s="7"/>
      <c r="HC5" s="7"/>
      <c r="HD5" s="7"/>
      <c r="HE5" s="7"/>
      <c r="HF5" s="7"/>
      <c r="HG5" s="7"/>
      <c r="HH5" s="3"/>
      <c r="HI5" s="3"/>
      <c r="HJ5" s="6"/>
      <c r="HK5" s="3"/>
      <c r="HL5" s="16"/>
      <c r="HM5" s="315"/>
    </row>
    <row r="6" spans="1:287" ht="21.6" hidden="1" customHeight="1" thickBot="1">
      <c r="A6" s="3"/>
      <c r="B6" s="501" t="s">
        <v>7</v>
      </c>
      <c r="C6" s="502"/>
      <c r="D6" s="502"/>
      <c r="E6" s="502"/>
      <c r="F6" s="502"/>
      <c r="G6" s="502"/>
      <c r="H6" s="502"/>
      <c r="I6" s="502"/>
      <c r="J6" s="502"/>
      <c r="K6" s="502"/>
      <c r="L6" s="502"/>
      <c r="M6" s="503"/>
      <c r="N6" s="507"/>
      <c r="O6" s="508"/>
      <c r="P6" s="508"/>
      <c r="Q6" s="508"/>
      <c r="R6" s="508"/>
      <c r="S6" s="508"/>
      <c r="T6" s="508"/>
      <c r="U6" s="508"/>
      <c r="V6" s="508"/>
      <c r="W6" s="508"/>
      <c r="X6" s="508"/>
      <c r="Y6" s="508"/>
      <c r="Z6" s="508"/>
      <c r="AA6" s="508"/>
      <c r="AB6" s="508"/>
      <c r="AC6" s="508"/>
      <c r="AD6" s="508"/>
      <c r="AE6" s="509"/>
      <c r="AF6" s="527"/>
      <c r="AG6" s="527"/>
      <c r="AH6" s="30"/>
      <c r="AI6" s="30"/>
      <c r="AJ6" s="5"/>
      <c r="AK6" s="5"/>
      <c r="AL6" s="5"/>
      <c r="AM6" s="1"/>
      <c r="AN6" s="1"/>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216"/>
      <c r="CV6" s="6"/>
      <c r="CW6" s="6"/>
      <c r="CX6" s="6"/>
      <c r="CY6" s="6"/>
      <c r="CZ6" s="7"/>
      <c r="DA6" s="7"/>
      <c r="DB6" s="7"/>
      <c r="DC6" s="7"/>
      <c r="DD6" s="224"/>
      <c r="DE6" s="6"/>
      <c r="DF6" s="6"/>
      <c r="DG6" s="6"/>
      <c r="DH6" s="6"/>
      <c r="DI6" s="7"/>
      <c r="DJ6" s="7"/>
      <c r="DK6" s="7"/>
      <c r="DL6" s="7"/>
      <c r="DM6" s="202"/>
      <c r="DN6" s="6"/>
      <c r="DO6" s="6"/>
      <c r="DP6" s="6"/>
      <c r="DQ6" s="6"/>
      <c r="DR6" s="7"/>
      <c r="DS6" s="7"/>
      <c r="DT6" s="7"/>
      <c r="DU6" s="7"/>
      <c r="DV6" s="202"/>
      <c r="DW6" s="6"/>
      <c r="DX6" s="6"/>
      <c r="DY6" s="6"/>
      <c r="DZ6" s="6"/>
      <c r="EA6" s="7"/>
      <c r="EB6" s="7"/>
      <c r="EC6" s="7"/>
      <c r="ED6" s="7"/>
      <c r="EE6" s="208"/>
      <c r="EF6" s="6"/>
      <c r="EG6" s="6"/>
      <c r="EH6" s="6"/>
      <c r="EI6" s="6"/>
      <c r="EJ6" s="7"/>
      <c r="EK6" s="7"/>
      <c r="EL6" s="7"/>
      <c r="EM6" s="7"/>
      <c r="EN6" s="208"/>
      <c r="EO6" s="6"/>
      <c r="EP6" s="6"/>
      <c r="EQ6" s="6"/>
      <c r="ER6" s="6"/>
      <c r="ES6" s="7"/>
      <c r="ET6" s="7"/>
      <c r="EU6" s="7"/>
      <c r="EV6" s="7"/>
      <c r="EW6" s="208"/>
      <c r="EX6" s="6"/>
      <c r="EY6" s="6"/>
      <c r="EZ6" s="6"/>
      <c r="FA6" s="6"/>
      <c r="FB6" s="7"/>
      <c r="FC6" s="7"/>
      <c r="FD6" s="7"/>
      <c r="FE6" s="7"/>
      <c r="FF6" s="224"/>
      <c r="FG6" s="6"/>
      <c r="FH6" s="6"/>
      <c r="FI6" s="6"/>
      <c r="FJ6" s="6"/>
      <c r="FK6" s="7"/>
      <c r="FL6" s="7"/>
      <c r="FM6" s="7"/>
      <c r="FN6" s="7"/>
      <c r="FO6" s="208"/>
      <c r="FP6" s="6"/>
      <c r="FQ6" s="6"/>
      <c r="FR6" s="6"/>
      <c r="FS6" s="6"/>
      <c r="FT6" s="7"/>
      <c r="FU6" s="7"/>
      <c r="FV6" s="7"/>
      <c r="FW6" s="7"/>
      <c r="FX6" s="208"/>
      <c r="FY6" s="6"/>
      <c r="FZ6" s="6"/>
      <c r="GA6" s="6"/>
      <c r="GB6" s="6"/>
      <c r="GC6" s="7"/>
      <c r="GD6" s="7"/>
      <c r="GE6" s="7"/>
      <c r="GF6" s="7"/>
      <c r="GG6" s="208"/>
      <c r="GH6" s="6"/>
      <c r="GI6" s="6"/>
      <c r="GJ6" s="6"/>
      <c r="GK6" s="6"/>
      <c r="GL6" s="7"/>
      <c r="GM6" s="7"/>
      <c r="GN6" s="7"/>
      <c r="GO6" s="7"/>
      <c r="GP6" s="224"/>
      <c r="GQ6" s="224"/>
      <c r="GR6" s="224"/>
      <c r="GS6" s="224"/>
      <c r="GT6" s="224"/>
      <c r="GU6" s="224"/>
      <c r="GV6" s="224"/>
      <c r="GW6" s="224"/>
      <c r="GX6" s="224"/>
      <c r="GY6" s="224"/>
      <c r="GZ6" s="177"/>
      <c r="HA6" s="7"/>
      <c r="HB6" s="7"/>
      <c r="HC6" s="7"/>
      <c r="HD6" s="7"/>
      <c r="HE6" s="7"/>
      <c r="HF6" s="7"/>
      <c r="HG6" s="7"/>
      <c r="HH6" s="3"/>
      <c r="HI6" s="3"/>
      <c r="HJ6" s="6"/>
      <c r="HK6" s="3"/>
      <c r="HL6" s="16"/>
      <c r="HM6" s="315"/>
    </row>
    <row r="7" spans="1:287" ht="16.149999999999999" hidden="1" customHeight="1" thickBot="1">
      <c r="A7" s="3"/>
      <c r="B7" s="516" t="s">
        <v>8</v>
      </c>
      <c r="C7" s="517"/>
      <c r="D7" s="517"/>
      <c r="E7" s="517"/>
      <c r="F7" s="517"/>
      <c r="G7" s="517"/>
      <c r="H7" s="517"/>
      <c r="I7" s="517"/>
      <c r="J7" s="517"/>
      <c r="K7" s="517"/>
      <c r="L7" s="517"/>
      <c r="M7" s="517"/>
      <c r="N7" s="517"/>
      <c r="O7" s="517"/>
      <c r="P7" s="517"/>
      <c r="Q7" s="517"/>
      <c r="R7" s="517"/>
      <c r="S7" s="517"/>
      <c r="T7" s="517"/>
      <c r="U7" s="517"/>
      <c r="V7" s="517"/>
      <c r="W7" s="517"/>
      <c r="X7" s="517"/>
      <c r="Y7" s="517"/>
      <c r="Z7" s="517"/>
      <c r="AA7" s="517"/>
      <c r="AB7" s="517"/>
      <c r="AC7" s="517"/>
      <c r="AD7" s="517"/>
      <c r="AE7" s="517"/>
      <c r="AF7" s="517"/>
      <c r="AG7" s="517"/>
      <c r="AH7" s="517"/>
      <c r="AI7" s="517"/>
      <c r="AJ7" s="517"/>
      <c r="AK7" s="517"/>
      <c r="AL7" s="517"/>
      <c r="AM7" s="517"/>
      <c r="AN7" s="517"/>
      <c r="AO7" s="517"/>
      <c r="AP7" s="517"/>
      <c r="AQ7" s="61"/>
      <c r="AR7" s="61"/>
      <c r="AS7" s="61"/>
      <c r="AT7" s="61"/>
      <c r="AU7" s="61"/>
      <c r="AV7" s="61"/>
      <c r="AW7" s="61"/>
      <c r="AX7" s="6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217"/>
      <c r="CV7" s="11"/>
      <c r="CW7" s="11"/>
      <c r="CX7" s="11"/>
      <c r="CY7" s="11"/>
      <c r="CZ7" s="3"/>
      <c r="DA7" s="3"/>
      <c r="DB7" s="3"/>
      <c r="DC7" s="3"/>
      <c r="DD7" s="226"/>
      <c r="DE7" s="11"/>
      <c r="DF7" s="11"/>
      <c r="DG7" s="11"/>
      <c r="DH7" s="11"/>
      <c r="DI7" s="3"/>
      <c r="DJ7" s="3"/>
      <c r="DK7" s="3"/>
      <c r="DL7" s="3"/>
      <c r="DM7" s="204"/>
      <c r="DN7" s="11"/>
      <c r="DO7" s="11"/>
      <c r="DP7" s="11"/>
      <c r="DQ7" s="11"/>
      <c r="DR7" s="3"/>
      <c r="DS7" s="3"/>
      <c r="DT7" s="3"/>
      <c r="DU7" s="3"/>
      <c r="DV7" s="204"/>
      <c r="DW7" s="11"/>
      <c r="DX7" s="11"/>
      <c r="DY7" s="11"/>
      <c r="DZ7" s="11"/>
      <c r="EA7" s="3"/>
      <c r="EB7" s="3"/>
      <c r="EC7" s="3"/>
      <c r="ED7" s="3"/>
      <c r="EE7" s="210"/>
      <c r="EF7" s="11"/>
      <c r="EG7" s="11"/>
      <c r="EH7" s="11"/>
      <c r="EI7" s="11"/>
      <c r="EJ7" s="3"/>
      <c r="EK7" s="3"/>
      <c r="EL7" s="3"/>
      <c r="EM7" s="3"/>
      <c r="EN7" s="210"/>
      <c r="EO7" s="11"/>
      <c r="EP7" s="11"/>
      <c r="EQ7" s="11"/>
      <c r="ER7" s="11"/>
      <c r="ES7" s="3"/>
      <c r="ET7" s="3"/>
      <c r="EU7" s="3"/>
      <c r="EV7" s="3"/>
      <c r="EW7" s="210"/>
      <c r="EX7" s="11"/>
      <c r="EY7" s="11"/>
      <c r="EZ7" s="11"/>
      <c r="FA7" s="11"/>
      <c r="FB7" s="3"/>
      <c r="FC7" s="3"/>
      <c r="FD7" s="3"/>
      <c r="FE7" s="3"/>
      <c r="FF7" s="226"/>
      <c r="FG7" s="11"/>
      <c r="FH7" s="11"/>
      <c r="FI7" s="11"/>
      <c r="FJ7" s="11"/>
      <c r="FK7" s="3"/>
      <c r="FL7" s="3"/>
      <c r="FM7" s="3"/>
      <c r="FN7" s="3"/>
      <c r="FO7" s="210"/>
      <c r="FP7" s="11"/>
      <c r="FQ7" s="11"/>
      <c r="FR7" s="11"/>
      <c r="FS7" s="11"/>
      <c r="FT7" s="3"/>
      <c r="FU7" s="3"/>
      <c r="FV7" s="3"/>
      <c r="FW7" s="3"/>
      <c r="FX7" s="210"/>
      <c r="FY7" s="11"/>
      <c r="FZ7" s="11"/>
      <c r="GA7" s="11"/>
      <c r="GB7" s="11"/>
      <c r="GC7" s="3"/>
      <c r="GD7" s="3"/>
      <c r="GE7" s="3"/>
      <c r="GF7" s="3"/>
      <c r="GG7" s="210"/>
      <c r="GH7" s="11"/>
      <c r="GI7" s="11"/>
      <c r="GJ7" s="11"/>
      <c r="GK7" s="11"/>
      <c r="GL7" s="3"/>
      <c r="GM7" s="3"/>
      <c r="GN7" s="3"/>
      <c r="GO7" s="3"/>
      <c r="GP7" s="226"/>
      <c r="GQ7" s="226"/>
      <c r="GR7" s="226"/>
      <c r="GS7" s="226"/>
      <c r="GT7" s="226"/>
      <c r="GU7" s="226"/>
      <c r="GV7" s="226"/>
      <c r="GW7" s="226"/>
      <c r="GX7" s="226"/>
      <c r="GY7" s="226"/>
      <c r="GZ7" s="179"/>
      <c r="HA7" s="3"/>
      <c r="HB7" s="3"/>
      <c r="HC7" s="3"/>
      <c r="HD7" s="3"/>
      <c r="HE7" s="3"/>
      <c r="HF7" s="3"/>
      <c r="HG7" s="3"/>
      <c r="HH7" s="3"/>
      <c r="HI7" s="3"/>
      <c r="HJ7" s="11"/>
      <c r="HK7" s="3"/>
      <c r="HL7" s="16"/>
      <c r="HM7" s="315"/>
    </row>
    <row r="8" spans="1:287" ht="69.599999999999994" hidden="1" customHeight="1" thickBot="1">
      <c r="A8" s="165"/>
      <c r="B8" s="169"/>
      <c r="C8" s="170"/>
      <c r="D8" s="170"/>
      <c r="E8" s="170"/>
      <c r="F8" s="170"/>
      <c r="G8" s="170"/>
      <c r="H8" s="171" t="s">
        <v>504</v>
      </c>
      <c r="I8" s="171" t="s">
        <v>506</v>
      </c>
      <c r="J8" s="170"/>
      <c r="K8" s="170"/>
      <c r="L8" s="170"/>
      <c r="M8" s="170"/>
      <c r="N8" s="170"/>
      <c r="O8" s="170"/>
      <c r="P8" s="171" t="s">
        <v>510</v>
      </c>
      <c r="Q8" s="171" t="s">
        <v>511</v>
      </c>
      <c r="R8" s="170"/>
      <c r="S8" s="171" t="s">
        <v>512</v>
      </c>
      <c r="T8" s="171" t="s">
        <v>513</v>
      </c>
      <c r="U8" s="170"/>
      <c r="V8" s="170"/>
      <c r="W8" s="171" t="s">
        <v>514</v>
      </c>
      <c r="X8" s="170"/>
      <c r="Y8" s="170"/>
      <c r="Z8" s="170"/>
      <c r="AA8" s="170"/>
      <c r="AB8" s="170"/>
      <c r="AC8" s="170"/>
      <c r="AD8" s="170"/>
      <c r="AE8" s="170"/>
      <c r="AF8" s="170"/>
      <c r="AG8" s="170"/>
      <c r="AH8" s="170"/>
      <c r="AI8" s="170"/>
      <c r="AJ8" s="170"/>
      <c r="AK8" s="170"/>
      <c r="AL8" s="170"/>
      <c r="AM8" s="170"/>
      <c r="AN8" s="170"/>
      <c r="AO8" s="171" t="s">
        <v>505</v>
      </c>
      <c r="AP8" s="170"/>
      <c r="AQ8" s="168"/>
      <c r="AR8" s="168"/>
      <c r="AS8" s="168"/>
      <c r="AT8" s="168"/>
      <c r="AU8" s="171" t="s">
        <v>422</v>
      </c>
      <c r="AV8" s="171" t="s">
        <v>423</v>
      </c>
      <c r="AW8" s="171" t="s">
        <v>508</v>
      </c>
      <c r="AX8" s="171" t="s">
        <v>509</v>
      </c>
      <c r="AY8" s="166"/>
      <c r="AZ8" s="166"/>
      <c r="BA8" s="166"/>
      <c r="BB8" s="167"/>
      <c r="BC8" s="165"/>
      <c r="BD8" s="167"/>
      <c r="BE8" s="167"/>
      <c r="BF8" s="167"/>
      <c r="BG8" s="167"/>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217"/>
      <c r="CV8" s="11"/>
      <c r="CW8" s="11"/>
      <c r="CX8" s="11"/>
      <c r="CY8" s="11"/>
      <c r="CZ8" s="3"/>
      <c r="DA8" s="3"/>
      <c r="DB8" s="3"/>
      <c r="DC8" s="3"/>
      <c r="DD8" s="226"/>
      <c r="DE8" s="11"/>
      <c r="DF8" s="11"/>
      <c r="DG8" s="11"/>
      <c r="DH8" s="11"/>
      <c r="DI8" s="3"/>
      <c r="DJ8" s="3"/>
      <c r="DK8" s="3"/>
      <c r="DL8" s="3"/>
      <c r="DM8" s="204"/>
      <c r="DN8" s="11"/>
      <c r="DO8" s="11"/>
      <c r="DP8" s="11"/>
      <c r="DQ8" s="11"/>
      <c r="DR8" s="3"/>
      <c r="DS8" s="3"/>
      <c r="DT8" s="3"/>
      <c r="DU8" s="3"/>
      <c r="DV8" s="204"/>
      <c r="DW8" s="11"/>
      <c r="DX8" s="11"/>
      <c r="DY8" s="11"/>
      <c r="DZ8" s="11"/>
      <c r="EA8" s="3"/>
      <c r="EB8" s="3"/>
      <c r="EC8" s="3"/>
      <c r="ED8" s="3"/>
      <c r="EE8" s="210"/>
      <c r="EF8" s="11"/>
      <c r="EG8" s="11"/>
      <c r="EH8" s="11"/>
      <c r="EI8" s="11"/>
      <c r="EJ8" s="3"/>
      <c r="EK8" s="3"/>
      <c r="EL8" s="3"/>
      <c r="EM8" s="3"/>
      <c r="EN8" s="210"/>
      <c r="EO8" s="11"/>
      <c r="EP8" s="11"/>
      <c r="EQ8" s="11"/>
      <c r="ER8" s="11"/>
      <c r="ES8" s="3"/>
      <c r="ET8" s="3"/>
      <c r="EU8" s="3"/>
      <c r="EV8" s="3"/>
      <c r="EW8" s="210"/>
      <c r="EX8" s="11"/>
      <c r="EY8" s="11"/>
      <c r="EZ8" s="11"/>
      <c r="FA8" s="11"/>
      <c r="FB8" s="3"/>
      <c r="FC8" s="3"/>
      <c r="FD8" s="3"/>
      <c r="FE8" s="3"/>
      <c r="FF8" s="226"/>
      <c r="FG8" s="11"/>
      <c r="FH8" s="11"/>
      <c r="FI8" s="11"/>
      <c r="FJ8" s="11"/>
      <c r="FK8" s="3"/>
      <c r="FL8" s="3"/>
      <c r="FM8" s="3"/>
      <c r="FN8" s="3"/>
      <c r="FO8" s="210"/>
      <c r="FP8" s="11"/>
      <c r="FQ8" s="11"/>
      <c r="FR8" s="11"/>
      <c r="FS8" s="11"/>
      <c r="FT8" s="3"/>
      <c r="FU8" s="3"/>
      <c r="FV8" s="3"/>
      <c r="FW8" s="3"/>
      <c r="FX8" s="210"/>
      <c r="FY8" s="11"/>
      <c r="FZ8" s="11"/>
      <c r="GA8" s="11"/>
      <c r="GB8" s="11"/>
      <c r="GC8" s="3"/>
      <c r="GD8" s="3"/>
      <c r="GE8" s="3"/>
      <c r="GF8" s="3"/>
      <c r="GG8" s="210"/>
      <c r="GH8" s="11"/>
      <c r="GI8" s="11"/>
      <c r="GJ8" s="11"/>
      <c r="GK8" s="11"/>
      <c r="GL8" s="3"/>
      <c r="GM8" s="3"/>
      <c r="GN8" s="3"/>
      <c r="GO8" s="3"/>
      <c r="GP8" s="226"/>
      <c r="GQ8" s="226"/>
      <c r="GR8" s="226"/>
      <c r="GS8" s="226"/>
      <c r="GT8" s="226"/>
      <c r="GU8" s="226"/>
      <c r="GV8" s="226"/>
      <c r="GW8" s="226"/>
      <c r="GX8" s="226"/>
      <c r="GY8" s="226"/>
      <c r="GZ8" s="179"/>
      <c r="HA8" s="3"/>
      <c r="HB8" s="3"/>
      <c r="HC8" s="3"/>
      <c r="HD8" s="3"/>
      <c r="HE8" s="3"/>
      <c r="HF8" s="3"/>
      <c r="HG8" s="3"/>
      <c r="HH8" s="3"/>
      <c r="HI8" s="3"/>
      <c r="HJ8" s="11"/>
      <c r="HK8" s="3"/>
      <c r="HL8" s="16"/>
      <c r="HM8" s="315"/>
    </row>
    <row r="9" spans="1:287" ht="74.45" customHeight="1" thickBot="1">
      <c r="A9" s="12"/>
      <c r="B9" s="518" t="s">
        <v>9</v>
      </c>
      <c r="C9" s="521" t="s">
        <v>38</v>
      </c>
      <c r="D9" s="510" t="s">
        <v>411</v>
      </c>
      <c r="E9" s="513" t="s">
        <v>10</v>
      </c>
      <c r="F9" s="513" t="s">
        <v>11</v>
      </c>
      <c r="G9" s="510" t="s">
        <v>412</v>
      </c>
      <c r="H9" s="513"/>
      <c r="I9" s="513"/>
      <c r="J9" s="513" t="s">
        <v>12</v>
      </c>
      <c r="K9" s="513" t="s">
        <v>13</v>
      </c>
      <c r="L9" s="513" t="s">
        <v>31</v>
      </c>
      <c r="M9" s="513" t="s">
        <v>14</v>
      </c>
      <c r="N9" s="513" t="s">
        <v>15</v>
      </c>
      <c r="O9" s="513" t="s">
        <v>16</v>
      </c>
      <c r="P9" s="510"/>
      <c r="Q9" s="510"/>
      <c r="R9" s="513" t="s">
        <v>410</v>
      </c>
      <c r="S9" s="510"/>
      <c r="T9" s="510"/>
      <c r="U9" s="513" t="s">
        <v>2</v>
      </c>
      <c r="V9" s="504" t="s">
        <v>39</v>
      </c>
      <c r="W9" s="524" t="s">
        <v>329</v>
      </c>
      <c r="X9" s="158"/>
      <c r="Y9" s="158"/>
      <c r="Z9" s="53"/>
      <c r="AA9" s="53"/>
      <c r="AB9" s="53"/>
      <c r="AC9" s="53"/>
      <c r="AD9" s="513" t="s">
        <v>29</v>
      </c>
      <c r="AE9" s="528" t="s">
        <v>17</v>
      </c>
      <c r="AF9" s="528" t="s">
        <v>18</v>
      </c>
      <c r="AG9" s="528" t="s">
        <v>19</v>
      </c>
      <c r="AH9" s="528" t="s">
        <v>20</v>
      </c>
      <c r="AI9" s="528" t="s">
        <v>0</v>
      </c>
      <c r="AJ9" s="513" t="s">
        <v>32</v>
      </c>
      <c r="AK9" s="513" t="s">
        <v>33</v>
      </c>
      <c r="AL9" s="504" t="s">
        <v>40</v>
      </c>
      <c r="AM9" s="504" t="s">
        <v>41</v>
      </c>
      <c r="AN9" s="504" t="s">
        <v>42</v>
      </c>
      <c r="AO9" s="504" t="s">
        <v>0</v>
      </c>
      <c r="AP9" s="504" t="s">
        <v>390</v>
      </c>
      <c r="AQ9" s="489" t="s">
        <v>627</v>
      </c>
      <c r="AR9" s="489" t="s">
        <v>628</v>
      </c>
      <c r="AS9" s="489" t="s">
        <v>629</v>
      </c>
      <c r="AT9" s="489" t="s">
        <v>630</v>
      </c>
      <c r="AU9" s="489" t="s">
        <v>631</v>
      </c>
      <c r="AV9" s="489" t="s">
        <v>632</v>
      </c>
      <c r="AW9" s="504" t="s">
        <v>507</v>
      </c>
      <c r="AX9" s="540" t="s">
        <v>21</v>
      </c>
      <c r="AY9" s="550" t="s">
        <v>1</v>
      </c>
      <c r="AZ9" s="504" t="s">
        <v>599</v>
      </c>
      <c r="BA9" s="504" t="s">
        <v>595</v>
      </c>
      <c r="BB9" s="540" t="s">
        <v>598</v>
      </c>
      <c r="BC9" s="504" t="s">
        <v>43</v>
      </c>
      <c r="BD9" s="540" t="s">
        <v>598</v>
      </c>
      <c r="BE9" s="543" t="s">
        <v>44</v>
      </c>
      <c r="BF9" s="474" t="s">
        <v>49</v>
      </c>
      <c r="BG9" s="532" t="s">
        <v>45</v>
      </c>
      <c r="BH9" s="546" t="s">
        <v>594</v>
      </c>
      <c r="BI9" s="547"/>
      <c r="BJ9" s="450" t="s">
        <v>389</v>
      </c>
      <c r="BK9" s="451"/>
      <c r="BL9" s="451"/>
      <c r="BM9" s="452"/>
      <c r="BN9" s="486" t="s">
        <v>52</v>
      </c>
      <c r="BO9" s="460" t="s">
        <v>48</v>
      </c>
      <c r="BP9" s="460"/>
      <c r="BQ9" s="460"/>
      <c r="BR9" s="460"/>
      <c r="BS9" s="460"/>
      <c r="BT9" s="460"/>
      <c r="BU9" s="460"/>
      <c r="BV9" s="461"/>
      <c r="BW9" s="477" t="s">
        <v>50</v>
      </c>
      <c r="BX9" s="478"/>
      <c r="BY9" s="478"/>
      <c r="BZ9" s="478"/>
      <c r="CA9" s="479"/>
      <c r="CB9" s="477" t="s">
        <v>51</v>
      </c>
      <c r="CC9" s="478"/>
      <c r="CD9" s="478"/>
      <c r="CE9" s="478"/>
      <c r="CF9" s="479"/>
      <c r="CG9" s="459" t="s">
        <v>53</v>
      </c>
      <c r="CH9" s="460"/>
      <c r="CI9" s="460"/>
      <c r="CJ9" s="460"/>
      <c r="CK9" s="461"/>
      <c r="CL9" s="459" t="s">
        <v>391</v>
      </c>
      <c r="CM9" s="460"/>
      <c r="CN9" s="460"/>
      <c r="CO9" s="460"/>
      <c r="CP9" s="461"/>
      <c r="CQ9" s="459" t="s">
        <v>391</v>
      </c>
      <c r="CR9" s="460"/>
      <c r="CS9" s="460"/>
      <c r="CT9" s="460"/>
      <c r="CU9" s="461"/>
      <c r="CV9" s="450" t="s">
        <v>54</v>
      </c>
      <c r="CW9" s="451"/>
      <c r="CX9" s="451"/>
      <c r="CY9" s="452"/>
      <c r="CZ9" s="459" t="s">
        <v>376</v>
      </c>
      <c r="DA9" s="460"/>
      <c r="DB9" s="460"/>
      <c r="DC9" s="460"/>
      <c r="DD9" s="461"/>
      <c r="DE9" s="450" t="s">
        <v>378</v>
      </c>
      <c r="DF9" s="451"/>
      <c r="DG9" s="451"/>
      <c r="DH9" s="452"/>
      <c r="DI9" s="459" t="s">
        <v>377</v>
      </c>
      <c r="DJ9" s="460"/>
      <c r="DK9" s="460"/>
      <c r="DL9" s="460"/>
      <c r="DM9" s="461"/>
      <c r="DN9" s="450" t="s">
        <v>596</v>
      </c>
      <c r="DO9" s="451"/>
      <c r="DP9" s="451"/>
      <c r="DQ9" s="452"/>
      <c r="DR9" s="459" t="s">
        <v>597</v>
      </c>
      <c r="DS9" s="460"/>
      <c r="DT9" s="460"/>
      <c r="DU9" s="460"/>
      <c r="DV9" s="461"/>
      <c r="DW9" s="450" t="s">
        <v>646</v>
      </c>
      <c r="DX9" s="451"/>
      <c r="DY9" s="451"/>
      <c r="DZ9" s="452"/>
      <c r="EA9" s="459" t="s">
        <v>649</v>
      </c>
      <c r="EB9" s="460"/>
      <c r="EC9" s="460"/>
      <c r="ED9" s="460"/>
      <c r="EE9" s="461"/>
      <c r="EF9" s="450" t="s">
        <v>663</v>
      </c>
      <c r="EG9" s="451"/>
      <c r="EH9" s="451"/>
      <c r="EI9" s="452"/>
      <c r="EJ9" s="459" t="s">
        <v>664</v>
      </c>
      <c r="EK9" s="460"/>
      <c r="EL9" s="460"/>
      <c r="EM9" s="460"/>
      <c r="EN9" s="461"/>
      <c r="EO9" s="450" t="s">
        <v>665</v>
      </c>
      <c r="EP9" s="451"/>
      <c r="EQ9" s="451"/>
      <c r="ER9" s="452"/>
      <c r="ES9" s="459" t="s">
        <v>666</v>
      </c>
      <c r="ET9" s="460"/>
      <c r="EU9" s="460"/>
      <c r="EV9" s="460"/>
      <c r="EW9" s="461"/>
      <c r="EX9" s="450" t="s">
        <v>719</v>
      </c>
      <c r="EY9" s="451"/>
      <c r="EZ9" s="451"/>
      <c r="FA9" s="452"/>
      <c r="FB9" s="459" t="s">
        <v>720</v>
      </c>
      <c r="FC9" s="460"/>
      <c r="FD9" s="460"/>
      <c r="FE9" s="460"/>
      <c r="FF9" s="461"/>
      <c r="FG9" s="450" t="s">
        <v>384</v>
      </c>
      <c r="FH9" s="451"/>
      <c r="FI9" s="451"/>
      <c r="FJ9" s="452"/>
      <c r="FK9" s="459" t="s">
        <v>593</v>
      </c>
      <c r="FL9" s="460"/>
      <c r="FM9" s="460"/>
      <c r="FN9" s="460"/>
      <c r="FO9" s="461"/>
      <c r="FP9" s="450" t="s">
        <v>647</v>
      </c>
      <c r="FQ9" s="451"/>
      <c r="FR9" s="451"/>
      <c r="FS9" s="452"/>
      <c r="FT9" s="459" t="s">
        <v>648</v>
      </c>
      <c r="FU9" s="460"/>
      <c r="FV9" s="460"/>
      <c r="FW9" s="460"/>
      <c r="FX9" s="461"/>
      <c r="FY9" s="450" t="s">
        <v>668</v>
      </c>
      <c r="FZ9" s="451"/>
      <c r="GA9" s="451"/>
      <c r="GB9" s="452"/>
      <c r="GC9" s="459" t="s">
        <v>669</v>
      </c>
      <c r="GD9" s="460"/>
      <c r="GE9" s="460"/>
      <c r="GF9" s="460"/>
      <c r="GG9" s="461"/>
      <c r="GH9" s="450" t="s">
        <v>716</v>
      </c>
      <c r="GI9" s="451"/>
      <c r="GJ9" s="451"/>
      <c r="GK9" s="452"/>
      <c r="GL9" s="459" t="s">
        <v>715</v>
      </c>
      <c r="GM9" s="460"/>
      <c r="GN9" s="460"/>
      <c r="GO9" s="460"/>
      <c r="GP9" s="461"/>
      <c r="GQ9" s="450" t="s">
        <v>878</v>
      </c>
      <c r="GR9" s="451"/>
      <c r="GS9" s="451"/>
      <c r="GT9" s="452"/>
      <c r="GU9" s="459" t="s">
        <v>879</v>
      </c>
      <c r="GV9" s="460"/>
      <c r="GW9" s="460"/>
      <c r="GX9" s="460"/>
      <c r="GY9" s="461"/>
      <c r="GZ9" s="196"/>
      <c r="HA9" s="556" t="s">
        <v>246</v>
      </c>
      <c r="HB9" s="556" t="s">
        <v>601</v>
      </c>
      <c r="HC9" s="556" t="s">
        <v>602</v>
      </c>
      <c r="HD9" s="556" t="s">
        <v>603</v>
      </c>
      <c r="HE9" s="556" t="s">
        <v>605</v>
      </c>
      <c r="HF9" s="556" t="s">
        <v>604</v>
      </c>
      <c r="HG9" s="556" t="s">
        <v>606</v>
      </c>
      <c r="HH9" s="553" t="s">
        <v>3</v>
      </c>
      <c r="HI9" s="271"/>
      <c r="HJ9" s="272"/>
      <c r="HK9" s="273"/>
      <c r="HL9" s="274"/>
      <c r="HM9" s="317"/>
      <c r="HY9" s="364"/>
    </row>
    <row r="10" spans="1:287" ht="51" customHeight="1" thickBot="1">
      <c r="A10" s="12"/>
      <c r="B10" s="519"/>
      <c r="C10" s="522"/>
      <c r="D10" s="511"/>
      <c r="E10" s="514"/>
      <c r="F10" s="514"/>
      <c r="G10" s="511"/>
      <c r="H10" s="514"/>
      <c r="I10" s="514"/>
      <c r="J10" s="514"/>
      <c r="K10" s="514"/>
      <c r="L10" s="514"/>
      <c r="M10" s="514"/>
      <c r="N10" s="514"/>
      <c r="O10" s="514"/>
      <c r="P10" s="511"/>
      <c r="Q10" s="511"/>
      <c r="R10" s="514"/>
      <c r="S10" s="511"/>
      <c r="T10" s="511"/>
      <c r="U10" s="514"/>
      <c r="V10" s="505"/>
      <c r="W10" s="525"/>
      <c r="X10" s="159"/>
      <c r="Y10" s="159"/>
      <c r="Z10" s="54"/>
      <c r="AA10" s="54"/>
      <c r="AB10" s="54"/>
      <c r="AC10" s="54"/>
      <c r="AD10" s="514"/>
      <c r="AE10" s="529"/>
      <c r="AF10" s="529"/>
      <c r="AG10" s="529"/>
      <c r="AH10" s="529"/>
      <c r="AI10" s="529"/>
      <c r="AJ10" s="514"/>
      <c r="AK10" s="514"/>
      <c r="AL10" s="505"/>
      <c r="AM10" s="505"/>
      <c r="AN10" s="505"/>
      <c r="AO10" s="505"/>
      <c r="AP10" s="505"/>
      <c r="AQ10" s="490"/>
      <c r="AR10" s="490"/>
      <c r="AS10" s="490"/>
      <c r="AT10" s="490"/>
      <c r="AU10" s="490"/>
      <c r="AV10" s="490"/>
      <c r="AW10" s="505"/>
      <c r="AX10" s="541"/>
      <c r="AY10" s="551"/>
      <c r="AZ10" s="505"/>
      <c r="BA10" s="505"/>
      <c r="BB10" s="541"/>
      <c r="BC10" s="505"/>
      <c r="BD10" s="541"/>
      <c r="BE10" s="544"/>
      <c r="BF10" s="475"/>
      <c r="BG10" s="533"/>
      <c r="BH10" s="548" t="s">
        <v>36</v>
      </c>
      <c r="BI10" s="538" t="s">
        <v>37</v>
      </c>
      <c r="BJ10" s="483" t="s">
        <v>22</v>
      </c>
      <c r="BK10" s="484" t="s">
        <v>23</v>
      </c>
      <c r="BL10" s="485" t="s">
        <v>24</v>
      </c>
      <c r="BM10" s="458"/>
      <c r="BN10" s="487"/>
      <c r="BO10" s="537" t="s">
        <v>34</v>
      </c>
      <c r="BP10" s="536"/>
      <c r="BQ10" s="535" t="s">
        <v>35</v>
      </c>
      <c r="BR10" s="536"/>
      <c r="BS10" s="535" t="s">
        <v>46</v>
      </c>
      <c r="BT10" s="536"/>
      <c r="BU10" s="535" t="s">
        <v>47</v>
      </c>
      <c r="BV10" s="536"/>
      <c r="BW10" s="470" t="s">
        <v>22</v>
      </c>
      <c r="BX10" s="472" t="s">
        <v>23</v>
      </c>
      <c r="BY10" s="480" t="s">
        <v>25</v>
      </c>
      <c r="BZ10" s="481"/>
      <c r="CA10" s="482"/>
      <c r="CB10" s="470" t="s">
        <v>22</v>
      </c>
      <c r="CC10" s="472" t="s">
        <v>23</v>
      </c>
      <c r="CD10" s="480" t="s">
        <v>25</v>
      </c>
      <c r="CE10" s="481"/>
      <c r="CF10" s="482"/>
      <c r="CG10" s="464" t="s">
        <v>22</v>
      </c>
      <c r="CH10" s="464" t="s">
        <v>23</v>
      </c>
      <c r="CI10" s="466" t="s">
        <v>25</v>
      </c>
      <c r="CJ10" s="467"/>
      <c r="CK10" s="468"/>
      <c r="CL10" s="464" t="s">
        <v>22</v>
      </c>
      <c r="CM10" s="464" t="s">
        <v>23</v>
      </c>
      <c r="CN10" s="466" t="s">
        <v>25</v>
      </c>
      <c r="CO10" s="467"/>
      <c r="CP10" s="468"/>
      <c r="CQ10" s="462" t="s">
        <v>22</v>
      </c>
      <c r="CR10" s="464" t="s">
        <v>23</v>
      </c>
      <c r="CS10" s="466" t="s">
        <v>25</v>
      </c>
      <c r="CT10" s="467"/>
      <c r="CU10" s="468"/>
      <c r="CV10" s="453" t="s">
        <v>22</v>
      </c>
      <c r="CW10" s="455" t="s">
        <v>23</v>
      </c>
      <c r="CX10" s="457" t="s">
        <v>24</v>
      </c>
      <c r="CY10" s="458"/>
      <c r="CZ10" s="462" t="s">
        <v>22</v>
      </c>
      <c r="DA10" s="464" t="s">
        <v>23</v>
      </c>
      <c r="DB10" s="466" t="s">
        <v>25</v>
      </c>
      <c r="DC10" s="467"/>
      <c r="DD10" s="468"/>
      <c r="DE10" s="453" t="s">
        <v>22</v>
      </c>
      <c r="DF10" s="455" t="s">
        <v>23</v>
      </c>
      <c r="DG10" s="457" t="s">
        <v>24</v>
      </c>
      <c r="DH10" s="458"/>
      <c r="DI10" s="462" t="s">
        <v>22</v>
      </c>
      <c r="DJ10" s="464" t="s">
        <v>23</v>
      </c>
      <c r="DK10" s="466" t="s">
        <v>25</v>
      </c>
      <c r="DL10" s="467"/>
      <c r="DM10" s="468"/>
      <c r="DN10" s="453" t="s">
        <v>22</v>
      </c>
      <c r="DO10" s="455" t="s">
        <v>23</v>
      </c>
      <c r="DP10" s="457" t="s">
        <v>24</v>
      </c>
      <c r="DQ10" s="458"/>
      <c r="DR10" s="462" t="s">
        <v>22</v>
      </c>
      <c r="DS10" s="464" t="s">
        <v>23</v>
      </c>
      <c r="DT10" s="466" t="s">
        <v>25</v>
      </c>
      <c r="DU10" s="467"/>
      <c r="DV10" s="468"/>
      <c r="DW10" s="453" t="s">
        <v>22</v>
      </c>
      <c r="DX10" s="455" t="s">
        <v>23</v>
      </c>
      <c r="DY10" s="457" t="s">
        <v>24</v>
      </c>
      <c r="DZ10" s="458"/>
      <c r="EA10" s="462" t="s">
        <v>22</v>
      </c>
      <c r="EB10" s="464" t="s">
        <v>23</v>
      </c>
      <c r="EC10" s="466" t="s">
        <v>25</v>
      </c>
      <c r="ED10" s="467"/>
      <c r="EE10" s="468"/>
      <c r="EF10" s="453" t="s">
        <v>22</v>
      </c>
      <c r="EG10" s="455" t="s">
        <v>23</v>
      </c>
      <c r="EH10" s="457" t="s">
        <v>24</v>
      </c>
      <c r="EI10" s="458"/>
      <c r="EJ10" s="462" t="s">
        <v>22</v>
      </c>
      <c r="EK10" s="464" t="s">
        <v>23</v>
      </c>
      <c r="EL10" s="466" t="s">
        <v>25</v>
      </c>
      <c r="EM10" s="467"/>
      <c r="EN10" s="468"/>
      <c r="EO10" s="453" t="s">
        <v>22</v>
      </c>
      <c r="EP10" s="455" t="s">
        <v>23</v>
      </c>
      <c r="EQ10" s="457" t="s">
        <v>24</v>
      </c>
      <c r="ER10" s="458"/>
      <c r="ES10" s="462" t="s">
        <v>22</v>
      </c>
      <c r="ET10" s="464" t="s">
        <v>23</v>
      </c>
      <c r="EU10" s="466" t="s">
        <v>25</v>
      </c>
      <c r="EV10" s="467"/>
      <c r="EW10" s="468"/>
      <c r="EX10" s="453" t="s">
        <v>22</v>
      </c>
      <c r="EY10" s="455" t="s">
        <v>23</v>
      </c>
      <c r="EZ10" s="457" t="s">
        <v>24</v>
      </c>
      <c r="FA10" s="458"/>
      <c r="FB10" s="462" t="s">
        <v>22</v>
      </c>
      <c r="FC10" s="464" t="s">
        <v>23</v>
      </c>
      <c r="FD10" s="466" t="s">
        <v>25</v>
      </c>
      <c r="FE10" s="467"/>
      <c r="FF10" s="468"/>
      <c r="FG10" s="453" t="s">
        <v>22</v>
      </c>
      <c r="FH10" s="455" t="s">
        <v>23</v>
      </c>
      <c r="FI10" s="457" t="s">
        <v>24</v>
      </c>
      <c r="FJ10" s="458"/>
      <c r="FK10" s="462" t="s">
        <v>22</v>
      </c>
      <c r="FL10" s="464" t="s">
        <v>23</v>
      </c>
      <c r="FM10" s="466" t="s">
        <v>25</v>
      </c>
      <c r="FN10" s="467"/>
      <c r="FO10" s="468"/>
      <c r="FP10" s="453" t="s">
        <v>22</v>
      </c>
      <c r="FQ10" s="455" t="s">
        <v>23</v>
      </c>
      <c r="FR10" s="457" t="s">
        <v>24</v>
      </c>
      <c r="FS10" s="458"/>
      <c r="FT10" s="462" t="s">
        <v>22</v>
      </c>
      <c r="FU10" s="464" t="s">
        <v>23</v>
      </c>
      <c r="FV10" s="466" t="s">
        <v>25</v>
      </c>
      <c r="FW10" s="467"/>
      <c r="FX10" s="468"/>
      <c r="FY10" s="453" t="s">
        <v>22</v>
      </c>
      <c r="FZ10" s="455" t="s">
        <v>23</v>
      </c>
      <c r="GA10" s="457" t="s">
        <v>24</v>
      </c>
      <c r="GB10" s="458"/>
      <c r="GC10" s="462" t="s">
        <v>22</v>
      </c>
      <c r="GD10" s="464" t="s">
        <v>23</v>
      </c>
      <c r="GE10" s="466" t="s">
        <v>25</v>
      </c>
      <c r="GF10" s="467"/>
      <c r="GG10" s="468"/>
      <c r="GH10" s="453" t="s">
        <v>22</v>
      </c>
      <c r="GI10" s="455" t="s">
        <v>23</v>
      </c>
      <c r="GJ10" s="457" t="s">
        <v>24</v>
      </c>
      <c r="GK10" s="458"/>
      <c r="GL10" s="462" t="s">
        <v>22</v>
      </c>
      <c r="GM10" s="464" t="s">
        <v>23</v>
      </c>
      <c r="GN10" s="466" t="s">
        <v>25</v>
      </c>
      <c r="GO10" s="467"/>
      <c r="GP10" s="468"/>
      <c r="GQ10" s="453" t="s">
        <v>22</v>
      </c>
      <c r="GR10" s="455" t="s">
        <v>23</v>
      </c>
      <c r="GS10" s="457" t="s">
        <v>24</v>
      </c>
      <c r="GT10" s="458"/>
      <c r="GU10" s="462" t="s">
        <v>22</v>
      </c>
      <c r="GV10" s="464" t="s">
        <v>23</v>
      </c>
      <c r="GW10" s="466" t="s">
        <v>25</v>
      </c>
      <c r="GX10" s="467"/>
      <c r="GY10" s="468"/>
      <c r="GZ10" s="197"/>
      <c r="HA10" s="557"/>
      <c r="HB10" s="557"/>
      <c r="HC10" s="557"/>
      <c r="HD10" s="557"/>
      <c r="HE10" s="557"/>
      <c r="HF10" s="557"/>
      <c r="HG10" s="557"/>
      <c r="HH10" s="554"/>
      <c r="HI10" s="275"/>
      <c r="HJ10" s="276"/>
      <c r="HK10" s="277"/>
      <c r="HL10" s="278"/>
      <c r="HM10" s="317"/>
      <c r="HY10" s="364"/>
      <c r="IG10" s="352"/>
    </row>
    <row r="11" spans="1:287" ht="69" customHeight="1" thickBot="1">
      <c r="A11" s="13"/>
      <c r="B11" s="520"/>
      <c r="C11" s="523"/>
      <c r="D11" s="512"/>
      <c r="E11" s="515"/>
      <c r="F11" s="515"/>
      <c r="G11" s="512"/>
      <c r="H11" s="515"/>
      <c r="I11" s="515"/>
      <c r="J11" s="515"/>
      <c r="K11" s="515"/>
      <c r="L11" s="515"/>
      <c r="M11" s="515"/>
      <c r="N11" s="515"/>
      <c r="O11" s="515"/>
      <c r="P11" s="512"/>
      <c r="Q11" s="512"/>
      <c r="R11" s="515"/>
      <c r="S11" s="512"/>
      <c r="T11" s="512"/>
      <c r="U11" s="515"/>
      <c r="V11" s="506"/>
      <c r="W11" s="526"/>
      <c r="X11" s="160"/>
      <c r="Y11" s="160"/>
      <c r="Z11" s="55"/>
      <c r="AA11" s="55"/>
      <c r="AB11" s="55"/>
      <c r="AC11" s="55"/>
      <c r="AD11" s="515"/>
      <c r="AE11" s="530"/>
      <c r="AF11" s="530"/>
      <c r="AG11" s="530"/>
      <c r="AH11" s="530"/>
      <c r="AI11" s="530"/>
      <c r="AJ11" s="515"/>
      <c r="AK11" s="515"/>
      <c r="AL11" s="506"/>
      <c r="AM11" s="506"/>
      <c r="AN11" s="506"/>
      <c r="AO11" s="506"/>
      <c r="AP11" s="506"/>
      <c r="AQ11" s="491"/>
      <c r="AR11" s="491"/>
      <c r="AS11" s="491"/>
      <c r="AT11" s="491"/>
      <c r="AU11" s="491"/>
      <c r="AV11" s="491"/>
      <c r="AW11" s="506"/>
      <c r="AX11" s="542"/>
      <c r="AY11" s="552"/>
      <c r="AZ11" s="506"/>
      <c r="BA11" s="506"/>
      <c r="BB11" s="542"/>
      <c r="BC11" s="506"/>
      <c r="BD11" s="542"/>
      <c r="BE11" s="545"/>
      <c r="BF11" s="476"/>
      <c r="BG11" s="534"/>
      <c r="BH11" s="549"/>
      <c r="BI11" s="539"/>
      <c r="BJ11" s="454"/>
      <c r="BK11" s="456"/>
      <c r="BL11" s="142" t="s">
        <v>26</v>
      </c>
      <c r="BM11" s="47" t="s">
        <v>27</v>
      </c>
      <c r="BN11" s="488"/>
      <c r="BO11" s="48" t="s">
        <v>26</v>
      </c>
      <c r="BP11" s="49" t="s">
        <v>27</v>
      </c>
      <c r="BQ11" s="50" t="s">
        <v>26</v>
      </c>
      <c r="BR11" s="49" t="s">
        <v>27</v>
      </c>
      <c r="BS11" s="50" t="s">
        <v>26</v>
      </c>
      <c r="BT11" s="49" t="s">
        <v>27</v>
      </c>
      <c r="BU11" s="50" t="s">
        <v>26</v>
      </c>
      <c r="BV11" s="49" t="s">
        <v>27</v>
      </c>
      <c r="BW11" s="471"/>
      <c r="BX11" s="473"/>
      <c r="BY11" s="51" t="s">
        <v>26</v>
      </c>
      <c r="BZ11" s="51" t="s">
        <v>27</v>
      </c>
      <c r="CA11" s="52" t="s">
        <v>28</v>
      </c>
      <c r="CB11" s="471"/>
      <c r="CC11" s="473"/>
      <c r="CD11" s="51" t="s">
        <v>26</v>
      </c>
      <c r="CE11" s="51" t="s">
        <v>27</v>
      </c>
      <c r="CF11" s="52" t="s">
        <v>28</v>
      </c>
      <c r="CG11" s="465"/>
      <c r="CH11" s="465"/>
      <c r="CI11" s="50" t="s">
        <v>26</v>
      </c>
      <c r="CJ11" s="50" t="s">
        <v>27</v>
      </c>
      <c r="CK11" s="49" t="s">
        <v>28</v>
      </c>
      <c r="CL11" s="465"/>
      <c r="CM11" s="465"/>
      <c r="CN11" s="50" t="s">
        <v>26</v>
      </c>
      <c r="CO11" s="50" t="s">
        <v>27</v>
      </c>
      <c r="CP11" s="49" t="s">
        <v>28</v>
      </c>
      <c r="CQ11" s="463"/>
      <c r="CR11" s="465"/>
      <c r="CS11" s="50" t="s">
        <v>26</v>
      </c>
      <c r="CT11" s="50" t="s">
        <v>27</v>
      </c>
      <c r="CU11" s="218" t="s">
        <v>28</v>
      </c>
      <c r="CV11" s="454"/>
      <c r="CW11" s="456"/>
      <c r="CX11" s="46" t="s">
        <v>26</v>
      </c>
      <c r="CY11" s="47" t="s">
        <v>27</v>
      </c>
      <c r="CZ11" s="463"/>
      <c r="DA11" s="465"/>
      <c r="DB11" s="50" t="s">
        <v>26</v>
      </c>
      <c r="DC11" s="50" t="s">
        <v>27</v>
      </c>
      <c r="DD11" s="227" t="s">
        <v>28</v>
      </c>
      <c r="DE11" s="454"/>
      <c r="DF11" s="456"/>
      <c r="DG11" s="62" t="s">
        <v>26</v>
      </c>
      <c r="DH11" s="47" t="s">
        <v>27</v>
      </c>
      <c r="DI11" s="463"/>
      <c r="DJ11" s="465"/>
      <c r="DK11" s="50" t="s">
        <v>26</v>
      </c>
      <c r="DL11" s="50" t="s">
        <v>27</v>
      </c>
      <c r="DM11" s="200" t="s">
        <v>28</v>
      </c>
      <c r="DN11" s="454"/>
      <c r="DO11" s="456"/>
      <c r="DP11" s="141" t="s">
        <v>26</v>
      </c>
      <c r="DQ11" s="47" t="s">
        <v>27</v>
      </c>
      <c r="DR11" s="463"/>
      <c r="DS11" s="465"/>
      <c r="DT11" s="50" t="s">
        <v>26</v>
      </c>
      <c r="DU11" s="50" t="s">
        <v>27</v>
      </c>
      <c r="DV11" s="200" t="s">
        <v>28</v>
      </c>
      <c r="DW11" s="454"/>
      <c r="DX11" s="456"/>
      <c r="DY11" s="172" t="s">
        <v>26</v>
      </c>
      <c r="DZ11" s="47" t="s">
        <v>27</v>
      </c>
      <c r="EA11" s="463"/>
      <c r="EB11" s="465"/>
      <c r="EC11" s="50" t="s">
        <v>26</v>
      </c>
      <c r="ED11" s="50" t="s">
        <v>27</v>
      </c>
      <c r="EE11" s="211" t="s">
        <v>28</v>
      </c>
      <c r="EF11" s="454"/>
      <c r="EG11" s="456"/>
      <c r="EH11" s="175" t="s">
        <v>26</v>
      </c>
      <c r="EI11" s="47" t="s">
        <v>27</v>
      </c>
      <c r="EJ11" s="463"/>
      <c r="EK11" s="465"/>
      <c r="EL11" s="50" t="s">
        <v>26</v>
      </c>
      <c r="EM11" s="50" t="s">
        <v>27</v>
      </c>
      <c r="EN11" s="211" t="s">
        <v>28</v>
      </c>
      <c r="EO11" s="454"/>
      <c r="EP11" s="456"/>
      <c r="EQ11" s="175" t="s">
        <v>26</v>
      </c>
      <c r="ER11" s="47" t="s">
        <v>27</v>
      </c>
      <c r="ES11" s="463"/>
      <c r="ET11" s="465"/>
      <c r="EU11" s="50" t="s">
        <v>26</v>
      </c>
      <c r="EV11" s="50" t="s">
        <v>27</v>
      </c>
      <c r="EW11" s="211" t="s">
        <v>28</v>
      </c>
      <c r="EX11" s="454"/>
      <c r="EY11" s="456"/>
      <c r="EZ11" s="297" t="s">
        <v>26</v>
      </c>
      <c r="FA11" s="47" t="s">
        <v>27</v>
      </c>
      <c r="FB11" s="463"/>
      <c r="FC11" s="465"/>
      <c r="FD11" s="50" t="s">
        <v>26</v>
      </c>
      <c r="FE11" s="50" t="s">
        <v>27</v>
      </c>
      <c r="FF11" s="227" t="s">
        <v>28</v>
      </c>
      <c r="FG11" s="454"/>
      <c r="FH11" s="456"/>
      <c r="FI11" s="66" t="s">
        <v>26</v>
      </c>
      <c r="FJ11" s="47" t="s">
        <v>27</v>
      </c>
      <c r="FK11" s="463"/>
      <c r="FL11" s="465"/>
      <c r="FM11" s="50" t="s">
        <v>26</v>
      </c>
      <c r="FN11" s="50" t="s">
        <v>27</v>
      </c>
      <c r="FO11" s="211" t="s">
        <v>28</v>
      </c>
      <c r="FP11" s="454"/>
      <c r="FQ11" s="456"/>
      <c r="FR11" s="173" t="s">
        <v>26</v>
      </c>
      <c r="FS11" s="47" t="s">
        <v>27</v>
      </c>
      <c r="FT11" s="463"/>
      <c r="FU11" s="465"/>
      <c r="FV11" s="50" t="s">
        <v>26</v>
      </c>
      <c r="FW11" s="50" t="s">
        <v>27</v>
      </c>
      <c r="FX11" s="211" t="s">
        <v>28</v>
      </c>
      <c r="FY11" s="454"/>
      <c r="FZ11" s="456"/>
      <c r="GA11" s="195" t="s">
        <v>26</v>
      </c>
      <c r="GB11" s="47" t="s">
        <v>27</v>
      </c>
      <c r="GC11" s="463"/>
      <c r="GD11" s="465"/>
      <c r="GE11" s="50" t="s">
        <v>26</v>
      </c>
      <c r="GF11" s="50" t="s">
        <v>27</v>
      </c>
      <c r="GG11" s="211" t="s">
        <v>28</v>
      </c>
      <c r="GH11" s="454"/>
      <c r="GI11" s="456"/>
      <c r="GJ11" s="294" t="s">
        <v>26</v>
      </c>
      <c r="GK11" s="47" t="s">
        <v>27</v>
      </c>
      <c r="GL11" s="463"/>
      <c r="GM11" s="465"/>
      <c r="GN11" s="50" t="s">
        <v>26</v>
      </c>
      <c r="GO11" s="50" t="s">
        <v>27</v>
      </c>
      <c r="GP11" s="227" t="s">
        <v>28</v>
      </c>
      <c r="GQ11" s="454"/>
      <c r="GR11" s="456"/>
      <c r="GS11" s="344" t="s">
        <v>26</v>
      </c>
      <c r="GT11" s="47" t="s">
        <v>27</v>
      </c>
      <c r="GU11" s="463"/>
      <c r="GV11" s="465"/>
      <c r="GW11" s="50" t="s">
        <v>26</v>
      </c>
      <c r="GX11" s="50" t="s">
        <v>27</v>
      </c>
      <c r="GY11" s="227" t="s">
        <v>28</v>
      </c>
      <c r="GZ11" s="198"/>
      <c r="HA11" s="558" t="s">
        <v>28</v>
      </c>
      <c r="HB11" s="558"/>
      <c r="HC11" s="558"/>
      <c r="HD11" s="558"/>
      <c r="HE11" s="558"/>
      <c r="HF11" s="558"/>
      <c r="HG11" s="558"/>
      <c r="HH11" s="555"/>
      <c r="HI11" s="265" t="s">
        <v>709</v>
      </c>
      <c r="HJ11" s="265" t="s">
        <v>26</v>
      </c>
      <c r="HK11" s="265" t="s">
        <v>710</v>
      </c>
      <c r="HL11" s="266"/>
      <c r="HM11" s="318"/>
      <c r="HO11" s="370" t="s">
        <v>899</v>
      </c>
      <c r="HP11" s="370" t="s">
        <v>900</v>
      </c>
      <c r="HQ11" s="370" t="s">
        <v>880</v>
      </c>
      <c r="HR11" s="370" t="s">
        <v>881</v>
      </c>
      <c r="HS11" s="370" t="s">
        <v>882</v>
      </c>
      <c r="HT11" s="370" t="s">
        <v>883</v>
      </c>
      <c r="HU11" s="366" t="s">
        <v>884</v>
      </c>
      <c r="HV11" s="365" t="s">
        <v>885</v>
      </c>
      <c r="HW11" s="368" t="s">
        <v>886</v>
      </c>
      <c r="HX11" s="369" t="s">
        <v>887</v>
      </c>
      <c r="HY11" s="367"/>
      <c r="HZ11" s="370" t="s">
        <v>888</v>
      </c>
      <c r="IA11" s="370" t="s">
        <v>889</v>
      </c>
      <c r="IB11" s="370" t="s">
        <v>888</v>
      </c>
      <c r="IC11" s="370" t="s">
        <v>889</v>
      </c>
      <c r="IE11" s="354"/>
      <c r="IF11" s="355"/>
      <c r="IG11" s="353"/>
    </row>
    <row r="12" spans="1:287" s="146" customFormat="1" ht="15.75">
      <c r="A12" s="145"/>
      <c r="B12" s="143">
        <v>1</v>
      </c>
      <c r="C12" s="143">
        <v>2</v>
      </c>
      <c r="D12" s="143">
        <v>3</v>
      </c>
      <c r="E12" s="143">
        <v>4</v>
      </c>
      <c r="F12" s="143">
        <v>5</v>
      </c>
      <c r="G12" s="143">
        <v>6</v>
      </c>
      <c r="H12" s="143">
        <v>7</v>
      </c>
      <c r="I12" s="143">
        <v>8</v>
      </c>
      <c r="J12" s="143">
        <v>9</v>
      </c>
      <c r="K12" s="143">
        <v>10</v>
      </c>
      <c r="L12" s="143">
        <v>11</v>
      </c>
      <c r="M12" s="143">
        <v>12</v>
      </c>
      <c r="N12" s="143">
        <v>13</v>
      </c>
      <c r="O12" s="143">
        <v>14</v>
      </c>
      <c r="P12" s="143">
        <v>15</v>
      </c>
      <c r="Q12" s="143">
        <v>16</v>
      </c>
      <c r="R12" s="143">
        <v>17</v>
      </c>
      <c r="S12" s="143">
        <v>18</v>
      </c>
      <c r="T12" s="143">
        <v>19</v>
      </c>
      <c r="U12" s="143">
        <v>20</v>
      </c>
      <c r="V12" s="143">
        <v>21</v>
      </c>
      <c r="W12" s="143">
        <v>22</v>
      </c>
      <c r="X12" s="143">
        <v>23</v>
      </c>
      <c r="Y12" s="143">
        <v>24</v>
      </c>
      <c r="Z12" s="143">
        <v>25</v>
      </c>
      <c r="AA12" s="143">
        <v>26</v>
      </c>
      <c r="AB12" s="143">
        <v>27</v>
      </c>
      <c r="AC12" s="143">
        <v>28</v>
      </c>
      <c r="AD12" s="143">
        <v>29</v>
      </c>
      <c r="AE12" s="143">
        <v>30</v>
      </c>
      <c r="AF12" s="143">
        <v>31</v>
      </c>
      <c r="AG12" s="143">
        <v>32</v>
      </c>
      <c r="AH12" s="143">
        <v>33</v>
      </c>
      <c r="AI12" s="143">
        <v>34</v>
      </c>
      <c r="AJ12" s="143">
        <v>35</v>
      </c>
      <c r="AK12" s="143">
        <v>36</v>
      </c>
      <c r="AL12" s="143">
        <v>37</v>
      </c>
      <c r="AM12" s="143">
        <v>38</v>
      </c>
      <c r="AN12" s="143">
        <v>39</v>
      </c>
      <c r="AO12" s="143">
        <v>40</v>
      </c>
      <c r="AP12" s="143">
        <v>41</v>
      </c>
      <c r="AQ12" s="143">
        <v>42</v>
      </c>
      <c r="AR12" s="143">
        <v>43</v>
      </c>
      <c r="AS12" s="143">
        <v>44</v>
      </c>
      <c r="AT12" s="143">
        <v>45</v>
      </c>
      <c r="AU12" s="143">
        <v>46</v>
      </c>
      <c r="AV12" s="143">
        <v>47</v>
      </c>
      <c r="AW12" s="143">
        <v>48</v>
      </c>
      <c r="AX12" s="143">
        <v>49</v>
      </c>
      <c r="AY12" s="143">
        <v>50</v>
      </c>
      <c r="AZ12" s="143">
        <v>51</v>
      </c>
      <c r="BA12" s="143">
        <v>52</v>
      </c>
      <c r="BB12" s="143">
        <v>53</v>
      </c>
      <c r="BC12" s="143">
        <v>54</v>
      </c>
      <c r="BD12" s="143">
        <v>55</v>
      </c>
      <c r="BE12" s="143">
        <v>56</v>
      </c>
      <c r="BF12" s="143">
        <v>57</v>
      </c>
      <c r="BG12" s="143">
        <v>58</v>
      </c>
      <c r="BH12" s="143">
        <v>59</v>
      </c>
      <c r="BI12" s="143">
        <v>60</v>
      </c>
      <c r="BJ12" s="143">
        <v>61</v>
      </c>
      <c r="BK12" s="143">
        <v>62</v>
      </c>
      <c r="BL12" s="143">
        <v>63</v>
      </c>
      <c r="BM12" s="143">
        <v>64</v>
      </c>
      <c r="BN12" s="143">
        <v>65</v>
      </c>
      <c r="BO12" s="143">
        <v>66</v>
      </c>
      <c r="BP12" s="143">
        <v>67</v>
      </c>
      <c r="BQ12" s="143">
        <v>68</v>
      </c>
      <c r="BR12" s="143">
        <v>69</v>
      </c>
      <c r="BS12" s="143">
        <v>70</v>
      </c>
      <c r="BT12" s="143">
        <v>71</v>
      </c>
      <c r="BU12" s="143">
        <v>72</v>
      </c>
      <c r="BV12" s="143">
        <v>73</v>
      </c>
      <c r="BW12" s="143">
        <v>74</v>
      </c>
      <c r="BX12" s="143">
        <v>75</v>
      </c>
      <c r="BY12" s="143">
        <v>76</v>
      </c>
      <c r="BZ12" s="143">
        <v>77</v>
      </c>
      <c r="CA12" s="143">
        <v>78</v>
      </c>
      <c r="CB12" s="143">
        <v>79</v>
      </c>
      <c r="CC12" s="143">
        <v>80</v>
      </c>
      <c r="CD12" s="143">
        <v>81</v>
      </c>
      <c r="CE12" s="143">
        <v>82</v>
      </c>
      <c r="CF12" s="143">
        <v>83</v>
      </c>
      <c r="CG12" s="143">
        <v>84</v>
      </c>
      <c r="CH12" s="143">
        <v>85</v>
      </c>
      <c r="CI12" s="143">
        <v>86</v>
      </c>
      <c r="CJ12" s="143">
        <v>87</v>
      </c>
      <c r="CK12" s="143">
        <v>88</v>
      </c>
      <c r="CL12" s="143"/>
      <c r="CM12" s="143"/>
      <c r="CN12" s="143"/>
      <c r="CO12" s="143"/>
      <c r="CP12" s="143"/>
      <c r="CQ12" s="143">
        <v>89</v>
      </c>
      <c r="CR12" s="143">
        <v>90</v>
      </c>
      <c r="CS12" s="143">
        <v>91</v>
      </c>
      <c r="CT12" s="143">
        <v>92</v>
      </c>
      <c r="CU12" s="143">
        <v>93</v>
      </c>
      <c r="CV12" s="143">
        <v>94</v>
      </c>
      <c r="CW12" s="143">
        <v>95</v>
      </c>
      <c r="CX12" s="143">
        <v>96</v>
      </c>
      <c r="CY12" s="143">
        <v>97</v>
      </c>
      <c r="CZ12" s="143">
        <v>98</v>
      </c>
      <c r="DA12" s="143">
        <v>99</v>
      </c>
      <c r="DB12" s="143">
        <v>100</v>
      </c>
      <c r="DC12" s="143">
        <v>101</v>
      </c>
      <c r="DD12" s="143">
        <v>102</v>
      </c>
      <c r="DE12" s="143">
        <v>103</v>
      </c>
      <c r="DF12" s="143">
        <v>104</v>
      </c>
      <c r="DG12" s="143">
        <v>105</v>
      </c>
      <c r="DH12" s="143">
        <v>106</v>
      </c>
      <c r="DI12" s="143">
        <v>107</v>
      </c>
      <c r="DJ12" s="143">
        <v>108</v>
      </c>
      <c r="DK12" s="143">
        <v>109</v>
      </c>
      <c r="DL12" s="143">
        <v>110</v>
      </c>
      <c r="DM12" s="143">
        <v>111</v>
      </c>
      <c r="DN12" s="143">
        <v>112</v>
      </c>
      <c r="DO12" s="143">
        <v>113</v>
      </c>
      <c r="DP12" s="143">
        <v>114</v>
      </c>
      <c r="DQ12" s="143">
        <v>115</v>
      </c>
      <c r="DR12" s="143">
        <v>116</v>
      </c>
      <c r="DS12" s="143">
        <v>117</v>
      </c>
      <c r="DT12" s="143">
        <v>118</v>
      </c>
      <c r="DU12" s="143">
        <v>119</v>
      </c>
      <c r="DV12" s="143">
        <v>120</v>
      </c>
      <c r="DW12" s="143">
        <v>121</v>
      </c>
      <c r="DX12" s="143">
        <v>122</v>
      </c>
      <c r="DY12" s="143">
        <v>123</v>
      </c>
      <c r="DZ12" s="143">
        <v>124</v>
      </c>
      <c r="EA12" s="143">
        <v>125</v>
      </c>
      <c r="EB12" s="143">
        <v>126</v>
      </c>
      <c r="EC12" s="143">
        <v>127</v>
      </c>
      <c r="ED12" s="143">
        <v>128</v>
      </c>
      <c r="EE12" s="143">
        <v>129</v>
      </c>
      <c r="EF12" s="143">
        <v>130</v>
      </c>
      <c r="EG12" s="143">
        <v>131</v>
      </c>
      <c r="EH12" s="143">
        <v>132</v>
      </c>
      <c r="EI12" s="143">
        <v>133</v>
      </c>
      <c r="EJ12" s="143">
        <v>134</v>
      </c>
      <c r="EK12" s="143">
        <v>135</v>
      </c>
      <c r="EL12" s="143">
        <v>136</v>
      </c>
      <c r="EM12" s="143">
        <v>137</v>
      </c>
      <c r="EN12" s="143">
        <v>138</v>
      </c>
      <c r="EO12" s="143">
        <v>139</v>
      </c>
      <c r="EP12" s="143">
        <v>140</v>
      </c>
      <c r="EQ12" s="143">
        <v>141</v>
      </c>
      <c r="ER12" s="143">
        <v>142</v>
      </c>
      <c r="ES12" s="143">
        <v>143</v>
      </c>
      <c r="ET12" s="143">
        <v>144</v>
      </c>
      <c r="EU12" s="143">
        <v>145</v>
      </c>
      <c r="EV12" s="143">
        <v>146</v>
      </c>
      <c r="EW12" s="143">
        <v>147</v>
      </c>
      <c r="EX12" s="143">
        <v>139</v>
      </c>
      <c r="EY12" s="143">
        <v>140</v>
      </c>
      <c r="EZ12" s="143">
        <v>141</v>
      </c>
      <c r="FA12" s="143">
        <v>142</v>
      </c>
      <c r="FB12" s="143">
        <v>143</v>
      </c>
      <c r="FC12" s="143">
        <v>144</v>
      </c>
      <c r="FD12" s="143">
        <v>145</v>
      </c>
      <c r="FE12" s="143">
        <v>146</v>
      </c>
      <c r="FF12" s="143">
        <v>147</v>
      </c>
      <c r="FG12" s="143">
        <v>148</v>
      </c>
      <c r="FH12" s="143">
        <v>149</v>
      </c>
      <c r="FI12" s="143">
        <v>150</v>
      </c>
      <c r="FJ12" s="143">
        <v>151</v>
      </c>
      <c r="FK12" s="143">
        <v>152</v>
      </c>
      <c r="FL12" s="143">
        <v>153</v>
      </c>
      <c r="FM12" s="143">
        <v>154</v>
      </c>
      <c r="FN12" s="143">
        <v>155</v>
      </c>
      <c r="FO12" s="143">
        <v>156</v>
      </c>
      <c r="FP12" s="143">
        <v>157</v>
      </c>
      <c r="FQ12" s="143">
        <v>158</v>
      </c>
      <c r="FR12" s="143">
        <v>159</v>
      </c>
      <c r="FS12" s="143">
        <v>160</v>
      </c>
      <c r="FT12" s="143">
        <v>161</v>
      </c>
      <c r="FU12" s="143">
        <v>162</v>
      </c>
      <c r="FV12" s="143">
        <v>163</v>
      </c>
      <c r="FW12" s="143">
        <v>164</v>
      </c>
      <c r="FX12" s="143">
        <v>165</v>
      </c>
      <c r="FY12" s="143">
        <v>166</v>
      </c>
      <c r="FZ12" s="143">
        <v>167</v>
      </c>
      <c r="GA12" s="143">
        <v>168</v>
      </c>
      <c r="GB12" s="143">
        <v>169</v>
      </c>
      <c r="GC12" s="143">
        <v>170</v>
      </c>
      <c r="GD12" s="143">
        <v>171</v>
      </c>
      <c r="GE12" s="143">
        <v>172</v>
      </c>
      <c r="GF12" s="143">
        <v>173</v>
      </c>
      <c r="GG12" s="143">
        <v>174</v>
      </c>
      <c r="GH12" s="143">
        <v>175</v>
      </c>
      <c r="GI12" s="143">
        <v>176</v>
      </c>
      <c r="GJ12" s="143">
        <v>177</v>
      </c>
      <c r="GK12" s="143">
        <v>178</v>
      </c>
      <c r="GL12" s="143">
        <v>179</v>
      </c>
      <c r="GM12" s="143">
        <v>180</v>
      </c>
      <c r="GN12" s="143">
        <v>181</v>
      </c>
      <c r="GO12" s="143">
        <v>182</v>
      </c>
      <c r="GP12" s="143">
        <v>183</v>
      </c>
      <c r="GQ12" s="143"/>
      <c r="GR12" s="143"/>
      <c r="GS12" s="143"/>
      <c r="GT12" s="143"/>
      <c r="GU12" s="143"/>
      <c r="GV12" s="143"/>
      <c r="GW12" s="143"/>
      <c r="GX12" s="143"/>
      <c r="GY12" s="143"/>
      <c r="GZ12" s="143">
        <v>184</v>
      </c>
      <c r="HA12" s="143">
        <v>185</v>
      </c>
      <c r="HB12" s="143">
        <v>186</v>
      </c>
      <c r="HC12" s="143">
        <v>187</v>
      </c>
      <c r="HD12" s="143">
        <v>188</v>
      </c>
      <c r="HE12" s="143">
        <v>189</v>
      </c>
      <c r="HF12" s="143">
        <v>190</v>
      </c>
      <c r="HG12" s="143">
        <v>191</v>
      </c>
      <c r="HH12" s="260">
        <v>192</v>
      </c>
      <c r="HI12" s="143">
        <v>193</v>
      </c>
      <c r="HJ12" s="143">
        <v>194</v>
      </c>
      <c r="HK12" s="314">
        <v>195</v>
      </c>
      <c r="HL12" s="314">
        <v>197</v>
      </c>
      <c r="HM12" s="314">
        <v>199</v>
      </c>
      <c r="HN12" s="314">
        <v>200</v>
      </c>
      <c r="HO12" s="347">
        <v>201</v>
      </c>
      <c r="HP12" s="348"/>
      <c r="HQ12" s="348"/>
      <c r="HR12" s="348"/>
      <c r="HS12" s="348"/>
      <c r="HT12" s="348"/>
      <c r="HU12" s="348"/>
      <c r="HV12" s="348"/>
      <c r="HW12" s="348"/>
      <c r="HX12" s="348"/>
      <c r="HY12" s="363"/>
      <c r="HZ12" s="361"/>
      <c r="IA12" s="361"/>
      <c r="IB12" s="361"/>
      <c r="IC12" s="361"/>
      <c r="ID12" s="348"/>
      <c r="IE12" s="348"/>
      <c r="IF12" s="356"/>
    </row>
    <row r="13" spans="1:287" s="1" customFormat="1" ht="30" customHeight="1">
      <c r="A13" s="12"/>
      <c r="B13" s="31"/>
      <c r="C13" s="31"/>
      <c r="D13" s="14"/>
      <c r="E13" s="14"/>
      <c r="F13" s="14"/>
      <c r="G13" s="14"/>
      <c r="H13" s="14"/>
      <c r="I13" s="14"/>
      <c r="J13" s="14"/>
      <c r="K13" s="14"/>
      <c r="L13" s="14"/>
      <c r="M13" s="14"/>
      <c r="N13" s="14"/>
      <c r="O13" s="14"/>
      <c r="P13" s="14"/>
      <c r="Q13" s="14"/>
      <c r="R13" s="14"/>
      <c r="S13" s="14"/>
      <c r="T13" s="14"/>
      <c r="U13" s="14"/>
      <c r="V13" s="14"/>
      <c r="W13" s="31"/>
      <c r="X13" s="31"/>
      <c r="Y13" s="31"/>
      <c r="Z13" s="31"/>
      <c r="AA13" s="31"/>
      <c r="AB13" s="31"/>
      <c r="AC13" s="31"/>
      <c r="AD13" s="14"/>
      <c r="AE13" s="31"/>
      <c r="AF13" s="31"/>
      <c r="AG13" s="31"/>
      <c r="AH13" s="31"/>
      <c r="AI13" s="31"/>
      <c r="AJ13" s="14"/>
      <c r="AK13" s="14"/>
      <c r="AL13" s="14"/>
      <c r="AM13" s="14"/>
      <c r="AN13" s="14"/>
      <c r="AO13" s="14"/>
      <c r="AP13" s="14"/>
      <c r="AQ13" s="22" t="s">
        <v>62</v>
      </c>
      <c r="AR13" s="22" t="s">
        <v>63</v>
      </c>
      <c r="AS13" s="22"/>
      <c r="AT13" s="22"/>
      <c r="AU13" s="22"/>
      <c r="AV13" s="22"/>
      <c r="AW13" s="22" t="s">
        <v>62</v>
      </c>
      <c r="AX13" s="22" t="s">
        <v>63</v>
      </c>
      <c r="AY13" s="14"/>
      <c r="AZ13" s="14"/>
      <c r="BA13" s="14"/>
      <c r="BB13" s="14"/>
      <c r="BC13" s="14"/>
      <c r="BD13" s="14"/>
      <c r="BE13" s="19"/>
      <c r="BF13" s="19"/>
      <c r="BG13" s="19"/>
      <c r="BH13" s="19"/>
      <c r="BI13" s="19"/>
      <c r="BJ13" s="19"/>
      <c r="BK13" s="19"/>
      <c r="BL13" s="161">
        <v>0.45</v>
      </c>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340"/>
      <c r="CR13" s="340"/>
      <c r="CS13" s="343">
        <v>0.55000000000000004</v>
      </c>
      <c r="CT13" s="325"/>
      <c r="CU13" s="143"/>
      <c r="CV13" s="19"/>
      <c r="CW13" s="19"/>
      <c r="CX13" s="161">
        <v>0.8</v>
      </c>
      <c r="CY13" s="19"/>
      <c r="CZ13" s="14"/>
      <c r="DA13" s="14"/>
      <c r="DB13" s="161">
        <v>0.85</v>
      </c>
      <c r="DC13" s="14"/>
      <c r="DD13" s="143"/>
      <c r="DE13" s="19"/>
      <c r="DF13" s="19"/>
      <c r="DG13" s="161">
        <v>0.8</v>
      </c>
      <c r="DH13" s="19"/>
      <c r="DI13" s="14"/>
      <c r="DJ13" s="14"/>
      <c r="DK13" s="161">
        <v>0.85</v>
      </c>
      <c r="DL13" s="14"/>
      <c r="DM13" s="205"/>
      <c r="DN13" s="19"/>
      <c r="DO13" s="19"/>
      <c r="DP13" s="161">
        <v>0.8</v>
      </c>
      <c r="DQ13" s="19"/>
      <c r="DR13" s="14"/>
      <c r="DS13" s="14"/>
      <c r="DT13" s="161">
        <v>0.85</v>
      </c>
      <c r="DU13" s="14"/>
      <c r="DV13" s="205"/>
      <c r="DW13" s="19"/>
      <c r="DX13" s="19"/>
      <c r="DY13" s="161">
        <v>0.8</v>
      </c>
      <c r="DZ13" s="19"/>
      <c r="EA13" s="14"/>
      <c r="EB13" s="14"/>
      <c r="EC13" s="161">
        <v>0.85</v>
      </c>
      <c r="ED13" s="14"/>
      <c r="EE13" s="205"/>
      <c r="EF13" s="19"/>
      <c r="EG13" s="19"/>
      <c r="EH13" s="161">
        <v>0.8</v>
      </c>
      <c r="EI13" s="19"/>
      <c r="EJ13" s="14"/>
      <c r="EK13" s="14"/>
      <c r="EL13" s="161">
        <v>0.85</v>
      </c>
      <c r="EM13" s="14"/>
      <c r="EN13" s="143"/>
      <c r="EO13" s="19"/>
      <c r="EP13" s="19"/>
      <c r="EQ13" s="161">
        <v>0.8</v>
      </c>
      <c r="ER13" s="19"/>
      <c r="ES13" s="14"/>
      <c r="ET13" s="14"/>
      <c r="EU13" s="161">
        <v>0.85</v>
      </c>
      <c r="EV13" s="14"/>
      <c r="EW13" s="205"/>
      <c r="EX13" s="19"/>
      <c r="EY13" s="19"/>
      <c r="EZ13" s="161">
        <v>0.8</v>
      </c>
      <c r="FA13" s="19"/>
      <c r="FB13" s="14"/>
      <c r="FC13" s="14"/>
      <c r="FD13" s="161">
        <v>0.85</v>
      </c>
      <c r="FE13" s="14"/>
      <c r="FF13" s="295"/>
      <c r="FG13" s="41">
        <v>43231</v>
      </c>
      <c r="FH13" s="19"/>
      <c r="FI13" s="161">
        <v>1</v>
      </c>
      <c r="FJ13" s="19"/>
      <c r="FK13" s="14"/>
      <c r="FL13" s="14"/>
      <c r="FM13" s="161">
        <v>1</v>
      </c>
      <c r="FN13" s="14"/>
      <c r="FO13" s="205"/>
      <c r="FP13" s="41">
        <v>43231</v>
      </c>
      <c r="FQ13" s="19"/>
      <c r="FR13" s="161">
        <v>1</v>
      </c>
      <c r="FS13" s="19"/>
      <c r="FT13" s="14"/>
      <c r="FU13" s="14"/>
      <c r="FV13" s="161">
        <v>1</v>
      </c>
      <c r="FW13" s="14"/>
      <c r="FX13" s="205"/>
      <c r="FY13" s="41">
        <v>43231</v>
      </c>
      <c r="FZ13" s="19"/>
      <c r="GA13" s="161">
        <v>1</v>
      </c>
      <c r="GB13" s="19"/>
      <c r="GC13" s="14"/>
      <c r="GD13" s="14"/>
      <c r="GE13" s="161">
        <v>1</v>
      </c>
      <c r="GF13" s="14"/>
      <c r="GG13" s="205"/>
      <c r="GH13" s="41"/>
      <c r="GI13" s="19"/>
      <c r="GJ13" s="161"/>
      <c r="GK13" s="19"/>
      <c r="GL13" s="14"/>
      <c r="GM13" s="14"/>
      <c r="GN13" s="161"/>
      <c r="GO13" s="14"/>
      <c r="GP13" s="228"/>
      <c r="GQ13" s="295"/>
      <c r="GR13" s="295"/>
      <c r="GS13" s="295"/>
      <c r="GT13" s="295"/>
      <c r="GU13" s="295"/>
      <c r="GV13" s="295"/>
      <c r="GW13" s="295"/>
      <c r="GX13" s="295"/>
      <c r="GY13" s="295"/>
      <c r="GZ13" s="147"/>
      <c r="HA13" s="14"/>
      <c r="HB13" s="14"/>
      <c r="HC13" s="44"/>
      <c r="HD13" s="14"/>
      <c r="HE13" s="44"/>
      <c r="HF13" s="14"/>
      <c r="HG13" s="44"/>
      <c r="HH13" s="261"/>
      <c r="HI13" s="14"/>
      <c r="HJ13" s="44">
        <v>1</v>
      </c>
      <c r="HK13" s="264"/>
      <c r="HL13" s="264"/>
      <c r="HM13" s="319"/>
      <c r="HO13" s="346"/>
      <c r="HP13" s="346"/>
      <c r="HQ13" s="346"/>
      <c r="HR13" s="346"/>
      <c r="HS13" s="346"/>
      <c r="HT13" s="346"/>
      <c r="HU13" s="346"/>
      <c r="HV13" s="346"/>
      <c r="HW13" s="346"/>
      <c r="HX13" s="346"/>
      <c r="HY13" s="364"/>
      <c r="HZ13" s="362"/>
      <c r="IA13" s="362"/>
      <c r="IB13" s="362"/>
      <c r="IC13" s="362"/>
      <c r="ID13" s="346"/>
      <c r="IE13" s="359" t="s">
        <v>890</v>
      </c>
      <c r="IF13" s="360" t="s">
        <v>891</v>
      </c>
    </row>
    <row r="14" spans="1:287" s="1" customFormat="1" ht="28.5" customHeight="1">
      <c r="A14" s="15"/>
      <c r="B14" s="31" t="s">
        <v>164</v>
      </c>
      <c r="C14" s="31" t="s">
        <v>165</v>
      </c>
      <c r="D14" s="14"/>
      <c r="E14" s="14"/>
      <c r="F14" s="14"/>
      <c r="G14" s="14"/>
      <c r="H14" s="14"/>
      <c r="I14" s="14"/>
      <c r="J14" s="14"/>
      <c r="K14" s="14"/>
      <c r="L14" s="14"/>
      <c r="M14" s="14"/>
      <c r="N14" s="14"/>
      <c r="O14" s="14"/>
      <c r="P14" s="14"/>
      <c r="Q14" s="14"/>
      <c r="R14" s="14" t="s">
        <v>322</v>
      </c>
      <c r="S14" s="14" t="s">
        <v>396</v>
      </c>
      <c r="T14" s="14" t="s">
        <v>395</v>
      </c>
      <c r="U14" s="14" t="s">
        <v>166</v>
      </c>
      <c r="V14" s="14"/>
      <c r="W14" s="31"/>
      <c r="X14" s="31"/>
      <c r="Y14" s="31"/>
      <c r="Z14" s="31"/>
      <c r="AA14" s="31"/>
      <c r="AB14" s="31"/>
      <c r="AC14" s="31"/>
      <c r="AD14" s="14"/>
      <c r="AE14" s="31" t="s">
        <v>189</v>
      </c>
      <c r="AF14" s="31">
        <v>0</v>
      </c>
      <c r="AG14" s="31" t="s">
        <v>173</v>
      </c>
      <c r="AH14" s="31" t="s">
        <v>164</v>
      </c>
      <c r="AI14" s="31" t="s">
        <v>194</v>
      </c>
      <c r="AJ14" s="14"/>
      <c r="AK14" s="14"/>
      <c r="AL14" s="14" t="s">
        <v>167</v>
      </c>
      <c r="AM14" s="14"/>
      <c r="AN14" s="14" t="s">
        <v>169</v>
      </c>
      <c r="AO14" s="14" t="str">
        <f>CONCATENATE("0055-",B14,"-",C14,"-","4",".",AE14,".",AF14,".",AG14,".",AH14,"-",AL14,".",AN14,"-",AI14)</f>
        <v>0055-CPC-GA1-4.3.0.00.CPC-ATH.TP-0001</v>
      </c>
      <c r="AP14" s="14" t="str">
        <f>CONCATENATE("0055-",B14,"-",C14,"-","4",".",AE14,".",AF14,".",AG14,".",AH14,"-",AL14,"-",AN14,"-",AI14,"_",BD14,"_",U14)</f>
        <v>0055-CPC-GA1-4.3.0.00.CPC-ATH-TP-0001_A1_ER</v>
      </c>
      <c r="AQ14" s="21" t="s">
        <v>323</v>
      </c>
      <c r="AR14" s="21" t="s">
        <v>57</v>
      </c>
      <c r="AS14" s="21"/>
      <c r="AT14" s="21"/>
      <c r="AU14" s="21"/>
      <c r="AV14" s="21"/>
      <c r="AW14" s="21" t="s">
        <v>323</v>
      </c>
      <c r="AX14" s="21" t="s">
        <v>375</v>
      </c>
      <c r="AY14" s="14"/>
      <c r="AZ14" s="14" t="s">
        <v>798</v>
      </c>
      <c r="BA14" s="14" t="s">
        <v>529</v>
      </c>
      <c r="BB14" s="14" t="str">
        <f>IF(GT14&gt;0,"04",IF(GK14&gt;0,"03",IF(GB14&gt;0,"02",IF(FS14&gt;0,"01",IF(FJ14&gt;0,"00",IF(FA14&gt;0,"H1",IF(ER14&gt;0,"G1",IF(EI14&gt;0,"F1",IF(DZ14&gt;0,"E1",IF(DQ14&gt;0,"D1",IF(DH14&gt;0,"C1",IF(CY14&gt;0,"B1",IF(BM14&gt;0,"A1","-")))))))))))))</f>
        <v>A1</v>
      </c>
      <c r="BC14" s="14" t="s">
        <v>239</v>
      </c>
      <c r="BD14" s="14" t="str">
        <f>BB14</f>
        <v>A1</v>
      </c>
      <c r="BE14" s="14"/>
      <c r="BF14" s="14"/>
      <c r="BG14" s="20"/>
      <c r="BH14" s="14"/>
      <c r="BI14" s="14"/>
      <c r="BJ14" s="336">
        <v>43889</v>
      </c>
      <c r="BK14" s="336">
        <f ca="1">IF(BM14&gt;0,BL14,IF(BJ14&lt;TODAY(),WORKDAY(TODAY(),10),BJ14))</f>
        <v>43874</v>
      </c>
      <c r="BL14" s="41">
        <v>43874</v>
      </c>
      <c r="BM14" s="14" t="s">
        <v>771</v>
      </c>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336">
        <f>WORKDAY(BJ14,20)</f>
        <v>43917</v>
      </c>
      <c r="CR14" s="336">
        <f ca="1">IF(BM14&gt;0,WORKDAY(BK14,20),"-")</f>
        <v>43902</v>
      </c>
      <c r="CS14" s="336">
        <v>43986</v>
      </c>
      <c r="CT14" s="325" t="s">
        <v>901</v>
      </c>
      <c r="CU14" s="143">
        <v>1</v>
      </c>
      <c r="CV14" s="41">
        <f>WORKDAY(CQ14,10)</f>
        <v>43931</v>
      </c>
      <c r="CW14" s="41">
        <f ca="1">IF(CT14&gt;0,WORKDAY(CR14,10),"-")</f>
        <v>43916</v>
      </c>
      <c r="CX14" s="41"/>
      <c r="CY14" s="14"/>
      <c r="CZ14" s="41" t="str">
        <f>IF(CY14&gt;0,WORKDAY(CV14,10),"-")</f>
        <v>-</v>
      </c>
      <c r="DA14" s="41" t="str">
        <f>IF(CY14&gt;0,WORKDAY(CW14,10),"-")</f>
        <v>-</v>
      </c>
      <c r="DB14" s="41"/>
      <c r="DC14" s="14"/>
      <c r="DD14" s="143"/>
      <c r="DE14" s="41" t="str">
        <f>IF(DC14&gt;0,WORKDAY(CZ14,10),"-")</f>
        <v>-</v>
      </c>
      <c r="DF14" s="41" t="str">
        <f>IF(DC14&gt;0,WORKDAY(DA14,10),"-")</f>
        <v>-</v>
      </c>
      <c r="DG14" s="41"/>
      <c r="DH14" s="14"/>
      <c r="DI14" s="41" t="str">
        <f t="shared" ref="DI14" si="0">IF(DH14&gt;0,WORKDAY(DE14,10),"-")</f>
        <v>-</v>
      </c>
      <c r="DJ14" s="41" t="str">
        <f t="shared" ref="DJ14" si="1">IF(DH14&gt;0,WORKDAY(DF14,10),"-")</f>
        <v>-</v>
      </c>
      <c r="DK14" s="41"/>
      <c r="DL14" s="14"/>
      <c r="DM14" s="205"/>
      <c r="DN14" s="41" t="str">
        <f>IF(DL14&gt;0,WORKDAY(DI14,10),"-")</f>
        <v>-</v>
      </c>
      <c r="DO14" s="41" t="str">
        <f>IF(DL14&gt;0,WORKDAY(DJ14,10),"-")</f>
        <v>-</v>
      </c>
      <c r="DP14" s="41"/>
      <c r="DQ14" s="14"/>
      <c r="DR14" s="41" t="str">
        <f t="shared" ref="DR14:DR16" si="2">IF(DQ14&gt;0,WORKDAY(DN14,10),"-")</f>
        <v>-</v>
      </c>
      <c r="DS14" s="41" t="str">
        <f t="shared" ref="DS14:DS16" si="3">IF(DQ14&gt;0,WORKDAY(DO14,10),"-")</f>
        <v>-</v>
      </c>
      <c r="DT14" s="41"/>
      <c r="DU14" s="14"/>
      <c r="DV14" s="205"/>
      <c r="DW14" s="41" t="str">
        <f>IF(DU14&gt;0,WORKDAY(DR14,10),"-")</f>
        <v>-</v>
      </c>
      <c r="DX14" s="41" t="str">
        <f>IF(DU14&gt;0,WORKDAY(DS14,10),"-")</f>
        <v>-</v>
      </c>
      <c r="DY14" s="41"/>
      <c r="DZ14" s="14"/>
      <c r="EA14" s="41" t="str">
        <f t="shared" ref="EA14:EA16" si="4">IF(DZ14&gt;0,WORKDAY(DW14,10),"-")</f>
        <v>-</v>
      </c>
      <c r="EB14" s="41" t="str">
        <f t="shared" ref="EB14:EB16" si="5">IF(DZ14&gt;0,WORKDAY(DX14,10),"-")</f>
        <v>-</v>
      </c>
      <c r="EC14" s="41"/>
      <c r="ED14" s="14"/>
      <c r="EE14" s="205"/>
      <c r="EF14" s="41" t="str">
        <f>IF(ED14&gt;0,WORKDAY(EA14,10),"-")</f>
        <v>-</v>
      </c>
      <c r="EG14" s="41" t="str">
        <f>IF(ED14&gt;0,WORKDAY(EB14,10),"-")</f>
        <v>-</v>
      </c>
      <c r="EH14" s="41"/>
      <c r="EI14" s="14"/>
      <c r="EJ14" s="41" t="str">
        <f t="shared" ref="EJ14:EJ16" si="6">IF(EI14&gt;0,WORKDAY(EF14,10),"-")</f>
        <v>-</v>
      </c>
      <c r="EK14" s="41" t="str">
        <f t="shared" ref="EK14:EK16" si="7">IF(EI14&gt;0,WORKDAY(EG14,10),"-")</f>
        <v>-</v>
      </c>
      <c r="EL14" s="41"/>
      <c r="EM14" s="14"/>
      <c r="EN14" s="143"/>
      <c r="EO14" s="41" t="str">
        <f>IF(EM14&gt;0,WORKDAY(EJ14,10),"-")</f>
        <v>-</v>
      </c>
      <c r="EP14" s="41" t="str">
        <f>IF(EM14&gt;0,WORKDAY(EK14,10),"-")</f>
        <v>-</v>
      </c>
      <c r="EQ14" s="41"/>
      <c r="ER14" s="14"/>
      <c r="ES14" s="41" t="str">
        <f t="shared" ref="ES14:ES16" si="8">IF(ER14&gt;0,WORKDAY(EO14,10),"-")</f>
        <v>-</v>
      </c>
      <c r="ET14" s="41" t="str">
        <f t="shared" ref="ET14:ET16" si="9">IF(ER14&gt;0,WORKDAY(EP14,10),"-")</f>
        <v>-</v>
      </c>
      <c r="EU14" s="41"/>
      <c r="EV14" s="14"/>
      <c r="EW14" s="143"/>
      <c r="EX14" s="41" t="str">
        <f>IF(EV14&gt;0,WORKDAY(ES14,10),"-")</f>
        <v>-</v>
      </c>
      <c r="EY14" s="41" t="str">
        <f>IF(EV14&gt;0,WORKDAY(ET14,10),"-")</f>
        <v>-</v>
      </c>
      <c r="EZ14" s="41"/>
      <c r="FA14" s="14"/>
      <c r="FB14" s="41" t="str">
        <f t="shared" ref="FB14:FB16" si="10">IF(FA14&gt;0,WORKDAY(EX14,10),"-")</f>
        <v>-</v>
      </c>
      <c r="FC14" s="41" t="str">
        <f t="shared" ref="FC14:FC16" si="11">IF(FA14&gt;0,WORKDAY(EY14,10),"-")</f>
        <v>-</v>
      </c>
      <c r="FD14" s="41"/>
      <c r="FE14" s="14"/>
      <c r="FF14" s="143"/>
      <c r="FG14" s="41">
        <f ca="1">IF(BK14&gt;0,IF(CY14&gt;0,WORKDAY(CX14,30),IF(BM14&gt;0,WORKDAY(CV14,50),IF(CV14&lt;$FG$13,WORKDAY(CV14,60),IF(CV14&gt;=$FG$13,WORKDAY(CV14,2))))),"-")</f>
        <v>44001</v>
      </c>
      <c r="FH14" s="41">
        <f ca="1">IF(BK14&gt;0,IF(DH14&gt;0,WORKDAY(DG14,20),IF(CY14&gt;0,WORKDAY(CX14,30),IF(CT14&gt;0,WORKDAY(CS14,40),FG14))),"-")</f>
        <v>44042</v>
      </c>
      <c r="FI14" s="41"/>
      <c r="FJ14" s="14"/>
      <c r="FK14" s="41" t="str">
        <f t="shared" ref="FK14:FK16" si="12">IF(FJ14&gt;0,WORKDAY(FG14,10),"-")</f>
        <v>-</v>
      </c>
      <c r="FL14" s="41" t="str">
        <f t="shared" ref="FL14:FL16" si="13">IF(FJ14&gt;0,WORKDAY(FH14,10),"-")</f>
        <v>-</v>
      </c>
      <c r="FM14" s="41"/>
      <c r="FN14" s="14"/>
      <c r="FO14" s="205"/>
      <c r="FP14" s="41" t="str">
        <f>IF(BT14&gt;0,IF(DH14&gt;0,WORKDAY(DG14,30),IF(BV14&gt;0,WORKDAY(DE14,50),IF(DE14&lt;$FG$13,WORKDAY(DE14,60),IF(DE14&gt;=$FG$13,WORKDAY(DE14,2))))),"-")</f>
        <v>-</v>
      </c>
      <c r="FQ14" s="41" t="str">
        <f>IF(BT14&gt;0,IF(DQ14&gt;0,WORKDAY(DP14,20),IF(DH14&gt;0,WORKDAY(DG14,30),IF(DC14&gt;0,WORKDAY(DB14,40),FP14))),"-")</f>
        <v>-</v>
      </c>
      <c r="FR14" s="41"/>
      <c r="FS14" s="14"/>
      <c r="FT14" s="41" t="str">
        <f t="shared" ref="FT14:FT16" si="14">IF(FS14&gt;0,WORKDAY(FP14,10),"-")</f>
        <v>-</v>
      </c>
      <c r="FU14" s="41" t="str">
        <f t="shared" ref="FU14:FU16" si="15">IF(FS14&gt;0,WORKDAY(FQ14,10),"-")</f>
        <v>-</v>
      </c>
      <c r="FV14" s="41"/>
      <c r="FW14" s="14"/>
      <c r="FX14" s="205"/>
      <c r="FY14" s="41" t="str">
        <f>IF(CC14&gt;0,IF(DQ14&gt;0,WORKDAY(DP14,30),IF(CE14&gt;0,WORKDAY(DN14,50),IF(DN14&lt;$FG$13,WORKDAY(DN14,60),IF(DN14&gt;=$FG$13,WORKDAY(DN14,2))))),"-")</f>
        <v>-</v>
      </c>
      <c r="FZ14" s="41" t="str">
        <f>IF(CC14&gt;0,IF(DZ14&gt;0,WORKDAY(DY14,20),IF(DQ14&gt;0,WORKDAY(DP14,30),IF(DL14&gt;0,WORKDAY(DK14,40),FY14))),"-")</f>
        <v>-</v>
      </c>
      <c r="GA14" s="41"/>
      <c r="GB14" s="14"/>
      <c r="GC14" s="41" t="str">
        <f t="shared" ref="GC14:GC16" si="16">IF(GB14&gt;0,WORKDAY(FY14,10),"-")</f>
        <v>-</v>
      </c>
      <c r="GD14" s="41" t="str">
        <f t="shared" ref="GD14:GD16" si="17">IF(GB14&gt;0,WORKDAY(FZ14,10),"-")</f>
        <v>-</v>
      </c>
      <c r="GE14" s="41"/>
      <c r="GF14" s="14"/>
      <c r="GG14" s="205"/>
      <c r="GH14" s="41"/>
      <c r="GI14" s="41"/>
      <c r="GJ14" s="41"/>
      <c r="GK14" s="14"/>
      <c r="GL14" s="41" t="str">
        <f t="shared" ref="GL14:GL16" si="18">IF(GK14&gt;0,WORKDAY(GH14,10),"-")</f>
        <v>-</v>
      </c>
      <c r="GM14" s="41" t="str">
        <f t="shared" ref="GM14:GM16" si="19">IF(GK14&gt;0,WORKDAY(GI14,10),"-")</f>
        <v>-</v>
      </c>
      <c r="GN14" s="41"/>
      <c r="GO14" s="14"/>
      <c r="GP14" s="228"/>
      <c r="GQ14" s="295"/>
      <c r="GR14" s="295"/>
      <c r="GS14" s="295"/>
      <c r="GT14" s="295"/>
      <c r="GU14" s="295"/>
      <c r="GV14" s="295"/>
      <c r="GW14" s="295"/>
      <c r="GX14" s="295"/>
      <c r="GY14" s="295"/>
      <c r="GZ14" s="147"/>
      <c r="HA14" s="14"/>
      <c r="HB14" s="14"/>
      <c r="HC14" s="44"/>
      <c r="HD14" s="14"/>
      <c r="HE14" s="44"/>
      <c r="HF14" s="14"/>
      <c r="HG14" s="44"/>
      <c r="HH14" s="261"/>
      <c r="HI14" s="14"/>
      <c r="HJ14" s="41">
        <f ca="1">IF(BK14&gt;0,IF(DH14&gt;0,DG14,IF(CY14&gt;0,CX14,IF(BM14&gt;0,BL14,"-"))),"-")</f>
        <v>43874</v>
      </c>
      <c r="HK14" s="267"/>
      <c r="HL14" s="268"/>
      <c r="HM14" s="148"/>
      <c r="HN14"/>
      <c r="HO14" s="351"/>
      <c r="HP14" s="351"/>
      <c r="HQ14" s="351"/>
      <c r="HR14" s="351"/>
      <c r="HS14" s="351"/>
      <c r="HT14" s="351"/>
      <c r="HU14" s="351"/>
      <c r="HV14" s="351"/>
      <c r="HW14" s="351"/>
      <c r="HX14" s="351"/>
      <c r="HY14" s="364"/>
      <c r="HZ14" s="361"/>
      <c r="IA14" s="361"/>
      <c r="IB14" s="361"/>
      <c r="IC14" s="361"/>
      <c r="ID14" s="351"/>
      <c r="IE14" s="358" t="s">
        <v>892</v>
      </c>
      <c r="IF14" s="356">
        <f>SUMIF((HT20:HT1810),IE14,(IF20:IF1810))</f>
        <v>13</v>
      </c>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row>
    <row r="15" spans="1:287" s="1" customFormat="1" ht="28.5" customHeight="1">
      <c r="A15" s="15"/>
      <c r="B15" s="31" t="s">
        <v>164</v>
      </c>
      <c r="C15" s="31" t="s">
        <v>165</v>
      </c>
      <c r="D15" s="14"/>
      <c r="E15" s="14"/>
      <c r="F15" s="14"/>
      <c r="G15" s="14"/>
      <c r="H15" s="14"/>
      <c r="I15" s="14"/>
      <c r="J15" s="14"/>
      <c r="K15" s="14"/>
      <c r="L15" s="14"/>
      <c r="M15" s="14"/>
      <c r="N15" s="14"/>
      <c r="O15" s="14"/>
      <c r="P15" s="14"/>
      <c r="Q15" s="14"/>
      <c r="R15" s="14" t="s">
        <v>322</v>
      </c>
      <c r="S15" s="14" t="s">
        <v>396</v>
      </c>
      <c r="T15" s="14" t="s">
        <v>395</v>
      </c>
      <c r="U15" s="14" t="s">
        <v>166</v>
      </c>
      <c r="V15" s="14"/>
      <c r="W15" s="31"/>
      <c r="X15" s="31"/>
      <c r="Y15" s="31"/>
      <c r="Z15" s="31"/>
      <c r="AA15" s="31"/>
      <c r="AB15" s="31"/>
      <c r="AC15" s="31"/>
      <c r="AD15" s="14"/>
      <c r="AE15" s="31" t="s">
        <v>189</v>
      </c>
      <c r="AF15" s="31">
        <v>0</v>
      </c>
      <c r="AG15" s="31" t="s">
        <v>173</v>
      </c>
      <c r="AH15" s="31" t="s">
        <v>164</v>
      </c>
      <c r="AI15" s="31" t="s">
        <v>194</v>
      </c>
      <c r="AJ15" s="14"/>
      <c r="AK15" s="14"/>
      <c r="AL15" s="14" t="s">
        <v>167</v>
      </c>
      <c r="AM15" s="14"/>
      <c r="AN15" s="14" t="s">
        <v>170</v>
      </c>
      <c r="AO15" s="14" t="s">
        <v>249</v>
      </c>
      <c r="AP15" s="14" t="s">
        <v>248</v>
      </c>
      <c r="AQ15" s="21" t="s">
        <v>58</v>
      </c>
      <c r="AR15" s="21" t="s">
        <v>59</v>
      </c>
      <c r="AS15" s="21"/>
      <c r="AT15" s="21"/>
      <c r="AU15" s="21"/>
      <c r="AV15" s="21"/>
      <c r="AW15" s="21" t="s">
        <v>58</v>
      </c>
      <c r="AX15" s="21" t="s">
        <v>59</v>
      </c>
      <c r="AY15" s="14"/>
      <c r="AZ15" s="14"/>
      <c r="BA15" s="14" t="s">
        <v>600</v>
      </c>
      <c r="BB15" s="14" t="str">
        <f t="shared" ref="BB15:BB16" si="20">IF(GT15&gt;0,"04",IF(GK15&gt;0,"03",IF(GB15&gt;0,"02",IF(FS15&gt;0,"01",IF(FJ15&gt;0,"00",IF(FA15&gt;0,"H1",IF(ER15&gt;0,"G1",IF(EI15&gt;0,"F1",IF(DZ15&gt;0,"E1",IF(DQ15&gt;0,"D1",IF(DH15&gt;0,"C1",IF(CY15&gt;0,"B1",IF(BM15&gt;0,"A1","-")))))))))))))</f>
        <v>-</v>
      </c>
      <c r="BC15" s="14" t="s">
        <v>239</v>
      </c>
      <c r="BD15" s="14" t="str">
        <f>BB15</f>
        <v>-</v>
      </c>
      <c r="BE15" s="14"/>
      <c r="BF15" s="14"/>
      <c r="BG15" s="20"/>
      <c r="BH15" s="14"/>
      <c r="BI15" s="14"/>
      <c r="BJ15" s="336">
        <v>44088</v>
      </c>
      <c r="BK15" s="336">
        <f ca="1">IF(BM15&gt;0,BL15,IF(BJ15&lt;TODAY(),WORKDAY(TODAY(),10),BJ15))</f>
        <v>44117</v>
      </c>
      <c r="BL15" s="41"/>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336">
        <f t="shared" ref="CQ15" si="21">WORKDAY(BJ15,20)</f>
        <v>44116</v>
      </c>
      <c r="CR15" s="336" t="str">
        <f t="shared" ref="CR15:CR16" si="22">IF(BM15&gt;0,WORKDAY(BK15,20),"-")</f>
        <v>-</v>
      </c>
      <c r="CS15" s="336"/>
      <c r="CT15" s="325"/>
      <c r="CU15" s="143"/>
      <c r="CV15" s="41">
        <f>WORKDAY(CQ15,10)</f>
        <v>44130</v>
      </c>
      <c r="CW15" s="41" t="str">
        <f t="shared" ref="CW15:CW23" si="23">IF(CT15&gt;0,WORKDAY(CR15,10),"-")</f>
        <v>-</v>
      </c>
      <c r="CX15" s="41"/>
      <c r="CY15" s="14"/>
      <c r="CZ15" s="41" t="str">
        <f t="shared" ref="CZ15:CZ23" si="24">IF(CY15&gt;0,WORKDAY(CV15,10),"-")</f>
        <v>-</v>
      </c>
      <c r="DA15" s="41" t="str">
        <f t="shared" ref="DA15:DA23" si="25">IF(CY15&gt;0,WORKDAY(CW15,10),"-")</f>
        <v>-</v>
      </c>
      <c r="DB15" s="41"/>
      <c r="DC15" s="14"/>
      <c r="DD15" s="143"/>
      <c r="DE15" s="41" t="str">
        <f>IF(DC15&gt;0,WORKDAY(CZ15,10),"-")</f>
        <v>-</v>
      </c>
      <c r="DF15" s="41" t="str">
        <f t="shared" ref="DF15:DF16" si="26">IF(DC15&gt;0,WORKDAY(DA15,10),"-")</f>
        <v>-</v>
      </c>
      <c r="DG15" s="14"/>
      <c r="DH15" s="14"/>
      <c r="DI15" s="41" t="str">
        <f t="shared" ref="DI15:DI16" si="27">IF(DH15&gt;0,WORKDAY(DE15,10),"-")</f>
        <v>-</v>
      </c>
      <c r="DJ15" s="41" t="str">
        <f t="shared" ref="DJ15:DJ16" si="28">IF(DH15&gt;0,WORKDAY(DF15,10),"-")</f>
        <v>-</v>
      </c>
      <c r="DK15" s="14"/>
      <c r="DL15" s="14"/>
      <c r="DM15" s="205"/>
      <c r="DN15" s="41" t="str">
        <f>IF(DL15&gt;0,WORKDAY(DI15,10),"-")</f>
        <v>-</v>
      </c>
      <c r="DO15" s="41" t="str">
        <f t="shared" ref="DO15:DO16" si="29">IF(DL15&gt;0,WORKDAY(DJ15,10),"-")</f>
        <v>-</v>
      </c>
      <c r="DP15" s="14"/>
      <c r="DQ15" s="14"/>
      <c r="DR15" s="41" t="str">
        <f t="shared" si="2"/>
        <v>-</v>
      </c>
      <c r="DS15" s="41" t="str">
        <f t="shared" si="3"/>
        <v>-</v>
      </c>
      <c r="DT15" s="14"/>
      <c r="DU15" s="14"/>
      <c r="DV15" s="205"/>
      <c r="DW15" s="41" t="str">
        <f>IF(DU15&gt;0,WORKDAY(DR15,10),"-")</f>
        <v>-</v>
      </c>
      <c r="DX15" s="41" t="str">
        <f t="shared" ref="DX15:DX16" si="30">IF(DU15&gt;0,WORKDAY(DS15,10),"-")</f>
        <v>-</v>
      </c>
      <c r="DY15" s="14"/>
      <c r="DZ15" s="14"/>
      <c r="EA15" s="41" t="str">
        <f t="shared" si="4"/>
        <v>-</v>
      </c>
      <c r="EB15" s="41" t="str">
        <f t="shared" si="5"/>
        <v>-</v>
      </c>
      <c r="EC15" s="14"/>
      <c r="ED15" s="14"/>
      <c r="EE15" s="205"/>
      <c r="EF15" s="41" t="str">
        <f>IF(ED15&gt;0,WORKDAY(EA15,10),"-")</f>
        <v>-</v>
      </c>
      <c r="EG15" s="41" t="str">
        <f t="shared" ref="EG15:EG16" si="31">IF(ED15&gt;0,WORKDAY(EB15,10),"-")</f>
        <v>-</v>
      </c>
      <c r="EH15" s="14"/>
      <c r="EI15" s="14"/>
      <c r="EJ15" s="41" t="str">
        <f t="shared" si="6"/>
        <v>-</v>
      </c>
      <c r="EK15" s="41" t="str">
        <f t="shared" si="7"/>
        <v>-</v>
      </c>
      <c r="EL15" s="14"/>
      <c r="EM15" s="14"/>
      <c r="EN15" s="143"/>
      <c r="EO15" s="41" t="str">
        <f>IF(EM15&gt;0,WORKDAY(EJ15,10),"-")</f>
        <v>-</v>
      </c>
      <c r="EP15" s="41" t="str">
        <f t="shared" ref="EP15:EP16" si="32">IF(EM15&gt;0,WORKDAY(EK15,10),"-")</f>
        <v>-</v>
      </c>
      <c r="EQ15" s="14"/>
      <c r="ER15" s="14"/>
      <c r="ES15" s="41" t="str">
        <f t="shared" si="8"/>
        <v>-</v>
      </c>
      <c r="ET15" s="41" t="str">
        <f t="shared" si="9"/>
        <v>-</v>
      </c>
      <c r="EU15" s="14"/>
      <c r="EV15" s="14"/>
      <c r="EW15" s="205"/>
      <c r="EX15" s="41" t="str">
        <f>IF(EV15&gt;0,WORKDAY(ES15,10),"-")</f>
        <v>-</v>
      </c>
      <c r="EY15" s="41" t="str">
        <f t="shared" ref="EY15:EY16" si="33">IF(EV15&gt;0,WORKDAY(ET15,10),"-")</f>
        <v>-</v>
      </c>
      <c r="EZ15" s="14"/>
      <c r="FA15" s="14"/>
      <c r="FB15" s="41" t="str">
        <f t="shared" si="10"/>
        <v>-</v>
      </c>
      <c r="FC15" s="41" t="str">
        <f t="shared" si="11"/>
        <v>-</v>
      </c>
      <c r="FD15" s="14"/>
      <c r="FE15" s="14"/>
      <c r="FF15" s="295"/>
      <c r="FG15" s="41">
        <v>43490</v>
      </c>
      <c r="FH15" s="41">
        <f ca="1">IF(BK15&gt;0,IF(DH15&gt;0,WORKDAY(DG15,20),IF(CY15&gt;0,WORKDAY(CX15,30),IF(CT15&gt;0,WORKDAY(CS15,40),FG15))),"-")</f>
        <v>43490</v>
      </c>
      <c r="FI15" s="14"/>
      <c r="FJ15" s="14"/>
      <c r="FK15" s="41" t="str">
        <f t="shared" si="12"/>
        <v>-</v>
      </c>
      <c r="FL15" s="41" t="str">
        <f t="shared" si="13"/>
        <v>-</v>
      </c>
      <c r="FM15" s="14"/>
      <c r="FN15" s="14"/>
      <c r="FO15" s="205"/>
      <c r="FP15" s="41">
        <v>43490</v>
      </c>
      <c r="FQ15" s="41" t="str">
        <f>IF(BT15&gt;0,IF(DQ15&gt;0,WORKDAY(DP15,20),IF(DH15&gt;0,WORKDAY(DG15,30),IF(DC15&gt;0,WORKDAY(DB15,40),FP15))),"-")</f>
        <v>-</v>
      </c>
      <c r="FR15" s="14"/>
      <c r="FS15" s="14"/>
      <c r="FT15" s="41" t="str">
        <f t="shared" si="14"/>
        <v>-</v>
      </c>
      <c r="FU15" s="41" t="str">
        <f t="shared" si="15"/>
        <v>-</v>
      </c>
      <c r="FV15" s="14"/>
      <c r="FW15" s="14"/>
      <c r="FX15" s="205"/>
      <c r="FY15" s="41">
        <v>43490</v>
      </c>
      <c r="FZ15" s="41" t="str">
        <f>IF(CC15&gt;0,IF(DZ15&gt;0,WORKDAY(DY15,20),IF(DQ15&gt;0,WORKDAY(DP15,30),IF(DL15&gt;0,WORKDAY(DK15,40),FY15))),"-")</f>
        <v>-</v>
      </c>
      <c r="GA15" s="14"/>
      <c r="GB15" s="14"/>
      <c r="GC15" s="41" t="str">
        <f t="shared" si="16"/>
        <v>-</v>
      </c>
      <c r="GD15" s="41" t="str">
        <f t="shared" si="17"/>
        <v>-</v>
      </c>
      <c r="GE15" s="14"/>
      <c r="GF15" s="14"/>
      <c r="GG15" s="205"/>
      <c r="GH15" s="41"/>
      <c r="GI15" s="41"/>
      <c r="GJ15" s="14"/>
      <c r="GK15" s="14"/>
      <c r="GL15" s="41" t="str">
        <f t="shared" si="18"/>
        <v>-</v>
      </c>
      <c r="GM15" s="41" t="str">
        <f t="shared" si="19"/>
        <v>-</v>
      </c>
      <c r="GN15" s="14"/>
      <c r="GO15" s="14"/>
      <c r="GP15" s="228"/>
      <c r="GQ15" s="295"/>
      <c r="GR15" s="295"/>
      <c r="GS15" s="295"/>
      <c r="GT15" s="295"/>
      <c r="GU15" s="295"/>
      <c r="GV15" s="295"/>
      <c r="GW15" s="295"/>
      <c r="GX15" s="295"/>
      <c r="GY15" s="295"/>
      <c r="GZ15" s="147"/>
      <c r="HA15" s="14"/>
      <c r="HB15" s="14"/>
      <c r="HC15" s="44"/>
      <c r="HD15" s="14"/>
      <c r="HE15" s="44"/>
      <c r="HF15" s="14"/>
      <c r="HG15" s="44"/>
      <c r="HH15" s="261"/>
      <c r="HI15" s="14"/>
      <c r="HJ15" s="41" t="str">
        <f ca="1">IF(BK15&gt;0,IF(DH15&gt;0,DG15,IF(CY15&gt;0,CX15,IF(BM15&gt;0,BL15,"-"))),"-")</f>
        <v>-</v>
      </c>
      <c r="HK15" s="267"/>
      <c r="HL15" s="268"/>
      <c r="HM15" s="148"/>
      <c r="HN15"/>
      <c r="HO15" s="351"/>
      <c r="HP15" s="351"/>
      <c r="HQ15" s="351"/>
      <c r="HR15" s="351"/>
      <c r="HS15" s="351"/>
      <c r="HT15" s="351"/>
      <c r="HU15" s="351"/>
      <c r="HV15" s="351"/>
      <c r="HW15" s="351"/>
      <c r="HX15" s="351"/>
      <c r="HY15" s="364"/>
      <c r="HZ15" s="361"/>
      <c r="IA15" s="361"/>
      <c r="IB15" s="361"/>
      <c r="IC15" s="361"/>
      <c r="ID15" s="351"/>
      <c r="IE15" s="358" t="s">
        <v>893</v>
      </c>
      <c r="IF15" s="356">
        <f>SUMIF((HT20:HT1810),IE15,(IF20:IF1810))</f>
        <v>2</v>
      </c>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row>
    <row r="16" spans="1:287" s="1" customFormat="1" ht="28.5" customHeight="1">
      <c r="A16" s="15"/>
      <c r="B16" s="31" t="s">
        <v>164</v>
      </c>
      <c r="C16" s="31" t="s">
        <v>165</v>
      </c>
      <c r="D16" s="14"/>
      <c r="E16" s="14"/>
      <c r="F16" s="14"/>
      <c r="G16" s="14"/>
      <c r="H16" s="14"/>
      <c r="I16" s="14"/>
      <c r="J16" s="14"/>
      <c r="K16" s="14"/>
      <c r="L16" s="14"/>
      <c r="M16" s="14"/>
      <c r="N16" s="14"/>
      <c r="O16" s="14"/>
      <c r="P16" s="14"/>
      <c r="Q16" s="14"/>
      <c r="R16" s="14" t="s">
        <v>322</v>
      </c>
      <c r="S16" s="14" t="s">
        <v>396</v>
      </c>
      <c r="T16" s="14" t="s">
        <v>395</v>
      </c>
      <c r="U16" s="14" t="s">
        <v>166</v>
      </c>
      <c r="V16" s="14"/>
      <c r="W16" s="31"/>
      <c r="X16" s="31"/>
      <c r="Y16" s="31"/>
      <c r="Z16" s="31"/>
      <c r="AA16" s="31"/>
      <c r="AB16" s="31"/>
      <c r="AC16" s="31"/>
      <c r="AD16" s="14"/>
      <c r="AE16" s="31" t="s">
        <v>189</v>
      </c>
      <c r="AF16" s="31">
        <v>0</v>
      </c>
      <c r="AG16" s="31" t="s">
        <v>173</v>
      </c>
      <c r="AH16" s="31" t="s">
        <v>164</v>
      </c>
      <c r="AI16" s="31" t="s">
        <v>194</v>
      </c>
      <c r="AJ16" s="14"/>
      <c r="AK16" s="14"/>
      <c r="AL16" s="14" t="s">
        <v>167</v>
      </c>
      <c r="AM16" s="14"/>
      <c r="AN16" s="14" t="s">
        <v>171</v>
      </c>
      <c r="AO16" s="14" t="str">
        <f t="shared" ref="AO16" si="34">CONCATENATE("0055-",B16,"-",C16,"-","4",".",AE16,".",AF16,".",AG16,".",AH16,"-",AL16,".",AN16,"-",AI16)</f>
        <v>0055-CPC-GA1-4.3.0.00.CPC-ATH.RY-0001</v>
      </c>
      <c r="AP16" s="14" t="s">
        <v>902</v>
      </c>
      <c r="AQ16" s="21" t="s">
        <v>61</v>
      </c>
      <c r="AR16" s="21" t="s">
        <v>60</v>
      </c>
      <c r="AS16" s="21"/>
      <c r="AT16" s="21"/>
      <c r="AU16" s="21"/>
      <c r="AV16" s="21"/>
      <c r="AW16" s="21" t="s">
        <v>61</v>
      </c>
      <c r="AX16" s="21" t="s">
        <v>60</v>
      </c>
      <c r="AY16" s="14"/>
      <c r="AZ16" s="14"/>
      <c r="BA16" s="14" t="s">
        <v>600</v>
      </c>
      <c r="BB16" s="14" t="str">
        <f t="shared" si="20"/>
        <v>-</v>
      </c>
      <c r="BC16" s="14" t="s">
        <v>243</v>
      </c>
      <c r="BD16" s="31" t="str">
        <f>BB16</f>
        <v>-</v>
      </c>
      <c r="BE16" s="14"/>
      <c r="BF16" s="14"/>
      <c r="BG16" s="20"/>
      <c r="BH16" s="14"/>
      <c r="BI16" s="14"/>
      <c r="BJ16" s="337" t="s">
        <v>244</v>
      </c>
      <c r="BK16" s="337" t="s">
        <v>244</v>
      </c>
      <c r="BL16" s="295" t="s">
        <v>244</v>
      </c>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336"/>
      <c r="CR16" s="336" t="str">
        <f t="shared" si="22"/>
        <v>-</v>
      </c>
      <c r="CS16" s="336"/>
      <c r="CT16" s="325"/>
      <c r="CU16" s="143"/>
      <c r="CV16" s="41" t="str">
        <f t="shared" ref="CV16" si="35">IF(CT16&gt;0,WORKDAY(CQ16,10),"-")</f>
        <v>-</v>
      </c>
      <c r="CW16" s="41" t="str">
        <f t="shared" si="23"/>
        <v>-</v>
      </c>
      <c r="CX16" s="14"/>
      <c r="CY16" s="14"/>
      <c r="CZ16" s="41" t="str">
        <f t="shared" si="24"/>
        <v>-</v>
      </c>
      <c r="DA16" s="41" t="str">
        <f t="shared" si="25"/>
        <v>-</v>
      </c>
      <c r="DB16" s="14"/>
      <c r="DC16" s="14"/>
      <c r="DD16" s="143"/>
      <c r="DE16" s="41" t="str">
        <f>IF(DC16&gt;0,WORKDAY(CZ16,10),"-")</f>
        <v>-</v>
      </c>
      <c r="DF16" s="41" t="str">
        <f t="shared" si="26"/>
        <v>-</v>
      </c>
      <c r="DG16" s="14"/>
      <c r="DH16" s="14"/>
      <c r="DI16" s="41" t="str">
        <f t="shared" si="27"/>
        <v>-</v>
      </c>
      <c r="DJ16" s="41" t="str">
        <f t="shared" si="28"/>
        <v>-</v>
      </c>
      <c r="DK16" s="14"/>
      <c r="DL16" s="14"/>
      <c r="DM16" s="205"/>
      <c r="DN16" s="41" t="str">
        <f>IF(DL16&gt;0,WORKDAY(DI16,10),"-")</f>
        <v>-</v>
      </c>
      <c r="DO16" s="41" t="str">
        <f t="shared" si="29"/>
        <v>-</v>
      </c>
      <c r="DP16" s="14"/>
      <c r="DQ16" s="14"/>
      <c r="DR16" s="41" t="str">
        <f t="shared" si="2"/>
        <v>-</v>
      </c>
      <c r="DS16" s="41" t="str">
        <f t="shared" si="3"/>
        <v>-</v>
      </c>
      <c r="DT16" s="14"/>
      <c r="DU16" s="14"/>
      <c r="DV16" s="205"/>
      <c r="DW16" s="41" t="str">
        <f>IF(DU16&gt;0,WORKDAY(DR16,10),"-")</f>
        <v>-</v>
      </c>
      <c r="DX16" s="41" t="str">
        <f t="shared" si="30"/>
        <v>-</v>
      </c>
      <c r="DY16" s="14"/>
      <c r="DZ16" s="14"/>
      <c r="EA16" s="41" t="str">
        <f t="shared" si="4"/>
        <v>-</v>
      </c>
      <c r="EB16" s="41" t="str">
        <f t="shared" si="5"/>
        <v>-</v>
      </c>
      <c r="EC16" s="14"/>
      <c r="ED16" s="14"/>
      <c r="EE16" s="205"/>
      <c r="EF16" s="41" t="str">
        <f>IF(ED16&gt;0,WORKDAY(EA16,10),"-")</f>
        <v>-</v>
      </c>
      <c r="EG16" s="41" t="str">
        <f t="shared" si="31"/>
        <v>-</v>
      </c>
      <c r="EH16" s="14"/>
      <c r="EI16" s="14"/>
      <c r="EJ16" s="41" t="str">
        <f t="shared" si="6"/>
        <v>-</v>
      </c>
      <c r="EK16" s="41" t="str">
        <f t="shared" si="7"/>
        <v>-</v>
      </c>
      <c r="EL16" s="14"/>
      <c r="EM16" s="14"/>
      <c r="EN16" s="143"/>
      <c r="EO16" s="41" t="str">
        <f>IF(EM16&gt;0,WORKDAY(EJ16,10),"-")</f>
        <v>-</v>
      </c>
      <c r="EP16" s="41" t="str">
        <f t="shared" si="32"/>
        <v>-</v>
      </c>
      <c r="EQ16" s="14"/>
      <c r="ER16" s="14"/>
      <c r="ES16" s="41" t="str">
        <f t="shared" si="8"/>
        <v>-</v>
      </c>
      <c r="ET16" s="41" t="str">
        <f t="shared" si="9"/>
        <v>-</v>
      </c>
      <c r="EU16" s="14"/>
      <c r="EV16" s="14"/>
      <c r="EW16" s="205"/>
      <c r="EX16" s="41" t="str">
        <f>IF(EV16&gt;0,WORKDAY(ES16,10),"-")</f>
        <v>-</v>
      </c>
      <c r="EY16" s="41" t="str">
        <f t="shared" si="33"/>
        <v>-</v>
      </c>
      <c r="EZ16" s="14"/>
      <c r="FA16" s="14"/>
      <c r="FB16" s="41" t="str">
        <f t="shared" si="10"/>
        <v>-</v>
      </c>
      <c r="FC16" s="41" t="str">
        <f t="shared" si="11"/>
        <v>-</v>
      </c>
      <c r="FD16" s="14"/>
      <c r="FE16" s="14"/>
      <c r="FF16" s="295"/>
      <c r="FG16" s="41">
        <v>43491</v>
      </c>
      <c r="FH16" s="41">
        <f>IF(BK16&gt;0,IF(DH16&gt;0,WORKDAY(DG16,20),IF(CY16&gt;0,WORKDAY(CX16,30),IF(CT16&gt;0,WORKDAY(CS16,40),FG16))),"-")</f>
        <v>43491</v>
      </c>
      <c r="FI16" s="14"/>
      <c r="FJ16" s="14"/>
      <c r="FK16" s="41" t="str">
        <f t="shared" si="12"/>
        <v>-</v>
      </c>
      <c r="FL16" s="41" t="str">
        <f t="shared" si="13"/>
        <v>-</v>
      </c>
      <c r="FM16" s="14"/>
      <c r="FN16" s="14"/>
      <c r="FO16" s="205"/>
      <c r="FP16" s="41"/>
      <c r="FQ16" s="41" t="str">
        <f>IF(BT16&gt;0,IF(DQ16&gt;0,WORKDAY(DP16,20),IF(DH16&gt;0,WORKDAY(DG16,30),IF(DC16&gt;0,WORKDAY(DB16,40),FP16))),"-")</f>
        <v>-</v>
      </c>
      <c r="FR16" s="14"/>
      <c r="FS16" s="14"/>
      <c r="FT16" s="41" t="str">
        <f t="shared" si="14"/>
        <v>-</v>
      </c>
      <c r="FU16" s="41" t="str">
        <f t="shared" si="15"/>
        <v>-</v>
      </c>
      <c r="FV16" s="14"/>
      <c r="FW16" s="14"/>
      <c r="FX16" s="205"/>
      <c r="FY16" s="41"/>
      <c r="FZ16" s="41" t="str">
        <f>IF(CC16&gt;0,IF(DZ16&gt;0,WORKDAY(DY16,20),IF(DQ16&gt;0,WORKDAY(DP16,30),IF(DL16&gt;0,WORKDAY(DK16,40),FY16))),"-")</f>
        <v>-</v>
      </c>
      <c r="GA16" s="14"/>
      <c r="GB16" s="14"/>
      <c r="GC16" s="41" t="str">
        <f t="shared" si="16"/>
        <v>-</v>
      </c>
      <c r="GD16" s="41" t="str">
        <f t="shared" si="17"/>
        <v>-</v>
      </c>
      <c r="GE16" s="14"/>
      <c r="GF16" s="14"/>
      <c r="GG16" s="205"/>
      <c r="GH16" s="41"/>
      <c r="GI16" s="41"/>
      <c r="GJ16" s="14"/>
      <c r="GK16" s="14"/>
      <c r="GL16" s="41" t="str">
        <f t="shared" si="18"/>
        <v>-</v>
      </c>
      <c r="GM16" s="41" t="str">
        <f t="shared" si="19"/>
        <v>-</v>
      </c>
      <c r="GN16" s="14"/>
      <c r="GO16" s="14"/>
      <c r="GP16" s="228"/>
      <c r="GQ16" s="295"/>
      <c r="GR16" s="295"/>
      <c r="GS16" s="295"/>
      <c r="GT16" s="295"/>
      <c r="GU16" s="295"/>
      <c r="GV16" s="295"/>
      <c r="GW16" s="295"/>
      <c r="GX16" s="295"/>
      <c r="GY16" s="295"/>
      <c r="GZ16" s="147"/>
      <c r="HA16" s="14"/>
      <c r="HB16" s="14"/>
      <c r="HC16" s="44"/>
      <c r="HD16" s="14"/>
      <c r="HE16" s="44"/>
      <c r="HF16" s="14"/>
      <c r="HG16" s="44"/>
      <c r="HH16" s="261"/>
      <c r="HI16" s="14"/>
      <c r="HJ16" s="41" t="str">
        <f>IF(BK16&gt;0,IF(DH16&gt;0,DG16,IF(CY16&gt;0,CX16,IF(BM16&gt;0,BL16,"-"))),"-")</f>
        <v>-</v>
      </c>
      <c r="HK16" s="267"/>
      <c r="HL16" s="268"/>
      <c r="HM16" s="148"/>
      <c r="HN16"/>
      <c r="HO16" s="351"/>
      <c r="HP16" s="351"/>
      <c r="HQ16" s="351"/>
      <c r="HR16" s="351"/>
      <c r="HS16" s="351"/>
      <c r="HT16" s="351"/>
      <c r="HU16" s="351"/>
      <c r="HV16" s="351"/>
      <c r="HW16" s="351"/>
      <c r="HX16" s="351"/>
      <c r="HY16" s="364"/>
      <c r="HZ16" s="361"/>
      <c r="IA16" s="361"/>
      <c r="IB16" s="361"/>
      <c r="IC16" s="361"/>
      <c r="ID16" s="351"/>
      <c r="IE16" s="358" t="s">
        <v>894</v>
      </c>
      <c r="IF16" s="356">
        <f>SUMIF((HT20:HT1810),IE16,(IF20:IF1810))</f>
        <v>100</v>
      </c>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row>
    <row r="17" spans="1:287" s="27" customFormat="1" ht="15" customHeight="1">
      <c r="A17" s="15"/>
      <c r="B17" s="32"/>
      <c r="C17" s="32"/>
      <c r="D17" s="26"/>
      <c r="E17" s="26"/>
      <c r="F17" s="26"/>
      <c r="G17" s="26"/>
      <c r="H17" s="26"/>
      <c r="I17" s="26"/>
      <c r="J17" s="26"/>
      <c r="K17" s="26"/>
      <c r="L17" s="26"/>
      <c r="M17" s="26"/>
      <c r="N17" s="26"/>
      <c r="O17" s="26"/>
      <c r="P17" s="26"/>
      <c r="Q17" s="26"/>
      <c r="R17" s="26"/>
      <c r="S17" s="26"/>
      <c r="T17" s="26"/>
      <c r="U17" s="26"/>
      <c r="V17" s="26"/>
      <c r="W17" s="32"/>
      <c r="X17" s="32"/>
      <c r="Y17" s="32"/>
      <c r="Z17" s="32"/>
      <c r="AA17" s="32"/>
      <c r="AB17" s="32"/>
      <c r="AC17" s="32"/>
      <c r="AD17" s="26"/>
      <c r="AE17" s="32"/>
      <c r="AF17" s="32"/>
      <c r="AG17" s="32"/>
      <c r="AH17" s="32"/>
      <c r="AI17" s="32"/>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338"/>
      <c r="BK17" s="338"/>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338"/>
      <c r="CR17" s="338"/>
      <c r="CS17" s="338"/>
      <c r="CT17" s="326"/>
      <c r="CU17" s="219"/>
      <c r="CV17" s="26"/>
      <c r="CW17" s="26"/>
      <c r="CX17" s="26"/>
      <c r="CY17" s="26"/>
      <c r="CZ17" s="26"/>
      <c r="DA17" s="26"/>
      <c r="DB17" s="26"/>
      <c r="DC17" s="26"/>
      <c r="DD17" s="219"/>
      <c r="DE17" s="26"/>
      <c r="DF17" s="26"/>
      <c r="DG17" s="26"/>
      <c r="DH17" s="26"/>
      <c r="DI17" s="26"/>
      <c r="DJ17" s="26"/>
      <c r="DK17" s="26"/>
      <c r="DL17" s="26"/>
      <c r="DM17" s="229"/>
      <c r="DN17" s="26"/>
      <c r="DO17" s="26"/>
      <c r="DP17" s="26"/>
      <c r="DQ17" s="26"/>
      <c r="DR17" s="26"/>
      <c r="DS17" s="26"/>
      <c r="DT17" s="26"/>
      <c r="DU17" s="26"/>
      <c r="DV17" s="229"/>
      <c r="DW17" s="26"/>
      <c r="DX17" s="26"/>
      <c r="DY17" s="26"/>
      <c r="DZ17" s="26"/>
      <c r="EA17" s="26"/>
      <c r="EB17" s="26"/>
      <c r="EC17" s="26"/>
      <c r="ED17" s="26"/>
      <c r="EE17" s="229"/>
      <c r="EF17" s="26"/>
      <c r="EG17" s="26"/>
      <c r="EH17" s="26"/>
      <c r="EI17" s="26"/>
      <c r="EJ17" s="26"/>
      <c r="EK17" s="26"/>
      <c r="EL17" s="26"/>
      <c r="EM17" s="26"/>
      <c r="EN17" s="219"/>
      <c r="EO17" s="26"/>
      <c r="EP17" s="26"/>
      <c r="EQ17" s="26"/>
      <c r="ER17" s="26"/>
      <c r="ES17" s="26"/>
      <c r="ET17" s="26"/>
      <c r="EU17" s="26"/>
      <c r="EV17" s="26"/>
      <c r="EW17" s="229"/>
      <c r="EX17" s="26"/>
      <c r="EY17" s="26"/>
      <c r="EZ17" s="26"/>
      <c r="FA17" s="26"/>
      <c r="FB17" s="26"/>
      <c r="FC17" s="26"/>
      <c r="FD17" s="26"/>
      <c r="FE17" s="26"/>
      <c r="FF17" s="229"/>
      <c r="FG17" s="26"/>
      <c r="FH17" s="26"/>
      <c r="FI17" s="26"/>
      <c r="FJ17" s="26"/>
      <c r="FK17" s="26"/>
      <c r="FL17" s="26"/>
      <c r="FM17" s="26"/>
      <c r="FN17" s="26"/>
      <c r="FO17" s="229"/>
      <c r="FP17" s="26"/>
      <c r="FQ17" s="26"/>
      <c r="FR17" s="26"/>
      <c r="FS17" s="26"/>
      <c r="FT17" s="26"/>
      <c r="FU17" s="26"/>
      <c r="FV17" s="26"/>
      <c r="FW17" s="26"/>
      <c r="FX17" s="229"/>
      <c r="FY17" s="26"/>
      <c r="FZ17" s="26"/>
      <c r="GA17" s="26"/>
      <c r="GB17" s="26"/>
      <c r="GC17" s="26"/>
      <c r="GD17" s="26"/>
      <c r="GE17" s="26"/>
      <c r="GF17" s="26"/>
      <c r="GG17" s="229"/>
      <c r="GH17" s="26"/>
      <c r="GI17" s="26"/>
      <c r="GJ17" s="26"/>
      <c r="GK17" s="26"/>
      <c r="GL17" s="26"/>
      <c r="GM17" s="26"/>
      <c r="GN17" s="26"/>
      <c r="GO17" s="26"/>
      <c r="GP17" s="229"/>
      <c r="GQ17" s="229"/>
      <c r="GR17" s="229"/>
      <c r="GS17" s="229"/>
      <c r="GT17" s="229"/>
      <c r="GU17" s="229"/>
      <c r="GV17" s="229"/>
      <c r="GW17" s="229"/>
      <c r="GX17" s="229"/>
      <c r="GY17" s="229"/>
      <c r="GZ17" s="229"/>
      <c r="HA17" s="26"/>
      <c r="HB17" s="26"/>
      <c r="HC17" s="26"/>
      <c r="HD17" s="26"/>
      <c r="HE17" s="26"/>
      <c r="HF17" s="26"/>
      <c r="HG17" s="26"/>
      <c r="HH17" s="262"/>
      <c r="HI17" s="26"/>
      <c r="HJ17" s="41" t="str">
        <f>IF(BK17&gt;0,IF(DH17&gt;0,DG17,IF(CY17&gt;0,CX17,IF(BM17&gt;0,BL17,"-"))),"-")</f>
        <v>-</v>
      </c>
      <c r="HK17" s="269"/>
      <c r="HL17" s="268"/>
      <c r="HM17" s="148"/>
      <c r="HN17"/>
      <c r="HO17" s="351"/>
      <c r="HP17" s="351"/>
      <c r="HQ17" s="351"/>
      <c r="HR17" s="351"/>
      <c r="HS17" s="351"/>
      <c r="HT17" s="351"/>
      <c r="HU17" s="351"/>
      <c r="HV17" s="351"/>
      <c r="HW17" s="351"/>
      <c r="HX17" s="351"/>
      <c r="HY17" s="364"/>
      <c r="HZ17" s="361"/>
      <c r="IA17" s="361"/>
      <c r="IB17" s="361"/>
      <c r="IC17" s="361"/>
      <c r="ID17" s="351"/>
      <c r="IE17" s="358" t="s">
        <v>895</v>
      </c>
      <c r="IF17" s="356">
        <f>SUMIF((HT20:HT1810),IE17,(IF20:IF1810))</f>
        <v>227</v>
      </c>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row>
    <row r="18" spans="1:287" s="25" customFormat="1" ht="15" customHeight="1">
      <c r="A18" s="15"/>
      <c r="B18" s="33"/>
      <c r="C18" s="33"/>
      <c r="D18" s="24"/>
      <c r="E18" s="24"/>
      <c r="F18" s="24"/>
      <c r="G18" s="24"/>
      <c r="H18" s="24"/>
      <c r="I18" s="24"/>
      <c r="J18" s="24"/>
      <c r="K18" s="24"/>
      <c r="L18" s="24"/>
      <c r="M18" s="24"/>
      <c r="N18" s="24"/>
      <c r="O18" s="24"/>
      <c r="P18" s="24"/>
      <c r="Q18" s="24"/>
      <c r="R18" s="24"/>
      <c r="S18" s="24"/>
      <c r="T18" s="24"/>
      <c r="U18" s="24"/>
      <c r="V18" s="24"/>
      <c r="W18" s="33"/>
      <c r="X18" s="33"/>
      <c r="Y18" s="33"/>
      <c r="Z18" s="33"/>
      <c r="AA18" s="33"/>
      <c r="AB18" s="33"/>
      <c r="AC18" s="33"/>
      <c r="AD18" s="24"/>
      <c r="AE18" s="33"/>
      <c r="AF18" s="33"/>
      <c r="AG18" s="33"/>
      <c r="AH18" s="33"/>
      <c r="AI18" s="33"/>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339"/>
      <c r="BK18" s="339"/>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339"/>
      <c r="CR18" s="339"/>
      <c r="CS18" s="339"/>
      <c r="CT18" s="327"/>
      <c r="CU18" s="220"/>
      <c r="CV18" s="24"/>
      <c r="CW18" s="24"/>
      <c r="CX18" s="24"/>
      <c r="CY18" s="24"/>
      <c r="CZ18" s="24"/>
      <c r="DA18" s="24"/>
      <c r="DB18" s="24"/>
      <c r="DC18" s="24"/>
      <c r="DD18" s="220"/>
      <c r="DE18" s="24"/>
      <c r="DF18" s="24"/>
      <c r="DG18" s="24"/>
      <c r="DH18" s="24"/>
      <c r="DI18" s="24"/>
      <c r="DJ18" s="24"/>
      <c r="DK18" s="24"/>
      <c r="DL18" s="24"/>
      <c r="DM18" s="206"/>
      <c r="DN18" s="24"/>
      <c r="DO18" s="24"/>
      <c r="DP18" s="24"/>
      <c r="DQ18" s="24"/>
      <c r="DR18" s="24"/>
      <c r="DS18" s="24"/>
      <c r="DT18" s="24"/>
      <c r="DU18" s="24"/>
      <c r="DV18" s="206"/>
      <c r="DW18" s="24"/>
      <c r="DX18" s="24"/>
      <c r="DY18" s="24"/>
      <c r="DZ18" s="24"/>
      <c r="EA18" s="24"/>
      <c r="EB18" s="24"/>
      <c r="EC18" s="24"/>
      <c r="ED18" s="24"/>
      <c r="EE18" s="206"/>
      <c r="EF18" s="24"/>
      <c r="EG18" s="24"/>
      <c r="EH18" s="24"/>
      <c r="EI18" s="24"/>
      <c r="EJ18" s="24"/>
      <c r="EK18" s="24"/>
      <c r="EL18" s="24"/>
      <c r="EM18" s="24"/>
      <c r="EN18" s="220"/>
      <c r="EO18" s="24"/>
      <c r="EP18" s="24"/>
      <c r="EQ18" s="24"/>
      <c r="ER18" s="24"/>
      <c r="ES18" s="24"/>
      <c r="ET18" s="24"/>
      <c r="EU18" s="24"/>
      <c r="EV18" s="24"/>
      <c r="EW18" s="206"/>
      <c r="EX18" s="24"/>
      <c r="EY18" s="24"/>
      <c r="EZ18" s="24"/>
      <c r="FA18" s="24"/>
      <c r="FB18" s="24"/>
      <c r="FC18" s="24"/>
      <c r="FD18" s="24"/>
      <c r="FE18" s="24"/>
      <c r="FF18" s="206"/>
      <c r="FG18" s="24"/>
      <c r="FH18" s="24"/>
      <c r="FI18" s="24"/>
      <c r="FJ18" s="24"/>
      <c r="FK18" s="24"/>
      <c r="FL18" s="24"/>
      <c r="FM18" s="24"/>
      <c r="FN18" s="24"/>
      <c r="FO18" s="206"/>
      <c r="FP18" s="24"/>
      <c r="FQ18" s="24"/>
      <c r="FR18" s="24"/>
      <c r="FS18" s="24"/>
      <c r="FT18" s="24"/>
      <c r="FU18" s="24"/>
      <c r="FV18" s="24"/>
      <c r="FW18" s="24"/>
      <c r="FX18" s="206"/>
      <c r="FY18" s="24"/>
      <c r="FZ18" s="24"/>
      <c r="GA18" s="24"/>
      <c r="GB18" s="24"/>
      <c r="GC18" s="24"/>
      <c r="GD18" s="24"/>
      <c r="GE18" s="24"/>
      <c r="GF18" s="24"/>
      <c r="GG18" s="206"/>
      <c r="GH18" s="24"/>
      <c r="GI18" s="24"/>
      <c r="GJ18" s="24"/>
      <c r="GK18" s="24"/>
      <c r="GL18" s="24"/>
      <c r="GM18" s="24"/>
      <c r="GN18" s="24"/>
      <c r="GO18" s="24"/>
      <c r="GP18" s="206"/>
      <c r="GQ18" s="206"/>
      <c r="GR18" s="206"/>
      <c r="GS18" s="206"/>
      <c r="GT18" s="206"/>
      <c r="GU18" s="206"/>
      <c r="GV18" s="206"/>
      <c r="GW18" s="206"/>
      <c r="GX18" s="206"/>
      <c r="GY18" s="206"/>
      <c r="GZ18" s="180"/>
      <c r="HA18" s="24"/>
      <c r="HB18" s="24"/>
      <c r="HC18" s="24"/>
      <c r="HD18" s="24"/>
      <c r="HE18" s="24"/>
      <c r="HF18" s="24"/>
      <c r="HG18" s="24"/>
      <c r="HH18" s="263"/>
      <c r="HI18" s="24"/>
      <c r="HJ18" s="41" t="str">
        <f>IF(BK18&gt;0,IF(DH18&gt;0,DG18,IF(CY18&gt;0,CX18,IF(BM18&gt;0,BL18,"-"))),"-")</f>
        <v>-</v>
      </c>
      <c r="HK18" s="270"/>
      <c r="HL18" s="268"/>
      <c r="HM18" s="148"/>
      <c r="HN18"/>
      <c r="HO18" s="351"/>
      <c r="HP18" s="351"/>
      <c r="HQ18" s="351"/>
      <c r="HR18" s="351"/>
      <c r="HS18" s="351"/>
      <c r="HT18" s="351"/>
      <c r="HU18" s="351"/>
      <c r="HV18" s="351"/>
      <c r="HW18" s="351"/>
      <c r="HX18" s="351"/>
      <c r="HY18" s="364"/>
      <c r="HZ18" s="361"/>
      <c r="IA18" s="361"/>
      <c r="IB18" s="361"/>
      <c r="IC18" s="361"/>
      <c r="ID18" s="351"/>
      <c r="IE18" s="358" t="s">
        <v>896</v>
      </c>
      <c r="IF18" s="356">
        <f>SUMIF((HT20:HT1810),IE18,(IF20:IF1810))</f>
        <v>57</v>
      </c>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row>
    <row r="19" spans="1:287" s="1" customFormat="1" ht="45" customHeight="1">
      <c r="A19" s="15"/>
      <c r="B19" s="31"/>
      <c r="C19" s="31"/>
      <c r="D19" s="14"/>
      <c r="E19" s="14"/>
      <c r="F19" s="14"/>
      <c r="G19" s="14"/>
      <c r="H19" s="14"/>
      <c r="I19" s="14"/>
      <c r="J19" s="14"/>
      <c r="K19" s="14"/>
      <c r="L19" s="14"/>
      <c r="M19" s="14"/>
      <c r="N19" s="14"/>
      <c r="O19" s="14"/>
      <c r="P19" s="14"/>
      <c r="Q19" s="14"/>
      <c r="R19" s="14"/>
      <c r="S19" s="14"/>
      <c r="T19" s="14"/>
      <c r="U19" s="14"/>
      <c r="V19" s="14"/>
      <c r="W19" s="31"/>
      <c r="X19" s="31"/>
      <c r="Y19" s="31"/>
      <c r="Z19" s="31"/>
      <c r="AA19" s="31"/>
      <c r="AB19" s="31"/>
      <c r="AC19" s="31"/>
      <c r="AD19" s="14"/>
      <c r="AE19" s="31"/>
      <c r="AF19" s="31"/>
      <c r="AG19" s="31"/>
      <c r="AH19" s="31"/>
      <c r="AI19" s="31"/>
      <c r="AJ19" s="14"/>
      <c r="AK19" s="14"/>
      <c r="AL19" s="14"/>
      <c r="AM19" s="14"/>
      <c r="AN19" s="14"/>
      <c r="AO19" s="14"/>
      <c r="AP19" s="14"/>
      <c r="AQ19" s="22" t="s">
        <v>731</v>
      </c>
      <c r="AR19" s="22" t="s">
        <v>732</v>
      </c>
      <c r="AS19" s="22"/>
      <c r="AT19" s="22"/>
      <c r="AU19" s="22" t="s">
        <v>731</v>
      </c>
      <c r="AV19" s="22" t="s">
        <v>732</v>
      </c>
      <c r="AW19" s="22" t="s">
        <v>731</v>
      </c>
      <c r="AX19" s="22" t="s">
        <v>732</v>
      </c>
      <c r="AY19" s="14"/>
      <c r="AZ19" s="14"/>
      <c r="BA19" s="14"/>
      <c r="BB19" s="14"/>
      <c r="BC19" s="14"/>
      <c r="BD19" s="14"/>
      <c r="BE19" s="14"/>
      <c r="BF19" s="14"/>
      <c r="BG19" s="14"/>
      <c r="BH19" s="14"/>
      <c r="BI19" s="14"/>
      <c r="BJ19" s="340"/>
      <c r="BK19" s="340"/>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340"/>
      <c r="CR19" s="340"/>
      <c r="CS19" s="340"/>
      <c r="CT19" s="325"/>
      <c r="CU19" s="143"/>
      <c r="CV19" s="14"/>
      <c r="CW19" s="14"/>
      <c r="CX19" s="14"/>
      <c r="CY19" s="14"/>
      <c r="CZ19" s="14"/>
      <c r="DA19" s="14"/>
      <c r="DB19" s="14"/>
      <c r="DC19" s="14"/>
      <c r="DD19" s="143"/>
      <c r="DE19" s="14"/>
      <c r="DF19" s="14"/>
      <c r="DG19" s="14"/>
      <c r="DH19" s="14"/>
      <c r="DI19" s="14"/>
      <c r="DJ19" s="14"/>
      <c r="DK19" s="14"/>
      <c r="DL19" s="14"/>
      <c r="DM19" s="205"/>
      <c r="DN19" s="14"/>
      <c r="DO19" s="14"/>
      <c r="DP19" s="14"/>
      <c r="DQ19" s="14"/>
      <c r="DR19" s="14"/>
      <c r="DS19" s="14"/>
      <c r="DT19" s="14"/>
      <c r="DU19" s="14"/>
      <c r="DV19" s="205"/>
      <c r="DW19" s="14"/>
      <c r="DX19" s="14"/>
      <c r="DY19" s="14"/>
      <c r="DZ19" s="14"/>
      <c r="EA19" s="14"/>
      <c r="EB19" s="14"/>
      <c r="EC19" s="14"/>
      <c r="ED19" s="14"/>
      <c r="EE19" s="205"/>
      <c r="EF19" s="14"/>
      <c r="EG19" s="14"/>
      <c r="EH19" s="14"/>
      <c r="EI19" s="14"/>
      <c r="EJ19" s="14"/>
      <c r="EK19" s="14"/>
      <c r="EL19" s="14"/>
      <c r="EM19" s="14"/>
      <c r="EN19" s="143"/>
      <c r="EO19" s="14"/>
      <c r="EP19" s="14"/>
      <c r="EQ19" s="14"/>
      <c r="ER19" s="14"/>
      <c r="ES19" s="14"/>
      <c r="ET19" s="14"/>
      <c r="EU19" s="14"/>
      <c r="EV19" s="14"/>
      <c r="EW19" s="205"/>
      <c r="EX19" s="14"/>
      <c r="EY19" s="14"/>
      <c r="EZ19" s="14"/>
      <c r="FA19" s="14"/>
      <c r="FB19" s="14"/>
      <c r="FC19" s="14"/>
      <c r="FD19" s="14"/>
      <c r="FE19" s="14"/>
      <c r="FF19" s="295"/>
      <c r="FG19" s="41"/>
      <c r="FH19" s="41" t="str">
        <f t="shared" ref="FH19:FH23" si="36">IF(BK19&gt;0,IF(DH19&gt;0,WORKDAY(DG19,20),IF(CY19&gt;0,WORKDAY(CX19,30),IF(CT19&gt;0,WORKDAY(CS19,40),FG19))),"-")</f>
        <v>-</v>
      </c>
      <c r="FI19" s="14"/>
      <c r="FJ19" s="14"/>
      <c r="FK19" s="14"/>
      <c r="FL19" s="14"/>
      <c r="FM19" s="14"/>
      <c r="FN19" s="14"/>
      <c r="FO19" s="205"/>
      <c r="FP19" s="41"/>
      <c r="FQ19" s="41" t="str">
        <f t="shared" ref="FQ19:FQ23" si="37">IF(BT19&gt;0,IF(DQ19&gt;0,WORKDAY(DP19,20),IF(DH19&gt;0,WORKDAY(DG19,30),IF(DC19&gt;0,WORKDAY(DB19,40),FP19))),"-")</f>
        <v>-</v>
      </c>
      <c r="FR19" s="14"/>
      <c r="FS19" s="14"/>
      <c r="FT19" s="14"/>
      <c r="FU19" s="14"/>
      <c r="FV19" s="14"/>
      <c r="FW19" s="14"/>
      <c r="FX19" s="205"/>
      <c r="FY19" s="41"/>
      <c r="FZ19" s="41" t="str">
        <f t="shared" ref="FZ19:FZ24" si="38">IF(CC19&gt;0,IF(DZ19&gt;0,WORKDAY(DY19,20),IF(DQ19&gt;0,WORKDAY(DP19,30),IF(DL19&gt;0,WORKDAY(DK19,40),FY19))),"-")</f>
        <v>-</v>
      </c>
      <c r="GA19" s="14"/>
      <c r="GB19" s="14"/>
      <c r="GC19" s="14"/>
      <c r="GD19" s="14"/>
      <c r="GE19" s="14"/>
      <c r="GF19" s="14"/>
      <c r="GG19" s="205"/>
      <c r="GH19" s="41"/>
      <c r="GI19" s="41"/>
      <c r="GJ19" s="14"/>
      <c r="GK19" s="14"/>
      <c r="GL19" s="14"/>
      <c r="GM19" s="14"/>
      <c r="GN19" s="14"/>
      <c r="GO19" s="14"/>
      <c r="GP19" s="228"/>
      <c r="GQ19" s="295"/>
      <c r="GR19" s="295"/>
      <c r="GS19" s="295"/>
      <c r="GT19" s="295"/>
      <c r="GU19" s="295"/>
      <c r="GV19" s="295"/>
      <c r="GW19" s="295"/>
      <c r="GX19" s="295"/>
      <c r="GY19" s="295"/>
      <c r="GZ19" s="147"/>
      <c r="HA19" s="14"/>
      <c r="HB19" s="14"/>
      <c r="HC19" s="14"/>
      <c r="HD19" s="14"/>
      <c r="HE19" s="14"/>
      <c r="HF19" s="14"/>
      <c r="HG19" s="14"/>
      <c r="HH19" s="261"/>
      <c r="HI19" s="14"/>
      <c r="HJ19" s="41"/>
      <c r="HK19" s="267"/>
      <c r="HL19" s="268"/>
      <c r="HM19" s="148"/>
      <c r="HN19"/>
      <c r="HO19" s="351"/>
      <c r="HP19" s="351"/>
      <c r="HQ19" s="351"/>
      <c r="HR19" s="351"/>
      <c r="HS19" s="351"/>
      <c r="HT19" s="351"/>
      <c r="HU19" s="351"/>
      <c r="HV19" s="351"/>
      <c r="HW19" s="351"/>
      <c r="HX19" s="351"/>
      <c r="HY19" s="364"/>
      <c r="HZ19" s="361"/>
      <c r="IA19" s="361"/>
      <c r="IB19" s="361"/>
      <c r="IC19" s="361"/>
      <c r="ID19" s="351"/>
      <c r="IE19" s="351"/>
      <c r="IF19" s="356"/>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row>
    <row r="20" spans="1:287" s="1" customFormat="1" ht="42.75" customHeight="1">
      <c r="A20" s="15"/>
      <c r="B20" s="31" t="s">
        <v>164</v>
      </c>
      <c r="C20" s="31" t="s">
        <v>165</v>
      </c>
      <c r="D20" s="14"/>
      <c r="E20" s="14"/>
      <c r="F20" s="14"/>
      <c r="G20" s="14"/>
      <c r="H20" s="14" t="s">
        <v>723</v>
      </c>
      <c r="I20" s="14" t="s">
        <v>724</v>
      </c>
      <c r="J20" s="14"/>
      <c r="K20" s="14"/>
      <c r="L20" s="14"/>
      <c r="M20" s="14"/>
      <c r="N20" s="14"/>
      <c r="O20" s="14"/>
      <c r="P20" s="14" t="s">
        <v>725</v>
      </c>
      <c r="Q20" s="14" t="s">
        <v>726</v>
      </c>
      <c r="R20" s="14" t="s">
        <v>212</v>
      </c>
      <c r="S20" s="14" t="s">
        <v>397</v>
      </c>
      <c r="T20" s="14" t="s">
        <v>398</v>
      </c>
      <c r="U20" s="14" t="s">
        <v>166</v>
      </c>
      <c r="V20" s="14"/>
      <c r="W20" s="14" t="str">
        <f>CONCATENATE(X20,"-",Y20,"-",Z20,AA20,,AB20,"-",AC20)</f>
        <v>4-30-JDCC-0001</v>
      </c>
      <c r="X20" s="31">
        <v>4</v>
      </c>
      <c r="Y20" s="31">
        <v>30</v>
      </c>
      <c r="Z20" s="14" t="s">
        <v>330</v>
      </c>
      <c r="AA20" s="14" t="s">
        <v>331</v>
      </c>
      <c r="AB20" s="14"/>
      <c r="AC20" s="31" t="s">
        <v>194</v>
      </c>
      <c r="AD20" s="14"/>
      <c r="AE20" s="31" t="s">
        <v>189</v>
      </c>
      <c r="AF20" s="31">
        <v>3</v>
      </c>
      <c r="AG20" s="31" t="s">
        <v>174</v>
      </c>
      <c r="AH20" s="31" t="s">
        <v>722</v>
      </c>
      <c r="AI20" s="31" t="s">
        <v>194</v>
      </c>
      <c r="AJ20" s="14"/>
      <c r="AK20" s="14"/>
      <c r="AL20" s="14" t="s">
        <v>127</v>
      </c>
      <c r="AM20" s="14"/>
      <c r="AN20" s="14" t="s">
        <v>175</v>
      </c>
      <c r="AO20" s="14" t="str">
        <f>CONCATENATE("0055-",B20,"-",C20,"-","4",".",AE20,".",AF20,".",AG20,".",AH20,"-",AL20,".",AN20,"-",AI20)</f>
        <v>0055-CPC-GA1-4.3.3.30.437-ATH1.RD-0001</v>
      </c>
      <c r="AP20" s="14" t="str">
        <f>CONCATENATE("0055-",B20,"-",C20,"-","4",".",AE20,".",AF20,".",AG20,".",AH20,"-",AL20,"-",AN20,"-",AI20,"_",BD20,"_",U20)</f>
        <v>0055-CPC-GA1-4.3.3.30.437-ATH1-RD-0001_A1_ER</v>
      </c>
      <c r="AQ20" s="21" t="s">
        <v>353</v>
      </c>
      <c r="AR20" s="21" t="s">
        <v>431</v>
      </c>
      <c r="AS20" s="21"/>
      <c r="AT20" s="21"/>
      <c r="AU20" s="21" t="s">
        <v>349</v>
      </c>
      <c r="AV20" s="21" t="s">
        <v>365</v>
      </c>
      <c r="AW20" s="21" t="str">
        <f>CONCATENATE(AQ20," ",AS20,CHAR(10),W20,CHAR(10),AU20)</f>
        <v>DCS Control Cabinet 
4-30-JDCC-0001
List of drawings</v>
      </c>
      <c r="AX20" s="21" t="str">
        <f>CONCATENATE(AR20," ",AT20,CHAR(10),W20,CHAR(10),AV20)</f>
        <v>Шкаф системный РСУ 
4-30-JDCC-0001
Ведомость документов</v>
      </c>
      <c r="AY20" s="14"/>
      <c r="AZ20" s="14" t="s">
        <v>798</v>
      </c>
      <c r="BA20" s="14" t="s">
        <v>600</v>
      </c>
      <c r="BB20" s="14" t="str">
        <f t="shared" ref="BB20:BB23" si="39">IF(GT20&gt;0,"04",IF(GK20&gt;0,"03",IF(GB20&gt;0,"02",IF(FS20&gt;0,"01",IF(FJ20&gt;0,"00",IF(FA20&gt;0,"H1",IF(ER20&gt;0,"G1",IF(EI20&gt;0,"F1",IF(DZ20&gt;0,"E1",IF(DQ20&gt;0,"D1",IF(DH20&gt;0,"C1",IF(CY20&gt;0,"B1",IF(BM20&gt;0,"A1","-")))))))))))))</f>
        <v>A1</v>
      </c>
      <c r="BC20" s="14" t="str">
        <f>IF(OR(BB20="A1",BB20="B1",BB20="C1",BB20="D1",BB20="E1",BB20="F1",BB20="G1",BB20="H1"),"IFR",IF(OR(BB20="00",BB20="01",BB20="02",BB20="03",BB20="04",BB20="05"),"IFU","-"))</f>
        <v>IFR</v>
      </c>
      <c r="BD20" s="14" t="str">
        <f>BB20</f>
        <v>A1</v>
      </c>
      <c r="BE20" s="14"/>
      <c r="BF20" s="14"/>
      <c r="BG20" s="20"/>
      <c r="BH20" s="14"/>
      <c r="BI20" s="14"/>
      <c r="BJ20" s="336">
        <v>44088</v>
      </c>
      <c r="BK20" s="336">
        <f ca="1">IF(BM20&gt;0,BL20,IF(BJ20&lt;TODAY(),WORKDAY(TODAY(),10),BJ20))</f>
        <v>43987</v>
      </c>
      <c r="BL20" s="41">
        <v>43987</v>
      </c>
      <c r="BM20" s="14" t="s">
        <v>858</v>
      </c>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336">
        <f>WORKDAY(BJ20,20)</f>
        <v>44116</v>
      </c>
      <c r="CR20" s="336">
        <f ca="1">IF(BM20&gt;0,WORKDAY(BK20,10),"-")</f>
        <v>44001</v>
      </c>
      <c r="CS20" s="337">
        <v>44033</v>
      </c>
      <c r="CT20" s="325" t="s">
        <v>905</v>
      </c>
      <c r="CU20" s="143">
        <v>1</v>
      </c>
      <c r="CV20" s="41">
        <f>WORKDAY(CQ20,10)</f>
        <v>44130</v>
      </c>
      <c r="CW20" s="41">
        <f t="shared" ca="1" si="23"/>
        <v>44015</v>
      </c>
      <c r="CX20" s="40"/>
      <c r="CY20" s="14"/>
      <c r="CZ20" s="41" t="str">
        <f t="shared" si="24"/>
        <v>-</v>
      </c>
      <c r="DA20" s="41" t="str">
        <f t="shared" si="25"/>
        <v>-</v>
      </c>
      <c r="DB20" s="40"/>
      <c r="DC20" s="14"/>
      <c r="DD20" s="143"/>
      <c r="DE20" s="41" t="str">
        <f>IF(DC20&gt;0,WORKDAY(CZ20,10),"-")</f>
        <v>-</v>
      </c>
      <c r="DF20" s="41" t="str">
        <f t="shared" ref="DF20:DF23" si="40">IF(DC20&gt;0,WORKDAY(DA20,10),"-")</f>
        <v>-</v>
      </c>
      <c r="DG20" s="41"/>
      <c r="DH20" s="14"/>
      <c r="DI20" s="41" t="str">
        <f t="shared" ref="DI20:DI23" si="41">IF(DH20&gt;0,WORKDAY(DE20,10),"-")</f>
        <v>-</v>
      </c>
      <c r="DJ20" s="41" t="str">
        <f t="shared" ref="DJ20:DJ23" si="42">IF(DH20&gt;0,WORKDAY(DF20,10),"-")</f>
        <v>-</v>
      </c>
      <c r="DK20" s="14"/>
      <c r="DL20" s="14"/>
      <c r="DM20" s="205"/>
      <c r="DN20" s="41" t="str">
        <f>IF(DL20&gt;0,WORKDAY(DI20,10),"-")</f>
        <v>-</v>
      </c>
      <c r="DO20" s="41" t="str">
        <f t="shared" ref="DO20:DO23" si="43">IF(DL20&gt;0,WORKDAY(DJ20,10),"-")</f>
        <v>-</v>
      </c>
      <c r="DP20" s="41"/>
      <c r="DQ20" s="14"/>
      <c r="DR20" s="41" t="str">
        <f t="shared" ref="DR20:DR23" si="44">IF(DQ20&gt;0,WORKDAY(DN20,10),"-")</f>
        <v>-</v>
      </c>
      <c r="DS20" s="41" t="str">
        <f t="shared" ref="DS20:DS23" si="45">IF(DQ20&gt;0,WORKDAY(DO20,10),"-")</f>
        <v>-</v>
      </c>
      <c r="DT20" s="14"/>
      <c r="DU20" s="14"/>
      <c r="DV20" s="205"/>
      <c r="DW20" s="41" t="str">
        <f>IF(DU20&gt;0,WORKDAY(DR20,10),"-")</f>
        <v>-</v>
      </c>
      <c r="DX20" s="41" t="str">
        <f t="shared" ref="DX20:DX23" si="46">IF(DU20&gt;0,WORKDAY(DS20,10),"-")</f>
        <v>-</v>
      </c>
      <c r="DY20" s="41"/>
      <c r="DZ20" s="14"/>
      <c r="EA20" s="41" t="str">
        <f t="shared" ref="EA20:EA23" si="47">IF(DZ20&gt;0,WORKDAY(DW20,10),"-")</f>
        <v>-</v>
      </c>
      <c r="EB20" s="41" t="str">
        <f t="shared" ref="EB20:EB23" si="48">IF(DZ20&gt;0,WORKDAY(DX20,10),"-")</f>
        <v>-</v>
      </c>
      <c r="EC20" s="14"/>
      <c r="ED20" s="14"/>
      <c r="EE20" s="205"/>
      <c r="EF20" s="41" t="str">
        <f>IF(ED20&gt;0,WORKDAY(EA20,10),"-")</f>
        <v>-</v>
      </c>
      <c r="EG20" s="41" t="str">
        <f t="shared" ref="EG20:EG23" si="49">IF(ED20&gt;0,WORKDAY(EB20,10),"-")</f>
        <v>-</v>
      </c>
      <c r="EH20" s="41"/>
      <c r="EI20" s="14"/>
      <c r="EJ20" s="41" t="str">
        <f t="shared" ref="EJ20:EJ23" si="50">IF(EI20&gt;0,WORKDAY(EF20,10),"-")</f>
        <v>-</v>
      </c>
      <c r="EK20" s="41" t="str">
        <f t="shared" ref="EK20:EK23" si="51">IF(EI20&gt;0,WORKDAY(EG20,10),"-")</f>
        <v>-</v>
      </c>
      <c r="EL20" s="14"/>
      <c r="EM20" s="14"/>
      <c r="EN20" s="143"/>
      <c r="EO20" s="41" t="str">
        <f>IF(EM20&gt;0,WORKDAY(EJ20,10),"-")</f>
        <v>-</v>
      </c>
      <c r="EP20" s="41" t="str">
        <f t="shared" ref="EP20:EP23" si="52">IF(EM20&gt;0,WORKDAY(EK20,10),"-")</f>
        <v>-</v>
      </c>
      <c r="EQ20" s="41"/>
      <c r="ER20" s="14"/>
      <c r="ES20" s="41" t="str">
        <f t="shared" ref="ES20:ES23" si="53">IF(ER20&gt;0,WORKDAY(EO20,10),"-")</f>
        <v>-</v>
      </c>
      <c r="ET20" s="41" t="str">
        <f t="shared" ref="ET20:ET23" si="54">IF(ER20&gt;0,WORKDAY(EP20,10),"-")</f>
        <v>-</v>
      </c>
      <c r="EU20" s="14"/>
      <c r="EV20" s="14"/>
      <c r="EW20" s="205"/>
      <c r="EX20" s="41" t="str">
        <f>IF(EV20&gt;0,WORKDAY(ES20,10),"-")</f>
        <v>-</v>
      </c>
      <c r="EY20" s="41" t="str">
        <f t="shared" ref="EY20:EY23" si="55">IF(EV20&gt;0,WORKDAY(ET20,10),"-")</f>
        <v>-</v>
      </c>
      <c r="EZ20" s="41"/>
      <c r="FA20" s="14"/>
      <c r="FB20" s="41" t="str">
        <f t="shared" ref="FB20:FB23" si="56">IF(FA20&gt;0,WORKDAY(EX20,10),"-")</f>
        <v>-</v>
      </c>
      <c r="FC20" s="41" t="str">
        <f t="shared" ref="FC20:FC23" si="57">IF(FA20&gt;0,WORKDAY(EY20,10),"-")</f>
        <v>-</v>
      </c>
      <c r="FD20" s="14"/>
      <c r="FE20" s="14"/>
      <c r="FF20" s="295"/>
      <c r="FG20" s="41">
        <v>43574</v>
      </c>
      <c r="FH20" s="41">
        <f t="shared" ca="1" si="36"/>
        <v>44089</v>
      </c>
      <c r="FI20" s="40"/>
      <c r="FJ20" s="14"/>
      <c r="FK20" s="41" t="str">
        <f t="shared" ref="FK20:FK23" si="58">IF(FJ20&gt;0,WORKDAY(FG20,10),"-")</f>
        <v>-</v>
      </c>
      <c r="FL20" s="41" t="str">
        <f t="shared" ref="FL20:FL23" si="59">IF(FJ20&gt;0,WORKDAY(FH20,10),"-")</f>
        <v>-</v>
      </c>
      <c r="FM20" s="14"/>
      <c r="FN20" s="14"/>
      <c r="FO20" s="143"/>
      <c r="FP20" s="41">
        <v>43574</v>
      </c>
      <c r="FQ20" s="41" t="str">
        <f t="shared" si="37"/>
        <v>-</v>
      </c>
      <c r="FR20" s="40"/>
      <c r="FS20" s="14"/>
      <c r="FT20" s="41" t="str">
        <f t="shared" ref="FT20:FT23" si="60">IF(FS20&gt;0,WORKDAY(FP20,10),"-")</f>
        <v>-</v>
      </c>
      <c r="FU20" s="41" t="str">
        <f t="shared" ref="FU20:FU23" si="61">IF(FS20&gt;0,WORKDAY(FQ20,10),"-")</f>
        <v>-</v>
      </c>
      <c r="FV20" s="14"/>
      <c r="FW20" s="14"/>
      <c r="FX20" s="205"/>
      <c r="FY20" s="41">
        <v>43574</v>
      </c>
      <c r="FZ20" s="41" t="str">
        <f t="shared" si="38"/>
        <v>-</v>
      </c>
      <c r="GA20" s="40"/>
      <c r="GB20" s="14"/>
      <c r="GC20" s="41" t="str">
        <f t="shared" ref="GC20:GC23" si="62">IF(GB20&gt;0,WORKDAY(FY20,10),"-")</f>
        <v>-</v>
      </c>
      <c r="GD20" s="41" t="str">
        <f t="shared" ref="GD20:GD23" si="63">IF(GB20&gt;0,WORKDAY(FZ20,10),"-")</f>
        <v>-</v>
      </c>
      <c r="GE20" s="14"/>
      <c r="GF20" s="14"/>
      <c r="GG20" s="205"/>
      <c r="GH20" s="41"/>
      <c r="GI20" s="41"/>
      <c r="GJ20" s="228"/>
      <c r="GK20" s="14"/>
      <c r="GL20" s="41" t="str">
        <f t="shared" ref="GL20:GL23" si="64">IF(GK20&gt;0,WORKDAY(GH20,10),"-")</f>
        <v>-</v>
      </c>
      <c r="GM20" s="41" t="str">
        <f t="shared" ref="GM20:GM23" si="65">IF(GK20&gt;0,WORKDAY(GI20,10),"-")</f>
        <v>-</v>
      </c>
      <c r="GN20" s="14"/>
      <c r="GO20" s="14"/>
      <c r="GP20" s="228"/>
      <c r="GQ20" s="295"/>
      <c r="GR20" s="295"/>
      <c r="GS20" s="295"/>
      <c r="GT20" s="295"/>
      <c r="GU20" s="295"/>
      <c r="GV20" s="295"/>
      <c r="GW20" s="295"/>
      <c r="GX20" s="295"/>
      <c r="GY20" s="295"/>
      <c r="GZ20" s="147"/>
      <c r="HA20" s="143">
        <f t="shared" ref="HA20:HA83" ca="1" si="66">IF(AZ20="аннулирован / VOID",0,IF(BK20&gt;0,1,0))</f>
        <v>1</v>
      </c>
      <c r="HB20" s="44">
        <f t="shared" ref="HB20:HB83" ca="1" si="67">IF(FV20&gt;43101,(HA20/$HA$535)*$FV$13,IF(FR20&gt;43101,(HA20/$HA$535)*$FR$13,IF(FM20&gt;43101,(HA20/$HA$535)*$FM$13,IF(FI20&gt;43101,(HA20/$HA$535)*$FI$13,IF(EU20&gt;43101,(HA20/$HA$535)*$EU$13,IF(EQ20&gt;43101,(HA20/$HA$535)*$EQ$13,IF(FR20&gt;43101,(EL20/$HA$535)*$EL$13,IF(EH20&gt;43101,(HA20/$HA$535)*$EH$13,IF(EC20&gt;43101,(HA20/$HA$535)*$EC$13,IF(DY20&gt;43101,(HA20/$HA$535)*$DY$13,IF(DT20&gt;43101,(HA20/$HA$535)*$DT$13,IF(DP20&gt;43101,(HA20/$HA$535)*$DP$13,IF(DK20&gt;43101,(HA20/$HA$535)*$DK$13,IF(DG20&gt;43101,(HA20/$HA$535)*$DG$13,IF(DB20&gt;43101,(HA20/$HA$535)*$DB$13,IF(CX20&gt;43101,(HA20/$HA$535)*$CX$13,IF(CS20&gt;43101,(HA20/$HA$535)*$CS$13,IF(BL20&gt;43101,(HA20/$HA$535)*$BL$13,0))))))))))))))))))</f>
        <v>1.3819095477386936E-3</v>
      </c>
      <c r="HC20" s="44">
        <f t="shared" ref="HC20:HC83" ca="1" si="68">IF(BK20&gt;43101,HA20/$HA$535,0)</f>
        <v>2.5125628140703518E-3</v>
      </c>
      <c r="HD20" s="44">
        <f t="shared" ref="HD20:HD83" ca="1" si="69">IF(FV20&gt;43101,(HA20/$HA$536)*$FV$13,IF(FR20&gt;43101,(HA20/$HA$536)*$FR$13,IF(FM20&gt;43101,(HA20/$HA$536)*$FM$13,IF(FI20&gt;43101,(HA20/$HA$536)*$FI$13,IF(EU20&gt;43101,(HA20/$HA$536)*$EU$13,IF(EQ20&gt;43101,(HA20/$HA$536)*$EQ$13,IF(EL20&gt;43101,(HA20/$HA$536)*$EL$13,IF(EH20&gt;43101,(HA20/$HA$536)*$EH$13,IF(EC20&gt;43101,(HA20/$HA$536)*$EC$13,IF(DY20&gt;43101,(HA20/$HA$536)*$DY$13,IF(DT20&gt;43101,(HA20/$HA$536)*$DT$13,IF(DP20&gt;43101,(HA20/$HA$536)*$DP$13,IF(DK20&gt;43101,(HA20/$HA$536)*$DK$13,IF(DG20&gt;43101,(HA20/$HA$536)*$DG$13,IF(DB20&gt;43101,(HA20/$HA$536)*$DB$13,IF(CX20&gt;43101,(HA20/$HA$536)*$CX$13,IF(CS20&gt;43101,(HA20/$HA$536)*$CS$13,IF(BL20&gt;43101,(HA20/$HA$536)*$BL$13,0))))))))))))))))))</f>
        <v>2.2357723577235778E-3</v>
      </c>
      <c r="HE20" s="44">
        <f t="shared" ref="HE20:HE83" ca="1" si="70">IF(BK20&gt;43101,HA20/$HA$536,0)</f>
        <v>4.0650406504065045E-3</v>
      </c>
      <c r="HF20" s="44"/>
      <c r="HG20" s="44"/>
      <c r="HH20" s="261"/>
      <c r="HI20" s="14" t="str">
        <f t="shared" ref="HI20:HI83" si="71">IF(FJ20&gt;0,"rev. 00",IF(EV20&gt;0,"GA",IF(ER20&gt;0,"CPECC",IF(EM20&gt;0,"GA",IF(EI20&gt;0,"CPECC",IF(ED20&gt;0,"GA",IF(DZ20&gt;0,"CPECC",IF(DU20&gt;0,"GA",IF(DQ20&gt;0,"CPECC",IF(DL20&gt;0,"GA",IF(DH20&gt;0,"CPECC",IF(DC20&gt;0,"GA",IF(CY20&gt;0,"CPECC",IF(CT20&gt;0,"GA",IF(BM20&gt;0,"CPECC","не выпущено")))))))))))))))</f>
        <v>GA</v>
      </c>
      <c r="HJ20" s="41">
        <f t="shared" ref="HJ20:HJ83" si="72">IF(GB20&gt;0,GA20,IF(FS20&gt;0,FR20,IF(FJ20&gt;0,FI20,IF(DH20&gt;0,DG20,IF(CY20&gt;0,CX20,IF(BM20&gt;0,BL20,"-"))))))</f>
        <v>43987</v>
      </c>
      <c r="HK20" s="267" t="str">
        <f t="shared" ref="HK20:HK83" si="73">IF(FS20&gt;0,"00",IF(FJ20&gt;0,"00",IF(DQ20&gt;0,"D1",IF(DH20&gt;0,"C1",IF(CY20&gt;0,"B1",IF(BM20&gt;0,"A1","-"))))))</f>
        <v>A1</v>
      </c>
      <c r="HL20" s="268" t="str">
        <f t="shared" ref="HL20:HL83" si="74">IF(GB20&gt;0,GB20,IF(FS20&gt;0,FS20,IF(FJ20&gt;0,FJ20,IF(DH20&gt;0,DH20,IF(CY20&gt;0,CY20,IF(BM20&gt;0,BM20,"-"))))))</f>
        <v>0055-P2-GA1-CPC-TRM-00505</v>
      </c>
      <c r="HM20" s="320">
        <v>1</v>
      </c>
      <c r="HN20" t="s">
        <v>800</v>
      </c>
      <c r="HO20" s="351">
        <f>IF(AO20="","---/---",(IF(AZ20="аннулирован / VOID","аннулирован / VOID",(IF(FA20&gt;0,(IF(FE20&gt;0,FF20,"ожидание H1")),(IF(ER20&gt;0,(IF(EV20&gt;0,EW20,"ожидание G1")),(IF(EI20&gt;0,(IF(EM20&gt;0,EN20,"ожидание F1")),(IF(DZ20&gt;0,(IF(ED20&gt;0,EE20,"ожидание E1")),(IF(DQ20&gt;0,(IF(DU20&gt;0,DV20,"ожидание D1")),(IF(DH20&gt;0,(IF(DL20&gt;0,DM20,"ожидание C1")),(IF(CY20&gt;0,(IF(DC20&gt;0,DD20,"ожидание B1")),(IF(BM20&gt;0,(IF(CT20&gt;0,CU20,"ожидание A1")),"не выгружено A1")))))))))))))))))))</f>
        <v>1</v>
      </c>
      <c r="HP20" s="351" t="str">
        <f>IF(AO20="","---/---",(IF(AZ20="аннулирован / VOID","аннулирован / VOID",(IF(GT20&gt;0,(IF(GX20&gt;0,GY20,"ожидание 04")),(IF(GK20&gt;0,(IF(GO20&gt;0,GP20,"ожидание 03")),(IF(GB20&gt;0,(IF(GF20&gt;0,GG20,"ожидание 02")),(IF(FS20&gt;0,(IF(FW20&gt;0,FX20,"ожидание 01")),(IF(FJ20&gt;0,(IF(FN20&gt;0,FO20,"ожидание 00")),"не выгружено 00")))))))))))))</f>
        <v>не выгружено 00</v>
      </c>
      <c r="HQ20" s="351" t="str">
        <f>IF(AO20="","---/---",(IF(AZ20="аннулирован / VOID","аннулирован / VOID",(IF(GT20&gt;0,("выгружено 04"),(IF(GK20&gt;0,("выгружено 03"),(IF(GB20&gt;0,("выгружено 02"),(IF(FS20&gt;0,("выгружено 01"),(IF(FJ20&gt;0,("выгружено 00"),((IF(FA20&gt;0,("выгружено H1"),(IF(ER20&gt;0,("выгружено G1"),(IF(EI20&gt;0,("выгружено F1"),(IF(DZ20&gt;0,("выгружено E1"),(IF(DQ20&gt;0,("выгружено D1"),(IF(DH20&gt;0,("выгружено C1"),(IF(CY20&gt;0,("выгружено B1"),(IF(BM20&gt;0,("выгружено A1"),"не выгружено A1"))))))))))))))))))))))))))))))</f>
        <v>выгружено A1</v>
      </c>
      <c r="HR20" s="351">
        <f>IF(AO20="","---/---",(IF(AZ20="аннулирован / VOID","аннулирован / VOID",(IF(GT20&gt;0,(IF(GX20&gt;0,GY20,"ожидание 04")),(IF(GK20&gt;0,(IF(GO20&gt;0,GP20,"ожидание 03")),(IF(GB20&gt;0,(IF(GF20&gt;0,GG20,"ожидание 02")),(IF(FS20&gt;0,(IF(FW20&gt;0,FX20,"ожидание 01")),(IF(FJ20&gt;0,(IF(FN20&gt;0,FO20,"ожидание 00")),((IF(FA20&gt;0,(IF(FE20&gt;0,FF20,"ожидание H1")),(IF(ER20&gt;0,(IF(EV20&gt;0,EW20,"ожидание G1")),(IF(EI20&gt;0,(IF(EM20&gt;0,EN20,"ожидание F1")),(IF(DZ20&gt;0,(IF(ED20&gt;0,EE20,"ожидание E1")),(IF(DQ20&gt;0,(IF(DU20&gt;0,DV20,"ожидание D1")),(IF(DH20&gt;0,(IF(DL20&gt;0,DM20,"ожидание C1")),(IF(CY20&gt;0,(IF(DC20&gt;0,DD20,"ожидание B1")),(IF(BM20&gt;0,(IF(CT20&gt;0,CU20,"ожидание A1")),"не выгружено A1"))))))))))))))))))))))))))))))</f>
        <v>1</v>
      </c>
      <c r="HS20" s="351" t="b">
        <f>IF((AND((OR((HQ20="выгружено 04"),(HQ20="выгружено 03"),(HQ20="выгружено 02"),(HQ20="выгружено 01"),(HQ20="выгружено 00"))),(OR(HR20=1,HR20=5)))),"Согласовано",IF((AND((OR((HQ20="выгружено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f>
        <v>0</v>
      </c>
      <c r="HT20" s="351" t="str">
        <f>IF(AO20="","---/---",(IF(AZ20="аннулирован / VOID","аннулирован / VOID",(IF((AND((OR((HQ20="выгружено 04"),(HQ20="выгружено 03"),(HQ20="выгружено 02"),(HQ20="выгружено 01"),(HQ20="выгружено 00"))),(OR(HR20=1,HR20=5)))),"Согласовано",IF((AND((OR((HQ20="выгружено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замечания",IF((OR((HR20="ожидание 04"),(HR20="ожидание 03"),(HR20="ожидание 02"),(HR20="ожидание 01"),(HR20="ожидание 00"),(HR20="ожидание H1"),(HR20="ожидание G1"),(HR20="ожидание F1"),(HR20="ожидание E1"),(HR20="ожидание D1"),(HR20="ожидание C1"),(HR20="ожидание B1"),(HR20="ожидание A1"))),"ожидание замечаний",IF((AND((OR((HQ20="выгружено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A1"))),(OR(HR20=1,HR20=5)))),"Выпустить в 00",(IF(HQ20="не выгружено A1","не выгружено A1"))))))))))</f>
        <v>Выпустить в 00</v>
      </c>
      <c r="HU20" s="351" t="str">
        <f>IF(AO20="","---/---",(IF(AZ20="аннулирован / VOID","аннулирован / VOID",(IF(GX20&gt;0,GX20,(IF(GO20&gt;0,GO20,(IF(GF20&gt;0,GF20,(IF(FW20&gt;0,FW20,(IF(FN20&gt;0,FN20,(IF(FE20&gt;0,FE20,((IF(EV20&gt;0,EV20,(IF(EM20&gt;0,EM20,(IF(ED20&gt;0,ED20,(IF(DU20&gt;0,DU20,(IF(DL20&gt;0,DL20,(IF(DC20&gt;0,DC20,(IF(CT20&gt;0,CT20,(IF(BM20&gt;0,BM20,"не выгружено A1"))))))))))))))))))))))))))))))))</f>
        <v>0055-P2-CPC-GA1-TRM-00409</v>
      </c>
      <c r="HV20" s="351">
        <f>IF(AO20="","---/---",(IF(AZ20="аннулирован / VOID","аннулирован / VOID",(IF(GT20&gt;0,GS20,(IF(GK20&gt;0,GJ20,(IF(GB20&gt;0,GA20,(IF(FS20&gt;0,FR20,(IF(FJ20&gt;0,FI20,(IF(FA20&gt;0,EZ20,((IF(ER20&gt;0,EQ20,(IF(EI20&gt;0,EH20,(IF(DZ20&gt;0,DY20,(IF(DQ20&gt;0,DP20,(IF(DH20&gt;0,DG20,(IF(CY20&gt;0,CX20,(IF(BM20&gt;0,BL20,"не выгружено A1"))))))))))))))))))))))))))))))</f>
        <v>43987</v>
      </c>
      <c r="HW20" s="351" t="str">
        <f>IF(AO20="","---/---",(IF(AZ20="аннулирован / VOID","аннулирован / VOID",(IF(GS20&gt;0,(IF(GX20&gt;0,GX20,"ожидание 04")),(IF(GK20&gt;0,(IF(GO20&gt;0,GO20,"ожидание 03")),(IF(GB20&gt;0,(IF(GF20&gt;0,GF20,"ожидание 02")),(IF(FS20&gt;0,(IF(FW20&gt;0,FW20,"ожидание 01")),(IF(FJ20&gt;0,(IF(FN20&gt;0,FN20,"ожидание 00")),((IF(FA20&gt;0,(IF(FE20&gt;0,FE20,"ожидание H1")),(IF(ER20&gt;0,(IF(EV20&gt;0,EV20,"ожидание G1")),(IF(EI20&gt;0,(IF(EM20&gt;0,EM20,"ожидание F1")),(IF(DZ20&gt;0,(IF(ED20&gt;0,ED20,"ожидание E1")),(IF(DQ20&gt;0,(IF(DU20&gt;0,DU20,"ожидание D1")),(IF(DH20&gt;0,(IF(DL20&gt;0,DL20,"ожидание C1")),(IF(CY20&gt;0,(IF(DC20&gt;0,DC20,"ожидание B1")),(IF(BM20&gt;0,(IF(CT20&gt;0,CT20,"ожидание A1")),"не выгружено A1"))))))))))))))))))))))))))))))</f>
        <v>0055-P2-CPC-GA1-TRM-00409</v>
      </c>
      <c r="HX20" s="351">
        <f>IF(AO20="","---/---",(IF(AZ20="аннулирован / VOID","аннулирован / VOID",(IF(GT20&gt;0,(IF(GX20&gt;0,GW20,"ожидание 04")),(IF(GK20&gt;0,(IF(GO20&gt;0,GN20,"ожидание 03")),(IF(GB20&gt;0,(IF(GF20&gt;0,GE20,"ожидание 02")),(IF(FS20&gt;0,(IF(FW20&gt;0,FV20,"ожидание 01")),(IF(FJ20&gt;0,(IF(FN20&gt;0,FM20,"ожидание 00")),((IF(FA20&gt;0,(IF(FE20&gt;0,FD20,"ожидание H1")),(IF(ER20&gt;0,(IF(EV20&gt;0,EU20,"ожидание G1")),(IF(EI20&gt;0,(IF(EM20&gt;0,EL20,"ожидание F1")),(IF(DZ20&gt;0,(IF(ED20&gt;0,EC20,"ожидание E1")),(IF(DQ20&gt;0,(IF(DU20&gt;0,DT20,"ожидание D1")),(IF(DH20&gt;0,(IF(DL20&gt;0,DK20,"ожидание C1")),(IF(CY20&gt;0,(IF(DC20&gt;0,DB20,"ожидание B1")),(IF(BM20&gt;0,(IF(CT20&gt;0,CS20,"ожидание A1")),"не выгружено A1"))))))))))))))))))))))))))))))</f>
        <v>44033</v>
      </c>
      <c r="HY20" s="364"/>
      <c r="HZ20" s="361" t="str">
        <f>IF(AO20="","---/---",(IF(AZ20="аннулирован / VOID","аннулирован / VOID",(IF(GS20&gt;0,("выгружено"),(IF(GK20&gt;0,("выгружено"),(IF(GB20&gt;0,("выгружено"),(IF(FS20&gt;0,("выгружено"),(IF(FJ20&gt;0,("выгружено"),((IF(FA20&gt;0,("выгружено"),(IF(ER20&gt;0,("выгружено"),(IF(EI20&gt;0,("выгружено"),(IF(DZ20&gt;0,("выгружено"),(IF(DQ20&gt;0,("выгружено"),(IF(DH20&gt;0,("выгружено"),(IF(CY20&gt;0,("выгружено"),(IF(BM20&gt;0,("выгружено"),"не выгружено"))))))))))))))))))))))))))))))</f>
        <v>выгружено</v>
      </c>
      <c r="IA20" s="361" t="str">
        <f>IF(AO20="","---/---",(IF(AZ20="аннулирован / VOID","аннулирован / VOID",(IF(GS20&gt;0,("04"),(IF(GK20&gt;0,("03"),(IF(GB20&gt;0,("02"),(IF(FS20&gt;0,("01"),(IF(FJ20&gt;0,("00"),((IF(FA20&gt;0,("H1"),(IF(ER20&gt;0,("G1"),(IF(EI20&gt;0,("F1"),(IF(DZ20&gt;0,("E1"),(IF(DQ20&gt;0,("D1"),(IF(DH20&gt;0,("C1"),(IF(CY20&gt;0,("B1"),(IF(BM20&gt;0,("A1"),"A1"))))))))))))))))))))))))))))))</f>
        <v>A1</v>
      </c>
      <c r="IB20" s="361">
        <f>IF(AO20="","---/---",(IF(AZ20="аннулирован / VOID","аннулирован / VOID",(IF(GT20&gt;0,(IF(GX20&gt;0,GY20,"ожидание замечаний к ревизии")),(IF(GK20&gt;0,(IF(GO20&gt;0,GP20,"ожидание замечаний к ревизии")),(IF(GB20&gt;0,(IF(GF20&gt;0,GG20,"ожидание замечаний к ревизии")),(IF(FS20&gt;0,(IF(FW20&gt;0,FX20,"ожидание замечаний к ревизии")),(IF(FJ20&gt;0,(IF(FN20&gt;0,FO20,"ожидание замечаний к ревизии")),((IF(FA20&gt;0,(IF(FE20&gt;0,FF20,"ожидание замечаний к ревизии")),(IF(ER20&gt;0,(IF(EV20&gt;0,EW20,"ожидание замечаний к ревизии")),(IF(EI20&gt;0,(IF(EM20&gt;0,EN20,"ожидание замечаний к ревизии")),(IF(DZ20&gt;0,(IF(ED20&gt;0,EE20,"ожидание замечаний к ревизии")),(IF(DQ20&gt;0,(IF(DU20&gt;0,DV20,"ожидание замечаний к ревизии")),(IF(DH20&gt;0,(IF(DL20&gt;0,DM20,"ожидание замечаний к ревизии")),(IF(CY20&gt;0,(IF(DC20&gt;0,DD20,"ожидание замечаний к ревизии")),(IF(BM20&gt;0,(IF(CT20&gt;0,CU20,"ожидание замечаний к ревизии")),"не выгружено"))))))))))))))))))))))))))))))</f>
        <v>1</v>
      </c>
      <c r="IC20" s="361">
        <f>IF(AO20="","---/---",(IF(AZ20="аннулирован / VOID","аннулирован / VOID",(IF(GT20&gt;0,(IF(GX20&gt;0,GY20,"04")),(IF(GK20&gt;0,(IF(GO20&gt;0,GP20,"03")),(IF(GB20&gt;0,(IF(GF20&gt;0,GG20,"02")),(IF(FS20&gt;0,(IF(FW20&gt;0,FX20,"01")),(IF(FJ20&gt;0,(IF(FN20&gt;0,FO20,"00")),((IF(FA20&gt;0,(IF(FE20&gt;0,FF20,"H1")),(IF(ER20&gt;0,(IF(EV20&gt;0,EW20,"G1")),(IF(EI20&gt;0,(IF(EM20&gt;0,EN20,"F1")),(IF(DZ20&gt;0,(IF(ED20&gt;0,EE20,"E1")),(IF(DQ20&gt;0,(IF(DU20&gt;0,DV20,"D1")),(IF(DH20&gt;0,(IF(DL20&gt;0,DM20,"C1")),(IF(CY20&gt;0,(IF(DC20&gt;0,DD20,"B1")),(IF(BM20&gt;0,(IF(CT20&gt;0,CU20,"A1")),"A1"))))))))))))))))))))))))))))))</f>
        <v>1</v>
      </c>
      <c r="ID20" s="351" t="str">
        <f>IF(AO20="","---/---",(IF(AZ20="аннулирован / VOID","аннулирован / VOID",(IF(BM20&gt;0,"1","выгрузить A1")))))</f>
        <v>1</v>
      </c>
      <c r="IE20" s="351" t="s">
        <v>894</v>
      </c>
      <c r="IF20" s="356">
        <v>1</v>
      </c>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row>
    <row r="21" spans="1:287" s="1" customFormat="1" ht="42.75" customHeight="1">
      <c r="A21" s="15"/>
      <c r="B21" s="31" t="s">
        <v>164</v>
      </c>
      <c r="C21" s="31" t="s">
        <v>165</v>
      </c>
      <c r="D21" s="14"/>
      <c r="E21" s="14"/>
      <c r="F21" s="14"/>
      <c r="G21" s="14"/>
      <c r="H21" s="14" t="s">
        <v>723</v>
      </c>
      <c r="I21" s="14" t="s">
        <v>724</v>
      </c>
      <c r="J21" s="14"/>
      <c r="K21" s="14"/>
      <c r="L21" s="14"/>
      <c r="M21" s="14"/>
      <c r="N21" s="14"/>
      <c r="O21" s="14"/>
      <c r="P21" s="14" t="s">
        <v>725</v>
      </c>
      <c r="Q21" s="14" t="s">
        <v>726</v>
      </c>
      <c r="R21" s="14" t="s">
        <v>212</v>
      </c>
      <c r="S21" s="14" t="s">
        <v>397</v>
      </c>
      <c r="T21" s="14" t="s">
        <v>398</v>
      </c>
      <c r="U21" s="14" t="s">
        <v>166</v>
      </c>
      <c r="V21" s="14"/>
      <c r="W21" s="14" t="str">
        <f>CONCATENATE(X21,"-",Y21,"-",Z21,AA21,,AB21,"-",AC21)</f>
        <v>4-30-JDCC-0001</v>
      </c>
      <c r="X21" s="31">
        <v>4</v>
      </c>
      <c r="Y21" s="31">
        <v>30</v>
      </c>
      <c r="Z21" s="14" t="s">
        <v>330</v>
      </c>
      <c r="AA21" s="14" t="s">
        <v>331</v>
      </c>
      <c r="AB21" s="14"/>
      <c r="AC21" s="31" t="s">
        <v>194</v>
      </c>
      <c r="AD21" s="14"/>
      <c r="AE21" s="31" t="s">
        <v>189</v>
      </c>
      <c r="AF21" s="31">
        <v>3</v>
      </c>
      <c r="AG21" s="31" t="s">
        <v>174</v>
      </c>
      <c r="AH21" s="31" t="s">
        <v>722</v>
      </c>
      <c r="AI21" s="31" t="s">
        <v>194</v>
      </c>
      <c r="AJ21" s="14"/>
      <c r="AK21" s="14"/>
      <c r="AL21" s="14" t="s">
        <v>127</v>
      </c>
      <c r="AM21" s="14"/>
      <c r="AN21" s="14" t="s">
        <v>176</v>
      </c>
      <c r="AO21" s="14" t="str">
        <f>CONCATENATE("0055-",B21,"-",C21,"-","4",".",AE21,".",AF21,".",AG21,".",AH21,"-",AL21,".",AN21,"-",AI21)</f>
        <v>0055-CPC-GA1-4.3.3.30.437-ATH1.SP-0001</v>
      </c>
      <c r="AP21" s="14" t="str">
        <f>CONCATENATE("0055-",B21,"-",C21,"-","4",".",AE21,".",AF21,".",AG21,".",AH21,"-",AL21,"-",AN21,"-",AI21,"_",BD21,"_",U21)</f>
        <v>0055-CPC-GA1-4.3.3.30.437-ATH1-SP-0001_A1_ER</v>
      </c>
      <c r="AQ21" s="21" t="s">
        <v>353</v>
      </c>
      <c r="AR21" s="21" t="s">
        <v>431</v>
      </c>
      <c r="AS21" s="21"/>
      <c r="AT21" s="21"/>
      <c r="AU21" s="21" t="s">
        <v>350</v>
      </c>
      <c r="AV21" s="21" t="s">
        <v>366</v>
      </c>
      <c r="AW21" s="21" t="str">
        <f>CONCATENATE(AQ21," ",AS21,CHAR(10),W21,CHAR(10),AU21)</f>
        <v>DCS Control Cabinet 
4-30-JDCC-0001
List of elements</v>
      </c>
      <c r="AX21" s="21" t="str">
        <f>CONCATENATE(AR21," ",AT21,CHAR(10),W21,CHAR(10),AV21)</f>
        <v>Шкаф системный РСУ 
4-30-JDCC-0001
Перечень элементов</v>
      </c>
      <c r="AY21" s="14"/>
      <c r="AZ21" s="14" t="s">
        <v>798</v>
      </c>
      <c r="BA21" s="14" t="s">
        <v>600</v>
      </c>
      <c r="BB21" s="14" t="str">
        <f t="shared" si="39"/>
        <v>A1</v>
      </c>
      <c r="BC21" s="14" t="str">
        <f t="shared" ref="BC21:BC24" si="75">IF(OR(BB21="A1",BB21="B1",BB21="C1",BB21="D1",BB21="E1",BB21="F1",BB21="G1",BB21="H1"),"IFR",IF(OR(BB21="00",BB21="01",BB21="02",BB21="03",BB21="04",BB21="05"),"IFU","-"))</f>
        <v>IFR</v>
      </c>
      <c r="BD21" s="14" t="str">
        <f t="shared" ref="BD21:BD23" si="76">BB21</f>
        <v>A1</v>
      </c>
      <c r="BE21" s="14"/>
      <c r="BF21" s="14"/>
      <c r="BG21" s="20"/>
      <c r="BH21" s="14"/>
      <c r="BI21" s="14"/>
      <c r="BJ21" s="336">
        <v>44088</v>
      </c>
      <c r="BK21" s="336">
        <f t="shared" ref="BK21:BK23" ca="1" si="77">IF(BM21&gt;0,BL21,IF(BJ21&lt;TODAY(),WORKDAY(TODAY(),10),BJ21))</f>
        <v>43987</v>
      </c>
      <c r="BL21" s="41">
        <v>43987</v>
      </c>
      <c r="BM21" s="14" t="s">
        <v>858</v>
      </c>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336">
        <f t="shared" ref="CQ21:CQ23" si="78">WORKDAY(BJ21,20)</f>
        <v>44116</v>
      </c>
      <c r="CR21" s="336">
        <f ca="1">IF(BM21&gt;0,WORKDAY(BK21,10),"-")</f>
        <v>44001</v>
      </c>
      <c r="CS21" s="337">
        <v>44033</v>
      </c>
      <c r="CT21" s="325" t="s">
        <v>905</v>
      </c>
      <c r="CU21" s="143">
        <v>1</v>
      </c>
      <c r="CV21" s="41">
        <f t="shared" ref="CV21:CV23" si="79">WORKDAY(CQ21,10)</f>
        <v>44130</v>
      </c>
      <c r="CW21" s="41">
        <f t="shared" ca="1" si="23"/>
        <v>44015</v>
      </c>
      <c r="CX21" s="40"/>
      <c r="CY21" s="14"/>
      <c r="CZ21" s="41" t="str">
        <f t="shared" si="24"/>
        <v>-</v>
      </c>
      <c r="DA21" s="41" t="str">
        <f t="shared" si="25"/>
        <v>-</v>
      </c>
      <c r="DB21" s="40"/>
      <c r="DC21" s="14"/>
      <c r="DD21" s="143"/>
      <c r="DE21" s="41" t="str">
        <f t="shared" ref="DE21:DE23" si="80">IF(DC21&gt;0,WORKDAY(CZ21,10),"-")</f>
        <v>-</v>
      </c>
      <c r="DF21" s="41" t="str">
        <f t="shared" si="40"/>
        <v>-</v>
      </c>
      <c r="DG21" s="14"/>
      <c r="DH21" s="14"/>
      <c r="DI21" s="41" t="str">
        <f t="shared" si="41"/>
        <v>-</v>
      </c>
      <c r="DJ21" s="41" t="str">
        <f t="shared" si="42"/>
        <v>-</v>
      </c>
      <c r="DK21" s="14"/>
      <c r="DL21" s="14"/>
      <c r="DM21" s="205"/>
      <c r="DN21" s="41" t="str">
        <f t="shared" ref="DN21:DN23" si="81">IF(DL21&gt;0,WORKDAY(DI21,10),"-")</f>
        <v>-</v>
      </c>
      <c r="DO21" s="41" t="str">
        <f t="shared" si="43"/>
        <v>-</v>
      </c>
      <c r="DP21" s="14"/>
      <c r="DQ21" s="14"/>
      <c r="DR21" s="41" t="str">
        <f t="shared" si="44"/>
        <v>-</v>
      </c>
      <c r="DS21" s="41" t="str">
        <f t="shared" si="45"/>
        <v>-</v>
      </c>
      <c r="DT21" s="14"/>
      <c r="DU21" s="14"/>
      <c r="DV21" s="205"/>
      <c r="DW21" s="41" t="str">
        <f t="shared" ref="DW21:DW23" si="82">IF(DU21&gt;0,WORKDAY(DR21,10),"-")</f>
        <v>-</v>
      </c>
      <c r="DX21" s="41" t="str">
        <f t="shared" si="46"/>
        <v>-</v>
      </c>
      <c r="DY21" s="14"/>
      <c r="DZ21" s="14"/>
      <c r="EA21" s="41" t="str">
        <f t="shared" si="47"/>
        <v>-</v>
      </c>
      <c r="EB21" s="41" t="str">
        <f t="shared" si="48"/>
        <v>-</v>
      </c>
      <c r="EC21" s="14"/>
      <c r="ED21" s="14"/>
      <c r="EE21" s="205"/>
      <c r="EF21" s="41" t="str">
        <f t="shared" ref="EF21:EF23" si="83">IF(ED21&gt;0,WORKDAY(EA21,10),"-")</f>
        <v>-</v>
      </c>
      <c r="EG21" s="41" t="str">
        <f t="shared" si="49"/>
        <v>-</v>
      </c>
      <c r="EH21" s="14"/>
      <c r="EI21" s="14"/>
      <c r="EJ21" s="41" t="str">
        <f t="shared" si="50"/>
        <v>-</v>
      </c>
      <c r="EK21" s="41" t="str">
        <f t="shared" si="51"/>
        <v>-</v>
      </c>
      <c r="EL21" s="14"/>
      <c r="EM21" s="14"/>
      <c r="EN21" s="143"/>
      <c r="EO21" s="41" t="str">
        <f t="shared" ref="EO21:EO23" si="84">IF(EM21&gt;0,WORKDAY(EJ21,10),"-")</f>
        <v>-</v>
      </c>
      <c r="EP21" s="41" t="str">
        <f t="shared" si="52"/>
        <v>-</v>
      </c>
      <c r="EQ21" s="14"/>
      <c r="ER21" s="14"/>
      <c r="ES21" s="41" t="str">
        <f t="shared" si="53"/>
        <v>-</v>
      </c>
      <c r="ET21" s="41" t="str">
        <f t="shared" si="54"/>
        <v>-</v>
      </c>
      <c r="EU21" s="14"/>
      <c r="EV21" s="14"/>
      <c r="EW21" s="205"/>
      <c r="EX21" s="41" t="str">
        <f t="shared" ref="EX21:EX23" si="85">IF(EV21&gt;0,WORKDAY(ES21,10),"-")</f>
        <v>-</v>
      </c>
      <c r="EY21" s="41" t="str">
        <f t="shared" si="55"/>
        <v>-</v>
      </c>
      <c r="EZ21" s="14"/>
      <c r="FA21" s="14"/>
      <c r="FB21" s="41" t="str">
        <f t="shared" si="56"/>
        <v>-</v>
      </c>
      <c r="FC21" s="41" t="str">
        <f t="shared" si="57"/>
        <v>-</v>
      </c>
      <c r="FD21" s="14"/>
      <c r="FE21" s="14"/>
      <c r="FF21" s="295"/>
      <c r="FG21" s="41">
        <v>43574</v>
      </c>
      <c r="FH21" s="41">
        <f t="shared" ca="1" si="36"/>
        <v>44089</v>
      </c>
      <c r="FI21" s="147"/>
      <c r="FJ21" s="14"/>
      <c r="FK21" s="41" t="str">
        <f t="shared" si="58"/>
        <v>-</v>
      </c>
      <c r="FL21" s="41" t="str">
        <f t="shared" si="59"/>
        <v>-</v>
      </c>
      <c r="FM21" s="14"/>
      <c r="FN21" s="14"/>
      <c r="FO21" s="143"/>
      <c r="FP21" s="41">
        <v>43574</v>
      </c>
      <c r="FQ21" s="41" t="str">
        <f t="shared" si="37"/>
        <v>-</v>
      </c>
      <c r="FR21" s="228"/>
      <c r="FS21" s="14"/>
      <c r="FT21" s="41" t="str">
        <f t="shared" si="60"/>
        <v>-</v>
      </c>
      <c r="FU21" s="41" t="str">
        <f t="shared" si="61"/>
        <v>-</v>
      </c>
      <c r="FV21" s="14"/>
      <c r="FW21" s="14"/>
      <c r="FX21" s="205"/>
      <c r="FY21" s="41">
        <v>43574</v>
      </c>
      <c r="FZ21" s="41" t="str">
        <f t="shared" si="38"/>
        <v>-</v>
      </c>
      <c r="GA21" s="14"/>
      <c r="GB21" s="14"/>
      <c r="GC21" s="41" t="str">
        <f t="shared" si="62"/>
        <v>-</v>
      </c>
      <c r="GD21" s="41" t="str">
        <f t="shared" si="63"/>
        <v>-</v>
      </c>
      <c r="GE21" s="14"/>
      <c r="GF21" s="14"/>
      <c r="GG21" s="205"/>
      <c r="GH21" s="41"/>
      <c r="GI21" s="41"/>
      <c r="GJ21" s="14"/>
      <c r="GK21" s="14"/>
      <c r="GL21" s="41" t="str">
        <f t="shared" si="64"/>
        <v>-</v>
      </c>
      <c r="GM21" s="41" t="str">
        <f t="shared" si="65"/>
        <v>-</v>
      </c>
      <c r="GN21" s="14"/>
      <c r="GO21" s="14"/>
      <c r="GP21" s="228"/>
      <c r="GQ21" s="295"/>
      <c r="GR21" s="295"/>
      <c r="GS21" s="295"/>
      <c r="GT21" s="295"/>
      <c r="GU21" s="295"/>
      <c r="GV21" s="295"/>
      <c r="GW21" s="295"/>
      <c r="GX21" s="295"/>
      <c r="GY21" s="295"/>
      <c r="GZ21" s="147"/>
      <c r="HA21" s="143">
        <f t="shared" ca="1" si="66"/>
        <v>1</v>
      </c>
      <c r="HB21" s="44">
        <f t="shared" ca="1" si="67"/>
        <v>1.3819095477386936E-3</v>
      </c>
      <c r="HC21" s="44">
        <f t="shared" ca="1" si="68"/>
        <v>2.5125628140703518E-3</v>
      </c>
      <c r="HD21" s="44">
        <f t="shared" ca="1" si="69"/>
        <v>2.2357723577235778E-3</v>
      </c>
      <c r="HE21" s="44">
        <f t="shared" ca="1" si="70"/>
        <v>4.0650406504065045E-3</v>
      </c>
      <c r="HF21" s="44"/>
      <c r="HG21" s="44"/>
      <c r="HH21" s="261"/>
      <c r="HI21" s="14" t="str">
        <f t="shared" si="71"/>
        <v>GA</v>
      </c>
      <c r="HJ21" s="41">
        <f t="shared" si="72"/>
        <v>43987</v>
      </c>
      <c r="HK21" s="267" t="str">
        <f t="shared" si="73"/>
        <v>A1</v>
      </c>
      <c r="HL21" s="268" t="str">
        <f t="shared" si="74"/>
        <v>0055-P2-GA1-CPC-TRM-00505</v>
      </c>
      <c r="HM21" s="320">
        <v>1</v>
      </c>
      <c r="HN21" t="s">
        <v>800</v>
      </c>
      <c r="HO21" s="351">
        <f t="shared" ref="HO21:HO84" si="86">IF(AO21="","---/---",(IF(AZ21="аннулирован / VOID","аннулирован / VOID",(IF(FA21&gt;0,(IF(FE21&gt;0,FF21,"ожидание H1")),(IF(ER21&gt;0,(IF(EV21&gt;0,EW21,"ожидание G1")),(IF(EI21&gt;0,(IF(EM21&gt;0,EN21,"ожидание F1")),(IF(DZ21&gt;0,(IF(ED21&gt;0,EE21,"ожидание E1")),(IF(DQ21&gt;0,(IF(DU21&gt;0,DV21,"ожидание D1")),(IF(DH21&gt;0,(IF(DL21&gt;0,DM21,"ожидание C1")),(IF(CY21&gt;0,(IF(DC21&gt;0,DD21,"ожидание B1")),(IF(BM21&gt;0,(IF(CT21&gt;0,CU21,"ожидание A1")),"не выгружено A1")))))))))))))))))))</f>
        <v>1</v>
      </c>
      <c r="HP21" s="351" t="str">
        <f t="shared" ref="HP21:HP84" si="87">IF(AO21="","---/---",(IF(AZ21="аннулирован / VOID","аннулирован / VOID",(IF(GT21&gt;0,(IF(GX21&gt;0,GY21,"ожидание 04")),(IF(GK21&gt;0,(IF(GO21&gt;0,GP21,"ожидание 03")),(IF(GB21&gt;0,(IF(GF21&gt;0,GG21,"ожидание 02")),(IF(FS21&gt;0,(IF(FW21&gt;0,FX21,"ожидание 01")),(IF(FJ21&gt;0,(IF(FN21&gt;0,FO21,"ожидание 00")),"не выгружено 00")))))))))))))</f>
        <v>не выгружено 00</v>
      </c>
      <c r="HQ21" s="351" t="str">
        <f t="shared" ref="HQ21:HQ84" si="88">IF(AO21="","---/---",(IF(AZ21="аннулирован / VOID","аннулирован / VOID",(IF(GT21&gt;0,("выгружено 04"),(IF(GK21&gt;0,("выгружено 03"),(IF(GB21&gt;0,("выгружено 02"),(IF(FS21&gt;0,("выгружено 01"),(IF(FJ21&gt;0,("выгружено 00"),((IF(FA21&gt;0,("выгружено H1"),(IF(ER21&gt;0,("выгружено G1"),(IF(EI21&gt;0,("выгружено F1"),(IF(DZ21&gt;0,("выгружено E1"),(IF(DQ21&gt;0,("выгружено D1"),(IF(DH21&gt;0,("выгружено C1"),(IF(CY21&gt;0,("выгружено B1"),(IF(BM21&gt;0,("выгружено A1"),"не выгружено A1"))))))))))))))))))))))))))))))</f>
        <v>выгружено A1</v>
      </c>
      <c r="HR21" s="351">
        <f t="shared" ref="HR21:HR84" si="89">IF(AO21="","---/---",(IF(AZ21="аннулирован / VOID","аннулирован / VOID",(IF(GT21&gt;0,(IF(GX21&gt;0,GY21,"ожидание 04")),(IF(GK21&gt;0,(IF(GO21&gt;0,GP21,"ожидание 03")),(IF(GB21&gt;0,(IF(GF21&gt;0,GG21,"ожидание 02")),(IF(FS21&gt;0,(IF(FW21&gt;0,FX21,"ожидание 01")),(IF(FJ21&gt;0,(IF(FN21&gt;0,FO21,"ожидание 00")),((IF(FA21&gt;0,(IF(FE21&gt;0,FF21,"ожидание H1")),(IF(ER21&gt;0,(IF(EV21&gt;0,EW21,"ожидание G1")),(IF(EI21&gt;0,(IF(EM21&gt;0,EN21,"ожидание F1")),(IF(DZ21&gt;0,(IF(ED21&gt;0,EE21,"ожидание E1")),(IF(DQ21&gt;0,(IF(DU21&gt;0,DV21,"ожидание D1")),(IF(DH21&gt;0,(IF(DL21&gt;0,DM21,"ожидание C1")),(IF(CY21&gt;0,(IF(DC21&gt;0,DD21,"ожидание B1")),(IF(BM21&gt;0,(IF(CT21&gt;0,CU21,"ожидание A1")),"не выгружено A1"))))))))))))))))))))))))))))))</f>
        <v>1</v>
      </c>
      <c r="HS21" s="351" t="b">
        <f t="shared" ref="HS21:HS84" si="90">IF((AND((OR((HQ21="выгружено 04"),(HQ21="выгружено 03"),(HQ21="выгружено 02"),(HQ21="выгружено 01"),(HQ21="выгружено 00"))),(OR(HR21=1,HR21=5)))),"Согласовано",IF((AND((OR((HQ21="выгружено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f>
        <v>0</v>
      </c>
      <c r="HT21" s="351" t="str">
        <f t="shared" ref="HT21:HT84" si="91">IF(AO21="","---/---",(IF(AZ21="аннулирован / VOID","аннулирован / VOID",(IF((AND((OR((HQ21="выгружено 04"),(HQ21="выгружено 03"),(HQ21="выгружено 02"),(HQ21="выгружено 01"),(HQ21="выгружено 00"))),(OR(HR21=1,HR21=5)))),"Согласовано",IF((AND((OR((HQ21="выгружено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замечания",IF((OR((HR21="ожидание 04"),(HR21="ожидание 03"),(HR21="ожидание 02"),(HR21="ожидание 01"),(HR21="ожидание 00"),(HR21="ожидание H1"),(HR21="ожидание G1"),(HR21="ожидание F1"),(HR21="ожидание E1"),(HR21="ожидание D1"),(HR21="ожидание C1"),(HR21="ожидание B1"),(HR21="ожидание A1"))),"ожидание замечаний",IF((AND((OR((HQ21="выгружено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A1"))),(OR(HR21=1,HR21=5)))),"Выпустить в 00",(IF(HQ21="не выгружено A1","не выгружено A1"))))))))))</f>
        <v>Выпустить в 00</v>
      </c>
      <c r="HU21" s="351" t="str">
        <f t="shared" ref="HU21:HU84" si="92">IF(AO21="","---/---",(IF(AZ21="аннулирован / VOID","аннулирован / VOID",(IF(GX21&gt;0,GX21,(IF(GO21&gt;0,GO21,(IF(GF21&gt;0,GF21,(IF(FW21&gt;0,FW21,(IF(FN21&gt;0,FN21,(IF(FE21&gt;0,FE21,((IF(EV21&gt;0,EV21,(IF(EM21&gt;0,EM21,(IF(ED21&gt;0,ED21,(IF(DU21&gt;0,DU21,(IF(DL21&gt;0,DL21,(IF(DC21&gt;0,DC21,(IF(CT21&gt;0,CT21,(IF(BM21&gt;0,BM21,"не выгружено A1"))))))))))))))))))))))))))))))))</f>
        <v>0055-P2-CPC-GA1-TRM-00409</v>
      </c>
      <c r="HV21" s="351">
        <f t="shared" ref="HV21:HV84" si="93">IF(AO21="","---/---",(IF(AZ21="аннулирован / VOID","аннулирован / VOID",(IF(GT21&gt;0,GS21,(IF(GK21&gt;0,GJ21,(IF(GB21&gt;0,GA21,(IF(FS21&gt;0,FR21,(IF(FJ21&gt;0,FI21,(IF(FA21&gt;0,EZ21,((IF(ER21&gt;0,EQ21,(IF(EI21&gt;0,EH21,(IF(DZ21&gt;0,DY21,(IF(DQ21&gt;0,DP21,(IF(DH21&gt;0,DG21,(IF(CY21&gt;0,CX21,(IF(BM21&gt;0,BL21,"не выгружено A1"))))))))))))))))))))))))))))))</f>
        <v>43987</v>
      </c>
      <c r="HW21" s="351" t="str">
        <f t="shared" ref="HW21:HW84" si="94">IF(AO21="","---/---",(IF(AZ21="аннулирован / VOID","аннулирован / VOID",(IF(GS21&gt;0,(IF(GX21&gt;0,GX21,"ожидание 04")),(IF(GK21&gt;0,(IF(GO21&gt;0,GO21,"ожидание 03")),(IF(GB21&gt;0,(IF(GF21&gt;0,GF21,"ожидание 02")),(IF(FS21&gt;0,(IF(FW21&gt;0,FW21,"ожидание 01")),(IF(FJ21&gt;0,(IF(FN21&gt;0,FN21,"ожидание 00")),((IF(FA21&gt;0,(IF(FE21&gt;0,FE21,"ожидание H1")),(IF(ER21&gt;0,(IF(EV21&gt;0,EV21,"ожидание G1")),(IF(EI21&gt;0,(IF(EM21&gt;0,EM21,"ожидание F1")),(IF(DZ21&gt;0,(IF(ED21&gt;0,ED21,"ожидание E1")),(IF(DQ21&gt;0,(IF(DU21&gt;0,DU21,"ожидание D1")),(IF(DH21&gt;0,(IF(DL21&gt;0,DL21,"ожидание C1")),(IF(CY21&gt;0,(IF(DC21&gt;0,DC21,"ожидание B1")),(IF(BM21&gt;0,(IF(CT21&gt;0,CT21,"ожидание A1")),"не выгружено A1"))))))))))))))))))))))))))))))</f>
        <v>0055-P2-CPC-GA1-TRM-00409</v>
      </c>
      <c r="HX21" s="351">
        <f t="shared" ref="HX21:HX84" si="95">IF(AO21="","---/---",(IF(AZ21="аннулирован / VOID","аннулирован / VOID",(IF(GT21&gt;0,(IF(GX21&gt;0,GW21,"ожидание 04")),(IF(GK21&gt;0,(IF(GO21&gt;0,GN21,"ожидание 03")),(IF(GB21&gt;0,(IF(GF21&gt;0,GE21,"ожидание 02")),(IF(FS21&gt;0,(IF(FW21&gt;0,FV21,"ожидание 01")),(IF(FJ21&gt;0,(IF(FN21&gt;0,FM21,"ожидание 00")),((IF(FA21&gt;0,(IF(FE21&gt;0,FD21,"ожидание H1")),(IF(ER21&gt;0,(IF(EV21&gt;0,EU21,"ожидание G1")),(IF(EI21&gt;0,(IF(EM21&gt;0,EL21,"ожидание F1")),(IF(DZ21&gt;0,(IF(ED21&gt;0,EC21,"ожидание E1")),(IF(DQ21&gt;0,(IF(DU21&gt;0,DT21,"ожидание D1")),(IF(DH21&gt;0,(IF(DL21&gt;0,DK21,"ожидание C1")),(IF(CY21&gt;0,(IF(DC21&gt;0,DB21,"ожидание B1")),(IF(BM21&gt;0,(IF(CT21&gt;0,CS21,"ожидание A1")),"не выгружено A1"))))))))))))))))))))))))))))))</f>
        <v>44033</v>
      </c>
      <c r="HY21" s="364"/>
      <c r="HZ21" s="361" t="str">
        <f t="shared" ref="HZ21:HZ84" si="96">IF(AO21="","---/---",(IF(AZ21="аннулирован / VOID","аннулирован / VOID",(IF(GS21&gt;0,("выгружено"),(IF(GK21&gt;0,("выгружено"),(IF(GB21&gt;0,("выгружено"),(IF(FS21&gt;0,("выгружено"),(IF(FJ21&gt;0,("выгружено"),((IF(FA21&gt;0,("выгружено"),(IF(ER21&gt;0,("выгружено"),(IF(EI21&gt;0,("выгружено"),(IF(DZ21&gt;0,("выгружено"),(IF(DQ21&gt;0,("выгружено"),(IF(DH21&gt;0,("выгружено"),(IF(CY21&gt;0,("выгружено"),(IF(BM21&gt;0,("выгружено"),"не выгружено"))))))))))))))))))))))))))))))</f>
        <v>выгружено</v>
      </c>
      <c r="IA21" s="361" t="str">
        <f t="shared" ref="IA21:IA84" si="97">IF(AO21="","---/---",(IF(AZ21="аннулирован / VOID","аннулирован / VOID",(IF(GS21&gt;0,("04"),(IF(GK21&gt;0,("03"),(IF(GB21&gt;0,("02"),(IF(FS21&gt;0,("01"),(IF(FJ21&gt;0,("00"),((IF(FA21&gt;0,("H1"),(IF(ER21&gt;0,("G1"),(IF(EI21&gt;0,("F1"),(IF(DZ21&gt;0,("E1"),(IF(DQ21&gt;0,("D1"),(IF(DH21&gt;0,("C1"),(IF(CY21&gt;0,("B1"),(IF(BM21&gt;0,("A1"),"A1"))))))))))))))))))))))))))))))</f>
        <v>A1</v>
      </c>
      <c r="IB21" s="361">
        <f t="shared" ref="IB21:IB84" si="98">IF(AO21="","---/---",(IF(AZ21="аннулирован / VOID","аннулирован / VOID",(IF(GT21&gt;0,(IF(GX21&gt;0,GY21,"ожидание замечаний к ревизии")),(IF(GK21&gt;0,(IF(GO21&gt;0,GP21,"ожидание замечаний к ревизии")),(IF(GB21&gt;0,(IF(GF21&gt;0,GG21,"ожидание замечаний к ревизии")),(IF(FS21&gt;0,(IF(FW21&gt;0,FX21,"ожидание замечаний к ревизии")),(IF(FJ21&gt;0,(IF(FN21&gt;0,FO21,"ожидание замечаний к ревизии")),((IF(FA21&gt;0,(IF(FE21&gt;0,FF21,"ожидание замечаний к ревизии")),(IF(ER21&gt;0,(IF(EV21&gt;0,EW21,"ожидание замечаний к ревизии")),(IF(EI21&gt;0,(IF(EM21&gt;0,EN21,"ожидание замечаний к ревизии")),(IF(DZ21&gt;0,(IF(ED21&gt;0,EE21,"ожидание замечаний к ревизии")),(IF(DQ21&gt;0,(IF(DU21&gt;0,DV21,"ожидание замечаний к ревизии")),(IF(DH21&gt;0,(IF(DL21&gt;0,DM21,"ожидание замечаний к ревизии")),(IF(CY21&gt;0,(IF(DC21&gt;0,DD21,"ожидание замечаний к ревизии")),(IF(BM21&gt;0,(IF(CT21&gt;0,CU21,"ожидание замечаний к ревизии")),"не выгружено"))))))))))))))))))))))))))))))</f>
        <v>1</v>
      </c>
      <c r="IC21" s="361">
        <f t="shared" ref="IC21:IC84" si="99">IF(AO21="","---/---",(IF(AZ21="аннулирован / VOID","аннулирован / VOID",(IF(GT21&gt;0,(IF(GX21&gt;0,GY21,"04")),(IF(GK21&gt;0,(IF(GO21&gt;0,GP21,"03")),(IF(GB21&gt;0,(IF(GF21&gt;0,GG21,"02")),(IF(FS21&gt;0,(IF(FW21&gt;0,FX21,"01")),(IF(FJ21&gt;0,(IF(FN21&gt;0,FO21,"00")),((IF(FA21&gt;0,(IF(FE21&gt;0,FF21,"H1")),(IF(ER21&gt;0,(IF(EV21&gt;0,EW21,"G1")),(IF(EI21&gt;0,(IF(EM21&gt;0,EN21,"F1")),(IF(DZ21&gt;0,(IF(ED21&gt;0,EE21,"E1")),(IF(DQ21&gt;0,(IF(DU21&gt;0,DV21,"D1")),(IF(DH21&gt;0,(IF(DL21&gt;0,DM21,"C1")),(IF(CY21&gt;0,(IF(DC21&gt;0,DD21,"B1")),(IF(BM21&gt;0,(IF(CT21&gt;0,CU21,"A1")),"A1"))))))))))))))))))))))))))))))</f>
        <v>1</v>
      </c>
      <c r="ID21" s="351" t="str">
        <f t="shared" ref="ID21:ID84" si="100">IF(AO21="","---/---",(IF(AZ21="аннулирован / VOID","аннулирован / VOID",(IF(BM21&gt;0,"1","выгрузить A1")))))</f>
        <v>1</v>
      </c>
      <c r="IE21" s="351" t="s">
        <v>894</v>
      </c>
      <c r="IF21" s="356">
        <v>1</v>
      </c>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row>
    <row r="22" spans="1:287" s="1" customFormat="1" ht="42.75" customHeight="1">
      <c r="A22" s="15"/>
      <c r="B22" s="31" t="s">
        <v>164</v>
      </c>
      <c r="C22" s="31" t="s">
        <v>165</v>
      </c>
      <c r="D22" s="14"/>
      <c r="E22" s="14"/>
      <c r="F22" s="14"/>
      <c r="G22" s="14"/>
      <c r="H22" s="14" t="s">
        <v>723</v>
      </c>
      <c r="I22" s="14" t="s">
        <v>724</v>
      </c>
      <c r="J22" s="14"/>
      <c r="K22" s="14"/>
      <c r="L22" s="14"/>
      <c r="M22" s="14"/>
      <c r="N22" s="14"/>
      <c r="O22" s="14"/>
      <c r="P22" s="14" t="s">
        <v>725</v>
      </c>
      <c r="Q22" s="14" t="s">
        <v>726</v>
      </c>
      <c r="R22" s="14" t="s">
        <v>212</v>
      </c>
      <c r="S22" s="14" t="s">
        <v>397</v>
      </c>
      <c r="T22" s="14" t="s">
        <v>398</v>
      </c>
      <c r="U22" s="14" t="s">
        <v>166</v>
      </c>
      <c r="V22" s="14"/>
      <c r="W22" s="14" t="str">
        <f>CONCATENATE(X22,"-",Y22,"-",Z22,AA22,,AB22,"-",AC22)</f>
        <v>4-30-JDCC-0001</v>
      </c>
      <c r="X22" s="31">
        <v>4</v>
      </c>
      <c r="Y22" s="31">
        <v>30</v>
      </c>
      <c r="Z22" s="14" t="s">
        <v>330</v>
      </c>
      <c r="AA22" s="14" t="s">
        <v>331</v>
      </c>
      <c r="AB22" s="14"/>
      <c r="AC22" s="31" t="s">
        <v>194</v>
      </c>
      <c r="AD22" s="14"/>
      <c r="AE22" s="31" t="s">
        <v>189</v>
      </c>
      <c r="AF22" s="31">
        <v>3</v>
      </c>
      <c r="AG22" s="31" t="s">
        <v>174</v>
      </c>
      <c r="AH22" s="31" t="s">
        <v>722</v>
      </c>
      <c r="AI22" s="31" t="s">
        <v>194</v>
      </c>
      <c r="AJ22" s="14"/>
      <c r="AK22" s="14"/>
      <c r="AL22" s="14" t="s">
        <v>127</v>
      </c>
      <c r="AM22" s="14"/>
      <c r="AN22" s="14" t="s">
        <v>177</v>
      </c>
      <c r="AO22" s="14" t="str">
        <f>CONCATENATE("0055-",B22,"-",C22,"-","4",".",AE22,".",AF22,".",AG22,".",AH22,"-",AL22,".",AN22,"-",AI22)</f>
        <v>0055-CPC-GA1-4.3.3.30.437-ATH1.V0-0001</v>
      </c>
      <c r="AP22" s="14" t="str">
        <f>CONCATENATE("0055-",B22,"-",C22,"-","4",".",AE22,".",AF22,".",AG22,".",AH22,"-",AL22,"-",AN22,"-",AI22,"_",BD22,"_",U22)</f>
        <v>0055-CPC-GA1-4.3.3.30.437-ATH1-V0-0001_A1_ER</v>
      </c>
      <c r="AQ22" s="21" t="s">
        <v>353</v>
      </c>
      <c r="AR22" s="21" t="s">
        <v>431</v>
      </c>
      <c r="AS22" s="21"/>
      <c r="AT22" s="21"/>
      <c r="AU22" s="21" t="s">
        <v>351</v>
      </c>
      <c r="AV22" s="21" t="s">
        <v>367</v>
      </c>
      <c r="AW22" s="21" t="str">
        <f>CONCATENATE(AQ22," ",AS22,CHAR(10),W22,CHAR(10),AU22)</f>
        <v>DCS Control Cabinet 
4-30-JDCC-0001
General view drawings</v>
      </c>
      <c r="AX22" s="21" t="str">
        <f>CONCATENATE(AR22," ",AT22,CHAR(10),W22,CHAR(10),AV22)</f>
        <v>Шкаф системный РСУ 
4-30-JDCC-0001
Чертеж общего вида</v>
      </c>
      <c r="AY22" s="14"/>
      <c r="AZ22" s="14" t="s">
        <v>798</v>
      </c>
      <c r="BA22" s="14" t="s">
        <v>600</v>
      </c>
      <c r="BB22" s="14" t="str">
        <f t="shared" si="39"/>
        <v>A1</v>
      </c>
      <c r="BC22" s="14" t="str">
        <f t="shared" si="75"/>
        <v>IFR</v>
      </c>
      <c r="BD22" s="14" t="str">
        <f t="shared" si="76"/>
        <v>A1</v>
      </c>
      <c r="BE22" s="14"/>
      <c r="BF22" s="14"/>
      <c r="BG22" s="20"/>
      <c r="BH22" s="14"/>
      <c r="BI22" s="14"/>
      <c r="BJ22" s="336">
        <v>44088</v>
      </c>
      <c r="BK22" s="336">
        <f t="shared" ca="1" si="77"/>
        <v>43987</v>
      </c>
      <c r="BL22" s="41">
        <v>43987</v>
      </c>
      <c r="BM22" s="14" t="s">
        <v>858</v>
      </c>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336">
        <f t="shared" si="78"/>
        <v>44116</v>
      </c>
      <c r="CR22" s="336">
        <f ca="1">IF(BM22&gt;0,WORKDAY(BK22,10),"-")</f>
        <v>44001</v>
      </c>
      <c r="CS22" s="337">
        <v>44033</v>
      </c>
      <c r="CT22" s="325" t="s">
        <v>905</v>
      </c>
      <c r="CU22" s="143">
        <v>1</v>
      </c>
      <c r="CV22" s="41">
        <f t="shared" si="79"/>
        <v>44130</v>
      </c>
      <c r="CW22" s="41">
        <f t="shared" ca="1" si="23"/>
        <v>44015</v>
      </c>
      <c r="CX22" s="40"/>
      <c r="CY22" s="14"/>
      <c r="CZ22" s="41" t="str">
        <f t="shared" si="24"/>
        <v>-</v>
      </c>
      <c r="DA22" s="41" t="str">
        <f t="shared" si="25"/>
        <v>-</v>
      </c>
      <c r="DB22" s="40"/>
      <c r="DC22" s="14"/>
      <c r="DD22" s="143"/>
      <c r="DE22" s="41" t="str">
        <f t="shared" si="80"/>
        <v>-</v>
      </c>
      <c r="DF22" s="41" t="str">
        <f t="shared" si="40"/>
        <v>-</v>
      </c>
      <c r="DG22" s="14"/>
      <c r="DH22" s="14"/>
      <c r="DI22" s="41" t="str">
        <f t="shared" si="41"/>
        <v>-</v>
      </c>
      <c r="DJ22" s="41" t="str">
        <f t="shared" si="42"/>
        <v>-</v>
      </c>
      <c r="DK22" s="14"/>
      <c r="DL22" s="14"/>
      <c r="DM22" s="205"/>
      <c r="DN22" s="41" t="str">
        <f t="shared" si="81"/>
        <v>-</v>
      </c>
      <c r="DO22" s="41" t="str">
        <f t="shared" si="43"/>
        <v>-</v>
      </c>
      <c r="DP22" s="14"/>
      <c r="DQ22" s="14"/>
      <c r="DR22" s="41" t="str">
        <f t="shared" si="44"/>
        <v>-</v>
      </c>
      <c r="DS22" s="41" t="str">
        <f t="shared" si="45"/>
        <v>-</v>
      </c>
      <c r="DT22" s="14"/>
      <c r="DU22" s="14"/>
      <c r="DV22" s="205"/>
      <c r="DW22" s="41" t="str">
        <f t="shared" si="82"/>
        <v>-</v>
      </c>
      <c r="DX22" s="41" t="str">
        <f t="shared" si="46"/>
        <v>-</v>
      </c>
      <c r="DY22" s="14"/>
      <c r="DZ22" s="14"/>
      <c r="EA22" s="41" t="str">
        <f t="shared" si="47"/>
        <v>-</v>
      </c>
      <c r="EB22" s="41" t="str">
        <f t="shared" si="48"/>
        <v>-</v>
      </c>
      <c r="EC22" s="14"/>
      <c r="ED22" s="14"/>
      <c r="EE22" s="205"/>
      <c r="EF22" s="41" t="str">
        <f t="shared" si="83"/>
        <v>-</v>
      </c>
      <c r="EG22" s="41" t="str">
        <f t="shared" si="49"/>
        <v>-</v>
      </c>
      <c r="EH22" s="14"/>
      <c r="EI22" s="14"/>
      <c r="EJ22" s="41" t="str">
        <f t="shared" si="50"/>
        <v>-</v>
      </c>
      <c r="EK22" s="41" t="str">
        <f t="shared" si="51"/>
        <v>-</v>
      </c>
      <c r="EL22" s="14"/>
      <c r="EM22" s="14"/>
      <c r="EN22" s="143"/>
      <c r="EO22" s="41" t="str">
        <f t="shared" si="84"/>
        <v>-</v>
      </c>
      <c r="EP22" s="41" t="str">
        <f t="shared" si="52"/>
        <v>-</v>
      </c>
      <c r="EQ22" s="14"/>
      <c r="ER22" s="14"/>
      <c r="ES22" s="41" t="str">
        <f t="shared" si="53"/>
        <v>-</v>
      </c>
      <c r="ET22" s="41" t="str">
        <f t="shared" si="54"/>
        <v>-</v>
      </c>
      <c r="EU22" s="14"/>
      <c r="EV22" s="14"/>
      <c r="EW22" s="205"/>
      <c r="EX22" s="41" t="str">
        <f t="shared" si="85"/>
        <v>-</v>
      </c>
      <c r="EY22" s="41" t="str">
        <f t="shared" si="55"/>
        <v>-</v>
      </c>
      <c r="EZ22" s="14"/>
      <c r="FA22" s="14"/>
      <c r="FB22" s="41" t="str">
        <f t="shared" si="56"/>
        <v>-</v>
      </c>
      <c r="FC22" s="41" t="str">
        <f t="shared" si="57"/>
        <v>-</v>
      </c>
      <c r="FD22" s="14"/>
      <c r="FE22" s="14"/>
      <c r="FF22" s="295"/>
      <c r="FG22" s="41">
        <v>43574</v>
      </c>
      <c r="FH22" s="41">
        <f t="shared" ca="1" si="36"/>
        <v>44089</v>
      </c>
      <c r="FI22" s="147"/>
      <c r="FJ22" s="14"/>
      <c r="FK22" s="41" t="str">
        <f t="shared" si="58"/>
        <v>-</v>
      </c>
      <c r="FL22" s="41" t="str">
        <f t="shared" si="59"/>
        <v>-</v>
      </c>
      <c r="FM22" s="14"/>
      <c r="FN22" s="14"/>
      <c r="FO22" s="143"/>
      <c r="FP22" s="41">
        <v>43574</v>
      </c>
      <c r="FQ22" s="41" t="str">
        <f t="shared" si="37"/>
        <v>-</v>
      </c>
      <c r="FR22" s="228"/>
      <c r="FS22" s="14"/>
      <c r="FT22" s="41" t="str">
        <f t="shared" si="60"/>
        <v>-</v>
      </c>
      <c r="FU22" s="41" t="str">
        <f t="shared" si="61"/>
        <v>-</v>
      </c>
      <c r="FV22" s="14"/>
      <c r="FW22" s="14"/>
      <c r="FX22" s="205"/>
      <c r="FY22" s="41">
        <v>43574</v>
      </c>
      <c r="FZ22" s="41" t="str">
        <f t="shared" si="38"/>
        <v>-</v>
      </c>
      <c r="GA22" s="14"/>
      <c r="GB22" s="14"/>
      <c r="GC22" s="41" t="str">
        <f t="shared" si="62"/>
        <v>-</v>
      </c>
      <c r="GD22" s="41" t="str">
        <f t="shared" si="63"/>
        <v>-</v>
      </c>
      <c r="GE22" s="14"/>
      <c r="GF22" s="14"/>
      <c r="GG22" s="205"/>
      <c r="GH22" s="41"/>
      <c r="GI22" s="41"/>
      <c r="GJ22" s="14"/>
      <c r="GK22" s="14"/>
      <c r="GL22" s="41" t="str">
        <f t="shared" si="64"/>
        <v>-</v>
      </c>
      <c r="GM22" s="41" t="str">
        <f t="shared" si="65"/>
        <v>-</v>
      </c>
      <c r="GN22" s="14"/>
      <c r="GO22" s="14"/>
      <c r="GP22" s="228"/>
      <c r="GQ22" s="295"/>
      <c r="GR22" s="295"/>
      <c r="GS22" s="295"/>
      <c r="GT22" s="295"/>
      <c r="GU22" s="295"/>
      <c r="GV22" s="295"/>
      <c r="GW22" s="295"/>
      <c r="GX22" s="295"/>
      <c r="GY22" s="295"/>
      <c r="GZ22" s="147"/>
      <c r="HA22" s="143">
        <f t="shared" ca="1" si="66"/>
        <v>1</v>
      </c>
      <c r="HB22" s="44">
        <f t="shared" ca="1" si="67"/>
        <v>1.3819095477386936E-3</v>
      </c>
      <c r="HC22" s="44">
        <f t="shared" ca="1" si="68"/>
        <v>2.5125628140703518E-3</v>
      </c>
      <c r="HD22" s="44">
        <f t="shared" ca="1" si="69"/>
        <v>2.2357723577235778E-3</v>
      </c>
      <c r="HE22" s="44">
        <f t="shared" ca="1" si="70"/>
        <v>4.0650406504065045E-3</v>
      </c>
      <c r="HF22" s="44"/>
      <c r="HG22" s="44"/>
      <c r="HH22" s="261"/>
      <c r="HI22" s="14" t="str">
        <f t="shared" si="71"/>
        <v>GA</v>
      </c>
      <c r="HJ22" s="41">
        <f t="shared" si="72"/>
        <v>43987</v>
      </c>
      <c r="HK22" s="267" t="str">
        <f t="shared" si="73"/>
        <v>A1</v>
      </c>
      <c r="HL22" s="268" t="str">
        <f t="shared" si="74"/>
        <v>0055-P2-GA1-CPC-TRM-00505</v>
      </c>
      <c r="HM22" s="320">
        <v>1</v>
      </c>
      <c r="HN22" t="s">
        <v>800</v>
      </c>
      <c r="HO22" s="351">
        <f t="shared" si="86"/>
        <v>1</v>
      </c>
      <c r="HP22" s="351" t="str">
        <f t="shared" si="87"/>
        <v>не выгружено 00</v>
      </c>
      <c r="HQ22" s="351" t="str">
        <f t="shared" si="88"/>
        <v>выгружено A1</v>
      </c>
      <c r="HR22" s="351">
        <f t="shared" si="89"/>
        <v>1</v>
      </c>
      <c r="HS22" s="351" t="b">
        <f t="shared" si="90"/>
        <v>0</v>
      </c>
      <c r="HT22" s="351" t="str">
        <f t="shared" si="91"/>
        <v>Выпустить в 00</v>
      </c>
      <c r="HU22" s="351" t="str">
        <f t="shared" si="92"/>
        <v>0055-P2-CPC-GA1-TRM-00409</v>
      </c>
      <c r="HV22" s="351">
        <f t="shared" si="93"/>
        <v>43987</v>
      </c>
      <c r="HW22" s="351" t="str">
        <f t="shared" si="94"/>
        <v>0055-P2-CPC-GA1-TRM-00409</v>
      </c>
      <c r="HX22" s="351">
        <f t="shared" si="95"/>
        <v>44033</v>
      </c>
      <c r="HY22" s="364"/>
      <c r="HZ22" s="361" t="str">
        <f t="shared" si="96"/>
        <v>выгружено</v>
      </c>
      <c r="IA22" s="361" t="str">
        <f t="shared" si="97"/>
        <v>A1</v>
      </c>
      <c r="IB22" s="361">
        <f t="shared" si="98"/>
        <v>1</v>
      </c>
      <c r="IC22" s="361">
        <f t="shared" si="99"/>
        <v>1</v>
      </c>
      <c r="ID22" s="351" t="str">
        <f t="shared" si="100"/>
        <v>1</v>
      </c>
      <c r="IE22" s="351" t="s">
        <v>894</v>
      </c>
      <c r="IF22" s="356">
        <v>1</v>
      </c>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row>
    <row r="23" spans="1:287" s="1" customFormat="1" ht="42.75" customHeight="1">
      <c r="A23" s="15"/>
      <c r="B23" s="31" t="s">
        <v>164</v>
      </c>
      <c r="C23" s="31" t="s">
        <v>165</v>
      </c>
      <c r="D23" s="14"/>
      <c r="E23" s="14"/>
      <c r="F23" s="14"/>
      <c r="G23" s="14"/>
      <c r="H23" s="14" t="s">
        <v>723</v>
      </c>
      <c r="I23" s="14" t="s">
        <v>724</v>
      </c>
      <c r="J23" s="14"/>
      <c r="K23" s="14"/>
      <c r="L23" s="14"/>
      <c r="M23" s="14"/>
      <c r="N23" s="14"/>
      <c r="O23" s="14"/>
      <c r="P23" s="14" t="s">
        <v>725</v>
      </c>
      <c r="Q23" s="14" t="s">
        <v>726</v>
      </c>
      <c r="R23" s="14" t="s">
        <v>212</v>
      </c>
      <c r="S23" s="14" t="s">
        <v>397</v>
      </c>
      <c r="T23" s="14" t="s">
        <v>398</v>
      </c>
      <c r="U23" s="14" t="s">
        <v>166</v>
      </c>
      <c r="V23" s="14"/>
      <c r="W23" s="14" t="str">
        <f>CONCATENATE(X23,"-",Y23,"-",Z23,AA23,,AB23,"-",AC23)</f>
        <v>4-30-JDCC-0001</v>
      </c>
      <c r="X23" s="31">
        <v>4</v>
      </c>
      <c r="Y23" s="31">
        <v>30</v>
      </c>
      <c r="Z23" s="14" t="s">
        <v>330</v>
      </c>
      <c r="AA23" s="14" t="s">
        <v>331</v>
      </c>
      <c r="AB23" s="14"/>
      <c r="AC23" s="31" t="s">
        <v>194</v>
      </c>
      <c r="AD23" s="14"/>
      <c r="AE23" s="31" t="s">
        <v>189</v>
      </c>
      <c r="AF23" s="31">
        <v>3</v>
      </c>
      <c r="AG23" s="31" t="s">
        <v>174</v>
      </c>
      <c r="AH23" s="31" t="s">
        <v>722</v>
      </c>
      <c r="AI23" s="31" t="s">
        <v>194</v>
      </c>
      <c r="AJ23" s="14"/>
      <c r="AK23" s="14"/>
      <c r="AL23" s="14" t="s">
        <v>127</v>
      </c>
      <c r="AM23" s="14"/>
      <c r="AN23" s="14" t="s">
        <v>178</v>
      </c>
      <c r="AO23" s="14" t="str">
        <f>CONCATENATE("0055-",B23,"-",C23,"-","4",".",AE23,".",AF23,".",AG23,".",AH23,"-",AL23,".",AN23,"-",AI23)</f>
        <v>0055-CPC-GA1-4.3.3.30.437-ATH1.SB-0001</v>
      </c>
      <c r="AP23" s="14" t="str">
        <f>CONCATENATE("0055-",B23,"-",C23,"-","4",".",AE23,".",AF23,".",AG23,".",AH23,"-",AL23,"-",AN23,"-",AI23,"_",BD23,"_",U23)</f>
        <v>0055-CPC-GA1-4.3.3.30.437-ATH1-SB-0001_A1_ER</v>
      </c>
      <c r="AQ23" s="21" t="s">
        <v>353</v>
      </c>
      <c r="AR23" s="21" t="s">
        <v>431</v>
      </c>
      <c r="AS23" s="21"/>
      <c r="AT23" s="21"/>
      <c r="AU23" s="21" t="s">
        <v>352</v>
      </c>
      <c r="AV23" s="21" t="s">
        <v>368</v>
      </c>
      <c r="AW23" s="21" t="str">
        <f>CONCATENATE(AQ23," ",AS23,CHAR(10),W23,CHAR(10),AU23)</f>
        <v>DCS Control Cabinet 
4-30-JDCC-0001
Electrical circuits</v>
      </c>
      <c r="AX23" s="21" t="str">
        <f>CONCATENATE(AR23," ",AT23,CHAR(10),W23,CHAR(10),AV23)</f>
        <v>Шкаф системный РСУ 
4-30-JDCC-0001
Схема электрическая принципиальная</v>
      </c>
      <c r="AY23" s="14"/>
      <c r="AZ23" s="14" t="s">
        <v>798</v>
      </c>
      <c r="BA23" s="14" t="s">
        <v>600</v>
      </c>
      <c r="BB23" s="14" t="str">
        <f t="shared" si="39"/>
        <v>A1</v>
      </c>
      <c r="BC23" s="14" t="str">
        <f t="shared" si="75"/>
        <v>IFR</v>
      </c>
      <c r="BD23" s="14" t="str">
        <f t="shared" si="76"/>
        <v>A1</v>
      </c>
      <c r="BE23" s="14"/>
      <c r="BF23" s="14"/>
      <c r="BG23" s="20"/>
      <c r="BH23" s="14"/>
      <c r="BI23" s="14"/>
      <c r="BJ23" s="336">
        <v>44088</v>
      </c>
      <c r="BK23" s="336">
        <f t="shared" ca="1" si="77"/>
        <v>43987</v>
      </c>
      <c r="BL23" s="41">
        <v>43987</v>
      </c>
      <c r="BM23" s="14" t="s">
        <v>858</v>
      </c>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336">
        <f t="shared" si="78"/>
        <v>44116</v>
      </c>
      <c r="CR23" s="336">
        <f ca="1">IF(BM23&gt;0,WORKDAY(BK23,10),"-")</f>
        <v>44001</v>
      </c>
      <c r="CS23" s="337">
        <v>44033</v>
      </c>
      <c r="CT23" s="325" t="s">
        <v>905</v>
      </c>
      <c r="CU23" s="143">
        <v>1</v>
      </c>
      <c r="CV23" s="41">
        <f t="shared" si="79"/>
        <v>44130</v>
      </c>
      <c r="CW23" s="41">
        <f t="shared" ca="1" si="23"/>
        <v>44015</v>
      </c>
      <c r="CX23" s="40"/>
      <c r="CY23" s="14"/>
      <c r="CZ23" s="41" t="str">
        <f t="shared" si="24"/>
        <v>-</v>
      </c>
      <c r="DA23" s="41" t="str">
        <f t="shared" si="25"/>
        <v>-</v>
      </c>
      <c r="DB23" s="14"/>
      <c r="DC23" s="14"/>
      <c r="DD23" s="143"/>
      <c r="DE23" s="41" t="str">
        <f t="shared" si="80"/>
        <v>-</v>
      </c>
      <c r="DF23" s="41" t="str">
        <f t="shared" si="40"/>
        <v>-</v>
      </c>
      <c r="DG23" s="14"/>
      <c r="DH23" s="14"/>
      <c r="DI23" s="41" t="str">
        <f t="shared" si="41"/>
        <v>-</v>
      </c>
      <c r="DJ23" s="41" t="str">
        <f t="shared" si="42"/>
        <v>-</v>
      </c>
      <c r="DK23" s="14"/>
      <c r="DL23" s="14"/>
      <c r="DM23" s="205"/>
      <c r="DN23" s="41" t="str">
        <f t="shared" si="81"/>
        <v>-</v>
      </c>
      <c r="DO23" s="41" t="str">
        <f t="shared" si="43"/>
        <v>-</v>
      </c>
      <c r="DP23" s="14"/>
      <c r="DQ23" s="14"/>
      <c r="DR23" s="41" t="str">
        <f t="shared" si="44"/>
        <v>-</v>
      </c>
      <c r="DS23" s="41" t="str">
        <f t="shared" si="45"/>
        <v>-</v>
      </c>
      <c r="DT23" s="14"/>
      <c r="DU23" s="14"/>
      <c r="DV23" s="205"/>
      <c r="DW23" s="41" t="str">
        <f t="shared" si="82"/>
        <v>-</v>
      </c>
      <c r="DX23" s="41" t="str">
        <f t="shared" si="46"/>
        <v>-</v>
      </c>
      <c r="DY23" s="14"/>
      <c r="DZ23" s="14"/>
      <c r="EA23" s="41" t="str">
        <f t="shared" si="47"/>
        <v>-</v>
      </c>
      <c r="EB23" s="41" t="str">
        <f t="shared" si="48"/>
        <v>-</v>
      </c>
      <c r="EC23" s="14"/>
      <c r="ED23" s="14"/>
      <c r="EE23" s="205"/>
      <c r="EF23" s="41" t="str">
        <f t="shared" si="83"/>
        <v>-</v>
      </c>
      <c r="EG23" s="41" t="str">
        <f t="shared" si="49"/>
        <v>-</v>
      </c>
      <c r="EH23" s="14"/>
      <c r="EI23" s="14"/>
      <c r="EJ23" s="41" t="str">
        <f t="shared" si="50"/>
        <v>-</v>
      </c>
      <c r="EK23" s="41" t="str">
        <f t="shared" si="51"/>
        <v>-</v>
      </c>
      <c r="EL23" s="14"/>
      <c r="EM23" s="14"/>
      <c r="EN23" s="143"/>
      <c r="EO23" s="41" t="str">
        <f t="shared" si="84"/>
        <v>-</v>
      </c>
      <c r="EP23" s="41" t="str">
        <f t="shared" si="52"/>
        <v>-</v>
      </c>
      <c r="EQ23" s="14"/>
      <c r="ER23" s="14"/>
      <c r="ES23" s="41" t="str">
        <f t="shared" si="53"/>
        <v>-</v>
      </c>
      <c r="ET23" s="41" t="str">
        <f t="shared" si="54"/>
        <v>-</v>
      </c>
      <c r="EU23" s="14"/>
      <c r="EV23" s="14"/>
      <c r="EW23" s="205"/>
      <c r="EX23" s="41" t="str">
        <f t="shared" si="85"/>
        <v>-</v>
      </c>
      <c r="EY23" s="41" t="str">
        <f t="shared" si="55"/>
        <v>-</v>
      </c>
      <c r="EZ23" s="14"/>
      <c r="FA23" s="14"/>
      <c r="FB23" s="41" t="str">
        <f t="shared" si="56"/>
        <v>-</v>
      </c>
      <c r="FC23" s="41" t="str">
        <f t="shared" si="57"/>
        <v>-</v>
      </c>
      <c r="FD23" s="14"/>
      <c r="FE23" s="14"/>
      <c r="FF23" s="295"/>
      <c r="FG23" s="41">
        <v>43574</v>
      </c>
      <c r="FH23" s="41">
        <f t="shared" ca="1" si="36"/>
        <v>44089</v>
      </c>
      <c r="FI23" s="147"/>
      <c r="FJ23" s="14"/>
      <c r="FK23" s="41" t="str">
        <f t="shared" si="58"/>
        <v>-</v>
      </c>
      <c r="FL23" s="41" t="str">
        <f t="shared" si="59"/>
        <v>-</v>
      </c>
      <c r="FM23" s="14"/>
      <c r="FN23" s="14"/>
      <c r="FO23" s="143"/>
      <c r="FP23" s="41">
        <v>43574</v>
      </c>
      <c r="FQ23" s="41" t="str">
        <f t="shared" si="37"/>
        <v>-</v>
      </c>
      <c r="FR23" s="228"/>
      <c r="FS23" s="14"/>
      <c r="FT23" s="41" t="str">
        <f t="shared" si="60"/>
        <v>-</v>
      </c>
      <c r="FU23" s="41" t="str">
        <f t="shared" si="61"/>
        <v>-</v>
      </c>
      <c r="FV23" s="14"/>
      <c r="FW23" s="14"/>
      <c r="FX23" s="205"/>
      <c r="FY23" s="41">
        <v>43574</v>
      </c>
      <c r="FZ23" s="41" t="str">
        <f t="shared" si="38"/>
        <v>-</v>
      </c>
      <c r="GA23" s="14"/>
      <c r="GB23" s="14"/>
      <c r="GC23" s="41" t="str">
        <f t="shared" si="62"/>
        <v>-</v>
      </c>
      <c r="GD23" s="41" t="str">
        <f t="shared" si="63"/>
        <v>-</v>
      </c>
      <c r="GE23" s="14"/>
      <c r="GF23" s="14"/>
      <c r="GG23" s="205"/>
      <c r="GH23" s="41"/>
      <c r="GI23" s="41"/>
      <c r="GJ23" s="14"/>
      <c r="GK23" s="14"/>
      <c r="GL23" s="41" t="str">
        <f t="shared" si="64"/>
        <v>-</v>
      </c>
      <c r="GM23" s="41" t="str">
        <f t="shared" si="65"/>
        <v>-</v>
      </c>
      <c r="GN23" s="14"/>
      <c r="GO23" s="14"/>
      <c r="GP23" s="228"/>
      <c r="GQ23" s="295"/>
      <c r="GR23" s="295"/>
      <c r="GS23" s="295"/>
      <c r="GT23" s="295"/>
      <c r="GU23" s="295"/>
      <c r="GV23" s="295"/>
      <c r="GW23" s="295"/>
      <c r="GX23" s="295"/>
      <c r="GY23" s="295"/>
      <c r="GZ23" s="147"/>
      <c r="HA23" s="143">
        <f t="shared" ca="1" si="66"/>
        <v>1</v>
      </c>
      <c r="HB23" s="44">
        <f t="shared" ca="1" si="67"/>
        <v>1.3819095477386936E-3</v>
      </c>
      <c r="HC23" s="44">
        <f t="shared" ca="1" si="68"/>
        <v>2.5125628140703518E-3</v>
      </c>
      <c r="HD23" s="44">
        <f t="shared" ca="1" si="69"/>
        <v>2.2357723577235778E-3</v>
      </c>
      <c r="HE23" s="44">
        <f t="shared" ca="1" si="70"/>
        <v>4.0650406504065045E-3</v>
      </c>
      <c r="HF23" s="44"/>
      <c r="HG23" s="44"/>
      <c r="HH23" s="261"/>
      <c r="HI23" s="14" t="str">
        <f t="shared" si="71"/>
        <v>GA</v>
      </c>
      <c r="HJ23" s="41">
        <f t="shared" si="72"/>
        <v>43987</v>
      </c>
      <c r="HK23" s="267" t="str">
        <f t="shared" si="73"/>
        <v>A1</v>
      </c>
      <c r="HL23" s="268" t="str">
        <f t="shared" si="74"/>
        <v>0055-P2-GA1-CPC-TRM-00505</v>
      </c>
      <c r="HM23" s="320">
        <v>1</v>
      </c>
      <c r="HN23" t="s">
        <v>800</v>
      </c>
      <c r="HO23" s="351">
        <f t="shared" si="86"/>
        <v>1</v>
      </c>
      <c r="HP23" s="351" t="str">
        <f t="shared" si="87"/>
        <v>не выгружено 00</v>
      </c>
      <c r="HQ23" s="351" t="str">
        <f t="shared" si="88"/>
        <v>выгружено A1</v>
      </c>
      <c r="HR23" s="351">
        <f t="shared" si="89"/>
        <v>1</v>
      </c>
      <c r="HS23" s="351" t="b">
        <f t="shared" si="90"/>
        <v>0</v>
      </c>
      <c r="HT23" s="351" t="str">
        <f t="shared" si="91"/>
        <v>Выпустить в 00</v>
      </c>
      <c r="HU23" s="351" t="str">
        <f t="shared" si="92"/>
        <v>0055-P2-CPC-GA1-TRM-00409</v>
      </c>
      <c r="HV23" s="351">
        <f t="shared" si="93"/>
        <v>43987</v>
      </c>
      <c r="HW23" s="351" t="str">
        <f t="shared" si="94"/>
        <v>0055-P2-CPC-GA1-TRM-00409</v>
      </c>
      <c r="HX23" s="351">
        <f t="shared" si="95"/>
        <v>44033</v>
      </c>
      <c r="HY23" s="364"/>
      <c r="HZ23" s="361" t="str">
        <f t="shared" si="96"/>
        <v>выгружено</v>
      </c>
      <c r="IA23" s="361" t="str">
        <f t="shared" si="97"/>
        <v>A1</v>
      </c>
      <c r="IB23" s="361">
        <f t="shared" si="98"/>
        <v>1</v>
      </c>
      <c r="IC23" s="361">
        <f t="shared" si="99"/>
        <v>1</v>
      </c>
      <c r="ID23" s="351" t="str">
        <f t="shared" si="100"/>
        <v>1</v>
      </c>
      <c r="IE23" s="351" t="s">
        <v>894</v>
      </c>
      <c r="IF23" s="356">
        <v>1</v>
      </c>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row>
    <row r="24" spans="1:287" s="1" customFormat="1" ht="42.75" customHeight="1">
      <c r="A24" s="15"/>
      <c r="B24" s="31" t="s">
        <v>164</v>
      </c>
      <c r="C24" s="31" t="s">
        <v>165</v>
      </c>
      <c r="D24" s="14"/>
      <c r="E24" s="14"/>
      <c r="F24" s="14"/>
      <c r="G24" s="14"/>
      <c r="H24" s="14" t="s">
        <v>723</v>
      </c>
      <c r="I24" s="14" t="s">
        <v>724</v>
      </c>
      <c r="J24" s="14"/>
      <c r="K24" s="14"/>
      <c r="L24" s="14"/>
      <c r="M24" s="14"/>
      <c r="N24" s="14"/>
      <c r="O24" s="14"/>
      <c r="P24" s="14" t="s">
        <v>725</v>
      </c>
      <c r="Q24" s="14" t="s">
        <v>726</v>
      </c>
      <c r="R24" s="14" t="s">
        <v>212</v>
      </c>
      <c r="S24" s="14" t="s">
        <v>397</v>
      </c>
      <c r="T24" s="14" t="s">
        <v>398</v>
      </c>
      <c r="U24" s="14" t="s">
        <v>166</v>
      </c>
      <c r="V24" s="14"/>
      <c r="W24" s="14" t="str">
        <f>CONCATENATE(X24,"-",Y24,"-",Z24,AA24,,AB24,"-",AC24)</f>
        <v>4-30-JDCC-0001</v>
      </c>
      <c r="X24" s="31">
        <v>4</v>
      </c>
      <c r="Y24" s="31">
        <v>30</v>
      </c>
      <c r="Z24" s="14" t="s">
        <v>330</v>
      </c>
      <c r="AA24" s="14" t="s">
        <v>331</v>
      </c>
      <c r="AB24" s="14"/>
      <c r="AC24" s="31" t="s">
        <v>194</v>
      </c>
      <c r="AD24" s="14"/>
      <c r="AE24" s="31" t="s">
        <v>189</v>
      </c>
      <c r="AF24" s="31" t="s">
        <v>189</v>
      </c>
      <c r="AG24" s="31" t="s">
        <v>174</v>
      </c>
      <c r="AH24" s="31" t="s">
        <v>722</v>
      </c>
      <c r="AI24" s="31" t="s">
        <v>194</v>
      </c>
      <c r="AJ24" s="14"/>
      <c r="AK24" s="14"/>
      <c r="AL24" s="14" t="s">
        <v>127</v>
      </c>
      <c r="AM24" s="14"/>
      <c r="AN24" s="14" t="s">
        <v>675</v>
      </c>
      <c r="AO24" s="14" t="str">
        <f>CONCATENATE("0055-",B24,"-",C24,"-","4",".",AE24,".",AF24,".",AG24,".",AH24,"-",AL24,".",AN24,"-",AI24)</f>
        <v>0055-CPC-GA1-4.3.3.30.437-ATH1.JH-0001</v>
      </c>
      <c r="AP24" s="14" t="str">
        <f>CONCATENATE("0055-",B24,"-",C24,"-","4",".",AE24,".",AF24,".",AG24,".",AH24,"-",AL24,"-",AN24,"-",AI24,"_",BD24,"_",U24)</f>
        <v>0055-CPC-GA1-4.3.3.30.437-ATH1-JH-0001_00_ER</v>
      </c>
      <c r="AQ24" s="21" t="s">
        <v>353</v>
      </c>
      <c r="AR24" s="21" t="s">
        <v>431</v>
      </c>
      <c r="AS24" s="21"/>
      <c r="AT24" s="21"/>
      <c r="AU24" s="21" t="s">
        <v>315</v>
      </c>
      <c r="AV24" s="21" t="s">
        <v>316</v>
      </c>
      <c r="AW24" s="21" t="str">
        <f>CONCATENATE(AQ24," ",AS24,CHAR(10),W24,CHAR(10),AU24)</f>
        <v>DCS Control Cabinet 
4-30-JDCC-0001
Passport</v>
      </c>
      <c r="AX24" s="21" t="str">
        <f>CONCATENATE(AR24," ",AT24,CHAR(10),W24,CHAR(10),AV24)</f>
        <v>Шкаф системный РСУ 
4-30-JDCC-0001
Паспорт</v>
      </c>
      <c r="AY24" s="14"/>
      <c r="AZ24" s="14" t="s">
        <v>798</v>
      </c>
      <c r="BA24" s="14" t="s">
        <v>600</v>
      </c>
      <c r="BB24" s="14" t="str">
        <f>IF(GT24&gt;0,"04",IF(GK24&gt;0,"03",IF(GB24&gt;0,"02",IF(FS24&gt;0,"01",IF(FJ24&gt;0,"00",IF(FA24&gt;0,"H1",IF(ER24&gt;0,"G1",IF(EI24&gt;0,"F1",IF(DZ24&gt;0,"E1",IF(DQ24&gt;0,"D1",IF(DH24&gt;0,"C1",IF(CY24&gt;0,"B1",IF(BM24&gt;0,"A1","-")))))))))))))</f>
        <v>00</v>
      </c>
      <c r="BC24" s="14" t="str">
        <f t="shared" si="75"/>
        <v>IFU</v>
      </c>
      <c r="BD24" s="14" t="str">
        <f>BB24</f>
        <v>00</v>
      </c>
      <c r="BE24" s="14"/>
      <c r="BF24" s="14"/>
      <c r="BG24" s="20"/>
      <c r="BH24" s="14"/>
      <c r="BI24" s="14"/>
      <c r="BJ24" s="336">
        <v>44088</v>
      </c>
      <c r="BK24" s="336">
        <f ca="1">IF(BM24&gt;0,BL24,IF(BJ24&lt;TODAY(),WORKDAY(TODAY(),10),BJ24))</f>
        <v>43997</v>
      </c>
      <c r="BL24" s="41">
        <v>43997</v>
      </c>
      <c r="BM24" s="14" t="s">
        <v>866</v>
      </c>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336">
        <f>WORKDAY(BJ24,20)</f>
        <v>44116</v>
      </c>
      <c r="CR24" s="336">
        <f ca="1">IF(BM24&gt;0,WORKDAY(BK24,10),"-")</f>
        <v>44011</v>
      </c>
      <c r="CS24" s="336">
        <v>44013</v>
      </c>
      <c r="CT24" s="325" t="s">
        <v>903</v>
      </c>
      <c r="CU24" s="143">
        <v>3</v>
      </c>
      <c r="CV24" s="41">
        <f>WORKDAY(CQ24,10)</f>
        <v>44130</v>
      </c>
      <c r="CW24" s="41">
        <f ca="1">IF(CT24&gt;0,WORKDAY(CR24,10),"-")</f>
        <v>44025</v>
      </c>
      <c r="CX24" s="14"/>
      <c r="CY24" s="14"/>
      <c r="CZ24" s="41" t="str">
        <f>IF(CY24&gt;0,WORKDAY(CV24,10),"-")</f>
        <v>-</v>
      </c>
      <c r="DA24" s="41" t="str">
        <f>IF(CY24&gt;0,WORKDAY(CW24,10),"-")</f>
        <v>-</v>
      </c>
      <c r="DB24" s="14"/>
      <c r="DC24" s="14"/>
      <c r="DD24" s="143"/>
      <c r="DE24" s="41" t="str">
        <f>IF(DC24&gt;0,WORKDAY(CZ24,10),"-")</f>
        <v>-</v>
      </c>
      <c r="DF24" s="41" t="str">
        <f>IF(DC24&gt;0,WORKDAY(DA24,10),"-")</f>
        <v>-</v>
      </c>
      <c r="DG24" s="14"/>
      <c r="DH24" s="14"/>
      <c r="DI24" s="41" t="str">
        <f>IF(DH24&gt;0,WORKDAY(DE24,10),"-")</f>
        <v>-</v>
      </c>
      <c r="DJ24" s="41" t="str">
        <f>IF(DH24&gt;0,WORKDAY(DF24,10),"-")</f>
        <v>-</v>
      </c>
      <c r="DK24" s="14"/>
      <c r="DL24" s="14"/>
      <c r="DM24" s="143"/>
      <c r="DN24" s="41" t="str">
        <f>IF(DL24&gt;0,WORKDAY(DI24,10),"-")</f>
        <v>-</v>
      </c>
      <c r="DO24" s="41" t="str">
        <f>IF(DL24&gt;0,WORKDAY(DJ24,10),"-")</f>
        <v>-</v>
      </c>
      <c r="DP24" s="14"/>
      <c r="DQ24" s="14"/>
      <c r="DR24" s="41" t="str">
        <f>IF(DQ24&gt;0,WORKDAY(DN24,10),"-")</f>
        <v>-</v>
      </c>
      <c r="DS24" s="41" t="str">
        <f>IF(DQ24&gt;0,WORKDAY(DO24,10),"-")</f>
        <v>-</v>
      </c>
      <c r="DT24" s="14"/>
      <c r="DU24" s="14"/>
      <c r="DV24" s="205"/>
      <c r="DW24" s="41" t="str">
        <f>IF(DU24&gt;0,WORKDAY(DR24,10),"-")</f>
        <v>-</v>
      </c>
      <c r="DX24" s="41" t="str">
        <f>IF(DU24&gt;0,WORKDAY(DS24,10),"-")</f>
        <v>-</v>
      </c>
      <c r="DY24" s="14"/>
      <c r="DZ24" s="14"/>
      <c r="EA24" s="41" t="str">
        <f>IF(DZ24&gt;0,WORKDAY(DW24,10),"-")</f>
        <v>-</v>
      </c>
      <c r="EB24" s="41" t="str">
        <f>IF(DZ24&gt;0,WORKDAY(DX24,10),"-")</f>
        <v>-</v>
      </c>
      <c r="EC24" s="14"/>
      <c r="ED24" s="14"/>
      <c r="EE24" s="205"/>
      <c r="EF24" s="41" t="str">
        <f>IF(ED24&gt;0,WORKDAY(EA24,10),"-")</f>
        <v>-</v>
      </c>
      <c r="EG24" s="41" t="str">
        <f>IF(ED24&gt;0,WORKDAY(EB24,10),"-")</f>
        <v>-</v>
      </c>
      <c r="EH24" s="14"/>
      <c r="EI24" s="14"/>
      <c r="EJ24" s="41" t="str">
        <f>IF(EI24&gt;0,WORKDAY(EF24,10),"-")</f>
        <v>-</v>
      </c>
      <c r="EK24" s="41" t="str">
        <f>IF(EI24&gt;0,WORKDAY(EG24,10),"-")</f>
        <v>-</v>
      </c>
      <c r="EL24" s="14"/>
      <c r="EM24" s="14"/>
      <c r="EN24" s="143"/>
      <c r="EO24" s="41" t="str">
        <f>IF(EM24&gt;0,WORKDAY(EJ24,10),"-")</f>
        <v>-</v>
      </c>
      <c r="EP24" s="41" t="str">
        <f>IF(EM24&gt;0,WORKDAY(EK24,10),"-")</f>
        <v>-</v>
      </c>
      <c r="EQ24" s="14"/>
      <c r="ER24" s="14"/>
      <c r="ES24" s="41" t="str">
        <f>IF(ER24&gt;0,WORKDAY(EO24,10),"-")</f>
        <v>-</v>
      </c>
      <c r="ET24" s="41" t="str">
        <f>IF(ER24&gt;0,WORKDAY(EP24,10),"-")</f>
        <v>-</v>
      </c>
      <c r="EU24" s="14"/>
      <c r="EV24" s="14"/>
      <c r="EW24" s="205"/>
      <c r="EX24" s="41" t="str">
        <f>IF(EV24&gt;0,WORKDAY(ES24,10),"-")</f>
        <v>-</v>
      </c>
      <c r="EY24" s="41" t="str">
        <f>IF(EV24&gt;0,WORKDAY(ET24,10),"-")</f>
        <v>-</v>
      </c>
      <c r="EZ24" s="14"/>
      <c r="FA24" s="14"/>
      <c r="FB24" s="41" t="str">
        <f>IF(FA24&gt;0,WORKDAY(EX24,10),"-")</f>
        <v>-</v>
      </c>
      <c r="FC24" s="41" t="str">
        <f>IF(FA24&gt;0,WORKDAY(EY24,10),"-")</f>
        <v>-</v>
      </c>
      <c r="FD24" s="14"/>
      <c r="FE24" s="14"/>
      <c r="FF24" s="295"/>
      <c r="FG24" s="41">
        <v>43574</v>
      </c>
      <c r="FH24" s="41">
        <f ca="1">IF(BK24&gt;0,IF(DH24&gt;0,WORKDAY(DG24,20),IF(CY24&gt;0,WORKDAY(CX24,30),IF(CT24&gt;0,WORKDAY(CS24,40),FG24))),"-")</f>
        <v>44069</v>
      </c>
      <c r="FI24" s="14">
        <v>44088</v>
      </c>
      <c r="FJ24" s="14" t="s">
        <v>924</v>
      </c>
      <c r="FK24" s="41">
        <f>IF(FJ24&gt;0,WORKDAY(FG24,10),"-")</f>
        <v>43588</v>
      </c>
      <c r="FL24" s="41">
        <f ca="1">IF(FJ24&gt;0,WORKDAY(FH24,10),"-")</f>
        <v>44083</v>
      </c>
      <c r="FM24" s="14"/>
      <c r="FN24" s="14"/>
      <c r="FO24" s="143"/>
      <c r="FP24" s="41">
        <v>43574</v>
      </c>
      <c r="FQ24" s="41" t="str">
        <f>IF(BT24&gt;0,IF(DQ24&gt;0,WORKDAY(DP24,20),IF(DH24&gt;0,WORKDAY(DG24,30),IF(DC24&gt;0,WORKDAY(DB24,40),FP24))),"-")</f>
        <v>-</v>
      </c>
      <c r="FR24" s="14"/>
      <c r="FS24" s="14"/>
      <c r="FT24" s="41" t="str">
        <f>IF(FS24&gt;0,WORKDAY(FP24,10),"-")</f>
        <v>-</v>
      </c>
      <c r="FU24" s="41" t="str">
        <f>IF(FS24&gt;0,WORKDAY(FQ24,10),"-")</f>
        <v>-</v>
      </c>
      <c r="FV24" s="14"/>
      <c r="FW24" s="14"/>
      <c r="FX24" s="205"/>
      <c r="FY24" s="41">
        <v>43574</v>
      </c>
      <c r="FZ24" s="41" t="str">
        <f t="shared" si="38"/>
        <v>-</v>
      </c>
      <c r="GA24" s="14"/>
      <c r="GB24" s="14"/>
      <c r="GC24" s="41" t="str">
        <f>IF(GB24&gt;0,WORKDAY(FY24,10),"-")</f>
        <v>-</v>
      </c>
      <c r="GD24" s="41" t="str">
        <f>IF(GB24&gt;0,WORKDAY(FZ24,10),"-")</f>
        <v>-</v>
      </c>
      <c r="GE24" s="14"/>
      <c r="GF24" s="14"/>
      <c r="GG24" s="205"/>
      <c r="GH24" s="41"/>
      <c r="GI24" s="41"/>
      <c r="GJ24" s="14"/>
      <c r="GK24" s="14"/>
      <c r="GL24" s="41" t="str">
        <f>IF(GK24&gt;0,WORKDAY(GH24,10),"-")</f>
        <v>-</v>
      </c>
      <c r="GM24" s="41" t="str">
        <f>IF(GK24&gt;0,WORKDAY(GI24,10),"-")</f>
        <v>-</v>
      </c>
      <c r="GN24" s="14"/>
      <c r="GO24" s="14"/>
      <c r="GP24" s="228"/>
      <c r="GQ24" s="295"/>
      <c r="GR24" s="295"/>
      <c r="GS24" s="295"/>
      <c r="GT24" s="295"/>
      <c r="GU24" s="295"/>
      <c r="GV24" s="295"/>
      <c r="GW24" s="295"/>
      <c r="GX24" s="295"/>
      <c r="GY24" s="295"/>
      <c r="GZ24" s="147"/>
      <c r="HA24" s="143">
        <f t="shared" ca="1" si="66"/>
        <v>1</v>
      </c>
      <c r="HB24" s="44">
        <f t="shared" ca="1" si="67"/>
        <v>2.5125628140703518E-3</v>
      </c>
      <c r="HC24" s="44">
        <f t="shared" ca="1" si="68"/>
        <v>2.5125628140703518E-3</v>
      </c>
      <c r="HD24" s="44">
        <f t="shared" ca="1" si="69"/>
        <v>4.0650406504065045E-3</v>
      </c>
      <c r="HE24" s="44">
        <f t="shared" ca="1" si="70"/>
        <v>4.0650406504065045E-3</v>
      </c>
      <c r="HF24" s="44"/>
      <c r="HG24" s="44"/>
      <c r="HH24" s="261"/>
      <c r="HI24" s="14" t="str">
        <f t="shared" si="71"/>
        <v>rev. 00</v>
      </c>
      <c r="HJ24" s="41">
        <f t="shared" si="72"/>
        <v>44088</v>
      </c>
      <c r="HK24" s="267" t="str">
        <f t="shared" si="73"/>
        <v>00</v>
      </c>
      <c r="HL24" s="268" t="str">
        <f t="shared" si="74"/>
        <v>0055-P2-CPC-GA1-TRM-00581</v>
      </c>
      <c r="HM24" s="320">
        <v>1</v>
      </c>
      <c r="HN24" t="s">
        <v>800</v>
      </c>
      <c r="HO24" s="351">
        <f t="shared" si="86"/>
        <v>3</v>
      </c>
      <c r="HP24" s="351" t="str">
        <f t="shared" si="87"/>
        <v>ожидание 00</v>
      </c>
      <c r="HQ24" s="351" t="str">
        <f t="shared" si="88"/>
        <v>выгружено 00</v>
      </c>
      <c r="HR24" s="351" t="str">
        <f t="shared" si="89"/>
        <v>ожидание 00</v>
      </c>
      <c r="HS24" s="351" t="b">
        <f t="shared" si="90"/>
        <v>0</v>
      </c>
      <c r="HT24" s="351" t="str">
        <f t="shared" si="91"/>
        <v>ожидание замечаний</v>
      </c>
      <c r="HU24" s="351" t="str">
        <f t="shared" si="92"/>
        <v>0055-P2-CPC-GA1-TRM-00396</v>
      </c>
      <c r="HV24" s="351">
        <f t="shared" si="93"/>
        <v>44088</v>
      </c>
      <c r="HW24" s="351" t="str">
        <f t="shared" si="94"/>
        <v>ожидание 00</v>
      </c>
      <c r="HX24" s="351" t="str">
        <f t="shared" si="95"/>
        <v>ожидание 00</v>
      </c>
      <c r="HY24" s="364"/>
      <c r="HZ24" s="361" t="str">
        <f t="shared" si="96"/>
        <v>выгружено</v>
      </c>
      <c r="IA24" s="361" t="str">
        <f t="shared" si="97"/>
        <v>00</v>
      </c>
      <c r="IB24" s="361" t="str">
        <f t="shared" si="98"/>
        <v>ожидание замечаний к ревизии</v>
      </c>
      <c r="IC24" s="361" t="str">
        <f t="shared" si="99"/>
        <v>00</v>
      </c>
      <c r="ID24" s="351" t="str">
        <f t="shared" si="100"/>
        <v>1</v>
      </c>
      <c r="IE24" s="351" t="s">
        <v>894</v>
      </c>
      <c r="IF24" s="356">
        <v>1</v>
      </c>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row>
    <row r="25" spans="1:287" s="27" customFormat="1" ht="15" customHeight="1">
      <c r="A25" s="15"/>
      <c r="B25" s="32"/>
      <c r="C25" s="32"/>
      <c r="D25" s="26"/>
      <c r="E25" s="26"/>
      <c r="F25" s="26"/>
      <c r="G25" s="26"/>
      <c r="H25" s="26"/>
      <c r="I25" s="26"/>
      <c r="J25" s="26"/>
      <c r="K25" s="26"/>
      <c r="L25" s="26"/>
      <c r="M25" s="26"/>
      <c r="N25" s="26"/>
      <c r="O25" s="26"/>
      <c r="P25" s="26"/>
      <c r="Q25" s="26"/>
      <c r="R25" s="26"/>
      <c r="S25" s="26"/>
      <c r="T25" s="26"/>
      <c r="U25" s="26"/>
      <c r="V25" s="26"/>
      <c r="W25" s="32"/>
      <c r="X25" s="32"/>
      <c r="Y25" s="32"/>
      <c r="Z25" s="32"/>
      <c r="AA25" s="32"/>
      <c r="AB25" s="32"/>
      <c r="AC25" s="32"/>
      <c r="AD25" s="26"/>
      <c r="AE25" s="32"/>
      <c r="AF25" s="32"/>
      <c r="AG25" s="32"/>
      <c r="AH25" s="32"/>
      <c r="AI25" s="32"/>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341"/>
      <c r="BK25" s="341"/>
      <c r="BL25" s="163"/>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338"/>
      <c r="CR25" s="338"/>
      <c r="CS25" s="338"/>
      <c r="CT25" s="326"/>
      <c r="CU25" s="219"/>
      <c r="CV25" s="26"/>
      <c r="CW25" s="26"/>
      <c r="CX25" s="26"/>
      <c r="CY25" s="26"/>
      <c r="CZ25" s="26"/>
      <c r="DA25" s="26"/>
      <c r="DB25" s="26"/>
      <c r="DC25" s="26"/>
      <c r="DD25" s="219"/>
      <c r="DE25" s="26"/>
      <c r="DF25" s="26"/>
      <c r="DG25" s="26"/>
      <c r="DH25" s="26"/>
      <c r="DI25" s="26"/>
      <c r="DJ25" s="26"/>
      <c r="DK25" s="26"/>
      <c r="DL25" s="26"/>
      <c r="DM25" s="219"/>
      <c r="DN25" s="26"/>
      <c r="DO25" s="26"/>
      <c r="DP25" s="26"/>
      <c r="DQ25" s="26"/>
      <c r="DR25" s="26"/>
      <c r="DS25" s="26"/>
      <c r="DT25" s="26"/>
      <c r="DU25" s="26"/>
      <c r="DV25" s="229"/>
      <c r="DW25" s="26"/>
      <c r="DX25" s="26"/>
      <c r="DY25" s="26"/>
      <c r="DZ25" s="26"/>
      <c r="EA25" s="26"/>
      <c r="EB25" s="26"/>
      <c r="EC25" s="26"/>
      <c r="ED25" s="26"/>
      <c r="EE25" s="229"/>
      <c r="EF25" s="26"/>
      <c r="EG25" s="26"/>
      <c r="EH25" s="26"/>
      <c r="EI25" s="26"/>
      <c r="EJ25" s="26"/>
      <c r="EK25" s="26"/>
      <c r="EL25" s="26"/>
      <c r="EM25" s="26"/>
      <c r="EN25" s="229"/>
      <c r="EO25" s="26"/>
      <c r="EP25" s="26"/>
      <c r="EQ25" s="26"/>
      <c r="ER25" s="26"/>
      <c r="ES25" s="26"/>
      <c r="ET25" s="26"/>
      <c r="EU25" s="26"/>
      <c r="EV25" s="26"/>
      <c r="EW25" s="229"/>
      <c r="EX25" s="26"/>
      <c r="EY25" s="26"/>
      <c r="EZ25" s="26"/>
      <c r="FA25" s="26"/>
      <c r="FB25" s="26"/>
      <c r="FC25" s="26"/>
      <c r="FD25" s="26"/>
      <c r="FE25" s="26"/>
      <c r="FF25" s="229"/>
      <c r="FG25" s="26"/>
      <c r="FH25" s="26"/>
      <c r="FI25" s="26"/>
      <c r="FJ25" s="26"/>
      <c r="FK25" s="26"/>
      <c r="FL25" s="26"/>
      <c r="FM25" s="26"/>
      <c r="FN25" s="26"/>
      <c r="FO25" s="219"/>
      <c r="FP25" s="26"/>
      <c r="FQ25" s="26"/>
      <c r="FR25" s="26"/>
      <c r="FS25" s="26"/>
      <c r="FT25" s="26"/>
      <c r="FU25" s="26"/>
      <c r="FV25" s="26"/>
      <c r="FW25" s="26"/>
      <c r="FX25" s="229"/>
      <c r="FY25" s="26"/>
      <c r="FZ25" s="26"/>
      <c r="GA25" s="26"/>
      <c r="GB25" s="26"/>
      <c r="GC25" s="26"/>
      <c r="GD25" s="26"/>
      <c r="GE25" s="26"/>
      <c r="GF25" s="26"/>
      <c r="GG25" s="229"/>
      <c r="GH25" s="26"/>
      <c r="GI25" s="26"/>
      <c r="GJ25" s="26"/>
      <c r="GK25" s="26"/>
      <c r="GL25" s="26"/>
      <c r="GM25" s="26"/>
      <c r="GN25" s="26"/>
      <c r="GO25" s="26"/>
      <c r="GP25" s="229"/>
      <c r="GQ25" s="229"/>
      <c r="GR25" s="229"/>
      <c r="GS25" s="229"/>
      <c r="GT25" s="229"/>
      <c r="GU25" s="229"/>
      <c r="GV25" s="229"/>
      <c r="GW25" s="229"/>
      <c r="GX25" s="229"/>
      <c r="GY25" s="229"/>
      <c r="GZ25" s="229"/>
      <c r="HA25" s="143">
        <f t="shared" si="66"/>
        <v>0</v>
      </c>
      <c r="HB25" s="44">
        <f t="shared" si="67"/>
        <v>0</v>
      </c>
      <c r="HC25" s="44">
        <f t="shared" si="68"/>
        <v>0</v>
      </c>
      <c r="HD25" s="44">
        <f t="shared" si="69"/>
        <v>0</v>
      </c>
      <c r="HE25" s="44">
        <f t="shared" si="70"/>
        <v>0</v>
      </c>
      <c r="HF25" s="44"/>
      <c r="HG25" s="26"/>
      <c r="HH25" s="262"/>
      <c r="HI25" s="14" t="str">
        <f t="shared" si="71"/>
        <v>не выпущено</v>
      </c>
      <c r="HJ25" s="41" t="str">
        <f t="shared" si="72"/>
        <v>-</v>
      </c>
      <c r="HK25" s="267" t="str">
        <f t="shared" si="73"/>
        <v>-</v>
      </c>
      <c r="HL25" s="268" t="str">
        <f t="shared" si="74"/>
        <v>-</v>
      </c>
      <c r="HM25" s="320">
        <v>1</v>
      </c>
      <c r="HN25"/>
      <c r="HO25" s="351" t="str">
        <f t="shared" si="86"/>
        <v>---/---</v>
      </c>
      <c r="HP25" s="351" t="str">
        <f t="shared" si="87"/>
        <v>---/---</v>
      </c>
      <c r="HQ25" s="351" t="str">
        <f t="shared" si="88"/>
        <v>---/---</v>
      </c>
      <c r="HR25" s="351" t="str">
        <f t="shared" si="89"/>
        <v>---/---</v>
      </c>
      <c r="HS25" s="351" t="b">
        <f t="shared" si="90"/>
        <v>0</v>
      </c>
      <c r="HT25" s="351" t="str">
        <f t="shared" si="91"/>
        <v>---/---</v>
      </c>
      <c r="HU25" s="351" t="str">
        <f t="shared" si="92"/>
        <v>---/---</v>
      </c>
      <c r="HV25" s="351" t="str">
        <f t="shared" si="93"/>
        <v>---/---</v>
      </c>
      <c r="HW25" s="351" t="str">
        <f t="shared" si="94"/>
        <v>---/---</v>
      </c>
      <c r="HX25" s="351" t="str">
        <f t="shared" si="95"/>
        <v>---/---</v>
      </c>
      <c r="HY25" s="364"/>
      <c r="HZ25" s="361" t="str">
        <f t="shared" si="96"/>
        <v>---/---</v>
      </c>
      <c r="IA25" s="361" t="str">
        <f t="shared" si="97"/>
        <v>---/---</v>
      </c>
      <c r="IB25" s="361" t="str">
        <f t="shared" si="98"/>
        <v>---/---</v>
      </c>
      <c r="IC25" s="361" t="str">
        <f t="shared" si="99"/>
        <v>---/---</v>
      </c>
      <c r="ID25" s="351" t="str">
        <f t="shared" si="100"/>
        <v>---/---</v>
      </c>
      <c r="IE25" s="351" t="s">
        <v>897</v>
      </c>
      <c r="IF25" s="356"/>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row>
    <row r="26" spans="1:287" s="1" customFormat="1" ht="42.75" customHeight="1">
      <c r="A26" s="15"/>
      <c r="B26" s="31" t="s">
        <v>164</v>
      </c>
      <c r="C26" s="31" t="s">
        <v>165</v>
      </c>
      <c r="D26" s="14"/>
      <c r="E26" s="14"/>
      <c r="F26" s="14"/>
      <c r="G26" s="14"/>
      <c r="H26" s="14" t="s">
        <v>723</v>
      </c>
      <c r="I26" s="14" t="s">
        <v>724</v>
      </c>
      <c r="J26" s="14"/>
      <c r="K26" s="14"/>
      <c r="L26" s="14"/>
      <c r="M26" s="14"/>
      <c r="N26" s="14"/>
      <c r="O26" s="14"/>
      <c r="P26" s="14" t="s">
        <v>725</v>
      </c>
      <c r="Q26" s="14" t="s">
        <v>726</v>
      </c>
      <c r="R26" s="14" t="s">
        <v>212</v>
      </c>
      <c r="S26" s="14" t="s">
        <v>397</v>
      </c>
      <c r="T26" s="14" t="s">
        <v>398</v>
      </c>
      <c r="U26" s="14" t="s">
        <v>166</v>
      </c>
      <c r="V26" s="14"/>
      <c r="W26" s="14" t="str">
        <f>CONCATENATE(X26,"-",Y26,"-",Z26,AA26,,AB26,"-",AC26)</f>
        <v>4-30-JDCC-0002</v>
      </c>
      <c r="X26" s="31">
        <v>4</v>
      </c>
      <c r="Y26" s="31">
        <v>30</v>
      </c>
      <c r="Z26" s="14" t="s">
        <v>330</v>
      </c>
      <c r="AA26" s="14" t="s">
        <v>331</v>
      </c>
      <c r="AB26" s="14"/>
      <c r="AC26" s="31" t="s">
        <v>198</v>
      </c>
      <c r="AD26" s="14"/>
      <c r="AE26" s="31" t="s">
        <v>189</v>
      </c>
      <c r="AF26" s="31" t="s">
        <v>189</v>
      </c>
      <c r="AG26" s="31" t="s">
        <v>174</v>
      </c>
      <c r="AH26" s="31" t="s">
        <v>722</v>
      </c>
      <c r="AI26" s="31" t="s">
        <v>198</v>
      </c>
      <c r="AJ26" s="14"/>
      <c r="AK26" s="14"/>
      <c r="AL26" s="14" t="s">
        <v>127</v>
      </c>
      <c r="AM26" s="14"/>
      <c r="AN26" s="14" t="s">
        <v>175</v>
      </c>
      <c r="AO26" s="14" t="str">
        <f>CONCATENATE("0055-",B26,"-",C26,"-","4",".",AE26,".",AF26,".",AG26,".",AH26,"-",AL26,".",AN26,"-",AI26)</f>
        <v>0055-CPC-GA1-4.3.3.30.437-ATH1.RD-0002</v>
      </c>
      <c r="AP26" s="14" t="str">
        <f>CONCATENATE("0055-",B26,"-",C26,"-","4",".",AE26,".",AF26,".",AG26,".",AH26,"-",AL26,"-",AN26,"-",AI26,"_",BD26,"_",U26)</f>
        <v>0055-CPC-GA1-4.3.3.30.437-ATH1-RD-0002_A1_ER</v>
      </c>
      <c r="AQ26" s="21" t="s">
        <v>353</v>
      </c>
      <c r="AR26" s="21" t="s">
        <v>431</v>
      </c>
      <c r="AS26" s="21"/>
      <c r="AT26" s="21"/>
      <c r="AU26" s="21" t="s">
        <v>349</v>
      </c>
      <c r="AV26" s="21" t="s">
        <v>365</v>
      </c>
      <c r="AW26" s="21" t="str">
        <f>CONCATENATE(AQ26," ",AS26,CHAR(10),W26,CHAR(10),AU26)</f>
        <v>DCS Control Cabinet 
4-30-JDCC-0002
List of drawings</v>
      </c>
      <c r="AX26" s="21" t="str">
        <f>CONCATENATE(AR26," ",AT26,CHAR(10),W26,CHAR(10),AV26)</f>
        <v>Шкаф системный РСУ 
4-30-JDCC-0002
Ведомость документов</v>
      </c>
      <c r="AY26" s="14"/>
      <c r="AZ26" s="14" t="s">
        <v>798</v>
      </c>
      <c r="BA26" s="14" t="s">
        <v>600</v>
      </c>
      <c r="BB26" s="14" t="str">
        <f t="shared" ref="BB26:BB30" si="101">IF(GK26&gt;0,"03",IF(GB26&gt;0,"02",IF(FS26&gt;0,"01",IF(FJ26&gt;0,"00",IF(FA26&gt;0,"H1",IF(ER26&gt;0,"G1",IF(EI26&gt;0,"F1",IF(DZ26&gt;0,"E1",IF(DQ26&gt;0,"D1",IF(DH26&gt;0,"C1",IF(CY26&gt;0,"B1",IF(BM26&gt;0,"A1","-"))))))))))))</f>
        <v>A1</v>
      </c>
      <c r="BC26" s="14" t="str">
        <f t="shared" ref="BC26:BC80" si="102">IF(OR(BB26="A1",BB26="B1",BB26="C1",BB26="D1",BB26="E1",BB26="F1",BB26="G1",BB26="H1"),"IFR",IF(OR(BB26="00",BB26="01",BB26="02",BB26="03",BB26="04",BB26="05"),"IFU","-"))</f>
        <v>IFR</v>
      </c>
      <c r="BD26" s="14" t="str">
        <f>BB26</f>
        <v>A1</v>
      </c>
      <c r="BE26" s="14"/>
      <c r="BF26" s="14"/>
      <c r="BG26" s="20"/>
      <c r="BH26" s="14"/>
      <c r="BI26" s="14"/>
      <c r="BJ26" s="336">
        <v>44088</v>
      </c>
      <c r="BK26" s="336">
        <f ca="1">IF(BM26&gt;0,BL26,IF(BJ26&lt;TODAY(),WORKDAY(TODAY(),10),BJ26))</f>
        <v>43987</v>
      </c>
      <c r="BL26" s="41">
        <v>43987</v>
      </c>
      <c r="BM26" s="14" t="s">
        <v>858</v>
      </c>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336">
        <f>WORKDAY(BJ26,20)</f>
        <v>44116</v>
      </c>
      <c r="CR26" s="336">
        <f ca="1">IF(BM26&gt;0,WORKDAY(BK26,20),"-")</f>
        <v>44015</v>
      </c>
      <c r="CS26" s="337">
        <v>44033</v>
      </c>
      <c r="CT26" s="325" t="s">
        <v>905</v>
      </c>
      <c r="CU26" s="143">
        <v>1</v>
      </c>
      <c r="CV26" s="41">
        <f>WORKDAY(CQ26,10)</f>
        <v>44130</v>
      </c>
      <c r="CW26" s="41">
        <f ca="1">IF(CT26&gt;0,WORKDAY(CR26,10),"-")</f>
        <v>44029</v>
      </c>
      <c r="CX26" s="40"/>
      <c r="CY26" s="14"/>
      <c r="CZ26" s="41" t="str">
        <f>IF(CY26&gt;0,WORKDAY(CV26,10),"-")</f>
        <v>-</v>
      </c>
      <c r="DA26" s="41" t="str">
        <f>IF(CY26&gt;0,WORKDAY(CW26,10),"-")</f>
        <v>-</v>
      </c>
      <c r="DB26" s="40"/>
      <c r="DC26" s="14"/>
      <c r="DD26" s="143"/>
      <c r="DE26" s="41" t="str">
        <f>IF(DC26&gt;0,WORKDAY(CZ26,10),"-")</f>
        <v>-</v>
      </c>
      <c r="DF26" s="41" t="str">
        <f>IF(DC26&gt;0,WORKDAY(DA26,10),"-")</f>
        <v>-</v>
      </c>
      <c r="DG26" s="14"/>
      <c r="DH26" s="14"/>
      <c r="DI26" s="41" t="str">
        <f>IF(DH26&gt;0,WORKDAY(DE26,10),"-")</f>
        <v>-</v>
      </c>
      <c r="DJ26" s="41" t="str">
        <f>IF(DH26&gt;0,WORKDAY(DF26,10),"-")</f>
        <v>-</v>
      </c>
      <c r="DK26" s="14"/>
      <c r="DL26" s="14"/>
      <c r="DM26" s="143"/>
      <c r="DN26" s="41" t="str">
        <f>IF(DL26&gt;0,WORKDAY(DI26,10),"-")</f>
        <v>-</v>
      </c>
      <c r="DO26" s="41" t="str">
        <f>IF(DL26&gt;0,WORKDAY(DJ26,10),"-")</f>
        <v>-</v>
      </c>
      <c r="DP26" s="14"/>
      <c r="DQ26" s="14"/>
      <c r="DR26" s="41" t="str">
        <f>IF(DQ26&gt;0,WORKDAY(DN26,10),"-")</f>
        <v>-</v>
      </c>
      <c r="DS26" s="41" t="str">
        <f>IF(DQ26&gt;0,WORKDAY(DO26,10),"-")</f>
        <v>-</v>
      </c>
      <c r="DT26" s="14"/>
      <c r="DU26" s="14"/>
      <c r="DV26" s="205"/>
      <c r="DW26" s="41" t="str">
        <f>IF(DU26&gt;0,WORKDAY(DR26,10),"-")</f>
        <v>-</v>
      </c>
      <c r="DX26" s="41" t="str">
        <f>IF(DU26&gt;0,WORKDAY(DS26,10),"-")</f>
        <v>-</v>
      </c>
      <c r="DY26" s="14"/>
      <c r="DZ26" s="14"/>
      <c r="EA26" s="41" t="str">
        <f>IF(DZ26&gt;0,WORKDAY(DW26,10),"-")</f>
        <v>-</v>
      </c>
      <c r="EB26" s="41" t="str">
        <f>IF(DZ26&gt;0,WORKDAY(DX26,10),"-")</f>
        <v>-</v>
      </c>
      <c r="EC26" s="14"/>
      <c r="ED26" s="14"/>
      <c r="EE26" s="205"/>
      <c r="EF26" s="41" t="str">
        <f>IF(ED26&gt;0,WORKDAY(EA26,10),"-")</f>
        <v>-</v>
      </c>
      <c r="EG26" s="41" t="str">
        <f>IF(ED26&gt;0,WORKDAY(EB26,10),"-")</f>
        <v>-</v>
      </c>
      <c r="EH26" s="14"/>
      <c r="EI26" s="14"/>
      <c r="EJ26" s="41" t="str">
        <f>IF(EI26&gt;0,WORKDAY(EF26,10),"-")</f>
        <v>-</v>
      </c>
      <c r="EK26" s="41" t="str">
        <f>IF(EI26&gt;0,WORKDAY(EG26,10),"-")</f>
        <v>-</v>
      </c>
      <c r="EL26" s="14"/>
      <c r="EM26" s="14"/>
      <c r="EN26" s="205"/>
      <c r="EO26" s="41" t="str">
        <f>IF(EM26&gt;0,WORKDAY(EJ26,10),"-")</f>
        <v>-</v>
      </c>
      <c r="EP26" s="41" t="str">
        <f>IF(EM26&gt;0,WORKDAY(EK26,10),"-")</f>
        <v>-</v>
      </c>
      <c r="EQ26" s="14"/>
      <c r="ER26" s="14"/>
      <c r="ES26" s="41" t="str">
        <f>IF(ER26&gt;0,WORKDAY(EO26,10),"-")</f>
        <v>-</v>
      </c>
      <c r="ET26" s="41" t="str">
        <f>IF(ER26&gt;0,WORKDAY(EP26,10),"-")</f>
        <v>-</v>
      </c>
      <c r="EU26" s="14"/>
      <c r="EV26" s="14"/>
      <c r="EW26" s="205"/>
      <c r="EX26" s="41" t="str">
        <f>IF(EV26&gt;0,WORKDAY(ES26,10),"-")</f>
        <v>-</v>
      </c>
      <c r="EY26" s="41" t="str">
        <f>IF(EV26&gt;0,WORKDAY(ET26,10),"-")</f>
        <v>-</v>
      </c>
      <c r="EZ26" s="14"/>
      <c r="FA26" s="14"/>
      <c r="FB26" s="41" t="str">
        <f>IF(FA26&gt;0,WORKDAY(EX26,10),"-")</f>
        <v>-</v>
      </c>
      <c r="FC26" s="41" t="str">
        <f>IF(FA26&gt;0,WORKDAY(EY26,10),"-")</f>
        <v>-</v>
      </c>
      <c r="FD26" s="14"/>
      <c r="FE26" s="14"/>
      <c r="FF26" s="295"/>
      <c r="FG26" s="41">
        <v>43574</v>
      </c>
      <c r="FH26" s="41">
        <f ca="1">IF(BK26&gt;0,IF(DH26&gt;0,WORKDAY(DG26,20),IF(CY26&gt;0,WORKDAY(CX26,30),IF(CT26&gt;0,WORKDAY(CS26,40),FG26))),"-")</f>
        <v>44089</v>
      </c>
      <c r="FI26" s="147"/>
      <c r="FJ26" s="14"/>
      <c r="FK26" s="41" t="str">
        <f>IF(FJ26&gt;0,WORKDAY(FG26,10),"-")</f>
        <v>-</v>
      </c>
      <c r="FL26" s="41" t="str">
        <f>IF(FJ26&gt;0,WORKDAY(FH26,10),"-")</f>
        <v>-</v>
      </c>
      <c r="FM26" s="14"/>
      <c r="FN26" s="14"/>
      <c r="FO26" s="143"/>
      <c r="FP26" s="41">
        <v>43574</v>
      </c>
      <c r="FQ26" s="41" t="str">
        <f>IF(BT26&gt;0,IF(DQ26&gt;0,WORKDAY(DP26,20),IF(DH26&gt;0,WORKDAY(DG26,30),IF(DC26&gt;0,WORKDAY(DB26,40),FP26))),"-")</f>
        <v>-</v>
      </c>
      <c r="FR26" s="228"/>
      <c r="FS26" s="14"/>
      <c r="FT26" s="41" t="str">
        <f>IF(FS26&gt;0,WORKDAY(FP26,10),"-")</f>
        <v>-</v>
      </c>
      <c r="FU26" s="41" t="str">
        <f>IF(FS26&gt;0,WORKDAY(FQ26,10),"-")</f>
        <v>-</v>
      </c>
      <c r="FV26" s="14"/>
      <c r="FW26" s="14"/>
      <c r="FX26" s="205"/>
      <c r="FY26" s="41">
        <v>43574</v>
      </c>
      <c r="FZ26" s="41" t="str">
        <f>IF(CC26&gt;0,IF(DZ26&gt;0,WORKDAY(DY26,20),IF(DQ26&gt;0,WORKDAY(DP26,30),IF(DL26&gt;0,WORKDAY(DK26,40),FY26))),"-")</f>
        <v>-</v>
      </c>
      <c r="GA26" s="14"/>
      <c r="GB26" s="14"/>
      <c r="GC26" s="41" t="str">
        <f>IF(GB26&gt;0,WORKDAY(FY26,10),"-")</f>
        <v>-</v>
      </c>
      <c r="GD26" s="41" t="str">
        <f>IF(GB26&gt;0,WORKDAY(FZ26,10),"-")</f>
        <v>-</v>
      </c>
      <c r="GE26" s="14"/>
      <c r="GF26" s="14"/>
      <c r="GG26" s="205"/>
      <c r="GH26" s="41"/>
      <c r="GI26" s="41"/>
      <c r="GJ26" s="14"/>
      <c r="GK26" s="14"/>
      <c r="GL26" s="41" t="str">
        <f>IF(GK26&gt;0,WORKDAY(GH26,10),"-")</f>
        <v>-</v>
      </c>
      <c r="GM26" s="41" t="str">
        <f>IF(GK26&gt;0,WORKDAY(GI26,10),"-")</f>
        <v>-</v>
      </c>
      <c r="GN26" s="14"/>
      <c r="GO26" s="14"/>
      <c r="GP26" s="228"/>
      <c r="GQ26" s="295"/>
      <c r="GR26" s="295"/>
      <c r="GS26" s="295"/>
      <c r="GT26" s="295"/>
      <c r="GU26" s="295"/>
      <c r="GV26" s="295"/>
      <c r="GW26" s="295"/>
      <c r="GX26" s="295"/>
      <c r="GY26" s="295"/>
      <c r="GZ26" s="147"/>
      <c r="HA26" s="143">
        <f t="shared" ca="1" si="66"/>
        <v>1</v>
      </c>
      <c r="HB26" s="44">
        <f t="shared" ca="1" si="67"/>
        <v>1.3819095477386936E-3</v>
      </c>
      <c r="HC26" s="44">
        <f t="shared" ca="1" si="68"/>
        <v>2.5125628140703518E-3</v>
      </c>
      <c r="HD26" s="44">
        <f t="shared" ca="1" si="69"/>
        <v>2.2357723577235778E-3</v>
      </c>
      <c r="HE26" s="44">
        <f t="shared" ca="1" si="70"/>
        <v>4.0650406504065045E-3</v>
      </c>
      <c r="HF26" s="44"/>
      <c r="HG26" s="44"/>
      <c r="HH26" s="261"/>
      <c r="HI26" s="14" t="str">
        <f t="shared" si="71"/>
        <v>GA</v>
      </c>
      <c r="HJ26" s="41">
        <f t="shared" si="72"/>
        <v>43987</v>
      </c>
      <c r="HK26" s="267" t="str">
        <f t="shared" si="73"/>
        <v>A1</v>
      </c>
      <c r="HL26" s="268" t="str">
        <f t="shared" si="74"/>
        <v>0055-P2-GA1-CPC-TRM-00505</v>
      </c>
      <c r="HM26" s="320">
        <v>1</v>
      </c>
      <c r="HN26" t="s">
        <v>801</v>
      </c>
      <c r="HO26" s="351">
        <f t="shared" si="86"/>
        <v>1</v>
      </c>
      <c r="HP26" s="351" t="str">
        <f t="shared" si="87"/>
        <v>не выгружено 00</v>
      </c>
      <c r="HQ26" s="351" t="str">
        <f t="shared" si="88"/>
        <v>выгружено A1</v>
      </c>
      <c r="HR26" s="351">
        <f t="shared" si="89"/>
        <v>1</v>
      </c>
      <c r="HS26" s="351" t="b">
        <f t="shared" si="90"/>
        <v>0</v>
      </c>
      <c r="HT26" s="351" t="str">
        <f t="shared" si="91"/>
        <v>Выпустить в 00</v>
      </c>
      <c r="HU26" s="351" t="str">
        <f t="shared" si="92"/>
        <v>0055-P2-CPC-GA1-TRM-00409</v>
      </c>
      <c r="HV26" s="351">
        <f t="shared" si="93"/>
        <v>43987</v>
      </c>
      <c r="HW26" s="351" t="str">
        <f t="shared" si="94"/>
        <v>0055-P2-CPC-GA1-TRM-00409</v>
      </c>
      <c r="HX26" s="351">
        <f t="shared" si="95"/>
        <v>44033</v>
      </c>
      <c r="HY26" s="364"/>
      <c r="HZ26" s="361" t="str">
        <f t="shared" si="96"/>
        <v>выгружено</v>
      </c>
      <c r="IA26" s="361" t="str">
        <f t="shared" si="97"/>
        <v>A1</v>
      </c>
      <c r="IB26" s="361">
        <f t="shared" si="98"/>
        <v>1</v>
      </c>
      <c r="IC26" s="361">
        <f t="shared" si="99"/>
        <v>1</v>
      </c>
      <c r="ID26" s="351" t="str">
        <f t="shared" si="100"/>
        <v>1</v>
      </c>
      <c r="IE26" s="351" t="s">
        <v>894</v>
      </c>
      <c r="IF26" s="356">
        <v>1</v>
      </c>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row>
    <row r="27" spans="1:287" s="1" customFormat="1" ht="48" customHeight="1">
      <c r="A27" s="15"/>
      <c r="B27" s="31" t="s">
        <v>164</v>
      </c>
      <c r="C27" s="31" t="s">
        <v>165</v>
      </c>
      <c r="D27" s="14"/>
      <c r="E27" s="14"/>
      <c r="F27" s="14"/>
      <c r="G27" s="14"/>
      <c r="H27" s="14" t="s">
        <v>723</v>
      </c>
      <c r="I27" s="14" t="s">
        <v>724</v>
      </c>
      <c r="J27" s="14"/>
      <c r="K27" s="14"/>
      <c r="L27" s="14"/>
      <c r="M27" s="14"/>
      <c r="N27" s="14"/>
      <c r="O27" s="14"/>
      <c r="P27" s="14" t="s">
        <v>725</v>
      </c>
      <c r="Q27" s="14" t="s">
        <v>726</v>
      </c>
      <c r="R27" s="14" t="s">
        <v>212</v>
      </c>
      <c r="S27" s="14" t="s">
        <v>397</v>
      </c>
      <c r="T27" s="14" t="s">
        <v>398</v>
      </c>
      <c r="U27" s="14" t="s">
        <v>166</v>
      </c>
      <c r="V27" s="14"/>
      <c r="W27" s="14" t="str">
        <f>CONCATENATE(X27,"-",Y27,"-",Z27,AA27,,AB27,"-",AC27)</f>
        <v>4-30-JDCC-0002</v>
      </c>
      <c r="X27" s="31">
        <v>4</v>
      </c>
      <c r="Y27" s="31">
        <v>30</v>
      </c>
      <c r="Z27" s="14" t="s">
        <v>330</v>
      </c>
      <c r="AA27" s="14" t="s">
        <v>331</v>
      </c>
      <c r="AB27" s="14"/>
      <c r="AC27" s="31" t="s">
        <v>198</v>
      </c>
      <c r="AD27" s="14"/>
      <c r="AE27" s="31" t="s">
        <v>189</v>
      </c>
      <c r="AF27" s="31" t="s">
        <v>189</v>
      </c>
      <c r="AG27" s="31" t="s">
        <v>174</v>
      </c>
      <c r="AH27" s="31" t="s">
        <v>722</v>
      </c>
      <c r="AI27" s="31" t="s">
        <v>198</v>
      </c>
      <c r="AJ27" s="14"/>
      <c r="AK27" s="14"/>
      <c r="AL27" s="14" t="s">
        <v>127</v>
      </c>
      <c r="AM27" s="14"/>
      <c r="AN27" s="14" t="s">
        <v>176</v>
      </c>
      <c r="AO27" s="14" t="str">
        <f>CONCATENATE("0055-",B27,"-",C27,"-","4",".",AE27,".",AF27,".",AG27,".",AH27,"-",AL27,".",AN27,"-",AI27)</f>
        <v>0055-CPC-GA1-4.3.3.30.437-ATH1.SP-0002</v>
      </c>
      <c r="AP27" s="14" t="str">
        <f>CONCATENATE("0055-",B27,"-",C27,"-","4",".",AE27,".",AF27,".",AG27,".",AH27,"-",AL27,"-",AN27,"-",AI27,"_",BD27,"_",U27)</f>
        <v>0055-CPC-GA1-4.3.3.30.437-ATH1-SP-0002_A1_ER</v>
      </c>
      <c r="AQ27" s="21" t="s">
        <v>353</v>
      </c>
      <c r="AR27" s="21" t="s">
        <v>431</v>
      </c>
      <c r="AS27" s="21"/>
      <c r="AT27" s="21"/>
      <c r="AU27" s="21" t="s">
        <v>350</v>
      </c>
      <c r="AV27" s="21" t="s">
        <v>366</v>
      </c>
      <c r="AW27" s="21" t="str">
        <f>CONCATENATE(AQ27," ",AS27,CHAR(10),W27,CHAR(10),AU27)</f>
        <v>DCS Control Cabinet 
4-30-JDCC-0002
List of elements</v>
      </c>
      <c r="AX27" s="21" t="str">
        <f>CONCATENATE(AR27," ",AT27,CHAR(10),W27,CHAR(10),AV27)</f>
        <v>Шкаф системный РСУ 
4-30-JDCC-0002
Перечень элементов</v>
      </c>
      <c r="AY27" s="14"/>
      <c r="AZ27" s="14" t="s">
        <v>798</v>
      </c>
      <c r="BA27" s="14" t="s">
        <v>600</v>
      </c>
      <c r="BB27" s="14" t="str">
        <f t="shared" si="101"/>
        <v>A1</v>
      </c>
      <c r="BC27" s="14" t="str">
        <f t="shared" si="102"/>
        <v>IFR</v>
      </c>
      <c r="BD27" s="14" t="str">
        <f>BB27</f>
        <v>A1</v>
      </c>
      <c r="BE27" s="14"/>
      <c r="BF27" s="14"/>
      <c r="BG27" s="20"/>
      <c r="BH27" s="14"/>
      <c r="BI27" s="14"/>
      <c r="BJ27" s="336">
        <v>44088</v>
      </c>
      <c r="BK27" s="336">
        <f ca="1">IF(BM27&gt;0,BL27,IF(BJ27&lt;TODAY(),WORKDAY(TODAY(),10),BJ27))</f>
        <v>43987</v>
      </c>
      <c r="BL27" s="41">
        <v>43987</v>
      </c>
      <c r="BM27" s="14" t="s">
        <v>858</v>
      </c>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336">
        <f>WORKDAY(BJ27,20)</f>
        <v>44116</v>
      </c>
      <c r="CR27" s="336">
        <f ca="1">IF(BM27&gt;0,WORKDAY(BK27,20),"-")</f>
        <v>44015</v>
      </c>
      <c r="CS27" s="337">
        <v>44033</v>
      </c>
      <c r="CT27" s="325" t="s">
        <v>905</v>
      </c>
      <c r="CU27" s="143">
        <v>1</v>
      </c>
      <c r="CV27" s="41">
        <f>WORKDAY(CQ27,10)</f>
        <v>44130</v>
      </c>
      <c r="CW27" s="41">
        <f ca="1">IF(CT27&gt;0,WORKDAY(CR27,10),"-")</f>
        <v>44029</v>
      </c>
      <c r="CX27" s="40"/>
      <c r="CY27" s="14"/>
      <c r="CZ27" s="41" t="str">
        <f>IF(CY27&gt;0,WORKDAY(CV27,10),"-")</f>
        <v>-</v>
      </c>
      <c r="DA27" s="41" t="str">
        <f>IF(CY27&gt;0,WORKDAY(CW27,10),"-")</f>
        <v>-</v>
      </c>
      <c r="DB27" s="40"/>
      <c r="DC27" s="14"/>
      <c r="DD27" s="143"/>
      <c r="DE27" s="41" t="str">
        <f>IF(DC27&gt;0,WORKDAY(CZ27,10),"-")</f>
        <v>-</v>
      </c>
      <c r="DF27" s="41" t="str">
        <f>IF(DC27&gt;0,WORKDAY(DA27,10),"-")</f>
        <v>-</v>
      </c>
      <c r="DG27" s="14"/>
      <c r="DH27" s="14"/>
      <c r="DI27" s="41" t="str">
        <f>IF(DH27&gt;0,WORKDAY(DE27,10),"-")</f>
        <v>-</v>
      </c>
      <c r="DJ27" s="41" t="str">
        <f>IF(DH27&gt;0,WORKDAY(DF27,10),"-")</f>
        <v>-</v>
      </c>
      <c r="DK27" s="14"/>
      <c r="DL27" s="14"/>
      <c r="DM27" s="143"/>
      <c r="DN27" s="41" t="str">
        <f>IF(DL27&gt;0,WORKDAY(DI27,10),"-")</f>
        <v>-</v>
      </c>
      <c r="DO27" s="41" t="str">
        <f>IF(DL27&gt;0,WORKDAY(DJ27,10),"-")</f>
        <v>-</v>
      </c>
      <c r="DP27" s="14"/>
      <c r="DQ27" s="14"/>
      <c r="DR27" s="41" t="str">
        <f>IF(DQ27&gt;0,WORKDAY(DN27,10),"-")</f>
        <v>-</v>
      </c>
      <c r="DS27" s="41" t="str">
        <f>IF(DQ27&gt;0,WORKDAY(DO27,10),"-")</f>
        <v>-</v>
      </c>
      <c r="DT27" s="14"/>
      <c r="DU27" s="14"/>
      <c r="DV27" s="205"/>
      <c r="DW27" s="41" t="str">
        <f>IF(DU27&gt;0,WORKDAY(DR27,10),"-")</f>
        <v>-</v>
      </c>
      <c r="DX27" s="41" t="str">
        <f>IF(DU27&gt;0,WORKDAY(DS27,10),"-")</f>
        <v>-</v>
      </c>
      <c r="DY27" s="14"/>
      <c r="DZ27" s="14"/>
      <c r="EA27" s="41" t="str">
        <f>IF(DZ27&gt;0,WORKDAY(DW27,10),"-")</f>
        <v>-</v>
      </c>
      <c r="EB27" s="41" t="str">
        <f>IF(DZ27&gt;0,WORKDAY(DX27,10),"-")</f>
        <v>-</v>
      </c>
      <c r="EC27" s="14"/>
      <c r="ED27" s="14"/>
      <c r="EE27" s="205"/>
      <c r="EF27" s="41" t="str">
        <f>IF(ED27&gt;0,WORKDAY(EA27,10),"-")</f>
        <v>-</v>
      </c>
      <c r="EG27" s="41" t="str">
        <f>IF(ED27&gt;0,WORKDAY(EB27,10),"-")</f>
        <v>-</v>
      </c>
      <c r="EH27" s="14"/>
      <c r="EI27" s="14"/>
      <c r="EJ27" s="41" t="str">
        <f>IF(EI27&gt;0,WORKDAY(EF27,10),"-")</f>
        <v>-</v>
      </c>
      <c r="EK27" s="41" t="str">
        <f>IF(EI27&gt;0,WORKDAY(EG27,10),"-")</f>
        <v>-</v>
      </c>
      <c r="EL27" s="14"/>
      <c r="EM27" s="14"/>
      <c r="EN27" s="205"/>
      <c r="EO27" s="41" t="str">
        <f>IF(EM27&gt;0,WORKDAY(EJ27,10),"-")</f>
        <v>-</v>
      </c>
      <c r="EP27" s="41" t="str">
        <f>IF(EM27&gt;0,WORKDAY(EK27,10),"-")</f>
        <v>-</v>
      </c>
      <c r="EQ27" s="14"/>
      <c r="ER27" s="14"/>
      <c r="ES27" s="41" t="str">
        <f>IF(ER27&gt;0,WORKDAY(EO27,10),"-")</f>
        <v>-</v>
      </c>
      <c r="ET27" s="41" t="str">
        <f>IF(ER27&gt;0,WORKDAY(EP27,10),"-")</f>
        <v>-</v>
      </c>
      <c r="EU27" s="14"/>
      <c r="EV27" s="14"/>
      <c r="EW27" s="205"/>
      <c r="EX27" s="41" t="str">
        <f>IF(EV27&gt;0,WORKDAY(ES27,10),"-")</f>
        <v>-</v>
      </c>
      <c r="EY27" s="41" t="str">
        <f>IF(EV27&gt;0,WORKDAY(ET27,10),"-")</f>
        <v>-</v>
      </c>
      <c r="EZ27" s="14"/>
      <c r="FA27" s="14"/>
      <c r="FB27" s="41" t="str">
        <f>IF(FA27&gt;0,WORKDAY(EX27,10),"-")</f>
        <v>-</v>
      </c>
      <c r="FC27" s="41" t="str">
        <f>IF(FA27&gt;0,WORKDAY(EY27,10),"-")</f>
        <v>-</v>
      </c>
      <c r="FD27" s="14"/>
      <c r="FE27" s="14"/>
      <c r="FF27" s="295"/>
      <c r="FG27" s="41">
        <v>43574</v>
      </c>
      <c r="FH27" s="41">
        <f ca="1">IF(BK27&gt;0,IF(DH27&gt;0,WORKDAY(DG27,20),IF(CY27&gt;0,WORKDAY(CX27,30),IF(CT27&gt;0,WORKDAY(CS27,40),FG27))),"-")</f>
        <v>44089</v>
      </c>
      <c r="FI27" s="147"/>
      <c r="FJ27" s="14"/>
      <c r="FK27" s="41" t="str">
        <f>IF(FJ27&gt;0,WORKDAY(FG27,10),"-")</f>
        <v>-</v>
      </c>
      <c r="FL27" s="41" t="str">
        <f>IF(FJ27&gt;0,WORKDAY(FH27,10),"-")</f>
        <v>-</v>
      </c>
      <c r="FM27" s="14"/>
      <c r="FN27" s="14"/>
      <c r="FO27" s="143"/>
      <c r="FP27" s="41">
        <v>43574</v>
      </c>
      <c r="FQ27" s="41" t="str">
        <f>IF(BT27&gt;0,IF(DQ27&gt;0,WORKDAY(DP27,20),IF(DH27&gt;0,WORKDAY(DG27,30),IF(DC27&gt;0,WORKDAY(DB27,40),FP27))),"-")</f>
        <v>-</v>
      </c>
      <c r="FR27" s="228"/>
      <c r="FS27" s="14"/>
      <c r="FT27" s="41" t="str">
        <f>IF(FS27&gt;0,WORKDAY(FP27,10),"-")</f>
        <v>-</v>
      </c>
      <c r="FU27" s="41" t="str">
        <f>IF(FS27&gt;0,WORKDAY(FQ27,10),"-")</f>
        <v>-</v>
      </c>
      <c r="FV27" s="14"/>
      <c r="FW27" s="14"/>
      <c r="FX27" s="205"/>
      <c r="FY27" s="41">
        <v>43574</v>
      </c>
      <c r="FZ27" s="41" t="str">
        <f>IF(CC27&gt;0,IF(DZ27&gt;0,WORKDAY(DY27,20),IF(DQ27&gt;0,WORKDAY(DP27,30),IF(DL27&gt;0,WORKDAY(DK27,40),FY27))),"-")</f>
        <v>-</v>
      </c>
      <c r="GA27" s="14"/>
      <c r="GB27" s="14"/>
      <c r="GC27" s="41" t="str">
        <f>IF(GB27&gt;0,WORKDAY(FY27,10),"-")</f>
        <v>-</v>
      </c>
      <c r="GD27" s="41" t="str">
        <f>IF(GB27&gt;0,WORKDAY(FZ27,10),"-")</f>
        <v>-</v>
      </c>
      <c r="GE27" s="14"/>
      <c r="GF27" s="14"/>
      <c r="GG27" s="205"/>
      <c r="GH27" s="41"/>
      <c r="GI27" s="41"/>
      <c r="GJ27" s="14"/>
      <c r="GK27" s="14"/>
      <c r="GL27" s="41" t="str">
        <f>IF(GK27&gt;0,WORKDAY(GH27,10),"-")</f>
        <v>-</v>
      </c>
      <c r="GM27" s="41" t="str">
        <f>IF(GK27&gt;0,WORKDAY(GI27,10),"-")</f>
        <v>-</v>
      </c>
      <c r="GN27" s="14"/>
      <c r="GO27" s="14"/>
      <c r="GP27" s="228"/>
      <c r="GQ27" s="295"/>
      <c r="GR27" s="295"/>
      <c r="GS27" s="295"/>
      <c r="GT27" s="295"/>
      <c r="GU27" s="295"/>
      <c r="GV27" s="295"/>
      <c r="GW27" s="295"/>
      <c r="GX27" s="295"/>
      <c r="GY27" s="295"/>
      <c r="GZ27" s="147"/>
      <c r="HA27" s="143">
        <f t="shared" ca="1" si="66"/>
        <v>1</v>
      </c>
      <c r="HB27" s="44">
        <f t="shared" ca="1" si="67"/>
        <v>1.3819095477386936E-3</v>
      </c>
      <c r="HC27" s="44">
        <f t="shared" ca="1" si="68"/>
        <v>2.5125628140703518E-3</v>
      </c>
      <c r="HD27" s="44">
        <f t="shared" ca="1" si="69"/>
        <v>2.2357723577235778E-3</v>
      </c>
      <c r="HE27" s="44">
        <f t="shared" ca="1" si="70"/>
        <v>4.0650406504065045E-3</v>
      </c>
      <c r="HF27" s="44"/>
      <c r="HG27" s="44"/>
      <c r="HH27" s="261"/>
      <c r="HI27" s="14" t="str">
        <f t="shared" si="71"/>
        <v>GA</v>
      </c>
      <c r="HJ27" s="41">
        <f t="shared" si="72"/>
        <v>43987</v>
      </c>
      <c r="HK27" s="267" t="str">
        <f t="shared" si="73"/>
        <v>A1</v>
      </c>
      <c r="HL27" s="268" t="str">
        <f t="shared" si="74"/>
        <v>0055-P2-GA1-CPC-TRM-00505</v>
      </c>
      <c r="HM27" s="320">
        <v>1</v>
      </c>
      <c r="HN27" t="s">
        <v>801</v>
      </c>
      <c r="HO27" s="351">
        <f t="shared" si="86"/>
        <v>1</v>
      </c>
      <c r="HP27" s="351" t="str">
        <f t="shared" si="87"/>
        <v>не выгружено 00</v>
      </c>
      <c r="HQ27" s="351" t="str">
        <f t="shared" si="88"/>
        <v>выгружено A1</v>
      </c>
      <c r="HR27" s="351">
        <f t="shared" si="89"/>
        <v>1</v>
      </c>
      <c r="HS27" s="351" t="b">
        <f t="shared" si="90"/>
        <v>0</v>
      </c>
      <c r="HT27" s="351" t="str">
        <f t="shared" si="91"/>
        <v>Выпустить в 00</v>
      </c>
      <c r="HU27" s="351" t="str">
        <f t="shared" si="92"/>
        <v>0055-P2-CPC-GA1-TRM-00409</v>
      </c>
      <c r="HV27" s="351">
        <f t="shared" si="93"/>
        <v>43987</v>
      </c>
      <c r="HW27" s="351" t="str">
        <f t="shared" si="94"/>
        <v>0055-P2-CPC-GA1-TRM-00409</v>
      </c>
      <c r="HX27" s="351">
        <f t="shared" si="95"/>
        <v>44033</v>
      </c>
      <c r="HY27" s="364"/>
      <c r="HZ27" s="361" t="str">
        <f t="shared" si="96"/>
        <v>выгружено</v>
      </c>
      <c r="IA27" s="361" t="str">
        <f t="shared" si="97"/>
        <v>A1</v>
      </c>
      <c r="IB27" s="361">
        <f t="shared" si="98"/>
        <v>1</v>
      </c>
      <c r="IC27" s="361">
        <f t="shared" si="99"/>
        <v>1</v>
      </c>
      <c r="ID27" s="351" t="str">
        <f t="shared" si="100"/>
        <v>1</v>
      </c>
      <c r="IE27" s="351" t="s">
        <v>894</v>
      </c>
      <c r="IF27" s="356">
        <v>1</v>
      </c>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row>
    <row r="28" spans="1:287" s="1" customFormat="1" ht="42.75" customHeight="1">
      <c r="A28" s="15"/>
      <c r="B28" s="31" t="s">
        <v>164</v>
      </c>
      <c r="C28" s="31" t="s">
        <v>165</v>
      </c>
      <c r="D28" s="14"/>
      <c r="E28" s="14"/>
      <c r="F28" s="14"/>
      <c r="G28" s="14"/>
      <c r="H28" s="14" t="s">
        <v>723</v>
      </c>
      <c r="I28" s="14" t="s">
        <v>724</v>
      </c>
      <c r="J28" s="14"/>
      <c r="K28" s="14"/>
      <c r="L28" s="14"/>
      <c r="M28" s="14"/>
      <c r="N28" s="14"/>
      <c r="O28" s="14"/>
      <c r="P28" s="14" t="s">
        <v>725</v>
      </c>
      <c r="Q28" s="14" t="s">
        <v>726</v>
      </c>
      <c r="R28" s="14" t="s">
        <v>212</v>
      </c>
      <c r="S28" s="14" t="s">
        <v>397</v>
      </c>
      <c r="T28" s="14" t="s">
        <v>398</v>
      </c>
      <c r="U28" s="14" t="s">
        <v>166</v>
      </c>
      <c r="V28" s="14"/>
      <c r="W28" s="14" t="str">
        <f>CONCATENATE(X28,"-",Y28,"-",Z28,AA28,,AB28,"-",AC28)</f>
        <v>4-30-JDCC-0002</v>
      </c>
      <c r="X28" s="31">
        <v>4</v>
      </c>
      <c r="Y28" s="31">
        <v>30</v>
      </c>
      <c r="Z28" s="14" t="s">
        <v>330</v>
      </c>
      <c r="AA28" s="14" t="s">
        <v>331</v>
      </c>
      <c r="AB28" s="14"/>
      <c r="AC28" s="31" t="s">
        <v>198</v>
      </c>
      <c r="AD28" s="14"/>
      <c r="AE28" s="31" t="s">
        <v>189</v>
      </c>
      <c r="AF28" s="31" t="s">
        <v>189</v>
      </c>
      <c r="AG28" s="31" t="s">
        <v>174</v>
      </c>
      <c r="AH28" s="31" t="s">
        <v>722</v>
      </c>
      <c r="AI28" s="31" t="s">
        <v>198</v>
      </c>
      <c r="AJ28" s="14"/>
      <c r="AK28" s="14"/>
      <c r="AL28" s="14" t="s">
        <v>127</v>
      </c>
      <c r="AM28" s="14"/>
      <c r="AN28" s="14" t="s">
        <v>177</v>
      </c>
      <c r="AO28" s="14" t="str">
        <f>CONCATENATE("0055-",B28,"-",C28,"-","4",".",AE28,".",AF28,".",AG28,".",AH28,"-",AL28,".",AN28,"-",AI28)</f>
        <v>0055-CPC-GA1-4.3.3.30.437-ATH1.V0-0002</v>
      </c>
      <c r="AP28" s="14" t="str">
        <f>CONCATENATE("0055-",B28,"-",C28,"-","4",".",AE28,".",AF28,".",AG28,".",AH28,"-",AL28,"-",AN28,"-",AI28,"_",BD28,"_",U28)</f>
        <v>0055-CPC-GA1-4.3.3.30.437-ATH1-V0-0002_A1_ER</v>
      </c>
      <c r="AQ28" s="21" t="s">
        <v>353</v>
      </c>
      <c r="AR28" s="21" t="s">
        <v>431</v>
      </c>
      <c r="AS28" s="21"/>
      <c r="AT28" s="21"/>
      <c r="AU28" s="21" t="s">
        <v>351</v>
      </c>
      <c r="AV28" s="21" t="s">
        <v>367</v>
      </c>
      <c r="AW28" s="21" t="str">
        <f>CONCATENATE(AQ28," ",AS28,CHAR(10),W28,CHAR(10),AU28)</f>
        <v>DCS Control Cabinet 
4-30-JDCC-0002
General view drawings</v>
      </c>
      <c r="AX28" s="21" t="str">
        <f>CONCATENATE(AR28," ",AT28,CHAR(10),W28,CHAR(10),AV28)</f>
        <v>Шкаф системный РСУ 
4-30-JDCC-0002
Чертеж общего вида</v>
      </c>
      <c r="AY28" s="14"/>
      <c r="AZ28" s="14" t="s">
        <v>798</v>
      </c>
      <c r="BA28" s="14" t="s">
        <v>600</v>
      </c>
      <c r="BB28" s="14" t="str">
        <f t="shared" si="101"/>
        <v>A1</v>
      </c>
      <c r="BC28" s="14" t="str">
        <f t="shared" si="102"/>
        <v>IFR</v>
      </c>
      <c r="BD28" s="14" t="str">
        <f>BB28</f>
        <v>A1</v>
      </c>
      <c r="BE28" s="14"/>
      <c r="BF28" s="14"/>
      <c r="BG28" s="20"/>
      <c r="BH28" s="14"/>
      <c r="BI28" s="14"/>
      <c r="BJ28" s="336">
        <v>44088</v>
      </c>
      <c r="BK28" s="336">
        <f ca="1">IF(BM28&gt;0,BL28,IF(BJ28&lt;TODAY(),WORKDAY(TODAY(),10),BJ28))</f>
        <v>43987</v>
      </c>
      <c r="BL28" s="41">
        <v>43987</v>
      </c>
      <c r="BM28" s="14" t="s">
        <v>858</v>
      </c>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336">
        <f>WORKDAY(BJ28,20)</f>
        <v>44116</v>
      </c>
      <c r="CR28" s="336">
        <f ca="1">IF(BM28&gt;0,WORKDAY(BK28,20),"-")</f>
        <v>44015</v>
      </c>
      <c r="CS28" s="337">
        <v>44033</v>
      </c>
      <c r="CT28" s="325" t="s">
        <v>905</v>
      </c>
      <c r="CU28" s="143">
        <v>1</v>
      </c>
      <c r="CV28" s="41">
        <f>WORKDAY(CQ28,10)</f>
        <v>44130</v>
      </c>
      <c r="CW28" s="41">
        <f ca="1">IF(CT28&gt;0,WORKDAY(CR28,10),"-")</f>
        <v>44029</v>
      </c>
      <c r="CX28" s="40"/>
      <c r="CY28" s="14"/>
      <c r="CZ28" s="41" t="str">
        <f>IF(CY28&gt;0,WORKDAY(CV28,10),"-")</f>
        <v>-</v>
      </c>
      <c r="DA28" s="41" t="str">
        <f>IF(CY28&gt;0,WORKDAY(CW28,10),"-")</f>
        <v>-</v>
      </c>
      <c r="DB28" s="40"/>
      <c r="DC28" s="14"/>
      <c r="DD28" s="143"/>
      <c r="DE28" s="41" t="str">
        <f>IF(DC28&gt;0,WORKDAY(CZ28,10),"-")</f>
        <v>-</v>
      </c>
      <c r="DF28" s="41" t="str">
        <f>IF(DC28&gt;0,WORKDAY(DA28,10),"-")</f>
        <v>-</v>
      </c>
      <c r="DG28" s="14"/>
      <c r="DH28" s="14"/>
      <c r="DI28" s="41" t="str">
        <f>IF(DH28&gt;0,WORKDAY(DE28,10),"-")</f>
        <v>-</v>
      </c>
      <c r="DJ28" s="41" t="str">
        <f>IF(DH28&gt;0,WORKDAY(DF28,10),"-")</f>
        <v>-</v>
      </c>
      <c r="DK28" s="14"/>
      <c r="DL28" s="14"/>
      <c r="DM28" s="143"/>
      <c r="DN28" s="41" t="str">
        <f>IF(DL28&gt;0,WORKDAY(DI28,10),"-")</f>
        <v>-</v>
      </c>
      <c r="DO28" s="41" t="str">
        <f>IF(DL28&gt;0,WORKDAY(DJ28,10),"-")</f>
        <v>-</v>
      </c>
      <c r="DP28" s="14"/>
      <c r="DQ28" s="14"/>
      <c r="DR28" s="41" t="str">
        <f>IF(DQ28&gt;0,WORKDAY(DN28,10),"-")</f>
        <v>-</v>
      </c>
      <c r="DS28" s="41" t="str">
        <f>IF(DQ28&gt;0,WORKDAY(DO28,10),"-")</f>
        <v>-</v>
      </c>
      <c r="DT28" s="14"/>
      <c r="DU28" s="14"/>
      <c r="DV28" s="205"/>
      <c r="DW28" s="41" t="str">
        <f>IF(DU28&gt;0,WORKDAY(DR28,10),"-")</f>
        <v>-</v>
      </c>
      <c r="DX28" s="41" t="str">
        <f>IF(DU28&gt;0,WORKDAY(DS28,10),"-")</f>
        <v>-</v>
      </c>
      <c r="DY28" s="14"/>
      <c r="DZ28" s="14"/>
      <c r="EA28" s="41" t="str">
        <f>IF(DZ28&gt;0,WORKDAY(DW28,10),"-")</f>
        <v>-</v>
      </c>
      <c r="EB28" s="41" t="str">
        <f>IF(DZ28&gt;0,WORKDAY(DX28,10),"-")</f>
        <v>-</v>
      </c>
      <c r="EC28" s="14"/>
      <c r="ED28" s="14"/>
      <c r="EE28" s="205"/>
      <c r="EF28" s="41" t="str">
        <f>IF(ED28&gt;0,WORKDAY(EA28,10),"-")</f>
        <v>-</v>
      </c>
      <c r="EG28" s="41" t="str">
        <f>IF(ED28&gt;0,WORKDAY(EB28,10),"-")</f>
        <v>-</v>
      </c>
      <c r="EH28" s="14"/>
      <c r="EI28" s="14"/>
      <c r="EJ28" s="41" t="str">
        <f>IF(EI28&gt;0,WORKDAY(EF28,10),"-")</f>
        <v>-</v>
      </c>
      <c r="EK28" s="41" t="str">
        <f>IF(EI28&gt;0,WORKDAY(EG28,10),"-")</f>
        <v>-</v>
      </c>
      <c r="EL28" s="14"/>
      <c r="EM28" s="14"/>
      <c r="EN28" s="205"/>
      <c r="EO28" s="41" t="str">
        <f>IF(EM28&gt;0,WORKDAY(EJ28,10),"-")</f>
        <v>-</v>
      </c>
      <c r="EP28" s="41" t="str">
        <f>IF(EM28&gt;0,WORKDAY(EK28,10),"-")</f>
        <v>-</v>
      </c>
      <c r="EQ28" s="14"/>
      <c r="ER28" s="14"/>
      <c r="ES28" s="41" t="str">
        <f>IF(ER28&gt;0,WORKDAY(EO28,10),"-")</f>
        <v>-</v>
      </c>
      <c r="ET28" s="41" t="str">
        <f>IF(ER28&gt;0,WORKDAY(EP28,10),"-")</f>
        <v>-</v>
      </c>
      <c r="EU28" s="14"/>
      <c r="EV28" s="14"/>
      <c r="EW28" s="205"/>
      <c r="EX28" s="41" t="str">
        <f>IF(EV28&gt;0,WORKDAY(ES28,10),"-")</f>
        <v>-</v>
      </c>
      <c r="EY28" s="41" t="str">
        <f>IF(EV28&gt;0,WORKDAY(ET28,10),"-")</f>
        <v>-</v>
      </c>
      <c r="EZ28" s="14"/>
      <c r="FA28" s="14"/>
      <c r="FB28" s="41" t="str">
        <f>IF(FA28&gt;0,WORKDAY(EX28,10),"-")</f>
        <v>-</v>
      </c>
      <c r="FC28" s="41" t="str">
        <f>IF(FA28&gt;0,WORKDAY(EY28,10),"-")</f>
        <v>-</v>
      </c>
      <c r="FD28" s="14"/>
      <c r="FE28" s="14"/>
      <c r="FF28" s="295"/>
      <c r="FG28" s="41">
        <v>43574</v>
      </c>
      <c r="FH28" s="41">
        <f ca="1">IF(BK28&gt;0,IF(DH28&gt;0,WORKDAY(DG28,20),IF(CY28&gt;0,WORKDAY(CX28,30),IF(CT28&gt;0,WORKDAY(CS28,40),FG28))),"-")</f>
        <v>44089</v>
      </c>
      <c r="FI28" s="147"/>
      <c r="FJ28" s="14"/>
      <c r="FK28" s="41" t="str">
        <f>IF(FJ28&gt;0,WORKDAY(FG28,10),"-")</f>
        <v>-</v>
      </c>
      <c r="FL28" s="41" t="str">
        <f>IF(FJ28&gt;0,WORKDAY(FH28,10),"-")</f>
        <v>-</v>
      </c>
      <c r="FM28" s="14"/>
      <c r="FN28" s="14"/>
      <c r="FO28" s="143"/>
      <c r="FP28" s="41">
        <v>43574</v>
      </c>
      <c r="FQ28" s="41" t="str">
        <f>IF(BT28&gt;0,IF(DQ28&gt;0,WORKDAY(DP28,20),IF(DH28&gt;0,WORKDAY(DG28,30),IF(DC28&gt;0,WORKDAY(DB28,40),FP28))),"-")</f>
        <v>-</v>
      </c>
      <c r="FR28" s="228"/>
      <c r="FS28" s="14"/>
      <c r="FT28" s="41" t="str">
        <f>IF(FS28&gt;0,WORKDAY(FP28,10),"-")</f>
        <v>-</v>
      </c>
      <c r="FU28" s="41" t="str">
        <f>IF(FS28&gt;0,WORKDAY(FQ28,10),"-")</f>
        <v>-</v>
      </c>
      <c r="FV28" s="14"/>
      <c r="FW28" s="14"/>
      <c r="FX28" s="205"/>
      <c r="FY28" s="41">
        <v>43574</v>
      </c>
      <c r="FZ28" s="41" t="str">
        <f>IF(CC28&gt;0,IF(DZ28&gt;0,WORKDAY(DY28,20),IF(DQ28&gt;0,WORKDAY(DP28,30),IF(DL28&gt;0,WORKDAY(DK28,40),FY28))),"-")</f>
        <v>-</v>
      </c>
      <c r="GA28" s="14"/>
      <c r="GB28" s="14"/>
      <c r="GC28" s="41" t="str">
        <f>IF(GB28&gt;0,WORKDAY(FY28,10),"-")</f>
        <v>-</v>
      </c>
      <c r="GD28" s="41" t="str">
        <f>IF(GB28&gt;0,WORKDAY(FZ28,10),"-")</f>
        <v>-</v>
      </c>
      <c r="GE28" s="14"/>
      <c r="GF28" s="14"/>
      <c r="GG28" s="205"/>
      <c r="GH28" s="41"/>
      <c r="GI28" s="41"/>
      <c r="GJ28" s="14"/>
      <c r="GK28" s="14"/>
      <c r="GL28" s="41" t="str">
        <f>IF(GK28&gt;0,WORKDAY(GH28,10),"-")</f>
        <v>-</v>
      </c>
      <c r="GM28" s="41" t="str">
        <f>IF(GK28&gt;0,WORKDAY(GI28,10),"-")</f>
        <v>-</v>
      </c>
      <c r="GN28" s="14"/>
      <c r="GO28" s="14"/>
      <c r="GP28" s="228"/>
      <c r="GQ28" s="295"/>
      <c r="GR28" s="295"/>
      <c r="GS28" s="295"/>
      <c r="GT28" s="295"/>
      <c r="GU28" s="295"/>
      <c r="GV28" s="295"/>
      <c r="GW28" s="295"/>
      <c r="GX28" s="295"/>
      <c r="GY28" s="295"/>
      <c r="GZ28" s="147"/>
      <c r="HA28" s="143">
        <f t="shared" ca="1" si="66"/>
        <v>1</v>
      </c>
      <c r="HB28" s="44">
        <f t="shared" ca="1" si="67"/>
        <v>1.3819095477386936E-3</v>
      </c>
      <c r="HC28" s="44">
        <f t="shared" ca="1" si="68"/>
        <v>2.5125628140703518E-3</v>
      </c>
      <c r="HD28" s="44">
        <f t="shared" ca="1" si="69"/>
        <v>2.2357723577235778E-3</v>
      </c>
      <c r="HE28" s="44">
        <f t="shared" ca="1" si="70"/>
        <v>4.0650406504065045E-3</v>
      </c>
      <c r="HF28" s="44"/>
      <c r="HG28" s="44"/>
      <c r="HH28" s="261"/>
      <c r="HI28" s="14" t="str">
        <f t="shared" si="71"/>
        <v>GA</v>
      </c>
      <c r="HJ28" s="41">
        <f t="shared" si="72"/>
        <v>43987</v>
      </c>
      <c r="HK28" s="267" t="str">
        <f t="shared" si="73"/>
        <v>A1</v>
      </c>
      <c r="HL28" s="268" t="str">
        <f t="shared" si="74"/>
        <v>0055-P2-GA1-CPC-TRM-00505</v>
      </c>
      <c r="HM28" s="320">
        <v>1</v>
      </c>
      <c r="HN28" t="s">
        <v>801</v>
      </c>
      <c r="HO28" s="351">
        <f t="shared" si="86"/>
        <v>1</v>
      </c>
      <c r="HP28" s="351" t="str">
        <f t="shared" si="87"/>
        <v>не выгружено 00</v>
      </c>
      <c r="HQ28" s="351" t="str">
        <f t="shared" si="88"/>
        <v>выгружено A1</v>
      </c>
      <c r="HR28" s="351">
        <f t="shared" si="89"/>
        <v>1</v>
      </c>
      <c r="HS28" s="351" t="b">
        <f t="shared" si="90"/>
        <v>0</v>
      </c>
      <c r="HT28" s="351" t="str">
        <f t="shared" si="91"/>
        <v>Выпустить в 00</v>
      </c>
      <c r="HU28" s="351" t="str">
        <f t="shared" si="92"/>
        <v>0055-P2-CPC-GA1-TRM-00409</v>
      </c>
      <c r="HV28" s="351">
        <f t="shared" si="93"/>
        <v>43987</v>
      </c>
      <c r="HW28" s="351" t="str">
        <f t="shared" si="94"/>
        <v>0055-P2-CPC-GA1-TRM-00409</v>
      </c>
      <c r="HX28" s="351">
        <f t="shared" si="95"/>
        <v>44033</v>
      </c>
      <c r="HY28" s="364"/>
      <c r="HZ28" s="361" t="str">
        <f t="shared" si="96"/>
        <v>выгружено</v>
      </c>
      <c r="IA28" s="361" t="str">
        <f t="shared" si="97"/>
        <v>A1</v>
      </c>
      <c r="IB28" s="361">
        <f t="shared" si="98"/>
        <v>1</v>
      </c>
      <c r="IC28" s="361">
        <f t="shared" si="99"/>
        <v>1</v>
      </c>
      <c r="ID28" s="351" t="str">
        <f t="shared" si="100"/>
        <v>1</v>
      </c>
      <c r="IE28" s="351" t="s">
        <v>894</v>
      </c>
      <c r="IF28" s="356">
        <v>1</v>
      </c>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row>
    <row r="29" spans="1:287" s="1" customFormat="1" ht="42.75" customHeight="1">
      <c r="A29" s="15"/>
      <c r="B29" s="31" t="s">
        <v>164</v>
      </c>
      <c r="C29" s="31" t="s">
        <v>165</v>
      </c>
      <c r="D29" s="14"/>
      <c r="E29" s="14"/>
      <c r="F29" s="14"/>
      <c r="G29" s="14"/>
      <c r="H29" s="14" t="s">
        <v>723</v>
      </c>
      <c r="I29" s="14" t="s">
        <v>724</v>
      </c>
      <c r="J29" s="14"/>
      <c r="K29" s="14"/>
      <c r="L29" s="14"/>
      <c r="M29" s="14"/>
      <c r="N29" s="14"/>
      <c r="O29" s="14"/>
      <c r="P29" s="14" t="s">
        <v>725</v>
      </c>
      <c r="Q29" s="14" t="s">
        <v>726</v>
      </c>
      <c r="R29" s="14" t="s">
        <v>212</v>
      </c>
      <c r="S29" s="14" t="s">
        <v>397</v>
      </c>
      <c r="T29" s="14" t="s">
        <v>398</v>
      </c>
      <c r="U29" s="14" t="s">
        <v>166</v>
      </c>
      <c r="V29" s="14"/>
      <c r="W29" s="14" t="str">
        <f>CONCATENATE(X29,"-",Y29,"-",Z29,AA29,,AB29,"-",AC29)</f>
        <v>4-30-JDCC-0002</v>
      </c>
      <c r="X29" s="31">
        <v>4</v>
      </c>
      <c r="Y29" s="31">
        <v>30</v>
      </c>
      <c r="Z29" s="14" t="s">
        <v>330</v>
      </c>
      <c r="AA29" s="14" t="s">
        <v>331</v>
      </c>
      <c r="AB29" s="14"/>
      <c r="AC29" s="31" t="s">
        <v>198</v>
      </c>
      <c r="AD29" s="14"/>
      <c r="AE29" s="31" t="s">
        <v>189</v>
      </c>
      <c r="AF29" s="31" t="s">
        <v>189</v>
      </c>
      <c r="AG29" s="31" t="s">
        <v>174</v>
      </c>
      <c r="AH29" s="31" t="s">
        <v>722</v>
      </c>
      <c r="AI29" s="31" t="s">
        <v>198</v>
      </c>
      <c r="AJ29" s="14"/>
      <c r="AK29" s="14"/>
      <c r="AL29" s="14" t="s">
        <v>127</v>
      </c>
      <c r="AM29" s="14"/>
      <c r="AN29" s="14" t="s">
        <v>178</v>
      </c>
      <c r="AO29" s="14" t="str">
        <f>CONCATENATE("0055-",B29,"-",C29,"-","4",".",AE29,".",AF29,".",AG29,".",AH29,"-",AL29,".",AN29,"-",AI29)</f>
        <v>0055-CPC-GA1-4.3.3.30.437-ATH1.SB-0002</v>
      </c>
      <c r="AP29" s="14" t="str">
        <f>CONCATENATE("0055-",B29,"-",C29,"-","4",".",AE29,".",AF29,".",AG29,".",AH29,"-",AL29,"-",AN29,"-",AI29,"_",BD29,"_",U29)</f>
        <v>0055-CPC-GA1-4.3.3.30.437-ATH1-SB-0002_A1_ER</v>
      </c>
      <c r="AQ29" s="21" t="s">
        <v>353</v>
      </c>
      <c r="AR29" s="21" t="s">
        <v>431</v>
      </c>
      <c r="AS29" s="21"/>
      <c r="AT29" s="21"/>
      <c r="AU29" s="21" t="s">
        <v>352</v>
      </c>
      <c r="AV29" s="21" t="s">
        <v>368</v>
      </c>
      <c r="AW29" s="21" t="str">
        <f>CONCATENATE(AQ29," ",AS29,CHAR(10),W29,CHAR(10),AU29)</f>
        <v>DCS Control Cabinet 
4-30-JDCC-0002
Electrical circuits</v>
      </c>
      <c r="AX29" s="21" t="str">
        <f>CONCATENATE(AR29," ",AT29,CHAR(10),W29,CHAR(10),AV29)</f>
        <v>Шкаф системный РСУ 
4-30-JDCC-0002
Схема электрическая принципиальная</v>
      </c>
      <c r="AY29" s="14"/>
      <c r="AZ29" s="14" t="s">
        <v>798</v>
      </c>
      <c r="BA29" s="14" t="s">
        <v>600</v>
      </c>
      <c r="BB29" s="14" t="str">
        <f t="shared" si="101"/>
        <v>A1</v>
      </c>
      <c r="BC29" s="14" t="str">
        <f t="shared" si="102"/>
        <v>IFR</v>
      </c>
      <c r="BD29" s="14" t="str">
        <f>BB29</f>
        <v>A1</v>
      </c>
      <c r="BE29" s="14"/>
      <c r="BF29" s="14"/>
      <c r="BG29" s="20"/>
      <c r="BH29" s="14"/>
      <c r="BI29" s="14"/>
      <c r="BJ29" s="336">
        <v>44088</v>
      </c>
      <c r="BK29" s="336">
        <f ca="1">IF(BM29&gt;0,BL29,IF(BJ29&lt;TODAY(),WORKDAY(TODAY(),10),BJ29))</f>
        <v>43987</v>
      </c>
      <c r="BL29" s="41">
        <v>43987</v>
      </c>
      <c r="BM29" s="14" t="s">
        <v>858</v>
      </c>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336">
        <f>WORKDAY(BJ29,20)</f>
        <v>44116</v>
      </c>
      <c r="CR29" s="336">
        <f ca="1">IF(BM29&gt;0,WORKDAY(BK29,20),"-")</f>
        <v>44015</v>
      </c>
      <c r="CS29" s="337">
        <v>44033</v>
      </c>
      <c r="CT29" s="325" t="s">
        <v>905</v>
      </c>
      <c r="CU29" s="143">
        <v>1</v>
      </c>
      <c r="CV29" s="41">
        <f>WORKDAY(CQ29,10)</f>
        <v>44130</v>
      </c>
      <c r="CW29" s="41">
        <f ca="1">IF(CT29&gt;0,WORKDAY(CR29,10),"-")</f>
        <v>44029</v>
      </c>
      <c r="CX29" s="40"/>
      <c r="CY29" s="14"/>
      <c r="CZ29" s="41" t="str">
        <f>IF(CY29&gt;0,WORKDAY(CV29,10),"-")</f>
        <v>-</v>
      </c>
      <c r="DA29" s="41" t="str">
        <f>IF(CY29&gt;0,WORKDAY(CW29,10),"-")</f>
        <v>-</v>
      </c>
      <c r="DB29" s="14"/>
      <c r="DC29" s="14"/>
      <c r="DD29" s="143"/>
      <c r="DE29" s="41" t="str">
        <f>IF(DC29&gt;0,WORKDAY(CZ29,10),"-")</f>
        <v>-</v>
      </c>
      <c r="DF29" s="41" t="str">
        <f>IF(DC29&gt;0,WORKDAY(DA29,10),"-")</f>
        <v>-</v>
      </c>
      <c r="DG29" s="14"/>
      <c r="DH29" s="14"/>
      <c r="DI29" s="41" t="str">
        <f>IF(DH29&gt;0,WORKDAY(DE29,10),"-")</f>
        <v>-</v>
      </c>
      <c r="DJ29" s="41" t="str">
        <f>IF(DH29&gt;0,WORKDAY(DF29,10),"-")</f>
        <v>-</v>
      </c>
      <c r="DK29" s="14"/>
      <c r="DL29" s="14"/>
      <c r="DM29" s="143"/>
      <c r="DN29" s="41" t="str">
        <f>IF(DL29&gt;0,WORKDAY(DI29,10),"-")</f>
        <v>-</v>
      </c>
      <c r="DO29" s="41" t="str">
        <f>IF(DL29&gt;0,WORKDAY(DJ29,10),"-")</f>
        <v>-</v>
      </c>
      <c r="DP29" s="14"/>
      <c r="DQ29" s="14"/>
      <c r="DR29" s="41" t="str">
        <f>IF(DQ29&gt;0,WORKDAY(DN29,10),"-")</f>
        <v>-</v>
      </c>
      <c r="DS29" s="41" t="str">
        <f>IF(DQ29&gt;0,WORKDAY(DO29,10),"-")</f>
        <v>-</v>
      </c>
      <c r="DT29" s="14"/>
      <c r="DU29" s="14"/>
      <c r="DV29" s="205"/>
      <c r="DW29" s="41" t="str">
        <f>IF(DU29&gt;0,WORKDAY(DR29,10),"-")</f>
        <v>-</v>
      </c>
      <c r="DX29" s="41" t="str">
        <f>IF(DU29&gt;0,WORKDAY(DS29,10),"-")</f>
        <v>-</v>
      </c>
      <c r="DY29" s="14"/>
      <c r="DZ29" s="14"/>
      <c r="EA29" s="41" t="str">
        <f>IF(DZ29&gt;0,WORKDAY(DW29,10),"-")</f>
        <v>-</v>
      </c>
      <c r="EB29" s="41" t="str">
        <f>IF(DZ29&gt;0,WORKDAY(DX29,10),"-")</f>
        <v>-</v>
      </c>
      <c r="EC29" s="14"/>
      <c r="ED29" s="14"/>
      <c r="EE29" s="205"/>
      <c r="EF29" s="41" t="str">
        <f>IF(ED29&gt;0,WORKDAY(EA29,10),"-")</f>
        <v>-</v>
      </c>
      <c r="EG29" s="41" t="str">
        <f>IF(ED29&gt;0,WORKDAY(EB29,10),"-")</f>
        <v>-</v>
      </c>
      <c r="EH29" s="14"/>
      <c r="EI29" s="14"/>
      <c r="EJ29" s="41" t="str">
        <f>IF(EI29&gt;0,WORKDAY(EF29,10),"-")</f>
        <v>-</v>
      </c>
      <c r="EK29" s="41" t="str">
        <f>IF(EI29&gt;0,WORKDAY(EG29,10),"-")</f>
        <v>-</v>
      </c>
      <c r="EL29" s="14"/>
      <c r="EM29" s="14"/>
      <c r="EN29" s="205"/>
      <c r="EO29" s="41" t="str">
        <f>IF(EM29&gt;0,WORKDAY(EJ29,10),"-")</f>
        <v>-</v>
      </c>
      <c r="EP29" s="41" t="str">
        <f>IF(EM29&gt;0,WORKDAY(EK29,10),"-")</f>
        <v>-</v>
      </c>
      <c r="EQ29" s="14"/>
      <c r="ER29" s="14"/>
      <c r="ES29" s="41" t="str">
        <f>IF(ER29&gt;0,WORKDAY(EO29,10),"-")</f>
        <v>-</v>
      </c>
      <c r="ET29" s="41" t="str">
        <f>IF(ER29&gt;0,WORKDAY(EP29,10),"-")</f>
        <v>-</v>
      </c>
      <c r="EU29" s="14"/>
      <c r="EV29" s="14"/>
      <c r="EW29" s="205"/>
      <c r="EX29" s="41" t="str">
        <f>IF(EV29&gt;0,WORKDAY(ES29,10),"-")</f>
        <v>-</v>
      </c>
      <c r="EY29" s="41" t="str">
        <f>IF(EV29&gt;0,WORKDAY(ET29,10),"-")</f>
        <v>-</v>
      </c>
      <c r="EZ29" s="14"/>
      <c r="FA29" s="14"/>
      <c r="FB29" s="41" t="str">
        <f>IF(FA29&gt;0,WORKDAY(EX29,10),"-")</f>
        <v>-</v>
      </c>
      <c r="FC29" s="41" t="str">
        <f>IF(FA29&gt;0,WORKDAY(EY29,10),"-")</f>
        <v>-</v>
      </c>
      <c r="FD29" s="14"/>
      <c r="FE29" s="14"/>
      <c r="FF29" s="295"/>
      <c r="FG29" s="41">
        <v>43574</v>
      </c>
      <c r="FH29" s="41">
        <f ca="1">IF(BK29&gt;0,IF(DH29&gt;0,WORKDAY(DG29,20),IF(CY29&gt;0,WORKDAY(CX29,30),IF(CT29&gt;0,WORKDAY(CS29,40),FG29))),"-")</f>
        <v>44089</v>
      </c>
      <c r="FI29" s="147"/>
      <c r="FJ29" s="14"/>
      <c r="FK29" s="41" t="str">
        <f>IF(FJ29&gt;0,WORKDAY(FG29,10),"-")</f>
        <v>-</v>
      </c>
      <c r="FL29" s="41" t="str">
        <f>IF(FJ29&gt;0,WORKDAY(FH29,10),"-")</f>
        <v>-</v>
      </c>
      <c r="FM29" s="14"/>
      <c r="FN29" s="14"/>
      <c r="FO29" s="143"/>
      <c r="FP29" s="41">
        <v>43574</v>
      </c>
      <c r="FQ29" s="41" t="str">
        <f>IF(BT29&gt;0,IF(DQ29&gt;0,WORKDAY(DP29,20),IF(DH29&gt;0,WORKDAY(DG29,30),IF(DC29&gt;0,WORKDAY(DB29,40),FP29))),"-")</f>
        <v>-</v>
      </c>
      <c r="FR29" s="228"/>
      <c r="FS29" s="14"/>
      <c r="FT29" s="41" t="str">
        <f>IF(FS29&gt;0,WORKDAY(FP29,10),"-")</f>
        <v>-</v>
      </c>
      <c r="FU29" s="41" t="str">
        <f>IF(FS29&gt;0,WORKDAY(FQ29,10),"-")</f>
        <v>-</v>
      </c>
      <c r="FV29" s="14"/>
      <c r="FW29" s="14"/>
      <c r="FX29" s="205"/>
      <c r="FY29" s="41">
        <v>43574</v>
      </c>
      <c r="FZ29" s="41" t="str">
        <f>IF(CC29&gt;0,IF(DZ29&gt;0,WORKDAY(DY29,20),IF(DQ29&gt;0,WORKDAY(DP29,30),IF(DL29&gt;0,WORKDAY(DK29,40),FY29))),"-")</f>
        <v>-</v>
      </c>
      <c r="GA29" s="14"/>
      <c r="GB29" s="14"/>
      <c r="GC29" s="41" t="str">
        <f>IF(GB29&gt;0,WORKDAY(FY29,10),"-")</f>
        <v>-</v>
      </c>
      <c r="GD29" s="41" t="str">
        <f>IF(GB29&gt;0,WORKDAY(FZ29,10),"-")</f>
        <v>-</v>
      </c>
      <c r="GE29" s="14"/>
      <c r="GF29" s="14"/>
      <c r="GG29" s="205"/>
      <c r="GH29" s="41"/>
      <c r="GI29" s="41"/>
      <c r="GJ29" s="14"/>
      <c r="GK29" s="14"/>
      <c r="GL29" s="41" t="str">
        <f>IF(GK29&gt;0,WORKDAY(GH29,10),"-")</f>
        <v>-</v>
      </c>
      <c r="GM29" s="41" t="str">
        <f>IF(GK29&gt;0,WORKDAY(GI29,10),"-")</f>
        <v>-</v>
      </c>
      <c r="GN29" s="14"/>
      <c r="GO29" s="14"/>
      <c r="GP29" s="228"/>
      <c r="GQ29" s="295"/>
      <c r="GR29" s="295"/>
      <c r="GS29" s="295"/>
      <c r="GT29" s="295"/>
      <c r="GU29" s="295"/>
      <c r="GV29" s="295"/>
      <c r="GW29" s="295"/>
      <c r="GX29" s="295"/>
      <c r="GY29" s="295"/>
      <c r="GZ29" s="147"/>
      <c r="HA29" s="143">
        <f t="shared" ca="1" si="66"/>
        <v>1</v>
      </c>
      <c r="HB29" s="44">
        <f t="shared" ca="1" si="67"/>
        <v>1.3819095477386936E-3</v>
      </c>
      <c r="HC29" s="44">
        <f t="shared" ca="1" si="68"/>
        <v>2.5125628140703518E-3</v>
      </c>
      <c r="HD29" s="44">
        <f t="shared" ca="1" si="69"/>
        <v>2.2357723577235778E-3</v>
      </c>
      <c r="HE29" s="44">
        <f t="shared" ca="1" si="70"/>
        <v>4.0650406504065045E-3</v>
      </c>
      <c r="HF29" s="44"/>
      <c r="HG29" s="44"/>
      <c r="HH29" s="261"/>
      <c r="HI29" s="14" t="str">
        <f t="shared" si="71"/>
        <v>GA</v>
      </c>
      <c r="HJ29" s="41">
        <f t="shared" si="72"/>
        <v>43987</v>
      </c>
      <c r="HK29" s="267" t="str">
        <f t="shared" si="73"/>
        <v>A1</v>
      </c>
      <c r="HL29" s="268" t="str">
        <f t="shared" si="74"/>
        <v>0055-P2-GA1-CPC-TRM-00505</v>
      </c>
      <c r="HM29" s="320">
        <v>1</v>
      </c>
      <c r="HN29" t="s">
        <v>801</v>
      </c>
      <c r="HO29" s="351">
        <f t="shared" si="86"/>
        <v>1</v>
      </c>
      <c r="HP29" s="351" t="str">
        <f t="shared" si="87"/>
        <v>не выгружено 00</v>
      </c>
      <c r="HQ29" s="351" t="str">
        <f t="shared" si="88"/>
        <v>выгружено A1</v>
      </c>
      <c r="HR29" s="351">
        <f t="shared" si="89"/>
        <v>1</v>
      </c>
      <c r="HS29" s="351" t="b">
        <f t="shared" si="90"/>
        <v>0</v>
      </c>
      <c r="HT29" s="351" t="str">
        <f t="shared" si="91"/>
        <v>Выпустить в 00</v>
      </c>
      <c r="HU29" s="351" t="str">
        <f t="shared" si="92"/>
        <v>0055-P2-CPC-GA1-TRM-00409</v>
      </c>
      <c r="HV29" s="351">
        <f t="shared" si="93"/>
        <v>43987</v>
      </c>
      <c r="HW29" s="351" t="str">
        <f t="shared" si="94"/>
        <v>0055-P2-CPC-GA1-TRM-00409</v>
      </c>
      <c r="HX29" s="351">
        <f t="shared" si="95"/>
        <v>44033</v>
      </c>
      <c r="HY29" s="364"/>
      <c r="HZ29" s="361" t="str">
        <f t="shared" si="96"/>
        <v>выгружено</v>
      </c>
      <c r="IA29" s="361" t="str">
        <f t="shared" si="97"/>
        <v>A1</v>
      </c>
      <c r="IB29" s="361">
        <f t="shared" si="98"/>
        <v>1</v>
      </c>
      <c r="IC29" s="361">
        <f t="shared" si="99"/>
        <v>1</v>
      </c>
      <c r="ID29" s="351" t="str">
        <f t="shared" si="100"/>
        <v>1</v>
      </c>
      <c r="IE29" s="351" t="s">
        <v>894</v>
      </c>
      <c r="IF29" s="356">
        <v>1</v>
      </c>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row>
    <row r="30" spans="1:287" s="1" customFormat="1" ht="42.75" customHeight="1">
      <c r="A30" s="15"/>
      <c r="B30" s="31" t="s">
        <v>164</v>
      </c>
      <c r="C30" s="31" t="s">
        <v>165</v>
      </c>
      <c r="D30" s="14"/>
      <c r="E30" s="14"/>
      <c r="F30" s="14"/>
      <c r="G30" s="14"/>
      <c r="H30" s="14" t="s">
        <v>723</v>
      </c>
      <c r="I30" s="14" t="s">
        <v>724</v>
      </c>
      <c r="J30" s="14"/>
      <c r="K30" s="14"/>
      <c r="L30" s="14"/>
      <c r="M30" s="14"/>
      <c r="N30" s="14"/>
      <c r="O30" s="14"/>
      <c r="P30" s="14" t="s">
        <v>725</v>
      </c>
      <c r="Q30" s="14" t="s">
        <v>726</v>
      </c>
      <c r="R30" s="14" t="s">
        <v>212</v>
      </c>
      <c r="S30" s="14" t="s">
        <v>397</v>
      </c>
      <c r="T30" s="14" t="s">
        <v>398</v>
      </c>
      <c r="U30" s="14" t="s">
        <v>166</v>
      </c>
      <c r="V30" s="14"/>
      <c r="W30" s="14" t="str">
        <f>CONCATENATE(X30,"-",Y30,"-",Z30,AA30,,AB30,"-",AC30)</f>
        <v>4-30-JDCC-0002</v>
      </c>
      <c r="X30" s="31">
        <v>4</v>
      </c>
      <c r="Y30" s="31">
        <v>30</v>
      </c>
      <c r="Z30" s="14" t="s">
        <v>330</v>
      </c>
      <c r="AA30" s="14" t="s">
        <v>331</v>
      </c>
      <c r="AB30" s="14"/>
      <c r="AC30" s="31" t="s">
        <v>198</v>
      </c>
      <c r="AD30" s="14"/>
      <c r="AE30" s="31" t="s">
        <v>189</v>
      </c>
      <c r="AF30" s="31" t="s">
        <v>189</v>
      </c>
      <c r="AG30" s="31" t="s">
        <v>174</v>
      </c>
      <c r="AH30" s="31" t="s">
        <v>722</v>
      </c>
      <c r="AI30" s="31" t="s">
        <v>198</v>
      </c>
      <c r="AJ30" s="14"/>
      <c r="AK30" s="14"/>
      <c r="AL30" s="14" t="s">
        <v>127</v>
      </c>
      <c r="AM30" s="14"/>
      <c r="AN30" s="14" t="s">
        <v>675</v>
      </c>
      <c r="AO30" s="14" t="str">
        <f>CONCATENATE("0055-",B30,"-",C30,"-","4",".",AE30,".",AF30,".",AG30,".",AH30,"-",AL30,".",AN30,"-",AI30)</f>
        <v>0055-CPC-GA1-4.3.3.30.437-ATH1.JH-0002</v>
      </c>
      <c r="AP30" s="14" t="str">
        <f>CONCATENATE("0055-",B30,"-",C30,"-","4",".",AE30,".",AF30,".",AG30,".",AH30,"-",AL30,"-",AN30,"-",AI30,"_",BD30,"_",U30)</f>
        <v>0055-CPC-GA1-4.3.3.30.437-ATH1-JH-0002_00_ER</v>
      </c>
      <c r="AQ30" s="21" t="s">
        <v>353</v>
      </c>
      <c r="AR30" s="21" t="s">
        <v>431</v>
      </c>
      <c r="AS30" s="21"/>
      <c r="AT30" s="21"/>
      <c r="AU30" s="21" t="s">
        <v>315</v>
      </c>
      <c r="AV30" s="21" t="s">
        <v>316</v>
      </c>
      <c r="AW30" s="21" t="str">
        <f>CONCATENATE(AQ30," ",AS30,CHAR(10),W30,CHAR(10),AU30)</f>
        <v>DCS Control Cabinet 
4-30-JDCC-0002
Passport</v>
      </c>
      <c r="AX30" s="21" t="str">
        <f>CONCATENATE(AR30," ",AT30,CHAR(10),W30,CHAR(10),AV30)</f>
        <v>Шкаф системный РСУ 
4-30-JDCC-0002
Паспорт</v>
      </c>
      <c r="AY30" s="14"/>
      <c r="AZ30" s="14" t="s">
        <v>798</v>
      </c>
      <c r="BA30" s="14" t="s">
        <v>600</v>
      </c>
      <c r="BB30" s="14" t="str">
        <f t="shared" si="101"/>
        <v>00</v>
      </c>
      <c r="BC30" s="14" t="str">
        <f t="shared" si="102"/>
        <v>IFU</v>
      </c>
      <c r="BD30" s="14" t="str">
        <f>BB30</f>
        <v>00</v>
      </c>
      <c r="BE30" s="14"/>
      <c r="BF30" s="14"/>
      <c r="BG30" s="20"/>
      <c r="BH30" s="14"/>
      <c r="BI30" s="14"/>
      <c r="BJ30" s="336">
        <v>44088</v>
      </c>
      <c r="BK30" s="336">
        <f ca="1">IF(BM30&gt;0,BL30,IF(BJ30&lt;TODAY(),WORKDAY(TODAY(),10),BJ30))</f>
        <v>43997</v>
      </c>
      <c r="BL30" s="41">
        <v>43997</v>
      </c>
      <c r="BM30" s="14" t="s">
        <v>866</v>
      </c>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336">
        <f>WORKDAY(BJ30,20)</f>
        <v>44116</v>
      </c>
      <c r="CR30" s="336">
        <f ca="1">IF(BM30&gt;0,WORKDAY(BK30,20),"-")</f>
        <v>44025</v>
      </c>
      <c r="CS30" s="336">
        <v>44013</v>
      </c>
      <c r="CT30" s="325" t="s">
        <v>903</v>
      </c>
      <c r="CU30" s="143">
        <v>3</v>
      </c>
      <c r="CV30" s="41">
        <f>WORKDAY(CQ30,10)</f>
        <v>44130</v>
      </c>
      <c r="CW30" s="41">
        <f ca="1">IF(CT30&gt;0,WORKDAY(CR30,10),"-")</f>
        <v>44039</v>
      </c>
      <c r="CX30" s="14"/>
      <c r="CY30" s="14"/>
      <c r="CZ30" s="41" t="str">
        <f>IF(CY30&gt;0,WORKDAY(CV30,10),"-")</f>
        <v>-</v>
      </c>
      <c r="DA30" s="41" t="str">
        <f>IF(CY30&gt;0,WORKDAY(CW30,10),"-")</f>
        <v>-</v>
      </c>
      <c r="DB30" s="14"/>
      <c r="DC30" s="14"/>
      <c r="DD30" s="143"/>
      <c r="DE30" s="41" t="str">
        <f>IF(DC30&gt;0,WORKDAY(CZ30,10),"-")</f>
        <v>-</v>
      </c>
      <c r="DF30" s="41" t="str">
        <f>IF(DC30&gt;0,WORKDAY(DA30,10),"-")</f>
        <v>-</v>
      </c>
      <c r="DG30" s="14"/>
      <c r="DH30" s="14"/>
      <c r="DI30" s="41" t="str">
        <f>IF(DH30&gt;0,WORKDAY(DE30,10),"-")</f>
        <v>-</v>
      </c>
      <c r="DJ30" s="41" t="str">
        <f>IF(DH30&gt;0,WORKDAY(DF30,10),"-")</f>
        <v>-</v>
      </c>
      <c r="DK30" s="14"/>
      <c r="DL30" s="14"/>
      <c r="DM30" s="143"/>
      <c r="DN30" s="41" t="str">
        <f>IF(DL30&gt;0,WORKDAY(DI30,10),"-")</f>
        <v>-</v>
      </c>
      <c r="DO30" s="41" t="str">
        <f>IF(DL30&gt;0,WORKDAY(DJ30,10),"-")</f>
        <v>-</v>
      </c>
      <c r="DP30" s="14"/>
      <c r="DQ30" s="14"/>
      <c r="DR30" s="41" t="str">
        <f>IF(DQ30&gt;0,WORKDAY(DN30,10),"-")</f>
        <v>-</v>
      </c>
      <c r="DS30" s="41" t="str">
        <f>IF(DQ30&gt;0,WORKDAY(DO30,10),"-")</f>
        <v>-</v>
      </c>
      <c r="DT30" s="14"/>
      <c r="DU30" s="14"/>
      <c r="DV30" s="205"/>
      <c r="DW30" s="41" t="str">
        <f>IF(DU30&gt;0,WORKDAY(DR30,10),"-")</f>
        <v>-</v>
      </c>
      <c r="DX30" s="41" t="str">
        <f>IF(DU30&gt;0,WORKDAY(DS30,10),"-")</f>
        <v>-</v>
      </c>
      <c r="DY30" s="14"/>
      <c r="DZ30" s="14"/>
      <c r="EA30" s="41" t="str">
        <f>IF(DZ30&gt;0,WORKDAY(DW30,10),"-")</f>
        <v>-</v>
      </c>
      <c r="EB30" s="41" t="str">
        <f>IF(DZ30&gt;0,WORKDAY(DX30,10),"-")</f>
        <v>-</v>
      </c>
      <c r="EC30" s="14"/>
      <c r="ED30" s="14"/>
      <c r="EE30" s="205"/>
      <c r="EF30" s="41" t="str">
        <f>IF(ED30&gt;0,WORKDAY(EA30,10),"-")</f>
        <v>-</v>
      </c>
      <c r="EG30" s="41" t="str">
        <f>IF(ED30&gt;0,WORKDAY(EB30,10),"-")</f>
        <v>-</v>
      </c>
      <c r="EH30" s="14"/>
      <c r="EI30" s="14"/>
      <c r="EJ30" s="41" t="str">
        <f>IF(EI30&gt;0,WORKDAY(EF30,10),"-")</f>
        <v>-</v>
      </c>
      <c r="EK30" s="41" t="str">
        <f>IF(EI30&gt;0,WORKDAY(EG30,10),"-")</f>
        <v>-</v>
      </c>
      <c r="EL30" s="14"/>
      <c r="EM30" s="14"/>
      <c r="EN30" s="205"/>
      <c r="EO30" s="41" t="str">
        <f>IF(EM30&gt;0,WORKDAY(EJ30,10),"-")</f>
        <v>-</v>
      </c>
      <c r="EP30" s="41" t="str">
        <f>IF(EM30&gt;0,WORKDAY(EK30,10),"-")</f>
        <v>-</v>
      </c>
      <c r="EQ30" s="14"/>
      <c r="ER30" s="14"/>
      <c r="ES30" s="41" t="str">
        <f>IF(ER30&gt;0,WORKDAY(EO30,10),"-")</f>
        <v>-</v>
      </c>
      <c r="ET30" s="41" t="str">
        <f>IF(ER30&gt;0,WORKDAY(EP30,10),"-")</f>
        <v>-</v>
      </c>
      <c r="EU30" s="14"/>
      <c r="EV30" s="14"/>
      <c r="EW30" s="205"/>
      <c r="EX30" s="41" t="str">
        <f>IF(EV30&gt;0,WORKDAY(ES30,10),"-")</f>
        <v>-</v>
      </c>
      <c r="EY30" s="41" t="str">
        <f>IF(EV30&gt;0,WORKDAY(ET30,10),"-")</f>
        <v>-</v>
      </c>
      <c r="EZ30" s="14"/>
      <c r="FA30" s="14"/>
      <c r="FB30" s="41" t="str">
        <f>IF(FA30&gt;0,WORKDAY(EX30,10),"-")</f>
        <v>-</v>
      </c>
      <c r="FC30" s="41" t="str">
        <f>IF(FA30&gt;0,WORKDAY(EY30,10),"-")</f>
        <v>-</v>
      </c>
      <c r="FD30" s="14"/>
      <c r="FE30" s="14"/>
      <c r="FF30" s="295"/>
      <c r="FG30" s="41">
        <v>43574</v>
      </c>
      <c r="FH30" s="41">
        <f ca="1">IF(BK30&gt;0,IF(DH30&gt;0,WORKDAY(DG30,20),IF(CY30&gt;0,WORKDAY(CX30,30),IF(CT30&gt;0,WORKDAY(CS30,40),FG30))),"-")</f>
        <v>44069</v>
      </c>
      <c r="FI30" s="14">
        <v>44088</v>
      </c>
      <c r="FJ30" s="14" t="s">
        <v>924</v>
      </c>
      <c r="FK30" s="41">
        <f>IF(FJ30&gt;0,WORKDAY(FG30,10),"-")</f>
        <v>43588</v>
      </c>
      <c r="FL30" s="41">
        <f ca="1">IF(FJ30&gt;0,WORKDAY(FH30,10),"-")</f>
        <v>44083</v>
      </c>
      <c r="FM30" s="14"/>
      <c r="FN30" s="14"/>
      <c r="FO30" s="143"/>
      <c r="FP30" s="41">
        <v>43574</v>
      </c>
      <c r="FQ30" s="41" t="str">
        <f>IF(BT30&gt;0,IF(DQ30&gt;0,WORKDAY(DP30,20),IF(DH30&gt;0,WORKDAY(DG30,30),IF(DC30&gt;0,WORKDAY(DB30,40),FP30))),"-")</f>
        <v>-</v>
      </c>
      <c r="FR30" s="14"/>
      <c r="FS30" s="14"/>
      <c r="FT30" s="41" t="str">
        <f>IF(FS30&gt;0,WORKDAY(FP30,10),"-")</f>
        <v>-</v>
      </c>
      <c r="FU30" s="41" t="str">
        <f>IF(FS30&gt;0,WORKDAY(FQ30,10),"-")</f>
        <v>-</v>
      </c>
      <c r="FV30" s="14"/>
      <c r="FW30" s="14"/>
      <c r="FX30" s="205"/>
      <c r="FY30" s="41">
        <v>43574</v>
      </c>
      <c r="FZ30" s="41" t="str">
        <f>IF(CC30&gt;0,IF(DZ30&gt;0,WORKDAY(DY30,20),IF(DQ30&gt;0,WORKDAY(DP30,30),IF(DL30&gt;0,WORKDAY(DK30,40),FY30))),"-")</f>
        <v>-</v>
      </c>
      <c r="GA30" s="14"/>
      <c r="GB30" s="14"/>
      <c r="GC30" s="41" t="str">
        <f>IF(GB30&gt;0,WORKDAY(FY30,10),"-")</f>
        <v>-</v>
      </c>
      <c r="GD30" s="41" t="str">
        <f>IF(GB30&gt;0,WORKDAY(FZ30,10),"-")</f>
        <v>-</v>
      </c>
      <c r="GE30" s="14"/>
      <c r="GF30" s="14"/>
      <c r="GG30" s="205"/>
      <c r="GH30" s="41"/>
      <c r="GI30" s="41"/>
      <c r="GJ30" s="14"/>
      <c r="GK30" s="14"/>
      <c r="GL30" s="41" t="str">
        <f>IF(GK30&gt;0,WORKDAY(GH30,10),"-")</f>
        <v>-</v>
      </c>
      <c r="GM30" s="41" t="str">
        <f>IF(GK30&gt;0,WORKDAY(GI30,10),"-")</f>
        <v>-</v>
      </c>
      <c r="GN30" s="14"/>
      <c r="GO30" s="14"/>
      <c r="GP30" s="228"/>
      <c r="GQ30" s="295"/>
      <c r="GR30" s="295"/>
      <c r="GS30" s="295"/>
      <c r="GT30" s="295"/>
      <c r="GU30" s="295"/>
      <c r="GV30" s="295"/>
      <c r="GW30" s="295"/>
      <c r="GX30" s="295"/>
      <c r="GY30" s="295"/>
      <c r="GZ30" s="147"/>
      <c r="HA30" s="143">
        <f t="shared" ca="1" si="66"/>
        <v>1</v>
      </c>
      <c r="HB30" s="44">
        <f t="shared" ca="1" si="67"/>
        <v>2.5125628140703518E-3</v>
      </c>
      <c r="HC30" s="44">
        <f t="shared" ca="1" si="68"/>
        <v>2.5125628140703518E-3</v>
      </c>
      <c r="HD30" s="44">
        <f t="shared" ca="1" si="69"/>
        <v>4.0650406504065045E-3</v>
      </c>
      <c r="HE30" s="44">
        <f t="shared" ca="1" si="70"/>
        <v>4.0650406504065045E-3</v>
      </c>
      <c r="HF30" s="44"/>
      <c r="HG30" s="44"/>
      <c r="HH30" s="261"/>
      <c r="HI30" s="14" t="str">
        <f t="shared" si="71"/>
        <v>rev. 00</v>
      </c>
      <c r="HJ30" s="41">
        <f t="shared" si="72"/>
        <v>44088</v>
      </c>
      <c r="HK30" s="267" t="str">
        <f t="shared" si="73"/>
        <v>00</v>
      </c>
      <c r="HL30" s="268" t="str">
        <f t="shared" si="74"/>
        <v>0055-P2-CPC-GA1-TRM-00581</v>
      </c>
      <c r="HM30" s="320">
        <v>1</v>
      </c>
      <c r="HN30" t="s">
        <v>801</v>
      </c>
      <c r="HO30" s="351">
        <f t="shared" si="86"/>
        <v>3</v>
      </c>
      <c r="HP30" s="351" t="str">
        <f t="shared" si="87"/>
        <v>ожидание 00</v>
      </c>
      <c r="HQ30" s="351" t="str">
        <f t="shared" si="88"/>
        <v>выгружено 00</v>
      </c>
      <c r="HR30" s="351" t="str">
        <f t="shared" si="89"/>
        <v>ожидание 00</v>
      </c>
      <c r="HS30" s="351" t="b">
        <f t="shared" si="90"/>
        <v>0</v>
      </c>
      <c r="HT30" s="351" t="str">
        <f t="shared" si="91"/>
        <v>ожидание замечаний</v>
      </c>
      <c r="HU30" s="351" t="str">
        <f t="shared" si="92"/>
        <v>0055-P2-CPC-GA1-TRM-00396</v>
      </c>
      <c r="HV30" s="351">
        <f t="shared" si="93"/>
        <v>44088</v>
      </c>
      <c r="HW30" s="351" t="str">
        <f t="shared" si="94"/>
        <v>ожидание 00</v>
      </c>
      <c r="HX30" s="351" t="str">
        <f t="shared" si="95"/>
        <v>ожидание 00</v>
      </c>
      <c r="HY30" s="364"/>
      <c r="HZ30" s="361" t="str">
        <f t="shared" si="96"/>
        <v>выгружено</v>
      </c>
      <c r="IA30" s="361" t="str">
        <f t="shared" si="97"/>
        <v>00</v>
      </c>
      <c r="IB30" s="361" t="str">
        <f t="shared" si="98"/>
        <v>ожидание замечаний к ревизии</v>
      </c>
      <c r="IC30" s="361" t="str">
        <f t="shared" si="99"/>
        <v>00</v>
      </c>
      <c r="ID30" s="351" t="str">
        <f t="shared" si="100"/>
        <v>1</v>
      </c>
      <c r="IE30" s="351" t="s">
        <v>894</v>
      </c>
      <c r="IF30" s="356">
        <v>1</v>
      </c>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row>
    <row r="31" spans="1:287" s="27" customFormat="1" ht="15" customHeight="1">
      <c r="A31" s="15"/>
      <c r="B31" s="32"/>
      <c r="C31" s="32"/>
      <c r="D31" s="26"/>
      <c r="E31" s="26"/>
      <c r="F31" s="26"/>
      <c r="G31" s="26"/>
      <c r="H31" s="26"/>
      <c r="I31" s="26"/>
      <c r="J31" s="26"/>
      <c r="K31" s="26"/>
      <c r="L31" s="26"/>
      <c r="M31" s="26"/>
      <c r="N31" s="26"/>
      <c r="O31" s="26"/>
      <c r="P31" s="26"/>
      <c r="Q31" s="26"/>
      <c r="R31" s="26"/>
      <c r="S31" s="26"/>
      <c r="T31" s="26"/>
      <c r="U31" s="26"/>
      <c r="V31" s="26"/>
      <c r="W31" s="32"/>
      <c r="X31" s="32"/>
      <c r="Y31" s="32"/>
      <c r="Z31" s="32"/>
      <c r="AA31" s="32"/>
      <c r="AB31" s="32"/>
      <c r="AC31" s="32"/>
      <c r="AD31" s="26"/>
      <c r="AE31" s="32"/>
      <c r="AF31" s="32"/>
      <c r="AG31" s="32"/>
      <c r="AH31" s="32"/>
      <c r="AI31" s="32"/>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341"/>
      <c r="BK31" s="341"/>
      <c r="BL31" s="163"/>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338"/>
      <c r="CR31" s="338"/>
      <c r="CS31" s="338"/>
      <c r="CT31" s="326"/>
      <c r="CU31" s="219"/>
      <c r="CV31" s="26"/>
      <c r="CW31" s="26"/>
      <c r="CX31" s="26"/>
      <c r="CY31" s="26"/>
      <c r="CZ31" s="26"/>
      <c r="DA31" s="26"/>
      <c r="DB31" s="26"/>
      <c r="DC31" s="26"/>
      <c r="DD31" s="219"/>
      <c r="DE31" s="26"/>
      <c r="DF31" s="26"/>
      <c r="DG31" s="26"/>
      <c r="DH31" s="26"/>
      <c r="DI31" s="26"/>
      <c r="DJ31" s="26"/>
      <c r="DK31" s="26"/>
      <c r="DL31" s="26"/>
      <c r="DM31" s="219"/>
      <c r="DN31" s="26"/>
      <c r="DO31" s="26"/>
      <c r="DP31" s="26"/>
      <c r="DQ31" s="26"/>
      <c r="DR31" s="26"/>
      <c r="DS31" s="26"/>
      <c r="DT31" s="26"/>
      <c r="DU31" s="26"/>
      <c r="DV31" s="229"/>
      <c r="DW31" s="26"/>
      <c r="DX31" s="26"/>
      <c r="DY31" s="26"/>
      <c r="DZ31" s="26"/>
      <c r="EA31" s="26"/>
      <c r="EB31" s="26"/>
      <c r="EC31" s="26"/>
      <c r="ED31" s="26"/>
      <c r="EE31" s="229"/>
      <c r="EF31" s="26"/>
      <c r="EG31" s="26"/>
      <c r="EH31" s="26"/>
      <c r="EI31" s="26"/>
      <c r="EJ31" s="26"/>
      <c r="EK31" s="26"/>
      <c r="EL31" s="26"/>
      <c r="EM31" s="26"/>
      <c r="EN31" s="229"/>
      <c r="EO31" s="26"/>
      <c r="EP31" s="26"/>
      <c r="EQ31" s="26"/>
      <c r="ER31" s="26"/>
      <c r="ES31" s="26"/>
      <c r="ET31" s="26"/>
      <c r="EU31" s="26"/>
      <c r="EV31" s="26"/>
      <c r="EW31" s="229"/>
      <c r="EX31" s="26"/>
      <c r="EY31" s="26"/>
      <c r="EZ31" s="26"/>
      <c r="FA31" s="26"/>
      <c r="FB31" s="26"/>
      <c r="FC31" s="26"/>
      <c r="FD31" s="26"/>
      <c r="FE31" s="26"/>
      <c r="FF31" s="229"/>
      <c r="FG31" s="26"/>
      <c r="FH31" s="26"/>
      <c r="FI31" s="26"/>
      <c r="FJ31" s="26"/>
      <c r="FK31" s="26"/>
      <c r="FL31" s="26"/>
      <c r="FM31" s="26"/>
      <c r="FN31" s="26"/>
      <c r="FO31" s="219"/>
      <c r="FP31" s="26"/>
      <c r="FQ31" s="26"/>
      <c r="FR31" s="26"/>
      <c r="FS31" s="26"/>
      <c r="FT31" s="26"/>
      <c r="FU31" s="26"/>
      <c r="FV31" s="26"/>
      <c r="FW31" s="26"/>
      <c r="FX31" s="229"/>
      <c r="FY31" s="26"/>
      <c r="FZ31" s="26"/>
      <c r="GA31" s="26"/>
      <c r="GB31" s="26"/>
      <c r="GC31" s="26"/>
      <c r="GD31" s="26"/>
      <c r="GE31" s="26"/>
      <c r="GF31" s="26"/>
      <c r="GG31" s="229"/>
      <c r="GH31" s="26"/>
      <c r="GI31" s="26"/>
      <c r="GJ31" s="26"/>
      <c r="GK31" s="26"/>
      <c r="GL31" s="26"/>
      <c r="GM31" s="26"/>
      <c r="GN31" s="26"/>
      <c r="GO31" s="26"/>
      <c r="GP31" s="229"/>
      <c r="GQ31" s="229"/>
      <c r="GR31" s="229"/>
      <c r="GS31" s="229"/>
      <c r="GT31" s="229"/>
      <c r="GU31" s="229"/>
      <c r="GV31" s="229"/>
      <c r="GW31" s="229"/>
      <c r="GX31" s="229"/>
      <c r="GY31" s="229"/>
      <c r="GZ31" s="229"/>
      <c r="HA31" s="143">
        <f t="shared" si="66"/>
        <v>0</v>
      </c>
      <c r="HB31" s="44">
        <f t="shared" si="67"/>
        <v>0</v>
      </c>
      <c r="HC31" s="44">
        <f t="shared" si="68"/>
        <v>0</v>
      </c>
      <c r="HD31" s="44">
        <f t="shared" si="69"/>
        <v>0</v>
      </c>
      <c r="HE31" s="44">
        <f t="shared" si="70"/>
        <v>0</v>
      </c>
      <c r="HF31" s="44"/>
      <c r="HG31" s="26"/>
      <c r="HH31" s="262"/>
      <c r="HI31" s="14" t="str">
        <f t="shared" si="71"/>
        <v>не выпущено</v>
      </c>
      <c r="HJ31" s="41" t="str">
        <f t="shared" si="72"/>
        <v>-</v>
      </c>
      <c r="HK31" s="267" t="str">
        <f t="shared" si="73"/>
        <v>-</v>
      </c>
      <c r="HL31" s="268" t="str">
        <f t="shared" si="74"/>
        <v>-</v>
      </c>
      <c r="HM31" s="320">
        <v>1</v>
      </c>
      <c r="HN31"/>
      <c r="HO31" s="351" t="str">
        <f t="shared" si="86"/>
        <v>---/---</v>
      </c>
      <c r="HP31" s="351" t="str">
        <f t="shared" si="87"/>
        <v>---/---</v>
      </c>
      <c r="HQ31" s="351" t="str">
        <f t="shared" si="88"/>
        <v>---/---</v>
      </c>
      <c r="HR31" s="351" t="str">
        <f t="shared" si="89"/>
        <v>---/---</v>
      </c>
      <c r="HS31" s="351" t="b">
        <f t="shared" si="90"/>
        <v>0</v>
      </c>
      <c r="HT31" s="351" t="str">
        <f t="shared" si="91"/>
        <v>---/---</v>
      </c>
      <c r="HU31" s="351" t="str">
        <f t="shared" si="92"/>
        <v>---/---</v>
      </c>
      <c r="HV31" s="351" t="str">
        <f t="shared" si="93"/>
        <v>---/---</v>
      </c>
      <c r="HW31" s="351" t="str">
        <f t="shared" si="94"/>
        <v>---/---</v>
      </c>
      <c r="HX31" s="351" t="str">
        <f t="shared" si="95"/>
        <v>---/---</v>
      </c>
      <c r="HY31" s="364"/>
      <c r="HZ31" s="361" t="str">
        <f t="shared" si="96"/>
        <v>---/---</v>
      </c>
      <c r="IA31" s="361" t="str">
        <f t="shared" si="97"/>
        <v>---/---</v>
      </c>
      <c r="IB31" s="361" t="str">
        <f t="shared" si="98"/>
        <v>---/---</v>
      </c>
      <c r="IC31" s="361" t="str">
        <f t="shared" si="99"/>
        <v>---/---</v>
      </c>
      <c r="ID31" s="351" t="str">
        <f t="shared" si="100"/>
        <v>---/---</v>
      </c>
      <c r="IE31" s="351" t="s">
        <v>897</v>
      </c>
      <c r="IF31" s="356"/>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row>
    <row r="32" spans="1:287" s="1" customFormat="1" ht="57" customHeight="1">
      <c r="A32" s="15"/>
      <c r="B32" s="31" t="s">
        <v>164</v>
      </c>
      <c r="C32" s="31" t="s">
        <v>165</v>
      </c>
      <c r="D32" s="14"/>
      <c r="E32" s="14"/>
      <c r="F32" s="14"/>
      <c r="G32" s="14"/>
      <c r="H32" s="14" t="s">
        <v>723</v>
      </c>
      <c r="I32" s="14" t="s">
        <v>724</v>
      </c>
      <c r="J32" s="14"/>
      <c r="K32" s="14"/>
      <c r="L32" s="14"/>
      <c r="M32" s="14"/>
      <c r="N32" s="14"/>
      <c r="O32" s="14"/>
      <c r="P32" s="14" t="s">
        <v>725</v>
      </c>
      <c r="Q32" s="14" t="s">
        <v>726</v>
      </c>
      <c r="R32" s="14" t="s">
        <v>212</v>
      </c>
      <c r="S32" s="14" t="s">
        <v>397</v>
      </c>
      <c r="T32" s="14" t="s">
        <v>398</v>
      </c>
      <c r="U32" s="14" t="s">
        <v>166</v>
      </c>
      <c r="V32" s="14"/>
      <c r="W32" s="14" t="str">
        <f>CONCATENATE(X32,"-",Y32,"-",Z32,AA32,,AB32,"-",AC32)</f>
        <v>4-30-JDMCI-0001</v>
      </c>
      <c r="X32" s="31">
        <v>4</v>
      </c>
      <c r="Y32" s="31">
        <v>30</v>
      </c>
      <c r="Z32" s="14" t="s">
        <v>330</v>
      </c>
      <c r="AA32" s="14" t="s">
        <v>333</v>
      </c>
      <c r="AB32" s="14" t="s">
        <v>334</v>
      </c>
      <c r="AC32" s="31" t="s">
        <v>194</v>
      </c>
      <c r="AD32" s="14"/>
      <c r="AE32" s="31">
        <v>3</v>
      </c>
      <c r="AF32" s="31">
        <v>3</v>
      </c>
      <c r="AG32" s="31" t="s">
        <v>174</v>
      </c>
      <c r="AH32" s="31">
        <v>437</v>
      </c>
      <c r="AI32" s="31" t="s">
        <v>199</v>
      </c>
      <c r="AJ32" s="14"/>
      <c r="AK32" s="14"/>
      <c r="AL32" s="14" t="s">
        <v>127</v>
      </c>
      <c r="AM32" s="14"/>
      <c r="AN32" s="14" t="s">
        <v>175</v>
      </c>
      <c r="AO32" s="14" t="str">
        <f>CONCATENATE("0055-",B32,"-",C32,"-","4",".",AE32,".",AF32,".",AG32,".",AH32,"-",AL32,".",AN32,"-",AI32)</f>
        <v>0055-CPC-GA1-4.3.3.30.437-ATH1.RD-0003</v>
      </c>
      <c r="AP32" s="14" t="str">
        <f>CONCATENATE("0055-",B32,"-",C32,"-","4",".",AE32,".",AF32,".",AG32,".",AH32,"-",AL32,"-",AN32,"-",AI32,"_",BD32,"_",U32)</f>
        <v>0055-CPC-GA1-4.3.3.30.437-ATH1-RD-0003_A1_ER</v>
      </c>
      <c r="AQ32" s="21" t="s">
        <v>354</v>
      </c>
      <c r="AR32" s="21" t="s">
        <v>433</v>
      </c>
      <c r="AS32" s="21" t="s">
        <v>415</v>
      </c>
      <c r="AT32" s="21" t="s">
        <v>416</v>
      </c>
      <c r="AU32" s="21" t="s">
        <v>349</v>
      </c>
      <c r="AV32" s="21" t="s">
        <v>365</v>
      </c>
      <c r="AW32" s="21" t="str">
        <f>CONCATENATE(AQ32," ",AS32,CHAR(10),W32,CHAR(10),AU32)</f>
        <v>DCS Marshalling Cabinet for IS channels 
4-30-JDMCI-0001
List of drawings</v>
      </c>
      <c r="AX32" s="21" t="str">
        <f>CONCATENATE(AR32," ",AT32,CHAR(10),W32,CHAR(10),AV32)</f>
        <v>Шкаф кроссовый РСУ, аналоговые и дискретные сигналы, искробезопасный
4-30-JDMCI-0001
Ведомость документов</v>
      </c>
      <c r="AY32" s="14"/>
      <c r="AZ32" s="14" t="s">
        <v>798</v>
      </c>
      <c r="BA32" s="14" t="s">
        <v>600</v>
      </c>
      <c r="BB32" s="14" t="str">
        <f t="shared" ref="BB32:BB80" si="103">IF(GK32&gt;0,"03",IF(GB32&gt;0,"02",IF(FS32&gt;0,"01",IF(FJ32&gt;0,"00",IF(FA32&gt;0,"H1",IF(ER32&gt;0,"G1",IF(EI32&gt;0,"F1",IF(DZ32&gt;0,"E1",IF(DQ32&gt;0,"D1",IF(DH32&gt;0,"C1",IF(CY32&gt;0,"B1",IF(BM32&gt;0,"A1","-"))))))))))))</f>
        <v>A1</v>
      </c>
      <c r="BC32" s="14" t="str">
        <f t="shared" si="102"/>
        <v>IFR</v>
      </c>
      <c r="BD32" s="14" t="str">
        <f>BB32</f>
        <v>A1</v>
      </c>
      <c r="BE32" s="14"/>
      <c r="BF32" s="14"/>
      <c r="BG32" s="20"/>
      <c r="BH32" s="14"/>
      <c r="BI32" s="14"/>
      <c r="BJ32" s="336">
        <v>44088</v>
      </c>
      <c r="BK32" s="336">
        <f ca="1">IF(BM32&gt;0,BL32,IF(BJ32&lt;TODAY(),WORKDAY(TODAY(),10),BJ32))</f>
        <v>43987</v>
      </c>
      <c r="BL32" s="41">
        <v>43987</v>
      </c>
      <c r="BM32" s="14" t="s">
        <v>858</v>
      </c>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336">
        <f>WORKDAY(BJ32,20)</f>
        <v>44116</v>
      </c>
      <c r="CR32" s="336">
        <f ca="1">IF(BM32&gt;0,WORKDAY(BK32,20),"-")</f>
        <v>44015</v>
      </c>
      <c r="CS32" s="337">
        <v>44033</v>
      </c>
      <c r="CT32" s="325" t="s">
        <v>905</v>
      </c>
      <c r="CU32" s="143">
        <v>1</v>
      </c>
      <c r="CV32" s="41">
        <f>WORKDAY(CQ32,10)</f>
        <v>44130</v>
      </c>
      <c r="CW32" s="41">
        <f ca="1">IF(CT32&gt;0,WORKDAY(CR32,10),"-")</f>
        <v>44029</v>
      </c>
      <c r="CX32" s="40"/>
      <c r="CY32" s="14"/>
      <c r="CZ32" s="41" t="str">
        <f>IF(CY32&gt;0,WORKDAY(CV32,10),"-")</f>
        <v>-</v>
      </c>
      <c r="DA32" s="41" t="str">
        <f>IF(CY32&gt;0,WORKDAY(CW32,10),"-")</f>
        <v>-</v>
      </c>
      <c r="DB32" s="40"/>
      <c r="DC32" s="14"/>
      <c r="DD32" s="143"/>
      <c r="DE32" s="41" t="str">
        <f>IF(DC32&gt;0,WORKDAY(CZ32,10),"-")</f>
        <v>-</v>
      </c>
      <c r="DF32" s="41" t="str">
        <f>IF(DC32&gt;0,WORKDAY(DA32,10),"-")</f>
        <v>-</v>
      </c>
      <c r="DG32" s="14"/>
      <c r="DH32" s="14"/>
      <c r="DI32" s="41" t="str">
        <f>IF(DH32&gt;0,WORKDAY(DE32,10),"-")</f>
        <v>-</v>
      </c>
      <c r="DJ32" s="41" t="str">
        <f>IF(DH32&gt;0,WORKDAY(DF32,10),"-")</f>
        <v>-</v>
      </c>
      <c r="DK32" s="14"/>
      <c r="DL32" s="14"/>
      <c r="DM32" s="143"/>
      <c r="DN32" s="41" t="str">
        <f>IF(DL32&gt;0,WORKDAY(DI32,10),"-")</f>
        <v>-</v>
      </c>
      <c r="DO32" s="41" t="str">
        <f>IF(DL32&gt;0,WORKDAY(DJ32,10),"-")</f>
        <v>-</v>
      </c>
      <c r="DP32" s="14"/>
      <c r="DQ32" s="14"/>
      <c r="DR32" s="41" t="str">
        <f>IF(DQ32&gt;0,WORKDAY(DN32,10),"-")</f>
        <v>-</v>
      </c>
      <c r="DS32" s="41" t="str">
        <f>IF(DQ32&gt;0,WORKDAY(DO32,10),"-")</f>
        <v>-</v>
      </c>
      <c r="DT32" s="14"/>
      <c r="DU32" s="14"/>
      <c r="DV32" s="205"/>
      <c r="DW32" s="41" t="str">
        <f>IF(DU32&gt;0,WORKDAY(DR32,10),"-")</f>
        <v>-</v>
      </c>
      <c r="DX32" s="41" t="str">
        <f>IF(DU32&gt;0,WORKDAY(DS32,10),"-")</f>
        <v>-</v>
      </c>
      <c r="DY32" s="14"/>
      <c r="DZ32" s="14"/>
      <c r="EA32" s="41" t="str">
        <f>IF(DZ32&gt;0,WORKDAY(DW32,10),"-")</f>
        <v>-</v>
      </c>
      <c r="EB32" s="41" t="str">
        <f>IF(DZ32&gt;0,WORKDAY(DX32,10),"-")</f>
        <v>-</v>
      </c>
      <c r="EC32" s="14"/>
      <c r="ED32" s="14"/>
      <c r="EE32" s="205"/>
      <c r="EF32" s="41" t="str">
        <f>IF(ED32&gt;0,WORKDAY(EA32,10),"-")</f>
        <v>-</v>
      </c>
      <c r="EG32" s="41" t="str">
        <f>IF(ED32&gt;0,WORKDAY(EB32,10),"-")</f>
        <v>-</v>
      </c>
      <c r="EH32" s="14"/>
      <c r="EI32" s="14"/>
      <c r="EJ32" s="41" t="str">
        <f>IF(EI32&gt;0,WORKDAY(EF32,10),"-")</f>
        <v>-</v>
      </c>
      <c r="EK32" s="41" t="str">
        <f>IF(EI32&gt;0,WORKDAY(EG32,10),"-")</f>
        <v>-</v>
      </c>
      <c r="EL32" s="14"/>
      <c r="EM32" s="14"/>
      <c r="EN32" s="205"/>
      <c r="EO32" s="41" t="str">
        <f>IF(EM32&gt;0,WORKDAY(EJ32,10),"-")</f>
        <v>-</v>
      </c>
      <c r="EP32" s="41" t="str">
        <f>IF(EM32&gt;0,WORKDAY(EK32,10),"-")</f>
        <v>-</v>
      </c>
      <c r="EQ32" s="14"/>
      <c r="ER32" s="14"/>
      <c r="ES32" s="41" t="str">
        <f>IF(ER32&gt;0,WORKDAY(EO32,10),"-")</f>
        <v>-</v>
      </c>
      <c r="ET32" s="41" t="str">
        <f>IF(ER32&gt;0,WORKDAY(EP32,10),"-")</f>
        <v>-</v>
      </c>
      <c r="EU32" s="14"/>
      <c r="EV32" s="14"/>
      <c r="EW32" s="205"/>
      <c r="EX32" s="41" t="str">
        <f>IF(EV32&gt;0,WORKDAY(ES32,10),"-")</f>
        <v>-</v>
      </c>
      <c r="EY32" s="41" t="str">
        <f>IF(EV32&gt;0,WORKDAY(ET32,10),"-")</f>
        <v>-</v>
      </c>
      <c r="EZ32" s="14"/>
      <c r="FA32" s="14"/>
      <c r="FB32" s="41" t="str">
        <f>IF(FA32&gt;0,WORKDAY(EX32,10),"-")</f>
        <v>-</v>
      </c>
      <c r="FC32" s="41" t="str">
        <f>IF(FA32&gt;0,WORKDAY(EY32,10),"-")</f>
        <v>-</v>
      </c>
      <c r="FD32" s="14"/>
      <c r="FE32" s="14"/>
      <c r="FF32" s="295"/>
      <c r="FG32" s="41">
        <v>43574</v>
      </c>
      <c r="FH32" s="41">
        <f ca="1">IF(BK32&gt;0,IF(DH32&gt;0,WORKDAY(DG32,20),IF(CY32&gt;0,WORKDAY(CX32,30),IF(CT32&gt;0,WORKDAY(CS32,40),FG32))),"-")</f>
        <v>44089</v>
      </c>
      <c r="FI32" s="147"/>
      <c r="FJ32" s="14"/>
      <c r="FK32" s="41" t="str">
        <f>IF(FJ32&gt;0,WORKDAY(FG32,10),"-")</f>
        <v>-</v>
      </c>
      <c r="FL32" s="41" t="str">
        <f>IF(FJ32&gt;0,WORKDAY(FH32,10),"-")</f>
        <v>-</v>
      </c>
      <c r="FM32" s="14"/>
      <c r="FN32" s="14"/>
      <c r="FO32" s="143"/>
      <c r="FP32" s="41">
        <v>43574</v>
      </c>
      <c r="FQ32" s="41" t="str">
        <f>IF(BT32&gt;0,IF(DQ32&gt;0,WORKDAY(DP32,20),IF(DH32&gt;0,WORKDAY(DG32,30),IF(DC32&gt;0,WORKDAY(DB32,40),FP32))),"-")</f>
        <v>-</v>
      </c>
      <c r="FR32" s="14"/>
      <c r="FS32" s="14"/>
      <c r="FT32" s="41" t="str">
        <f>IF(FS32&gt;0,WORKDAY(FP32,10),"-")</f>
        <v>-</v>
      </c>
      <c r="FU32" s="41" t="str">
        <f>IF(FS32&gt;0,WORKDAY(FQ32,10),"-")</f>
        <v>-</v>
      </c>
      <c r="FV32" s="14"/>
      <c r="FW32" s="14"/>
      <c r="FX32" s="205"/>
      <c r="FY32" s="41">
        <v>43574</v>
      </c>
      <c r="FZ32" s="41" t="str">
        <f>IF(CC32&gt;0,IF(DZ32&gt;0,WORKDAY(DY32,20),IF(DQ32&gt;0,WORKDAY(DP32,30),IF(DL32&gt;0,WORKDAY(DK32,40),FY32))),"-")</f>
        <v>-</v>
      </c>
      <c r="GA32" s="14"/>
      <c r="GB32" s="14"/>
      <c r="GC32" s="41" t="str">
        <f>IF(GB32&gt;0,WORKDAY(FY32,10),"-")</f>
        <v>-</v>
      </c>
      <c r="GD32" s="41" t="str">
        <f>IF(GB32&gt;0,WORKDAY(FZ32,10),"-")</f>
        <v>-</v>
      </c>
      <c r="GE32" s="14"/>
      <c r="GF32" s="14"/>
      <c r="GG32" s="205"/>
      <c r="GH32" s="41"/>
      <c r="GI32" s="41"/>
      <c r="GJ32" s="14"/>
      <c r="GK32" s="14"/>
      <c r="GL32" s="41" t="str">
        <f>IF(GK32&gt;0,WORKDAY(GH32,10),"-")</f>
        <v>-</v>
      </c>
      <c r="GM32" s="41" t="str">
        <f>IF(GK32&gt;0,WORKDAY(GI32,10),"-")</f>
        <v>-</v>
      </c>
      <c r="GN32" s="14"/>
      <c r="GO32" s="14"/>
      <c r="GP32" s="228"/>
      <c r="GQ32" s="295"/>
      <c r="GR32" s="295"/>
      <c r="GS32" s="295"/>
      <c r="GT32" s="295"/>
      <c r="GU32" s="295"/>
      <c r="GV32" s="295"/>
      <c r="GW32" s="295"/>
      <c r="GX32" s="295"/>
      <c r="GY32" s="295"/>
      <c r="GZ32" s="147"/>
      <c r="HA32" s="143">
        <f t="shared" ca="1" si="66"/>
        <v>1</v>
      </c>
      <c r="HB32" s="44">
        <f t="shared" ca="1" si="67"/>
        <v>1.3819095477386936E-3</v>
      </c>
      <c r="HC32" s="44">
        <f t="shared" ca="1" si="68"/>
        <v>2.5125628140703518E-3</v>
      </c>
      <c r="HD32" s="44">
        <f t="shared" ca="1" si="69"/>
        <v>2.2357723577235778E-3</v>
      </c>
      <c r="HE32" s="44">
        <f t="shared" ca="1" si="70"/>
        <v>4.0650406504065045E-3</v>
      </c>
      <c r="HF32" s="44"/>
      <c r="HG32" s="44"/>
      <c r="HH32" s="261"/>
      <c r="HI32" s="14" t="str">
        <f t="shared" si="71"/>
        <v>GA</v>
      </c>
      <c r="HJ32" s="41">
        <f t="shared" si="72"/>
        <v>43987</v>
      </c>
      <c r="HK32" s="267" t="str">
        <f t="shared" si="73"/>
        <v>A1</v>
      </c>
      <c r="HL32" s="268" t="str">
        <f t="shared" si="74"/>
        <v>0055-P2-GA1-CPC-TRM-00505</v>
      </c>
      <c r="HM32" s="320">
        <v>1</v>
      </c>
      <c r="HN32" t="s">
        <v>802</v>
      </c>
      <c r="HO32" s="351">
        <f t="shared" si="86"/>
        <v>1</v>
      </c>
      <c r="HP32" s="351" t="str">
        <f t="shared" si="87"/>
        <v>не выгружено 00</v>
      </c>
      <c r="HQ32" s="351" t="str">
        <f t="shared" si="88"/>
        <v>выгружено A1</v>
      </c>
      <c r="HR32" s="351">
        <f t="shared" si="89"/>
        <v>1</v>
      </c>
      <c r="HS32" s="351" t="b">
        <f t="shared" si="90"/>
        <v>0</v>
      </c>
      <c r="HT32" s="351" t="str">
        <f t="shared" si="91"/>
        <v>Выпустить в 00</v>
      </c>
      <c r="HU32" s="351" t="str">
        <f t="shared" si="92"/>
        <v>0055-P2-CPC-GA1-TRM-00409</v>
      </c>
      <c r="HV32" s="351">
        <f t="shared" si="93"/>
        <v>43987</v>
      </c>
      <c r="HW32" s="351" t="str">
        <f t="shared" si="94"/>
        <v>0055-P2-CPC-GA1-TRM-00409</v>
      </c>
      <c r="HX32" s="351">
        <f t="shared" si="95"/>
        <v>44033</v>
      </c>
      <c r="HY32" s="364"/>
      <c r="HZ32" s="361" t="str">
        <f t="shared" si="96"/>
        <v>выгружено</v>
      </c>
      <c r="IA32" s="361" t="str">
        <f t="shared" si="97"/>
        <v>A1</v>
      </c>
      <c r="IB32" s="361">
        <f t="shared" si="98"/>
        <v>1</v>
      </c>
      <c r="IC32" s="361">
        <f t="shared" si="99"/>
        <v>1</v>
      </c>
      <c r="ID32" s="351" t="str">
        <f t="shared" si="100"/>
        <v>1</v>
      </c>
      <c r="IE32" s="351" t="s">
        <v>894</v>
      </c>
      <c r="IF32" s="356">
        <v>1</v>
      </c>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row>
    <row r="33" spans="1:287" s="1" customFormat="1" ht="57" customHeight="1">
      <c r="A33" s="15"/>
      <c r="B33" s="31" t="s">
        <v>164</v>
      </c>
      <c r="C33" s="31" t="s">
        <v>165</v>
      </c>
      <c r="D33" s="14"/>
      <c r="E33" s="14"/>
      <c r="F33" s="14"/>
      <c r="G33" s="14"/>
      <c r="H33" s="14" t="s">
        <v>723</v>
      </c>
      <c r="I33" s="14" t="s">
        <v>724</v>
      </c>
      <c r="J33" s="14"/>
      <c r="K33" s="14"/>
      <c r="L33" s="14"/>
      <c r="M33" s="14"/>
      <c r="N33" s="14"/>
      <c r="O33" s="14"/>
      <c r="P33" s="14" t="s">
        <v>725</v>
      </c>
      <c r="Q33" s="14" t="s">
        <v>726</v>
      </c>
      <c r="R33" s="14" t="s">
        <v>212</v>
      </c>
      <c r="S33" s="14" t="s">
        <v>397</v>
      </c>
      <c r="T33" s="14" t="s">
        <v>398</v>
      </c>
      <c r="U33" s="14" t="s">
        <v>166</v>
      </c>
      <c r="V33" s="14"/>
      <c r="W33" s="14" t="str">
        <f>CONCATENATE(X33,"-",Y33,"-",Z33,AA33,,AB33,"-",AC33)</f>
        <v>4-30-JDMCI-0001</v>
      </c>
      <c r="X33" s="31">
        <v>4</v>
      </c>
      <c r="Y33" s="31">
        <v>30</v>
      </c>
      <c r="Z33" s="14" t="s">
        <v>330</v>
      </c>
      <c r="AA33" s="14" t="s">
        <v>333</v>
      </c>
      <c r="AB33" s="14" t="s">
        <v>334</v>
      </c>
      <c r="AC33" s="31" t="s">
        <v>194</v>
      </c>
      <c r="AD33" s="14"/>
      <c r="AE33" s="31">
        <v>3</v>
      </c>
      <c r="AF33" s="31">
        <v>3</v>
      </c>
      <c r="AG33" s="31" t="s">
        <v>174</v>
      </c>
      <c r="AH33" s="31">
        <v>437</v>
      </c>
      <c r="AI33" s="31" t="s">
        <v>199</v>
      </c>
      <c r="AJ33" s="14"/>
      <c r="AK33" s="14"/>
      <c r="AL33" s="14" t="s">
        <v>127</v>
      </c>
      <c r="AM33" s="14"/>
      <c r="AN33" s="14" t="s">
        <v>176</v>
      </c>
      <c r="AO33" s="14" t="str">
        <f>CONCATENATE("0055-",B33,"-",C33,"-","4",".",AE33,".",AF33,".",AG33,".",AH33,"-",AL33,".",AN33,"-",AI33)</f>
        <v>0055-CPC-GA1-4.3.3.30.437-ATH1.SP-0003</v>
      </c>
      <c r="AP33" s="14" t="str">
        <f>CONCATENATE("0055-",B33,"-",C33,"-","4",".",AE33,".",AF33,".",AG33,".",AH33,"-",AL33,"-",AN33,"-",AI33,"_",BD33,"_",U33)</f>
        <v>0055-CPC-GA1-4.3.3.30.437-ATH1-SP-0003_A1_ER</v>
      </c>
      <c r="AQ33" s="21" t="s">
        <v>354</v>
      </c>
      <c r="AR33" s="21" t="s">
        <v>433</v>
      </c>
      <c r="AS33" s="21" t="s">
        <v>415</v>
      </c>
      <c r="AT33" s="21" t="s">
        <v>416</v>
      </c>
      <c r="AU33" s="21" t="s">
        <v>350</v>
      </c>
      <c r="AV33" s="21" t="s">
        <v>366</v>
      </c>
      <c r="AW33" s="21" t="str">
        <f>CONCATENATE(AQ33," ",AS33,CHAR(10),W33,CHAR(10),AU33)</f>
        <v>DCS Marshalling Cabinet for IS channels 
4-30-JDMCI-0001
List of elements</v>
      </c>
      <c r="AX33" s="21" t="str">
        <f>CONCATENATE(AR33," ",AT33,CHAR(10),W33,CHAR(10),AV33)</f>
        <v>Шкаф кроссовый РСУ, аналоговые и дискретные сигналы, искробезопасный
4-30-JDMCI-0001
Перечень элементов</v>
      </c>
      <c r="AY33" s="14"/>
      <c r="AZ33" s="14" t="s">
        <v>798</v>
      </c>
      <c r="BA33" s="14" t="s">
        <v>600</v>
      </c>
      <c r="BB33" s="14" t="str">
        <f t="shared" si="103"/>
        <v>A1</v>
      </c>
      <c r="BC33" s="14" t="str">
        <f t="shared" si="102"/>
        <v>IFR</v>
      </c>
      <c r="BD33" s="14" t="str">
        <f>BB33</f>
        <v>A1</v>
      </c>
      <c r="BE33" s="14"/>
      <c r="BF33" s="14"/>
      <c r="BG33" s="20"/>
      <c r="BH33" s="14"/>
      <c r="BI33" s="14"/>
      <c r="BJ33" s="336">
        <v>44088</v>
      </c>
      <c r="BK33" s="336">
        <f ca="1">IF(BM33&gt;0,BL33,IF(BJ33&lt;TODAY(),WORKDAY(TODAY(),10),BJ33))</f>
        <v>43987</v>
      </c>
      <c r="BL33" s="41">
        <v>43987</v>
      </c>
      <c r="BM33" s="14" t="s">
        <v>858</v>
      </c>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336">
        <f>WORKDAY(BJ33,20)</f>
        <v>44116</v>
      </c>
      <c r="CR33" s="336">
        <f ca="1">IF(BM33&gt;0,WORKDAY(BK33,20),"-")</f>
        <v>44015</v>
      </c>
      <c r="CS33" s="337">
        <v>44033</v>
      </c>
      <c r="CT33" s="325" t="s">
        <v>905</v>
      </c>
      <c r="CU33" s="143">
        <v>1</v>
      </c>
      <c r="CV33" s="41">
        <f>WORKDAY(CQ33,10)</f>
        <v>44130</v>
      </c>
      <c r="CW33" s="41">
        <f ca="1">IF(CT33&gt;0,WORKDAY(CR33,10),"-")</f>
        <v>44029</v>
      </c>
      <c r="CX33" s="40"/>
      <c r="CY33" s="14"/>
      <c r="CZ33" s="41" t="str">
        <f>IF(CY33&gt;0,WORKDAY(CV33,10),"-")</f>
        <v>-</v>
      </c>
      <c r="DA33" s="41" t="str">
        <f>IF(CY33&gt;0,WORKDAY(CW33,10),"-")</f>
        <v>-</v>
      </c>
      <c r="DB33" s="40"/>
      <c r="DC33" s="14"/>
      <c r="DD33" s="143"/>
      <c r="DE33" s="41" t="str">
        <f>IF(DC33&gt;0,WORKDAY(CZ33,10),"-")</f>
        <v>-</v>
      </c>
      <c r="DF33" s="41" t="str">
        <f>IF(DC33&gt;0,WORKDAY(DA33,10),"-")</f>
        <v>-</v>
      </c>
      <c r="DG33" s="14"/>
      <c r="DH33" s="14"/>
      <c r="DI33" s="41" t="str">
        <f>IF(DH33&gt;0,WORKDAY(DE33,10),"-")</f>
        <v>-</v>
      </c>
      <c r="DJ33" s="41" t="str">
        <f>IF(DH33&gt;0,WORKDAY(DF33,10),"-")</f>
        <v>-</v>
      </c>
      <c r="DK33" s="14"/>
      <c r="DL33" s="14"/>
      <c r="DM33" s="143"/>
      <c r="DN33" s="41" t="str">
        <f>IF(DL33&gt;0,WORKDAY(DI33,10),"-")</f>
        <v>-</v>
      </c>
      <c r="DO33" s="41" t="str">
        <f>IF(DL33&gt;0,WORKDAY(DJ33,10),"-")</f>
        <v>-</v>
      </c>
      <c r="DP33" s="14"/>
      <c r="DQ33" s="14"/>
      <c r="DR33" s="41" t="str">
        <f>IF(DQ33&gt;0,WORKDAY(DN33,10),"-")</f>
        <v>-</v>
      </c>
      <c r="DS33" s="41" t="str">
        <f>IF(DQ33&gt;0,WORKDAY(DO33,10),"-")</f>
        <v>-</v>
      </c>
      <c r="DT33" s="14"/>
      <c r="DU33" s="14"/>
      <c r="DV33" s="205"/>
      <c r="DW33" s="41" t="str">
        <f>IF(DU33&gt;0,WORKDAY(DR33,10),"-")</f>
        <v>-</v>
      </c>
      <c r="DX33" s="41" t="str">
        <f>IF(DU33&gt;0,WORKDAY(DS33,10),"-")</f>
        <v>-</v>
      </c>
      <c r="DY33" s="14"/>
      <c r="DZ33" s="14"/>
      <c r="EA33" s="41" t="str">
        <f>IF(DZ33&gt;0,WORKDAY(DW33,10),"-")</f>
        <v>-</v>
      </c>
      <c r="EB33" s="41" t="str">
        <f>IF(DZ33&gt;0,WORKDAY(DX33,10),"-")</f>
        <v>-</v>
      </c>
      <c r="EC33" s="14"/>
      <c r="ED33" s="14"/>
      <c r="EE33" s="205"/>
      <c r="EF33" s="41" t="str">
        <f>IF(ED33&gt;0,WORKDAY(EA33,10),"-")</f>
        <v>-</v>
      </c>
      <c r="EG33" s="41" t="str">
        <f>IF(ED33&gt;0,WORKDAY(EB33,10),"-")</f>
        <v>-</v>
      </c>
      <c r="EH33" s="14"/>
      <c r="EI33" s="14"/>
      <c r="EJ33" s="41" t="str">
        <f>IF(EI33&gt;0,WORKDAY(EF33,10),"-")</f>
        <v>-</v>
      </c>
      <c r="EK33" s="41" t="str">
        <f>IF(EI33&gt;0,WORKDAY(EG33,10),"-")</f>
        <v>-</v>
      </c>
      <c r="EL33" s="14"/>
      <c r="EM33" s="14"/>
      <c r="EN33" s="205"/>
      <c r="EO33" s="41" t="str">
        <f>IF(EM33&gt;0,WORKDAY(EJ33,10),"-")</f>
        <v>-</v>
      </c>
      <c r="EP33" s="41" t="str">
        <f>IF(EM33&gt;0,WORKDAY(EK33,10),"-")</f>
        <v>-</v>
      </c>
      <c r="EQ33" s="14"/>
      <c r="ER33" s="14"/>
      <c r="ES33" s="41" t="str">
        <f>IF(ER33&gt;0,WORKDAY(EO33,10),"-")</f>
        <v>-</v>
      </c>
      <c r="ET33" s="41" t="str">
        <f>IF(ER33&gt;0,WORKDAY(EP33,10),"-")</f>
        <v>-</v>
      </c>
      <c r="EU33" s="14"/>
      <c r="EV33" s="14"/>
      <c r="EW33" s="205"/>
      <c r="EX33" s="41" t="str">
        <f>IF(EV33&gt;0,WORKDAY(ES33,10),"-")</f>
        <v>-</v>
      </c>
      <c r="EY33" s="41" t="str">
        <f>IF(EV33&gt;0,WORKDAY(ET33,10),"-")</f>
        <v>-</v>
      </c>
      <c r="EZ33" s="14"/>
      <c r="FA33" s="14"/>
      <c r="FB33" s="41" t="str">
        <f>IF(FA33&gt;0,WORKDAY(EX33,10),"-")</f>
        <v>-</v>
      </c>
      <c r="FC33" s="41" t="str">
        <f>IF(FA33&gt;0,WORKDAY(EY33,10),"-")</f>
        <v>-</v>
      </c>
      <c r="FD33" s="14"/>
      <c r="FE33" s="14"/>
      <c r="FF33" s="295"/>
      <c r="FG33" s="41">
        <v>43574</v>
      </c>
      <c r="FH33" s="41">
        <f ca="1">IF(BK33&gt;0,IF(DH33&gt;0,WORKDAY(DG33,20),IF(CY33&gt;0,WORKDAY(CX33,30),IF(CT33&gt;0,WORKDAY(CS33,40),FG33))),"-")</f>
        <v>44089</v>
      </c>
      <c r="FI33" s="147"/>
      <c r="FJ33" s="14"/>
      <c r="FK33" s="41" t="str">
        <f>IF(FJ33&gt;0,WORKDAY(FG33,10),"-")</f>
        <v>-</v>
      </c>
      <c r="FL33" s="41" t="str">
        <f>IF(FJ33&gt;0,WORKDAY(FH33,10),"-")</f>
        <v>-</v>
      </c>
      <c r="FM33" s="14"/>
      <c r="FN33" s="14"/>
      <c r="FO33" s="143"/>
      <c r="FP33" s="41">
        <v>43574</v>
      </c>
      <c r="FQ33" s="41" t="str">
        <f>IF(BT33&gt;0,IF(DQ33&gt;0,WORKDAY(DP33,20),IF(DH33&gt;0,WORKDAY(DG33,30),IF(DC33&gt;0,WORKDAY(DB33,40),FP33))),"-")</f>
        <v>-</v>
      </c>
      <c r="FR33" s="14"/>
      <c r="FS33" s="14"/>
      <c r="FT33" s="41" t="str">
        <f>IF(FS33&gt;0,WORKDAY(FP33,10),"-")</f>
        <v>-</v>
      </c>
      <c r="FU33" s="41" t="str">
        <f>IF(FS33&gt;0,WORKDAY(FQ33,10),"-")</f>
        <v>-</v>
      </c>
      <c r="FV33" s="14"/>
      <c r="FW33" s="14"/>
      <c r="FX33" s="205"/>
      <c r="FY33" s="41">
        <v>43574</v>
      </c>
      <c r="FZ33" s="41" t="str">
        <f>IF(CC33&gt;0,IF(DZ33&gt;0,WORKDAY(DY33,20),IF(DQ33&gt;0,WORKDAY(DP33,30),IF(DL33&gt;0,WORKDAY(DK33,40),FY33))),"-")</f>
        <v>-</v>
      </c>
      <c r="GA33" s="14"/>
      <c r="GB33" s="14"/>
      <c r="GC33" s="41" t="str">
        <f>IF(GB33&gt;0,WORKDAY(FY33,10),"-")</f>
        <v>-</v>
      </c>
      <c r="GD33" s="41" t="str">
        <f>IF(GB33&gt;0,WORKDAY(FZ33,10),"-")</f>
        <v>-</v>
      </c>
      <c r="GE33" s="14"/>
      <c r="GF33" s="14"/>
      <c r="GG33" s="205"/>
      <c r="GH33" s="41"/>
      <c r="GI33" s="41"/>
      <c r="GJ33" s="14"/>
      <c r="GK33" s="14"/>
      <c r="GL33" s="41" t="str">
        <f>IF(GK33&gt;0,WORKDAY(GH33,10),"-")</f>
        <v>-</v>
      </c>
      <c r="GM33" s="41" t="str">
        <f>IF(GK33&gt;0,WORKDAY(GI33,10),"-")</f>
        <v>-</v>
      </c>
      <c r="GN33" s="14"/>
      <c r="GO33" s="14"/>
      <c r="GP33" s="228"/>
      <c r="GQ33" s="295"/>
      <c r="GR33" s="295"/>
      <c r="GS33" s="295"/>
      <c r="GT33" s="295"/>
      <c r="GU33" s="295"/>
      <c r="GV33" s="295"/>
      <c r="GW33" s="295"/>
      <c r="GX33" s="295"/>
      <c r="GY33" s="295"/>
      <c r="GZ33" s="147"/>
      <c r="HA33" s="143">
        <f t="shared" ca="1" si="66"/>
        <v>1</v>
      </c>
      <c r="HB33" s="44">
        <f t="shared" ca="1" si="67"/>
        <v>1.3819095477386936E-3</v>
      </c>
      <c r="HC33" s="44">
        <f t="shared" ca="1" si="68"/>
        <v>2.5125628140703518E-3</v>
      </c>
      <c r="HD33" s="44">
        <f t="shared" ca="1" si="69"/>
        <v>2.2357723577235778E-3</v>
      </c>
      <c r="HE33" s="44">
        <f t="shared" ca="1" si="70"/>
        <v>4.0650406504065045E-3</v>
      </c>
      <c r="HF33" s="44"/>
      <c r="HG33" s="44"/>
      <c r="HH33" s="261"/>
      <c r="HI33" s="14" t="str">
        <f t="shared" si="71"/>
        <v>GA</v>
      </c>
      <c r="HJ33" s="41">
        <f t="shared" si="72"/>
        <v>43987</v>
      </c>
      <c r="HK33" s="267" t="str">
        <f t="shared" si="73"/>
        <v>A1</v>
      </c>
      <c r="HL33" s="268" t="str">
        <f t="shared" si="74"/>
        <v>0055-P2-GA1-CPC-TRM-00505</v>
      </c>
      <c r="HM33" s="320">
        <v>1</v>
      </c>
      <c r="HN33" t="s">
        <v>802</v>
      </c>
      <c r="HO33" s="351">
        <f t="shared" si="86"/>
        <v>1</v>
      </c>
      <c r="HP33" s="351" t="str">
        <f t="shared" si="87"/>
        <v>не выгружено 00</v>
      </c>
      <c r="HQ33" s="351" t="str">
        <f t="shared" si="88"/>
        <v>выгружено A1</v>
      </c>
      <c r="HR33" s="351">
        <f t="shared" si="89"/>
        <v>1</v>
      </c>
      <c r="HS33" s="351" t="b">
        <f t="shared" si="90"/>
        <v>0</v>
      </c>
      <c r="HT33" s="351" t="str">
        <f t="shared" si="91"/>
        <v>Выпустить в 00</v>
      </c>
      <c r="HU33" s="351" t="str">
        <f t="shared" si="92"/>
        <v>0055-P2-CPC-GA1-TRM-00409</v>
      </c>
      <c r="HV33" s="351">
        <f t="shared" si="93"/>
        <v>43987</v>
      </c>
      <c r="HW33" s="351" t="str">
        <f t="shared" si="94"/>
        <v>0055-P2-CPC-GA1-TRM-00409</v>
      </c>
      <c r="HX33" s="351">
        <f t="shared" si="95"/>
        <v>44033</v>
      </c>
      <c r="HY33" s="364"/>
      <c r="HZ33" s="361" t="str">
        <f t="shared" si="96"/>
        <v>выгружено</v>
      </c>
      <c r="IA33" s="361" t="str">
        <f t="shared" si="97"/>
        <v>A1</v>
      </c>
      <c r="IB33" s="361">
        <f t="shared" si="98"/>
        <v>1</v>
      </c>
      <c r="IC33" s="361">
        <f t="shared" si="99"/>
        <v>1</v>
      </c>
      <c r="ID33" s="351" t="str">
        <f t="shared" si="100"/>
        <v>1</v>
      </c>
      <c r="IE33" s="351" t="s">
        <v>894</v>
      </c>
      <c r="IF33" s="356">
        <v>1</v>
      </c>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row>
    <row r="34" spans="1:287" s="1" customFormat="1" ht="57" customHeight="1">
      <c r="A34" s="15"/>
      <c r="B34" s="31" t="s">
        <v>164</v>
      </c>
      <c r="C34" s="31" t="s">
        <v>165</v>
      </c>
      <c r="D34" s="14"/>
      <c r="E34" s="14"/>
      <c r="F34" s="14"/>
      <c r="G34" s="14"/>
      <c r="H34" s="14" t="s">
        <v>723</v>
      </c>
      <c r="I34" s="14" t="s">
        <v>724</v>
      </c>
      <c r="J34" s="14"/>
      <c r="K34" s="14"/>
      <c r="L34" s="14"/>
      <c r="M34" s="14"/>
      <c r="N34" s="14"/>
      <c r="O34" s="14"/>
      <c r="P34" s="14" t="s">
        <v>725</v>
      </c>
      <c r="Q34" s="14" t="s">
        <v>726</v>
      </c>
      <c r="R34" s="14" t="s">
        <v>212</v>
      </c>
      <c r="S34" s="14" t="s">
        <v>397</v>
      </c>
      <c r="T34" s="14" t="s">
        <v>398</v>
      </c>
      <c r="U34" s="14" t="s">
        <v>166</v>
      </c>
      <c r="V34" s="14"/>
      <c r="W34" s="14" t="str">
        <f>CONCATENATE(X34,"-",Y34,"-",Z34,AA34,,AB34,"-",AC34)</f>
        <v>4-30-JDMCI-0001</v>
      </c>
      <c r="X34" s="31">
        <v>4</v>
      </c>
      <c r="Y34" s="31">
        <v>30</v>
      </c>
      <c r="Z34" s="14" t="s">
        <v>330</v>
      </c>
      <c r="AA34" s="14" t="s">
        <v>333</v>
      </c>
      <c r="AB34" s="14" t="s">
        <v>334</v>
      </c>
      <c r="AC34" s="31" t="s">
        <v>194</v>
      </c>
      <c r="AD34" s="14"/>
      <c r="AE34" s="31">
        <v>3</v>
      </c>
      <c r="AF34" s="31">
        <v>3</v>
      </c>
      <c r="AG34" s="31" t="s">
        <v>174</v>
      </c>
      <c r="AH34" s="31">
        <v>437</v>
      </c>
      <c r="AI34" s="31" t="s">
        <v>199</v>
      </c>
      <c r="AJ34" s="14"/>
      <c r="AK34" s="14"/>
      <c r="AL34" s="14" t="s">
        <v>127</v>
      </c>
      <c r="AM34" s="14"/>
      <c r="AN34" s="14" t="s">
        <v>177</v>
      </c>
      <c r="AO34" s="14" t="str">
        <f>CONCATENATE("0055-",B34,"-",C34,"-","4",".",AE34,".",AF34,".",AG34,".",AH34,"-",AL34,".",AN34,"-",AI34)</f>
        <v>0055-CPC-GA1-4.3.3.30.437-ATH1.V0-0003</v>
      </c>
      <c r="AP34" s="14" t="str">
        <f>CONCATENATE("0055-",B34,"-",C34,"-","4",".",AE34,".",AF34,".",AG34,".",AH34,"-",AL34,"-",AN34,"-",AI34,"_",BD34,"_",U34)</f>
        <v>0055-CPC-GA1-4.3.3.30.437-ATH1-V0-0003_A1_ER</v>
      </c>
      <c r="AQ34" s="21" t="s">
        <v>354</v>
      </c>
      <c r="AR34" s="21" t="s">
        <v>433</v>
      </c>
      <c r="AS34" s="21" t="s">
        <v>415</v>
      </c>
      <c r="AT34" s="21" t="s">
        <v>416</v>
      </c>
      <c r="AU34" s="21" t="s">
        <v>351</v>
      </c>
      <c r="AV34" s="21" t="s">
        <v>367</v>
      </c>
      <c r="AW34" s="21" t="str">
        <f>CONCATENATE(AQ34," ",AS34,CHAR(10),W34,CHAR(10),AU34)</f>
        <v>DCS Marshalling Cabinet for IS channels 
4-30-JDMCI-0001
General view drawings</v>
      </c>
      <c r="AX34" s="21" t="str">
        <f>CONCATENATE(AR34," ",AT34,CHAR(10),W34,CHAR(10),AV34)</f>
        <v>Шкаф кроссовый РСУ, аналоговые и дискретные сигналы, искробезопасный
4-30-JDMCI-0001
Чертеж общего вида</v>
      </c>
      <c r="AY34" s="14"/>
      <c r="AZ34" s="14" t="s">
        <v>798</v>
      </c>
      <c r="BA34" s="14" t="s">
        <v>600</v>
      </c>
      <c r="BB34" s="14" t="str">
        <f t="shared" si="103"/>
        <v>A1</v>
      </c>
      <c r="BC34" s="14" t="str">
        <f t="shared" si="102"/>
        <v>IFR</v>
      </c>
      <c r="BD34" s="14" t="str">
        <f>BB34</f>
        <v>A1</v>
      </c>
      <c r="BE34" s="14"/>
      <c r="BF34" s="14"/>
      <c r="BG34" s="20"/>
      <c r="BH34" s="14"/>
      <c r="BI34" s="14"/>
      <c r="BJ34" s="336">
        <v>44088</v>
      </c>
      <c r="BK34" s="336">
        <f ca="1">IF(BM34&gt;0,BL34,IF(BJ34&lt;TODAY(),WORKDAY(TODAY(),10),BJ34))</f>
        <v>43987</v>
      </c>
      <c r="BL34" s="41">
        <v>43987</v>
      </c>
      <c r="BM34" s="14" t="s">
        <v>858</v>
      </c>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336">
        <f>WORKDAY(BJ34,20)</f>
        <v>44116</v>
      </c>
      <c r="CR34" s="336">
        <f ca="1">IF(BM34&gt;0,WORKDAY(BK34,20),"-")</f>
        <v>44015</v>
      </c>
      <c r="CS34" s="337">
        <v>44033</v>
      </c>
      <c r="CT34" s="325" t="s">
        <v>905</v>
      </c>
      <c r="CU34" s="143">
        <v>1</v>
      </c>
      <c r="CV34" s="41">
        <f>WORKDAY(CQ34,10)</f>
        <v>44130</v>
      </c>
      <c r="CW34" s="41">
        <f ca="1">IF(CT34&gt;0,WORKDAY(CR34,10),"-")</f>
        <v>44029</v>
      </c>
      <c r="CX34" s="40"/>
      <c r="CY34" s="14"/>
      <c r="CZ34" s="41" t="str">
        <f>IF(CY34&gt;0,WORKDAY(CV34,10),"-")</f>
        <v>-</v>
      </c>
      <c r="DA34" s="41" t="str">
        <f>IF(CY34&gt;0,WORKDAY(CW34,10),"-")</f>
        <v>-</v>
      </c>
      <c r="DB34" s="40"/>
      <c r="DC34" s="14"/>
      <c r="DD34" s="143"/>
      <c r="DE34" s="41" t="str">
        <f>IF(DC34&gt;0,WORKDAY(CZ34,10),"-")</f>
        <v>-</v>
      </c>
      <c r="DF34" s="41" t="str">
        <f>IF(DC34&gt;0,WORKDAY(DA34,10),"-")</f>
        <v>-</v>
      </c>
      <c r="DG34" s="14"/>
      <c r="DH34" s="14"/>
      <c r="DI34" s="41" t="str">
        <f>IF(DH34&gt;0,WORKDAY(DE34,10),"-")</f>
        <v>-</v>
      </c>
      <c r="DJ34" s="41" t="str">
        <f>IF(DH34&gt;0,WORKDAY(DF34,10),"-")</f>
        <v>-</v>
      </c>
      <c r="DK34" s="14"/>
      <c r="DL34" s="14"/>
      <c r="DM34" s="143"/>
      <c r="DN34" s="41" t="str">
        <f>IF(DL34&gt;0,WORKDAY(DI34,10),"-")</f>
        <v>-</v>
      </c>
      <c r="DO34" s="41" t="str">
        <f>IF(DL34&gt;0,WORKDAY(DJ34,10),"-")</f>
        <v>-</v>
      </c>
      <c r="DP34" s="14"/>
      <c r="DQ34" s="14"/>
      <c r="DR34" s="41" t="str">
        <f>IF(DQ34&gt;0,WORKDAY(DN34,10),"-")</f>
        <v>-</v>
      </c>
      <c r="DS34" s="41" t="str">
        <f>IF(DQ34&gt;0,WORKDAY(DO34,10),"-")</f>
        <v>-</v>
      </c>
      <c r="DT34" s="14"/>
      <c r="DU34" s="14"/>
      <c r="DV34" s="205"/>
      <c r="DW34" s="41" t="str">
        <f>IF(DU34&gt;0,WORKDAY(DR34,10),"-")</f>
        <v>-</v>
      </c>
      <c r="DX34" s="41" t="str">
        <f>IF(DU34&gt;0,WORKDAY(DS34,10),"-")</f>
        <v>-</v>
      </c>
      <c r="DY34" s="14"/>
      <c r="DZ34" s="14"/>
      <c r="EA34" s="41" t="str">
        <f>IF(DZ34&gt;0,WORKDAY(DW34,10),"-")</f>
        <v>-</v>
      </c>
      <c r="EB34" s="41" t="str">
        <f>IF(DZ34&gt;0,WORKDAY(DX34,10),"-")</f>
        <v>-</v>
      </c>
      <c r="EC34" s="14"/>
      <c r="ED34" s="14"/>
      <c r="EE34" s="205"/>
      <c r="EF34" s="41" t="str">
        <f>IF(ED34&gt;0,WORKDAY(EA34,10),"-")</f>
        <v>-</v>
      </c>
      <c r="EG34" s="41" t="str">
        <f>IF(ED34&gt;0,WORKDAY(EB34,10),"-")</f>
        <v>-</v>
      </c>
      <c r="EH34" s="14"/>
      <c r="EI34" s="14"/>
      <c r="EJ34" s="41" t="str">
        <f>IF(EI34&gt;0,WORKDAY(EF34,10),"-")</f>
        <v>-</v>
      </c>
      <c r="EK34" s="41" t="str">
        <f>IF(EI34&gt;0,WORKDAY(EG34,10),"-")</f>
        <v>-</v>
      </c>
      <c r="EL34" s="14"/>
      <c r="EM34" s="14"/>
      <c r="EN34" s="205"/>
      <c r="EO34" s="41" t="str">
        <f>IF(EM34&gt;0,WORKDAY(EJ34,10),"-")</f>
        <v>-</v>
      </c>
      <c r="EP34" s="41" t="str">
        <f>IF(EM34&gt;0,WORKDAY(EK34,10),"-")</f>
        <v>-</v>
      </c>
      <c r="EQ34" s="14"/>
      <c r="ER34" s="14"/>
      <c r="ES34" s="41" t="str">
        <f>IF(ER34&gt;0,WORKDAY(EO34,10),"-")</f>
        <v>-</v>
      </c>
      <c r="ET34" s="41" t="str">
        <f>IF(ER34&gt;0,WORKDAY(EP34,10),"-")</f>
        <v>-</v>
      </c>
      <c r="EU34" s="14"/>
      <c r="EV34" s="14"/>
      <c r="EW34" s="205"/>
      <c r="EX34" s="41" t="str">
        <f>IF(EV34&gt;0,WORKDAY(ES34,10),"-")</f>
        <v>-</v>
      </c>
      <c r="EY34" s="41" t="str">
        <f>IF(EV34&gt;0,WORKDAY(ET34,10),"-")</f>
        <v>-</v>
      </c>
      <c r="EZ34" s="14"/>
      <c r="FA34" s="14"/>
      <c r="FB34" s="41" t="str">
        <f>IF(FA34&gt;0,WORKDAY(EX34,10),"-")</f>
        <v>-</v>
      </c>
      <c r="FC34" s="41" t="str">
        <f>IF(FA34&gt;0,WORKDAY(EY34,10),"-")</f>
        <v>-</v>
      </c>
      <c r="FD34" s="14"/>
      <c r="FE34" s="14"/>
      <c r="FF34" s="295"/>
      <c r="FG34" s="41">
        <v>43574</v>
      </c>
      <c r="FH34" s="41">
        <f ca="1">IF(BK34&gt;0,IF(DH34&gt;0,WORKDAY(DG34,20),IF(CY34&gt;0,WORKDAY(CX34,30),IF(CT34&gt;0,WORKDAY(CS34,40),FG34))),"-")</f>
        <v>44089</v>
      </c>
      <c r="FI34" s="147"/>
      <c r="FJ34" s="14"/>
      <c r="FK34" s="41" t="str">
        <f>IF(FJ34&gt;0,WORKDAY(FG34,10),"-")</f>
        <v>-</v>
      </c>
      <c r="FL34" s="41" t="str">
        <f>IF(FJ34&gt;0,WORKDAY(FH34,10),"-")</f>
        <v>-</v>
      </c>
      <c r="FM34" s="14"/>
      <c r="FN34" s="14"/>
      <c r="FO34" s="143"/>
      <c r="FP34" s="41">
        <v>43574</v>
      </c>
      <c r="FQ34" s="41" t="str">
        <f>IF(BT34&gt;0,IF(DQ34&gt;0,WORKDAY(DP34,20),IF(DH34&gt;0,WORKDAY(DG34,30),IF(DC34&gt;0,WORKDAY(DB34,40),FP34))),"-")</f>
        <v>-</v>
      </c>
      <c r="FR34" s="14"/>
      <c r="FS34" s="14"/>
      <c r="FT34" s="41" t="str">
        <f>IF(FS34&gt;0,WORKDAY(FP34,10),"-")</f>
        <v>-</v>
      </c>
      <c r="FU34" s="41" t="str">
        <f>IF(FS34&gt;0,WORKDAY(FQ34,10),"-")</f>
        <v>-</v>
      </c>
      <c r="FV34" s="14"/>
      <c r="FW34" s="14"/>
      <c r="FX34" s="205"/>
      <c r="FY34" s="41">
        <v>43574</v>
      </c>
      <c r="FZ34" s="41" t="str">
        <f>IF(CC34&gt;0,IF(DZ34&gt;0,WORKDAY(DY34,20),IF(DQ34&gt;0,WORKDAY(DP34,30),IF(DL34&gt;0,WORKDAY(DK34,40),FY34))),"-")</f>
        <v>-</v>
      </c>
      <c r="GA34" s="14"/>
      <c r="GB34" s="14"/>
      <c r="GC34" s="41" t="str">
        <f>IF(GB34&gt;0,WORKDAY(FY34,10),"-")</f>
        <v>-</v>
      </c>
      <c r="GD34" s="41" t="str">
        <f>IF(GB34&gt;0,WORKDAY(FZ34,10),"-")</f>
        <v>-</v>
      </c>
      <c r="GE34" s="14"/>
      <c r="GF34" s="14"/>
      <c r="GG34" s="205"/>
      <c r="GH34" s="41"/>
      <c r="GI34" s="41"/>
      <c r="GJ34" s="14"/>
      <c r="GK34" s="14"/>
      <c r="GL34" s="41" t="str">
        <f>IF(GK34&gt;0,WORKDAY(GH34,10),"-")</f>
        <v>-</v>
      </c>
      <c r="GM34" s="41" t="str">
        <f>IF(GK34&gt;0,WORKDAY(GI34,10),"-")</f>
        <v>-</v>
      </c>
      <c r="GN34" s="14"/>
      <c r="GO34" s="14"/>
      <c r="GP34" s="228"/>
      <c r="GQ34" s="295"/>
      <c r="GR34" s="295"/>
      <c r="GS34" s="295"/>
      <c r="GT34" s="295"/>
      <c r="GU34" s="295"/>
      <c r="GV34" s="295"/>
      <c r="GW34" s="295"/>
      <c r="GX34" s="295"/>
      <c r="GY34" s="295"/>
      <c r="GZ34" s="147"/>
      <c r="HA34" s="143">
        <f t="shared" ca="1" si="66"/>
        <v>1</v>
      </c>
      <c r="HB34" s="44">
        <f t="shared" ca="1" si="67"/>
        <v>1.3819095477386936E-3</v>
      </c>
      <c r="HC34" s="44">
        <f t="shared" ca="1" si="68"/>
        <v>2.5125628140703518E-3</v>
      </c>
      <c r="HD34" s="44">
        <f t="shared" ca="1" si="69"/>
        <v>2.2357723577235778E-3</v>
      </c>
      <c r="HE34" s="44">
        <f t="shared" ca="1" si="70"/>
        <v>4.0650406504065045E-3</v>
      </c>
      <c r="HF34" s="44"/>
      <c r="HG34" s="44"/>
      <c r="HH34" s="261"/>
      <c r="HI34" s="14" t="str">
        <f t="shared" si="71"/>
        <v>GA</v>
      </c>
      <c r="HJ34" s="41">
        <f t="shared" si="72"/>
        <v>43987</v>
      </c>
      <c r="HK34" s="267" t="str">
        <f t="shared" si="73"/>
        <v>A1</v>
      </c>
      <c r="HL34" s="268" t="str">
        <f t="shared" si="74"/>
        <v>0055-P2-GA1-CPC-TRM-00505</v>
      </c>
      <c r="HM34" s="320">
        <v>1</v>
      </c>
      <c r="HN34" t="s">
        <v>802</v>
      </c>
      <c r="HO34" s="351">
        <f t="shared" si="86"/>
        <v>1</v>
      </c>
      <c r="HP34" s="351" t="str">
        <f t="shared" si="87"/>
        <v>не выгружено 00</v>
      </c>
      <c r="HQ34" s="351" t="str">
        <f t="shared" si="88"/>
        <v>выгружено A1</v>
      </c>
      <c r="HR34" s="351">
        <f t="shared" si="89"/>
        <v>1</v>
      </c>
      <c r="HS34" s="351" t="b">
        <f t="shared" si="90"/>
        <v>0</v>
      </c>
      <c r="HT34" s="351" t="str">
        <f t="shared" si="91"/>
        <v>Выпустить в 00</v>
      </c>
      <c r="HU34" s="351" t="str">
        <f t="shared" si="92"/>
        <v>0055-P2-CPC-GA1-TRM-00409</v>
      </c>
      <c r="HV34" s="351">
        <f t="shared" si="93"/>
        <v>43987</v>
      </c>
      <c r="HW34" s="351" t="str">
        <f t="shared" si="94"/>
        <v>0055-P2-CPC-GA1-TRM-00409</v>
      </c>
      <c r="HX34" s="351">
        <f t="shared" si="95"/>
        <v>44033</v>
      </c>
      <c r="HY34" s="364"/>
      <c r="HZ34" s="361" t="str">
        <f t="shared" si="96"/>
        <v>выгружено</v>
      </c>
      <c r="IA34" s="361" t="str">
        <f t="shared" si="97"/>
        <v>A1</v>
      </c>
      <c r="IB34" s="361">
        <f t="shared" si="98"/>
        <v>1</v>
      </c>
      <c r="IC34" s="361">
        <f t="shared" si="99"/>
        <v>1</v>
      </c>
      <c r="ID34" s="351" t="str">
        <f t="shared" si="100"/>
        <v>1</v>
      </c>
      <c r="IE34" s="351" t="s">
        <v>894</v>
      </c>
      <c r="IF34" s="356">
        <v>1</v>
      </c>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row>
    <row r="35" spans="1:287" s="1" customFormat="1" ht="57" customHeight="1">
      <c r="A35" s="15"/>
      <c r="B35" s="31" t="s">
        <v>164</v>
      </c>
      <c r="C35" s="31" t="s">
        <v>165</v>
      </c>
      <c r="D35" s="14"/>
      <c r="E35" s="14"/>
      <c r="F35" s="14"/>
      <c r="G35" s="14"/>
      <c r="H35" s="14" t="s">
        <v>723</v>
      </c>
      <c r="I35" s="14" t="s">
        <v>724</v>
      </c>
      <c r="J35" s="14"/>
      <c r="K35" s="14"/>
      <c r="L35" s="14"/>
      <c r="M35" s="14"/>
      <c r="N35" s="14"/>
      <c r="O35" s="14"/>
      <c r="P35" s="14" t="s">
        <v>725</v>
      </c>
      <c r="Q35" s="14" t="s">
        <v>726</v>
      </c>
      <c r="R35" s="14" t="s">
        <v>212</v>
      </c>
      <c r="S35" s="14" t="s">
        <v>397</v>
      </c>
      <c r="T35" s="14" t="s">
        <v>398</v>
      </c>
      <c r="U35" s="14" t="s">
        <v>166</v>
      </c>
      <c r="V35" s="14"/>
      <c r="W35" s="14" t="str">
        <f>CONCATENATE(X35,"-",Y35,"-",Z35,AA35,,AB35,"-",AC35)</f>
        <v>4-30-JDMCI-0001</v>
      </c>
      <c r="X35" s="31">
        <v>4</v>
      </c>
      <c r="Y35" s="31">
        <v>30</v>
      </c>
      <c r="Z35" s="14" t="s">
        <v>330</v>
      </c>
      <c r="AA35" s="14" t="s">
        <v>333</v>
      </c>
      <c r="AB35" s="14" t="s">
        <v>334</v>
      </c>
      <c r="AC35" s="31" t="s">
        <v>194</v>
      </c>
      <c r="AD35" s="14"/>
      <c r="AE35" s="31">
        <v>3</v>
      </c>
      <c r="AF35" s="31">
        <v>3</v>
      </c>
      <c r="AG35" s="31" t="s">
        <v>174</v>
      </c>
      <c r="AH35" s="31">
        <v>437</v>
      </c>
      <c r="AI35" s="31" t="s">
        <v>199</v>
      </c>
      <c r="AJ35" s="14"/>
      <c r="AK35" s="14"/>
      <c r="AL35" s="14" t="s">
        <v>127</v>
      </c>
      <c r="AM35" s="14"/>
      <c r="AN35" s="14" t="s">
        <v>178</v>
      </c>
      <c r="AO35" s="14" t="str">
        <f>CONCATENATE("0055-",B35,"-",C35,"-","4",".",AE35,".",AF35,".",AG35,".",AH35,"-",AL35,".",AN35,"-",AI35)</f>
        <v>0055-CPC-GA1-4.3.3.30.437-ATH1.SB-0003</v>
      </c>
      <c r="AP35" s="14" t="str">
        <f>CONCATENATE("0055-",B35,"-",C35,"-","4",".",AE35,".",AF35,".",AG35,".",AH35,"-",AL35,"-",AN35,"-",AI35,"_",BD35,"_",U35)</f>
        <v>0055-CPC-GA1-4.3.3.30.437-ATH1-SB-0003_A1_ER</v>
      </c>
      <c r="AQ35" s="21" t="s">
        <v>354</v>
      </c>
      <c r="AR35" s="21" t="s">
        <v>433</v>
      </c>
      <c r="AS35" s="21" t="s">
        <v>415</v>
      </c>
      <c r="AT35" s="21" t="s">
        <v>416</v>
      </c>
      <c r="AU35" s="21" t="s">
        <v>352</v>
      </c>
      <c r="AV35" s="21" t="s">
        <v>368</v>
      </c>
      <c r="AW35" s="21" t="str">
        <f>CONCATENATE(AQ35," ",AS35,CHAR(10),W35,CHAR(10),AU35)</f>
        <v>DCS Marshalling Cabinet for IS channels 
4-30-JDMCI-0001
Electrical circuits</v>
      </c>
      <c r="AX35" s="21" t="str">
        <f>CONCATENATE(AR35," ",AT35,CHAR(10),W35,CHAR(10),AV35)</f>
        <v>Шкаф кроссовый РСУ, аналоговые и дискретные сигналы, искробезопасный
4-30-JDMCI-0001
Схема электрическая принципиальная</v>
      </c>
      <c r="AY35" s="14"/>
      <c r="AZ35" s="14" t="s">
        <v>798</v>
      </c>
      <c r="BA35" s="14" t="s">
        <v>600</v>
      </c>
      <c r="BB35" s="14" t="str">
        <f t="shared" si="103"/>
        <v>A1</v>
      </c>
      <c r="BC35" s="14" t="str">
        <f t="shared" si="102"/>
        <v>IFR</v>
      </c>
      <c r="BD35" s="14" t="str">
        <f>BB35</f>
        <v>A1</v>
      </c>
      <c r="BE35" s="14"/>
      <c r="BF35" s="14"/>
      <c r="BG35" s="20"/>
      <c r="BH35" s="14"/>
      <c r="BI35" s="14"/>
      <c r="BJ35" s="336">
        <v>44088</v>
      </c>
      <c r="BK35" s="336">
        <f ca="1">IF(BM35&gt;0,BL35,IF(BJ35&lt;TODAY(),WORKDAY(TODAY(),10),BJ35))</f>
        <v>43987</v>
      </c>
      <c r="BL35" s="41">
        <v>43987</v>
      </c>
      <c r="BM35" s="14" t="s">
        <v>858</v>
      </c>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336">
        <f>WORKDAY(BJ35,20)</f>
        <v>44116</v>
      </c>
      <c r="CR35" s="336">
        <f ca="1">IF(BM35&gt;0,WORKDAY(BK35,20),"-")</f>
        <v>44015</v>
      </c>
      <c r="CS35" s="337">
        <v>44033</v>
      </c>
      <c r="CT35" s="325" t="s">
        <v>905</v>
      </c>
      <c r="CU35" s="143">
        <v>1</v>
      </c>
      <c r="CV35" s="41">
        <f>WORKDAY(CQ35,10)</f>
        <v>44130</v>
      </c>
      <c r="CW35" s="41">
        <f ca="1">IF(CT35&gt;0,WORKDAY(CR35,10),"-")</f>
        <v>44029</v>
      </c>
      <c r="CX35" s="40"/>
      <c r="CY35" s="14"/>
      <c r="CZ35" s="41" t="str">
        <f>IF(CY35&gt;0,WORKDAY(CV35,10),"-")</f>
        <v>-</v>
      </c>
      <c r="DA35" s="41" t="str">
        <f>IF(CY35&gt;0,WORKDAY(CW35,10),"-")</f>
        <v>-</v>
      </c>
      <c r="DB35" s="14"/>
      <c r="DC35" s="14"/>
      <c r="DD35" s="143"/>
      <c r="DE35" s="41" t="str">
        <f>IF(DC35&gt;0,WORKDAY(CZ35,10),"-")</f>
        <v>-</v>
      </c>
      <c r="DF35" s="41" t="str">
        <f>IF(DC35&gt;0,WORKDAY(DA35,10),"-")</f>
        <v>-</v>
      </c>
      <c r="DG35" s="14"/>
      <c r="DH35" s="14"/>
      <c r="DI35" s="41" t="str">
        <f>IF(DH35&gt;0,WORKDAY(DE35,10),"-")</f>
        <v>-</v>
      </c>
      <c r="DJ35" s="41" t="str">
        <f>IF(DH35&gt;0,WORKDAY(DF35,10),"-")</f>
        <v>-</v>
      </c>
      <c r="DK35" s="14"/>
      <c r="DL35" s="14"/>
      <c r="DM35" s="143"/>
      <c r="DN35" s="41" t="str">
        <f>IF(DL35&gt;0,WORKDAY(DI35,10),"-")</f>
        <v>-</v>
      </c>
      <c r="DO35" s="41" t="str">
        <f>IF(DL35&gt;0,WORKDAY(DJ35,10),"-")</f>
        <v>-</v>
      </c>
      <c r="DP35" s="14"/>
      <c r="DQ35" s="14"/>
      <c r="DR35" s="41" t="str">
        <f>IF(DQ35&gt;0,WORKDAY(DN35,10),"-")</f>
        <v>-</v>
      </c>
      <c r="DS35" s="41" t="str">
        <f>IF(DQ35&gt;0,WORKDAY(DO35,10),"-")</f>
        <v>-</v>
      </c>
      <c r="DT35" s="14"/>
      <c r="DU35" s="14"/>
      <c r="DV35" s="205"/>
      <c r="DW35" s="41" t="str">
        <f>IF(DU35&gt;0,WORKDAY(DR35,10),"-")</f>
        <v>-</v>
      </c>
      <c r="DX35" s="41" t="str">
        <f>IF(DU35&gt;0,WORKDAY(DS35,10),"-")</f>
        <v>-</v>
      </c>
      <c r="DY35" s="14"/>
      <c r="DZ35" s="14"/>
      <c r="EA35" s="41" t="str">
        <f>IF(DZ35&gt;0,WORKDAY(DW35,10),"-")</f>
        <v>-</v>
      </c>
      <c r="EB35" s="41" t="str">
        <f>IF(DZ35&gt;0,WORKDAY(DX35,10),"-")</f>
        <v>-</v>
      </c>
      <c r="EC35" s="14"/>
      <c r="ED35" s="14"/>
      <c r="EE35" s="205"/>
      <c r="EF35" s="41" t="str">
        <f>IF(ED35&gt;0,WORKDAY(EA35,10),"-")</f>
        <v>-</v>
      </c>
      <c r="EG35" s="41" t="str">
        <f>IF(ED35&gt;0,WORKDAY(EB35,10),"-")</f>
        <v>-</v>
      </c>
      <c r="EH35" s="14"/>
      <c r="EI35" s="14"/>
      <c r="EJ35" s="41" t="str">
        <f>IF(EI35&gt;0,WORKDAY(EF35,10),"-")</f>
        <v>-</v>
      </c>
      <c r="EK35" s="41" t="str">
        <f>IF(EI35&gt;0,WORKDAY(EG35,10),"-")</f>
        <v>-</v>
      </c>
      <c r="EL35" s="14"/>
      <c r="EM35" s="14"/>
      <c r="EN35" s="205"/>
      <c r="EO35" s="41" t="str">
        <f>IF(EM35&gt;0,WORKDAY(EJ35,10),"-")</f>
        <v>-</v>
      </c>
      <c r="EP35" s="41" t="str">
        <f>IF(EM35&gt;0,WORKDAY(EK35,10),"-")</f>
        <v>-</v>
      </c>
      <c r="EQ35" s="14"/>
      <c r="ER35" s="14"/>
      <c r="ES35" s="41" t="str">
        <f>IF(ER35&gt;0,WORKDAY(EO35,10),"-")</f>
        <v>-</v>
      </c>
      <c r="ET35" s="41" t="str">
        <f>IF(ER35&gt;0,WORKDAY(EP35,10),"-")</f>
        <v>-</v>
      </c>
      <c r="EU35" s="14"/>
      <c r="EV35" s="14"/>
      <c r="EW35" s="205"/>
      <c r="EX35" s="41" t="str">
        <f>IF(EV35&gt;0,WORKDAY(ES35,10),"-")</f>
        <v>-</v>
      </c>
      <c r="EY35" s="41" t="str">
        <f>IF(EV35&gt;0,WORKDAY(ET35,10),"-")</f>
        <v>-</v>
      </c>
      <c r="EZ35" s="14"/>
      <c r="FA35" s="14"/>
      <c r="FB35" s="41" t="str">
        <f>IF(FA35&gt;0,WORKDAY(EX35,10),"-")</f>
        <v>-</v>
      </c>
      <c r="FC35" s="41" t="str">
        <f>IF(FA35&gt;0,WORKDAY(EY35,10),"-")</f>
        <v>-</v>
      </c>
      <c r="FD35" s="14"/>
      <c r="FE35" s="14"/>
      <c r="FF35" s="295"/>
      <c r="FG35" s="41">
        <v>43574</v>
      </c>
      <c r="FH35" s="41">
        <f ca="1">IF(BK35&gt;0,IF(DH35&gt;0,WORKDAY(DG35,20),IF(CY35&gt;0,WORKDAY(CX35,30),IF(CT35&gt;0,WORKDAY(CS35,40),FG35))),"-")</f>
        <v>44089</v>
      </c>
      <c r="FI35" s="147"/>
      <c r="FJ35" s="14"/>
      <c r="FK35" s="41" t="str">
        <f>IF(FJ35&gt;0,WORKDAY(FG35,10),"-")</f>
        <v>-</v>
      </c>
      <c r="FL35" s="41" t="str">
        <f>IF(FJ35&gt;0,WORKDAY(FH35,10),"-")</f>
        <v>-</v>
      </c>
      <c r="FM35" s="14"/>
      <c r="FN35" s="14"/>
      <c r="FO35" s="143"/>
      <c r="FP35" s="41">
        <v>43574</v>
      </c>
      <c r="FQ35" s="41" t="str">
        <f>IF(BT35&gt;0,IF(DQ35&gt;0,WORKDAY(DP35,20),IF(DH35&gt;0,WORKDAY(DG35,30),IF(DC35&gt;0,WORKDAY(DB35,40),FP35))),"-")</f>
        <v>-</v>
      </c>
      <c r="FR35" s="14"/>
      <c r="FS35" s="14"/>
      <c r="FT35" s="41" t="str">
        <f>IF(FS35&gt;0,WORKDAY(FP35,10),"-")</f>
        <v>-</v>
      </c>
      <c r="FU35" s="41" t="str">
        <f>IF(FS35&gt;0,WORKDAY(FQ35,10),"-")</f>
        <v>-</v>
      </c>
      <c r="FV35" s="14"/>
      <c r="FW35" s="14"/>
      <c r="FX35" s="205"/>
      <c r="FY35" s="41">
        <v>43574</v>
      </c>
      <c r="FZ35" s="41" t="str">
        <f>IF(CC35&gt;0,IF(DZ35&gt;0,WORKDAY(DY35,20),IF(DQ35&gt;0,WORKDAY(DP35,30),IF(DL35&gt;0,WORKDAY(DK35,40),FY35))),"-")</f>
        <v>-</v>
      </c>
      <c r="GA35" s="14"/>
      <c r="GB35" s="14"/>
      <c r="GC35" s="41" t="str">
        <f>IF(GB35&gt;0,WORKDAY(FY35,10),"-")</f>
        <v>-</v>
      </c>
      <c r="GD35" s="41" t="str">
        <f>IF(GB35&gt;0,WORKDAY(FZ35,10),"-")</f>
        <v>-</v>
      </c>
      <c r="GE35" s="14"/>
      <c r="GF35" s="14"/>
      <c r="GG35" s="205"/>
      <c r="GH35" s="41"/>
      <c r="GI35" s="41"/>
      <c r="GJ35" s="14"/>
      <c r="GK35" s="14"/>
      <c r="GL35" s="41" t="str">
        <f>IF(GK35&gt;0,WORKDAY(GH35,10),"-")</f>
        <v>-</v>
      </c>
      <c r="GM35" s="41" t="str">
        <f>IF(GK35&gt;0,WORKDAY(GI35,10),"-")</f>
        <v>-</v>
      </c>
      <c r="GN35" s="14"/>
      <c r="GO35" s="14"/>
      <c r="GP35" s="228"/>
      <c r="GQ35" s="295"/>
      <c r="GR35" s="295"/>
      <c r="GS35" s="295"/>
      <c r="GT35" s="295"/>
      <c r="GU35" s="295"/>
      <c r="GV35" s="295"/>
      <c r="GW35" s="295"/>
      <c r="GX35" s="295"/>
      <c r="GY35" s="295"/>
      <c r="GZ35" s="147"/>
      <c r="HA35" s="143">
        <f t="shared" ca="1" si="66"/>
        <v>1</v>
      </c>
      <c r="HB35" s="44">
        <f t="shared" ca="1" si="67"/>
        <v>1.3819095477386936E-3</v>
      </c>
      <c r="HC35" s="44">
        <f t="shared" ca="1" si="68"/>
        <v>2.5125628140703518E-3</v>
      </c>
      <c r="HD35" s="44">
        <f t="shared" ca="1" si="69"/>
        <v>2.2357723577235778E-3</v>
      </c>
      <c r="HE35" s="44">
        <f t="shared" ca="1" si="70"/>
        <v>4.0650406504065045E-3</v>
      </c>
      <c r="HF35" s="44"/>
      <c r="HG35" s="44"/>
      <c r="HH35" s="261"/>
      <c r="HI35" s="14" t="str">
        <f t="shared" si="71"/>
        <v>GA</v>
      </c>
      <c r="HJ35" s="41">
        <f t="shared" si="72"/>
        <v>43987</v>
      </c>
      <c r="HK35" s="267" t="str">
        <f t="shared" si="73"/>
        <v>A1</v>
      </c>
      <c r="HL35" s="268" t="str">
        <f t="shared" si="74"/>
        <v>0055-P2-GA1-CPC-TRM-00505</v>
      </c>
      <c r="HM35" s="320">
        <v>1</v>
      </c>
      <c r="HN35" t="s">
        <v>802</v>
      </c>
      <c r="HO35" s="351">
        <f t="shared" si="86"/>
        <v>1</v>
      </c>
      <c r="HP35" s="351" t="str">
        <f t="shared" si="87"/>
        <v>не выгружено 00</v>
      </c>
      <c r="HQ35" s="351" t="str">
        <f t="shared" si="88"/>
        <v>выгружено A1</v>
      </c>
      <c r="HR35" s="351">
        <f t="shared" si="89"/>
        <v>1</v>
      </c>
      <c r="HS35" s="351" t="b">
        <f t="shared" si="90"/>
        <v>0</v>
      </c>
      <c r="HT35" s="351" t="str">
        <f t="shared" si="91"/>
        <v>Выпустить в 00</v>
      </c>
      <c r="HU35" s="351" t="str">
        <f t="shared" si="92"/>
        <v>0055-P2-CPC-GA1-TRM-00409</v>
      </c>
      <c r="HV35" s="351">
        <f t="shared" si="93"/>
        <v>43987</v>
      </c>
      <c r="HW35" s="351" t="str">
        <f t="shared" si="94"/>
        <v>0055-P2-CPC-GA1-TRM-00409</v>
      </c>
      <c r="HX35" s="351">
        <f t="shared" si="95"/>
        <v>44033</v>
      </c>
      <c r="HY35" s="364"/>
      <c r="HZ35" s="361" t="str">
        <f t="shared" si="96"/>
        <v>выгружено</v>
      </c>
      <c r="IA35" s="361" t="str">
        <f t="shared" si="97"/>
        <v>A1</v>
      </c>
      <c r="IB35" s="361">
        <f t="shared" si="98"/>
        <v>1</v>
      </c>
      <c r="IC35" s="361">
        <f t="shared" si="99"/>
        <v>1</v>
      </c>
      <c r="ID35" s="351" t="str">
        <f t="shared" si="100"/>
        <v>1</v>
      </c>
      <c r="IE35" s="351" t="s">
        <v>894</v>
      </c>
      <c r="IF35" s="356">
        <v>1</v>
      </c>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row>
    <row r="36" spans="1:287" s="1" customFormat="1" ht="57" customHeight="1">
      <c r="A36" s="15"/>
      <c r="B36" s="31" t="s">
        <v>164</v>
      </c>
      <c r="C36" s="31" t="s">
        <v>165</v>
      </c>
      <c r="D36" s="14"/>
      <c r="E36" s="14"/>
      <c r="F36" s="14"/>
      <c r="G36" s="14"/>
      <c r="H36" s="14" t="s">
        <v>723</v>
      </c>
      <c r="I36" s="14" t="s">
        <v>724</v>
      </c>
      <c r="J36" s="14"/>
      <c r="K36" s="14"/>
      <c r="L36" s="14"/>
      <c r="M36" s="14"/>
      <c r="N36" s="14"/>
      <c r="O36" s="14"/>
      <c r="P36" s="14" t="s">
        <v>725</v>
      </c>
      <c r="Q36" s="14" t="s">
        <v>726</v>
      </c>
      <c r="R36" s="14" t="s">
        <v>212</v>
      </c>
      <c r="S36" s="14" t="s">
        <v>397</v>
      </c>
      <c r="T36" s="14" t="s">
        <v>398</v>
      </c>
      <c r="U36" s="14" t="s">
        <v>166</v>
      </c>
      <c r="V36" s="14"/>
      <c r="W36" s="14" t="str">
        <f>CONCATENATE(X36,"-",Y36,"-",Z36,AA36,,AB36,"-",AC36)</f>
        <v>4-30-JDMCI-0001</v>
      </c>
      <c r="X36" s="31">
        <v>4</v>
      </c>
      <c r="Y36" s="31">
        <v>30</v>
      </c>
      <c r="Z36" s="14" t="s">
        <v>330</v>
      </c>
      <c r="AA36" s="14" t="s">
        <v>333</v>
      </c>
      <c r="AB36" s="14" t="s">
        <v>334</v>
      </c>
      <c r="AC36" s="31" t="s">
        <v>194</v>
      </c>
      <c r="AD36" s="14"/>
      <c r="AE36" s="31">
        <v>3</v>
      </c>
      <c r="AF36" s="31" t="s">
        <v>189</v>
      </c>
      <c r="AG36" s="31" t="s">
        <v>174</v>
      </c>
      <c r="AH36" s="31">
        <v>437</v>
      </c>
      <c r="AI36" s="31" t="s">
        <v>199</v>
      </c>
      <c r="AJ36" s="14"/>
      <c r="AK36" s="14"/>
      <c r="AL36" s="14" t="s">
        <v>127</v>
      </c>
      <c r="AM36" s="14"/>
      <c r="AN36" s="14" t="s">
        <v>675</v>
      </c>
      <c r="AO36" s="14" t="str">
        <f>CONCATENATE("0055-",B36,"-",C36,"-","4",".",AE36,".",AF36,".",AG36,".",AH36,"-",AL36,".",AN36,"-",AI36)</f>
        <v>0055-CPC-GA1-4.3.3.30.437-ATH1.JH-0003</v>
      </c>
      <c r="AP36" s="14" t="str">
        <f>CONCATENATE("0055-",B36,"-",C36,"-","4",".",AE36,".",AF36,".",AG36,".",AH36,"-",AL36,"-",AN36,"-",AI36,"_",BD36,"_",U36)</f>
        <v>0055-CPC-GA1-4.3.3.30.437-ATH1-JH-0003_00_ER</v>
      </c>
      <c r="AQ36" s="21" t="s">
        <v>354</v>
      </c>
      <c r="AR36" s="21" t="s">
        <v>433</v>
      </c>
      <c r="AS36" s="21" t="s">
        <v>415</v>
      </c>
      <c r="AT36" s="21" t="s">
        <v>416</v>
      </c>
      <c r="AU36" s="21" t="s">
        <v>315</v>
      </c>
      <c r="AV36" s="21" t="s">
        <v>316</v>
      </c>
      <c r="AW36" s="21" t="str">
        <f>CONCATENATE(AQ36," ",AS36,CHAR(10),W36,CHAR(10),AU36)</f>
        <v>DCS Marshalling Cabinet for IS channels 
4-30-JDMCI-0001
Passport</v>
      </c>
      <c r="AX36" s="21" t="str">
        <f>CONCATENATE(AR36," ",AT36,CHAR(10),W36,CHAR(10),AV36)</f>
        <v>Шкаф кроссовый РСУ, аналоговые и дискретные сигналы, искробезопасный
4-30-JDMCI-0001
Паспорт</v>
      </c>
      <c r="AY36" s="14"/>
      <c r="AZ36" s="14" t="s">
        <v>798</v>
      </c>
      <c r="BA36" s="14" t="s">
        <v>600</v>
      </c>
      <c r="BB36" s="14" t="str">
        <f t="shared" si="103"/>
        <v>00</v>
      </c>
      <c r="BC36" s="14" t="str">
        <f t="shared" si="102"/>
        <v>IFU</v>
      </c>
      <c r="BD36" s="14" t="str">
        <f>BB36</f>
        <v>00</v>
      </c>
      <c r="BE36" s="14"/>
      <c r="BF36" s="14"/>
      <c r="BG36" s="20"/>
      <c r="BH36" s="14"/>
      <c r="BI36" s="14"/>
      <c r="BJ36" s="336">
        <v>44088</v>
      </c>
      <c r="BK36" s="336">
        <f ca="1">IF(BM36&gt;0,BL36,IF(BJ36&lt;TODAY(),WORKDAY(TODAY(),10),BJ36))</f>
        <v>43997</v>
      </c>
      <c r="BL36" s="41">
        <v>43997</v>
      </c>
      <c r="BM36" s="14" t="s">
        <v>866</v>
      </c>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336">
        <f>WORKDAY(BJ36,20)</f>
        <v>44116</v>
      </c>
      <c r="CR36" s="336">
        <f ca="1">IF(BM36&gt;0,WORKDAY(BK36,20),"-")</f>
        <v>44025</v>
      </c>
      <c r="CS36" s="336">
        <v>44013</v>
      </c>
      <c r="CT36" s="325" t="s">
        <v>903</v>
      </c>
      <c r="CU36" s="143">
        <v>3</v>
      </c>
      <c r="CV36" s="41">
        <f>WORKDAY(CQ36,10)</f>
        <v>44130</v>
      </c>
      <c r="CW36" s="41">
        <f ca="1">IF(CT36&gt;0,WORKDAY(CR36,10),"-")</f>
        <v>44039</v>
      </c>
      <c r="CX36" s="14"/>
      <c r="CY36" s="14"/>
      <c r="CZ36" s="41" t="str">
        <f>IF(CY36&gt;0,WORKDAY(CV36,10),"-")</f>
        <v>-</v>
      </c>
      <c r="DA36" s="41" t="str">
        <f>IF(CY36&gt;0,WORKDAY(CW36,10),"-")</f>
        <v>-</v>
      </c>
      <c r="DB36" s="14"/>
      <c r="DC36" s="14"/>
      <c r="DD36" s="143"/>
      <c r="DE36" s="41" t="str">
        <f>IF(DC36&gt;0,WORKDAY(CZ36,10),"-")</f>
        <v>-</v>
      </c>
      <c r="DF36" s="41" t="str">
        <f>IF(DC36&gt;0,WORKDAY(DA36,10),"-")</f>
        <v>-</v>
      </c>
      <c r="DG36" s="14"/>
      <c r="DH36" s="14"/>
      <c r="DI36" s="41" t="str">
        <f>IF(DH36&gt;0,WORKDAY(DE36,10),"-")</f>
        <v>-</v>
      </c>
      <c r="DJ36" s="41" t="str">
        <f>IF(DH36&gt;0,WORKDAY(DF36,10),"-")</f>
        <v>-</v>
      </c>
      <c r="DK36" s="14"/>
      <c r="DL36" s="14"/>
      <c r="DM36" s="143"/>
      <c r="DN36" s="41" t="str">
        <f>IF(DL36&gt;0,WORKDAY(DI36,10),"-")</f>
        <v>-</v>
      </c>
      <c r="DO36" s="41" t="str">
        <f>IF(DL36&gt;0,WORKDAY(DJ36,10),"-")</f>
        <v>-</v>
      </c>
      <c r="DP36" s="14"/>
      <c r="DQ36" s="14"/>
      <c r="DR36" s="41" t="str">
        <f>IF(DQ36&gt;0,WORKDAY(DN36,10),"-")</f>
        <v>-</v>
      </c>
      <c r="DS36" s="41" t="str">
        <f>IF(DQ36&gt;0,WORKDAY(DO36,10),"-")</f>
        <v>-</v>
      </c>
      <c r="DT36" s="14"/>
      <c r="DU36" s="14"/>
      <c r="DV36" s="205"/>
      <c r="DW36" s="41" t="str">
        <f>IF(DU36&gt;0,WORKDAY(DR36,10),"-")</f>
        <v>-</v>
      </c>
      <c r="DX36" s="41" t="str">
        <f>IF(DU36&gt;0,WORKDAY(DS36,10),"-")</f>
        <v>-</v>
      </c>
      <c r="DY36" s="14"/>
      <c r="DZ36" s="14"/>
      <c r="EA36" s="41" t="str">
        <f>IF(DZ36&gt;0,WORKDAY(DW36,10),"-")</f>
        <v>-</v>
      </c>
      <c r="EB36" s="41" t="str">
        <f>IF(DZ36&gt;0,WORKDAY(DX36,10),"-")</f>
        <v>-</v>
      </c>
      <c r="EC36" s="14"/>
      <c r="ED36" s="14"/>
      <c r="EE36" s="205"/>
      <c r="EF36" s="41" t="str">
        <f>IF(ED36&gt;0,WORKDAY(EA36,10),"-")</f>
        <v>-</v>
      </c>
      <c r="EG36" s="41" t="str">
        <f>IF(ED36&gt;0,WORKDAY(EB36,10),"-")</f>
        <v>-</v>
      </c>
      <c r="EH36" s="14"/>
      <c r="EI36" s="14"/>
      <c r="EJ36" s="41" t="str">
        <f>IF(EI36&gt;0,WORKDAY(EF36,10),"-")</f>
        <v>-</v>
      </c>
      <c r="EK36" s="41" t="str">
        <f>IF(EI36&gt;0,WORKDAY(EG36,10),"-")</f>
        <v>-</v>
      </c>
      <c r="EL36" s="14"/>
      <c r="EM36" s="14"/>
      <c r="EN36" s="205"/>
      <c r="EO36" s="41" t="str">
        <f>IF(EM36&gt;0,WORKDAY(EJ36,10),"-")</f>
        <v>-</v>
      </c>
      <c r="EP36" s="41" t="str">
        <f>IF(EM36&gt;0,WORKDAY(EK36,10),"-")</f>
        <v>-</v>
      </c>
      <c r="EQ36" s="14"/>
      <c r="ER36" s="14"/>
      <c r="ES36" s="41" t="str">
        <f>IF(ER36&gt;0,WORKDAY(EO36,10),"-")</f>
        <v>-</v>
      </c>
      <c r="ET36" s="41" t="str">
        <f>IF(ER36&gt;0,WORKDAY(EP36,10),"-")</f>
        <v>-</v>
      </c>
      <c r="EU36" s="14"/>
      <c r="EV36" s="14"/>
      <c r="EW36" s="205"/>
      <c r="EX36" s="41" t="str">
        <f>IF(EV36&gt;0,WORKDAY(ES36,10),"-")</f>
        <v>-</v>
      </c>
      <c r="EY36" s="41" t="str">
        <f>IF(EV36&gt;0,WORKDAY(ET36,10),"-")</f>
        <v>-</v>
      </c>
      <c r="EZ36" s="14"/>
      <c r="FA36" s="14"/>
      <c r="FB36" s="41" t="str">
        <f>IF(FA36&gt;0,WORKDAY(EX36,10),"-")</f>
        <v>-</v>
      </c>
      <c r="FC36" s="41" t="str">
        <f>IF(FA36&gt;0,WORKDAY(EY36,10),"-")</f>
        <v>-</v>
      </c>
      <c r="FD36" s="14"/>
      <c r="FE36" s="14"/>
      <c r="FF36" s="295"/>
      <c r="FG36" s="41">
        <v>43574</v>
      </c>
      <c r="FH36" s="41">
        <f ca="1">IF(BK36&gt;0,IF(DH36&gt;0,WORKDAY(DG36,20),IF(CY36&gt;0,WORKDAY(CX36,30),IF(CT36&gt;0,WORKDAY(CS36,40),FG36))),"-")</f>
        <v>44069</v>
      </c>
      <c r="FI36" s="14">
        <v>44088</v>
      </c>
      <c r="FJ36" s="14" t="s">
        <v>924</v>
      </c>
      <c r="FK36" s="41">
        <f>IF(FJ36&gt;0,WORKDAY(FG36,10),"-")</f>
        <v>43588</v>
      </c>
      <c r="FL36" s="41">
        <f ca="1">IF(FJ36&gt;0,WORKDAY(FH36,10),"-")</f>
        <v>44083</v>
      </c>
      <c r="FM36" s="14"/>
      <c r="FN36" s="14"/>
      <c r="FO36" s="143"/>
      <c r="FP36" s="41">
        <v>43574</v>
      </c>
      <c r="FQ36" s="41" t="str">
        <f>IF(BT36&gt;0,IF(DQ36&gt;0,WORKDAY(DP36,20),IF(DH36&gt;0,WORKDAY(DG36,30),IF(DC36&gt;0,WORKDAY(DB36,40),FP36))),"-")</f>
        <v>-</v>
      </c>
      <c r="FR36" s="14"/>
      <c r="FS36" s="14"/>
      <c r="FT36" s="41" t="str">
        <f>IF(FS36&gt;0,WORKDAY(FP36,10),"-")</f>
        <v>-</v>
      </c>
      <c r="FU36" s="41" t="str">
        <f>IF(FS36&gt;0,WORKDAY(FQ36,10),"-")</f>
        <v>-</v>
      </c>
      <c r="FV36" s="14"/>
      <c r="FW36" s="14"/>
      <c r="FX36" s="205"/>
      <c r="FY36" s="41">
        <v>43574</v>
      </c>
      <c r="FZ36" s="41" t="str">
        <f>IF(CC36&gt;0,IF(DZ36&gt;0,WORKDAY(DY36,20),IF(DQ36&gt;0,WORKDAY(DP36,30),IF(DL36&gt;0,WORKDAY(DK36,40),FY36))),"-")</f>
        <v>-</v>
      </c>
      <c r="GA36" s="14"/>
      <c r="GB36" s="14"/>
      <c r="GC36" s="41" t="str">
        <f>IF(GB36&gt;0,WORKDAY(FY36,10),"-")</f>
        <v>-</v>
      </c>
      <c r="GD36" s="41" t="str">
        <f>IF(GB36&gt;0,WORKDAY(FZ36,10),"-")</f>
        <v>-</v>
      </c>
      <c r="GE36" s="14"/>
      <c r="GF36" s="14"/>
      <c r="GG36" s="205"/>
      <c r="GH36" s="41"/>
      <c r="GI36" s="41"/>
      <c r="GJ36" s="14"/>
      <c r="GK36" s="14"/>
      <c r="GL36" s="41" t="str">
        <f>IF(GK36&gt;0,WORKDAY(GH36,10),"-")</f>
        <v>-</v>
      </c>
      <c r="GM36" s="41" t="str">
        <f>IF(GK36&gt;0,WORKDAY(GI36,10),"-")</f>
        <v>-</v>
      </c>
      <c r="GN36" s="14"/>
      <c r="GO36" s="14"/>
      <c r="GP36" s="228"/>
      <c r="GQ36" s="295"/>
      <c r="GR36" s="295"/>
      <c r="GS36" s="295"/>
      <c r="GT36" s="295"/>
      <c r="GU36" s="295"/>
      <c r="GV36" s="295"/>
      <c r="GW36" s="295"/>
      <c r="GX36" s="295"/>
      <c r="GY36" s="295"/>
      <c r="GZ36" s="147"/>
      <c r="HA36" s="143">
        <f t="shared" ca="1" si="66"/>
        <v>1</v>
      </c>
      <c r="HB36" s="44">
        <f t="shared" ca="1" si="67"/>
        <v>2.5125628140703518E-3</v>
      </c>
      <c r="HC36" s="44">
        <f t="shared" ca="1" si="68"/>
        <v>2.5125628140703518E-3</v>
      </c>
      <c r="HD36" s="44">
        <f t="shared" ca="1" si="69"/>
        <v>4.0650406504065045E-3</v>
      </c>
      <c r="HE36" s="44">
        <f t="shared" ca="1" si="70"/>
        <v>4.0650406504065045E-3</v>
      </c>
      <c r="HF36" s="44"/>
      <c r="HG36" s="44"/>
      <c r="HH36" s="261"/>
      <c r="HI36" s="14" t="str">
        <f t="shared" si="71"/>
        <v>rev. 00</v>
      </c>
      <c r="HJ36" s="41">
        <f t="shared" si="72"/>
        <v>44088</v>
      </c>
      <c r="HK36" s="267" t="str">
        <f t="shared" si="73"/>
        <v>00</v>
      </c>
      <c r="HL36" s="268" t="str">
        <f t="shared" si="74"/>
        <v>0055-P2-CPC-GA1-TRM-00581</v>
      </c>
      <c r="HM36" s="320">
        <v>1</v>
      </c>
      <c r="HN36" t="s">
        <v>802</v>
      </c>
      <c r="HO36" s="351">
        <f t="shared" si="86"/>
        <v>3</v>
      </c>
      <c r="HP36" s="351" t="str">
        <f t="shared" si="87"/>
        <v>ожидание 00</v>
      </c>
      <c r="HQ36" s="351" t="str">
        <f t="shared" si="88"/>
        <v>выгружено 00</v>
      </c>
      <c r="HR36" s="351" t="str">
        <f t="shared" si="89"/>
        <v>ожидание 00</v>
      </c>
      <c r="HS36" s="351" t="b">
        <f t="shared" si="90"/>
        <v>0</v>
      </c>
      <c r="HT36" s="351" t="str">
        <f t="shared" si="91"/>
        <v>ожидание замечаний</v>
      </c>
      <c r="HU36" s="351" t="str">
        <f t="shared" si="92"/>
        <v>0055-P2-CPC-GA1-TRM-00396</v>
      </c>
      <c r="HV36" s="351">
        <f t="shared" si="93"/>
        <v>44088</v>
      </c>
      <c r="HW36" s="351" t="str">
        <f t="shared" si="94"/>
        <v>ожидание 00</v>
      </c>
      <c r="HX36" s="351" t="str">
        <f t="shared" si="95"/>
        <v>ожидание 00</v>
      </c>
      <c r="HY36" s="364"/>
      <c r="HZ36" s="361" t="str">
        <f t="shared" si="96"/>
        <v>выгружено</v>
      </c>
      <c r="IA36" s="361" t="str">
        <f t="shared" si="97"/>
        <v>00</v>
      </c>
      <c r="IB36" s="361" t="str">
        <f t="shared" si="98"/>
        <v>ожидание замечаний к ревизии</v>
      </c>
      <c r="IC36" s="361" t="str">
        <f t="shared" si="99"/>
        <v>00</v>
      </c>
      <c r="ID36" s="351" t="str">
        <f t="shared" si="100"/>
        <v>1</v>
      </c>
      <c r="IE36" s="351" t="s">
        <v>894</v>
      </c>
      <c r="IF36" s="356">
        <v>1</v>
      </c>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row>
    <row r="37" spans="1:287" s="27" customFormat="1" ht="15" customHeight="1">
      <c r="A37" s="15"/>
      <c r="B37" s="32"/>
      <c r="C37" s="32"/>
      <c r="D37" s="26"/>
      <c r="E37" s="26"/>
      <c r="F37" s="26"/>
      <c r="G37" s="26"/>
      <c r="H37" s="26"/>
      <c r="I37" s="26"/>
      <c r="J37" s="26"/>
      <c r="K37" s="26"/>
      <c r="L37" s="26"/>
      <c r="M37" s="26"/>
      <c r="N37" s="26"/>
      <c r="O37" s="26"/>
      <c r="P37" s="26"/>
      <c r="Q37" s="26"/>
      <c r="R37" s="26"/>
      <c r="S37" s="26"/>
      <c r="T37" s="26"/>
      <c r="U37" s="26"/>
      <c r="V37" s="26"/>
      <c r="W37" s="32"/>
      <c r="X37" s="32"/>
      <c r="Y37" s="32"/>
      <c r="Z37" s="32"/>
      <c r="AA37" s="32"/>
      <c r="AB37" s="32"/>
      <c r="AC37" s="32"/>
      <c r="AD37" s="26"/>
      <c r="AE37" s="32"/>
      <c r="AF37" s="32"/>
      <c r="AG37" s="32"/>
      <c r="AH37" s="32"/>
      <c r="AI37" s="32"/>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341"/>
      <c r="BK37" s="341"/>
      <c r="BL37" s="163"/>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338"/>
      <c r="CR37" s="338"/>
      <c r="CS37" s="338"/>
      <c r="CT37" s="326"/>
      <c r="CU37" s="219"/>
      <c r="CV37" s="26"/>
      <c r="CW37" s="26"/>
      <c r="CX37" s="26"/>
      <c r="CY37" s="26"/>
      <c r="CZ37" s="26"/>
      <c r="DA37" s="26"/>
      <c r="DB37" s="26"/>
      <c r="DC37" s="26"/>
      <c r="DD37" s="219"/>
      <c r="DE37" s="26"/>
      <c r="DF37" s="26"/>
      <c r="DG37" s="26"/>
      <c r="DH37" s="26"/>
      <c r="DI37" s="26"/>
      <c r="DJ37" s="26"/>
      <c r="DK37" s="26"/>
      <c r="DL37" s="26"/>
      <c r="DM37" s="219"/>
      <c r="DN37" s="26"/>
      <c r="DO37" s="26"/>
      <c r="DP37" s="26"/>
      <c r="DQ37" s="26"/>
      <c r="DR37" s="26"/>
      <c r="DS37" s="26"/>
      <c r="DT37" s="26"/>
      <c r="DU37" s="26"/>
      <c r="DV37" s="229"/>
      <c r="DW37" s="26"/>
      <c r="DX37" s="26"/>
      <c r="DY37" s="26"/>
      <c r="DZ37" s="26"/>
      <c r="EA37" s="26"/>
      <c r="EB37" s="26"/>
      <c r="EC37" s="26"/>
      <c r="ED37" s="26"/>
      <c r="EE37" s="229"/>
      <c r="EF37" s="26"/>
      <c r="EG37" s="26"/>
      <c r="EH37" s="26"/>
      <c r="EI37" s="26"/>
      <c r="EJ37" s="26"/>
      <c r="EK37" s="26"/>
      <c r="EL37" s="26"/>
      <c r="EM37" s="26"/>
      <c r="EN37" s="229"/>
      <c r="EO37" s="26"/>
      <c r="EP37" s="26"/>
      <c r="EQ37" s="26"/>
      <c r="ER37" s="26"/>
      <c r="ES37" s="26"/>
      <c r="ET37" s="26"/>
      <c r="EU37" s="26"/>
      <c r="EV37" s="26"/>
      <c r="EW37" s="229"/>
      <c r="EX37" s="26"/>
      <c r="EY37" s="26"/>
      <c r="EZ37" s="26"/>
      <c r="FA37" s="26"/>
      <c r="FB37" s="26"/>
      <c r="FC37" s="26"/>
      <c r="FD37" s="26"/>
      <c r="FE37" s="26"/>
      <c r="FF37" s="229"/>
      <c r="FG37" s="26"/>
      <c r="FH37" s="26"/>
      <c r="FI37" s="26"/>
      <c r="FJ37" s="26"/>
      <c r="FK37" s="26"/>
      <c r="FL37" s="26"/>
      <c r="FM37" s="26"/>
      <c r="FN37" s="26"/>
      <c r="FO37" s="219"/>
      <c r="FP37" s="26"/>
      <c r="FQ37" s="26"/>
      <c r="FR37" s="26"/>
      <c r="FS37" s="26"/>
      <c r="FT37" s="26"/>
      <c r="FU37" s="26"/>
      <c r="FV37" s="26"/>
      <c r="FW37" s="26"/>
      <c r="FX37" s="229"/>
      <c r="FY37" s="26"/>
      <c r="FZ37" s="26"/>
      <c r="GA37" s="26"/>
      <c r="GB37" s="26"/>
      <c r="GC37" s="26"/>
      <c r="GD37" s="26"/>
      <c r="GE37" s="26"/>
      <c r="GF37" s="26"/>
      <c r="GG37" s="229"/>
      <c r="GH37" s="26"/>
      <c r="GI37" s="26"/>
      <c r="GJ37" s="26"/>
      <c r="GK37" s="26"/>
      <c r="GL37" s="26"/>
      <c r="GM37" s="26"/>
      <c r="GN37" s="26"/>
      <c r="GO37" s="26"/>
      <c r="GP37" s="229"/>
      <c r="GQ37" s="229"/>
      <c r="GR37" s="229"/>
      <c r="GS37" s="229"/>
      <c r="GT37" s="229"/>
      <c r="GU37" s="229"/>
      <c r="GV37" s="229"/>
      <c r="GW37" s="229"/>
      <c r="GX37" s="229"/>
      <c r="GY37" s="229"/>
      <c r="GZ37" s="229"/>
      <c r="HA37" s="143">
        <f t="shared" si="66"/>
        <v>0</v>
      </c>
      <c r="HB37" s="44">
        <f t="shared" si="67"/>
        <v>0</v>
      </c>
      <c r="HC37" s="44">
        <f t="shared" si="68"/>
        <v>0</v>
      </c>
      <c r="HD37" s="44">
        <f t="shared" si="69"/>
        <v>0</v>
      </c>
      <c r="HE37" s="44">
        <f t="shared" si="70"/>
        <v>0</v>
      </c>
      <c r="HF37" s="44"/>
      <c r="HG37" s="26"/>
      <c r="HH37" s="262"/>
      <c r="HI37" s="14" t="str">
        <f t="shared" si="71"/>
        <v>не выпущено</v>
      </c>
      <c r="HJ37" s="41" t="str">
        <f t="shared" si="72"/>
        <v>-</v>
      </c>
      <c r="HK37" s="267" t="str">
        <f t="shared" si="73"/>
        <v>-</v>
      </c>
      <c r="HL37" s="268" t="str">
        <f t="shared" si="74"/>
        <v>-</v>
      </c>
      <c r="HM37" s="320">
        <v>1</v>
      </c>
      <c r="HN37"/>
      <c r="HO37" s="351" t="str">
        <f t="shared" si="86"/>
        <v>---/---</v>
      </c>
      <c r="HP37" s="351" t="str">
        <f t="shared" si="87"/>
        <v>---/---</v>
      </c>
      <c r="HQ37" s="351" t="str">
        <f t="shared" si="88"/>
        <v>---/---</v>
      </c>
      <c r="HR37" s="351" t="str">
        <f t="shared" si="89"/>
        <v>---/---</v>
      </c>
      <c r="HS37" s="351" t="b">
        <f t="shared" si="90"/>
        <v>0</v>
      </c>
      <c r="HT37" s="351" t="str">
        <f t="shared" si="91"/>
        <v>---/---</v>
      </c>
      <c r="HU37" s="351" t="str">
        <f t="shared" si="92"/>
        <v>---/---</v>
      </c>
      <c r="HV37" s="351" t="str">
        <f t="shared" si="93"/>
        <v>---/---</v>
      </c>
      <c r="HW37" s="351" t="str">
        <f t="shared" si="94"/>
        <v>---/---</v>
      </c>
      <c r="HX37" s="351" t="str">
        <f t="shared" si="95"/>
        <v>---/---</v>
      </c>
      <c r="HY37" s="364"/>
      <c r="HZ37" s="361" t="str">
        <f t="shared" si="96"/>
        <v>---/---</v>
      </c>
      <c r="IA37" s="361" t="str">
        <f t="shared" si="97"/>
        <v>---/---</v>
      </c>
      <c r="IB37" s="361" t="str">
        <f t="shared" si="98"/>
        <v>---/---</v>
      </c>
      <c r="IC37" s="361" t="str">
        <f t="shared" si="99"/>
        <v>---/---</v>
      </c>
      <c r="ID37" s="351" t="str">
        <f t="shared" si="100"/>
        <v>---/---</v>
      </c>
      <c r="IE37" s="351" t="s">
        <v>897</v>
      </c>
      <c r="IF37" s="356"/>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row>
    <row r="38" spans="1:287" s="1" customFormat="1" ht="57" customHeight="1">
      <c r="A38" s="15"/>
      <c r="B38" s="31" t="s">
        <v>164</v>
      </c>
      <c r="C38" s="31" t="s">
        <v>165</v>
      </c>
      <c r="D38" s="14"/>
      <c r="E38" s="14"/>
      <c r="F38" s="14"/>
      <c r="G38" s="14"/>
      <c r="H38" s="14" t="s">
        <v>723</v>
      </c>
      <c r="I38" s="14" t="s">
        <v>724</v>
      </c>
      <c r="J38" s="14"/>
      <c r="K38" s="14"/>
      <c r="L38" s="14"/>
      <c r="M38" s="14"/>
      <c r="N38" s="14"/>
      <c r="O38" s="14"/>
      <c r="P38" s="14" t="s">
        <v>725</v>
      </c>
      <c r="Q38" s="14" t="s">
        <v>726</v>
      </c>
      <c r="R38" s="14" t="s">
        <v>212</v>
      </c>
      <c r="S38" s="14" t="s">
        <v>397</v>
      </c>
      <c r="T38" s="14" t="s">
        <v>398</v>
      </c>
      <c r="U38" s="14" t="s">
        <v>166</v>
      </c>
      <c r="V38" s="14"/>
      <c r="W38" s="14" t="str">
        <f>CONCATENATE(X38,"-",Y38,"-",Z38,AA38,,AB38,"-",AC38)</f>
        <v>4-30-JDMCU-0001</v>
      </c>
      <c r="X38" s="31">
        <v>4</v>
      </c>
      <c r="Y38" s="31">
        <v>30</v>
      </c>
      <c r="Z38" s="14" t="s">
        <v>330</v>
      </c>
      <c r="AA38" s="14" t="s">
        <v>333</v>
      </c>
      <c r="AB38" s="14" t="s">
        <v>392</v>
      </c>
      <c r="AC38" s="31" t="s">
        <v>194</v>
      </c>
      <c r="AD38" s="14"/>
      <c r="AE38" s="31">
        <v>3</v>
      </c>
      <c r="AF38" s="31">
        <v>3</v>
      </c>
      <c r="AG38" s="31" t="s">
        <v>174</v>
      </c>
      <c r="AH38" s="31">
        <v>437</v>
      </c>
      <c r="AI38" s="31" t="s">
        <v>226</v>
      </c>
      <c r="AJ38" s="14"/>
      <c r="AK38" s="14"/>
      <c r="AL38" s="14" t="s">
        <v>127</v>
      </c>
      <c r="AM38" s="14"/>
      <c r="AN38" s="14" t="s">
        <v>175</v>
      </c>
      <c r="AO38" s="14" t="str">
        <f>CONCATENATE("0055-",B38,"-",C38,"-","4",".",AE38,".",AF38,".",AG38,".",AH38,"-",AL38,".",AN38,"-",AI38)</f>
        <v>0055-CPC-GA1-4.3.3.30.437-ATH1.RD-0004</v>
      </c>
      <c r="AP38" s="14" t="str">
        <f>CONCATENATE("0055-",B38,"-",C38,"-","4",".",AE38,".",AF38,".",AG38,".",AH38,"-",AL38,"-",AN38,"-",AI38,"_",BD38,"_",U38)</f>
        <v>0055-CPC-GA1-4.3.3.30.437-ATH1-RD-0004_A1_ER</v>
      </c>
      <c r="AQ38" s="21" t="s">
        <v>354</v>
      </c>
      <c r="AR38" s="21" t="s">
        <v>433</v>
      </c>
      <c r="AS38" s="21" t="s">
        <v>623</v>
      </c>
      <c r="AT38" s="21" t="s">
        <v>622</v>
      </c>
      <c r="AU38" s="21" t="s">
        <v>349</v>
      </c>
      <c r="AV38" s="21" t="s">
        <v>365</v>
      </c>
      <c r="AW38" s="21" t="str">
        <f>CONCATENATE(AQ38," ",AS38,CHAR(10),W38,CHAR(10),AU38)</f>
        <v>DCS Marshalling Cabinet for IS and NON-IS channels
4-30-JDMCU-0001
List of drawings</v>
      </c>
      <c r="AX38" s="21" t="str">
        <f>CONCATENATE(AR38," ",AT38,CHAR(10),W38,CHAR(10),AV38)</f>
        <v>Шкаф кроссовый РСУ, аналоговые и дискретные сигналы, искробезопасный и неискробезопасный
4-30-JDMCU-0001
Ведомость документов</v>
      </c>
      <c r="AY38" s="14"/>
      <c r="AZ38" s="14" t="s">
        <v>798</v>
      </c>
      <c r="BA38" s="14" t="s">
        <v>600</v>
      </c>
      <c r="BB38" s="14" t="str">
        <f t="shared" si="103"/>
        <v>A1</v>
      </c>
      <c r="BC38" s="14" t="str">
        <f t="shared" si="102"/>
        <v>IFR</v>
      </c>
      <c r="BD38" s="14" t="str">
        <f>BB38</f>
        <v>A1</v>
      </c>
      <c r="BE38" s="14"/>
      <c r="BF38" s="14"/>
      <c r="BG38" s="20"/>
      <c r="BH38" s="14"/>
      <c r="BI38" s="14"/>
      <c r="BJ38" s="336">
        <v>44088</v>
      </c>
      <c r="BK38" s="336">
        <f ca="1">IF(BM38&gt;0,BL38,IF(BJ38&lt;TODAY(),WORKDAY(TODAY(),10),BJ38))</f>
        <v>43987</v>
      </c>
      <c r="BL38" s="41">
        <v>43987</v>
      </c>
      <c r="BM38" s="14" t="s">
        <v>858</v>
      </c>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336">
        <f>WORKDAY(BJ38,20)</f>
        <v>44116</v>
      </c>
      <c r="CR38" s="336">
        <f ca="1">IF(BM38&gt;0,WORKDAY(BK38,20),"-")</f>
        <v>44015</v>
      </c>
      <c r="CS38" s="337">
        <v>44033</v>
      </c>
      <c r="CT38" s="325" t="s">
        <v>905</v>
      </c>
      <c r="CU38" s="143">
        <v>1</v>
      </c>
      <c r="CV38" s="41">
        <f>WORKDAY(CQ38,10)</f>
        <v>44130</v>
      </c>
      <c r="CW38" s="41">
        <f ca="1">IF(CT38&gt;0,WORKDAY(CR38,10),"-")</f>
        <v>44029</v>
      </c>
      <c r="CX38" s="40"/>
      <c r="CY38" s="14"/>
      <c r="CZ38" s="41" t="str">
        <f>IF(CY38&gt;0,WORKDAY(CV38,10),"-")</f>
        <v>-</v>
      </c>
      <c r="DA38" s="41" t="str">
        <f>IF(CY38&gt;0,WORKDAY(CW38,10),"-")</f>
        <v>-</v>
      </c>
      <c r="DB38" s="40"/>
      <c r="DC38" s="14"/>
      <c r="DD38" s="143"/>
      <c r="DE38" s="41" t="str">
        <f>IF(DC38&gt;0,WORKDAY(CZ38,10),"-")</f>
        <v>-</v>
      </c>
      <c r="DF38" s="41" t="str">
        <f>IF(DC38&gt;0,WORKDAY(DA38,10),"-")</f>
        <v>-</v>
      </c>
      <c r="DG38" s="14"/>
      <c r="DH38" s="14"/>
      <c r="DI38" s="41" t="str">
        <f>IF(DH38&gt;0,WORKDAY(DE38,10),"-")</f>
        <v>-</v>
      </c>
      <c r="DJ38" s="41" t="str">
        <f>IF(DH38&gt;0,WORKDAY(DF38,10),"-")</f>
        <v>-</v>
      </c>
      <c r="DK38" s="14"/>
      <c r="DL38" s="14"/>
      <c r="DM38" s="143"/>
      <c r="DN38" s="41" t="str">
        <f>IF(DL38&gt;0,WORKDAY(DI38,10),"-")</f>
        <v>-</v>
      </c>
      <c r="DO38" s="41" t="str">
        <f>IF(DL38&gt;0,WORKDAY(DJ38,10),"-")</f>
        <v>-</v>
      </c>
      <c r="DP38" s="14"/>
      <c r="DQ38" s="14"/>
      <c r="DR38" s="41" t="str">
        <f>IF(DQ38&gt;0,WORKDAY(DN38,10),"-")</f>
        <v>-</v>
      </c>
      <c r="DS38" s="41" t="str">
        <f>IF(DQ38&gt;0,WORKDAY(DO38,10),"-")</f>
        <v>-</v>
      </c>
      <c r="DT38" s="14"/>
      <c r="DU38" s="14"/>
      <c r="DV38" s="205"/>
      <c r="DW38" s="41" t="str">
        <f>IF(DU38&gt;0,WORKDAY(DR38,10),"-")</f>
        <v>-</v>
      </c>
      <c r="DX38" s="41" t="str">
        <f>IF(DU38&gt;0,WORKDAY(DS38,10),"-")</f>
        <v>-</v>
      </c>
      <c r="DY38" s="14"/>
      <c r="DZ38" s="14"/>
      <c r="EA38" s="41" t="str">
        <f>IF(DZ38&gt;0,WORKDAY(DW38,10),"-")</f>
        <v>-</v>
      </c>
      <c r="EB38" s="41" t="str">
        <f>IF(DZ38&gt;0,WORKDAY(DX38,10),"-")</f>
        <v>-</v>
      </c>
      <c r="EC38" s="14"/>
      <c r="ED38" s="14"/>
      <c r="EE38" s="205"/>
      <c r="EF38" s="41" t="str">
        <f>IF(ED38&gt;0,WORKDAY(EA38,10),"-")</f>
        <v>-</v>
      </c>
      <c r="EG38" s="41" t="str">
        <f>IF(ED38&gt;0,WORKDAY(EB38,10),"-")</f>
        <v>-</v>
      </c>
      <c r="EH38" s="14"/>
      <c r="EI38" s="14"/>
      <c r="EJ38" s="41" t="str">
        <f>IF(EI38&gt;0,WORKDAY(EF38,10),"-")</f>
        <v>-</v>
      </c>
      <c r="EK38" s="41" t="str">
        <f>IF(EI38&gt;0,WORKDAY(EG38,10),"-")</f>
        <v>-</v>
      </c>
      <c r="EL38" s="14"/>
      <c r="EM38" s="14"/>
      <c r="EN38" s="205"/>
      <c r="EO38" s="41" t="str">
        <f>IF(EM38&gt;0,WORKDAY(EJ38,10),"-")</f>
        <v>-</v>
      </c>
      <c r="EP38" s="41" t="str">
        <f>IF(EM38&gt;0,WORKDAY(EK38,10),"-")</f>
        <v>-</v>
      </c>
      <c r="EQ38" s="14"/>
      <c r="ER38" s="14"/>
      <c r="ES38" s="41" t="str">
        <f>IF(ER38&gt;0,WORKDAY(EO38,10),"-")</f>
        <v>-</v>
      </c>
      <c r="ET38" s="41" t="str">
        <f>IF(ER38&gt;0,WORKDAY(EP38,10),"-")</f>
        <v>-</v>
      </c>
      <c r="EU38" s="14"/>
      <c r="EV38" s="14"/>
      <c r="EW38" s="205"/>
      <c r="EX38" s="41" t="str">
        <f>IF(EV38&gt;0,WORKDAY(ES38,10),"-")</f>
        <v>-</v>
      </c>
      <c r="EY38" s="41" t="str">
        <f>IF(EV38&gt;0,WORKDAY(ET38,10),"-")</f>
        <v>-</v>
      </c>
      <c r="EZ38" s="14"/>
      <c r="FA38" s="14"/>
      <c r="FB38" s="41" t="str">
        <f>IF(FA38&gt;0,WORKDAY(EX38,10),"-")</f>
        <v>-</v>
      </c>
      <c r="FC38" s="41" t="str">
        <f>IF(FA38&gt;0,WORKDAY(EY38,10),"-")</f>
        <v>-</v>
      </c>
      <c r="FD38" s="14"/>
      <c r="FE38" s="14"/>
      <c r="FF38" s="295"/>
      <c r="FG38" s="41">
        <v>43574</v>
      </c>
      <c r="FH38" s="41">
        <f ca="1">IF(BK38&gt;0,IF(DH38&gt;0,WORKDAY(DG38,20),IF(CY38&gt;0,WORKDAY(CX38,30),IF(CT38&gt;0,WORKDAY(CS38,40),FG38))),"-")</f>
        <v>44089</v>
      </c>
      <c r="FI38" s="147"/>
      <c r="FJ38" s="14"/>
      <c r="FK38" s="41" t="str">
        <f>IF(FJ38&gt;0,WORKDAY(FG38,10),"-")</f>
        <v>-</v>
      </c>
      <c r="FL38" s="41" t="str">
        <f>IF(FJ38&gt;0,WORKDAY(FH38,10),"-")</f>
        <v>-</v>
      </c>
      <c r="FM38" s="14"/>
      <c r="FN38" s="14"/>
      <c r="FO38" s="143"/>
      <c r="FP38" s="41">
        <v>43574</v>
      </c>
      <c r="FQ38" s="41" t="str">
        <f>IF(BT38&gt;0,IF(DQ38&gt;0,WORKDAY(DP38,20),IF(DH38&gt;0,WORKDAY(DG38,30),IF(DC38&gt;0,WORKDAY(DB38,40),FP38))),"-")</f>
        <v>-</v>
      </c>
      <c r="FR38" s="14"/>
      <c r="FS38" s="14"/>
      <c r="FT38" s="41" t="str">
        <f>IF(FS38&gt;0,WORKDAY(FP38,10),"-")</f>
        <v>-</v>
      </c>
      <c r="FU38" s="41" t="str">
        <f>IF(FS38&gt;0,WORKDAY(FQ38,10),"-")</f>
        <v>-</v>
      </c>
      <c r="FV38" s="14"/>
      <c r="FW38" s="14"/>
      <c r="FX38" s="205"/>
      <c r="FY38" s="41">
        <v>43574</v>
      </c>
      <c r="FZ38" s="41" t="str">
        <f>IF(CC38&gt;0,IF(DZ38&gt;0,WORKDAY(DY38,20),IF(DQ38&gt;0,WORKDAY(DP38,30),IF(DL38&gt;0,WORKDAY(DK38,40),FY38))),"-")</f>
        <v>-</v>
      </c>
      <c r="GA38" s="14"/>
      <c r="GB38" s="14"/>
      <c r="GC38" s="41" t="str">
        <f>IF(GB38&gt;0,WORKDAY(FY38,10),"-")</f>
        <v>-</v>
      </c>
      <c r="GD38" s="41" t="str">
        <f>IF(GB38&gt;0,WORKDAY(FZ38,10),"-")</f>
        <v>-</v>
      </c>
      <c r="GE38" s="14"/>
      <c r="GF38" s="14"/>
      <c r="GG38" s="205"/>
      <c r="GH38" s="41"/>
      <c r="GI38" s="41"/>
      <c r="GJ38" s="14"/>
      <c r="GK38" s="14"/>
      <c r="GL38" s="41" t="str">
        <f>IF(GK38&gt;0,WORKDAY(GH38,10),"-")</f>
        <v>-</v>
      </c>
      <c r="GM38" s="41" t="str">
        <f>IF(GK38&gt;0,WORKDAY(GI38,10),"-")</f>
        <v>-</v>
      </c>
      <c r="GN38" s="14"/>
      <c r="GO38" s="14"/>
      <c r="GP38" s="228"/>
      <c r="GQ38" s="295"/>
      <c r="GR38" s="295"/>
      <c r="GS38" s="295"/>
      <c r="GT38" s="295"/>
      <c r="GU38" s="295"/>
      <c r="GV38" s="295"/>
      <c r="GW38" s="295"/>
      <c r="GX38" s="295"/>
      <c r="GY38" s="295"/>
      <c r="GZ38" s="147"/>
      <c r="HA38" s="143">
        <f t="shared" ca="1" si="66"/>
        <v>1</v>
      </c>
      <c r="HB38" s="44">
        <f t="shared" ca="1" si="67"/>
        <v>1.3819095477386936E-3</v>
      </c>
      <c r="HC38" s="44">
        <f t="shared" ca="1" si="68"/>
        <v>2.5125628140703518E-3</v>
      </c>
      <c r="HD38" s="44">
        <f t="shared" ca="1" si="69"/>
        <v>2.2357723577235778E-3</v>
      </c>
      <c r="HE38" s="44">
        <f t="shared" ca="1" si="70"/>
        <v>4.0650406504065045E-3</v>
      </c>
      <c r="HF38" s="44"/>
      <c r="HG38" s="44"/>
      <c r="HH38" s="261"/>
      <c r="HI38" s="14" t="str">
        <f t="shared" si="71"/>
        <v>GA</v>
      </c>
      <c r="HJ38" s="41">
        <f t="shared" si="72"/>
        <v>43987</v>
      </c>
      <c r="HK38" s="267" t="str">
        <f t="shared" si="73"/>
        <v>A1</v>
      </c>
      <c r="HL38" s="268" t="str">
        <f t="shared" si="74"/>
        <v>0055-P2-GA1-CPC-TRM-00505</v>
      </c>
      <c r="HM38" s="320">
        <v>1</v>
      </c>
      <c r="HN38" t="s">
        <v>803</v>
      </c>
      <c r="HO38" s="351">
        <f t="shared" si="86"/>
        <v>1</v>
      </c>
      <c r="HP38" s="351" t="str">
        <f t="shared" si="87"/>
        <v>не выгружено 00</v>
      </c>
      <c r="HQ38" s="351" t="str">
        <f t="shared" si="88"/>
        <v>выгружено A1</v>
      </c>
      <c r="HR38" s="351">
        <f t="shared" si="89"/>
        <v>1</v>
      </c>
      <c r="HS38" s="351" t="b">
        <f t="shared" si="90"/>
        <v>0</v>
      </c>
      <c r="HT38" s="351" t="str">
        <f t="shared" si="91"/>
        <v>Выпустить в 00</v>
      </c>
      <c r="HU38" s="351" t="str">
        <f t="shared" si="92"/>
        <v>0055-P2-CPC-GA1-TRM-00409</v>
      </c>
      <c r="HV38" s="351">
        <f t="shared" si="93"/>
        <v>43987</v>
      </c>
      <c r="HW38" s="351" t="str">
        <f t="shared" si="94"/>
        <v>0055-P2-CPC-GA1-TRM-00409</v>
      </c>
      <c r="HX38" s="351">
        <f t="shared" si="95"/>
        <v>44033</v>
      </c>
      <c r="HY38" s="364"/>
      <c r="HZ38" s="361" t="str">
        <f t="shared" si="96"/>
        <v>выгружено</v>
      </c>
      <c r="IA38" s="361" t="str">
        <f t="shared" si="97"/>
        <v>A1</v>
      </c>
      <c r="IB38" s="361">
        <f t="shared" si="98"/>
        <v>1</v>
      </c>
      <c r="IC38" s="361">
        <f t="shared" si="99"/>
        <v>1</v>
      </c>
      <c r="ID38" s="351" t="str">
        <f t="shared" si="100"/>
        <v>1</v>
      </c>
      <c r="IE38" s="351" t="s">
        <v>894</v>
      </c>
      <c r="IF38" s="356">
        <v>1</v>
      </c>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row>
    <row r="39" spans="1:287" s="1" customFormat="1" ht="57" customHeight="1">
      <c r="A39" s="15"/>
      <c r="B39" s="31" t="s">
        <v>164</v>
      </c>
      <c r="C39" s="31" t="s">
        <v>165</v>
      </c>
      <c r="D39" s="14"/>
      <c r="E39" s="14"/>
      <c r="F39" s="14"/>
      <c r="G39" s="14"/>
      <c r="H39" s="14" t="s">
        <v>723</v>
      </c>
      <c r="I39" s="14" t="s">
        <v>724</v>
      </c>
      <c r="J39" s="14"/>
      <c r="K39" s="14"/>
      <c r="L39" s="14"/>
      <c r="M39" s="14"/>
      <c r="N39" s="14"/>
      <c r="O39" s="14"/>
      <c r="P39" s="14" t="s">
        <v>725</v>
      </c>
      <c r="Q39" s="14" t="s">
        <v>726</v>
      </c>
      <c r="R39" s="14" t="s">
        <v>212</v>
      </c>
      <c r="S39" s="14" t="s">
        <v>397</v>
      </c>
      <c r="T39" s="14" t="s">
        <v>398</v>
      </c>
      <c r="U39" s="14" t="s">
        <v>166</v>
      </c>
      <c r="V39" s="14"/>
      <c r="W39" s="14" t="str">
        <f>CONCATENATE(X39,"-",Y39,"-",Z39,AA39,,AB39,"-",AC39)</f>
        <v>4-30-JDMCU-0001</v>
      </c>
      <c r="X39" s="31">
        <v>4</v>
      </c>
      <c r="Y39" s="31">
        <v>30</v>
      </c>
      <c r="Z39" s="14" t="s">
        <v>330</v>
      </c>
      <c r="AA39" s="14" t="s">
        <v>333</v>
      </c>
      <c r="AB39" s="14" t="s">
        <v>392</v>
      </c>
      <c r="AC39" s="31" t="s">
        <v>194</v>
      </c>
      <c r="AD39" s="14"/>
      <c r="AE39" s="31">
        <v>3</v>
      </c>
      <c r="AF39" s="31">
        <v>3</v>
      </c>
      <c r="AG39" s="31" t="s">
        <v>174</v>
      </c>
      <c r="AH39" s="31">
        <v>437</v>
      </c>
      <c r="AI39" s="31" t="s">
        <v>226</v>
      </c>
      <c r="AJ39" s="14"/>
      <c r="AK39" s="14"/>
      <c r="AL39" s="14" t="s">
        <v>127</v>
      </c>
      <c r="AM39" s="14"/>
      <c r="AN39" s="14" t="s">
        <v>176</v>
      </c>
      <c r="AO39" s="14" t="str">
        <f>CONCATENATE("0055-",B39,"-",C39,"-","4",".",AE39,".",AF39,".",AG39,".",AH39,"-",AL39,".",AN39,"-",AI39)</f>
        <v>0055-CPC-GA1-4.3.3.30.437-ATH1.SP-0004</v>
      </c>
      <c r="AP39" s="14" t="str">
        <f>CONCATENATE("0055-",B39,"-",C39,"-","4",".",AE39,".",AF39,".",AG39,".",AH39,"-",AL39,"-",AN39,"-",AI39,"_",BD39,"_",U39)</f>
        <v>0055-CPC-GA1-4.3.3.30.437-ATH1-SP-0004_A1_ER</v>
      </c>
      <c r="AQ39" s="21" t="s">
        <v>354</v>
      </c>
      <c r="AR39" s="21" t="s">
        <v>433</v>
      </c>
      <c r="AS39" s="21" t="s">
        <v>623</v>
      </c>
      <c r="AT39" s="21" t="s">
        <v>622</v>
      </c>
      <c r="AU39" s="21" t="s">
        <v>350</v>
      </c>
      <c r="AV39" s="21" t="s">
        <v>366</v>
      </c>
      <c r="AW39" s="21" t="str">
        <f>CONCATENATE(AQ39," ",AS39,CHAR(10),W39,CHAR(10),AU39)</f>
        <v>DCS Marshalling Cabinet for IS and NON-IS channels
4-30-JDMCU-0001
List of elements</v>
      </c>
      <c r="AX39" s="21" t="str">
        <f>CONCATENATE(AR39," ",AT39,CHAR(10),W39,CHAR(10),AV39)</f>
        <v>Шкаф кроссовый РСУ, аналоговые и дискретные сигналы, искробезопасный и неискробезопасный
4-30-JDMCU-0001
Перечень элементов</v>
      </c>
      <c r="AY39" s="14"/>
      <c r="AZ39" s="14" t="s">
        <v>798</v>
      </c>
      <c r="BA39" s="14" t="s">
        <v>600</v>
      </c>
      <c r="BB39" s="14" t="str">
        <f t="shared" si="103"/>
        <v>A1</v>
      </c>
      <c r="BC39" s="14" t="str">
        <f t="shared" si="102"/>
        <v>IFR</v>
      </c>
      <c r="BD39" s="14" t="str">
        <f>BB39</f>
        <v>A1</v>
      </c>
      <c r="BE39" s="14"/>
      <c r="BF39" s="14"/>
      <c r="BG39" s="20"/>
      <c r="BH39" s="14"/>
      <c r="BI39" s="14"/>
      <c r="BJ39" s="336">
        <v>44088</v>
      </c>
      <c r="BK39" s="336">
        <f ca="1">IF(BM39&gt;0,BL39,IF(BJ39&lt;TODAY(),WORKDAY(TODAY(),10),BJ39))</f>
        <v>43987</v>
      </c>
      <c r="BL39" s="41">
        <v>43987</v>
      </c>
      <c r="BM39" s="14" t="s">
        <v>858</v>
      </c>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336">
        <f>WORKDAY(BJ39,20)</f>
        <v>44116</v>
      </c>
      <c r="CR39" s="336">
        <f ca="1">IF(BM39&gt;0,WORKDAY(BK39,20),"-")</f>
        <v>44015</v>
      </c>
      <c r="CS39" s="337">
        <v>44033</v>
      </c>
      <c r="CT39" s="325" t="s">
        <v>905</v>
      </c>
      <c r="CU39" s="143">
        <v>1</v>
      </c>
      <c r="CV39" s="41">
        <f>WORKDAY(CQ39,10)</f>
        <v>44130</v>
      </c>
      <c r="CW39" s="41">
        <f ca="1">IF(CT39&gt;0,WORKDAY(CR39,10),"-")</f>
        <v>44029</v>
      </c>
      <c r="CX39" s="40"/>
      <c r="CY39" s="14"/>
      <c r="CZ39" s="41" t="str">
        <f>IF(CY39&gt;0,WORKDAY(CV39,10),"-")</f>
        <v>-</v>
      </c>
      <c r="DA39" s="41" t="str">
        <f>IF(CY39&gt;0,WORKDAY(CW39,10),"-")</f>
        <v>-</v>
      </c>
      <c r="DB39" s="40"/>
      <c r="DC39" s="14"/>
      <c r="DD39" s="143"/>
      <c r="DE39" s="41" t="str">
        <f>IF(DC39&gt;0,WORKDAY(CZ39,10),"-")</f>
        <v>-</v>
      </c>
      <c r="DF39" s="41" t="str">
        <f>IF(DC39&gt;0,WORKDAY(DA39,10),"-")</f>
        <v>-</v>
      </c>
      <c r="DG39" s="14"/>
      <c r="DH39" s="14"/>
      <c r="DI39" s="41" t="str">
        <f>IF(DH39&gt;0,WORKDAY(DE39,10),"-")</f>
        <v>-</v>
      </c>
      <c r="DJ39" s="41" t="str">
        <f>IF(DH39&gt;0,WORKDAY(DF39,10),"-")</f>
        <v>-</v>
      </c>
      <c r="DK39" s="14"/>
      <c r="DL39" s="14"/>
      <c r="DM39" s="143"/>
      <c r="DN39" s="41" t="str">
        <f>IF(DL39&gt;0,WORKDAY(DI39,10),"-")</f>
        <v>-</v>
      </c>
      <c r="DO39" s="41" t="str">
        <f>IF(DL39&gt;0,WORKDAY(DJ39,10),"-")</f>
        <v>-</v>
      </c>
      <c r="DP39" s="14"/>
      <c r="DQ39" s="14"/>
      <c r="DR39" s="41" t="str">
        <f>IF(DQ39&gt;0,WORKDAY(DN39,10),"-")</f>
        <v>-</v>
      </c>
      <c r="DS39" s="41" t="str">
        <f>IF(DQ39&gt;0,WORKDAY(DO39,10),"-")</f>
        <v>-</v>
      </c>
      <c r="DT39" s="14"/>
      <c r="DU39" s="14"/>
      <c r="DV39" s="205"/>
      <c r="DW39" s="41" t="str">
        <f>IF(DU39&gt;0,WORKDAY(DR39,10),"-")</f>
        <v>-</v>
      </c>
      <c r="DX39" s="41" t="str">
        <f>IF(DU39&gt;0,WORKDAY(DS39,10),"-")</f>
        <v>-</v>
      </c>
      <c r="DY39" s="14"/>
      <c r="DZ39" s="14"/>
      <c r="EA39" s="41" t="str">
        <f>IF(DZ39&gt;0,WORKDAY(DW39,10),"-")</f>
        <v>-</v>
      </c>
      <c r="EB39" s="41" t="str">
        <f>IF(DZ39&gt;0,WORKDAY(DX39,10),"-")</f>
        <v>-</v>
      </c>
      <c r="EC39" s="14"/>
      <c r="ED39" s="14"/>
      <c r="EE39" s="205"/>
      <c r="EF39" s="41" t="str">
        <f>IF(ED39&gt;0,WORKDAY(EA39,10),"-")</f>
        <v>-</v>
      </c>
      <c r="EG39" s="41" t="str">
        <f>IF(ED39&gt;0,WORKDAY(EB39,10),"-")</f>
        <v>-</v>
      </c>
      <c r="EH39" s="14"/>
      <c r="EI39" s="14"/>
      <c r="EJ39" s="41" t="str">
        <f>IF(EI39&gt;0,WORKDAY(EF39,10),"-")</f>
        <v>-</v>
      </c>
      <c r="EK39" s="41" t="str">
        <f>IF(EI39&gt;0,WORKDAY(EG39,10),"-")</f>
        <v>-</v>
      </c>
      <c r="EL39" s="14"/>
      <c r="EM39" s="14"/>
      <c r="EN39" s="205"/>
      <c r="EO39" s="41" t="str">
        <f>IF(EM39&gt;0,WORKDAY(EJ39,10),"-")</f>
        <v>-</v>
      </c>
      <c r="EP39" s="41" t="str">
        <f>IF(EM39&gt;0,WORKDAY(EK39,10),"-")</f>
        <v>-</v>
      </c>
      <c r="EQ39" s="14"/>
      <c r="ER39" s="14"/>
      <c r="ES39" s="41" t="str">
        <f>IF(ER39&gt;0,WORKDAY(EO39,10),"-")</f>
        <v>-</v>
      </c>
      <c r="ET39" s="41" t="str">
        <f>IF(ER39&gt;0,WORKDAY(EP39,10),"-")</f>
        <v>-</v>
      </c>
      <c r="EU39" s="14"/>
      <c r="EV39" s="14"/>
      <c r="EW39" s="205"/>
      <c r="EX39" s="41" t="str">
        <f>IF(EV39&gt;0,WORKDAY(ES39,10),"-")</f>
        <v>-</v>
      </c>
      <c r="EY39" s="41" t="str">
        <f>IF(EV39&gt;0,WORKDAY(ET39,10),"-")</f>
        <v>-</v>
      </c>
      <c r="EZ39" s="14"/>
      <c r="FA39" s="14"/>
      <c r="FB39" s="41" t="str">
        <f>IF(FA39&gt;0,WORKDAY(EX39,10),"-")</f>
        <v>-</v>
      </c>
      <c r="FC39" s="41" t="str">
        <f>IF(FA39&gt;0,WORKDAY(EY39,10),"-")</f>
        <v>-</v>
      </c>
      <c r="FD39" s="14"/>
      <c r="FE39" s="14"/>
      <c r="FF39" s="295"/>
      <c r="FG39" s="41">
        <v>43574</v>
      </c>
      <c r="FH39" s="41">
        <f ca="1">IF(BK39&gt;0,IF(DH39&gt;0,WORKDAY(DG39,20),IF(CY39&gt;0,WORKDAY(CX39,30),IF(CT39&gt;0,WORKDAY(CS39,40),FG39))),"-")</f>
        <v>44089</v>
      </c>
      <c r="FI39" s="147"/>
      <c r="FJ39" s="14"/>
      <c r="FK39" s="41" t="str">
        <f>IF(FJ39&gt;0,WORKDAY(FG39,10),"-")</f>
        <v>-</v>
      </c>
      <c r="FL39" s="41" t="str">
        <f>IF(FJ39&gt;0,WORKDAY(FH39,10),"-")</f>
        <v>-</v>
      </c>
      <c r="FM39" s="14"/>
      <c r="FN39" s="14"/>
      <c r="FO39" s="143"/>
      <c r="FP39" s="41">
        <v>43574</v>
      </c>
      <c r="FQ39" s="41" t="str">
        <f>IF(BT39&gt;0,IF(DQ39&gt;0,WORKDAY(DP39,20),IF(DH39&gt;0,WORKDAY(DG39,30),IF(DC39&gt;0,WORKDAY(DB39,40),FP39))),"-")</f>
        <v>-</v>
      </c>
      <c r="FR39" s="14"/>
      <c r="FS39" s="14"/>
      <c r="FT39" s="41" t="str">
        <f>IF(FS39&gt;0,WORKDAY(FP39,10),"-")</f>
        <v>-</v>
      </c>
      <c r="FU39" s="41" t="str">
        <f>IF(FS39&gt;0,WORKDAY(FQ39,10),"-")</f>
        <v>-</v>
      </c>
      <c r="FV39" s="14"/>
      <c r="FW39" s="14"/>
      <c r="FX39" s="205"/>
      <c r="FY39" s="41">
        <v>43574</v>
      </c>
      <c r="FZ39" s="41" t="str">
        <f>IF(CC39&gt;0,IF(DZ39&gt;0,WORKDAY(DY39,20),IF(DQ39&gt;0,WORKDAY(DP39,30),IF(DL39&gt;0,WORKDAY(DK39,40),FY39))),"-")</f>
        <v>-</v>
      </c>
      <c r="GA39" s="14"/>
      <c r="GB39" s="14"/>
      <c r="GC39" s="41" t="str">
        <f>IF(GB39&gt;0,WORKDAY(FY39,10),"-")</f>
        <v>-</v>
      </c>
      <c r="GD39" s="41" t="str">
        <f>IF(GB39&gt;0,WORKDAY(FZ39,10),"-")</f>
        <v>-</v>
      </c>
      <c r="GE39" s="14"/>
      <c r="GF39" s="14"/>
      <c r="GG39" s="205"/>
      <c r="GH39" s="41"/>
      <c r="GI39" s="41"/>
      <c r="GJ39" s="14"/>
      <c r="GK39" s="14"/>
      <c r="GL39" s="41" t="str">
        <f>IF(GK39&gt;0,WORKDAY(GH39,10),"-")</f>
        <v>-</v>
      </c>
      <c r="GM39" s="41" t="str">
        <f>IF(GK39&gt;0,WORKDAY(GI39,10),"-")</f>
        <v>-</v>
      </c>
      <c r="GN39" s="14"/>
      <c r="GO39" s="14"/>
      <c r="GP39" s="228"/>
      <c r="GQ39" s="295"/>
      <c r="GR39" s="295"/>
      <c r="GS39" s="295"/>
      <c r="GT39" s="295"/>
      <c r="GU39" s="295"/>
      <c r="GV39" s="295"/>
      <c r="GW39" s="295"/>
      <c r="GX39" s="295"/>
      <c r="GY39" s="295"/>
      <c r="GZ39" s="147"/>
      <c r="HA39" s="143">
        <f t="shared" ca="1" si="66"/>
        <v>1</v>
      </c>
      <c r="HB39" s="44">
        <f t="shared" ca="1" si="67"/>
        <v>1.3819095477386936E-3</v>
      </c>
      <c r="HC39" s="44">
        <f t="shared" ca="1" si="68"/>
        <v>2.5125628140703518E-3</v>
      </c>
      <c r="HD39" s="44">
        <f t="shared" ca="1" si="69"/>
        <v>2.2357723577235778E-3</v>
      </c>
      <c r="HE39" s="44">
        <f t="shared" ca="1" si="70"/>
        <v>4.0650406504065045E-3</v>
      </c>
      <c r="HF39" s="44"/>
      <c r="HG39" s="44"/>
      <c r="HH39" s="261"/>
      <c r="HI39" s="14" t="str">
        <f t="shared" si="71"/>
        <v>GA</v>
      </c>
      <c r="HJ39" s="41">
        <f t="shared" si="72"/>
        <v>43987</v>
      </c>
      <c r="HK39" s="267" t="str">
        <f t="shared" si="73"/>
        <v>A1</v>
      </c>
      <c r="HL39" s="268" t="str">
        <f t="shared" si="74"/>
        <v>0055-P2-GA1-CPC-TRM-00505</v>
      </c>
      <c r="HM39" s="320">
        <v>1</v>
      </c>
      <c r="HN39" t="s">
        <v>803</v>
      </c>
      <c r="HO39" s="351">
        <f t="shared" si="86"/>
        <v>1</v>
      </c>
      <c r="HP39" s="351" t="str">
        <f t="shared" si="87"/>
        <v>не выгружено 00</v>
      </c>
      <c r="HQ39" s="351" t="str">
        <f t="shared" si="88"/>
        <v>выгружено A1</v>
      </c>
      <c r="HR39" s="351">
        <f t="shared" si="89"/>
        <v>1</v>
      </c>
      <c r="HS39" s="351" t="b">
        <f t="shared" si="90"/>
        <v>0</v>
      </c>
      <c r="HT39" s="351" t="str">
        <f t="shared" si="91"/>
        <v>Выпустить в 00</v>
      </c>
      <c r="HU39" s="351" t="str">
        <f t="shared" si="92"/>
        <v>0055-P2-CPC-GA1-TRM-00409</v>
      </c>
      <c r="HV39" s="351">
        <f t="shared" si="93"/>
        <v>43987</v>
      </c>
      <c r="HW39" s="351" t="str">
        <f t="shared" si="94"/>
        <v>0055-P2-CPC-GA1-TRM-00409</v>
      </c>
      <c r="HX39" s="351">
        <f t="shared" si="95"/>
        <v>44033</v>
      </c>
      <c r="HY39" s="364"/>
      <c r="HZ39" s="361" t="str">
        <f t="shared" si="96"/>
        <v>выгружено</v>
      </c>
      <c r="IA39" s="361" t="str">
        <f t="shared" si="97"/>
        <v>A1</v>
      </c>
      <c r="IB39" s="361">
        <f t="shared" si="98"/>
        <v>1</v>
      </c>
      <c r="IC39" s="361">
        <f t="shared" si="99"/>
        <v>1</v>
      </c>
      <c r="ID39" s="351" t="str">
        <f t="shared" si="100"/>
        <v>1</v>
      </c>
      <c r="IE39" s="351" t="s">
        <v>894</v>
      </c>
      <c r="IF39" s="356">
        <v>1</v>
      </c>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row>
    <row r="40" spans="1:287" s="1" customFormat="1" ht="57" customHeight="1">
      <c r="A40" s="15"/>
      <c r="B40" s="31" t="s">
        <v>164</v>
      </c>
      <c r="C40" s="31" t="s">
        <v>165</v>
      </c>
      <c r="D40" s="14"/>
      <c r="E40" s="14"/>
      <c r="F40" s="14"/>
      <c r="G40" s="14"/>
      <c r="H40" s="14" t="s">
        <v>723</v>
      </c>
      <c r="I40" s="14" t="s">
        <v>724</v>
      </c>
      <c r="J40" s="14"/>
      <c r="K40" s="14"/>
      <c r="L40" s="14"/>
      <c r="M40" s="14"/>
      <c r="N40" s="14"/>
      <c r="O40" s="14"/>
      <c r="P40" s="14" t="s">
        <v>725</v>
      </c>
      <c r="Q40" s="14" t="s">
        <v>726</v>
      </c>
      <c r="R40" s="14" t="s">
        <v>212</v>
      </c>
      <c r="S40" s="14" t="s">
        <v>397</v>
      </c>
      <c r="T40" s="14" t="s">
        <v>398</v>
      </c>
      <c r="U40" s="14" t="s">
        <v>166</v>
      </c>
      <c r="V40" s="14"/>
      <c r="W40" s="14" t="str">
        <f>CONCATENATE(X40,"-",Y40,"-",Z40,AA40,,AB40,"-",AC40)</f>
        <v>4-30-JDMCU-0001</v>
      </c>
      <c r="X40" s="31">
        <v>4</v>
      </c>
      <c r="Y40" s="31">
        <v>30</v>
      </c>
      <c r="Z40" s="14" t="s">
        <v>330</v>
      </c>
      <c r="AA40" s="14" t="s">
        <v>333</v>
      </c>
      <c r="AB40" s="14" t="s">
        <v>392</v>
      </c>
      <c r="AC40" s="31" t="s">
        <v>194</v>
      </c>
      <c r="AD40" s="14"/>
      <c r="AE40" s="31">
        <v>3</v>
      </c>
      <c r="AF40" s="31">
        <v>3</v>
      </c>
      <c r="AG40" s="31" t="s">
        <v>174</v>
      </c>
      <c r="AH40" s="31">
        <v>437</v>
      </c>
      <c r="AI40" s="31" t="s">
        <v>226</v>
      </c>
      <c r="AJ40" s="14"/>
      <c r="AK40" s="14"/>
      <c r="AL40" s="14" t="s">
        <v>127</v>
      </c>
      <c r="AM40" s="14"/>
      <c r="AN40" s="14" t="s">
        <v>177</v>
      </c>
      <c r="AO40" s="14" t="str">
        <f>CONCATENATE("0055-",B40,"-",C40,"-","4",".",AE40,".",AF40,".",AG40,".",AH40,"-",AL40,".",AN40,"-",AI40)</f>
        <v>0055-CPC-GA1-4.3.3.30.437-ATH1.V0-0004</v>
      </c>
      <c r="AP40" s="14" t="str">
        <f>CONCATENATE("0055-",B40,"-",C40,"-","4",".",AE40,".",AF40,".",AG40,".",AH40,"-",AL40,"-",AN40,"-",AI40,"_",BD40,"_",U40)</f>
        <v>0055-CPC-GA1-4.3.3.30.437-ATH1-V0-0004_A1_ER</v>
      </c>
      <c r="AQ40" s="21" t="s">
        <v>354</v>
      </c>
      <c r="AR40" s="21" t="s">
        <v>433</v>
      </c>
      <c r="AS40" s="21" t="s">
        <v>623</v>
      </c>
      <c r="AT40" s="21" t="s">
        <v>622</v>
      </c>
      <c r="AU40" s="21" t="s">
        <v>351</v>
      </c>
      <c r="AV40" s="21" t="s">
        <v>367</v>
      </c>
      <c r="AW40" s="21" t="str">
        <f>CONCATENATE(AQ40," ",AS40,CHAR(10),W40,CHAR(10),AU40)</f>
        <v>DCS Marshalling Cabinet for IS and NON-IS channels
4-30-JDMCU-0001
General view drawings</v>
      </c>
      <c r="AX40" s="21" t="str">
        <f>CONCATENATE(AR40," ",AT40,CHAR(10),W40,CHAR(10),AV40)</f>
        <v>Шкаф кроссовый РСУ, аналоговые и дискретные сигналы, искробезопасный и неискробезопасный
4-30-JDMCU-0001
Чертеж общего вида</v>
      </c>
      <c r="AY40" s="14"/>
      <c r="AZ40" s="14" t="s">
        <v>798</v>
      </c>
      <c r="BA40" s="14" t="s">
        <v>600</v>
      </c>
      <c r="BB40" s="14" t="str">
        <f t="shared" si="103"/>
        <v>A1</v>
      </c>
      <c r="BC40" s="14" t="str">
        <f t="shared" si="102"/>
        <v>IFR</v>
      </c>
      <c r="BD40" s="14" t="str">
        <f>BB40</f>
        <v>A1</v>
      </c>
      <c r="BE40" s="14"/>
      <c r="BF40" s="14"/>
      <c r="BG40" s="20"/>
      <c r="BH40" s="14"/>
      <c r="BI40" s="14"/>
      <c r="BJ40" s="336">
        <v>44088</v>
      </c>
      <c r="BK40" s="336">
        <f ca="1">IF(BM40&gt;0,BL40,IF(BJ40&lt;TODAY(),WORKDAY(TODAY(),10),BJ40))</f>
        <v>43987</v>
      </c>
      <c r="BL40" s="41">
        <v>43987</v>
      </c>
      <c r="BM40" s="14" t="s">
        <v>858</v>
      </c>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336">
        <f>WORKDAY(BJ40,20)</f>
        <v>44116</v>
      </c>
      <c r="CR40" s="336">
        <f ca="1">IF(BM40&gt;0,WORKDAY(BK40,20),"-")</f>
        <v>44015</v>
      </c>
      <c r="CS40" s="337">
        <v>44033</v>
      </c>
      <c r="CT40" s="325" t="s">
        <v>905</v>
      </c>
      <c r="CU40" s="143">
        <v>1</v>
      </c>
      <c r="CV40" s="41">
        <f>WORKDAY(CQ40,10)</f>
        <v>44130</v>
      </c>
      <c r="CW40" s="41">
        <f ca="1">IF(CT40&gt;0,WORKDAY(CR40,10),"-")</f>
        <v>44029</v>
      </c>
      <c r="CX40" s="40"/>
      <c r="CY40" s="14"/>
      <c r="CZ40" s="41" t="str">
        <f>IF(CY40&gt;0,WORKDAY(CV40,10),"-")</f>
        <v>-</v>
      </c>
      <c r="DA40" s="41" t="str">
        <f>IF(CY40&gt;0,WORKDAY(CW40,10),"-")</f>
        <v>-</v>
      </c>
      <c r="DB40" s="40"/>
      <c r="DC40" s="14"/>
      <c r="DD40" s="143"/>
      <c r="DE40" s="41" t="str">
        <f>IF(DC40&gt;0,WORKDAY(CZ40,10),"-")</f>
        <v>-</v>
      </c>
      <c r="DF40" s="41" t="str">
        <f>IF(DC40&gt;0,WORKDAY(DA40,10),"-")</f>
        <v>-</v>
      </c>
      <c r="DG40" s="14"/>
      <c r="DH40" s="14"/>
      <c r="DI40" s="41" t="str">
        <f>IF(DH40&gt;0,WORKDAY(DE40,10),"-")</f>
        <v>-</v>
      </c>
      <c r="DJ40" s="41" t="str">
        <f>IF(DH40&gt;0,WORKDAY(DF40,10),"-")</f>
        <v>-</v>
      </c>
      <c r="DK40" s="14"/>
      <c r="DL40" s="14"/>
      <c r="DM40" s="143"/>
      <c r="DN40" s="41" t="str">
        <f>IF(DL40&gt;0,WORKDAY(DI40,10),"-")</f>
        <v>-</v>
      </c>
      <c r="DO40" s="41" t="str">
        <f>IF(DL40&gt;0,WORKDAY(DJ40,10),"-")</f>
        <v>-</v>
      </c>
      <c r="DP40" s="14"/>
      <c r="DQ40" s="14"/>
      <c r="DR40" s="41" t="str">
        <f>IF(DQ40&gt;0,WORKDAY(DN40,10),"-")</f>
        <v>-</v>
      </c>
      <c r="DS40" s="41" t="str">
        <f>IF(DQ40&gt;0,WORKDAY(DO40,10),"-")</f>
        <v>-</v>
      </c>
      <c r="DT40" s="14"/>
      <c r="DU40" s="14"/>
      <c r="DV40" s="205"/>
      <c r="DW40" s="41" t="str">
        <f>IF(DU40&gt;0,WORKDAY(DR40,10),"-")</f>
        <v>-</v>
      </c>
      <c r="DX40" s="41" t="str">
        <f>IF(DU40&gt;0,WORKDAY(DS40,10),"-")</f>
        <v>-</v>
      </c>
      <c r="DY40" s="14"/>
      <c r="DZ40" s="14"/>
      <c r="EA40" s="41" t="str">
        <f>IF(DZ40&gt;0,WORKDAY(DW40,10),"-")</f>
        <v>-</v>
      </c>
      <c r="EB40" s="41" t="str">
        <f>IF(DZ40&gt;0,WORKDAY(DX40,10),"-")</f>
        <v>-</v>
      </c>
      <c r="EC40" s="14"/>
      <c r="ED40" s="14"/>
      <c r="EE40" s="205"/>
      <c r="EF40" s="41" t="str">
        <f>IF(ED40&gt;0,WORKDAY(EA40,10),"-")</f>
        <v>-</v>
      </c>
      <c r="EG40" s="41" t="str">
        <f>IF(ED40&gt;0,WORKDAY(EB40,10),"-")</f>
        <v>-</v>
      </c>
      <c r="EH40" s="14"/>
      <c r="EI40" s="14"/>
      <c r="EJ40" s="41" t="str">
        <f>IF(EI40&gt;0,WORKDAY(EF40,10),"-")</f>
        <v>-</v>
      </c>
      <c r="EK40" s="41" t="str">
        <f>IF(EI40&gt;0,WORKDAY(EG40,10),"-")</f>
        <v>-</v>
      </c>
      <c r="EL40" s="14"/>
      <c r="EM40" s="14"/>
      <c r="EN40" s="205"/>
      <c r="EO40" s="41" t="str">
        <f>IF(EM40&gt;0,WORKDAY(EJ40,10),"-")</f>
        <v>-</v>
      </c>
      <c r="EP40" s="41" t="str">
        <f>IF(EM40&gt;0,WORKDAY(EK40,10),"-")</f>
        <v>-</v>
      </c>
      <c r="EQ40" s="14"/>
      <c r="ER40" s="14"/>
      <c r="ES40" s="41" t="str">
        <f>IF(ER40&gt;0,WORKDAY(EO40,10),"-")</f>
        <v>-</v>
      </c>
      <c r="ET40" s="41" t="str">
        <f>IF(ER40&gt;0,WORKDAY(EP40,10),"-")</f>
        <v>-</v>
      </c>
      <c r="EU40" s="14"/>
      <c r="EV40" s="14"/>
      <c r="EW40" s="205"/>
      <c r="EX40" s="41" t="str">
        <f>IF(EV40&gt;0,WORKDAY(ES40,10),"-")</f>
        <v>-</v>
      </c>
      <c r="EY40" s="41" t="str">
        <f>IF(EV40&gt;0,WORKDAY(ET40,10),"-")</f>
        <v>-</v>
      </c>
      <c r="EZ40" s="14"/>
      <c r="FA40" s="14"/>
      <c r="FB40" s="41" t="str">
        <f>IF(FA40&gt;0,WORKDAY(EX40,10),"-")</f>
        <v>-</v>
      </c>
      <c r="FC40" s="41" t="str">
        <f>IF(FA40&gt;0,WORKDAY(EY40,10),"-")</f>
        <v>-</v>
      </c>
      <c r="FD40" s="14"/>
      <c r="FE40" s="14"/>
      <c r="FF40" s="295"/>
      <c r="FG40" s="41">
        <v>43574</v>
      </c>
      <c r="FH40" s="41">
        <f ca="1">IF(BK40&gt;0,IF(DH40&gt;0,WORKDAY(DG40,20),IF(CY40&gt;0,WORKDAY(CX40,30),IF(CT40&gt;0,WORKDAY(CS40,40),FG40))),"-")</f>
        <v>44089</v>
      </c>
      <c r="FI40" s="147"/>
      <c r="FJ40" s="14"/>
      <c r="FK40" s="41" t="str">
        <f>IF(FJ40&gt;0,WORKDAY(FG40,10),"-")</f>
        <v>-</v>
      </c>
      <c r="FL40" s="41" t="str">
        <f>IF(FJ40&gt;0,WORKDAY(FH40,10),"-")</f>
        <v>-</v>
      </c>
      <c r="FM40" s="14"/>
      <c r="FN40" s="14"/>
      <c r="FO40" s="143"/>
      <c r="FP40" s="41">
        <v>43574</v>
      </c>
      <c r="FQ40" s="41" t="str">
        <f>IF(BT40&gt;0,IF(DQ40&gt;0,WORKDAY(DP40,20),IF(DH40&gt;0,WORKDAY(DG40,30),IF(DC40&gt;0,WORKDAY(DB40,40),FP40))),"-")</f>
        <v>-</v>
      </c>
      <c r="FR40" s="14"/>
      <c r="FS40" s="14"/>
      <c r="FT40" s="41" t="str">
        <f>IF(FS40&gt;0,WORKDAY(FP40,10),"-")</f>
        <v>-</v>
      </c>
      <c r="FU40" s="41" t="str">
        <f>IF(FS40&gt;0,WORKDAY(FQ40,10),"-")</f>
        <v>-</v>
      </c>
      <c r="FV40" s="14"/>
      <c r="FW40" s="14"/>
      <c r="FX40" s="205"/>
      <c r="FY40" s="41">
        <v>43574</v>
      </c>
      <c r="FZ40" s="41" t="str">
        <f>IF(CC40&gt;0,IF(DZ40&gt;0,WORKDAY(DY40,20),IF(DQ40&gt;0,WORKDAY(DP40,30),IF(DL40&gt;0,WORKDAY(DK40,40),FY40))),"-")</f>
        <v>-</v>
      </c>
      <c r="GA40" s="14"/>
      <c r="GB40" s="14"/>
      <c r="GC40" s="41" t="str">
        <f>IF(GB40&gt;0,WORKDAY(FY40,10),"-")</f>
        <v>-</v>
      </c>
      <c r="GD40" s="41" t="str">
        <f>IF(GB40&gt;0,WORKDAY(FZ40,10),"-")</f>
        <v>-</v>
      </c>
      <c r="GE40" s="14"/>
      <c r="GF40" s="14"/>
      <c r="GG40" s="205"/>
      <c r="GH40" s="41"/>
      <c r="GI40" s="41"/>
      <c r="GJ40" s="14"/>
      <c r="GK40" s="14"/>
      <c r="GL40" s="41" t="str">
        <f>IF(GK40&gt;0,WORKDAY(GH40,10),"-")</f>
        <v>-</v>
      </c>
      <c r="GM40" s="41" t="str">
        <f>IF(GK40&gt;0,WORKDAY(GI40,10),"-")</f>
        <v>-</v>
      </c>
      <c r="GN40" s="14"/>
      <c r="GO40" s="14"/>
      <c r="GP40" s="228"/>
      <c r="GQ40" s="295"/>
      <c r="GR40" s="295"/>
      <c r="GS40" s="295"/>
      <c r="GT40" s="295"/>
      <c r="GU40" s="295"/>
      <c r="GV40" s="295"/>
      <c r="GW40" s="295"/>
      <c r="GX40" s="295"/>
      <c r="GY40" s="295"/>
      <c r="GZ40" s="147"/>
      <c r="HA40" s="143">
        <f t="shared" ca="1" si="66"/>
        <v>1</v>
      </c>
      <c r="HB40" s="44">
        <f t="shared" ca="1" si="67"/>
        <v>1.3819095477386936E-3</v>
      </c>
      <c r="HC40" s="44">
        <f t="shared" ca="1" si="68"/>
        <v>2.5125628140703518E-3</v>
      </c>
      <c r="HD40" s="44">
        <f t="shared" ca="1" si="69"/>
        <v>2.2357723577235778E-3</v>
      </c>
      <c r="HE40" s="44">
        <f t="shared" ca="1" si="70"/>
        <v>4.0650406504065045E-3</v>
      </c>
      <c r="HF40" s="44"/>
      <c r="HG40" s="44"/>
      <c r="HH40" s="261"/>
      <c r="HI40" s="14" t="str">
        <f t="shared" si="71"/>
        <v>GA</v>
      </c>
      <c r="HJ40" s="41">
        <f t="shared" si="72"/>
        <v>43987</v>
      </c>
      <c r="HK40" s="267" t="str">
        <f t="shared" si="73"/>
        <v>A1</v>
      </c>
      <c r="HL40" s="268" t="str">
        <f t="shared" si="74"/>
        <v>0055-P2-GA1-CPC-TRM-00505</v>
      </c>
      <c r="HM40" s="320">
        <v>1</v>
      </c>
      <c r="HN40" t="s">
        <v>803</v>
      </c>
      <c r="HO40" s="351">
        <f t="shared" si="86"/>
        <v>1</v>
      </c>
      <c r="HP40" s="351" t="str">
        <f t="shared" si="87"/>
        <v>не выгружено 00</v>
      </c>
      <c r="HQ40" s="351" t="str">
        <f t="shared" si="88"/>
        <v>выгружено A1</v>
      </c>
      <c r="HR40" s="351">
        <f t="shared" si="89"/>
        <v>1</v>
      </c>
      <c r="HS40" s="351" t="b">
        <f t="shared" si="90"/>
        <v>0</v>
      </c>
      <c r="HT40" s="351" t="str">
        <f t="shared" si="91"/>
        <v>Выпустить в 00</v>
      </c>
      <c r="HU40" s="351" t="str">
        <f t="shared" si="92"/>
        <v>0055-P2-CPC-GA1-TRM-00409</v>
      </c>
      <c r="HV40" s="351">
        <f t="shared" si="93"/>
        <v>43987</v>
      </c>
      <c r="HW40" s="351" t="str">
        <f t="shared" si="94"/>
        <v>0055-P2-CPC-GA1-TRM-00409</v>
      </c>
      <c r="HX40" s="351">
        <f t="shared" si="95"/>
        <v>44033</v>
      </c>
      <c r="HY40" s="364"/>
      <c r="HZ40" s="361" t="str">
        <f t="shared" si="96"/>
        <v>выгружено</v>
      </c>
      <c r="IA40" s="361" t="str">
        <f t="shared" si="97"/>
        <v>A1</v>
      </c>
      <c r="IB40" s="361">
        <f t="shared" si="98"/>
        <v>1</v>
      </c>
      <c r="IC40" s="361">
        <f t="shared" si="99"/>
        <v>1</v>
      </c>
      <c r="ID40" s="351" t="str">
        <f t="shared" si="100"/>
        <v>1</v>
      </c>
      <c r="IE40" s="351" t="s">
        <v>894</v>
      </c>
      <c r="IF40" s="356">
        <v>1</v>
      </c>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row>
    <row r="41" spans="1:287" s="1" customFormat="1" ht="57" customHeight="1">
      <c r="A41" s="15"/>
      <c r="B41" s="31" t="s">
        <v>164</v>
      </c>
      <c r="C41" s="31" t="s">
        <v>165</v>
      </c>
      <c r="D41" s="14"/>
      <c r="E41" s="14"/>
      <c r="F41" s="14"/>
      <c r="G41" s="14"/>
      <c r="H41" s="14" t="s">
        <v>723</v>
      </c>
      <c r="I41" s="14" t="s">
        <v>724</v>
      </c>
      <c r="J41" s="14"/>
      <c r="K41" s="14"/>
      <c r="L41" s="14"/>
      <c r="M41" s="14"/>
      <c r="N41" s="14"/>
      <c r="O41" s="14"/>
      <c r="P41" s="14" t="s">
        <v>725</v>
      </c>
      <c r="Q41" s="14" t="s">
        <v>726</v>
      </c>
      <c r="R41" s="14" t="s">
        <v>212</v>
      </c>
      <c r="S41" s="14" t="s">
        <v>397</v>
      </c>
      <c r="T41" s="14" t="s">
        <v>398</v>
      </c>
      <c r="U41" s="14" t="s">
        <v>166</v>
      </c>
      <c r="V41" s="14"/>
      <c r="W41" s="14" t="str">
        <f>CONCATENATE(X41,"-",Y41,"-",Z41,AA41,,AB41,"-",AC41)</f>
        <v>4-30-JDMCU-0001</v>
      </c>
      <c r="X41" s="31">
        <v>4</v>
      </c>
      <c r="Y41" s="31">
        <v>30</v>
      </c>
      <c r="Z41" s="14" t="s">
        <v>330</v>
      </c>
      <c r="AA41" s="14" t="s">
        <v>333</v>
      </c>
      <c r="AB41" s="14" t="s">
        <v>392</v>
      </c>
      <c r="AC41" s="31" t="s">
        <v>194</v>
      </c>
      <c r="AD41" s="14"/>
      <c r="AE41" s="31">
        <v>3</v>
      </c>
      <c r="AF41" s="31">
        <v>3</v>
      </c>
      <c r="AG41" s="31" t="s">
        <v>174</v>
      </c>
      <c r="AH41" s="31">
        <v>437</v>
      </c>
      <c r="AI41" s="31" t="s">
        <v>226</v>
      </c>
      <c r="AJ41" s="14"/>
      <c r="AK41" s="14"/>
      <c r="AL41" s="14" t="s">
        <v>127</v>
      </c>
      <c r="AM41" s="14"/>
      <c r="AN41" s="14" t="s">
        <v>178</v>
      </c>
      <c r="AO41" s="14" t="str">
        <f>CONCATENATE("0055-",B41,"-",C41,"-","4",".",AE41,".",AF41,".",AG41,".",AH41,"-",AL41,".",AN41,"-",AI41)</f>
        <v>0055-CPC-GA1-4.3.3.30.437-ATH1.SB-0004</v>
      </c>
      <c r="AP41" s="14" t="str">
        <f>CONCATENATE("0055-",B41,"-",C41,"-","4",".",AE41,".",AF41,".",AG41,".",AH41,"-",AL41,"-",AN41,"-",AI41,"_",BD41,"_",U41)</f>
        <v>0055-CPC-GA1-4.3.3.30.437-ATH1-SB-0004_A1_ER</v>
      </c>
      <c r="AQ41" s="21" t="s">
        <v>354</v>
      </c>
      <c r="AR41" s="21" t="s">
        <v>433</v>
      </c>
      <c r="AS41" s="21" t="s">
        <v>623</v>
      </c>
      <c r="AT41" s="21" t="s">
        <v>622</v>
      </c>
      <c r="AU41" s="21" t="s">
        <v>352</v>
      </c>
      <c r="AV41" s="21" t="s">
        <v>368</v>
      </c>
      <c r="AW41" s="21" t="str">
        <f>CONCATENATE(AQ41," ",AS41,CHAR(10),W41,CHAR(10),AU41)</f>
        <v>DCS Marshalling Cabinet for IS and NON-IS channels
4-30-JDMCU-0001
Electrical circuits</v>
      </c>
      <c r="AX41" s="21" t="str">
        <f>CONCATENATE(AR41," ",AT41,CHAR(10),W41,CHAR(10),AV41)</f>
        <v>Шкаф кроссовый РСУ, аналоговые и дискретные сигналы, искробезопасный и неискробезопасный
4-30-JDMCU-0001
Схема электрическая принципиальная</v>
      </c>
      <c r="AY41" s="14"/>
      <c r="AZ41" s="14" t="s">
        <v>798</v>
      </c>
      <c r="BA41" s="14" t="s">
        <v>600</v>
      </c>
      <c r="BB41" s="14" t="str">
        <f t="shared" si="103"/>
        <v>A1</v>
      </c>
      <c r="BC41" s="14" t="str">
        <f t="shared" si="102"/>
        <v>IFR</v>
      </c>
      <c r="BD41" s="14" t="str">
        <f>BB41</f>
        <v>A1</v>
      </c>
      <c r="BE41" s="14"/>
      <c r="BF41" s="14"/>
      <c r="BG41" s="20"/>
      <c r="BH41" s="14"/>
      <c r="BI41" s="14"/>
      <c r="BJ41" s="336">
        <v>44088</v>
      </c>
      <c r="BK41" s="336">
        <f ca="1">IF(BM41&gt;0,BL41,IF(BJ41&lt;TODAY(),WORKDAY(TODAY(),10),BJ41))</f>
        <v>43987</v>
      </c>
      <c r="BL41" s="41">
        <v>43987</v>
      </c>
      <c r="BM41" s="14" t="s">
        <v>858</v>
      </c>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336">
        <f>WORKDAY(BJ41,20)</f>
        <v>44116</v>
      </c>
      <c r="CR41" s="336">
        <f ca="1">IF(BM41&gt;0,WORKDAY(BK41,20),"-")</f>
        <v>44015</v>
      </c>
      <c r="CS41" s="337">
        <v>44033</v>
      </c>
      <c r="CT41" s="325" t="s">
        <v>905</v>
      </c>
      <c r="CU41" s="143">
        <v>1</v>
      </c>
      <c r="CV41" s="41">
        <f>WORKDAY(CQ41,10)</f>
        <v>44130</v>
      </c>
      <c r="CW41" s="41">
        <f ca="1">IF(CT41&gt;0,WORKDAY(CR41,10),"-")</f>
        <v>44029</v>
      </c>
      <c r="CX41" s="40"/>
      <c r="CY41" s="14"/>
      <c r="CZ41" s="41" t="str">
        <f>IF(CY41&gt;0,WORKDAY(CV41,10),"-")</f>
        <v>-</v>
      </c>
      <c r="DA41" s="41" t="str">
        <f>IF(CY41&gt;0,WORKDAY(CW41,10),"-")</f>
        <v>-</v>
      </c>
      <c r="DB41" s="14"/>
      <c r="DC41" s="14"/>
      <c r="DD41" s="143"/>
      <c r="DE41" s="41" t="str">
        <f>IF(DC41&gt;0,WORKDAY(CZ41,10),"-")</f>
        <v>-</v>
      </c>
      <c r="DF41" s="41" t="str">
        <f>IF(DC41&gt;0,WORKDAY(DA41,10),"-")</f>
        <v>-</v>
      </c>
      <c r="DG41" s="14"/>
      <c r="DH41" s="14"/>
      <c r="DI41" s="41" t="str">
        <f>IF(DH41&gt;0,WORKDAY(DE41,10),"-")</f>
        <v>-</v>
      </c>
      <c r="DJ41" s="41" t="str">
        <f>IF(DH41&gt;0,WORKDAY(DF41,10),"-")</f>
        <v>-</v>
      </c>
      <c r="DK41" s="14"/>
      <c r="DL41" s="14"/>
      <c r="DM41" s="143"/>
      <c r="DN41" s="41" t="str">
        <f>IF(DL41&gt;0,WORKDAY(DI41,10),"-")</f>
        <v>-</v>
      </c>
      <c r="DO41" s="41" t="str">
        <f>IF(DL41&gt;0,WORKDAY(DJ41,10),"-")</f>
        <v>-</v>
      </c>
      <c r="DP41" s="14"/>
      <c r="DQ41" s="14"/>
      <c r="DR41" s="41" t="str">
        <f>IF(DQ41&gt;0,WORKDAY(DN41,10),"-")</f>
        <v>-</v>
      </c>
      <c r="DS41" s="41" t="str">
        <f>IF(DQ41&gt;0,WORKDAY(DO41,10),"-")</f>
        <v>-</v>
      </c>
      <c r="DT41" s="14"/>
      <c r="DU41" s="14"/>
      <c r="DV41" s="205"/>
      <c r="DW41" s="41" t="str">
        <f>IF(DU41&gt;0,WORKDAY(DR41,10),"-")</f>
        <v>-</v>
      </c>
      <c r="DX41" s="41" t="str">
        <f>IF(DU41&gt;0,WORKDAY(DS41,10),"-")</f>
        <v>-</v>
      </c>
      <c r="DY41" s="14"/>
      <c r="DZ41" s="14"/>
      <c r="EA41" s="41" t="str">
        <f>IF(DZ41&gt;0,WORKDAY(DW41,10),"-")</f>
        <v>-</v>
      </c>
      <c r="EB41" s="41" t="str">
        <f>IF(DZ41&gt;0,WORKDAY(DX41,10),"-")</f>
        <v>-</v>
      </c>
      <c r="EC41" s="14"/>
      <c r="ED41" s="14"/>
      <c r="EE41" s="205"/>
      <c r="EF41" s="41" t="str">
        <f>IF(ED41&gt;0,WORKDAY(EA41,10),"-")</f>
        <v>-</v>
      </c>
      <c r="EG41" s="41" t="str">
        <f>IF(ED41&gt;0,WORKDAY(EB41,10),"-")</f>
        <v>-</v>
      </c>
      <c r="EH41" s="14"/>
      <c r="EI41" s="14"/>
      <c r="EJ41" s="41" t="str">
        <f>IF(EI41&gt;0,WORKDAY(EF41,10),"-")</f>
        <v>-</v>
      </c>
      <c r="EK41" s="41" t="str">
        <f>IF(EI41&gt;0,WORKDAY(EG41,10),"-")</f>
        <v>-</v>
      </c>
      <c r="EL41" s="14"/>
      <c r="EM41" s="14"/>
      <c r="EN41" s="205"/>
      <c r="EO41" s="41" t="str">
        <f>IF(EM41&gt;0,WORKDAY(EJ41,10),"-")</f>
        <v>-</v>
      </c>
      <c r="EP41" s="41" t="str">
        <f>IF(EM41&gt;0,WORKDAY(EK41,10),"-")</f>
        <v>-</v>
      </c>
      <c r="EQ41" s="14"/>
      <c r="ER41" s="14"/>
      <c r="ES41" s="41" t="str">
        <f>IF(ER41&gt;0,WORKDAY(EO41,10),"-")</f>
        <v>-</v>
      </c>
      <c r="ET41" s="41" t="str">
        <f>IF(ER41&gt;0,WORKDAY(EP41,10),"-")</f>
        <v>-</v>
      </c>
      <c r="EU41" s="14"/>
      <c r="EV41" s="14"/>
      <c r="EW41" s="205"/>
      <c r="EX41" s="41" t="str">
        <f>IF(EV41&gt;0,WORKDAY(ES41,10),"-")</f>
        <v>-</v>
      </c>
      <c r="EY41" s="41" t="str">
        <f>IF(EV41&gt;0,WORKDAY(ET41,10),"-")</f>
        <v>-</v>
      </c>
      <c r="EZ41" s="14"/>
      <c r="FA41" s="14"/>
      <c r="FB41" s="41" t="str">
        <f>IF(FA41&gt;0,WORKDAY(EX41,10),"-")</f>
        <v>-</v>
      </c>
      <c r="FC41" s="41" t="str">
        <f>IF(FA41&gt;0,WORKDAY(EY41,10),"-")</f>
        <v>-</v>
      </c>
      <c r="FD41" s="14"/>
      <c r="FE41" s="14"/>
      <c r="FF41" s="295"/>
      <c r="FG41" s="41">
        <v>43574</v>
      </c>
      <c r="FH41" s="41">
        <f ca="1">IF(BK41&gt;0,IF(DH41&gt;0,WORKDAY(DG41,20),IF(CY41&gt;0,WORKDAY(CX41,30),IF(CT41&gt;0,WORKDAY(CS41,40),FG41))),"-")</f>
        <v>44089</v>
      </c>
      <c r="FI41" s="147"/>
      <c r="FJ41" s="14"/>
      <c r="FK41" s="41" t="str">
        <f>IF(FJ41&gt;0,WORKDAY(FG41,10),"-")</f>
        <v>-</v>
      </c>
      <c r="FL41" s="41" t="str">
        <f>IF(FJ41&gt;0,WORKDAY(FH41,10),"-")</f>
        <v>-</v>
      </c>
      <c r="FM41" s="14"/>
      <c r="FN41" s="14"/>
      <c r="FO41" s="143"/>
      <c r="FP41" s="41">
        <v>43574</v>
      </c>
      <c r="FQ41" s="41" t="str">
        <f>IF(BT41&gt;0,IF(DQ41&gt;0,WORKDAY(DP41,20),IF(DH41&gt;0,WORKDAY(DG41,30),IF(DC41&gt;0,WORKDAY(DB41,40),FP41))),"-")</f>
        <v>-</v>
      </c>
      <c r="FR41" s="14"/>
      <c r="FS41" s="14"/>
      <c r="FT41" s="41" t="str">
        <f>IF(FS41&gt;0,WORKDAY(FP41,10),"-")</f>
        <v>-</v>
      </c>
      <c r="FU41" s="41" t="str">
        <f>IF(FS41&gt;0,WORKDAY(FQ41,10),"-")</f>
        <v>-</v>
      </c>
      <c r="FV41" s="14"/>
      <c r="FW41" s="14"/>
      <c r="FX41" s="205"/>
      <c r="FY41" s="41">
        <v>43574</v>
      </c>
      <c r="FZ41" s="41" t="str">
        <f>IF(CC41&gt;0,IF(DZ41&gt;0,WORKDAY(DY41,20),IF(DQ41&gt;0,WORKDAY(DP41,30),IF(DL41&gt;0,WORKDAY(DK41,40),FY41))),"-")</f>
        <v>-</v>
      </c>
      <c r="GA41" s="14"/>
      <c r="GB41" s="14"/>
      <c r="GC41" s="41" t="str">
        <f>IF(GB41&gt;0,WORKDAY(FY41,10),"-")</f>
        <v>-</v>
      </c>
      <c r="GD41" s="41" t="str">
        <f>IF(GB41&gt;0,WORKDAY(FZ41,10),"-")</f>
        <v>-</v>
      </c>
      <c r="GE41" s="14"/>
      <c r="GF41" s="14"/>
      <c r="GG41" s="205"/>
      <c r="GH41" s="41"/>
      <c r="GI41" s="41"/>
      <c r="GJ41" s="14"/>
      <c r="GK41" s="14"/>
      <c r="GL41" s="41" t="str">
        <f>IF(GK41&gt;0,WORKDAY(GH41,10),"-")</f>
        <v>-</v>
      </c>
      <c r="GM41" s="41" t="str">
        <f>IF(GK41&gt;0,WORKDAY(GI41,10),"-")</f>
        <v>-</v>
      </c>
      <c r="GN41" s="14"/>
      <c r="GO41" s="14"/>
      <c r="GP41" s="228"/>
      <c r="GQ41" s="295"/>
      <c r="GR41" s="295"/>
      <c r="GS41" s="295"/>
      <c r="GT41" s="295"/>
      <c r="GU41" s="295"/>
      <c r="GV41" s="295"/>
      <c r="GW41" s="295"/>
      <c r="GX41" s="295"/>
      <c r="GY41" s="295"/>
      <c r="GZ41" s="147"/>
      <c r="HA41" s="143">
        <f t="shared" ca="1" si="66"/>
        <v>1</v>
      </c>
      <c r="HB41" s="44">
        <f t="shared" ca="1" si="67"/>
        <v>1.3819095477386936E-3</v>
      </c>
      <c r="HC41" s="44">
        <f t="shared" ca="1" si="68"/>
        <v>2.5125628140703518E-3</v>
      </c>
      <c r="HD41" s="44">
        <f t="shared" ca="1" si="69"/>
        <v>2.2357723577235778E-3</v>
      </c>
      <c r="HE41" s="44">
        <f t="shared" ca="1" si="70"/>
        <v>4.0650406504065045E-3</v>
      </c>
      <c r="HF41" s="44"/>
      <c r="HG41" s="44"/>
      <c r="HH41" s="261"/>
      <c r="HI41" s="14" t="str">
        <f t="shared" si="71"/>
        <v>GA</v>
      </c>
      <c r="HJ41" s="41">
        <f t="shared" si="72"/>
        <v>43987</v>
      </c>
      <c r="HK41" s="267" t="str">
        <f t="shared" si="73"/>
        <v>A1</v>
      </c>
      <c r="HL41" s="268" t="str">
        <f t="shared" si="74"/>
        <v>0055-P2-GA1-CPC-TRM-00505</v>
      </c>
      <c r="HM41" s="320">
        <v>1</v>
      </c>
      <c r="HN41" t="s">
        <v>803</v>
      </c>
      <c r="HO41" s="351">
        <f t="shared" si="86"/>
        <v>1</v>
      </c>
      <c r="HP41" s="351" t="str">
        <f t="shared" si="87"/>
        <v>не выгружено 00</v>
      </c>
      <c r="HQ41" s="351" t="str">
        <f t="shared" si="88"/>
        <v>выгружено A1</v>
      </c>
      <c r="HR41" s="351">
        <f t="shared" si="89"/>
        <v>1</v>
      </c>
      <c r="HS41" s="351" t="b">
        <f t="shared" si="90"/>
        <v>0</v>
      </c>
      <c r="HT41" s="351" t="str">
        <f t="shared" si="91"/>
        <v>Выпустить в 00</v>
      </c>
      <c r="HU41" s="351" t="str">
        <f t="shared" si="92"/>
        <v>0055-P2-CPC-GA1-TRM-00409</v>
      </c>
      <c r="HV41" s="351">
        <f t="shared" si="93"/>
        <v>43987</v>
      </c>
      <c r="HW41" s="351" t="str">
        <f t="shared" si="94"/>
        <v>0055-P2-CPC-GA1-TRM-00409</v>
      </c>
      <c r="HX41" s="351">
        <f t="shared" si="95"/>
        <v>44033</v>
      </c>
      <c r="HY41" s="364"/>
      <c r="HZ41" s="361" t="str">
        <f t="shared" si="96"/>
        <v>выгружено</v>
      </c>
      <c r="IA41" s="361" t="str">
        <f t="shared" si="97"/>
        <v>A1</v>
      </c>
      <c r="IB41" s="361">
        <f t="shared" si="98"/>
        <v>1</v>
      </c>
      <c r="IC41" s="361">
        <f t="shared" si="99"/>
        <v>1</v>
      </c>
      <c r="ID41" s="351" t="str">
        <f t="shared" si="100"/>
        <v>1</v>
      </c>
      <c r="IE41" s="351" t="s">
        <v>894</v>
      </c>
      <c r="IF41" s="356">
        <v>1</v>
      </c>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row>
    <row r="42" spans="1:287" s="1" customFormat="1" ht="57" customHeight="1">
      <c r="A42" s="15"/>
      <c r="B42" s="31" t="s">
        <v>164</v>
      </c>
      <c r="C42" s="31" t="s">
        <v>165</v>
      </c>
      <c r="D42" s="14"/>
      <c r="E42" s="14"/>
      <c r="F42" s="14"/>
      <c r="G42" s="14"/>
      <c r="H42" s="14" t="s">
        <v>723</v>
      </c>
      <c r="I42" s="14" t="s">
        <v>724</v>
      </c>
      <c r="J42" s="14"/>
      <c r="K42" s="14"/>
      <c r="L42" s="14"/>
      <c r="M42" s="14"/>
      <c r="N42" s="14"/>
      <c r="O42" s="14"/>
      <c r="P42" s="14" t="s">
        <v>725</v>
      </c>
      <c r="Q42" s="14" t="s">
        <v>726</v>
      </c>
      <c r="R42" s="14" t="s">
        <v>212</v>
      </c>
      <c r="S42" s="14" t="s">
        <v>397</v>
      </c>
      <c r="T42" s="14" t="s">
        <v>398</v>
      </c>
      <c r="U42" s="14" t="s">
        <v>166</v>
      </c>
      <c r="V42" s="14"/>
      <c r="W42" s="14" t="str">
        <f>CONCATENATE(X42,"-",Y42,"-",Z42,AA42,,AB42,"-",AC42)</f>
        <v>4-30-JDMCU-0001</v>
      </c>
      <c r="X42" s="31">
        <v>4</v>
      </c>
      <c r="Y42" s="31">
        <v>30</v>
      </c>
      <c r="Z42" s="14" t="s">
        <v>330</v>
      </c>
      <c r="AA42" s="14" t="s">
        <v>333</v>
      </c>
      <c r="AB42" s="14" t="s">
        <v>392</v>
      </c>
      <c r="AC42" s="31" t="s">
        <v>194</v>
      </c>
      <c r="AD42" s="14"/>
      <c r="AE42" s="31">
        <v>3</v>
      </c>
      <c r="AF42" s="31" t="s">
        <v>189</v>
      </c>
      <c r="AG42" s="31" t="s">
        <v>174</v>
      </c>
      <c r="AH42" s="31">
        <v>437</v>
      </c>
      <c r="AI42" s="31" t="s">
        <v>226</v>
      </c>
      <c r="AJ42" s="14"/>
      <c r="AK42" s="14"/>
      <c r="AL42" s="14" t="s">
        <v>127</v>
      </c>
      <c r="AM42" s="14"/>
      <c r="AN42" s="14" t="s">
        <v>675</v>
      </c>
      <c r="AO42" s="14" t="str">
        <f>CONCATENATE("0055-",B42,"-",C42,"-","4",".",AE42,".",AF42,".",AG42,".",AH42,"-",AL42,".",AN42,"-",AI42)</f>
        <v>0055-CPC-GA1-4.3.3.30.437-ATH1.JH-0004</v>
      </c>
      <c r="AP42" s="14" t="str">
        <f>CONCATENATE("0055-",B42,"-",C42,"-","4",".",AE42,".",AF42,".",AG42,".",AH42,"-",AL42,"-",AN42,"-",AI42,"_",BD42,"_",U42)</f>
        <v>0055-CPC-GA1-4.3.3.30.437-ATH1-JH-0004_00_ER</v>
      </c>
      <c r="AQ42" s="21" t="s">
        <v>354</v>
      </c>
      <c r="AR42" s="21" t="s">
        <v>433</v>
      </c>
      <c r="AS42" s="21" t="s">
        <v>623</v>
      </c>
      <c r="AT42" s="21" t="s">
        <v>622</v>
      </c>
      <c r="AU42" s="21" t="s">
        <v>315</v>
      </c>
      <c r="AV42" s="21" t="s">
        <v>316</v>
      </c>
      <c r="AW42" s="21" t="str">
        <f>CONCATENATE(AQ42," ",AS42,CHAR(10),W42,CHAR(10),AU42)</f>
        <v>DCS Marshalling Cabinet for IS and NON-IS channels
4-30-JDMCU-0001
Passport</v>
      </c>
      <c r="AX42" s="21" t="str">
        <f>CONCATENATE(AR42," ",AT42,CHAR(10),W42,CHAR(10),AV42)</f>
        <v>Шкаф кроссовый РСУ, аналоговые и дискретные сигналы, искробезопасный и неискробезопасный
4-30-JDMCU-0001
Паспорт</v>
      </c>
      <c r="AY42" s="14"/>
      <c r="AZ42" s="14" t="s">
        <v>798</v>
      </c>
      <c r="BA42" s="14" t="s">
        <v>600</v>
      </c>
      <c r="BB42" s="14" t="str">
        <f t="shared" si="103"/>
        <v>00</v>
      </c>
      <c r="BC42" s="14" t="str">
        <f t="shared" si="102"/>
        <v>IFU</v>
      </c>
      <c r="BD42" s="14" t="str">
        <f>BB42</f>
        <v>00</v>
      </c>
      <c r="BE42" s="14"/>
      <c r="BF42" s="14"/>
      <c r="BG42" s="20"/>
      <c r="BH42" s="14"/>
      <c r="BI42" s="14"/>
      <c r="BJ42" s="336">
        <v>44088</v>
      </c>
      <c r="BK42" s="336">
        <f ca="1">IF(BM42&gt;0,BL42,IF(BJ42&lt;TODAY(),WORKDAY(TODAY(),10),BJ42))</f>
        <v>43997</v>
      </c>
      <c r="BL42" s="41">
        <v>43997</v>
      </c>
      <c r="BM42" s="14" t="s">
        <v>866</v>
      </c>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336">
        <f>WORKDAY(BJ42,20)</f>
        <v>44116</v>
      </c>
      <c r="CR42" s="336">
        <f ca="1">IF(BM42&gt;0,WORKDAY(BK42,20),"-")</f>
        <v>44025</v>
      </c>
      <c r="CS42" s="336">
        <v>44013</v>
      </c>
      <c r="CT42" s="325" t="s">
        <v>903</v>
      </c>
      <c r="CU42" s="143">
        <v>3</v>
      </c>
      <c r="CV42" s="41">
        <f>WORKDAY(CQ42,10)</f>
        <v>44130</v>
      </c>
      <c r="CW42" s="41">
        <f ca="1">IF(CT42&gt;0,WORKDAY(CR42,10),"-")</f>
        <v>44039</v>
      </c>
      <c r="CX42" s="14"/>
      <c r="CY42" s="14"/>
      <c r="CZ42" s="41" t="str">
        <f>IF(CY42&gt;0,WORKDAY(CV42,10),"-")</f>
        <v>-</v>
      </c>
      <c r="DA42" s="41" t="str">
        <f>IF(CY42&gt;0,WORKDAY(CW42,10),"-")</f>
        <v>-</v>
      </c>
      <c r="DB42" s="14"/>
      <c r="DC42" s="14"/>
      <c r="DD42" s="143"/>
      <c r="DE42" s="41" t="str">
        <f>IF(DC42&gt;0,WORKDAY(CZ42,10),"-")</f>
        <v>-</v>
      </c>
      <c r="DF42" s="41" t="str">
        <f>IF(DC42&gt;0,WORKDAY(DA42,10),"-")</f>
        <v>-</v>
      </c>
      <c r="DG42" s="14"/>
      <c r="DH42" s="14"/>
      <c r="DI42" s="41" t="str">
        <f>IF(DH42&gt;0,WORKDAY(DE42,10),"-")</f>
        <v>-</v>
      </c>
      <c r="DJ42" s="41" t="str">
        <f>IF(DH42&gt;0,WORKDAY(DF42,10),"-")</f>
        <v>-</v>
      </c>
      <c r="DK42" s="14"/>
      <c r="DL42" s="14"/>
      <c r="DM42" s="143"/>
      <c r="DN42" s="41" t="str">
        <f>IF(DL42&gt;0,WORKDAY(DI42,10),"-")</f>
        <v>-</v>
      </c>
      <c r="DO42" s="41" t="str">
        <f>IF(DL42&gt;0,WORKDAY(DJ42,10),"-")</f>
        <v>-</v>
      </c>
      <c r="DP42" s="14"/>
      <c r="DQ42" s="14"/>
      <c r="DR42" s="41" t="str">
        <f>IF(DQ42&gt;0,WORKDAY(DN42,10),"-")</f>
        <v>-</v>
      </c>
      <c r="DS42" s="41" t="str">
        <f>IF(DQ42&gt;0,WORKDAY(DO42,10),"-")</f>
        <v>-</v>
      </c>
      <c r="DT42" s="14"/>
      <c r="DU42" s="14"/>
      <c r="DV42" s="205"/>
      <c r="DW42" s="41" t="str">
        <f>IF(DU42&gt;0,WORKDAY(DR42,10),"-")</f>
        <v>-</v>
      </c>
      <c r="DX42" s="41" t="str">
        <f>IF(DU42&gt;0,WORKDAY(DS42,10),"-")</f>
        <v>-</v>
      </c>
      <c r="DY42" s="14"/>
      <c r="DZ42" s="14"/>
      <c r="EA42" s="41" t="str">
        <f>IF(DZ42&gt;0,WORKDAY(DW42,10),"-")</f>
        <v>-</v>
      </c>
      <c r="EB42" s="41" t="str">
        <f>IF(DZ42&gt;0,WORKDAY(DX42,10),"-")</f>
        <v>-</v>
      </c>
      <c r="EC42" s="14"/>
      <c r="ED42" s="14"/>
      <c r="EE42" s="205"/>
      <c r="EF42" s="41" t="str">
        <f>IF(ED42&gt;0,WORKDAY(EA42,10),"-")</f>
        <v>-</v>
      </c>
      <c r="EG42" s="41" t="str">
        <f>IF(ED42&gt;0,WORKDAY(EB42,10),"-")</f>
        <v>-</v>
      </c>
      <c r="EH42" s="14"/>
      <c r="EI42" s="14"/>
      <c r="EJ42" s="41" t="str">
        <f>IF(EI42&gt;0,WORKDAY(EF42,10),"-")</f>
        <v>-</v>
      </c>
      <c r="EK42" s="41" t="str">
        <f>IF(EI42&gt;0,WORKDAY(EG42,10),"-")</f>
        <v>-</v>
      </c>
      <c r="EL42" s="14"/>
      <c r="EM42" s="14"/>
      <c r="EN42" s="205"/>
      <c r="EO42" s="41" t="str">
        <f>IF(EM42&gt;0,WORKDAY(EJ42,10),"-")</f>
        <v>-</v>
      </c>
      <c r="EP42" s="41" t="str">
        <f>IF(EM42&gt;0,WORKDAY(EK42,10),"-")</f>
        <v>-</v>
      </c>
      <c r="EQ42" s="14"/>
      <c r="ER42" s="14"/>
      <c r="ES42" s="41" t="str">
        <f>IF(ER42&gt;0,WORKDAY(EO42,10),"-")</f>
        <v>-</v>
      </c>
      <c r="ET42" s="41" t="str">
        <f>IF(ER42&gt;0,WORKDAY(EP42,10),"-")</f>
        <v>-</v>
      </c>
      <c r="EU42" s="14"/>
      <c r="EV42" s="14"/>
      <c r="EW42" s="205"/>
      <c r="EX42" s="41" t="str">
        <f>IF(EV42&gt;0,WORKDAY(ES42,10),"-")</f>
        <v>-</v>
      </c>
      <c r="EY42" s="41" t="str">
        <f>IF(EV42&gt;0,WORKDAY(ET42,10),"-")</f>
        <v>-</v>
      </c>
      <c r="EZ42" s="14"/>
      <c r="FA42" s="14"/>
      <c r="FB42" s="41" t="str">
        <f>IF(FA42&gt;0,WORKDAY(EX42,10),"-")</f>
        <v>-</v>
      </c>
      <c r="FC42" s="41" t="str">
        <f>IF(FA42&gt;0,WORKDAY(EY42,10),"-")</f>
        <v>-</v>
      </c>
      <c r="FD42" s="14"/>
      <c r="FE42" s="14"/>
      <c r="FF42" s="295"/>
      <c r="FG42" s="41">
        <v>43574</v>
      </c>
      <c r="FH42" s="41">
        <f ca="1">IF(BK42&gt;0,IF(DH42&gt;0,WORKDAY(DG42,20),IF(CY42&gt;0,WORKDAY(CX42,30),IF(CT42&gt;0,WORKDAY(CS42,40),FG42))),"-")</f>
        <v>44069</v>
      </c>
      <c r="FI42" s="14">
        <v>44088</v>
      </c>
      <c r="FJ42" s="14" t="s">
        <v>924</v>
      </c>
      <c r="FK42" s="41">
        <f>IF(FJ42&gt;0,WORKDAY(FG42,10),"-")</f>
        <v>43588</v>
      </c>
      <c r="FL42" s="41">
        <f ca="1">IF(FJ42&gt;0,WORKDAY(FH42,10),"-")</f>
        <v>44083</v>
      </c>
      <c r="FM42" s="14"/>
      <c r="FN42" s="14"/>
      <c r="FO42" s="143"/>
      <c r="FP42" s="41">
        <v>43574</v>
      </c>
      <c r="FQ42" s="41" t="str">
        <f>IF(BT42&gt;0,IF(DQ42&gt;0,WORKDAY(DP42,20),IF(DH42&gt;0,WORKDAY(DG42,30),IF(DC42&gt;0,WORKDAY(DB42,40),FP42))),"-")</f>
        <v>-</v>
      </c>
      <c r="FR42" s="14"/>
      <c r="FS42" s="14"/>
      <c r="FT42" s="41" t="str">
        <f>IF(FS42&gt;0,WORKDAY(FP42,10),"-")</f>
        <v>-</v>
      </c>
      <c r="FU42" s="41" t="str">
        <f>IF(FS42&gt;0,WORKDAY(FQ42,10),"-")</f>
        <v>-</v>
      </c>
      <c r="FV42" s="14"/>
      <c r="FW42" s="14"/>
      <c r="FX42" s="205"/>
      <c r="FY42" s="41">
        <v>43574</v>
      </c>
      <c r="FZ42" s="41" t="str">
        <f>IF(CC42&gt;0,IF(DZ42&gt;0,WORKDAY(DY42,20),IF(DQ42&gt;0,WORKDAY(DP42,30),IF(DL42&gt;0,WORKDAY(DK42,40),FY42))),"-")</f>
        <v>-</v>
      </c>
      <c r="GA42" s="14"/>
      <c r="GB42" s="14"/>
      <c r="GC42" s="41" t="str">
        <f>IF(GB42&gt;0,WORKDAY(FY42,10),"-")</f>
        <v>-</v>
      </c>
      <c r="GD42" s="41" t="str">
        <f>IF(GB42&gt;0,WORKDAY(FZ42,10),"-")</f>
        <v>-</v>
      </c>
      <c r="GE42" s="14"/>
      <c r="GF42" s="14"/>
      <c r="GG42" s="205"/>
      <c r="GH42" s="41"/>
      <c r="GI42" s="41"/>
      <c r="GJ42" s="14"/>
      <c r="GK42" s="14"/>
      <c r="GL42" s="41" t="str">
        <f>IF(GK42&gt;0,WORKDAY(GH42,10),"-")</f>
        <v>-</v>
      </c>
      <c r="GM42" s="41" t="str">
        <f>IF(GK42&gt;0,WORKDAY(GI42,10),"-")</f>
        <v>-</v>
      </c>
      <c r="GN42" s="14"/>
      <c r="GO42" s="14"/>
      <c r="GP42" s="228"/>
      <c r="GQ42" s="295"/>
      <c r="GR42" s="295"/>
      <c r="GS42" s="295"/>
      <c r="GT42" s="295"/>
      <c r="GU42" s="295"/>
      <c r="GV42" s="295"/>
      <c r="GW42" s="295"/>
      <c r="GX42" s="295"/>
      <c r="GY42" s="295"/>
      <c r="GZ42" s="147"/>
      <c r="HA42" s="143">
        <f t="shared" ca="1" si="66"/>
        <v>1</v>
      </c>
      <c r="HB42" s="44">
        <f t="shared" ca="1" si="67"/>
        <v>2.5125628140703518E-3</v>
      </c>
      <c r="HC42" s="44">
        <f t="shared" ca="1" si="68"/>
        <v>2.5125628140703518E-3</v>
      </c>
      <c r="HD42" s="44">
        <f t="shared" ca="1" si="69"/>
        <v>4.0650406504065045E-3</v>
      </c>
      <c r="HE42" s="44">
        <f t="shared" ca="1" si="70"/>
        <v>4.0650406504065045E-3</v>
      </c>
      <c r="HF42" s="44"/>
      <c r="HG42" s="44"/>
      <c r="HH42" s="261"/>
      <c r="HI42" s="14" t="str">
        <f t="shared" si="71"/>
        <v>rev. 00</v>
      </c>
      <c r="HJ42" s="41">
        <f t="shared" si="72"/>
        <v>44088</v>
      </c>
      <c r="HK42" s="267" t="str">
        <f t="shared" si="73"/>
        <v>00</v>
      </c>
      <c r="HL42" s="268" t="str">
        <f t="shared" si="74"/>
        <v>0055-P2-CPC-GA1-TRM-00581</v>
      </c>
      <c r="HM42" s="320">
        <v>1</v>
      </c>
      <c r="HN42" t="s">
        <v>803</v>
      </c>
      <c r="HO42" s="351">
        <f t="shared" si="86"/>
        <v>3</v>
      </c>
      <c r="HP42" s="351" t="str">
        <f t="shared" si="87"/>
        <v>ожидание 00</v>
      </c>
      <c r="HQ42" s="351" t="str">
        <f t="shared" si="88"/>
        <v>выгружено 00</v>
      </c>
      <c r="HR42" s="351" t="str">
        <f t="shared" si="89"/>
        <v>ожидание 00</v>
      </c>
      <c r="HS42" s="351" t="b">
        <f t="shared" si="90"/>
        <v>0</v>
      </c>
      <c r="HT42" s="351" t="str">
        <f t="shared" si="91"/>
        <v>ожидание замечаний</v>
      </c>
      <c r="HU42" s="351" t="str">
        <f t="shared" si="92"/>
        <v>0055-P2-CPC-GA1-TRM-00396</v>
      </c>
      <c r="HV42" s="351">
        <f t="shared" si="93"/>
        <v>44088</v>
      </c>
      <c r="HW42" s="351" t="str">
        <f t="shared" si="94"/>
        <v>ожидание 00</v>
      </c>
      <c r="HX42" s="351" t="str">
        <f t="shared" si="95"/>
        <v>ожидание 00</v>
      </c>
      <c r="HY42" s="364"/>
      <c r="HZ42" s="361" t="str">
        <f t="shared" si="96"/>
        <v>выгружено</v>
      </c>
      <c r="IA42" s="361" t="str">
        <f t="shared" si="97"/>
        <v>00</v>
      </c>
      <c r="IB42" s="361" t="str">
        <f t="shared" si="98"/>
        <v>ожидание замечаний к ревизии</v>
      </c>
      <c r="IC42" s="361" t="str">
        <f t="shared" si="99"/>
        <v>00</v>
      </c>
      <c r="ID42" s="351" t="str">
        <f t="shared" si="100"/>
        <v>1</v>
      </c>
      <c r="IE42" s="351" t="s">
        <v>894</v>
      </c>
      <c r="IF42" s="356">
        <v>1</v>
      </c>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row>
    <row r="43" spans="1:287" s="27" customFormat="1" ht="15" customHeight="1">
      <c r="A43" s="15"/>
      <c r="B43" s="32"/>
      <c r="C43" s="32"/>
      <c r="D43" s="26"/>
      <c r="E43" s="26"/>
      <c r="F43" s="26"/>
      <c r="G43" s="26"/>
      <c r="H43" s="26"/>
      <c r="I43" s="26"/>
      <c r="J43" s="26"/>
      <c r="K43" s="26"/>
      <c r="L43" s="26"/>
      <c r="M43" s="26"/>
      <c r="N43" s="26"/>
      <c r="O43" s="26"/>
      <c r="P43" s="26"/>
      <c r="Q43" s="26"/>
      <c r="R43" s="26"/>
      <c r="S43" s="26"/>
      <c r="T43" s="26"/>
      <c r="U43" s="26"/>
      <c r="V43" s="26"/>
      <c r="W43" s="32"/>
      <c r="X43" s="32"/>
      <c r="Y43" s="32"/>
      <c r="Z43" s="32"/>
      <c r="AA43" s="32"/>
      <c r="AB43" s="32"/>
      <c r="AC43" s="32"/>
      <c r="AD43" s="26"/>
      <c r="AE43" s="32"/>
      <c r="AF43" s="32"/>
      <c r="AG43" s="32"/>
      <c r="AH43" s="32"/>
      <c r="AI43" s="32"/>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341"/>
      <c r="BK43" s="341"/>
      <c r="BL43" s="163"/>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338"/>
      <c r="CR43" s="338"/>
      <c r="CS43" s="338"/>
      <c r="CT43" s="326"/>
      <c r="CU43" s="219"/>
      <c r="CV43" s="26"/>
      <c r="CW43" s="26"/>
      <c r="CX43" s="26"/>
      <c r="CY43" s="26"/>
      <c r="CZ43" s="26"/>
      <c r="DA43" s="26"/>
      <c r="DB43" s="26"/>
      <c r="DC43" s="26"/>
      <c r="DD43" s="219"/>
      <c r="DE43" s="26"/>
      <c r="DF43" s="26"/>
      <c r="DG43" s="26"/>
      <c r="DH43" s="26"/>
      <c r="DI43" s="26"/>
      <c r="DJ43" s="26"/>
      <c r="DK43" s="26"/>
      <c r="DL43" s="26"/>
      <c r="DM43" s="219"/>
      <c r="DN43" s="26"/>
      <c r="DO43" s="26"/>
      <c r="DP43" s="26"/>
      <c r="DQ43" s="26"/>
      <c r="DR43" s="26"/>
      <c r="DS43" s="26"/>
      <c r="DT43" s="26"/>
      <c r="DU43" s="26"/>
      <c r="DV43" s="229"/>
      <c r="DW43" s="26"/>
      <c r="DX43" s="26"/>
      <c r="DY43" s="26"/>
      <c r="DZ43" s="26"/>
      <c r="EA43" s="26"/>
      <c r="EB43" s="26"/>
      <c r="EC43" s="26"/>
      <c r="ED43" s="26"/>
      <c r="EE43" s="229"/>
      <c r="EF43" s="26"/>
      <c r="EG43" s="26"/>
      <c r="EH43" s="26"/>
      <c r="EI43" s="26"/>
      <c r="EJ43" s="26"/>
      <c r="EK43" s="26"/>
      <c r="EL43" s="26"/>
      <c r="EM43" s="26"/>
      <c r="EN43" s="229"/>
      <c r="EO43" s="26"/>
      <c r="EP43" s="26"/>
      <c r="EQ43" s="26"/>
      <c r="ER43" s="26"/>
      <c r="ES43" s="26"/>
      <c r="ET43" s="26"/>
      <c r="EU43" s="26"/>
      <c r="EV43" s="26"/>
      <c r="EW43" s="229"/>
      <c r="EX43" s="26"/>
      <c r="EY43" s="26"/>
      <c r="EZ43" s="26"/>
      <c r="FA43" s="26"/>
      <c r="FB43" s="26"/>
      <c r="FC43" s="26"/>
      <c r="FD43" s="26"/>
      <c r="FE43" s="26"/>
      <c r="FF43" s="229"/>
      <c r="FG43" s="26"/>
      <c r="FH43" s="26"/>
      <c r="FI43" s="26"/>
      <c r="FJ43" s="26"/>
      <c r="FK43" s="26"/>
      <c r="FL43" s="26"/>
      <c r="FM43" s="26"/>
      <c r="FN43" s="26"/>
      <c r="FO43" s="219"/>
      <c r="FP43" s="26"/>
      <c r="FQ43" s="26"/>
      <c r="FR43" s="26"/>
      <c r="FS43" s="26"/>
      <c r="FT43" s="26"/>
      <c r="FU43" s="26"/>
      <c r="FV43" s="26"/>
      <c r="FW43" s="26"/>
      <c r="FX43" s="229"/>
      <c r="FY43" s="26"/>
      <c r="FZ43" s="26"/>
      <c r="GA43" s="26"/>
      <c r="GB43" s="26"/>
      <c r="GC43" s="26"/>
      <c r="GD43" s="26"/>
      <c r="GE43" s="26"/>
      <c r="GF43" s="26"/>
      <c r="GG43" s="229"/>
      <c r="GH43" s="26"/>
      <c r="GI43" s="26"/>
      <c r="GJ43" s="26"/>
      <c r="GK43" s="26"/>
      <c r="GL43" s="26"/>
      <c r="GM43" s="26"/>
      <c r="GN43" s="26"/>
      <c r="GO43" s="26"/>
      <c r="GP43" s="229"/>
      <c r="GQ43" s="229"/>
      <c r="GR43" s="229"/>
      <c r="GS43" s="229"/>
      <c r="GT43" s="229"/>
      <c r="GU43" s="229"/>
      <c r="GV43" s="229"/>
      <c r="GW43" s="229"/>
      <c r="GX43" s="229"/>
      <c r="GY43" s="229"/>
      <c r="GZ43" s="229"/>
      <c r="HA43" s="143">
        <f t="shared" si="66"/>
        <v>0</v>
      </c>
      <c r="HB43" s="44">
        <f t="shared" si="67"/>
        <v>0</v>
      </c>
      <c r="HC43" s="44">
        <f t="shared" si="68"/>
        <v>0</v>
      </c>
      <c r="HD43" s="44">
        <f t="shared" si="69"/>
        <v>0</v>
      </c>
      <c r="HE43" s="44">
        <f t="shared" si="70"/>
        <v>0</v>
      </c>
      <c r="HF43" s="44"/>
      <c r="HG43" s="26"/>
      <c r="HH43" s="262"/>
      <c r="HI43" s="14" t="str">
        <f t="shared" si="71"/>
        <v>не выпущено</v>
      </c>
      <c r="HJ43" s="41" t="str">
        <f t="shared" si="72"/>
        <v>-</v>
      </c>
      <c r="HK43" s="267" t="str">
        <f t="shared" si="73"/>
        <v>-</v>
      </c>
      <c r="HL43" s="268" t="str">
        <f t="shared" si="74"/>
        <v>-</v>
      </c>
      <c r="HM43" s="320">
        <v>1</v>
      </c>
      <c r="HN43"/>
      <c r="HO43" s="351" t="str">
        <f t="shared" si="86"/>
        <v>---/---</v>
      </c>
      <c r="HP43" s="351" t="str">
        <f t="shared" si="87"/>
        <v>---/---</v>
      </c>
      <c r="HQ43" s="351" t="str">
        <f t="shared" si="88"/>
        <v>---/---</v>
      </c>
      <c r="HR43" s="351" t="str">
        <f t="shared" si="89"/>
        <v>---/---</v>
      </c>
      <c r="HS43" s="351" t="b">
        <f t="shared" si="90"/>
        <v>0</v>
      </c>
      <c r="HT43" s="351" t="str">
        <f t="shared" si="91"/>
        <v>---/---</v>
      </c>
      <c r="HU43" s="351" t="str">
        <f t="shared" si="92"/>
        <v>---/---</v>
      </c>
      <c r="HV43" s="351" t="str">
        <f t="shared" si="93"/>
        <v>---/---</v>
      </c>
      <c r="HW43" s="351" t="str">
        <f t="shared" si="94"/>
        <v>---/---</v>
      </c>
      <c r="HX43" s="351" t="str">
        <f t="shared" si="95"/>
        <v>---/---</v>
      </c>
      <c r="HY43" s="364"/>
      <c r="HZ43" s="361" t="str">
        <f t="shared" si="96"/>
        <v>---/---</v>
      </c>
      <c r="IA43" s="361" t="str">
        <f t="shared" si="97"/>
        <v>---/---</v>
      </c>
      <c r="IB43" s="361" t="str">
        <f t="shared" si="98"/>
        <v>---/---</v>
      </c>
      <c r="IC43" s="361" t="str">
        <f t="shared" si="99"/>
        <v>---/---</v>
      </c>
      <c r="ID43" s="351" t="str">
        <f t="shared" si="100"/>
        <v>---/---</v>
      </c>
      <c r="IE43" s="351" t="s">
        <v>897</v>
      </c>
      <c r="IF43" s="356"/>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row>
    <row r="44" spans="1:287" s="1" customFormat="1" ht="57" customHeight="1">
      <c r="A44" s="15"/>
      <c r="B44" s="31" t="s">
        <v>164</v>
      </c>
      <c r="C44" s="31" t="s">
        <v>165</v>
      </c>
      <c r="D44" s="14"/>
      <c r="E44" s="14"/>
      <c r="F44" s="14"/>
      <c r="G44" s="14"/>
      <c r="H44" s="14" t="s">
        <v>723</v>
      </c>
      <c r="I44" s="14" t="s">
        <v>724</v>
      </c>
      <c r="J44" s="14"/>
      <c r="K44" s="14"/>
      <c r="L44" s="14"/>
      <c r="M44" s="14"/>
      <c r="N44" s="14"/>
      <c r="O44" s="14"/>
      <c r="P44" s="14" t="s">
        <v>725</v>
      </c>
      <c r="Q44" s="14" t="s">
        <v>726</v>
      </c>
      <c r="R44" s="14" t="s">
        <v>212</v>
      </c>
      <c r="S44" s="14" t="s">
        <v>397</v>
      </c>
      <c r="T44" s="14" t="s">
        <v>398</v>
      </c>
      <c r="U44" s="14" t="s">
        <v>166</v>
      </c>
      <c r="V44" s="14"/>
      <c r="W44" s="14" t="str">
        <f>CONCATENATE(X44,"-",Y44,"-",Z44,AA44,,AB44,"-",AC44)</f>
        <v>4-30-JDMCU-0002</v>
      </c>
      <c r="X44" s="31">
        <v>4</v>
      </c>
      <c r="Y44" s="31">
        <v>30</v>
      </c>
      <c r="Z44" s="14" t="s">
        <v>330</v>
      </c>
      <c r="AA44" s="14" t="s">
        <v>333</v>
      </c>
      <c r="AB44" s="14" t="s">
        <v>392</v>
      </c>
      <c r="AC44" s="31" t="s">
        <v>198</v>
      </c>
      <c r="AD44" s="14"/>
      <c r="AE44" s="31">
        <v>3</v>
      </c>
      <c r="AF44" s="31">
        <v>3</v>
      </c>
      <c r="AG44" s="31" t="s">
        <v>174</v>
      </c>
      <c r="AH44" s="31">
        <v>437</v>
      </c>
      <c r="AI44" s="31" t="s">
        <v>227</v>
      </c>
      <c r="AJ44" s="14"/>
      <c r="AK44" s="14"/>
      <c r="AL44" s="14" t="s">
        <v>127</v>
      </c>
      <c r="AM44" s="14"/>
      <c r="AN44" s="14" t="s">
        <v>175</v>
      </c>
      <c r="AO44" s="14" t="str">
        <f>CONCATENATE("0055-",B44,"-",C44,"-","4",".",AE44,".",AF44,".",AG44,".",AH44,"-",AL44,".",AN44,"-",AI44)</f>
        <v>0055-CPC-GA1-4.3.3.30.437-ATH1.RD-0005</v>
      </c>
      <c r="AP44" s="14" t="str">
        <f>CONCATENATE("0055-",B44,"-",C44,"-","4",".",AE44,".",AF44,".",AG44,".",AH44,"-",AL44,"-",AN44,"-",AI44,"_",BD44,"_",U44)</f>
        <v>0055-CPC-GA1-4.3.3.30.437-ATH1-RD-0005_A1_ER</v>
      </c>
      <c r="AQ44" s="21" t="s">
        <v>354</v>
      </c>
      <c r="AR44" s="21" t="s">
        <v>433</v>
      </c>
      <c r="AS44" s="21" t="s">
        <v>623</v>
      </c>
      <c r="AT44" s="21" t="s">
        <v>622</v>
      </c>
      <c r="AU44" s="21" t="s">
        <v>349</v>
      </c>
      <c r="AV44" s="21" t="s">
        <v>365</v>
      </c>
      <c r="AW44" s="21" t="str">
        <f>CONCATENATE(AQ44," ",AS44,CHAR(10),W44,CHAR(10),AU44)</f>
        <v>DCS Marshalling Cabinet for IS and NON-IS channels
4-30-JDMCU-0002
List of drawings</v>
      </c>
      <c r="AX44" s="21" t="str">
        <f>CONCATENATE(AR44," ",AT44,CHAR(10),W44,CHAR(10),AV44)</f>
        <v>Шкаф кроссовый РСУ, аналоговые и дискретные сигналы, искробезопасный и неискробезопасный
4-30-JDMCU-0002
Ведомость документов</v>
      </c>
      <c r="AY44" s="14"/>
      <c r="AZ44" s="14" t="s">
        <v>798</v>
      </c>
      <c r="BA44" s="14" t="s">
        <v>600</v>
      </c>
      <c r="BB44" s="14" t="str">
        <f t="shared" si="103"/>
        <v>A1</v>
      </c>
      <c r="BC44" s="14" t="str">
        <f t="shared" si="102"/>
        <v>IFR</v>
      </c>
      <c r="BD44" s="14" t="str">
        <f>BB44</f>
        <v>A1</v>
      </c>
      <c r="BE44" s="14"/>
      <c r="BF44" s="14"/>
      <c r="BG44" s="20"/>
      <c r="BH44" s="14"/>
      <c r="BI44" s="14"/>
      <c r="BJ44" s="336">
        <v>44088</v>
      </c>
      <c r="BK44" s="336">
        <f ca="1">IF(BM44&gt;0,BL44,IF(BJ44&lt;TODAY(),WORKDAY(TODAY(),10),BJ44))</f>
        <v>43987</v>
      </c>
      <c r="BL44" s="41">
        <v>43987</v>
      </c>
      <c r="BM44" s="14" t="s">
        <v>858</v>
      </c>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336">
        <f>WORKDAY(BJ44,10)</f>
        <v>44102</v>
      </c>
      <c r="CR44" s="336">
        <f ca="1">IF(BM44&gt;0,WORKDAY(BK44,20),"-")</f>
        <v>44015</v>
      </c>
      <c r="CS44" s="337">
        <v>44033</v>
      </c>
      <c r="CT44" s="325" t="s">
        <v>905</v>
      </c>
      <c r="CU44" s="143">
        <v>1</v>
      </c>
      <c r="CV44" s="41">
        <f>WORKDAY(CQ44,10)</f>
        <v>44116</v>
      </c>
      <c r="CW44" s="41">
        <f ca="1">IF(CT44&gt;0,WORKDAY(CR44,10),"-")</f>
        <v>44029</v>
      </c>
      <c r="CX44" s="40"/>
      <c r="CY44" s="14"/>
      <c r="CZ44" s="41" t="str">
        <f>IF(CY44&gt;0,WORKDAY(CV44,10),"-")</f>
        <v>-</v>
      </c>
      <c r="DA44" s="41" t="str">
        <f>IF(CY44&gt;0,WORKDAY(CW44,10),"-")</f>
        <v>-</v>
      </c>
      <c r="DB44" s="40"/>
      <c r="DC44" s="14"/>
      <c r="DD44" s="143"/>
      <c r="DE44" s="41" t="str">
        <f>IF(DC44&gt;0,WORKDAY(CZ44,10),"-")</f>
        <v>-</v>
      </c>
      <c r="DF44" s="41" t="str">
        <f>IF(DC44&gt;0,WORKDAY(DA44,10),"-")</f>
        <v>-</v>
      </c>
      <c r="DG44" s="14"/>
      <c r="DH44" s="14"/>
      <c r="DI44" s="41" t="str">
        <f>IF(DH44&gt;0,WORKDAY(DE44,10),"-")</f>
        <v>-</v>
      </c>
      <c r="DJ44" s="41" t="str">
        <f>IF(DH44&gt;0,WORKDAY(DF44,10),"-")</f>
        <v>-</v>
      </c>
      <c r="DK44" s="14"/>
      <c r="DL44" s="14"/>
      <c r="DM44" s="143"/>
      <c r="DN44" s="41" t="str">
        <f>IF(DL44&gt;0,WORKDAY(DI44,10),"-")</f>
        <v>-</v>
      </c>
      <c r="DO44" s="41" t="str">
        <f>IF(DL44&gt;0,WORKDAY(DJ44,10),"-")</f>
        <v>-</v>
      </c>
      <c r="DP44" s="14"/>
      <c r="DQ44" s="14"/>
      <c r="DR44" s="41" t="str">
        <f>IF(DQ44&gt;0,WORKDAY(DN44,10),"-")</f>
        <v>-</v>
      </c>
      <c r="DS44" s="41" t="str">
        <f>IF(DQ44&gt;0,WORKDAY(DO44,10),"-")</f>
        <v>-</v>
      </c>
      <c r="DT44" s="14"/>
      <c r="DU44" s="14"/>
      <c r="DV44" s="205"/>
      <c r="DW44" s="41" t="str">
        <f>IF(DU44&gt;0,WORKDAY(DR44,10),"-")</f>
        <v>-</v>
      </c>
      <c r="DX44" s="41" t="str">
        <f>IF(DU44&gt;0,WORKDAY(DS44,10),"-")</f>
        <v>-</v>
      </c>
      <c r="DY44" s="14"/>
      <c r="DZ44" s="14"/>
      <c r="EA44" s="41" t="str">
        <f>IF(DZ44&gt;0,WORKDAY(DW44,10),"-")</f>
        <v>-</v>
      </c>
      <c r="EB44" s="41" t="str">
        <f>IF(DZ44&gt;0,WORKDAY(DX44,10),"-")</f>
        <v>-</v>
      </c>
      <c r="EC44" s="14"/>
      <c r="ED44" s="14"/>
      <c r="EE44" s="205"/>
      <c r="EF44" s="41" t="str">
        <f>IF(ED44&gt;0,WORKDAY(EA44,10),"-")</f>
        <v>-</v>
      </c>
      <c r="EG44" s="41" t="str">
        <f>IF(ED44&gt;0,WORKDAY(EB44,10),"-")</f>
        <v>-</v>
      </c>
      <c r="EH44" s="14"/>
      <c r="EI44" s="14"/>
      <c r="EJ44" s="41" t="str">
        <f>IF(EI44&gt;0,WORKDAY(EF44,10),"-")</f>
        <v>-</v>
      </c>
      <c r="EK44" s="41" t="str">
        <f>IF(EI44&gt;0,WORKDAY(EG44,10),"-")</f>
        <v>-</v>
      </c>
      <c r="EL44" s="14"/>
      <c r="EM44" s="14"/>
      <c r="EN44" s="205"/>
      <c r="EO44" s="41" t="str">
        <f>IF(EM44&gt;0,WORKDAY(EJ44,10),"-")</f>
        <v>-</v>
      </c>
      <c r="EP44" s="41" t="str">
        <f>IF(EM44&gt;0,WORKDAY(EK44,10),"-")</f>
        <v>-</v>
      </c>
      <c r="EQ44" s="14"/>
      <c r="ER44" s="14"/>
      <c r="ES44" s="41" t="str">
        <f>IF(ER44&gt;0,WORKDAY(EO44,10),"-")</f>
        <v>-</v>
      </c>
      <c r="ET44" s="41" t="str">
        <f>IF(ER44&gt;0,WORKDAY(EP44,10),"-")</f>
        <v>-</v>
      </c>
      <c r="EU44" s="14"/>
      <c r="EV44" s="14"/>
      <c r="EW44" s="205"/>
      <c r="EX44" s="41" t="str">
        <f>IF(EV44&gt;0,WORKDAY(ES44,10),"-")</f>
        <v>-</v>
      </c>
      <c r="EY44" s="41" t="str">
        <f>IF(EV44&gt;0,WORKDAY(ET44,10),"-")</f>
        <v>-</v>
      </c>
      <c r="EZ44" s="14"/>
      <c r="FA44" s="14"/>
      <c r="FB44" s="41" t="str">
        <f>IF(FA44&gt;0,WORKDAY(EX44,10),"-")</f>
        <v>-</v>
      </c>
      <c r="FC44" s="41" t="str">
        <f>IF(FA44&gt;0,WORKDAY(EY44,10),"-")</f>
        <v>-</v>
      </c>
      <c r="FD44" s="14"/>
      <c r="FE44" s="14"/>
      <c r="FF44" s="295"/>
      <c r="FG44" s="41">
        <v>43574</v>
      </c>
      <c r="FH44" s="41">
        <f ca="1">IF(BK44&gt;0,IF(DH44&gt;0,WORKDAY(DG44,20),IF(CY44&gt;0,WORKDAY(CX44,30),IF(CT44&gt;0,WORKDAY(CS44,40),FG44))),"-")</f>
        <v>44089</v>
      </c>
      <c r="FI44" s="147"/>
      <c r="FJ44" s="14"/>
      <c r="FK44" s="41" t="str">
        <f>IF(FJ44&gt;0,WORKDAY(FG44,10),"-")</f>
        <v>-</v>
      </c>
      <c r="FL44" s="41" t="str">
        <f>IF(FJ44&gt;0,WORKDAY(FH44,10),"-")</f>
        <v>-</v>
      </c>
      <c r="FM44" s="14"/>
      <c r="FN44" s="14"/>
      <c r="FO44" s="143"/>
      <c r="FP44" s="41">
        <v>43574</v>
      </c>
      <c r="FQ44" s="41" t="str">
        <f>IF(BT44&gt;0,IF(DQ44&gt;0,WORKDAY(DP44,20),IF(DH44&gt;0,WORKDAY(DG44,30),IF(DC44&gt;0,WORKDAY(DB44,40),FP44))),"-")</f>
        <v>-</v>
      </c>
      <c r="FR44" s="14"/>
      <c r="FS44" s="14"/>
      <c r="FT44" s="41" t="str">
        <f>IF(FS44&gt;0,WORKDAY(FP44,10),"-")</f>
        <v>-</v>
      </c>
      <c r="FU44" s="41" t="str">
        <f>IF(FS44&gt;0,WORKDAY(FQ44,10),"-")</f>
        <v>-</v>
      </c>
      <c r="FV44" s="14"/>
      <c r="FW44" s="14"/>
      <c r="FX44" s="205"/>
      <c r="FY44" s="41">
        <v>43574</v>
      </c>
      <c r="FZ44" s="41" t="str">
        <f>IF(CC44&gt;0,IF(DZ44&gt;0,WORKDAY(DY44,20),IF(DQ44&gt;0,WORKDAY(DP44,30),IF(DL44&gt;0,WORKDAY(DK44,40),FY44))),"-")</f>
        <v>-</v>
      </c>
      <c r="GA44" s="14"/>
      <c r="GB44" s="14"/>
      <c r="GC44" s="41" t="str">
        <f>IF(GB44&gt;0,WORKDAY(FY44,10),"-")</f>
        <v>-</v>
      </c>
      <c r="GD44" s="41" t="str">
        <f>IF(GB44&gt;0,WORKDAY(FZ44,10),"-")</f>
        <v>-</v>
      </c>
      <c r="GE44" s="14"/>
      <c r="GF44" s="14"/>
      <c r="GG44" s="205"/>
      <c r="GH44" s="41"/>
      <c r="GI44" s="41"/>
      <c r="GJ44" s="14"/>
      <c r="GK44" s="14"/>
      <c r="GL44" s="41" t="str">
        <f>IF(GK44&gt;0,WORKDAY(GH44,10),"-")</f>
        <v>-</v>
      </c>
      <c r="GM44" s="41" t="str">
        <f>IF(GK44&gt;0,WORKDAY(GI44,10),"-")</f>
        <v>-</v>
      </c>
      <c r="GN44" s="14"/>
      <c r="GO44" s="14"/>
      <c r="GP44" s="228"/>
      <c r="GQ44" s="295"/>
      <c r="GR44" s="295"/>
      <c r="GS44" s="295"/>
      <c r="GT44" s="295"/>
      <c r="GU44" s="295"/>
      <c r="GV44" s="295"/>
      <c r="GW44" s="295"/>
      <c r="GX44" s="295"/>
      <c r="GY44" s="295"/>
      <c r="GZ44" s="147"/>
      <c r="HA44" s="143">
        <f t="shared" ca="1" si="66"/>
        <v>1</v>
      </c>
      <c r="HB44" s="44">
        <f t="shared" ca="1" si="67"/>
        <v>1.3819095477386936E-3</v>
      </c>
      <c r="HC44" s="44">
        <f t="shared" ca="1" si="68"/>
        <v>2.5125628140703518E-3</v>
      </c>
      <c r="HD44" s="44">
        <f t="shared" ca="1" si="69"/>
        <v>2.2357723577235778E-3</v>
      </c>
      <c r="HE44" s="44">
        <f t="shared" ca="1" si="70"/>
        <v>4.0650406504065045E-3</v>
      </c>
      <c r="HF44" s="44"/>
      <c r="HG44" s="44"/>
      <c r="HH44" s="261"/>
      <c r="HI44" s="14" t="str">
        <f t="shared" si="71"/>
        <v>GA</v>
      </c>
      <c r="HJ44" s="41">
        <f t="shared" si="72"/>
        <v>43987</v>
      </c>
      <c r="HK44" s="267" t="str">
        <f t="shared" si="73"/>
        <v>A1</v>
      </c>
      <c r="HL44" s="268" t="str">
        <f t="shared" si="74"/>
        <v>0055-P2-GA1-CPC-TRM-00505</v>
      </c>
      <c r="HM44" s="320">
        <v>1</v>
      </c>
      <c r="HN44" t="s">
        <v>804</v>
      </c>
      <c r="HO44" s="351">
        <f t="shared" si="86"/>
        <v>1</v>
      </c>
      <c r="HP44" s="351" t="str">
        <f t="shared" si="87"/>
        <v>не выгружено 00</v>
      </c>
      <c r="HQ44" s="351" t="str">
        <f t="shared" si="88"/>
        <v>выгружено A1</v>
      </c>
      <c r="HR44" s="351">
        <f t="shared" si="89"/>
        <v>1</v>
      </c>
      <c r="HS44" s="351" t="b">
        <f t="shared" si="90"/>
        <v>0</v>
      </c>
      <c r="HT44" s="351" t="str">
        <f t="shared" si="91"/>
        <v>Выпустить в 00</v>
      </c>
      <c r="HU44" s="351" t="str">
        <f t="shared" si="92"/>
        <v>0055-P2-CPC-GA1-TRM-00409</v>
      </c>
      <c r="HV44" s="351">
        <f t="shared" si="93"/>
        <v>43987</v>
      </c>
      <c r="HW44" s="351" t="str">
        <f t="shared" si="94"/>
        <v>0055-P2-CPC-GA1-TRM-00409</v>
      </c>
      <c r="HX44" s="351">
        <f t="shared" si="95"/>
        <v>44033</v>
      </c>
      <c r="HY44" s="364"/>
      <c r="HZ44" s="361" t="str">
        <f t="shared" si="96"/>
        <v>выгружено</v>
      </c>
      <c r="IA44" s="361" t="str">
        <f t="shared" si="97"/>
        <v>A1</v>
      </c>
      <c r="IB44" s="361">
        <f t="shared" si="98"/>
        <v>1</v>
      </c>
      <c r="IC44" s="361">
        <f t="shared" si="99"/>
        <v>1</v>
      </c>
      <c r="ID44" s="351" t="str">
        <f t="shared" si="100"/>
        <v>1</v>
      </c>
      <c r="IE44" s="351" t="s">
        <v>894</v>
      </c>
      <c r="IF44" s="356">
        <v>1</v>
      </c>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row>
    <row r="45" spans="1:287" s="1" customFormat="1" ht="57" customHeight="1">
      <c r="A45" s="15"/>
      <c r="B45" s="31" t="s">
        <v>164</v>
      </c>
      <c r="C45" s="31" t="s">
        <v>165</v>
      </c>
      <c r="D45" s="14"/>
      <c r="E45" s="14"/>
      <c r="F45" s="14"/>
      <c r="G45" s="14"/>
      <c r="H45" s="14" t="s">
        <v>723</v>
      </c>
      <c r="I45" s="14" t="s">
        <v>724</v>
      </c>
      <c r="J45" s="14"/>
      <c r="K45" s="14"/>
      <c r="L45" s="14"/>
      <c r="M45" s="14"/>
      <c r="N45" s="14"/>
      <c r="O45" s="14"/>
      <c r="P45" s="14" t="s">
        <v>725</v>
      </c>
      <c r="Q45" s="14" t="s">
        <v>726</v>
      </c>
      <c r="R45" s="14" t="s">
        <v>212</v>
      </c>
      <c r="S45" s="14" t="s">
        <v>397</v>
      </c>
      <c r="T45" s="14" t="s">
        <v>398</v>
      </c>
      <c r="U45" s="14" t="s">
        <v>166</v>
      </c>
      <c r="V45" s="14"/>
      <c r="W45" s="14" t="str">
        <f>CONCATENATE(X45,"-",Y45,"-",Z45,AA45,,AB45,"-",AC45)</f>
        <v>4-30-JDMCU-0002</v>
      </c>
      <c r="X45" s="31">
        <v>4</v>
      </c>
      <c r="Y45" s="31">
        <v>30</v>
      </c>
      <c r="Z45" s="14" t="s">
        <v>330</v>
      </c>
      <c r="AA45" s="14" t="s">
        <v>333</v>
      </c>
      <c r="AB45" s="14" t="s">
        <v>392</v>
      </c>
      <c r="AC45" s="31" t="s">
        <v>198</v>
      </c>
      <c r="AD45" s="14"/>
      <c r="AE45" s="31">
        <v>3</v>
      </c>
      <c r="AF45" s="31">
        <v>3</v>
      </c>
      <c r="AG45" s="31" t="s">
        <v>174</v>
      </c>
      <c r="AH45" s="31">
        <v>437</v>
      </c>
      <c r="AI45" s="31" t="s">
        <v>227</v>
      </c>
      <c r="AJ45" s="14"/>
      <c r="AK45" s="14"/>
      <c r="AL45" s="14" t="s">
        <v>127</v>
      </c>
      <c r="AM45" s="14"/>
      <c r="AN45" s="14" t="s">
        <v>176</v>
      </c>
      <c r="AO45" s="14" t="str">
        <f>CONCATENATE("0055-",B45,"-",C45,"-","4",".",AE45,".",AF45,".",AG45,".",AH45,"-",AL45,".",AN45,"-",AI45)</f>
        <v>0055-CPC-GA1-4.3.3.30.437-ATH1.SP-0005</v>
      </c>
      <c r="AP45" s="14" t="str">
        <f>CONCATENATE("0055-",B45,"-",C45,"-","4",".",AE45,".",AF45,".",AG45,".",AH45,"-",AL45,"-",AN45,"-",AI45,"_",BD45,"_",U45)</f>
        <v>0055-CPC-GA1-4.3.3.30.437-ATH1-SP-0005_A1_ER</v>
      </c>
      <c r="AQ45" s="21" t="s">
        <v>354</v>
      </c>
      <c r="AR45" s="21" t="s">
        <v>433</v>
      </c>
      <c r="AS45" s="21" t="s">
        <v>623</v>
      </c>
      <c r="AT45" s="21" t="s">
        <v>622</v>
      </c>
      <c r="AU45" s="21" t="s">
        <v>350</v>
      </c>
      <c r="AV45" s="21" t="s">
        <v>366</v>
      </c>
      <c r="AW45" s="21" t="str">
        <f>CONCATENATE(AQ45," ",AS45,CHAR(10),W45,CHAR(10),AU45)</f>
        <v>DCS Marshalling Cabinet for IS and NON-IS channels
4-30-JDMCU-0002
List of elements</v>
      </c>
      <c r="AX45" s="21" t="str">
        <f>CONCATENATE(AR45," ",AT45,CHAR(10),W45,CHAR(10),AV45)</f>
        <v>Шкаф кроссовый РСУ, аналоговые и дискретные сигналы, искробезопасный и неискробезопасный
4-30-JDMCU-0002
Перечень элементов</v>
      </c>
      <c r="AY45" s="14"/>
      <c r="AZ45" s="14" t="s">
        <v>798</v>
      </c>
      <c r="BA45" s="14" t="s">
        <v>600</v>
      </c>
      <c r="BB45" s="14" t="str">
        <f t="shared" si="103"/>
        <v>A1</v>
      </c>
      <c r="BC45" s="14" t="str">
        <f t="shared" si="102"/>
        <v>IFR</v>
      </c>
      <c r="BD45" s="14" t="str">
        <f>BB45</f>
        <v>A1</v>
      </c>
      <c r="BE45" s="14"/>
      <c r="BF45" s="14"/>
      <c r="BG45" s="20"/>
      <c r="BH45" s="14"/>
      <c r="BI45" s="14"/>
      <c r="BJ45" s="336">
        <v>44088</v>
      </c>
      <c r="BK45" s="336">
        <f ca="1">IF(BM45&gt;0,BL45,IF(BJ45&lt;TODAY(),WORKDAY(TODAY(),10),BJ45))</f>
        <v>43987</v>
      </c>
      <c r="BL45" s="41">
        <v>43987</v>
      </c>
      <c r="BM45" s="14" t="s">
        <v>858</v>
      </c>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336">
        <f>WORKDAY(BJ45,10)</f>
        <v>44102</v>
      </c>
      <c r="CR45" s="336">
        <f ca="1">IF(BM45&gt;0,WORKDAY(BK45,20),"-")</f>
        <v>44015</v>
      </c>
      <c r="CS45" s="337">
        <v>44033</v>
      </c>
      <c r="CT45" s="325" t="s">
        <v>905</v>
      </c>
      <c r="CU45" s="143">
        <v>1</v>
      </c>
      <c r="CV45" s="41">
        <f>WORKDAY(CQ45,10)</f>
        <v>44116</v>
      </c>
      <c r="CW45" s="41">
        <f ca="1">IF(CT45&gt;0,WORKDAY(CR45,10),"-")</f>
        <v>44029</v>
      </c>
      <c r="CX45" s="40"/>
      <c r="CY45" s="14"/>
      <c r="CZ45" s="41" t="str">
        <f>IF(CY45&gt;0,WORKDAY(CV45,10),"-")</f>
        <v>-</v>
      </c>
      <c r="DA45" s="41" t="str">
        <f>IF(CY45&gt;0,WORKDAY(CW45,10),"-")</f>
        <v>-</v>
      </c>
      <c r="DB45" s="40"/>
      <c r="DC45" s="14"/>
      <c r="DD45" s="143"/>
      <c r="DE45" s="41" t="str">
        <f>IF(DC45&gt;0,WORKDAY(CZ45,10),"-")</f>
        <v>-</v>
      </c>
      <c r="DF45" s="41" t="str">
        <f>IF(DC45&gt;0,WORKDAY(DA45,10),"-")</f>
        <v>-</v>
      </c>
      <c r="DG45" s="14"/>
      <c r="DH45" s="14"/>
      <c r="DI45" s="41" t="str">
        <f>IF(DH45&gt;0,WORKDAY(DE45,10),"-")</f>
        <v>-</v>
      </c>
      <c r="DJ45" s="41" t="str">
        <f>IF(DH45&gt;0,WORKDAY(DF45,10),"-")</f>
        <v>-</v>
      </c>
      <c r="DK45" s="14"/>
      <c r="DL45" s="14"/>
      <c r="DM45" s="143"/>
      <c r="DN45" s="41" t="str">
        <f>IF(DL45&gt;0,WORKDAY(DI45,10),"-")</f>
        <v>-</v>
      </c>
      <c r="DO45" s="41" t="str">
        <f>IF(DL45&gt;0,WORKDAY(DJ45,10),"-")</f>
        <v>-</v>
      </c>
      <c r="DP45" s="14"/>
      <c r="DQ45" s="14"/>
      <c r="DR45" s="41" t="str">
        <f>IF(DQ45&gt;0,WORKDAY(DN45,10),"-")</f>
        <v>-</v>
      </c>
      <c r="DS45" s="41" t="str">
        <f>IF(DQ45&gt;0,WORKDAY(DO45,10),"-")</f>
        <v>-</v>
      </c>
      <c r="DT45" s="14"/>
      <c r="DU45" s="14"/>
      <c r="DV45" s="205"/>
      <c r="DW45" s="41" t="str">
        <f>IF(DU45&gt;0,WORKDAY(DR45,10),"-")</f>
        <v>-</v>
      </c>
      <c r="DX45" s="41" t="str">
        <f>IF(DU45&gt;0,WORKDAY(DS45,10),"-")</f>
        <v>-</v>
      </c>
      <c r="DY45" s="14"/>
      <c r="DZ45" s="14"/>
      <c r="EA45" s="41" t="str">
        <f>IF(DZ45&gt;0,WORKDAY(DW45,10),"-")</f>
        <v>-</v>
      </c>
      <c r="EB45" s="41" t="str">
        <f>IF(DZ45&gt;0,WORKDAY(DX45,10),"-")</f>
        <v>-</v>
      </c>
      <c r="EC45" s="14"/>
      <c r="ED45" s="14"/>
      <c r="EE45" s="205"/>
      <c r="EF45" s="41" t="str">
        <f>IF(ED45&gt;0,WORKDAY(EA45,10),"-")</f>
        <v>-</v>
      </c>
      <c r="EG45" s="41" t="str">
        <f>IF(ED45&gt;0,WORKDAY(EB45,10),"-")</f>
        <v>-</v>
      </c>
      <c r="EH45" s="14"/>
      <c r="EI45" s="14"/>
      <c r="EJ45" s="41" t="str">
        <f>IF(EI45&gt;0,WORKDAY(EF45,10),"-")</f>
        <v>-</v>
      </c>
      <c r="EK45" s="41" t="str">
        <f>IF(EI45&gt;0,WORKDAY(EG45,10),"-")</f>
        <v>-</v>
      </c>
      <c r="EL45" s="14"/>
      <c r="EM45" s="14"/>
      <c r="EN45" s="205"/>
      <c r="EO45" s="41" t="str">
        <f>IF(EM45&gt;0,WORKDAY(EJ45,10),"-")</f>
        <v>-</v>
      </c>
      <c r="EP45" s="41" t="str">
        <f>IF(EM45&gt;0,WORKDAY(EK45,10),"-")</f>
        <v>-</v>
      </c>
      <c r="EQ45" s="14"/>
      <c r="ER45" s="14"/>
      <c r="ES45" s="41" t="str">
        <f>IF(ER45&gt;0,WORKDAY(EO45,10),"-")</f>
        <v>-</v>
      </c>
      <c r="ET45" s="41" t="str">
        <f>IF(ER45&gt;0,WORKDAY(EP45,10),"-")</f>
        <v>-</v>
      </c>
      <c r="EU45" s="14"/>
      <c r="EV45" s="14"/>
      <c r="EW45" s="205"/>
      <c r="EX45" s="41" t="str">
        <f>IF(EV45&gt;0,WORKDAY(ES45,10),"-")</f>
        <v>-</v>
      </c>
      <c r="EY45" s="41" t="str">
        <f>IF(EV45&gt;0,WORKDAY(ET45,10),"-")</f>
        <v>-</v>
      </c>
      <c r="EZ45" s="14"/>
      <c r="FA45" s="14"/>
      <c r="FB45" s="41" t="str">
        <f>IF(FA45&gt;0,WORKDAY(EX45,10),"-")</f>
        <v>-</v>
      </c>
      <c r="FC45" s="41" t="str">
        <f>IF(FA45&gt;0,WORKDAY(EY45,10),"-")</f>
        <v>-</v>
      </c>
      <c r="FD45" s="14"/>
      <c r="FE45" s="14"/>
      <c r="FF45" s="295"/>
      <c r="FG45" s="41">
        <v>43574</v>
      </c>
      <c r="FH45" s="41">
        <f ca="1">IF(BK45&gt;0,IF(DH45&gt;0,WORKDAY(DG45,20),IF(CY45&gt;0,WORKDAY(CX45,30),IF(CT45&gt;0,WORKDAY(CS45,40),FG45))),"-")</f>
        <v>44089</v>
      </c>
      <c r="FI45" s="147"/>
      <c r="FJ45" s="14"/>
      <c r="FK45" s="41" t="str">
        <f>IF(FJ45&gt;0,WORKDAY(FG45,10),"-")</f>
        <v>-</v>
      </c>
      <c r="FL45" s="41" t="str">
        <f>IF(FJ45&gt;0,WORKDAY(FH45,10),"-")</f>
        <v>-</v>
      </c>
      <c r="FM45" s="14"/>
      <c r="FN45" s="14"/>
      <c r="FO45" s="143"/>
      <c r="FP45" s="41">
        <v>43574</v>
      </c>
      <c r="FQ45" s="41" t="str">
        <f>IF(BT45&gt;0,IF(DQ45&gt;0,WORKDAY(DP45,20),IF(DH45&gt;0,WORKDAY(DG45,30),IF(DC45&gt;0,WORKDAY(DB45,40),FP45))),"-")</f>
        <v>-</v>
      </c>
      <c r="FR45" s="14"/>
      <c r="FS45" s="14"/>
      <c r="FT45" s="41" t="str">
        <f>IF(FS45&gt;0,WORKDAY(FP45,10),"-")</f>
        <v>-</v>
      </c>
      <c r="FU45" s="41" t="str">
        <f>IF(FS45&gt;0,WORKDAY(FQ45,10),"-")</f>
        <v>-</v>
      </c>
      <c r="FV45" s="14"/>
      <c r="FW45" s="14"/>
      <c r="FX45" s="205"/>
      <c r="FY45" s="41">
        <v>43574</v>
      </c>
      <c r="FZ45" s="41" t="str">
        <f>IF(CC45&gt;0,IF(DZ45&gt;0,WORKDAY(DY45,20),IF(DQ45&gt;0,WORKDAY(DP45,30),IF(DL45&gt;0,WORKDAY(DK45,40),FY45))),"-")</f>
        <v>-</v>
      </c>
      <c r="GA45" s="14"/>
      <c r="GB45" s="14"/>
      <c r="GC45" s="41" t="str">
        <f>IF(GB45&gt;0,WORKDAY(FY45,10),"-")</f>
        <v>-</v>
      </c>
      <c r="GD45" s="41" t="str">
        <f>IF(GB45&gt;0,WORKDAY(FZ45,10),"-")</f>
        <v>-</v>
      </c>
      <c r="GE45" s="14"/>
      <c r="GF45" s="14"/>
      <c r="GG45" s="205"/>
      <c r="GH45" s="41"/>
      <c r="GI45" s="41"/>
      <c r="GJ45" s="14"/>
      <c r="GK45" s="14"/>
      <c r="GL45" s="41" t="str">
        <f>IF(GK45&gt;0,WORKDAY(GH45,10),"-")</f>
        <v>-</v>
      </c>
      <c r="GM45" s="41" t="str">
        <f>IF(GK45&gt;0,WORKDAY(GI45,10),"-")</f>
        <v>-</v>
      </c>
      <c r="GN45" s="14"/>
      <c r="GO45" s="14"/>
      <c r="GP45" s="228"/>
      <c r="GQ45" s="295"/>
      <c r="GR45" s="295"/>
      <c r="GS45" s="295"/>
      <c r="GT45" s="295"/>
      <c r="GU45" s="295"/>
      <c r="GV45" s="295"/>
      <c r="GW45" s="295"/>
      <c r="GX45" s="295"/>
      <c r="GY45" s="295"/>
      <c r="GZ45" s="147"/>
      <c r="HA45" s="143">
        <f t="shared" ca="1" si="66"/>
        <v>1</v>
      </c>
      <c r="HB45" s="44">
        <f t="shared" ca="1" si="67"/>
        <v>1.3819095477386936E-3</v>
      </c>
      <c r="HC45" s="44">
        <f t="shared" ca="1" si="68"/>
        <v>2.5125628140703518E-3</v>
      </c>
      <c r="HD45" s="44">
        <f t="shared" ca="1" si="69"/>
        <v>2.2357723577235778E-3</v>
      </c>
      <c r="HE45" s="44">
        <f t="shared" ca="1" si="70"/>
        <v>4.0650406504065045E-3</v>
      </c>
      <c r="HF45" s="44"/>
      <c r="HG45" s="44"/>
      <c r="HH45" s="261"/>
      <c r="HI45" s="14" t="str">
        <f t="shared" si="71"/>
        <v>GA</v>
      </c>
      <c r="HJ45" s="41">
        <f t="shared" si="72"/>
        <v>43987</v>
      </c>
      <c r="HK45" s="267" t="str">
        <f t="shared" si="73"/>
        <v>A1</v>
      </c>
      <c r="HL45" s="268" t="str">
        <f t="shared" si="74"/>
        <v>0055-P2-GA1-CPC-TRM-00505</v>
      </c>
      <c r="HM45" s="320">
        <v>1</v>
      </c>
      <c r="HN45" t="s">
        <v>804</v>
      </c>
      <c r="HO45" s="351">
        <f t="shared" si="86"/>
        <v>1</v>
      </c>
      <c r="HP45" s="351" t="str">
        <f t="shared" si="87"/>
        <v>не выгружено 00</v>
      </c>
      <c r="HQ45" s="351" t="str">
        <f t="shared" si="88"/>
        <v>выгружено A1</v>
      </c>
      <c r="HR45" s="351">
        <f t="shared" si="89"/>
        <v>1</v>
      </c>
      <c r="HS45" s="351" t="b">
        <f t="shared" si="90"/>
        <v>0</v>
      </c>
      <c r="HT45" s="351" t="str">
        <f t="shared" si="91"/>
        <v>Выпустить в 00</v>
      </c>
      <c r="HU45" s="351" t="str">
        <f t="shared" si="92"/>
        <v>0055-P2-CPC-GA1-TRM-00409</v>
      </c>
      <c r="HV45" s="351">
        <f t="shared" si="93"/>
        <v>43987</v>
      </c>
      <c r="HW45" s="351" t="str">
        <f t="shared" si="94"/>
        <v>0055-P2-CPC-GA1-TRM-00409</v>
      </c>
      <c r="HX45" s="351">
        <f t="shared" si="95"/>
        <v>44033</v>
      </c>
      <c r="HY45" s="364"/>
      <c r="HZ45" s="361" t="str">
        <f t="shared" si="96"/>
        <v>выгружено</v>
      </c>
      <c r="IA45" s="361" t="str">
        <f t="shared" si="97"/>
        <v>A1</v>
      </c>
      <c r="IB45" s="361">
        <f t="shared" si="98"/>
        <v>1</v>
      </c>
      <c r="IC45" s="361">
        <f t="shared" si="99"/>
        <v>1</v>
      </c>
      <c r="ID45" s="351" t="str">
        <f t="shared" si="100"/>
        <v>1</v>
      </c>
      <c r="IE45" s="351" t="s">
        <v>894</v>
      </c>
      <c r="IF45" s="356">
        <v>1</v>
      </c>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row>
    <row r="46" spans="1:287" s="1" customFormat="1" ht="57" customHeight="1">
      <c r="A46" s="15"/>
      <c r="B46" s="31" t="s">
        <v>164</v>
      </c>
      <c r="C46" s="31" t="s">
        <v>165</v>
      </c>
      <c r="D46" s="14"/>
      <c r="E46" s="14"/>
      <c r="F46" s="14"/>
      <c r="G46" s="14"/>
      <c r="H46" s="14" t="s">
        <v>723</v>
      </c>
      <c r="I46" s="14" t="s">
        <v>724</v>
      </c>
      <c r="J46" s="14"/>
      <c r="K46" s="14"/>
      <c r="L46" s="14"/>
      <c r="M46" s="14"/>
      <c r="N46" s="14"/>
      <c r="O46" s="14"/>
      <c r="P46" s="14" t="s">
        <v>725</v>
      </c>
      <c r="Q46" s="14" t="s">
        <v>726</v>
      </c>
      <c r="R46" s="14" t="s">
        <v>212</v>
      </c>
      <c r="S46" s="14" t="s">
        <v>397</v>
      </c>
      <c r="T46" s="14" t="s">
        <v>398</v>
      </c>
      <c r="U46" s="14" t="s">
        <v>166</v>
      </c>
      <c r="V46" s="14"/>
      <c r="W46" s="14" t="str">
        <f>CONCATENATE(X46,"-",Y46,"-",Z46,AA46,,AB46,"-",AC46)</f>
        <v>4-30-JDMCU-0002</v>
      </c>
      <c r="X46" s="31">
        <v>4</v>
      </c>
      <c r="Y46" s="31">
        <v>30</v>
      </c>
      <c r="Z46" s="14" t="s">
        <v>330</v>
      </c>
      <c r="AA46" s="14" t="s">
        <v>333</v>
      </c>
      <c r="AB46" s="14" t="s">
        <v>392</v>
      </c>
      <c r="AC46" s="31" t="s">
        <v>198</v>
      </c>
      <c r="AD46" s="14"/>
      <c r="AE46" s="31">
        <v>3</v>
      </c>
      <c r="AF46" s="31">
        <v>3</v>
      </c>
      <c r="AG46" s="31" t="s">
        <v>174</v>
      </c>
      <c r="AH46" s="31">
        <v>437</v>
      </c>
      <c r="AI46" s="31" t="s">
        <v>227</v>
      </c>
      <c r="AJ46" s="14"/>
      <c r="AK46" s="14"/>
      <c r="AL46" s="14" t="s">
        <v>127</v>
      </c>
      <c r="AM46" s="14"/>
      <c r="AN46" s="14" t="s">
        <v>177</v>
      </c>
      <c r="AO46" s="14" t="str">
        <f>CONCATENATE("0055-",B46,"-",C46,"-","4",".",AE46,".",AF46,".",AG46,".",AH46,"-",AL46,".",AN46,"-",AI46)</f>
        <v>0055-CPC-GA1-4.3.3.30.437-ATH1.V0-0005</v>
      </c>
      <c r="AP46" s="14" t="str">
        <f>CONCATENATE("0055-",B46,"-",C46,"-","4",".",AE46,".",AF46,".",AG46,".",AH46,"-",AL46,"-",AN46,"-",AI46,"_",BD46,"_",U46)</f>
        <v>0055-CPC-GA1-4.3.3.30.437-ATH1-V0-0005_A1_ER</v>
      </c>
      <c r="AQ46" s="21" t="s">
        <v>354</v>
      </c>
      <c r="AR46" s="21" t="s">
        <v>433</v>
      </c>
      <c r="AS46" s="21" t="s">
        <v>623</v>
      </c>
      <c r="AT46" s="21" t="s">
        <v>622</v>
      </c>
      <c r="AU46" s="21" t="s">
        <v>351</v>
      </c>
      <c r="AV46" s="21" t="s">
        <v>367</v>
      </c>
      <c r="AW46" s="21" t="str">
        <f>CONCATENATE(AQ46," ",AS46,CHAR(10),W46,CHAR(10),AU46)</f>
        <v>DCS Marshalling Cabinet for IS and NON-IS channels
4-30-JDMCU-0002
General view drawings</v>
      </c>
      <c r="AX46" s="21" t="str">
        <f>CONCATENATE(AR46," ",AT46,CHAR(10),W46,CHAR(10),AV46)</f>
        <v>Шкаф кроссовый РСУ, аналоговые и дискретные сигналы, искробезопасный и неискробезопасный
4-30-JDMCU-0002
Чертеж общего вида</v>
      </c>
      <c r="AY46" s="14"/>
      <c r="AZ46" s="14" t="s">
        <v>798</v>
      </c>
      <c r="BA46" s="14" t="s">
        <v>600</v>
      </c>
      <c r="BB46" s="14" t="str">
        <f t="shared" si="103"/>
        <v>A1</v>
      </c>
      <c r="BC46" s="14" t="str">
        <f t="shared" si="102"/>
        <v>IFR</v>
      </c>
      <c r="BD46" s="14" t="str">
        <f>BB46</f>
        <v>A1</v>
      </c>
      <c r="BE46" s="14"/>
      <c r="BF46" s="14"/>
      <c r="BG46" s="20"/>
      <c r="BH46" s="14"/>
      <c r="BI46" s="14"/>
      <c r="BJ46" s="336">
        <v>44088</v>
      </c>
      <c r="BK46" s="336">
        <f ca="1">IF(BM46&gt;0,BL46,IF(BJ46&lt;TODAY(),WORKDAY(TODAY(),10),BJ46))</f>
        <v>43987</v>
      </c>
      <c r="BL46" s="41">
        <v>43987</v>
      </c>
      <c r="BM46" s="14" t="s">
        <v>858</v>
      </c>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336">
        <f>WORKDAY(BJ46,10)</f>
        <v>44102</v>
      </c>
      <c r="CR46" s="336">
        <f ca="1">IF(BM46&gt;0,WORKDAY(BK46,20),"-")</f>
        <v>44015</v>
      </c>
      <c r="CS46" s="337">
        <v>44033</v>
      </c>
      <c r="CT46" s="325" t="s">
        <v>905</v>
      </c>
      <c r="CU46" s="143">
        <v>1</v>
      </c>
      <c r="CV46" s="41">
        <f>WORKDAY(CQ46,10)</f>
        <v>44116</v>
      </c>
      <c r="CW46" s="41">
        <f ca="1">IF(CT46&gt;0,WORKDAY(CR46,10),"-")</f>
        <v>44029</v>
      </c>
      <c r="CX46" s="40"/>
      <c r="CY46" s="14"/>
      <c r="CZ46" s="41" t="str">
        <f>IF(CY46&gt;0,WORKDAY(CV46,10),"-")</f>
        <v>-</v>
      </c>
      <c r="DA46" s="41" t="str">
        <f>IF(CY46&gt;0,WORKDAY(CW46,10),"-")</f>
        <v>-</v>
      </c>
      <c r="DB46" s="40"/>
      <c r="DC46" s="14"/>
      <c r="DD46" s="143"/>
      <c r="DE46" s="41" t="str">
        <f>IF(DC46&gt;0,WORKDAY(CZ46,10),"-")</f>
        <v>-</v>
      </c>
      <c r="DF46" s="41" t="str">
        <f>IF(DC46&gt;0,WORKDAY(DA46,10),"-")</f>
        <v>-</v>
      </c>
      <c r="DG46" s="14"/>
      <c r="DH46" s="14"/>
      <c r="DI46" s="41" t="str">
        <f>IF(DH46&gt;0,WORKDAY(DE46,10),"-")</f>
        <v>-</v>
      </c>
      <c r="DJ46" s="41" t="str">
        <f>IF(DH46&gt;0,WORKDAY(DF46,10),"-")</f>
        <v>-</v>
      </c>
      <c r="DK46" s="14"/>
      <c r="DL46" s="14"/>
      <c r="DM46" s="143"/>
      <c r="DN46" s="41" t="str">
        <f>IF(DL46&gt;0,WORKDAY(DI46,10),"-")</f>
        <v>-</v>
      </c>
      <c r="DO46" s="41" t="str">
        <f>IF(DL46&gt;0,WORKDAY(DJ46,10),"-")</f>
        <v>-</v>
      </c>
      <c r="DP46" s="14"/>
      <c r="DQ46" s="14"/>
      <c r="DR46" s="41" t="str">
        <f>IF(DQ46&gt;0,WORKDAY(DN46,10),"-")</f>
        <v>-</v>
      </c>
      <c r="DS46" s="41" t="str">
        <f>IF(DQ46&gt;0,WORKDAY(DO46,10),"-")</f>
        <v>-</v>
      </c>
      <c r="DT46" s="14"/>
      <c r="DU46" s="14"/>
      <c r="DV46" s="205"/>
      <c r="DW46" s="41" t="str">
        <f>IF(DU46&gt;0,WORKDAY(DR46,10),"-")</f>
        <v>-</v>
      </c>
      <c r="DX46" s="41" t="str">
        <f>IF(DU46&gt;0,WORKDAY(DS46,10),"-")</f>
        <v>-</v>
      </c>
      <c r="DY46" s="14"/>
      <c r="DZ46" s="14"/>
      <c r="EA46" s="41" t="str">
        <f>IF(DZ46&gt;0,WORKDAY(DW46,10),"-")</f>
        <v>-</v>
      </c>
      <c r="EB46" s="41" t="str">
        <f>IF(DZ46&gt;0,WORKDAY(DX46,10),"-")</f>
        <v>-</v>
      </c>
      <c r="EC46" s="14"/>
      <c r="ED46" s="14"/>
      <c r="EE46" s="205"/>
      <c r="EF46" s="41" t="str">
        <f>IF(ED46&gt;0,WORKDAY(EA46,10),"-")</f>
        <v>-</v>
      </c>
      <c r="EG46" s="41" t="str">
        <f>IF(ED46&gt;0,WORKDAY(EB46,10),"-")</f>
        <v>-</v>
      </c>
      <c r="EH46" s="14"/>
      <c r="EI46" s="14"/>
      <c r="EJ46" s="41" t="str">
        <f>IF(EI46&gt;0,WORKDAY(EF46,10),"-")</f>
        <v>-</v>
      </c>
      <c r="EK46" s="41" t="str">
        <f>IF(EI46&gt;0,WORKDAY(EG46,10),"-")</f>
        <v>-</v>
      </c>
      <c r="EL46" s="14"/>
      <c r="EM46" s="14"/>
      <c r="EN46" s="205"/>
      <c r="EO46" s="41" t="str">
        <f>IF(EM46&gt;0,WORKDAY(EJ46,10),"-")</f>
        <v>-</v>
      </c>
      <c r="EP46" s="41" t="str">
        <f>IF(EM46&gt;0,WORKDAY(EK46,10),"-")</f>
        <v>-</v>
      </c>
      <c r="EQ46" s="14"/>
      <c r="ER46" s="14"/>
      <c r="ES46" s="41" t="str">
        <f>IF(ER46&gt;0,WORKDAY(EO46,10),"-")</f>
        <v>-</v>
      </c>
      <c r="ET46" s="41" t="str">
        <f>IF(ER46&gt;0,WORKDAY(EP46,10),"-")</f>
        <v>-</v>
      </c>
      <c r="EU46" s="14"/>
      <c r="EV46" s="14"/>
      <c r="EW46" s="205"/>
      <c r="EX46" s="41" t="str">
        <f>IF(EV46&gt;0,WORKDAY(ES46,10),"-")</f>
        <v>-</v>
      </c>
      <c r="EY46" s="41" t="str">
        <f>IF(EV46&gt;0,WORKDAY(ET46,10),"-")</f>
        <v>-</v>
      </c>
      <c r="EZ46" s="14"/>
      <c r="FA46" s="14"/>
      <c r="FB46" s="41" t="str">
        <f>IF(FA46&gt;0,WORKDAY(EX46,10),"-")</f>
        <v>-</v>
      </c>
      <c r="FC46" s="41" t="str">
        <f>IF(FA46&gt;0,WORKDAY(EY46,10),"-")</f>
        <v>-</v>
      </c>
      <c r="FD46" s="14"/>
      <c r="FE46" s="14"/>
      <c r="FF46" s="295"/>
      <c r="FG46" s="41">
        <v>43574</v>
      </c>
      <c r="FH46" s="41">
        <f ca="1">IF(BK46&gt;0,IF(DH46&gt;0,WORKDAY(DG46,20),IF(CY46&gt;0,WORKDAY(CX46,30),IF(CT46&gt;0,WORKDAY(CS46,40),FG46))),"-")</f>
        <v>44089</v>
      </c>
      <c r="FI46" s="147"/>
      <c r="FJ46" s="14"/>
      <c r="FK46" s="41" t="str">
        <f>IF(FJ46&gt;0,WORKDAY(FG46,10),"-")</f>
        <v>-</v>
      </c>
      <c r="FL46" s="41" t="str">
        <f>IF(FJ46&gt;0,WORKDAY(FH46,10),"-")</f>
        <v>-</v>
      </c>
      <c r="FM46" s="14"/>
      <c r="FN46" s="14"/>
      <c r="FO46" s="143"/>
      <c r="FP46" s="41">
        <v>43574</v>
      </c>
      <c r="FQ46" s="41" t="str">
        <f>IF(BT46&gt;0,IF(DQ46&gt;0,WORKDAY(DP46,20),IF(DH46&gt;0,WORKDAY(DG46,30),IF(DC46&gt;0,WORKDAY(DB46,40),FP46))),"-")</f>
        <v>-</v>
      </c>
      <c r="FR46" s="14"/>
      <c r="FS46" s="14"/>
      <c r="FT46" s="41" t="str">
        <f>IF(FS46&gt;0,WORKDAY(FP46,10),"-")</f>
        <v>-</v>
      </c>
      <c r="FU46" s="41" t="str">
        <f>IF(FS46&gt;0,WORKDAY(FQ46,10),"-")</f>
        <v>-</v>
      </c>
      <c r="FV46" s="14"/>
      <c r="FW46" s="14"/>
      <c r="FX46" s="205"/>
      <c r="FY46" s="41">
        <v>43574</v>
      </c>
      <c r="FZ46" s="41" t="str">
        <f>IF(CC46&gt;0,IF(DZ46&gt;0,WORKDAY(DY46,20),IF(DQ46&gt;0,WORKDAY(DP46,30),IF(DL46&gt;0,WORKDAY(DK46,40),FY46))),"-")</f>
        <v>-</v>
      </c>
      <c r="GA46" s="14"/>
      <c r="GB46" s="14"/>
      <c r="GC46" s="41" t="str">
        <f>IF(GB46&gt;0,WORKDAY(FY46,10),"-")</f>
        <v>-</v>
      </c>
      <c r="GD46" s="41" t="str">
        <f>IF(GB46&gt;0,WORKDAY(FZ46,10),"-")</f>
        <v>-</v>
      </c>
      <c r="GE46" s="14"/>
      <c r="GF46" s="14"/>
      <c r="GG46" s="205"/>
      <c r="GH46" s="41"/>
      <c r="GI46" s="41"/>
      <c r="GJ46" s="14"/>
      <c r="GK46" s="14"/>
      <c r="GL46" s="41" t="str">
        <f>IF(GK46&gt;0,WORKDAY(GH46,10),"-")</f>
        <v>-</v>
      </c>
      <c r="GM46" s="41" t="str">
        <f>IF(GK46&gt;0,WORKDAY(GI46,10),"-")</f>
        <v>-</v>
      </c>
      <c r="GN46" s="14"/>
      <c r="GO46" s="14"/>
      <c r="GP46" s="228"/>
      <c r="GQ46" s="295"/>
      <c r="GR46" s="295"/>
      <c r="GS46" s="295"/>
      <c r="GT46" s="295"/>
      <c r="GU46" s="295"/>
      <c r="GV46" s="295"/>
      <c r="GW46" s="295"/>
      <c r="GX46" s="295"/>
      <c r="GY46" s="295"/>
      <c r="GZ46" s="147"/>
      <c r="HA46" s="143">
        <f t="shared" ca="1" si="66"/>
        <v>1</v>
      </c>
      <c r="HB46" s="44">
        <f t="shared" ca="1" si="67"/>
        <v>1.3819095477386936E-3</v>
      </c>
      <c r="HC46" s="44">
        <f t="shared" ca="1" si="68"/>
        <v>2.5125628140703518E-3</v>
      </c>
      <c r="HD46" s="44">
        <f t="shared" ca="1" si="69"/>
        <v>2.2357723577235778E-3</v>
      </c>
      <c r="HE46" s="44">
        <f t="shared" ca="1" si="70"/>
        <v>4.0650406504065045E-3</v>
      </c>
      <c r="HF46" s="44"/>
      <c r="HG46" s="44"/>
      <c r="HH46" s="261"/>
      <c r="HI46" s="14" t="str">
        <f t="shared" si="71"/>
        <v>GA</v>
      </c>
      <c r="HJ46" s="41">
        <f t="shared" si="72"/>
        <v>43987</v>
      </c>
      <c r="HK46" s="267" t="str">
        <f t="shared" si="73"/>
        <v>A1</v>
      </c>
      <c r="HL46" s="268" t="str">
        <f t="shared" si="74"/>
        <v>0055-P2-GA1-CPC-TRM-00505</v>
      </c>
      <c r="HM46" s="320">
        <v>1</v>
      </c>
      <c r="HN46" t="s">
        <v>804</v>
      </c>
      <c r="HO46" s="351">
        <f t="shared" si="86"/>
        <v>1</v>
      </c>
      <c r="HP46" s="351" t="str">
        <f t="shared" si="87"/>
        <v>не выгружено 00</v>
      </c>
      <c r="HQ46" s="351" t="str">
        <f t="shared" si="88"/>
        <v>выгружено A1</v>
      </c>
      <c r="HR46" s="351">
        <f t="shared" si="89"/>
        <v>1</v>
      </c>
      <c r="HS46" s="351" t="b">
        <f t="shared" si="90"/>
        <v>0</v>
      </c>
      <c r="HT46" s="351" t="str">
        <f t="shared" si="91"/>
        <v>Выпустить в 00</v>
      </c>
      <c r="HU46" s="351" t="str">
        <f t="shared" si="92"/>
        <v>0055-P2-CPC-GA1-TRM-00409</v>
      </c>
      <c r="HV46" s="351">
        <f t="shared" si="93"/>
        <v>43987</v>
      </c>
      <c r="HW46" s="351" t="str">
        <f t="shared" si="94"/>
        <v>0055-P2-CPC-GA1-TRM-00409</v>
      </c>
      <c r="HX46" s="351">
        <f t="shared" si="95"/>
        <v>44033</v>
      </c>
      <c r="HY46" s="364"/>
      <c r="HZ46" s="361" t="str">
        <f t="shared" si="96"/>
        <v>выгружено</v>
      </c>
      <c r="IA46" s="361" t="str">
        <f t="shared" si="97"/>
        <v>A1</v>
      </c>
      <c r="IB46" s="361">
        <f t="shared" si="98"/>
        <v>1</v>
      </c>
      <c r="IC46" s="361">
        <f t="shared" si="99"/>
        <v>1</v>
      </c>
      <c r="ID46" s="351" t="str">
        <f t="shared" si="100"/>
        <v>1</v>
      </c>
      <c r="IE46" s="351" t="s">
        <v>894</v>
      </c>
      <c r="IF46" s="356">
        <v>1</v>
      </c>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row>
    <row r="47" spans="1:287" s="1" customFormat="1" ht="57" customHeight="1">
      <c r="A47" s="15"/>
      <c r="B47" s="31" t="s">
        <v>164</v>
      </c>
      <c r="C47" s="31" t="s">
        <v>165</v>
      </c>
      <c r="D47" s="14"/>
      <c r="E47" s="14"/>
      <c r="F47" s="14"/>
      <c r="G47" s="14"/>
      <c r="H47" s="14" t="s">
        <v>723</v>
      </c>
      <c r="I47" s="14" t="s">
        <v>724</v>
      </c>
      <c r="J47" s="14"/>
      <c r="K47" s="14"/>
      <c r="L47" s="14"/>
      <c r="M47" s="14"/>
      <c r="N47" s="14"/>
      <c r="O47" s="14"/>
      <c r="P47" s="14" t="s">
        <v>725</v>
      </c>
      <c r="Q47" s="14" t="s">
        <v>726</v>
      </c>
      <c r="R47" s="14" t="s">
        <v>212</v>
      </c>
      <c r="S47" s="14" t="s">
        <v>397</v>
      </c>
      <c r="T47" s="14" t="s">
        <v>398</v>
      </c>
      <c r="U47" s="14" t="s">
        <v>166</v>
      </c>
      <c r="V47" s="14"/>
      <c r="W47" s="14" t="str">
        <f>CONCATENATE(X47,"-",Y47,"-",Z47,AA47,,AB47,"-",AC47)</f>
        <v>4-30-JDMCU-0002</v>
      </c>
      <c r="X47" s="31">
        <v>4</v>
      </c>
      <c r="Y47" s="31">
        <v>30</v>
      </c>
      <c r="Z47" s="14" t="s">
        <v>330</v>
      </c>
      <c r="AA47" s="14" t="s">
        <v>333</v>
      </c>
      <c r="AB47" s="14" t="s">
        <v>392</v>
      </c>
      <c r="AC47" s="31" t="s">
        <v>198</v>
      </c>
      <c r="AD47" s="14"/>
      <c r="AE47" s="31">
        <v>3</v>
      </c>
      <c r="AF47" s="31">
        <v>3</v>
      </c>
      <c r="AG47" s="31" t="s">
        <v>174</v>
      </c>
      <c r="AH47" s="31">
        <v>437</v>
      </c>
      <c r="AI47" s="31" t="s">
        <v>227</v>
      </c>
      <c r="AJ47" s="14"/>
      <c r="AK47" s="14"/>
      <c r="AL47" s="14" t="s">
        <v>127</v>
      </c>
      <c r="AM47" s="14"/>
      <c r="AN47" s="14" t="s">
        <v>178</v>
      </c>
      <c r="AO47" s="14" t="str">
        <f>CONCATENATE("0055-",B47,"-",C47,"-","4",".",AE47,".",AF47,".",AG47,".",AH47,"-",AL47,".",AN47,"-",AI47)</f>
        <v>0055-CPC-GA1-4.3.3.30.437-ATH1.SB-0005</v>
      </c>
      <c r="AP47" s="14" t="str">
        <f>CONCATENATE("0055-",B47,"-",C47,"-","4",".",AE47,".",AF47,".",AG47,".",AH47,"-",AL47,"-",AN47,"-",AI47,"_",BD47,"_",U47)</f>
        <v>0055-CPC-GA1-4.3.3.30.437-ATH1-SB-0005_A1_ER</v>
      </c>
      <c r="AQ47" s="21" t="s">
        <v>354</v>
      </c>
      <c r="AR47" s="21" t="s">
        <v>433</v>
      </c>
      <c r="AS47" s="21" t="s">
        <v>623</v>
      </c>
      <c r="AT47" s="21" t="s">
        <v>622</v>
      </c>
      <c r="AU47" s="21" t="s">
        <v>352</v>
      </c>
      <c r="AV47" s="21" t="s">
        <v>368</v>
      </c>
      <c r="AW47" s="21" t="str">
        <f>CONCATENATE(AQ47," ",AS47,CHAR(10),W47,CHAR(10),AU47)</f>
        <v>DCS Marshalling Cabinet for IS and NON-IS channels
4-30-JDMCU-0002
Electrical circuits</v>
      </c>
      <c r="AX47" s="21" t="str">
        <f>CONCATENATE(AR47," ",AT47,CHAR(10),W47,CHAR(10),AV47)</f>
        <v>Шкаф кроссовый РСУ, аналоговые и дискретные сигналы, искробезопасный и неискробезопасный
4-30-JDMCU-0002
Схема электрическая принципиальная</v>
      </c>
      <c r="AY47" s="14"/>
      <c r="AZ47" s="14" t="s">
        <v>798</v>
      </c>
      <c r="BA47" s="14" t="s">
        <v>600</v>
      </c>
      <c r="BB47" s="14" t="str">
        <f t="shared" si="103"/>
        <v>A1</v>
      </c>
      <c r="BC47" s="14" t="str">
        <f t="shared" si="102"/>
        <v>IFR</v>
      </c>
      <c r="BD47" s="14" t="str">
        <f>BB47</f>
        <v>A1</v>
      </c>
      <c r="BE47" s="14"/>
      <c r="BF47" s="14"/>
      <c r="BG47" s="20"/>
      <c r="BH47" s="14"/>
      <c r="BI47" s="14"/>
      <c r="BJ47" s="336">
        <v>44088</v>
      </c>
      <c r="BK47" s="336">
        <f ca="1">IF(BM47&gt;0,BL47,IF(BJ47&lt;TODAY(),WORKDAY(TODAY(),10),BJ47))</f>
        <v>43987</v>
      </c>
      <c r="BL47" s="41">
        <v>43987</v>
      </c>
      <c r="BM47" s="14" t="s">
        <v>858</v>
      </c>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336">
        <f>WORKDAY(BJ47,10)</f>
        <v>44102</v>
      </c>
      <c r="CR47" s="336">
        <f ca="1">IF(BM47&gt;0,WORKDAY(BK47,20),"-")</f>
        <v>44015</v>
      </c>
      <c r="CS47" s="337">
        <v>44033</v>
      </c>
      <c r="CT47" s="325" t="s">
        <v>905</v>
      </c>
      <c r="CU47" s="143">
        <v>1</v>
      </c>
      <c r="CV47" s="41">
        <f>WORKDAY(CQ47,10)</f>
        <v>44116</v>
      </c>
      <c r="CW47" s="41">
        <f ca="1">IF(CT47&gt;0,WORKDAY(CR47,10),"-")</f>
        <v>44029</v>
      </c>
      <c r="CX47" s="40"/>
      <c r="CY47" s="14"/>
      <c r="CZ47" s="41" t="str">
        <f>IF(CY47&gt;0,WORKDAY(CV47,10),"-")</f>
        <v>-</v>
      </c>
      <c r="DA47" s="41" t="str">
        <f>IF(CY47&gt;0,WORKDAY(CW47,10),"-")</f>
        <v>-</v>
      </c>
      <c r="DB47" s="14"/>
      <c r="DC47" s="14"/>
      <c r="DD47" s="143"/>
      <c r="DE47" s="41" t="str">
        <f>IF(DC47&gt;0,WORKDAY(CZ47,10),"-")</f>
        <v>-</v>
      </c>
      <c r="DF47" s="41" t="str">
        <f>IF(DC47&gt;0,WORKDAY(DA47,10),"-")</f>
        <v>-</v>
      </c>
      <c r="DG47" s="14"/>
      <c r="DH47" s="14"/>
      <c r="DI47" s="41" t="str">
        <f>IF(DH47&gt;0,WORKDAY(DE47,10),"-")</f>
        <v>-</v>
      </c>
      <c r="DJ47" s="41" t="str">
        <f>IF(DH47&gt;0,WORKDAY(DF47,10),"-")</f>
        <v>-</v>
      </c>
      <c r="DK47" s="14"/>
      <c r="DL47" s="14"/>
      <c r="DM47" s="143"/>
      <c r="DN47" s="41" t="str">
        <f>IF(DL47&gt;0,WORKDAY(DI47,10),"-")</f>
        <v>-</v>
      </c>
      <c r="DO47" s="41" t="str">
        <f>IF(DL47&gt;0,WORKDAY(DJ47,10),"-")</f>
        <v>-</v>
      </c>
      <c r="DP47" s="14"/>
      <c r="DQ47" s="14"/>
      <c r="DR47" s="41" t="str">
        <f>IF(DQ47&gt;0,WORKDAY(DN47,10),"-")</f>
        <v>-</v>
      </c>
      <c r="DS47" s="41" t="str">
        <f>IF(DQ47&gt;0,WORKDAY(DO47,10),"-")</f>
        <v>-</v>
      </c>
      <c r="DT47" s="14"/>
      <c r="DU47" s="14"/>
      <c r="DV47" s="205"/>
      <c r="DW47" s="41" t="str">
        <f>IF(DU47&gt;0,WORKDAY(DR47,10),"-")</f>
        <v>-</v>
      </c>
      <c r="DX47" s="41" t="str">
        <f>IF(DU47&gt;0,WORKDAY(DS47,10),"-")</f>
        <v>-</v>
      </c>
      <c r="DY47" s="14"/>
      <c r="DZ47" s="14"/>
      <c r="EA47" s="41" t="str">
        <f>IF(DZ47&gt;0,WORKDAY(DW47,10),"-")</f>
        <v>-</v>
      </c>
      <c r="EB47" s="41" t="str">
        <f>IF(DZ47&gt;0,WORKDAY(DX47,10),"-")</f>
        <v>-</v>
      </c>
      <c r="EC47" s="14"/>
      <c r="ED47" s="14"/>
      <c r="EE47" s="205"/>
      <c r="EF47" s="41" t="str">
        <f>IF(ED47&gt;0,WORKDAY(EA47,10),"-")</f>
        <v>-</v>
      </c>
      <c r="EG47" s="41" t="str">
        <f>IF(ED47&gt;0,WORKDAY(EB47,10),"-")</f>
        <v>-</v>
      </c>
      <c r="EH47" s="14"/>
      <c r="EI47" s="14"/>
      <c r="EJ47" s="41" t="str">
        <f>IF(EI47&gt;0,WORKDAY(EF47,10),"-")</f>
        <v>-</v>
      </c>
      <c r="EK47" s="41" t="str">
        <f>IF(EI47&gt;0,WORKDAY(EG47,10),"-")</f>
        <v>-</v>
      </c>
      <c r="EL47" s="14"/>
      <c r="EM47" s="14"/>
      <c r="EN47" s="205"/>
      <c r="EO47" s="41" t="str">
        <f>IF(EM47&gt;0,WORKDAY(EJ47,10),"-")</f>
        <v>-</v>
      </c>
      <c r="EP47" s="41" t="str">
        <f>IF(EM47&gt;0,WORKDAY(EK47,10),"-")</f>
        <v>-</v>
      </c>
      <c r="EQ47" s="14"/>
      <c r="ER47" s="14"/>
      <c r="ES47" s="41" t="str">
        <f>IF(ER47&gt;0,WORKDAY(EO47,10),"-")</f>
        <v>-</v>
      </c>
      <c r="ET47" s="41" t="str">
        <f>IF(ER47&gt;0,WORKDAY(EP47,10),"-")</f>
        <v>-</v>
      </c>
      <c r="EU47" s="14"/>
      <c r="EV47" s="14"/>
      <c r="EW47" s="205"/>
      <c r="EX47" s="41" t="str">
        <f>IF(EV47&gt;0,WORKDAY(ES47,10),"-")</f>
        <v>-</v>
      </c>
      <c r="EY47" s="41" t="str">
        <f>IF(EV47&gt;0,WORKDAY(ET47,10),"-")</f>
        <v>-</v>
      </c>
      <c r="EZ47" s="14"/>
      <c r="FA47" s="14"/>
      <c r="FB47" s="41" t="str">
        <f>IF(FA47&gt;0,WORKDAY(EX47,10),"-")</f>
        <v>-</v>
      </c>
      <c r="FC47" s="41" t="str">
        <f>IF(FA47&gt;0,WORKDAY(EY47,10),"-")</f>
        <v>-</v>
      </c>
      <c r="FD47" s="14"/>
      <c r="FE47" s="14"/>
      <c r="FF47" s="295"/>
      <c r="FG47" s="41">
        <v>43574</v>
      </c>
      <c r="FH47" s="41">
        <f ca="1">IF(BK47&gt;0,IF(DH47&gt;0,WORKDAY(DG47,20),IF(CY47&gt;0,WORKDAY(CX47,30),IF(CT47&gt;0,WORKDAY(CS47,40),FG47))),"-")</f>
        <v>44089</v>
      </c>
      <c r="FI47" s="147"/>
      <c r="FJ47" s="14"/>
      <c r="FK47" s="41" t="str">
        <f>IF(FJ47&gt;0,WORKDAY(FG47,10),"-")</f>
        <v>-</v>
      </c>
      <c r="FL47" s="41" t="str">
        <f>IF(FJ47&gt;0,WORKDAY(FH47,10),"-")</f>
        <v>-</v>
      </c>
      <c r="FM47" s="14"/>
      <c r="FN47" s="14"/>
      <c r="FO47" s="143"/>
      <c r="FP47" s="41">
        <v>43574</v>
      </c>
      <c r="FQ47" s="41" t="str">
        <f>IF(BT47&gt;0,IF(DQ47&gt;0,WORKDAY(DP47,20),IF(DH47&gt;0,WORKDAY(DG47,30),IF(DC47&gt;0,WORKDAY(DB47,40),FP47))),"-")</f>
        <v>-</v>
      </c>
      <c r="FR47" s="14"/>
      <c r="FS47" s="14"/>
      <c r="FT47" s="41" t="str">
        <f>IF(FS47&gt;0,WORKDAY(FP47,10),"-")</f>
        <v>-</v>
      </c>
      <c r="FU47" s="41" t="str">
        <f>IF(FS47&gt;0,WORKDAY(FQ47,10),"-")</f>
        <v>-</v>
      </c>
      <c r="FV47" s="14"/>
      <c r="FW47" s="14"/>
      <c r="FX47" s="205"/>
      <c r="FY47" s="41">
        <v>43574</v>
      </c>
      <c r="FZ47" s="41" t="str">
        <f>IF(CC47&gt;0,IF(DZ47&gt;0,WORKDAY(DY47,20),IF(DQ47&gt;0,WORKDAY(DP47,30),IF(DL47&gt;0,WORKDAY(DK47,40),FY47))),"-")</f>
        <v>-</v>
      </c>
      <c r="GA47" s="14"/>
      <c r="GB47" s="14"/>
      <c r="GC47" s="41" t="str">
        <f>IF(GB47&gt;0,WORKDAY(FY47,10),"-")</f>
        <v>-</v>
      </c>
      <c r="GD47" s="41" t="str">
        <f>IF(GB47&gt;0,WORKDAY(FZ47,10),"-")</f>
        <v>-</v>
      </c>
      <c r="GE47" s="14"/>
      <c r="GF47" s="14"/>
      <c r="GG47" s="205"/>
      <c r="GH47" s="41"/>
      <c r="GI47" s="41"/>
      <c r="GJ47" s="14"/>
      <c r="GK47" s="14"/>
      <c r="GL47" s="41" t="str">
        <f>IF(GK47&gt;0,WORKDAY(GH47,10),"-")</f>
        <v>-</v>
      </c>
      <c r="GM47" s="41" t="str">
        <f>IF(GK47&gt;0,WORKDAY(GI47,10),"-")</f>
        <v>-</v>
      </c>
      <c r="GN47" s="14"/>
      <c r="GO47" s="14"/>
      <c r="GP47" s="228"/>
      <c r="GQ47" s="295"/>
      <c r="GR47" s="295"/>
      <c r="GS47" s="295"/>
      <c r="GT47" s="295"/>
      <c r="GU47" s="295"/>
      <c r="GV47" s="295"/>
      <c r="GW47" s="295"/>
      <c r="GX47" s="295"/>
      <c r="GY47" s="295"/>
      <c r="GZ47" s="147"/>
      <c r="HA47" s="143">
        <f t="shared" ca="1" si="66"/>
        <v>1</v>
      </c>
      <c r="HB47" s="44">
        <f t="shared" ca="1" si="67"/>
        <v>1.3819095477386936E-3</v>
      </c>
      <c r="HC47" s="44">
        <f t="shared" ca="1" si="68"/>
        <v>2.5125628140703518E-3</v>
      </c>
      <c r="HD47" s="44">
        <f t="shared" ca="1" si="69"/>
        <v>2.2357723577235778E-3</v>
      </c>
      <c r="HE47" s="44">
        <f t="shared" ca="1" si="70"/>
        <v>4.0650406504065045E-3</v>
      </c>
      <c r="HF47" s="44"/>
      <c r="HG47" s="44"/>
      <c r="HH47" s="261"/>
      <c r="HI47" s="14" t="str">
        <f t="shared" si="71"/>
        <v>GA</v>
      </c>
      <c r="HJ47" s="41">
        <f t="shared" si="72"/>
        <v>43987</v>
      </c>
      <c r="HK47" s="267" t="str">
        <f t="shared" si="73"/>
        <v>A1</v>
      </c>
      <c r="HL47" s="268" t="str">
        <f t="shared" si="74"/>
        <v>0055-P2-GA1-CPC-TRM-00505</v>
      </c>
      <c r="HM47" s="320">
        <v>1</v>
      </c>
      <c r="HN47" t="s">
        <v>804</v>
      </c>
      <c r="HO47" s="351">
        <f t="shared" si="86"/>
        <v>1</v>
      </c>
      <c r="HP47" s="351" t="str">
        <f t="shared" si="87"/>
        <v>не выгружено 00</v>
      </c>
      <c r="HQ47" s="351" t="str">
        <f t="shared" si="88"/>
        <v>выгружено A1</v>
      </c>
      <c r="HR47" s="351">
        <f t="shared" si="89"/>
        <v>1</v>
      </c>
      <c r="HS47" s="351" t="b">
        <f t="shared" si="90"/>
        <v>0</v>
      </c>
      <c r="HT47" s="351" t="str">
        <f t="shared" si="91"/>
        <v>Выпустить в 00</v>
      </c>
      <c r="HU47" s="351" t="str">
        <f t="shared" si="92"/>
        <v>0055-P2-CPC-GA1-TRM-00409</v>
      </c>
      <c r="HV47" s="351">
        <f t="shared" si="93"/>
        <v>43987</v>
      </c>
      <c r="HW47" s="351" t="str">
        <f t="shared" si="94"/>
        <v>0055-P2-CPC-GA1-TRM-00409</v>
      </c>
      <c r="HX47" s="351">
        <f t="shared" si="95"/>
        <v>44033</v>
      </c>
      <c r="HY47" s="364"/>
      <c r="HZ47" s="361" t="str">
        <f t="shared" si="96"/>
        <v>выгружено</v>
      </c>
      <c r="IA47" s="361" t="str">
        <f t="shared" si="97"/>
        <v>A1</v>
      </c>
      <c r="IB47" s="361">
        <f t="shared" si="98"/>
        <v>1</v>
      </c>
      <c r="IC47" s="361">
        <f t="shared" si="99"/>
        <v>1</v>
      </c>
      <c r="ID47" s="351" t="str">
        <f t="shared" si="100"/>
        <v>1</v>
      </c>
      <c r="IE47" s="351" t="s">
        <v>894</v>
      </c>
      <c r="IF47" s="356">
        <v>1</v>
      </c>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row>
    <row r="48" spans="1:287" s="1" customFormat="1" ht="57" customHeight="1">
      <c r="A48" s="15"/>
      <c r="B48" s="31" t="s">
        <v>164</v>
      </c>
      <c r="C48" s="31" t="s">
        <v>165</v>
      </c>
      <c r="D48" s="14"/>
      <c r="E48" s="14"/>
      <c r="F48" s="14"/>
      <c r="G48" s="14"/>
      <c r="H48" s="14" t="s">
        <v>723</v>
      </c>
      <c r="I48" s="14" t="s">
        <v>724</v>
      </c>
      <c r="J48" s="14"/>
      <c r="K48" s="14"/>
      <c r="L48" s="14"/>
      <c r="M48" s="14"/>
      <c r="N48" s="14"/>
      <c r="O48" s="14"/>
      <c r="P48" s="14" t="s">
        <v>725</v>
      </c>
      <c r="Q48" s="14" t="s">
        <v>726</v>
      </c>
      <c r="R48" s="14" t="s">
        <v>212</v>
      </c>
      <c r="S48" s="14" t="s">
        <v>397</v>
      </c>
      <c r="T48" s="14" t="s">
        <v>398</v>
      </c>
      <c r="U48" s="14" t="s">
        <v>166</v>
      </c>
      <c r="V48" s="14"/>
      <c r="W48" s="14" t="str">
        <f>CONCATENATE(X48,"-",Y48,"-",Z48,AA48,,AB48,"-",AC48)</f>
        <v>4-30-JDMCU-0002</v>
      </c>
      <c r="X48" s="31">
        <v>4</v>
      </c>
      <c r="Y48" s="31">
        <v>30</v>
      </c>
      <c r="Z48" s="14" t="s">
        <v>330</v>
      </c>
      <c r="AA48" s="14" t="s">
        <v>333</v>
      </c>
      <c r="AB48" s="14" t="s">
        <v>392</v>
      </c>
      <c r="AC48" s="31" t="s">
        <v>198</v>
      </c>
      <c r="AD48" s="14"/>
      <c r="AE48" s="31">
        <v>3</v>
      </c>
      <c r="AF48" s="31" t="s">
        <v>189</v>
      </c>
      <c r="AG48" s="31" t="s">
        <v>174</v>
      </c>
      <c r="AH48" s="31">
        <v>437</v>
      </c>
      <c r="AI48" s="31" t="s">
        <v>227</v>
      </c>
      <c r="AJ48" s="14"/>
      <c r="AK48" s="14"/>
      <c r="AL48" s="14" t="s">
        <v>127</v>
      </c>
      <c r="AM48" s="14"/>
      <c r="AN48" s="14" t="s">
        <v>675</v>
      </c>
      <c r="AO48" s="14" t="str">
        <f>CONCATENATE("0055-",B48,"-",C48,"-","4",".",AE48,".",AF48,".",AG48,".",AH48,"-",AL48,".",AN48,"-",AI48)</f>
        <v>0055-CPC-GA1-4.3.3.30.437-ATH1.JH-0005</v>
      </c>
      <c r="AP48" s="14" t="str">
        <f>CONCATENATE("0055-",B48,"-",C48,"-","4",".",AE48,".",AF48,".",AG48,".",AH48,"-",AL48,"-",AN48,"-",AI48,"_",BD48,"_",U48)</f>
        <v>0055-CPC-GA1-4.3.3.30.437-ATH1-JH-0005_00_ER</v>
      </c>
      <c r="AQ48" s="21" t="s">
        <v>354</v>
      </c>
      <c r="AR48" s="21" t="s">
        <v>433</v>
      </c>
      <c r="AS48" s="21" t="s">
        <v>623</v>
      </c>
      <c r="AT48" s="21" t="s">
        <v>622</v>
      </c>
      <c r="AU48" s="21" t="s">
        <v>315</v>
      </c>
      <c r="AV48" s="21" t="s">
        <v>316</v>
      </c>
      <c r="AW48" s="21" t="str">
        <f>CONCATENATE(AQ48," ",AS48,CHAR(10),W48,CHAR(10),AU48)</f>
        <v>DCS Marshalling Cabinet for IS and NON-IS channels
4-30-JDMCU-0002
Passport</v>
      </c>
      <c r="AX48" s="21" t="str">
        <f>CONCATENATE(AR48," ",AT48,CHAR(10),W48,CHAR(10),AV48)</f>
        <v>Шкаф кроссовый РСУ, аналоговые и дискретные сигналы, искробезопасный и неискробезопасный
4-30-JDMCU-0002
Паспорт</v>
      </c>
      <c r="AY48" s="14"/>
      <c r="AZ48" s="14" t="s">
        <v>798</v>
      </c>
      <c r="BA48" s="14" t="s">
        <v>600</v>
      </c>
      <c r="BB48" s="14" t="str">
        <f t="shared" si="103"/>
        <v>00</v>
      </c>
      <c r="BC48" s="14" t="str">
        <f t="shared" si="102"/>
        <v>IFU</v>
      </c>
      <c r="BD48" s="14" t="str">
        <f>BB48</f>
        <v>00</v>
      </c>
      <c r="BE48" s="14"/>
      <c r="BF48" s="14"/>
      <c r="BG48" s="20"/>
      <c r="BH48" s="14"/>
      <c r="BI48" s="14"/>
      <c r="BJ48" s="336">
        <v>44088</v>
      </c>
      <c r="BK48" s="336">
        <f ca="1">IF(BM48&gt;0,BL48,IF(BJ48&lt;TODAY(),WORKDAY(TODAY(),10),BJ48))</f>
        <v>43997</v>
      </c>
      <c r="BL48" s="41">
        <v>43997</v>
      </c>
      <c r="BM48" s="14" t="s">
        <v>866</v>
      </c>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336">
        <f>WORKDAY(BJ48,10)</f>
        <v>44102</v>
      </c>
      <c r="CR48" s="336">
        <f ca="1">IF(BM48&gt;0,WORKDAY(BK48,20),"-")</f>
        <v>44025</v>
      </c>
      <c r="CS48" s="336">
        <v>44013</v>
      </c>
      <c r="CT48" s="325" t="s">
        <v>903</v>
      </c>
      <c r="CU48" s="143">
        <v>3</v>
      </c>
      <c r="CV48" s="41">
        <f>WORKDAY(CQ48,10)</f>
        <v>44116</v>
      </c>
      <c r="CW48" s="41">
        <f ca="1">IF(CT48&gt;0,WORKDAY(CR48,10),"-")</f>
        <v>44039</v>
      </c>
      <c r="CX48" s="14"/>
      <c r="CY48" s="14"/>
      <c r="CZ48" s="41" t="str">
        <f>IF(CY48&gt;0,WORKDAY(CV48,10),"-")</f>
        <v>-</v>
      </c>
      <c r="DA48" s="41" t="str">
        <f>IF(CY48&gt;0,WORKDAY(CW48,10),"-")</f>
        <v>-</v>
      </c>
      <c r="DB48" s="14"/>
      <c r="DC48" s="14"/>
      <c r="DD48" s="143"/>
      <c r="DE48" s="41" t="str">
        <f>IF(DC48&gt;0,WORKDAY(CZ48,10),"-")</f>
        <v>-</v>
      </c>
      <c r="DF48" s="41" t="str">
        <f>IF(DC48&gt;0,WORKDAY(DA48,10),"-")</f>
        <v>-</v>
      </c>
      <c r="DG48" s="14"/>
      <c r="DH48" s="14"/>
      <c r="DI48" s="41" t="str">
        <f>IF(DH48&gt;0,WORKDAY(DE48,10),"-")</f>
        <v>-</v>
      </c>
      <c r="DJ48" s="41" t="str">
        <f>IF(DH48&gt;0,WORKDAY(DF48,10),"-")</f>
        <v>-</v>
      </c>
      <c r="DK48" s="14"/>
      <c r="DL48" s="14"/>
      <c r="DM48" s="143"/>
      <c r="DN48" s="41" t="str">
        <f>IF(DL48&gt;0,WORKDAY(DI48,10),"-")</f>
        <v>-</v>
      </c>
      <c r="DO48" s="41" t="str">
        <f>IF(DL48&gt;0,WORKDAY(DJ48,10),"-")</f>
        <v>-</v>
      </c>
      <c r="DP48" s="14"/>
      <c r="DQ48" s="14"/>
      <c r="DR48" s="41" t="str">
        <f>IF(DQ48&gt;0,WORKDAY(DN48,10),"-")</f>
        <v>-</v>
      </c>
      <c r="DS48" s="41" t="str">
        <f>IF(DQ48&gt;0,WORKDAY(DO48,10),"-")</f>
        <v>-</v>
      </c>
      <c r="DT48" s="14"/>
      <c r="DU48" s="14"/>
      <c r="DV48" s="205"/>
      <c r="DW48" s="41" t="str">
        <f>IF(DU48&gt;0,WORKDAY(DR48,10),"-")</f>
        <v>-</v>
      </c>
      <c r="DX48" s="41" t="str">
        <f>IF(DU48&gt;0,WORKDAY(DS48,10),"-")</f>
        <v>-</v>
      </c>
      <c r="DY48" s="14"/>
      <c r="DZ48" s="14"/>
      <c r="EA48" s="41" t="str">
        <f>IF(DZ48&gt;0,WORKDAY(DW48,10),"-")</f>
        <v>-</v>
      </c>
      <c r="EB48" s="41" t="str">
        <f>IF(DZ48&gt;0,WORKDAY(DX48,10),"-")</f>
        <v>-</v>
      </c>
      <c r="EC48" s="14"/>
      <c r="ED48" s="14"/>
      <c r="EE48" s="205"/>
      <c r="EF48" s="41" t="str">
        <f>IF(ED48&gt;0,WORKDAY(EA48,10),"-")</f>
        <v>-</v>
      </c>
      <c r="EG48" s="41" t="str">
        <f>IF(ED48&gt;0,WORKDAY(EB48,10),"-")</f>
        <v>-</v>
      </c>
      <c r="EH48" s="14"/>
      <c r="EI48" s="14"/>
      <c r="EJ48" s="41" t="str">
        <f>IF(EI48&gt;0,WORKDAY(EF48,10),"-")</f>
        <v>-</v>
      </c>
      <c r="EK48" s="41" t="str">
        <f>IF(EI48&gt;0,WORKDAY(EG48,10),"-")</f>
        <v>-</v>
      </c>
      <c r="EL48" s="14"/>
      <c r="EM48" s="14"/>
      <c r="EN48" s="205"/>
      <c r="EO48" s="41" t="str">
        <f>IF(EM48&gt;0,WORKDAY(EJ48,10),"-")</f>
        <v>-</v>
      </c>
      <c r="EP48" s="41" t="str">
        <f>IF(EM48&gt;0,WORKDAY(EK48,10),"-")</f>
        <v>-</v>
      </c>
      <c r="EQ48" s="14"/>
      <c r="ER48" s="14"/>
      <c r="ES48" s="41" t="str">
        <f>IF(ER48&gt;0,WORKDAY(EO48,10),"-")</f>
        <v>-</v>
      </c>
      <c r="ET48" s="41" t="str">
        <f>IF(ER48&gt;0,WORKDAY(EP48,10),"-")</f>
        <v>-</v>
      </c>
      <c r="EU48" s="14"/>
      <c r="EV48" s="14"/>
      <c r="EW48" s="205"/>
      <c r="EX48" s="41" t="str">
        <f>IF(EV48&gt;0,WORKDAY(ES48,10),"-")</f>
        <v>-</v>
      </c>
      <c r="EY48" s="41" t="str">
        <f>IF(EV48&gt;0,WORKDAY(ET48,10),"-")</f>
        <v>-</v>
      </c>
      <c r="EZ48" s="14"/>
      <c r="FA48" s="14"/>
      <c r="FB48" s="41" t="str">
        <f>IF(FA48&gt;0,WORKDAY(EX48,10),"-")</f>
        <v>-</v>
      </c>
      <c r="FC48" s="41" t="str">
        <f>IF(FA48&gt;0,WORKDAY(EY48,10),"-")</f>
        <v>-</v>
      </c>
      <c r="FD48" s="14"/>
      <c r="FE48" s="14"/>
      <c r="FF48" s="295"/>
      <c r="FG48" s="41">
        <v>43574</v>
      </c>
      <c r="FH48" s="41">
        <f ca="1">IF(BK48&gt;0,IF(DH48&gt;0,WORKDAY(DG48,20),IF(CY48&gt;0,WORKDAY(CX48,30),IF(CT48&gt;0,WORKDAY(CS48,40),FG48))),"-")</f>
        <v>44069</v>
      </c>
      <c r="FI48" s="14">
        <v>44088</v>
      </c>
      <c r="FJ48" s="14" t="s">
        <v>924</v>
      </c>
      <c r="FK48" s="41">
        <f>IF(FJ48&gt;0,WORKDAY(FG48,10),"-")</f>
        <v>43588</v>
      </c>
      <c r="FL48" s="41">
        <f ca="1">IF(FJ48&gt;0,WORKDAY(FH48,10),"-")</f>
        <v>44083</v>
      </c>
      <c r="FM48" s="14"/>
      <c r="FN48" s="14"/>
      <c r="FO48" s="143"/>
      <c r="FP48" s="41">
        <v>43574</v>
      </c>
      <c r="FQ48" s="41" t="str">
        <f>IF(BT48&gt;0,IF(DQ48&gt;0,WORKDAY(DP48,20),IF(DH48&gt;0,WORKDAY(DG48,30),IF(DC48&gt;0,WORKDAY(DB48,40),FP48))),"-")</f>
        <v>-</v>
      </c>
      <c r="FR48" s="14"/>
      <c r="FS48" s="14"/>
      <c r="FT48" s="41" t="str">
        <f>IF(FS48&gt;0,WORKDAY(FP48,10),"-")</f>
        <v>-</v>
      </c>
      <c r="FU48" s="41" t="str">
        <f>IF(FS48&gt;0,WORKDAY(FQ48,10),"-")</f>
        <v>-</v>
      </c>
      <c r="FV48" s="14"/>
      <c r="FW48" s="14"/>
      <c r="FX48" s="205"/>
      <c r="FY48" s="41">
        <v>43574</v>
      </c>
      <c r="FZ48" s="41" t="str">
        <f>IF(CC48&gt;0,IF(DZ48&gt;0,WORKDAY(DY48,20),IF(DQ48&gt;0,WORKDAY(DP48,30),IF(DL48&gt;0,WORKDAY(DK48,40),FY48))),"-")</f>
        <v>-</v>
      </c>
      <c r="GA48" s="14"/>
      <c r="GB48" s="14"/>
      <c r="GC48" s="41" t="str">
        <f>IF(GB48&gt;0,WORKDAY(FY48,10),"-")</f>
        <v>-</v>
      </c>
      <c r="GD48" s="41" t="str">
        <f>IF(GB48&gt;0,WORKDAY(FZ48,10),"-")</f>
        <v>-</v>
      </c>
      <c r="GE48" s="14"/>
      <c r="GF48" s="14"/>
      <c r="GG48" s="205"/>
      <c r="GH48" s="41"/>
      <c r="GI48" s="41"/>
      <c r="GJ48" s="14"/>
      <c r="GK48" s="14"/>
      <c r="GL48" s="41" t="str">
        <f>IF(GK48&gt;0,WORKDAY(GH48,10),"-")</f>
        <v>-</v>
      </c>
      <c r="GM48" s="41" t="str">
        <f>IF(GK48&gt;0,WORKDAY(GI48,10),"-")</f>
        <v>-</v>
      </c>
      <c r="GN48" s="14"/>
      <c r="GO48" s="14"/>
      <c r="GP48" s="228"/>
      <c r="GQ48" s="295"/>
      <c r="GR48" s="295"/>
      <c r="GS48" s="295"/>
      <c r="GT48" s="295"/>
      <c r="GU48" s="295"/>
      <c r="GV48" s="295"/>
      <c r="GW48" s="295"/>
      <c r="GX48" s="295"/>
      <c r="GY48" s="295"/>
      <c r="GZ48" s="147"/>
      <c r="HA48" s="143">
        <f t="shared" ca="1" si="66"/>
        <v>1</v>
      </c>
      <c r="HB48" s="44">
        <f t="shared" ca="1" si="67"/>
        <v>2.5125628140703518E-3</v>
      </c>
      <c r="HC48" s="44">
        <f t="shared" ca="1" si="68"/>
        <v>2.5125628140703518E-3</v>
      </c>
      <c r="HD48" s="44">
        <f t="shared" ca="1" si="69"/>
        <v>4.0650406504065045E-3</v>
      </c>
      <c r="HE48" s="44">
        <f t="shared" ca="1" si="70"/>
        <v>4.0650406504065045E-3</v>
      </c>
      <c r="HF48" s="44"/>
      <c r="HG48" s="44"/>
      <c r="HH48" s="261"/>
      <c r="HI48" s="14" t="str">
        <f t="shared" si="71"/>
        <v>rev. 00</v>
      </c>
      <c r="HJ48" s="41">
        <f t="shared" si="72"/>
        <v>44088</v>
      </c>
      <c r="HK48" s="267" t="str">
        <f t="shared" si="73"/>
        <v>00</v>
      </c>
      <c r="HL48" s="268" t="str">
        <f t="shared" si="74"/>
        <v>0055-P2-CPC-GA1-TRM-00581</v>
      </c>
      <c r="HM48" s="320">
        <v>1</v>
      </c>
      <c r="HN48" t="s">
        <v>804</v>
      </c>
      <c r="HO48" s="351">
        <f t="shared" si="86"/>
        <v>3</v>
      </c>
      <c r="HP48" s="351" t="str">
        <f t="shared" si="87"/>
        <v>ожидание 00</v>
      </c>
      <c r="HQ48" s="351" t="str">
        <f t="shared" si="88"/>
        <v>выгружено 00</v>
      </c>
      <c r="HR48" s="351" t="str">
        <f t="shared" si="89"/>
        <v>ожидание 00</v>
      </c>
      <c r="HS48" s="351" t="b">
        <f t="shared" si="90"/>
        <v>0</v>
      </c>
      <c r="HT48" s="351" t="str">
        <f t="shared" si="91"/>
        <v>ожидание замечаний</v>
      </c>
      <c r="HU48" s="351" t="str">
        <f t="shared" si="92"/>
        <v>0055-P2-CPC-GA1-TRM-00396</v>
      </c>
      <c r="HV48" s="351">
        <f t="shared" si="93"/>
        <v>44088</v>
      </c>
      <c r="HW48" s="351" t="str">
        <f t="shared" si="94"/>
        <v>ожидание 00</v>
      </c>
      <c r="HX48" s="351" t="str">
        <f t="shared" si="95"/>
        <v>ожидание 00</v>
      </c>
      <c r="HY48" s="364"/>
      <c r="HZ48" s="361" t="str">
        <f t="shared" si="96"/>
        <v>выгружено</v>
      </c>
      <c r="IA48" s="361" t="str">
        <f t="shared" si="97"/>
        <v>00</v>
      </c>
      <c r="IB48" s="361" t="str">
        <f t="shared" si="98"/>
        <v>ожидание замечаний к ревизии</v>
      </c>
      <c r="IC48" s="361" t="str">
        <f t="shared" si="99"/>
        <v>00</v>
      </c>
      <c r="ID48" s="351" t="str">
        <f t="shared" si="100"/>
        <v>1</v>
      </c>
      <c r="IE48" s="351" t="s">
        <v>894</v>
      </c>
      <c r="IF48" s="356">
        <v>1</v>
      </c>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row>
    <row r="49" spans="1:287" s="27" customFormat="1" ht="15" customHeight="1">
      <c r="A49" s="15"/>
      <c r="B49" s="32"/>
      <c r="C49" s="32"/>
      <c r="D49" s="26"/>
      <c r="E49" s="26"/>
      <c r="F49" s="26"/>
      <c r="G49" s="26"/>
      <c r="H49" s="26"/>
      <c r="I49" s="26"/>
      <c r="J49" s="26"/>
      <c r="K49" s="26"/>
      <c r="L49" s="26"/>
      <c r="M49" s="26"/>
      <c r="N49" s="26"/>
      <c r="O49" s="26"/>
      <c r="P49" s="26"/>
      <c r="Q49" s="26"/>
      <c r="R49" s="26"/>
      <c r="S49" s="26"/>
      <c r="T49" s="26"/>
      <c r="U49" s="26"/>
      <c r="V49" s="26"/>
      <c r="W49" s="32"/>
      <c r="X49" s="32"/>
      <c r="Y49" s="32"/>
      <c r="Z49" s="32"/>
      <c r="AA49" s="32"/>
      <c r="AB49" s="32"/>
      <c r="AC49" s="32"/>
      <c r="AD49" s="26"/>
      <c r="AE49" s="32"/>
      <c r="AF49" s="32"/>
      <c r="AG49" s="32"/>
      <c r="AH49" s="32"/>
      <c r="AI49" s="32"/>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341"/>
      <c r="BK49" s="341"/>
      <c r="BL49" s="163"/>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338"/>
      <c r="CR49" s="338"/>
      <c r="CS49" s="338"/>
      <c r="CT49" s="326"/>
      <c r="CU49" s="219"/>
      <c r="CV49" s="26"/>
      <c r="CW49" s="26"/>
      <c r="CX49" s="26"/>
      <c r="CY49" s="26"/>
      <c r="CZ49" s="26"/>
      <c r="DA49" s="26"/>
      <c r="DB49" s="26"/>
      <c r="DC49" s="26"/>
      <c r="DD49" s="219"/>
      <c r="DE49" s="26"/>
      <c r="DF49" s="26"/>
      <c r="DG49" s="26"/>
      <c r="DH49" s="26"/>
      <c r="DI49" s="26"/>
      <c r="DJ49" s="26"/>
      <c r="DK49" s="26"/>
      <c r="DL49" s="26"/>
      <c r="DM49" s="219"/>
      <c r="DN49" s="26"/>
      <c r="DO49" s="26"/>
      <c r="DP49" s="26"/>
      <c r="DQ49" s="26"/>
      <c r="DR49" s="26"/>
      <c r="DS49" s="26"/>
      <c r="DT49" s="26"/>
      <c r="DU49" s="26"/>
      <c r="DV49" s="229"/>
      <c r="DW49" s="26"/>
      <c r="DX49" s="26"/>
      <c r="DY49" s="26"/>
      <c r="DZ49" s="26"/>
      <c r="EA49" s="26"/>
      <c r="EB49" s="26"/>
      <c r="EC49" s="26"/>
      <c r="ED49" s="26"/>
      <c r="EE49" s="229"/>
      <c r="EF49" s="26"/>
      <c r="EG49" s="26"/>
      <c r="EH49" s="26"/>
      <c r="EI49" s="26"/>
      <c r="EJ49" s="26"/>
      <c r="EK49" s="26"/>
      <c r="EL49" s="26"/>
      <c r="EM49" s="26"/>
      <c r="EN49" s="229"/>
      <c r="EO49" s="26"/>
      <c r="EP49" s="26"/>
      <c r="EQ49" s="26"/>
      <c r="ER49" s="26"/>
      <c r="ES49" s="26"/>
      <c r="ET49" s="26"/>
      <c r="EU49" s="26"/>
      <c r="EV49" s="26"/>
      <c r="EW49" s="229"/>
      <c r="EX49" s="26"/>
      <c r="EY49" s="26"/>
      <c r="EZ49" s="26"/>
      <c r="FA49" s="26"/>
      <c r="FB49" s="26"/>
      <c r="FC49" s="26"/>
      <c r="FD49" s="26"/>
      <c r="FE49" s="26"/>
      <c r="FF49" s="229"/>
      <c r="FG49" s="26"/>
      <c r="FH49" s="26"/>
      <c r="FI49" s="26"/>
      <c r="FJ49" s="26"/>
      <c r="FK49" s="26"/>
      <c r="FL49" s="26"/>
      <c r="FM49" s="26"/>
      <c r="FN49" s="26"/>
      <c r="FO49" s="219"/>
      <c r="FP49" s="26"/>
      <c r="FQ49" s="26"/>
      <c r="FR49" s="26"/>
      <c r="FS49" s="26"/>
      <c r="FT49" s="26"/>
      <c r="FU49" s="26"/>
      <c r="FV49" s="26"/>
      <c r="FW49" s="26"/>
      <c r="FX49" s="229"/>
      <c r="FY49" s="26"/>
      <c r="FZ49" s="26"/>
      <c r="GA49" s="26"/>
      <c r="GB49" s="26"/>
      <c r="GC49" s="26"/>
      <c r="GD49" s="26"/>
      <c r="GE49" s="26"/>
      <c r="GF49" s="26"/>
      <c r="GG49" s="229"/>
      <c r="GH49" s="26"/>
      <c r="GI49" s="26"/>
      <c r="GJ49" s="26"/>
      <c r="GK49" s="26"/>
      <c r="GL49" s="26"/>
      <c r="GM49" s="26"/>
      <c r="GN49" s="26"/>
      <c r="GO49" s="26"/>
      <c r="GP49" s="229"/>
      <c r="GQ49" s="229"/>
      <c r="GR49" s="229"/>
      <c r="GS49" s="229"/>
      <c r="GT49" s="229"/>
      <c r="GU49" s="229"/>
      <c r="GV49" s="229"/>
      <c r="GW49" s="229"/>
      <c r="GX49" s="229"/>
      <c r="GY49" s="229"/>
      <c r="GZ49" s="229"/>
      <c r="HA49" s="143">
        <f t="shared" si="66"/>
        <v>0</v>
      </c>
      <c r="HB49" s="44">
        <f t="shared" si="67"/>
        <v>0</v>
      </c>
      <c r="HC49" s="44">
        <f t="shared" si="68"/>
        <v>0</v>
      </c>
      <c r="HD49" s="44">
        <f t="shared" si="69"/>
        <v>0</v>
      </c>
      <c r="HE49" s="44">
        <f t="shared" si="70"/>
        <v>0</v>
      </c>
      <c r="HF49" s="44"/>
      <c r="HG49" s="26"/>
      <c r="HH49" s="262"/>
      <c r="HI49" s="14" t="str">
        <f t="shared" si="71"/>
        <v>не выпущено</v>
      </c>
      <c r="HJ49" s="41" t="str">
        <f t="shared" si="72"/>
        <v>-</v>
      </c>
      <c r="HK49" s="267" t="str">
        <f t="shared" si="73"/>
        <v>-</v>
      </c>
      <c r="HL49" s="268" t="str">
        <f t="shared" si="74"/>
        <v>-</v>
      </c>
      <c r="HM49" s="320">
        <v>1</v>
      </c>
      <c r="HN49"/>
      <c r="HO49" s="351" t="str">
        <f t="shared" si="86"/>
        <v>---/---</v>
      </c>
      <c r="HP49" s="351" t="str">
        <f t="shared" si="87"/>
        <v>---/---</v>
      </c>
      <c r="HQ49" s="351" t="str">
        <f t="shared" si="88"/>
        <v>---/---</v>
      </c>
      <c r="HR49" s="351" t="str">
        <f t="shared" si="89"/>
        <v>---/---</v>
      </c>
      <c r="HS49" s="351" t="b">
        <f t="shared" si="90"/>
        <v>0</v>
      </c>
      <c r="HT49" s="351" t="str">
        <f t="shared" si="91"/>
        <v>---/---</v>
      </c>
      <c r="HU49" s="351" t="str">
        <f t="shared" si="92"/>
        <v>---/---</v>
      </c>
      <c r="HV49" s="351" t="str">
        <f t="shared" si="93"/>
        <v>---/---</v>
      </c>
      <c r="HW49" s="351" t="str">
        <f t="shared" si="94"/>
        <v>---/---</v>
      </c>
      <c r="HX49" s="351" t="str">
        <f t="shared" si="95"/>
        <v>---/---</v>
      </c>
      <c r="HY49" s="364"/>
      <c r="HZ49" s="361" t="str">
        <f t="shared" si="96"/>
        <v>---/---</v>
      </c>
      <c r="IA49" s="361" t="str">
        <f t="shared" si="97"/>
        <v>---/---</v>
      </c>
      <c r="IB49" s="361" t="str">
        <f t="shared" si="98"/>
        <v>---/---</v>
      </c>
      <c r="IC49" s="361" t="str">
        <f t="shared" si="99"/>
        <v>---/---</v>
      </c>
      <c r="ID49" s="351" t="str">
        <f t="shared" si="100"/>
        <v>---/---</v>
      </c>
      <c r="IE49" s="351" t="s">
        <v>897</v>
      </c>
      <c r="IF49" s="356"/>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row>
    <row r="50" spans="1:287" s="1" customFormat="1" ht="57" customHeight="1">
      <c r="A50" s="15"/>
      <c r="B50" s="31" t="s">
        <v>164</v>
      </c>
      <c r="C50" s="31" t="s">
        <v>165</v>
      </c>
      <c r="D50" s="14"/>
      <c r="E50" s="14"/>
      <c r="F50" s="14"/>
      <c r="G50" s="14"/>
      <c r="H50" s="14" t="s">
        <v>723</v>
      </c>
      <c r="I50" s="14" t="s">
        <v>724</v>
      </c>
      <c r="J50" s="14"/>
      <c r="K50" s="14"/>
      <c r="L50" s="14"/>
      <c r="M50" s="14"/>
      <c r="N50" s="14"/>
      <c r="O50" s="14"/>
      <c r="P50" s="14" t="s">
        <v>725</v>
      </c>
      <c r="Q50" s="14" t="s">
        <v>726</v>
      </c>
      <c r="R50" s="14" t="s">
        <v>212</v>
      </c>
      <c r="S50" s="14" t="s">
        <v>397</v>
      </c>
      <c r="T50" s="14" t="s">
        <v>398</v>
      </c>
      <c r="U50" s="14" t="s">
        <v>166</v>
      </c>
      <c r="V50" s="14"/>
      <c r="W50" s="14" t="str">
        <f>CONCATENATE(X50,"-",Y50,"-",Z50,AA50,,AB50,"-",AC50)</f>
        <v>4-30-JDMCU-0003</v>
      </c>
      <c r="X50" s="31">
        <v>4</v>
      </c>
      <c r="Y50" s="31">
        <v>30</v>
      </c>
      <c r="Z50" s="14" t="s">
        <v>330</v>
      </c>
      <c r="AA50" s="14" t="s">
        <v>333</v>
      </c>
      <c r="AB50" s="14" t="s">
        <v>392</v>
      </c>
      <c r="AC50" s="31" t="s">
        <v>199</v>
      </c>
      <c r="AD50" s="14"/>
      <c r="AE50" s="31">
        <v>3</v>
      </c>
      <c r="AF50" s="31">
        <v>3</v>
      </c>
      <c r="AG50" s="31" t="s">
        <v>174</v>
      </c>
      <c r="AH50" s="31">
        <v>437</v>
      </c>
      <c r="AI50" s="31" t="s">
        <v>229</v>
      </c>
      <c r="AJ50" s="14"/>
      <c r="AK50" s="14"/>
      <c r="AL50" s="14" t="s">
        <v>127</v>
      </c>
      <c r="AM50" s="14"/>
      <c r="AN50" s="14" t="s">
        <v>175</v>
      </c>
      <c r="AO50" s="14" t="str">
        <f>CONCATENATE("0055-",B50,"-",C50,"-","4",".",AE50,".",AF50,".",AG50,".",AH50,"-",AL50,".",AN50,"-",AI50)</f>
        <v>0055-CPC-GA1-4.3.3.30.437-ATH1.RD-0007</v>
      </c>
      <c r="AP50" s="14" t="str">
        <f>CONCATENATE("0055-",B50,"-",C50,"-","4",".",AE50,".",AF50,".",AG50,".",AH50,"-",AL50,"-",AN50,"-",AI50,"_",BD50,"_",U50)</f>
        <v>0055-CPC-GA1-4.3.3.30.437-ATH1-RD-0007_A1_ER</v>
      </c>
      <c r="AQ50" s="21" t="s">
        <v>354</v>
      </c>
      <c r="AR50" s="21" t="s">
        <v>433</v>
      </c>
      <c r="AS50" s="21" t="s">
        <v>623</v>
      </c>
      <c r="AT50" s="21" t="s">
        <v>622</v>
      </c>
      <c r="AU50" s="21" t="s">
        <v>349</v>
      </c>
      <c r="AV50" s="21" t="s">
        <v>365</v>
      </c>
      <c r="AW50" s="21" t="str">
        <f>CONCATENATE(AQ50," ",AS50,CHAR(10),W50,CHAR(10),AU50)</f>
        <v>DCS Marshalling Cabinet for IS and NON-IS channels
4-30-JDMCU-0003
List of drawings</v>
      </c>
      <c r="AX50" s="21" t="str">
        <f>CONCATENATE(AR50," ",AT50,CHAR(10),W50,CHAR(10),AV50)</f>
        <v>Шкаф кроссовый РСУ, аналоговые и дискретные сигналы, искробезопасный и неискробезопасный
4-30-JDMCU-0003
Ведомость документов</v>
      </c>
      <c r="AY50" s="14"/>
      <c r="AZ50" s="14" t="s">
        <v>798</v>
      </c>
      <c r="BA50" s="14" t="s">
        <v>600</v>
      </c>
      <c r="BB50" s="14" t="str">
        <f t="shared" si="103"/>
        <v>A1</v>
      </c>
      <c r="BC50" s="14" t="str">
        <f t="shared" si="102"/>
        <v>IFR</v>
      </c>
      <c r="BD50" s="14" t="str">
        <f>BB50</f>
        <v>A1</v>
      </c>
      <c r="BE50" s="14"/>
      <c r="BF50" s="14"/>
      <c r="BG50" s="20"/>
      <c r="BH50" s="14"/>
      <c r="BI50" s="14"/>
      <c r="BJ50" s="336">
        <v>44088</v>
      </c>
      <c r="BK50" s="336">
        <f ca="1">IF(BM50&gt;0,BL50,IF(BJ50&lt;TODAY(),WORKDAY(TODAY(),10),BJ50))</f>
        <v>43987</v>
      </c>
      <c r="BL50" s="41">
        <v>43987</v>
      </c>
      <c r="BM50" s="14" t="s">
        <v>858</v>
      </c>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336">
        <f>WORKDAY(BJ50,10)</f>
        <v>44102</v>
      </c>
      <c r="CR50" s="336">
        <f ca="1">IF(BM50&gt;0,WORKDAY(BK50,20),"-")</f>
        <v>44015</v>
      </c>
      <c r="CS50" s="337">
        <v>44033</v>
      </c>
      <c r="CT50" s="325" t="s">
        <v>905</v>
      </c>
      <c r="CU50" s="143">
        <v>1</v>
      </c>
      <c r="CV50" s="41">
        <f>WORKDAY(CQ50,10)</f>
        <v>44116</v>
      </c>
      <c r="CW50" s="41">
        <f ca="1">IF(CT50&gt;0,WORKDAY(CR50,10),"-")</f>
        <v>44029</v>
      </c>
      <c r="CX50" s="295"/>
      <c r="CY50" s="14"/>
      <c r="CZ50" s="41" t="str">
        <f>IF(CY50&gt;0,WORKDAY(CV50,10),"-")</f>
        <v>-</v>
      </c>
      <c r="DA50" s="41" t="str">
        <f>IF(CY50&gt;0,WORKDAY(CW50,10),"-")</f>
        <v>-</v>
      </c>
      <c r="DB50" s="295"/>
      <c r="DC50" s="14"/>
      <c r="DD50" s="143"/>
      <c r="DE50" s="41" t="str">
        <f>IF(DC50&gt;0,WORKDAY(CZ50,10),"-")</f>
        <v>-</v>
      </c>
      <c r="DF50" s="41" t="str">
        <f>IF(DC50&gt;0,WORKDAY(DA50,10),"-")</f>
        <v>-</v>
      </c>
      <c r="DG50" s="14"/>
      <c r="DH50" s="14"/>
      <c r="DI50" s="41" t="str">
        <f>IF(DH50&gt;0,WORKDAY(DE50,10),"-")</f>
        <v>-</v>
      </c>
      <c r="DJ50" s="41" t="str">
        <f>IF(DH50&gt;0,WORKDAY(DF50,10),"-")</f>
        <v>-</v>
      </c>
      <c r="DK50" s="14"/>
      <c r="DL50" s="14"/>
      <c r="DM50" s="143"/>
      <c r="DN50" s="41" t="str">
        <f>IF(DL50&gt;0,WORKDAY(DI50,10),"-")</f>
        <v>-</v>
      </c>
      <c r="DO50" s="41" t="str">
        <f>IF(DL50&gt;0,WORKDAY(DJ50,10),"-")</f>
        <v>-</v>
      </c>
      <c r="DP50" s="14"/>
      <c r="DQ50" s="14"/>
      <c r="DR50" s="41" t="str">
        <f>IF(DQ50&gt;0,WORKDAY(DN50,10),"-")</f>
        <v>-</v>
      </c>
      <c r="DS50" s="41" t="str">
        <f>IF(DQ50&gt;0,WORKDAY(DO50,10),"-")</f>
        <v>-</v>
      </c>
      <c r="DT50" s="14"/>
      <c r="DU50" s="14"/>
      <c r="DV50" s="295"/>
      <c r="DW50" s="41" t="str">
        <f>IF(DU50&gt;0,WORKDAY(DR50,10),"-")</f>
        <v>-</v>
      </c>
      <c r="DX50" s="41" t="str">
        <f>IF(DU50&gt;0,WORKDAY(DS50,10),"-")</f>
        <v>-</v>
      </c>
      <c r="DY50" s="14"/>
      <c r="DZ50" s="14"/>
      <c r="EA50" s="41" t="str">
        <f>IF(DZ50&gt;0,WORKDAY(DW50,10),"-")</f>
        <v>-</v>
      </c>
      <c r="EB50" s="41" t="str">
        <f>IF(DZ50&gt;0,WORKDAY(DX50,10),"-")</f>
        <v>-</v>
      </c>
      <c r="EC50" s="14"/>
      <c r="ED50" s="14"/>
      <c r="EE50" s="295"/>
      <c r="EF50" s="41" t="str">
        <f>IF(ED50&gt;0,WORKDAY(EA50,10),"-")</f>
        <v>-</v>
      </c>
      <c r="EG50" s="41" t="str">
        <f>IF(ED50&gt;0,WORKDAY(EB50,10),"-")</f>
        <v>-</v>
      </c>
      <c r="EH50" s="14"/>
      <c r="EI50" s="14"/>
      <c r="EJ50" s="41" t="str">
        <f>IF(EI50&gt;0,WORKDAY(EF50,10),"-")</f>
        <v>-</v>
      </c>
      <c r="EK50" s="41" t="str">
        <f>IF(EI50&gt;0,WORKDAY(EG50,10),"-")</f>
        <v>-</v>
      </c>
      <c r="EL50" s="14"/>
      <c r="EM50" s="14"/>
      <c r="EN50" s="295"/>
      <c r="EO50" s="41" t="str">
        <f>IF(EM50&gt;0,WORKDAY(EJ50,10),"-")</f>
        <v>-</v>
      </c>
      <c r="EP50" s="41" t="str">
        <f>IF(EM50&gt;0,WORKDAY(EK50,10),"-")</f>
        <v>-</v>
      </c>
      <c r="EQ50" s="14"/>
      <c r="ER50" s="14"/>
      <c r="ES50" s="41" t="str">
        <f>IF(ER50&gt;0,WORKDAY(EO50,10),"-")</f>
        <v>-</v>
      </c>
      <c r="ET50" s="41" t="str">
        <f>IF(ER50&gt;0,WORKDAY(EP50,10),"-")</f>
        <v>-</v>
      </c>
      <c r="EU50" s="14"/>
      <c r="EV50" s="14"/>
      <c r="EW50" s="295"/>
      <c r="EX50" s="41" t="str">
        <f>IF(EV50&gt;0,WORKDAY(ES50,10),"-")</f>
        <v>-</v>
      </c>
      <c r="EY50" s="41" t="str">
        <f>IF(EV50&gt;0,WORKDAY(ET50,10),"-")</f>
        <v>-</v>
      </c>
      <c r="EZ50" s="14"/>
      <c r="FA50" s="14"/>
      <c r="FB50" s="41" t="str">
        <f>IF(FA50&gt;0,WORKDAY(EX50,10),"-")</f>
        <v>-</v>
      </c>
      <c r="FC50" s="41" t="str">
        <f>IF(FA50&gt;0,WORKDAY(EY50,10),"-")</f>
        <v>-</v>
      </c>
      <c r="FD50" s="14"/>
      <c r="FE50" s="14"/>
      <c r="FF50" s="295"/>
      <c r="FG50" s="41">
        <v>43574</v>
      </c>
      <c r="FH50" s="41">
        <f ca="1">IF(BK50&gt;0,IF(DH50&gt;0,WORKDAY(DG50,20),IF(CY50&gt;0,WORKDAY(CX50,30),IF(CT50&gt;0,WORKDAY(CS50,40),FG50))),"-")</f>
        <v>44089</v>
      </c>
      <c r="FI50" s="295"/>
      <c r="FJ50" s="14"/>
      <c r="FK50" s="41" t="str">
        <f>IF(FJ50&gt;0,WORKDAY(FG50,10),"-")</f>
        <v>-</v>
      </c>
      <c r="FL50" s="41" t="str">
        <f>IF(FJ50&gt;0,WORKDAY(FH50,10),"-")</f>
        <v>-</v>
      </c>
      <c r="FM50" s="14"/>
      <c r="FN50" s="14"/>
      <c r="FO50" s="143"/>
      <c r="FP50" s="41">
        <v>43574</v>
      </c>
      <c r="FQ50" s="41" t="str">
        <f>IF(BT50&gt;0,IF(DQ50&gt;0,WORKDAY(DP50,20),IF(DH50&gt;0,WORKDAY(DG50,30),IF(DC50&gt;0,WORKDAY(DB50,40),FP50))),"-")</f>
        <v>-</v>
      </c>
      <c r="FR50" s="14"/>
      <c r="FS50" s="14"/>
      <c r="FT50" s="41" t="str">
        <f>IF(FS50&gt;0,WORKDAY(FP50,10),"-")</f>
        <v>-</v>
      </c>
      <c r="FU50" s="41" t="str">
        <f>IF(FS50&gt;0,WORKDAY(FQ50,10),"-")</f>
        <v>-</v>
      </c>
      <c r="FV50" s="14"/>
      <c r="FW50" s="14"/>
      <c r="FX50" s="295"/>
      <c r="FY50" s="41">
        <v>43574</v>
      </c>
      <c r="FZ50" s="41" t="str">
        <f>IF(CC50&gt;0,IF(DZ50&gt;0,WORKDAY(DY50,20),IF(DQ50&gt;0,WORKDAY(DP50,30),IF(DL50&gt;0,WORKDAY(DK50,40),FY50))),"-")</f>
        <v>-</v>
      </c>
      <c r="GA50" s="14"/>
      <c r="GB50" s="14"/>
      <c r="GC50" s="41" t="str">
        <f>IF(GB50&gt;0,WORKDAY(FY50,10),"-")</f>
        <v>-</v>
      </c>
      <c r="GD50" s="41" t="str">
        <f>IF(GB50&gt;0,WORKDAY(FZ50,10),"-")</f>
        <v>-</v>
      </c>
      <c r="GE50" s="14"/>
      <c r="GF50" s="14"/>
      <c r="GG50" s="295"/>
      <c r="GH50" s="41"/>
      <c r="GI50" s="41"/>
      <c r="GJ50" s="14"/>
      <c r="GK50" s="14"/>
      <c r="GL50" s="41" t="str">
        <f>IF(GK50&gt;0,WORKDAY(GH50,10),"-")</f>
        <v>-</v>
      </c>
      <c r="GM50" s="41" t="str">
        <f>IF(GK50&gt;0,WORKDAY(GI50,10),"-")</f>
        <v>-</v>
      </c>
      <c r="GN50" s="14"/>
      <c r="GO50" s="14"/>
      <c r="GP50" s="295"/>
      <c r="GQ50" s="295"/>
      <c r="GR50" s="295"/>
      <c r="GS50" s="295"/>
      <c r="GT50" s="295"/>
      <c r="GU50" s="295"/>
      <c r="GV50" s="295"/>
      <c r="GW50" s="295"/>
      <c r="GX50" s="295"/>
      <c r="GY50" s="295"/>
      <c r="GZ50" s="295"/>
      <c r="HA50" s="143">
        <f t="shared" ca="1" si="66"/>
        <v>1</v>
      </c>
      <c r="HB50" s="44">
        <f t="shared" ca="1" si="67"/>
        <v>1.3819095477386936E-3</v>
      </c>
      <c r="HC50" s="44">
        <f t="shared" ca="1" si="68"/>
        <v>2.5125628140703518E-3</v>
      </c>
      <c r="HD50" s="44">
        <f t="shared" ca="1" si="69"/>
        <v>2.2357723577235778E-3</v>
      </c>
      <c r="HE50" s="44">
        <f t="shared" ca="1" si="70"/>
        <v>4.0650406504065045E-3</v>
      </c>
      <c r="HF50" s="44"/>
      <c r="HG50" s="44"/>
      <c r="HH50" s="261"/>
      <c r="HI50" s="14" t="str">
        <f t="shared" si="71"/>
        <v>GA</v>
      </c>
      <c r="HJ50" s="41">
        <f t="shared" si="72"/>
        <v>43987</v>
      </c>
      <c r="HK50" s="267" t="str">
        <f t="shared" si="73"/>
        <v>A1</v>
      </c>
      <c r="HL50" s="298" t="str">
        <f t="shared" si="74"/>
        <v>0055-P2-GA1-CPC-TRM-00505</v>
      </c>
      <c r="HM50" s="321">
        <v>1</v>
      </c>
      <c r="HN50" s="1" t="s">
        <v>805</v>
      </c>
      <c r="HO50" s="351">
        <f t="shared" si="86"/>
        <v>1</v>
      </c>
      <c r="HP50" s="351" t="str">
        <f t="shared" si="87"/>
        <v>не выгружено 00</v>
      </c>
      <c r="HQ50" s="351" t="str">
        <f t="shared" si="88"/>
        <v>выгружено A1</v>
      </c>
      <c r="HR50" s="351">
        <f t="shared" si="89"/>
        <v>1</v>
      </c>
      <c r="HS50" s="351" t="b">
        <f t="shared" si="90"/>
        <v>0</v>
      </c>
      <c r="HT50" s="351" t="str">
        <f t="shared" si="91"/>
        <v>Выпустить в 00</v>
      </c>
      <c r="HU50" s="351" t="str">
        <f t="shared" si="92"/>
        <v>0055-P2-CPC-GA1-TRM-00409</v>
      </c>
      <c r="HV50" s="351">
        <f t="shared" si="93"/>
        <v>43987</v>
      </c>
      <c r="HW50" s="351" t="str">
        <f t="shared" si="94"/>
        <v>0055-P2-CPC-GA1-TRM-00409</v>
      </c>
      <c r="HX50" s="351">
        <f t="shared" si="95"/>
        <v>44033</v>
      </c>
      <c r="HY50" s="364"/>
      <c r="HZ50" s="361" t="str">
        <f t="shared" si="96"/>
        <v>выгружено</v>
      </c>
      <c r="IA50" s="361" t="str">
        <f t="shared" si="97"/>
        <v>A1</v>
      </c>
      <c r="IB50" s="361">
        <f t="shared" si="98"/>
        <v>1</v>
      </c>
      <c r="IC50" s="361">
        <f t="shared" si="99"/>
        <v>1</v>
      </c>
      <c r="ID50" s="351" t="str">
        <f t="shared" si="100"/>
        <v>1</v>
      </c>
      <c r="IE50" s="346" t="s">
        <v>894</v>
      </c>
      <c r="IF50" s="356">
        <v>1</v>
      </c>
    </row>
    <row r="51" spans="1:287" s="1" customFormat="1" ht="57" customHeight="1">
      <c r="A51" s="15"/>
      <c r="B51" s="31" t="s">
        <v>164</v>
      </c>
      <c r="C51" s="31" t="s">
        <v>165</v>
      </c>
      <c r="D51" s="14"/>
      <c r="E51" s="14"/>
      <c r="F51" s="14"/>
      <c r="G51" s="14"/>
      <c r="H51" s="14" t="s">
        <v>723</v>
      </c>
      <c r="I51" s="14" t="s">
        <v>724</v>
      </c>
      <c r="J51" s="14"/>
      <c r="K51" s="14"/>
      <c r="L51" s="14"/>
      <c r="M51" s="14"/>
      <c r="N51" s="14"/>
      <c r="O51" s="14"/>
      <c r="P51" s="14" t="s">
        <v>725</v>
      </c>
      <c r="Q51" s="14" t="s">
        <v>726</v>
      </c>
      <c r="R51" s="14" t="s">
        <v>212</v>
      </c>
      <c r="S51" s="14" t="s">
        <v>397</v>
      </c>
      <c r="T51" s="14" t="s">
        <v>398</v>
      </c>
      <c r="U51" s="14" t="s">
        <v>166</v>
      </c>
      <c r="V51" s="14"/>
      <c r="W51" s="14" t="str">
        <f>CONCATENATE(X51,"-",Y51,"-",Z51,AA51,,AB51,"-",AC51)</f>
        <v>4-30-JDMCU-0003</v>
      </c>
      <c r="X51" s="31">
        <v>4</v>
      </c>
      <c r="Y51" s="31">
        <v>30</v>
      </c>
      <c r="Z51" s="14" t="s">
        <v>330</v>
      </c>
      <c r="AA51" s="14" t="s">
        <v>333</v>
      </c>
      <c r="AB51" s="14" t="s">
        <v>392</v>
      </c>
      <c r="AC51" s="31" t="s">
        <v>199</v>
      </c>
      <c r="AD51" s="14"/>
      <c r="AE51" s="31">
        <v>3</v>
      </c>
      <c r="AF51" s="31">
        <v>3</v>
      </c>
      <c r="AG51" s="31" t="s">
        <v>174</v>
      </c>
      <c r="AH51" s="31">
        <v>437</v>
      </c>
      <c r="AI51" s="31" t="s">
        <v>229</v>
      </c>
      <c r="AJ51" s="14"/>
      <c r="AK51" s="14"/>
      <c r="AL51" s="14" t="s">
        <v>127</v>
      </c>
      <c r="AM51" s="14"/>
      <c r="AN51" s="14" t="s">
        <v>176</v>
      </c>
      <c r="AO51" s="14" t="str">
        <f>CONCATENATE("0055-",B51,"-",C51,"-","4",".",AE51,".",AF51,".",AG51,".",AH51,"-",AL51,".",AN51,"-",AI51)</f>
        <v>0055-CPC-GA1-4.3.3.30.437-ATH1.SP-0007</v>
      </c>
      <c r="AP51" s="14" t="str">
        <f>CONCATENATE("0055-",B51,"-",C51,"-","4",".",AE51,".",AF51,".",AG51,".",AH51,"-",AL51,"-",AN51,"-",AI51,"_",BD51,"_",U51)</f>
        <v>0055-CPC-GA1-4.3.3.30.437-ATH1-SP-0007_A1_ER</v>
      </c>
      <c r="AQ51" s="21" t="s">
        <v>354</v>
      </c>
      <c r="AR51" s="21" t="s">
        <v>433</v>
      </c>
      <c r="AS51" s="21" t="s">
        <v>623</v>
      </c>
      <c r="AT51" s="21" t="s">
        <v>622</v>
      </c>
      <c r="AU51" s="21" t="s">
        <v>350</v>
      </c>
      <c r="AV51" s="21" t="s">
        <v>366</v>
      </c>
      <c r="AW51" s="21" t="str">
        <f>CONCATENATE(AQ51," ",AS51,CHAR(10),W51,CHAR(10),AU51)</f>
        <v>DCS Marshalling Cabinet for IS and NON-IS channels
4-30-JDMCU-0003
List of elements</v>
      </c>
      <c r="AX51" s="21" t="str">
        <f>CONCATENATE(AR51," ",AT51,CHAR(10),W51,CHAR(10),AV51)</f>
        <v>Шкаф кроссовый РСУ, аналоговые и дискретные сигналы, искробезопасный и неискробезопасный
4-30-JDMCU-0003
Перечень элементов</v>
      </c>
      <c r="AY51" s="14"/>
      <c r="AZ51" s="14" t="s">
        <v>798</v>
      </c>
      <c r="BA51" s="14" t="s">
        <v>600</v>
      </c>
      <c r="BB51" s="14" t="str">
        <f t="shared" si="103"/>
        <v>A1</v>
      </c>
      <c r="BC51" s="14" t="str">
        <f t="shared" si="102"/>
        <v>IFR</v>
      </c>
      <c r="BD51" s="14" t="str">
        <f>BB51</f>
        <v>A1</v>
      </c>
      <c r="BE51" s="14"/>
      <c r="BF51" s="14"/>
      <c r="BG51" s="20"/>
      <c r="BH51" s="14"/>
      <c r="BI51" s="14"/>
      <c r="BJ51" s="336">
        <v>44088</v>
      </c>
      <c r="BK51" s="336">
        <f ca="1">IF(BM51&gt;0,BL51,IF(BJ51&lt;TODAY(),WORKDAY(TODAY(),10),BJ51))</f>
        <v>43987</v>
      </c>
      <c r="BL51" s="41">
        <v>43987</v>
      </c>
      <c r="BM51" s="14" t="s">
        <v>858</v>
      </c>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336">
        <f>WORKDAY(BJ51,10)</f>
        <v>44102</v>
      </c>
      <c r="CR51" s="336">
        <f ca="1">IF(BM51&gt;0,WORKDAY(BK51,20),"-")</f>
        <v>44015</v>
      </c>
      <c r="CS51" s="337">
        <v>44033</v>
      </c>
      <c r="CT51" s="325" t="s">
        <v>905</v>
      </c>
      <c r="CU51" s="143">
        <v>1</v>
      </c>
      <c r="CV51" s="41">
        <f>WORKDAY(CQ51,10)</f>
        <v>44116</v>
      </c>
      <c r="CW51" s="41">
        <f ca="1">IF(CT51&gt;0,WORKDAY(CR51,10),"-")</f>
        <v>44029</v>
      </c>
      <c r="CX51" s="295"/>
      <c r="CY51" s="14"/>
      <c r="CZ51" s="41" t="str">
        <f>IF(CY51&gt;0,WORKDAY(CV51,10),"-")</f>
        <v>-</v>
      </c>
      <c r="DA51" s="41" t="str">
        <f>IF(CY51&gt;0,WORKDAY(CW51,10),"-")</f>
        <v>-</v>
      </c>
      <c r="DB51" s="295"/>
      <c r="DC51" s="14"/>
      <c r="DD51" s="143"/>
      <c r="DE51" s="41" t="str">
        <f>IF(DC51&gt;0,WORKDAY(CZ51,10),"-")</f>
        <v>-</v>
      </c>
      <c r="DF51" s="41" t="str">
        <f>IF(DC51&gt;0,WORKDAY(DA51,10),"-")</f>
        <v>-</v>
      </c>
      <c r="DG51" s="14"/>
      <c r="DH51" s="14"/>
      <c r="DI51" s="41" t="str">
        <f>IF(DH51&gt;0,WORKDAY(DE51,10),"-")</f>
        <v>-</v>
      </c>
      <c r="DJ51" s="41" t="str">
        <f>IF(DH51&gt;0,WORKDAY(DF51,10),"-")</f>
        <v>-</v>
      </c>
      <c r="DK51" s="14"/>
      <c r="DL51" s="14"/>
      <c r="DM51" s="143"/>
      <c r="DN51" s="41" t="str">
        <f>IF(DL51&gt;0,WORKDAY(DI51,10),"-")</f>
        <v>-</v>
      </c>
      <c r="DO51" s="41" t="str">
        <f>IF(DL51&gt;0,WORKDAY(DJ51,10),"-")</f>
        <v>-</v>
      </c>
      <c r="DP51" s="14"/>
      <c r="DQ51" s="14"/>
      <c r="DR51" s="41" t="str">
        <f>IF(DQ51&gt;0,WORKDAY(DN51,10),"-")</f>
        <v>-</v>
      </c>
      <c r="DS51" s="41" t="str">
        <f>IF(DQ51&gt;0,WORKDAY(DO51,10),"-")</f>
        <v>-</v>
      </c>
      <c r="DT51" s="14"/>
      <c r="DU51" s="14"/>
      <c r="DV51" s="295"/>
      <c r="DW51" s="41" t="str">
        <f>IF(DU51&gt;0,WORKDAY(DR51,10),"-")</f>
        <v>-</v>
      </c>
      <c r="DX51" s="41" t="str">
        <f>IF(DU51&gt;0,WORKDAY(DS51,10),"-")</f>
        <v>-</v>
      </c>
      <c r="DY51" s="14"/>
      <c r="DZ51" s="14"/>
      <c r="EA51" s="41" t="str">
        <f>IF(DZ51&gt;0,WORKDAY(DW51,10),"-")</f>
        <v>-</v>
      </c>
      <c r="EB51" s="41" t="str">
        <f>IF(DZ51&gt;0,WORKDAY(DX51,10),"-")</f>
        <v>-</v>
      </c>
      <c r="EC51" s="14"/>
      <c r="ED51" s="14"/>
      <c r="EE51" s="295"/>
      <c r="EF51" s="41" t="str">
        <f>IF(ED51&gt;0,WORKDAY(EA51,10),"-")</f>
        <v>-</v>
      </c>
      <c r="EG51" s="41" t="str">
        <f>IF(ED51&gt;0,WORKDAY(EB51,10),"-")</f>
        <v>-</v>
      </c>
      <c r="EH51" s="14"/>
      <c r="EI51" s="14"/>
      <c r="EJ51" s="41" t="str">
        <f>IF(EI51&gt;0,WORKDAY(EF51,10),"-")</f>
        <v>-</v>
      </c>
      <c r="EK51" s="41" t="str">
        <f>IF(EI51&gt;0,WORKDAY(EG51,10),"-")</f>
        <v>-</v>
      </c>
      <c r="EL51" s="14"/>
      <c r="EM51" s="14"/>
      <c r="EN51" s="295"/>
      <c r="EO51" s="41" t="str">
        <f>IF(EM51&gt;0,WORKDAY(EJ51,10),"-")</f>
        <v>-</v>
      </c>
      <c r="EP51" s="41" t="str">
        <f>IF(EM51&gt;0,WORKDAY(EK51,10),"-")</f>
        <v>-</v>
      </c>
      <c r="EQ51" s="14"/>
      <c r="ER51" s="14"/>
      <c r="ES51" s="41" t="str">
        <f>IF(ER51&gt;0,WORKDAY(EO51,10),"-")</f>
        <v>-</v>
      </c>
      <c r="ET51" s="41" t="str">
        <f>IF(ER51&gt;0,WORKDAY(EP51,10),"-")</f>
        <v>-</v>
      </c>
      <c r="EU51" s="14"/>
      <c r="EV51" s="14"/>
      <c r="EW51" s="295"/>
      <c r="EX51" s="41" t="str">
        <f>IF(EV51&gt;0,WORKDAY(ES51,10),"-")</f>
        <v>-</v>
      </c>
      <c r="EY51" s="41" t="str">
        <f>IF(EV51&gt;0,WORKDAY(ET51,10),"-")</f>
        <v>-</v>
      </c>
      <c r="EZ51" s="14"/>
      <c r="FA51" s="14"/>
      <c r="FB51" s="41" t="str">
        <f>IF(FA51&gt;0,WORKDAY(EX51,10),"-")</f>
        <v>-</v>
      </c>
      <c r="FC51" s="41" t="str">
        <f>IF(FA51&gt;0,WORKDAY(EY51,10),"-")</f>
        <v>-</v>
      </c>
      <c r="FD51" s="14"/>
      <c r="FE51" s="14"/>
      <c r="FF51" s="295"/>
      <c r="FG51" s="41">
        <v>43574</v>
      </c>
      <c r="FH51" s="41">
        <f ca="1">IF(BK51&gt;0,IF(DH51&gt;0,WORKDAY(DG51,20),IF(CY51&gt;0,WORKDAY(CX51,30),IF(CT51&gt;0,WORKDAY(CS51,40),FG51))),"-")</f>
        <v>44089</v>
      </c>
      <c r="FI51" s="295"/>
      <c r="FJ51" s="14"/>
      <c r="FK51" s="41" t="str">
        <f>IF(FJ51&gt;0,WORKDAY(FG51,10),"-")</f>
        <v>-</v>
      </c>
      <c r="FL51" s="41" t="str">
        <f>IF(FJ51&gt;0,WORKDAY(FH51,10),"-")</f>
        <v>-</v>
      </c>
      <c r="FM51" s="14"/>
      <c r="FN51" s="14"/>
      <c r="FO51" s="143"/>
      <c r="FP51" s="41">
        <v>43574</v>
      </c>
      <c r="FQ51" s="41" t="str">
        <f>IF(BT51&gt;0,IF(DQ51&gt;0,WORKDAY(DP51,20),IF(DH51&gt;0,WORKDAY(DG51,30),IF(DC51&gt;0,WORKDAY(DB51,40),FP51))),"-")</f>
        <v>-</v>
      </c>
      <c r="FR51" s="14"/>
      <c r="FS51" s="14"/>
      <c r="FT51" s="41" t="str">
        <f>IF(FS51&gt;0,WORKDAY(FP51,10),"-")</f>
        <v>-</v>
      </c>
      <c r="FU51" s="41" t="str">
        <f>IF(FS51&gt;0,WORKDAY(FQ51,10),"-")</f>
        <v>-</v>
      </c>
      <c r="FV51" s="14"/>
      <c r="FW51" s="14"/>
      <c r="FX51" s="295"/>
      <c r="FY51" s="41">
        <v>43574</v>
      </c>
      <c r="FZ51" s="41" t="str">
        <f>IF(CC51&gt;0,IF(DZ51&gt;0,WORKDAY(DY51,20),IF(DQ51&gt;0,WORKDAY(DP51,30),IF(DL51&gt;0,WORKDAY(DK51,40),FY51))),"-")</f>
        <v>-</v>
      </c>
      <c r="GA51" s="14"/>
      <c r="GB51" s="14"/>
      <c r="GC51" s="41" t="str">
        <f>IF(GB51&gt;0,WORKDAY(FY51,10),"-")</f>
        <v>-</v>
      </c>
      <c r="GD51" s="41" t="str">
        <f>IF(GB51&gt;0,WORKDAY(FZ51,10),"-")</f>
        <v>-</v>
      </c>
      <c r="GE51" s="14"/>
      <c r="GF51" s="14"/>
      <c r="GG51" s="295"/>
      <c r="GH51" s="41"/>
      <c r="GI51" s="41"/>
      <c r="GJ51" s="14"/>
      <c r="GK51" s="14"/>
      <c r="GL51" s="41" t="str">
        <f>IF(GK51&gt;0,WORKDAY(GH51,10),"-")</f>
        <v>-</v>
      </c>
      <c r="GM51" s="41" t="str">
        <f>IF(GK51&gt;0,WORKDAY(GI51,10),"-")</f>
        <v>-</v>
      </c>
      <c r="GN51" s="14"/>
      <c r="GO51" s="14"/>
      <c r="GP51" s="295"/>
      <c r="GQ51" s="295"/>
      <c r="GR51" s="295"/>
      <c r="GS51" s="295"/>
      <c r="GT51" s="295"/>
      <c r="GU51" s="295"/>
      <c r="GV51" s="295"/>
      <c r="GW51" s="295"/>
      <c r="GX51" s="295"/>
      <c r="GY51" s="295"/>
      <c r="GZ51" s="295"/>
      <c r="HA51" s="143">
        <f t="shared" ca="1" si="66"/>
        <v>1</v>
      </c>
      <c r="HB51" s="44">
        <f t="shared" ca="1" si="67"/>
        <v>1.3819095477386936E-3</v>
      </c>
      <c r="HC51" s="44">
        <f t="shared" ca="1" si="68"/>
        <v>2.5125628140703518E-3</v>
      </c>
      <c r="HD51" s="44">
        <f t="shared" ca="1" si="69"/>
        <v>2.2357723577235778E-3</v>
      </c>
      <c r="HE51" s="44">
        <f t="shared" ca="1" si="70"/>
        <v>4.0650406504065045E-3</v>
      </c>
      <c r="HF51" s="44"/>
      <c r="HG51" s="44"/>
      <c r="HH51" s="261"/>
      <c r="HI51" s="14" t="str">
        <f t="shared" si="71"/>
        <v>GA</v>
      </c>
      <c r="HJ51" s="41">
        <f t="shared" si="72"/>
        <v>43987</v>
      </c>
      <c r="HK51" s="267" t="str">
        <f t="shared" si="73"/>
        <v>A1</v>
      </c>
      <c r="HL51" s="298" t="str">
        <f t="shared" si="74"/>
        <v>0055-P2-GA1-CPC-TRM-00505</v>
      </c>
      <c r="HM51" s="321">
        <v>1</v>
      </c>
      <c r="HN51" s="1" t="s">
        <v>805</v>
      </c>
      <c r="HO51" s="351">
        <f t="shared" si="86"/>
        <v>1</v>
      </c>
      <c r="HP51" s="351" t="str">
        <f t="shared" si="87"/>
        <v>не выгружено 00</v>
      </c>
      <c r="HQ51" s="351" t="str">
        <f t="shared" si="88"/>
        <v>выгружено A1</v>
      </c>
      <c r="HR51" s="351">
        <f t="shared" si="89"/>
        <v>1</v>
      </c>
      <c r="HS51" s="351" t="b">
        <f t="shared" si="90"/>
        <v>0</v>
      </c>
      <c r="HT51" s="351" t="str">
        <f t="shared" si="91"/>
        <v>Выпустить в 00</v>
      </c>
      <c r="HU51" s="351" t="str">
        <f t="shared" si="92"/>
        <v>0055-P2-CPC-GA1-TRM-00409</v>
      </c>
      <c r="HV51" s="351">
        <f t="shared" si="93"/>
        <v>43987</v>
      </c>
      <c r="HW51" s="351" t="str">
        <f t="shared" si="94"/>
        <v>0055-P2-CPC-GA1-TRM-00409</v>
      </c>
      <c r="HX51" s="351">
        <f t="shared" si="95"/>
        <v>44033</v>
      </c>
      <c r="HY51" s="364"/>
      <c r="HZ51" s="361" t="str">
        <f t="shared" si="96"/>
        <v>выгружено</v>
      </c>
      <c r="IA51" s="361" t="str">
        <f t="shared" si="97"/>
        <v>A1</v>
      </c>
      <c r="IB51" s="361">
        <f t="shared" si="98"/>
        <v>1</v>
      </c>
      <c r="IC51" s="361">
        <f t="shared" si="99"/>
        <v>1</v>
      </c>
      <c r="ID51" s="351" t="str">
        <f t="shared" si="100"/>
        <v>1</v>
      </c>
      <c r="IE51" s="346" t="s">
        <v>894</v>
      </c>
      <c r="IF51" s="356">
        <v>1</v>
      </c>
    </row>
    <row r="52" spans="1:287" s="1" customFormat="1" ht="57" customHeight="1">
      <c r="A52" s="15"/>
      <c r="B52" s="31" t="s">
        <v>164</v>
      </c>
      <c r="C52" s="31" t="s">
        <v>165</v>
      </c>
      <c r="D52" s="14"/>
      <c r="E52" s="14"/>
      <c r="F52" s="14"/>
      <c r="G52" s="14"/>
      <c r="H52" s="14" t="s">
        <v>723</v>
      </c>
      <c r="I52" s="14" t="s">
        <v>724</v>
      </c>
      <c r="J52" s="14"/>
      <c r="K52" s="14"/>
      <c r="L52" s="14"/>
      <c r="M52" s="14"/>
      <c r="N52" s="14"/>
      <c r="O52" s="14"/>
      <c r="P52" s="14" t="s">
        <v>725</v>
      </c>
      <c r="Q52" s="14" t="s">
        <v>726</v>
      </c>
      <c r="R52" s="14" t="s">
        <v>212</v>
      </c>
      <c r="S52" s="14" t="s">
        <v>397</v>
      </c>
      <c r="T52" s="14" t="s">
        <v>398</v>
      </c>
      <c r="U52" s="14" t="s">
        <v>166</v>
      </c>
      <c r="V52" s="14"/>
      <c r="W52" s="14" t="str">
        <f>CONCATENATE(X52,"-",Y52,"-",Z52,AA52,,AB52,"-",AC52)</f>
        <v>4-30-JDMCU-0003</v>
      </c>
      <c r="X52" s="31">
        <v>4</v>
      </c>
      <c r="Y52" s="31">
        <v>30</v>
      </c>
      <c r="Z52" s="14" t="s">
        <v>330</v>
      </c>
      <c r="AA52" s="14" t="s">
        <v>333</v>
      </c>
      <c r="AB52" s="14" t="s">
        <v>392</v>
      </c>
      <c r="AC52" s="31" t="s">
        <v>199</v>
      </c>
      <c r="AD52" s="14"/>
      <c r="AE52" s="31">
        <v>3</v>
      </c>
      <c r="AF52" s="31">
        <v>3</v>
      </c>
      <c r="AG52" s="31" t="s">
        <v>174</v>
      </c>
      <c r="AH52" s="31">
        <v>437</v>
      </c>
      <c r="AI52" s="31" t="s">
        <v>229</v>
      </c>
      <c r="AJ52" s="14"/>
      <c r="AK52" s="14"/>
      <c r="AL52" s="14" t="s">
        <v>127</v>
      </c>
      <c r="AM52" s="14"/>
      <c r="AN52" s="14" t="s">
        <v>177</v>
      </c>
      <c r="AO52" s="14" t="str">
        <f>CONCATENATE("0055-",B52,"-",C52,"-","4",".",AE52,".",AF52,".",AG52,".",AH52,"-",AL52,".",AN52,"-",AI52)</f>
        <v>0055-CPC-GA1-4.3.3.30.437-ATH1.V0-0007</v>
      </c>
      <c r="AP52" s="14" t="str">
        <f>CONCATENATE("0055-",B52,"-",C52,"-","4",".",AE52,".",AF52,".",AG52,".",AH52,"-",AL52,"-",AN52,"-",AI52,"_",BD52,"_",U52)</f>
        <v>0055-CPC-GA1-4.3.3.30.437-ATH1-V0-0007_A1_ER</v>
      </c>
      <c r="AQ52" s="21" t="s">
        <v>354</v>
      </c>
      <c r="AR52" s="21" t="s">
        <v>433</v>
      </c>
      <c r="AS52" s="21" t="s">
        <v>623</v>
      </c>
      <c r="AT52" s="21" t="s">
        <v>622</v>
      </c>
      <c r="AU52" s="21" t="s">
        <v>351</v>
      </c>
      <c r="AV52" s="21" t="s">
        <v>367</v>
      </c>
      <c r="AW52" s="21" t="str">
        <f>CONCATENATE(AQ52," ",AS52,CHAR(10),W52,CHAR(10),AU52)</f>
        <v>DCS Marshalling Cabinet for IS and NON-IS channels
4-30-JDMCU-0003
General view drawings</v>
      </c>
      <c r="AX52" s="21" t="str">
        <f>CONCATENATE(AR52," ",AT52,CHAR(10),W52,CHAR(10),AV52)</f>
        <v>Шкаф кроссовый РСУ, аналоговые и дискретные сигналы, искробезопасный и неискробезопасный
4-30-JDMCU-0003
Чертеж общего вида</v>
      </c>
      <c r="AY52" s="14"/>
      <c r="AZ52" s="14" t="s">
        <v>798</v>
      </c>
      <c r="BA52" s="14" t="s">
        <v>600</v>
      </c>
      <c r="BB52" s="14" t="str">
        <f t="shared" si="103"/>
        <v>A1</v>
      </c>
      <c r="BC52" s="14" t="str">
        <f t="shared" si="102"/>
        <v>IFR</v>
      </c>
      <c r="BD52" s="14" t="str">
        <f>BB52</f>
        <v>A1</v>
      </c>
      <c r="BE52" s="14"/>
      <c r="BF52" s="14"/>
      <c r="BG52" s="20"/>
      <c r="BH52" s="14"/>
      <c r="BI52" s="14"/>
      <c r="BJ52" s="336">
        <v>44088</v>
      </c>
      <c r="BK52" s="336">
        <f ca="1">IF(BM52&gt;0,BL52,IF(BJ52&lt;TODAY(),WORKDAY(TODAY(),10),BJ52))</f>
        <v>43987</v>
      </c>
      <c r="BL52" s="41">
        <v>43987</v>
      </c>
      <c r="BM52" s="14" t="s">
        <v>858</v>
      </c>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336">
        <f>WORKDAY(BJ52,10)</f>
        <v>44102</v>
      </c>
      <c r="CR52" s="336">
        <f ca="1">IF(BM52&gt;0,WORKDAY(BK52,20),"-")</f>
        <v>44015</v>
      </c>
      <c r="CS52" s="337">
        <v>44033</v>
      </c>
      <c r="CT52" s="325" t="s">
        <v>905</v>
      </c>
      <c r="CU52" s="143">
        <v>1</v>
      </c>
      <c r="CV52" s="41">
        <f>WORKDAY(CQ52,10)</f>
        <v>44116</v>
      </c>
      <c r="CW52" s="41">
        <f ca="1">IF(CT52&gt;0,WORKDAY(CR52,10),"-")</f>
        <v>44029</v>
      </c>
      <c r="CX52" s="295"/>
      <c r="CY52" s="14"/>
      <c r="CZ52" s="41" t="str">
        <f>IF(CY52&gt;0,WORKDAY(CV52,10),"-")</f>
        <v>-</v>
      </c>
      <c r="DA52" s="41" t="str">
        <f>IF(CY52&gt;0,WORKDAY(CW52,10),"-")</f>
        <v>-</v>
      </c>
      <c r="DB52" s="295"/>
      <c r="DC52" s="14"/>
      <c r="DD52" s="143"/>
      <c r="DE52" s="41" t="str">
        <f>IF(DC52&gt;0,WORKDAY(CZ52,10),"-")</f>
        <v>-</v>
      </c>
      <c r="DF52" s="41" t="str">
        <f>IF(DC52&gt;0,WORKDAY(DA52,10),"-")</f>
        <v>-</v>
      </c>
      <c r="DG52" s="14"/>
      <c r="DH52" s="14"/>
      <c r="DI52" s="41" t="str">
        <f>IF(DH52&gt;0,WORKDAY(DE52,10),"-")</f>
        <v>-</v>
      </c>
      <c r="DJ52" s="41" t="str">
        <f>IF(DH52&gt;0,WORKDAY(DF52,10),"-")</f>
        <v>-</v>
      </c>
      <c r="DK52" s="14"/>
      <c r="DL52" s="14"/>
      <c r="DM52" s="143"/>
      <c r="DN52" s="41" t="str">
        <f>IF(DL52&gt;0,WORKDAY(DI52,10),"-")</f>
        <v>-</v>
      </c>
      <c r="DO52" s="41" t="str">
        <f>IF(DL52&gt;0,WORKDAY(DJ52,10),"-")</f>
        <v>-</v>
      </c>
      <c r="DP52" s="14"/>
      <c r="DQ52" s="14"/>
      <c r="DR52" s="41" t="str">
        <f>IF(DQ52&gt;0,WORKDAY(DN52,10),"-")</f>
        <v>-</v>
      </c>
      <c r="DS52" s="41" t="str">
        <f>IF(DQ52&gt;0,WORKDAY(DO52,10),"-")</f>
        <v>-</v>
      </c>
      <c r="DT52" s="14"/>
      <c r="DU52" s="14"/>
      <c r="DV52" s="295"/>
      <c r="DW52" s="41" t="str">
        <f>IF(DU52&gt;0,WORKDAY(DR52,10),"-")</f>
        <v>-</v>
      </c>
      <c r="DX52" s="41" t="str">
        <f>IF(DU52&gt;0,WORKDAY(DS52,10),"-")</f>
        <v>-</v>
      </c>
      <c r="DY52" s="14"/>
      <c r="DZ52" s="14"/>
      <c r="EA52" s="41" t="str">
        <f>IF(DZ52&gt;0,WORKDAY(DW52,10),"-")</f>
        <v>-</v>
      </c>
      <c r="EB52" s="41" t="str">
        <f>IF(DZ52&gt;0,WORKDAY(DX52,10),"-")</f>
        <v>-</v>
      </c>
      <c r="EC52" s="14"/>
      <c r="ED52" s="14"/>
      <c r="EE52" s="295"/>
      <c r="EF52" s="41" t="str">
        <f>IF(ED52&gt;0,WORKDAY(EA52,10),"-")</f>
        <v>-</v>
      </c>
      <c r="EG52" s="41" t="str">
        <f>IF(ED52&gt;0,WORKDAY(EB52,10),"-")</f>
        <v>-</v>
      </c>
      <c r="EH52" s="14"/>
      <c r="EI52" s="14"/>
      <c r="EJ52" s="41" t="str">
        <f>IF(EI52&gt;0,WORKDAY(EF52,10),"-")</f>
        <v>-</v>
      </c>
      <c r="EK52" s="41" t="str">
        <f>IF(EI52&gt;0,WORKDAY(EG52,10),"-")</f>
        <v>-</v>
      </c>
      <c r="EL52" s="14"/>
      <c r="EM52" s="14"/>
      <c r="EN52" s="295"/>
      <c r="EO52" s="41" t="str">
        <f>IF(EM52&gt;0,WORKDAY(EJ52,10),"-")</f>
        <v>-</v>
      </c>
      <c r="EP52" s="41" t="str">
        <f>IF(EM52&gt;0,WORKDAY(EK52,10),"-")</f>
        <v>-</v>
      </c>
      <c r="EQ52" s="14"/>
      <c r="ER52" s="14"/>
      <c r="ES52" s="41" t="str">
        <f>IF(ER52&gt;0,WORKDAY(EO52,10),"-")</f>
        <v>-</v>
      </c>
      <c r="ET52" s="41" t="str">
        <f>IF(ER52&gt;0,WORKDAY(EP52,10),"-")</f>
        <v>-</v>
      </c>
      <c r="EU52" s="14"/>
      <c r="EV52" s="14"/>
      <c r="EW52" s="295"/>
      <c r="EX52" s="41" t="str">
        <f>IF(EV52&gt;0,WORKDAY(ES52,10),"-")</f>
        <v>-</v>
      </c>
      <c r="EY52" s="41" t="str">
        <f>IF(EV52&gt;0,WORKDAY(ET52,10),"-")</f>
        <v>-</v>
      </c>
      <c r="EZ52" s="14"/>
      <c r="FA52" s="14"/>
      <c r="FB52" s="41" t="str">
        <f>IF(FA52&gt;0,WORKDAY(EX52,10),"-")</f>
        <v>-</v>
      </c>
      <c r="FC52" s="41" t="str">
        <f>IF(FA52&gt;0,WORKDAY(EY52,10),"-")</f>
        <v>-</v>
      </c>
      <c r="FD52" s="14"/>
      <c r="FE52" s="14"/>
      <c r="FF52" s="295"/>
      <c r="FG52" s="41">
        <v>43574</v>
      </c>
      <c r="FH52" s="41">
        <f ca="1">IF(BK52&gt;0,IF(DH52&gt;0,WORKDAY(DG52,20),IF(CY52&gt;0,WORKDAY(CX52,30),IF(CT52&gt;0,WORKDAY(CS52,40),FG52))),"-")</f>
        <v>44089</v>
      </c>
      <c r="FI52" s="295"/>
      <c r="FJ52" s="14"/>
      <c r="FK52" s="41" t="str">
        <f>IF(FJ52&gt;0,WORKDAY(FG52,10),"-")</f>
        <v>-</v>
      </c>
      <c r="FL52" s="41" t="str">
        <f>IF(FJ52&gt;0,WORKDAY(FH52,10),"-")</f>
        <v>-</v>
      </c>
      <c r="FM52" s="14"/>
      <c r="FN52" s="14"/>
      <c r="FO52" s="143"/>
      <c r="FP52" s="41">
        <v>43574</v>
      </c>
      <c r="FQ52" s="41" t="str">
        <f>IF(BT52&gt;0,IF(DQ52&gt;0,WORKDAY(DP52,20),IF(DH52&gt;0,WORKDAY(DG52,30),IF(DC52&gt;0,WORKDAY(DB52,40),FP52))),"-")</f>
        <v>-</v>
      </c>
      <c r="FR52" s="14"/>
      <c r="FS52" s="14"/>
      <c r="FT52" s="41" t="str">
        <f>IF(FS52&gt;0,WORKDAY(FP52,10),"-")</f>
        <v>-</v>
      </c>
      <c r="FU52" s="41" t="str">
        <f>IF(FS52&gt;0,WORKDAY(FQ52,10),"-")</f>
        <v>-</v>
      </c>
      <c r="FV52" s="14"/>
      <c r="FW52" s="14"/>
      <c r="FX52" s="295"/>
      <c r="FY52" s="41">
        <v>43574</v>
      </c>
      <c r="FZ52" s="41" t="str">
        <f>IF(CC52&gt;0,IF(DZ52&gt;0,WORKDAY(DY52,20),IF(DQ52&gt;0,WORKDAY(DP52,30),IF(DL52&gt;0,WORKDAY(DK52,40),FY52))),"-")</f>
        <v>-</v>
      </c>
      <c r="GA52" s="14"/>
      <c r="GB52" s="14"/>
      <c r="GC52" s="41" t="str">
        <f>IF(GB52&gt;0,WORKDAY(FY52,10),"-")</f>
        <v>-</v>
      </c>
      <c r="GD52" s="41" t="str">
        <f>IF(GB52&gt;0,WORKDAY(FZ52,10),"-")</f>
        <v>-</v>
      </c>
      <c r="GE52" s="14"/>
      <c r="GF52" s="14"/>
      <c r="GG52" s="295"/>
      <c r="GH52" s="41"/>
      <c r="GI52" s="41"/>
      <c r="GJ52" s="14"/>
      <c r="GK52" s="14"/>
      <c r="GL52" s="41" t="str">
        <f>IF(GK52&gt;0,WORKDAY(GH52,10),"-")</f>
        <v>-</v>
      </c>
      <c r="GM52" s="41" t="str">
        <f>IF(GK52&gt;0,WORKDAY(GI52,10),"-")</f>
        <v>-</v>
      </c>
      <c r="GN52" s="14"/>
      <c r="GO52" s="14"/>
      <c r="GP52" s="295"/>
      <c r="GQ52" s="295"/>
      <c r="GR52" s="295"/>
      <c r="GS52" s="295"/>
      <c r="GT52" s="295"/>
      <c r="GU52" s="295"/>
      <c r="GV52" s="295"/>
      <c r="GW52" s="295"/>
      <c r="GX52" s="295"/>
      <c r="GY52" s="295"/>
      <c r="GZ52" s="295"/>
      <c r="HA52" s="143">
        <f t="shared" ca="1" si="66"/>
        <v>1</v>
      </c>
      <c r="HB52" s="44">
        <f t="shared" ca="1" si="67"/>
        <v>1.3819095477386936E-3</v>
      </c>
      <c r="HC52" s="44">
        <f t="shared" ca="1" si="68"/>
        <v>2.5125628140703518E-3</v>
      </c>
      <c r="HD52" s="44">
        <f t="shared" ca="1" si="69"/>
        <v>2.2357723577235778E-3</v>
      </c>
      <c r="HE52" s="44">
        <f t="shared" ca="1" si="70"/>
        <v>4.0650406504065045E-3</v>
      </c>
      <c r="HF52" s="44"/>
      <c r="HG52" s="44"/>
      <c r="HH52" s="261"/>
      <c r="HI52" s="14" t="str">
        <f t="shared" si="71"/>
        <v>GA</v>
      </c>
      <c r="HJ52" s="41">
        <f t="shared" si="72"/>
        <v>43987</v>
      </c>
      <c r="HK52" s="267" t="str">
        <f t="shared" si="73"/>
        <v>A1</v>
      </c>
      <c r="HL52" s="298" t="str">
        <f t="shared" si="74"/>
        <v>0055-P2-GA1-CPC-TRM-00505</v>
      </c>
      <c r="HM52" s="321">
        <v>1</v>
      </c>
      <c r="HN52" s="1" t="s">
        <v>805</v>
      </c>
      <c r="HO52" s="351">
        <f t="shared" si="86"/>
        <v>1</v>
      </c>
      <c r="HP52" s="351" t="str">
        <f t="shared" si="87"/>
        <v>не выгружено 00</v>
      </c>
      <c r="HQ52" s="351" t="str">
        <f t="shared" si="88"/>
        <v>выгружено A1</v>
      </c>
      <c r="HR52" s="351">
        <f t="shared" si="89"/>
        <v>1</v>
      </c>
      <c r="HS52" s="351" t="b">
        <f t="shared" si="90"/>
        <v>0</v>
      </c>
      <c r="HT52" s="351" t="str">
        <f t="shared" si="91"/>
        <v>Выпустить в 00</v>
      </c>
      <c r="HU52" s="351" t="str">
        <f t="shared" si="92"/>
        <v>0055-P2-CPC-GA1-TRM-00409</v>
      </c>
      <c r="HV52" s="351">
        <f t="shared" si="93"/>
        <v>43987</v>
      </c>
      <c r="HW52" s="351" t="str">
        <f t="shared" si="94"/>
        <v>0055-P2-CPC-GA1-TRM-00409</v>
      </c>
      <c r="HX52" s="351">
        <f t="shared" si="95"/>
        <v>44033</v>
      </c>
      <c r="HY52" s="364"/>
      <c r="HZ52" s="361" t="str">
        <f t="shared" si="96"/>
        <v>выгружено</v>
      </c>
      <c r="IA52" s="361" t="str">
        <f t="shared" si="97"/>
        <v>A1</v>
      </c>
      <c r="IB52" s="361">
        <f t="shared" si="98"/>
        <v>1</v>
      </c>
      <c r="IC52" s="361">
        <f t="shared" si="99"/>
        <v>1</v>
      </c>
      <c r="ID52" s="351" t="str">
        <f t="shared" si="100"/>
        <v>1</v>
      </c>
      <c r="IE52" s="346" t="s">
        <v>894</v>
      </c>
      <c r="IF52" s="356">
        <v>1</v>
      </c>
    </row>
    <row r="53" spans="1:287" s="1" customFormat="1" ht="57" customHeight="1">
      <c r="A53" s="15"/>
      <c r="B53" s="31" t="s">
        <v>164</v>
      </c>
      <c r="C53" s="31" t="s">
        <v>165</v>
      </c>
      <c r="D53" s="14"/>
      <c r="E53" s="14"/>
      <c r="F53" s="14"/>
      <c r="G53" s="14"/>
      <c r="H53" s="14" t="s">
        <v>723</v>
      </c>
      <c r="I53" s="14" t="s">
        <v>724</v>
      </c>
      <c r="J53" s="14"/>
      <c r="K53" s="14"/>
      <c r="L53" s="14"/>
      <c r="M53" s="14"/>
      <c r="N53" s="14"/>
      <c r="O53" s="14"/>
      <c r="P53" s="14" t="s">
        <v>725</v>
      </c>
      <c r="Q53" s="14" t="s">
        <v>726</v>
      </c>
      <c r="R53" s="14" t="s">
        <v>212</v>
      </c>
      <c r="S53" s="14" t="s">
        <v>397</v>
      </c>
      <c r="T53" s="14" t="s">
        <v>398</v>
      </c>
      <c r="U53" s="14" t="s">
        <v>166</v>
      </c>
      <c r="V53" s="14"/>
      <c r="W53" s="14" t="str">
        <f>CONCATENATE(X53,"-",Y53,"-",Z53,AA53,,AB53,"-",AC53)</f>
        <v>4-30-JDMCU-0003</v>
      </c>
      <c r="X53" s="31">
        <v>4</v>
      </c>
      <c r="Y53" s="31">
        <v>30</v>
      </c>
      <c r="Z53" s="14" t="s">
        <v>330</v>
      </c>
      <c r="AA53" s="14" t="s">
        <v>333</v>
      </c>
      <c r="AB53" s="14" t="s">
        <v>392</v>
      </c>
      <c r="AC53" s="31" t="s">
        <v>199</v>
      </c>
      <c r="AD53" s="14"/>
      <c r="AE53" s="31">
        <v>3</v>
      </c>
      <c r="AF53" s="31">
        <v>3</v>
      </c>
      <c r="AG53" s="31" t="s">
        <v>174</v>
      </c>
      <c r="AH53" s="31">
        <v>437</v>
      </c>
      <c r="AI53" s="31" t="s">
        <v>229</v>
      </c>
      <c r="AJ53" s="14"/>
      <c r="AK53" s="14"/>
      <c r="AL53" s="14" t="s">
        <v>127</v>
      </c>
      <c r="AM53" s="14"/>
      <c r="AN53" s="14" t="s">
        <v>178</v>
      </c>
      <c r="AO53" s="14" t="str">
        <f>CONCATENATE("0055-",B53,"-",C53,"-","4",".",AE53,".",AF53,".",AG53,".",AH53,"-",AL53,".",AN53,"-",AI53)</f>
        <v>0055-CPC-GA1-4.3.3.30.437-ATH1.SB-0007</v>
      </c>
      <c r="AP53" s="14" t="str">
        <f>CONCATENATE("0055-",B53,"-",C53,"-","4",".",AE53,".",AF53,".",AG53,".",AH53,"-",AL53,"-",AN53,"-",AI53,"_",BD53,"_",U53)</f>
        <v>0055-CPC-GA1-4.3.3.30.437-ATH1-SB-0007_A1_ER</v>
      </c>
      <c r="AQ53" s="21" t="s">
        <v>354</v>
      </c>
      <c r="AR53" s="21" t="s">
        <v>433</v>
      </c>
      <c r="AS53" s="21" t="s">
        <v>623</v>
      </c>
      <c r="AT53" s="21" t="s">
        <v>622</v>
      </c>
      <c r="AU53" s="21" t="s">
        <v>352</v>
      </c>
      <c r="AV53" s="21" t="s">
        <v>368</v>
      </c>
      <c r="AW53" s="21" t="str">
        <f>CONCATENATE(AQ53," ",AS53,CHAR(10),W53,CHAR(10),AU53)</f>
        <v>DCS Marshalling Cabinet for IS and NON-IS channels
4-30-JDMCU-0003
Electrical circuits</v>
      </c>
      <c r="AX53" s="21" t="str">
        <f>CONCATENATE(AR53," ",AT53,CHAR(10),W53,CHAR(10),AV53)</f>
        <v>Шкаф кроссовый РСУ, аналоговые и дискретные сигналы, искробезопасный и неискробезопасный
4-30-JDMCU-0003
Схема электрическая принципиальная</v>
      </c>
      <c r="AY53" s="14"/>
      <c r="AZ53" s="14" t="s">
        <v>798</v>
      </c>
      <c r="BA53" s="14" t="s">
        <v>600</v>
      </c>
      <c r="BB53" s="14" t="str">
        <f t="shared" si="103"/>
        <v>A1</v>
      </c>
      <c r="BC53" s="14" t="str">
        <f t="shared" si="102"/>
        <v>IFR</v>
      </c>
      <c r="BD53" s="14" t="str">
        <f>BB53</f>
        <v>A1</v>
      </c>
      <c r="BE53" s="14"/>
      <c r="BF53" s="14"/>
      <c r="BG53" s="20"/>
      <c r="BH53" s="14"/>
      <c r="BI53" s="14"/>
      <c r="BJ53" s="336">
        <v>44088</v>
      </c>
      <c r="BK53" s="336">
        <f ca="1">IF(BM53&gt;0,BL53,IF(BJ53&lt;TODAY(),WORKDAY(TODAY(),10),BJ53))</f>
        <v>43987</v>
      </c>
      <c r="BL53" s="41">
        <v>43987</v>
      </c>
      <c r="BM53" s="14" t="s">
        <v>858</v>
      </c>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336">
        <f>WORKDAY(BJ53,10)</f>
        <v>44102</v>
      </c>
      <c r="CR53" s="336">
        <f ca="1">IF(BM53&gt;0,WORKDAY(BK53,20),"-")</f>
        <v>44015</v>
      </c>
      <c r="CS53" s="337">
        <v>44033</v>
      </c>
      <c r="CT53" s="325" t="s">
        <v>905</v>
      </c>
      <c r="CU53" s="143">
        <v>1</v>
      </c>
      <c r="CV53" s="41">
        <f>WORKDAY(CQ53,10)</f>
        <v>44116</v>
      </c>
      <c r="CW53" s="41">
        <f ca="1">IF(CT53&gt;0,WORKDAY(CR53,10),"-")</f>
        <v>44029</v>
      </c>
      <c r="CX53" s="295"/>
      <c r="CY53" s="14"/>
      <c r="CZ53" s="41" t="str">
        <f>IF(CY53&gt;0,WORKDAY(CV53,10),"-")</f>
        <v>-</v>
      </c>
      <c r="DA53" s="41" t="str">
        <f>IF(CY53&gt;0,WORKDAY(CW53,10),"-")</f>
        <v>-</v>
      </c>
      <c r="DB53" s="14"/>
      <c r="DC53" s="14"/>
      <c r="DD53" s="143"/>
      <c r="DE53" s="41" t="str">
        <f>IF(DC53&gt;0,WORKDAY(CZ53,10),"-")</f>
        <v>-</v>
      </c>
      <c r="DF53" s="41" t="str">
        <f>IF(DC53&gt;0,WORKDAY(DA53,10),"-")</f>
        <v>-</v>
      </c>
      <c r="DG53" s="14"/>
      <c r="DH53" s="14"/>
      <c r="DI53" s="41" t="str">
        <f>IF(DH53&gt;0,WORKDAY(DE53,10),"-")</f>
        <v>-</v>
      </c>
      <c r="DJ53" s="41" t="str">
        <f>IF(DH53&gt;0,WORKDAY(DF53,10),"-")</f>
        <v>-</v>
      </c>
      <c r="DK53" s="14"/>
      <c r="DL53" s="14"/>
      <c r="DM53" s="143"/>
      <c r="DN53" s="41" t="str">
        <f>IF(DL53&gt;0,WORKDAY(DI53,10),"-")</f>
        <v>-</v>
      </c>
      <c r="DO53" s="41" t="str">
        <f>IF(DL53&gt;0,WORKDAY(DJ53,10),"-")</f>
        <v>-</v>
      </c>
      <c r="DP53" s="14"/>
      <c r="DQ53" s="14"/>
      <c r="DR53" s="41" t="str">
        <f>IF(DQ53&gt;0,WORKDAY(DN53,10),"-")</f>
        <v>-</v>
      </c>
      <c r="DS53" s="41" t="str">
        <f>IF(DQ53&gt;0,WORKDAY(DO53,10),"-")</f>
        <v>-</v>
      </c>
      <c r="DT53" s="14"/>
      <c r="DU53" s="14"/>
      <c r="DV53" s="295"/>
      <c r="DW53" s="41" t="str">
        <f>IF(DU53&gt;0,WORKDAY(DR53,10),"-")</f>
        <v>-</v>
      </c>
      <c r="DX53" s="41" t="str">
        <f>IF(DU53&gt;0,WORKDAY(DS53,10),"-")</f>
        <v>-</v>
      </c>
      <c r="DY53" s="14"/>
      <c r="DZ53" s="14"/>
      <c r="EA53" s="41" t="str">
        <f>IF(DZ53&gt;0,WORKDAY(DW53,10),"-")</f>
        <v>-</v>
      </c>
      <c r="EB53" s="41" t="str">
        <f>IF(DZ53&gt;0,WORKDAY(DX53,10),"-")</f>
        <v>-</v>
      </c>
      <c r="EC53" s="14"/>
      <c r="ED53" s="14"/>
      <c r="EE53" s="295"/>
      <c r="EF53" s="41" t="str">
        <f>IF(ED53&gt;0,WORKDAY(EA53,10),"-")</f>
        <v>-</v>
      </c>
      <c r="EG53" s="41" t="str">
        <f>IF(ED53&gt;0,WORKDAY(EB53,10),"-")</f>
        <v>-</v>
      </c>
      <c r="EH53" s="14"/>
      <c r="EI53" s="14"/>
      <c r="EJ53" s="41" t="str">
        <f>IF(EI53&gt;0,WORKDAY(EF53,10),"-")</f>
        <v>-</v>
      </c>
      <c r="EK53" s="41" t="str">
        <f>IF(EI53&gt;0,WORKDAY(EG53,10),"-")</f>
        <v>-</v>
      </c>
      <c r="EL53" s="14"/>
      <c r="EM53" s="14"/>
      <c r="EN53" s="295"/>
      <c r="EO53" s="41" t="str">
        <f>IF(EM53&gt;0,WORKDAY(EJ53,10),"-")</f>
        <v>-</v>
      </c>
      <c r="EP53" s="41" t="str">
        <f>IF(EM53&gt;0,WORKDAY(EK53,10),"-")</f>
        <v>-</v>
      </c>
      <c r="EQ53" s="14"/>
      <c r="ER53" s="14"/>
      <c r="ES53" s="41" t="str">
        <f>IF(ER53&gt;0,WORKDAY(EO53,10),"-")</f>
        <v>-</v>
      </c>
      <c r="ET53" s="41" t="str">
        <f>IF(ER53&gt;0,WORKDAY(EP53,10),"-")</f>
        <v>-</v>
      </c>
      <c r="EU53" s="14"/>
      <c r="EV53" s="14"/>
      <c r="EW53" s="295"/>
      <c r="EX53" s="41" t="str">
        <f>IF(EV53&gt;0,WORKDAY(ES53,10),"-")</f>
        <v>-</v>
      </c>
      <c r="EY53" s="41" t="str">
        <f>IF(EV53&gt;0,WORKDAY(ET53,10),"-")</f>
        <v>-</v>
      </c>
      <c r="EZ53" s="14"/>
      <c r="FA53" s="14"/>
      <c r="FB53" s="41" t="str">
        <f>IF(FA53&gt;0,WORKDAY(EX53,10),"-")</f>
        <v>-</v>
      </c>
      <c r="FC53" s="41" t="str">
        <f>IF(FA53&gt;0,WORKDAY(EY53,10),"-")</f>
        <v>-</v>
      </c>
      <c r="FD53" s="14"/>
      <c r="FE53" s="14"/>
      <c r="FF53" s="295"/>
      <c r="FG53" s="41">
        <v>43574</v>
      </c>
      <c r="FH53" s="41">
        <f ca="1">IF(BK53&gt;0,IF(DH53&gt;0,WORKDAY(DG53,20),IF(CY53&gt;0,WORKDAY(CX53,30),IF(CT53&gt;0,WORKDAY(CS53,40),FG53))),"-")</f>
        <v>44089</v>
      </c>
      <c r="FI53" s="295"/>
      <c r="FJ53" s="14"/>
      <c r="FK53" s="41" t="str">
        <f>IF(FJ53&gt;0,WORKDAY(FG53,10),"-")</f>
        <v>-</v>
      </c>
      <c r="FL53" s="41" t="str">
        <f>IF(FJ53&gt;0,WORKDAY(FH53,10),"-")</f>
        <v>-</v>
      </c>
      <c r="FM53" s="14"/>
      <c r="FN53" s="14"/>
      <c r="FO53" s="143"/>
      <c r="FP53" s="41">
        <v>43574</v>
      </c>
      <c r="FQ53" s="41" t="str">
        <f>IF(BT53&gt;0,IF(DQ53&gt;0,WORKDAY(DP53,20),IF(DH53&gt;0,WORKDAY(DG53,30),IF(DC53&gt;0,WORKDAY(DB53,40),FP53))),"-")</f>
        <v>-</v>
      </c>
      <c r="FR53" s="14"/>
      <c r="FS53" s="14"/>
      <c r="FT53" s="41" t="str">
        <f>IF(FS53&gt;0,WORKDAY(FP53,10),"-")</f>
        <v>-</v>
      </c>
      <c r="FU53" s="41" t="str">
        <f>IF(FS53&gt;0,WORKDAY(FQ53,10),"-")</f>
        <v>-</v>
      </c>
      <c r="FV53" s="14"/>
      <c r="FW53" s="14"/>
      <c r="FX53" s="295"/>
      <c r="FY53" s="41">
        <v>43574</v>
      </c>
      <c r="FZ53" s="41" t="str">
        <f>IF(CC53&gt;0,IF(DZ53&gt;0,WORKDAY(DY53,20),IF(DQ53&gt;0,WORKDAY(DP53,30),IF(DL53&gt;0,WORKDAY(DK53,40),FY53))),"-")</f>
        <v>-</v>
      </c>
      <c r="GA53" s="14"/>
      <c r="GB53" s="14"/>
      <c r="GC53" s="41" t="str">
        <f>IF(GB53&gt;0,WORKDAY(FY53,10),"-")</f>
        <v>-</v>
      </c>
      <c r="GD53" s="41" t="str">
        <f>IF(GB53&gt;0,WORKDAY(FZ53,10),"-")</f>
        <v>-</v>
      </c>
      <c r="GE53" s="14"/>
      <c r="GF53" s="14"/>
      <c r="GG53" s="295"/>
      <c r="GH53" s="41"/>
      <c r="GI53" s="41"/>
      <c r="GJ53" s="14"/>
      <c r="GK53" s="14"/>
      <c r="GL53" s="41" t="str">
        <f>IF(GK53&gt;0,WORKDAY(GH53,10),"-")</f>
        <v>-</v>
      </c>
      <c r="GM53" s="41" t="str">
        <f>IF(GK53&gt;0,WORKDAY(GI53,10),"-")</f>
        <v>-</v>
      </c>
      <c r="GN53" s="14"/>
      <c r="GO53" s="14"/>
      <c r="GP53" s="295"/>
      <c r="GQ53" s="295"/>
      <c r="GR53" s="295"/>
      <c r="GS53" s="295"/>
      <c r="GT53" s="295"/>
      <c r="GU53" s="295"/>
      <c r="GV53" s="295"/>
      <c r="GW53" s="295"/>
      <c r="GX53" s="295"/>
      <c r="GY53" s="295"/>
      <c r="GZ53" s="295"/>
      <c r="HA53" s="143">
        <f t="shared" ca="1" si="66"/>
        <v>1</v>
      </c>
      <c r="HB53" s="44">
        <f t="shared" ca="1" si="67"/>
        <v>1.3819095477386936E-3</v>
      </c>
      <c r="HC53" s="44">
        <f t="shared" ca="1" si="68"/>
        <v>2.5125628140703518E-3</v>
      </c>
      <c r="HD53" s="44">
        <f t="shared" ca="1" si="69"/>
        <v>2.2357723577235778E-3</v>
      </c>
      <c r="HE53" s="44">
        <f t="shared" ca="1" si="70"/>
        <v>4.0650406504065045E-3</v>
      </c>
      <c r="HF53" s="44"/>
      <c r="HG53" s="44"/>
      <c r="HH53" s="261"/>
      <c r="HI53" s="14" t="str">
        <f t="shared" si="71"/>
        <v>GA</v>
      </c>
      <c r="HJ53" s="41">
        <f t="shared" si="72"/>
        <v>43987</v>
      </c>
      <c r="HK53" s="267" t="str">
        <f t="shared" si="73"/>
        <v>A1</v>
      </c>
      <c r="HL53" s="298" t="str">
        <f t="shared" si="74"/>
        <v>0055-P2-GA1-CPC-TRM-00505</v>
      </c>
      <c r="HM53" s="321">
        <v>1</v>
      </c>
      <c r="HN53" s="1" t="s">
        <v>805</v>
      </c>
      <c r="HO53" s="351">
        <f t="shared" si="86"/>
        <v>1</v>
      </c>
      <c r="HP53" s="351" t="str">
        <f t="shared" si="87"/>
        <v>не выгружено 00</v>
      </c>
      <c r="HQ53" s="351" t="str">
        <f t="shared" si="88"/>
        <v>выгружено A1</v>
      </c>
      <c r="HR53" s="351">
        <f t="shared" si="89"/>
        <v>1</v>
      </c>
      <c r="HS53" s="351" t="b">
        <f t="shared" si="90"/>
        <v>0</v>
      </c>
      <c r="HT53" s="351" t="str">
        <f t="shared" si="91"/>
        <v>Выпустить в 00</v>
      </c>
      <c r="HU53" s="351" t="str">
        <f t="shared" si="92"/>
        <v>0055-P2-CPC-GA1-TRM-00409</v>
      </c>
      <c r="HV53" s="351">
        <f t="shared" si="93"/>
        <v>43987</v>
      </c>
      <c r="HW53" s="351" t="str">
        <f t="shared" si="94"/>
        <v>0055-P2-CPC-GA1-TRM-00409</v>
      </c>
      <c r="HX53" s="351">
        <f t="shared" si="95"/>
        <v>44033</v>
      </c>
      <c r="HY53" s="364"/>
      <c r="HZ53" s="361" t="str">
        <f t="shared" si="96"/>
        <v>выгружено</v>
      </c>
      <c r="IA53" s="361" t="str">
        <f t="shared" si="97"/>
        <v>A1</v>
      </c>
      <c r="IB53" s="361">
        <f t="shared" si="98"/>
        <v>1</v>
      </c>
      <c r="IC53" s="361">
        <f t="shared" si="99"/>
        <v>1</v>
      </c>
      <c r="ID53" s="351" t="str">
        <f t="shared" si="100"/>
        <v>1</v>
      </c>
      <c r="IE53" s="346" t="s">
        <v>894</v>
      </c>
      <c r="IF53" s="356">
        <v>1</v>
      </c>
    </row>
    <row r="54" spans="1:287" s="1" customFormat="1" ht="57" customHeight="1">
      <c r="A54" s="15"/>
      <c r="B54" s="31" t="s">
        <v>164</v>
      </c>
      <c r="C54" s="31" t="s">
        <v>165</v>
      </c>
      <c r="D54" s="14"/>
      <c r="E54" s="14"/>
      <c r="F54" s="14"/>
      <c r="G54" s="14"/>
      <c r="H54" s="14" t="s">
        <v>723</v>
      </c>
      <c r="I54" s="14" t="s">
        <v>724</v>
      </c>
      <c r="J54" s="14"/>
      <c r="K54" s="14"/>
      <c r="L54" s="14"/>
      <c r="M54" s="14"/>
      <c r="N54" s="14"/>
      <c r="O54" s="14"/>
      <c r="P54" s="14" t="s">
        <v>725</v>
      </c>
      <c r="Q54" s="14" t="s">
        <v>726</v>
      </c>
      <c r="R54" s="14" t="s">
        <v>212</v>
      </c>
      <c r="S54" s="14" t="s">
        <v>397</v>
      </c>
      <c r="T54" s="14" t="s">
        <v>398</v>
      </c>
      <c r="U54" s="14" t="s">
        <v>166</v>
      </c>
      <c r="V54" s="14"/>
      <c r="W54" s="14" t="str">
        <f>CONCATENATE(X54,"-",Y54,"-",Z54,AA54,,AB54,"-",AC54)</f>
        <v>4-30-JDMCU-0003</v>
      </c>
      <c r="X54" s="31">
        <v>4</v>
      </c>
      <c r="Y54" s="31">
        <v>30</v>
      </c>
      <c r="Z54" s="14" t="s">
        <v>330</v>
      </c>
      <c r="AA54" s="14" t="s">
        <v>333</v>
      </c>
      <c r="AB54" s="14" t="s">
        <v>392</v>
      </c>
      <c r="AC54" s="31" t="s">
        <v>199</v>
      </c>
      <c r="AD54" s="14"/>
      <c r="AE54" s="31">
        <v>3</v>
      </c>
      <c r="AF54" s="31" t="s">
        <v>189</v>
      </c>
      <c r="AG54" s="31" t="s">
        <v>174</v>
      </c>
      <c r="AH54" s="31">
        <v>437</v>
      </c>
      <c r="AI54" s="31" t="s">
        <v>229</v>
      </c>
      <c r="AJ54" s="14"/>
      <c r="AK54" s="14"/>
      <c r="AL54" s="14" t="s">
        <v>127</v>
      </c>
      <c r="AM54" s="14"/>
      <c r="AN54" s="14" t="s">
        <v>675</v>
      </c>
      <c r="AO54" s="14" t="str">
        <f>CONCATENATE("0055-",B54,"-",C54,"-","4",".",AE54,".",AF54,".",AG54,".",AH54,"-",AL54,".",AN54,"-",AI54)</f>
        <v>0055-CPC-GA1-4.3.3.30.437-ATH1.JH-0007</v>
      </c>
      <c r="AP54" s="14" t="str">
        <f>CONCATENATE("0055-",B54,"-",C54,"-","4",".",AE54,".",AF54,".",AG54,".",AH54,"-",AL54,"-",AN54,"-",AI54,"_",BD54,"_",U54)</f>
        <v>0055-CPC-GA1-4.3.3.30.437-ATH1-JH-0007_00_ER</v>
      </c>
      <c r="AQ54" s="21" t="s">
        <v>354</v>
      </c>
      <c r="AR54" s="21" t="s">
        <v>433</v>
      </c>
      <c r="AS54" s="21" t="s">
        <v>623</v>
      </c>
      <c r="AT54" s="21" t="s">
        <v>622</v>
      </c>
      <c r="AU54" s="21" t="s">
        <v>315</v>
      </c>
      <c r="AV54" s="21" t="s">
        <v>316</v>
      </c>
      <c r="AW54" s="21" t="str">
        <f>CONCATENATE(AQ54," ",AS54,CHAR(10),W54,CHAR(10),AU54)</f>
        <v>DCS Marshalling Cabinet for IS and NON-IS channels
4-30-JDMCU-0003
Passport</v>
      </c>
      <c r="AX54" s="21" t="str">
        <f>CONCATENATE(AR54," ",AT54,CHAR(10),W54,CHAR(10),AV54)</f>
        <v>Шкаф кроссовый РСУ, аналоговые и дискретные сигналы, искробезопасный и неискробезопасный
4-30-JDMCU-0003
Паспорт</v>
      </c>
      <c r="AY54" s="14"/>
      <c r="AZ54" s="14" t="s">
        <v>798</v>
      </c>
      <c r="BA54" s="14" t="s">
        <v>600</v>
      </c>
      <c r="BB54" s="14" t="str">
        <f t="shared" si="103"/>
        <v>00</v>
      </c>
      <c r="BC54" s="14" t="str">
        <f t="shared" si="102"/>
        <v>IFU</v>
      </c>
      <c r="BD54" s="14" t="str">
        <f>BB54</f>
        <v>00</v>
      </c>
      <c r="BE54" s="14"/>
      <c r="BF54" s="14"/>
      <c r="BG54" s="20"/>
      <c r="BH54" s="14"/>
      <c r="BI54" s="14"/>
      <c r="BJ54" s="336">
        <v>44088</v>
      </c>
      <c r="BK54" s="336">
        <f ca="1">IF(BM54&gt;0,BL54,IF(BJ54&lt;TODAY(),WORKDAY(TODAY(),10),BJ54))</f>
        <v>43997</v>
      </c>
      <c r="BL54" s="41">
        <v>43997</v>
      </c>
      <c r="BM54" s="14" t="s">
        <v>866</v>
      </c>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336">
        <f>WORKDAY(BJ54,10)</f>
        <v>44102</v>
      </c>
      <c r="CR54" s="336">
        <f ca="1">IF(BM54&gt;0,WORKDAY(BK54,20),"-")</f>
        <v>44025</v>
      </c>
      <c r="CS54" s="336">
        <v>44013</v>
      </c>
      <c r="CT54" s="325" t="s">
        <v>903</v>
      </c>
      <c r="CU54" s="143">
        <v>3</v>
      </c>
      <c r="CV54" s="41">
        <f>WORKDAY(CQ54,10)</f>
        <v>44116</v>
      </c>
      <c r="CW54" s="41">
        <f ca="1">IF(CT54&gt;0,WORKDAY(CR54,10),"-")</f>
        <v>44039</v>
      </c>
      <c r="CX54" s="14"/>
      <c r="CY54" s="14"/>
      <c r="CZ54" s="41" t="str">
        <f>IF(CY54&gt;0,WORKDAY(CV54,10),"-")</f>
        <v>-</v>
      </c>
      <c r="DA54" s="41" t="str">
        <f>IF(CY54&gt;0,WORKDAY(CW54,10),"-")</f>
        <v>-</v>
      </c>
      <c r="DB54" s="14"/>
      <c r="DC54" s="14"/>
      <c r="DD54" s="143"/>
      <c r="DE54" s="41" t="str">
        <f>IF(DC54&gt;0,WORKDAY(CZ54,10),"-")</f>
        <v>-</v>
      </c>
      <c r="DF54" s="41" t="str">
        <f>IF(DC54&gt;0,WORKDAY(DA54,10),"-")</f>
        <v>-</v>
      </c>
      <c r="DG54" s="14"/>
      <c r="DH54" s="14"/>
      <c r="DI54" s="41" t="str">
        <f>IF(DH54&gt;0,WORKDAY(DE54,10),"-")</f>
        <v>-</v>
      </c>
      <c r="DJ54" s="41" t="str">
        <f>IF(DH54&gt;0,WORKDAY(DF54,10),"-")</f>
        <v>-</v>
      </c>
      <c r="DK54" s="14"/>
      <c r="DL54" s="14"/>
      <c r="DM54" s="143"/>
      <c r="DN54" s="41" t="str">
        <f>IF(DL54&gt;0,WORKDAY(DI54,10),"-")</f>
        <v>-</v>
      </c>
      <c r="DO54" s="41" t="str">
        <f>IF(DL54&gt;0,WORKDAY(DJ54,10),"-")</f>
        <v>-</v>
      </c>
      <c r="DP54" s="14"/>
      <c r="DQ54" s="14"/>
      <c r="DR54" s="41" t="str">
        <f>IF(DQ54&gt;0,WORKDAY(DN54,10),"-")</f>
        <v>-</v>
      </c>
      <c r="DS54" s="41" t="str">
        <f>IF(DQ54&gt;0,WORKDAY(DO54,10),"-")</f>
        <v>-</v>
      </c>
      <c r="DT54" s="14"/>
      <c r="DU54" s="14"/>
      <c r="DV54" s="295"/>
      <c r="DW54" s="41" t="str">
        <f>IF(DU54&gt;0,WORKDAY(DR54,10),"-")</f>
        <v>-</v>
      </c>
      <c r="DX54" s="41" t="str">
        <f>IF(DU54&gt;0,WORKDAY(DS54,10),"-")</f>
        <v>-</v>
      </c>
      <c r="DY54" s="14"/>
      <c r="DZ54" s="14"/>
      <c r="EA54" s="41" t="str">
        <f>IF(DZ54&gt;0,WORKDAY(DW54,10),"-")</f>
        <v>-</v>
      </c>
      <c r="EB54" s="41" t="str">
        <f>IF(DZ54&gt;0,WORKDAY(DX54,10),"-")</f>
        <v>-</v>
      </c>
      <c r="EC54" s="14"/>
      <c r="ED54" s="14"/>
      <c r="EE54" s="295"/>
      <c r="EF54" s="41" t="str">
        <f>IF(ED54&gt;0,WORKDAY(EA54,10),"-")</f>
        <v>-</v>
      </c>
      <c r="EG54" s="41" t="str">
        <f>IF(ED54&gt;0,WORKDAY(EB54,10),"-")</f>
        <v>-</v>
      </c>
      <c r="EH54" s="14"/>
      <c r="EI54" s="14"/>
      <c r="EJ54" s="41" t="str">
        <f>IF(EI54&gt;0,WORKDAY(EF54,10),"-")</f>
        <v>-</v>
      </c>
      <c r="EK54" s="41" t="str">
        <f>IF(EI54&gt;0,WORKDAY(EG54,10),"-")</f>
        <v>-</v>
      </c>
      <c r="EL54" s="14"/>
      <c r="EM54" s="14"/>
      <c r="EN54" s="295"/>
      <c r="EO54" s="41" t="str">
        <f>IF(EM54&gt;0,WORKDAY(EJ54,10),"-")</f>
        <v>-</v>
      </c>
      <c r="EP54" s="41" t="str">
        <f>IF(EM54&gt;0,WORKDAY(EK54,10),"-")</f>
        <v>-</v>
      </c>
      <c r="EQ54" s="14"/>
      <c r="ER54" s="14"/>
      <c r="ES54" s="41" t="str">
        <f>IF(ER54&gt;0,WORKDAY(EO54,10),"-")</f>
        <v>-</v>
      </c>
      <c r="ET54" s="41" t="str">
        <f>IF(ER54&gt;0,WORKDAY(EP54,10),"-")</f>
        <v>-</v>
      </c>
      <c r="EU54" s="14"/>
      <c r="EV54" s="14"/>
      <c r="EW54" s="295"/>
      <c r="EX54" s="41" t="str">
        <f>IF(EV54&gt;0,WORKDAY(ES54,10),"-")</f>
        <v>-</v>
      </c>
      <c r="EY54" s="41" t="str">
        <f>IF(EV54&gt;0,WORKDAY(ET54,10),"-")</f>
        <v>-</v>
      </c>
      <c r="EZ54" s="14"/>
      <c r="FA54" s="14"/>
      <c r="FB54" s="41" t="str">
        <f>IF(FA54&gt;0,WORKDAY(EX54,10),"-")</f>
        <v>-</v>
      </c>
      <c r="FC54" s="41" t="str">
        <f>IF(FA54&gt;0,WORKDAY(EY54,10),"-")</f>
        <v>-</v>
      </c>
      <c r="FD54" s="14"/>
      <c r="FE54" s="14"/>
      <c r="FF54" s="295"/>
      <c r="FG54" s="41">
        <v>43574</v>
      </c>
      <c r="FH54" s="41">
        <f ca="1">IF(BK54&gt;0,IF(DH54&gt;0,WORKDAY(DG54,20),IF(CY54&gt;0,WORKDAY(CX54,30),IF(CT54&gt;0,WORKDAY(CS54,40),FG54))),"-")</f>
        <v>44069</v>
      </c>
      <c r="FI54" s="14">
        <v>44088</v>
      </c>
      <c r="FJ54" s="14" t="s">
        <v>924</v>
      </c>
      <c r="FK54" s="41">
        <f>IF(FJ54&gt;0,WORKDAY(FG54,10),"-")</f>
        <v>43588</v>
      </c>
      <c r="FL54" s="41">
        <f ca="1">IF(FJ54&gt;0,WORKDAY(FH54,10),"-")</f>
        <v>44083</v>
      </c>
      <c r="FM54" s="14"/>
      <c r="FN54" s="14"/>
      <c r="FO54" s="143"/>
      <c r="FP54" s="41">
        <v>43574</v>
      </c>
      <c r="FQ54" s="41" t="str">
        <f>IF(BT54&gt;0,IF(DQ54&gt;0,WORKDAY(DP54,20),IF(DH54&gt;0,WORKDAY(DG54,30),IF(DC54&gt;0,WORKDAY(DB54,40),FP54))),"-")</f>
        <v>-</v>
      </c>
      <c r="FR54" s="14"/>
      <c r="FS54" s="14"/>
      <c r="FT54" s="41" t="str">
        <f>IF(FS54&gt;0,WORKDAY(FP54,10),"-")</f>
        <v>-</v>
      </c>
      <c r="FU54" s="41" t="str">
        <f>IF(FS54&gt;0,WORKDAY(FQ54,10),"-")</f>
        <v>-</v>
      </c>
      <c r="FV54" s="14"/>
      <c r="FW54" s="14"/>
      <c r="FX54" s="295"/>
      <c r="FY54" s="41">
        <v>43574</v>
      </c>
      <c r="FZ54" s="41" t="str">
        <f>IF(CC54&gt;0,IF(DZ54&gt;0,WORKDAY(DY54,20),IF(DQ54&gt;0,WORKDAY(DP54,30),IF(DL54&gt;0,WORKDAY(DK54,40),FY54))),"-")</f>
        <v>-</v>
      </c>
      <c r="GA54" s="14"/>
      <c r="GB54" s="14"/>
      <c r="GC54" s="41" t="str">
        <f>IF(GB54&gt;0,WORKDAY(FY54,10),"-")</f>
        <v>-</v>
      </c>
      <c r="GD54" s="41" t="str">
        <f>IF(GB54&gt;0,WORKDAY(FZ54,10),"-")</f>
        <v>-</v>
      </c>
      <c r="GE54" s="14"/>
      <c r="GF54" s="14"/>
      <c r="GG54" s="295"/>
      <c r="GH54" s="41"/>
      <c r="GI54" s="41"/>
      <c r="GJ54" s="14"/>
      <c r="GK54" s="14"/>
      <c r="GL54" s="41" t="str">
        <f>IF(GK54&gt;0,WORKDAY(GH54,10),"-")</f>
        <v>-</v>
      </c>
      <c r="GM54" s="41" t="str">
        <f>IF(GK54&gt;0,WORKDAY(GI54,10),"-")</f>
        <v>-</v>
      </c>
      <c r="GN54" s="14"/>
      <c r="GO54" s="14"/>
      <c r="GP54" s="295"/>
      <c r="GQ54" s="295"/>
      <c r="GR54" s="295"/>
      <c r="GS54" s="295"/>
      <c r="GT54" s="295"/>
      <c r="GU54" s="295"/>
      <c r="GV54" s="295"/>
      <c r="GW54" s="295"/>
      <c r="GX54" s="295"/>
      <c r="GY54" s="295"/>
      <c r="GZ54" s="295"/>
      <c r="HA54" s="143">
        <f t="shared" ca="1" si="66"/>
        <v>1</v>
      </c>
      <c r="HB54" s="44">
        <f t="shared" ca="1" si="67"/>
        <v>2.5125628140703518E-3</v>
      </c>
      <c r="HC54" s="44">
        <f t="shared" ca="1" si="68"/>
        <v>2.5125628140703518E-3</v>
      </c>
      <c r="HD54" s="44">
        <f t="shared" ca="1" si="69"/>
        <v>4.0650406504065045E-3</v>
      </c>
      <c r="HE54" s="44">
        <f t="shared" ca="1" si="70"/>
        <v>4.0650406504065045E-3</v>
      </c>
      <c r="HF54" s="44"/>
      <c r="HG54" s="44"/>
      <c r="HH54" s="261"/>
      <c r="HI54" s="14" t="str">
        <f t="shared" si="71"/>
        <v>rev. 00</v>
      </c>
      <c r="HJ54" s="41">
        <f t="shared" si="72"/>
        <v>44088</v>
      </c>
      <c r="HK54" s="267" t="str">
        <f t="shared" si="73"/>
        <v>00</v>
      </c>
      <c r="HL54" s="298" t="str">
        <f t="shared" si="74"/>
        <v>0055-P2-CPC-GA1-TRM-00581</v>
      </c>
      <c r="HM54" s="321">
        <v>1</v>
      </c>
      <c r="HN54" s="1" t="s">
        <v>805</v>
      </c>
      <c r="HO54" s="351">
        <f t="shared" si="86"/>
        <v>3</v>
      </c>
      <c r="HP54" s="351" t="str">
        <f t="shared" si="87"/>
        <v>ожидание 00</v>
      </c>
      <c r="HQ54" s="351" t="str">
        <f t="shared" si="88"/>
        <v>выгружено 00</v>
      </c>
      <c r="HR54" s="351" t="str">
        <f t="shared" si="89"/>
        <v>ожидание 00</v>
      </c>
      <c r="HS54" s="351" t="b">
        <f t="shared" si="90"/>
        <v>0</v>
      </c>
      <c r="HT54" s="351" t="str">
        <f t="shared" si="91"/>
        <v>ожидание замечаний</v>
      </c>
      <c r="HU54" s="351" t="str">
        <f t="shared" si="92"/>
        <v>0055-P2-CPC-GA1-TRM-00396</v>
      </c>
      <c r="HV54" s="351">
        <f t="shared" si="93"/>
        <v>44088</v>
      </c>
      <c r="HW54" s="351" t="str">
        <f t="shared" si="94"/>
        <v>ожидание 00</v>
      </c>
      <c r="HX54" s="351" t="str">
        <f t="shared" si="95"/>
        <v>ожидание 00</v>
      </c>
      <c r="HY54" s="364"/>
      <c r="HZ54" s="361" t="str">
        <f t="shared" si="96"/>
        <v>выгружено</v>
      </c>
      <c r="IA54" s="361" t="str">
        <f t="shared" si="97"/>
        <v>00</v>
      </c>
      <c r="IB54" s="361" t="str">
        <f t="shared" si="98"/>
        <v>ожидание замечаний к ревизии</v>
      </c>
      <c r="IC54" s="361" t="str">
        <f t="shared" si="99"/>
        <v>00</v>
      </c>
      <c r="ID54" s="351" t="str">
        <f t="shared" si="100"/>
        <v>1</v>
      </c>
      <c r="IE54" s="346" t="s">
        <v>894</v>
      </c>
      <c r="IF54" s="356">
        <v>1</v>
      </c>
    </row>
    <row r="55" spans="1:287" s="27" customFormat="1" ht="15" customHeight="1">
      <c r="A55" s="15"/>
      <c r="B55" s="32"/>
      <c r="C55" s="32"/>
      <c r="D55" s="26"/>
      <c r="E55" s="26"/>
      <c r="F55" s="26"/>
      <c r="G55" s="26"/>
      <c r="H55" s="26"/>
      <c r="I55" s="26"/>
      <c r="J55" s="26"/>
      <c r="K55" s="26"/>
      <c r="L55" s="26"/>
      <c r="M55" s="26"/>
      <c r="N55" s="26"/>
      <c r="O55" s="26"/>
      <c r="P55" s="26"/>
      <c r="Q55" s="26"/>
      <c r="R55" s="26"/>
      <c r="S55" s="26"/>
      <c r="T55" s="26"/>
      <c r="U55" s="26"/>
      <c r="V55" s="26"/>
      <c r="W55" s="32"/>
      <c r="X55" s="32"/>
      <c r="Y55" s="32"/>
      <c r="Z55" s="32"/>
      <c r="AA55" s="32"/>
      <c r="AB55" s="32"/>
      <c r="AC55" s="32"/>
      <c r="AD55" s="26"/>
      <c r="AE55" s="32"/>
      <c r="AF55" s="32"/>
      <c r="AG55" s="32"/>
      <c r="AH55" s="32"/>
      <c r="AI55" s="32"/>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341"/>
      <c r="BK55" s="341"/>
      <c r="BL55" s="163"/>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338"/>
      <c r="CR55" s="338"/>
      <c r="CS55" s="338"/>
      <c r="CT55" s="326"/>
      <c r="CU55" s="219"/>
      <c r="CV55" s="26"/>
      <c r="CW55" s="26"/>
      <c r="CX55" s="26"/>
      <c r="CY55" s="26"/>
      <c r="CZ55" s="26"/>
      <c r="DA55" s="26"/>
      <c r="DB55" s="26"/>
      <c r="DC55" s="26"/>
      <c r="DD55" s="219"/>
      <c r="DE55" s="26"/>
      <c r="DF55" s="26"/>
      <c r="DG55" s="26"/>
      <c r="DH55" s="26"/>
      <c r="DI55" s="26"/>
      <c r="DJ55" s="26"/>
      <c r="DK55" s="26"/>
      <c r="DL55" s="26"/>
      <c r="DM55" s="219"/>
      <c r="DN55" s="26"/>
      <c r="DO55" s="26"/>
      <c r="DP55" s="26"/>
      <c r="DQ55" s="26"/>
      <c r="DR55" s="26"/>
      <c r="DS55" s="26"/>
      <c r="DT55" s="26"/>
      <c r="DU55" s="26"/>
      <c r="DV55" s="229"/>
      <c r="DW55" s="26"/>
      <c r="DX55" s="26"/>
      <c r="DY55" s="26"/>
      <c r="DZ55" s="26"/>
      <c r="EA55" s="26"/>
      <c r="EB55" s="26"/>
      <c r="EC55" s="26"/>
      <c r="ED55" s="26"/>
      <c r="EE55" s="229"/>
      <c r="EF55" s="26"/>
      <c r="EG55" s="26"/>
      <c r="EH55" s="26"/>
      <c r="EI55" s="26"/>
      <c r="EJ55" s="26"/>
      <c r="EK55" s="26"/>
      <c r="EL55" s="26"/>
      <c r="EM55" s="26"/>
      <c r="EN55" s="229"/>
      <c r="EO55" s="26"/>
      <c r="EP55" s="26"/>
      <c r="EQ55" s="26"/>
      <c r="ER55" s="26"/>
      <c r="ES55" s="26"/>
      <c r="ET55" s="26"/>
      <c r="EU55" s="26"/>
      <c r="EV55" s="26"/>
      <c r="EW55" s="229"/>
      <c r="EX55" s="26"/>
      <c r="EY55" s="26"/>
      <c r="EZ55" s="26"/>
      <c r="FA55" s="26"/>
      <c r="FB55" s="26"/>
      <c r="FC55" s="26"/>
      <c r="FD55" s="26"/>
      <c r="FE55" s="26"/>
      <c r="FF55" s="229"/>
      <c r="FG55" s="26"/>
      <c r="FH55" s="26"/>
      <c r="FI55" s="26"/>
      <c r="FJ55" s="26"/>
      <c r="FK55" s="26"/>
      <c r="FL55" s="26"/>
      <c r="FM55" s="26"/>
      <c r="FN55" s="26"/>
      <c r="FO55" s="219"/>
      <c r="FP55" s="26"/>
      <c r="FQ55" s="26"/>
      <c r="FR55" s="26"/>
      <c r="FS55" s="26"/>
      <c r="FT55" s="26"/>
      <c r="FU55" s="26"/>
      <c r="FV55" s="26"/>
      <c r="FW55" s="26"/>
      <c r="FX55" s="229"/>
      <c r="FY55" s="26"/>
      <c r="FZ55" s="26"/>
      <c r="GA55" s="26"/>
      <c r="GB55" s="26"/>
      <c r="GC55" s="26"/>
      <c r="GD55" s="26"/>
      <c r="GE55" s="26"/>
      <c r="GF55" s="26"/>
      <c r="GG55" s="229"/>
      <c r="GH55" s="26"/>
      <c r="GI55" s="26"/>
      <c r="GJ55" s="26"/>
      <c r="GK55" s="26"/>
      <c r="GL55" s="26"/>
      <c r="GM55" s="26"/>
      <c r="GN55" s="26"/>
      <c r="GO55" s="26"/>
      <c r="GP55" s="229"/>
      <c r="GQ55" s="229"/>
      <c r="GR55" s="229"/>
      <c r="GS55" s="229"/>
      <c r="GT55" s="229"/>
      <c r="GU55" s="229"/>
      <c r="GV55" s="229"/>
      <c r="GW55" s="229"/>
      <c r="GX55" s="229"/>
      <c r="GY55" s="229"/>
      <c r="GZ55" s="229"/>
      <c r="HA55" s="143">
        <f t="shared" si="66"/>
        <v>0</v>
      </c>
      <c r="HB55" s="44">
        <f t="shared" si="67"/>
        <v>0</v>
      </c>
      <c r="HC55" s="44">
        <f t="shared" si="68"/>
        <v>0</v>
      </c>
      <c r="HD55" s="44">
        <f t="shared" si="69"/>
        <v>0</v>
      </c>
      <c r="HE55" s="44">
        <f t="shared" si="70"/>
        <v>0</v>
      </c>
      <c r="HF55" s="44"/>
      <c r="HG55" s="26"/>
      <c r="HH55" s="262"/>
      <c r="HI55" s="14" t="str">
        <f t="shared" si="71"/>
        <v>не выпущено</v>
      </c>
      <c r="HJ55" s="41" t="str">
        <f t="shared" si="72"/>
        <v>-</v>
      </c>
      <c r="HK55" s="267" t="str">
        <f t="shared" si="73"/>
        <v>-</v>
      </c>
      <c r="HL55" s="268" t="str">
        <f t="shared" si="74"/>
        <v>-</v>
      </c>
      <c r="HM55" s="320">
        <v>1</v>
      </c>
      <c r="HN55"/>
      <c r="HO55" s="351" t="str">
        <f t="shared" si="86"/>
        <v>---/---</v>
      </c>
      <c r="HP55" s="351" t="str">
        <f t="shared" si="87"/>
        <v>---/---</v>
      </c>
      <c r="HQ55" s="351" t="str">
        <f t="shared" si="88"/>
        <v>---/---</v>
      </c>
      <c r="HR55" s="351" t="str">
        <f t="shared" si="89"/>
        <v>---/---</v>
      </c>
      <c r="HS55" s="351" t="b">
        <f t="shared" si="90"/>
        <v>0</v>
      </c>
      <c r="HT55" s="351" t="str">
        <f t="shared" si="91"/>
        <v>---/---</v>
      </c>
      <c r="HU55" s="351" t="str">
        <f t="shared" si="92"/>
        <v>---/---</v>
      </c>
      <c r="HV55" s="351" t="str">
        <f t="shared" si="93"/>
        <v>---/---</v>
      </c>
      <c r="HW55" s="351" t="str">
        <f t="shared" si="94"/>
        <v>---/---</v>
      </c>
      <c r="HX55" s="351" t="str">
        <f t="shared" si="95"/>
        <v>---/---</v>
      </c>
      <c r="HY55" s="364"/>
      <c r="HZ55" s="361" t="str">
        <f t="shared" si="96"/>
        <v>---/---</v>
      </c>
      <c r="IA55" s="361" t="str">
        <f t="shared" si="97"/>
        <v>---/---</v>
      </c>
      <c r="IB55" s="361" t="str">
        <f t="shared" si="98"/>
        <v>---/---</v>
      </c>
      <c r="IC55" s="361" t="str">
        <f t="shared" si="99"/>
        <v>---/---</v>
      </c>
      <c r="ID55" s="351" t="str">
        <f t="shared" si="100"/>
        <v>---/---</v>
      </c>
      <c r="IE55" s="351" t="s">
        <v>897</v>
      </c>
      <c r="IF55" s="356"/>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row>
    <row r="56" spans="1:287" s="1" customFormat="1" ht="57" customHeight="1">
      <c r="A56" s="15"/>
      <c r="B56" s="31" t="s">
        <v>164</v>
      </c>
      <c r="C56" s="31" t="s">
        <v>165</v>
      </c>
      <c r="D56" s="14"/>
      <c r="E56" s="14"/>
      <c r="F56" s="14"/>
      <c r="G56" s="14"/>
      <c r="H56" s="14" t="s">
        <v>723</v>
      </c>
      <c r="I56" s="14" t="s">
        <v>724</v>
      </c>
      <c r="J56" s="14"/>
      <c r="K56" s="14"/>
      <c r="L56" s="14"/>
      <c r="M56" s="14"/>
      <c r="N56" s="14"/>
      <c r="O56" s="14"/>
      <c r="P56" s="14" t="s">
        <v>725</v>
      </c>
      <c r="Q56" s="14" t="s">
        <v>726</v>
      </c>
      <c r="R56" s="14" t="s">
        <v>212</v>
      </c>
      <c r="S56" s="14" t="s">
        <v>397</v>
      </c>
      <c r="T56" s="14" t="s">
        <v>398</v>
      </c>
      <c r="U56" s="14" t="s">
        <v>166</v>
      </c>
      <c r="V56" s="14"/>
      <c r="W56" s="14" t="str">
        <f>CONCATENATE(X56,"-",Y56,"-",Z56,AA56,,AB56,"-",AC56)</f>
        <v>4-30-JDMCN-0001</v>
      </c>
      <c r="X56" s="31">
        <v>4</v>
      </c>
      <c r="Y56" s="31">
        <v>30</v>
      </c>
      <c r="Z56" s="14" t="s">
        <v>330</v>
      </c>
      <c r="AA56" s="14" t="s">
        <v>333</v>
      </c>
      <c r="AB56" s="14" t="s">
        <v>332</v>
      </c>
      <c r="AC56" s="31" t="s">
        <v>194</v>
      </c>
      <c r="AD56" s="14"/>
      <c r="AE56" s="31">
        <v>3</v>
      </c>
      <c r="AF56" s="31">
        <v>3</v>
      </c>
      <c r="AG56" s="31" t="s">
        <v>174</v>
      </c>
      <c r="AH56" s="31">
        <v>437</v>
      </c>
      <c r="AI56" s="31" t="s">
        <v>228</v>
      </c>
      <c r="AJ56" s="14"/>
      <c r="AK56" s="14"/>
      <c r="AL56" s="14" t="s">
        <v>127</v>
      </c>
      <c r="AM56" s="14"/>
      <c r="AN56" s="14" t="s">
        <v>175</v>
      </c>
      <c r="AO56" s="14" t="str">
        <f>CONCATENATE("0055-",B56,"-",C56,"-","4",".",AE56,".",AF56,".",AG56,".",AH56,"-",AL56,".",AN56,"-",AI56)</f>
        <v>0055-CPC-GA1-4.3.3.30.437-ATH1.RD-0006</v>
      </c>
      <c r="AP56" s="14" t="str">
        <f>CONCATENATE("0055-",B56,"-",C56,"-","4",".",AE56,".",AF56,".",AG56,".",AH56,"-",AL56,"-",AN56,"-",AI56,"_",BD56,"_",U56)</f>
        <v>0055-CPC-GA1-4.3.3.30.437-ATH1-RD-0006_A1_ER</v>
      </c>
      <c r="AQ56" s="21" t="s">
        <v>354</v>
      </c>
      <c r="AR56" s="21" t="s">
        <v>433</v>
      </c>
      <c r="AS56" s="21" t="s">
        <v>425</v>
      </c>
      <c r="AT56" s="21" t="s">
        <v>424</v>
      </c>
      <c r="AU56" s="21" t="s">
        <v>349</v>
      </c>
      <c r="AV56" s="21" t="s">
        <v>365</v>
      </c>
      <c r="AW56" s="21" t="str">
        <f>CONCATENATE(AQ56," ",AS56,CHAR(10),W56,CHAR(10),AU56)</f>
        <v>DCS Marshalling Cabinet for NON-IS channels 
4-30-JDMCN-0001
List of drawings</v>
      </c>
      <c r="AX56" s="21" t="str">
        <f>CONCATENATE(AR56," ",AT56,CHAR(10),W56,CHAR(10),AV56)</f>
        <v>Шкаф кроссовый РСУ, аналоговые и дискретные сигналы, неискробезопасный
4-30-JDMCN-0001
Ведомость документов</v>
      </c>
      <c r="AY56" s="14"/>
      <c r="AZ56" s="14" t="s">
        <v>798</v>
      </c>
      <c r="BA56" s="14" t="s">
        <v>600</v>
      </c>
      <c r="BB56" s="14" t="str">
        <f t="shared" si="103"/>
        <v>A1</v>
      </c>
      <c r="BC56" s="14" t="str">
        <f t="shared" si="102"/>
        <v>IFR</v>
      </c>
      <c r="BD56" s="14" t="str">
        <f>BB56</f>
        <v>A1</v>
      </c>
      <c r="BE56" s="14"/>
      <c r="BF56" s="14"/>
      <c r="BG56" s="20"/>
      <c r="BH56" s="14"/>
      <c r="BI56" s="14"/>
      <c r="BJ56" s="336">
        <v>44088</v>
      </c>
      <c r="BK56" s="336">
        <f ca="1">IF(BM56&gt;0,BL56,IF(BJ56&lt;TODAY(),WORKDAY(TODAY(),10),BJ56))</f>
        <v>43987</v>
      </c>
      <c r="BL56" s="41">
        <v>43987</v>
      </c>
      <c r="BM56" s="14" t="s">
        <v>858</v>
      </c>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336">
        <f>WORKDAY(BJ56,10)</f>
        <v>44102</v>
      </c>
      <c r="CR56" s="336">
        <f ca="1">IF(BM56&gt;0,WORKDAY(BK56,20),"-")</f>
        <v>44015</v>
      </c>
      <c r="CS56" s="337">
        <v>44033</v>
      </c>
      <c r="CT56" s="325" t="s">
        <v>905</v>
      </c>
      <c r="CU56" s="143">
        <v>1</v>
      </c>
      <c r="CV56" s="41">
        <f>WORKDAY(CQ56,10)</f>
        <v>44116</v>
      </c>
      <c r="CW56" s="41">
        <f ca="1">IF(CT56&gt;0,WORKDAY(CR56,10),"-")</f>
        <v>44029</v>
      </c>
      <c r="CX56" s="40"/>
      <c r="CY56" s="14"/>
      <c r="CZ56" s="41" t="str">
        <f>IF(CY56&gt;0,WORKDAY(CV56,10),"-")</f>
        <v>-</v>
      </c>
      <c r="DA56" s="41" t="str">
        <f>IF(CY56&gt;0,WORKDAY(CW56,10),"-")</f>
        <v>-</v>
      </c>
      <c r="DB56" s="40"/>
      <c r="DC56" s="14"/>
      <c r="DD56" s="143"/>
      <c r="DE56" s="41" t="str">
        <f>IF(DC56&gt;0,WORKDAY(CZ56,10),"-")</f>
        <v>-</v>
      </c>
      <c r="DF56" s="41" t="str">
        <f>IF(DC56&gt;0,WORKDAY(DA56,10),"-")</f>
        <v>-</v>
      </c>
      <c r="DG56" s="14"/>
      <c r="DH56" s="14"/>
      <c r="DI56" s="41" t="str">
        <f>IF(DH56&gt;0,WORKDAY(DE56,10),"-")</f>
        <v>-</v>
      </c>
      <c r="DJ56" s="41" t="str">
        <f>IF(DH56&gt;0,WORKDAY(DF56,10),"-")</f>
        <v>-</v>
      </c>
      <c r="DK56" s="14"/>
      <c r="DL56" s="14"/>
      <c r="DM56" s="143"/>
      <c r="DN56" s="41" t="str">
        <f>IF(DL56&gt;0,WORKDAY(DI56,10),"-")</f>
        <v>-</v>
      </c>
      <c r="DO56" s="41" t="str">
        <f>IF(DL56&gt;0,WORKDAY(DJ56,10),"-")</f>
        <v>-</v>
      </c>
      <c r="DP56" s="14"/>
      <c r="DQ56" s="14"/>
      <c r="DR56" s="41" t="str">
        <f>IF(DQ56&gt;0,WORKDAY(DN56,10),"-")</f>
        <v>-</v>
      </c>
      <c r="DS56" s="41" t="str">
        <f>IF(DQ56&gt;0,WORKDAY(DO56,10),"-")</f>
        <v>-</v>
      </c>
      <c r="DT56" s="14"/>
      <c r="DU56" s="14"/>
      <c r="DV56" s="205"/>
      <c r="DW56" s="41" t="str">
        <f>IF(DU56&gt;0,WORKDAY(DR56,10),"-")</f>
        <v>-</v>
      </c>
      <c r="DX56" s="41" t="str">
        <f>IF(DU56&gt;0,WORKDAY(DS56,10),"-")</f>
        <v>-</v>
      </c>
      <c r="DY56" s="14"/>
      <c r="DZ56" s="14"/>
      <c r="EA56" s="41" t="str">
        <f>IF(DZ56&gt;0,WORKDAY(DW56,10),"-")</f>
        <v>-</v>
      </c>
      <c r="EB56" s="41" t="str">
        <f>IF(DZ56&gt;0,WORKDAY(DX56,10),"-")</f>
        <v>-</v>
      </c>
      <c r="EC56" s="14"/>
      <c r="ED56" s="14"/>
      <c r="EE56" s="205"/>
      <c r="EF56" s="41" t="str">
        <f>IF(ED56&gt;0,WORKDAY(EA56,10),"-")</f>
        <v>-</v>
      </c>
      <c r="EG56" s="41" t="str">
        <f>IF(ED56&gt;0,WORKDAY(EB56,10),"-")</f>
        <v>-</v>
      </c>
      <c r="EH56" s="14"/>
      <c r="EI56" s="14"/>
      <c r="EJ56" s="41" t="str">
        <f>IF(EI56&gt;0,WORKDAY(EF56,10),"-")</f>
        <v>-</v>
      </c>
      <c r="EK56" s="41" t="str">
        <f>IF(EI56&gt;0,WORKDAY(EG56,10),"-")</f>
        <v>-</v>
      </c>
      <c r="EL56" s="14"/>
      <c r="EM56" s="14"/>
      <c r="EN56" s="205"/>
      <c r="EO56" s="41" t="str">
        <f>IF(EM56&gt;0,WORKDAY(EJ56,10),"-")</f>
        <v>-</v>
      </c>
      <c r="EP56" s="41" t="str">
        <f>IF(EM56&gt;0,WORKDAY(EK56,10),"-")</f>
        <v>-</v>
      </c>
      <c r="EQ56" s="14"/>
      <c r="ER56" s="14"/>
      <c r="ES56" s="41" t="str">
        <f>IF(ER56&gt;0,WORKDAY(EO56,10),"-")</f>
        <v>-</v>
      </c>
      <c r="ET56" s="41" t="str">
        <f>IF(ER56&gt;0,WORKDAY(EP56,10),"-")</f>
        <v>-</v>
      </c>
      <c r="EU56" s="14"/>
      <c r="EV56" s="14"/>
      <c r="EW56" s="205"/>
      <c r="EX56" s="41" t="str">
        <f>IF(EV56&gt;0,WORKDAY(ES56,10),"-")</f>
        <v>-</v>
      </c>
      <c r="EY56" s="41" t="str">
        <f>IF(EV56&gt;0,WORKDAY(ET56,10),"-")</f>
        <v>-</v>
      </c>
      <c r="EZ56" s="14"/>
      <c r="FA56" s="14"/>
      <c r="FB56" s="41" t="str">
        <f>IF(FA56&gt;0,WORKDAY(EX56,10),"-")</f>
        <v>-</v>
      </c>
      <c r="FC56" s="41" t="str">
        <f>IF(FA56&gt;0,WORKDAY(EY56,10),"-")</f>
        <v>-</v>
      </c>
      <c r="FD56" s="14"/>
      <c r="FE56" s="14"/>
      <c r="FF56" s="295"/>
      <c r="FG56" s="41">
        <v>43574</v>
      </c>
      <c r="FH56" s="41">
        <f ca="1">IF(BK56&gt;0,IF(DH56&gt;0,WORKDAY(DG56,20),IF(CY56&gt;0,WORKDAY(CX56,30),IF(CT56&gt;0,WORKDAY(CS56,40),FG56))),"-")</f>
        <v>44089</v>
      </c>
      <c r="FI56" s="147"/>
      <c r="FJ56" s="14"/>
      <c r="FK56" s="41" t="str">
        <f>IF(FJ56&gt;0,WORKDAY(FG56,10),"-")</f>
        <v>-</v>
      </c>
      <c r="FL56" s="41" t="str">
        <f>IF(FJ56&gt;0,WORKDAY(FH56,10),"-")</f>
        <v>-</v>
      </c>
      <c r="FM56" s="14"/>
      <c r="FN56" s="14"/>
      <c r="FO56" s="143"/>
      <c r="FP56" s="41">
        <v>43574</v>
      </c>
      <c r="FQ56" s="41" t="str">
        <f>IF(BT56&gt;0,IF(DQ56&gt;0,WORKDAY(DP56,20),IF(DH56&gt;0,WORKDAY(DG56,30),IF(DC56&gt;0,WORKDAY(DB56,40),FP56))),"-")</f>
        <v>-</v>
      </c>
      <c r="FR56" s="14"/>
      <c r="FS56" s="14"/>
      <c r="FT56" s="41" t="str">
        <f>IF(FS56&gt;0,WORKDAY(FP56,10),"-")</f>
        <v>-</v>
      </c>
      <c r="FU56" s="41" t="str">
        <f>IF(FS56&gt;0,WORKDAY(FQ56,10),"-")</f>
        <v>-</v>
      </c>
      <c r="FV56" s="14"/>
      <c r="FW56" s="14"/>
      <c r="FX56" s="205"/>
      <c r="FY56" s="41">
        <v>43574</v>
      </c>
      <c r="FZ56" s="41" t="str">
        <f>IF(CC56&gt;0,IF(DZ56&gt;0,WORKDAY(DY56,20),IF(DQ56&gt;0,WORKDAY(DP56,30),IF(DL56&gt;0,WORKDAY(DK56,40),FY56))),"-")</f>
        <v>-</v>
      </c>
      <c r="GA56" s="14"/>
      <c r="GB56" s="14"/>
      <c r="GC56" s="41" t="str">
        <f>IF(GB56&gt;0,WORKDAY(FY56,10),"-")</f>
        <v>-</v>
      </c>
      <c r="GD56" s="41" t="str">
        <f>IF(GB56&gt;0,WORKDAY(FZ56,10),"-")</f>
        <v>-</v>
      </c>
      <c r="GE56" s="14"/>
      <c r="GF56" s="14"/>
      <c r="GG56" s="205"/>
      <c r="GH56" s="41"/>
      <c r="GI56" s="41"/>
      <c r="GJ56" s="14"/>
      <c r="GK56" s="14"/>
      <c r="GL56" s="41" t="str">
        <f>IF(GK56&gt;0,WORKDAY(GH56,10),"-")</f>
        <v>-</v>
      </c>
      <c r="GM56" s="41" t="str">
        <f>IF(GK56&gt;0,WORKDAY(GI56,10),"-")</f>
        <v>-</v>
      </c>
      <c r="GN56" s="14"/>
      <c r="GO56" s="14"/>
      <c r="GP56" s="228"/>
      <c r="GQ56" s="295"/>
      <c r="GR56" s="295"/>
      <c r="GS56" s="295"/>
      <c r="GT56" s="295"/>
      <c r="GU56" s="295"/>
      <c r="GV56" s="295"/>
      <c r="GW56" s="295"/>
      <c r="GX56" s="295"/>
      <c r="GY56" s="295"/>
      <c r="GZ56" s="147"/>
      <c r="HA56" s="143">
        <f t="shared" ca="1" si="66"/>
        <v>1</v>
      </c>
      <c r="HB56" s="44">
        <f t="shared" ca="1" si="67"/>
        <v>1.3819095477386936E-3</v>
      </c>
      <c r="HC56" s="44">
        <f t="shared" ca="1" si="68"/>
        <v>2.5125628140703518E-3</v>
      </c>
      <c r="HD56" s="44">
        <f t="shared" ca="1" si="69"/>
        <v>2.2357723577235778E-3</v>
      </c>
      <c r="HE56" s="44">
        <f t="shared" ca="1" si="70"/>
        <v>4.0650406504065045E-3</v>
      </c>
      <c r="HF56" s="44"/>
      <c r="HG56" s="44"/>
      <c r="HH56" s="261"/>
      <c r="HI56" s="14" t="str">
        <f t="shared" si="71"/>
        <v>GA</v>
      </c>
      <c r="HJ56" s="41">
        <f t="shared" si="72"/>
        <v>43987</v>
      </c>
      <c r="HK56" s="267" t="str">
        <f t="shared" si="73"/>
        <v>A1</v>
      </c>
      <c r="HL56" s="268" t="str">
        <f t="shared" si="74"/>
        <v>0055-P2-GA1-CPC-TRM-00505</v>
      </c>
      <c r="HM56" s="320">
        <v>1</v>
      </c>
      <c r="HN56" t="s">
        <v>806</v>
      </c>
      <c r="HO56" s="351">
        <f t="shared" si="86"/>
        <v>1</v>
      </c>
      <c r="HP56" s="351" t="str">
        <f t="shared" si="87"/>
        <v>не выгружено 00</v>
      </c>
      <c r="HQ56" s="351" t="str">
        <f t="shared" si="88"/>
        <v>выгружено A1</v>
      </c>
      <c r="HR56" s="351">
        <f t="shared" si="89"/>
        <v>1</v>
      </c>
      <c r="HS56" s="351" t="b">
        <f t="shared" si="90"/>
        <v>0</v>
      </c>
      <c r="HT56" s="351" t="str">
        <f t="shared" si="91"/>
        <v>Выпустить в 00</v>
      </c>
      <c r="HU56" s="351" t="str">
        <f t="shared" si="92"/>
        <v>0055-P2-CPC-GA1-TRM-00409</v>
      </c>
      <c r="HV56" s="351">
        <f t="shared" si="93"/>
        <v>43987</v>
      </c>
      <c r="HW56" s="351" t="str">
        <f t="shared" si="94"/>
        <v>0055-P2-CPC-GA1-TRM-00409</v>
      </c>
      <c r="HX56" s="351">
        <f t="shared" si="95"/>
        <v>44033</v>
      </c>
      <c r="HY56" s="364"/>
      <c r="HZ56" s="361" t="str">
        <f t="shared" si="96"/>
        <v>выгружено</v>
      </c>
      <c r="IA56" s="361" t="str">
        <f t="shared" si="97"/>
        <v>A1</v>
      </c>
      <c r="IB56" s="361">
        <f t="shared" si="98"/>
        <v>1</v>
      </c>
      <c r="IC56" s="361">
        <f t="shared" si="99"/>
        <v>1</v>
      </c>
      <c r="ID56" s="351" t="str">
        <f t="shared" si="100"/>
        <v>1</v>
      </c>
      <c r="IE56" s="351" t="s">
        <v>894</v>
      </c>
      <c r="IF56" s="356">
        <v>1</v>
      </c>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row>
    <row r="57" spans="1:287" s="1" customFormat="1" ht="57" customHeight="1">
      <c r="A57" s="15"/>
      <c r="B57" s="31" t="s">
        <v>164</v>
      </c>
      <c r="C57" s="31" t="s">
        <v>165</v>
      </c>
      <c r="D57" s="14"/>
      <c r="E57" s="14"/>
      <c r="F57" s="14"/>
      <c r="G57" s="14"/>
      <c r="H57" s="14" t="s">
        <v>723</v>
      </c>
      <c r="I57" s="14" t="s">
        <v>724</v>
      </c>
      <c r="J57" s="14"/>
      <c r="K57" s="14"/>
      <c r="L57" s="14"/>
      <c r="M57" s="14"/>
      <c r="N57" s="14"/>
      <c r="O57" s="14"/>
      <c r="P57" s="14" t="s">
        <v>725</v>
      </c>
      <c r="Q57" s="14" t="s">
        <v>726</v>
      </c>
      <c r="R57" s="14" t="s">
        <v>212</v>
      </c>
      <c r="S57" s="14" t="s">
        <v>397</v>
      </c>
      <c r="T57" s="14" t="s">
        <v>398</v>
      </c>
      <c r="U57" s="14" t="s">
        <v>166</v>
      </c>
      <c r="V57" s="14"/>
      <c r="W57" s="14" t="str">
        <f>CONCATENATE(X57,"-",Y57,"-",Z57,AA57,,AB57,"-",AC57)</f>
        <v>4-30-JDMCN-0001</v>
      </c>
      <c r="X57" s="31">
        <v>4</v>
      </c>
      <c r="Y57" s="31">
        <v>30</v>
      </c>
      <c r="Z57" s="14" t="s">
        <v>330</v>
      </c>
      <c r="AA57" s="14" t="s">
        <v>333</v>
      </c>
      <c r="AB57" s="14" t="s">
        <v>332</v>
      </c>
      <c r="AC57" s="31" t="s">
        <v>194</v>
      </c>
      <c r="AD57" s="14"/>
      <c r="AE57" s="31">
        <v>3</v>
      </c>
      <c r="AF57" s="31">
        <v>3</v>
      </c>
      <c r="AG57" s="31" t="s">
        <v>174</v>
      </c>
      <c r="AH57" s="31">
        <v>437</v>
      </c>
      <c r="AI57" s="31" t="s">
        <v>228</v>
      </c>
      <c r="AJ57" s="14"/>
      <c r="AK57" s="14"/>
      <c r="AL57" s="14" t="s">
        <v>127</v>
      </c>
      <c r="AM57" s="14"/>
      <c r="AN57" s="14" t="s">
        <v>176</v>
      </c>
      <c r="AO57" s="14" t="str">
        <f>CONCATENATE("0055-",B57,"-",C57,"-","4",".",AE57,".",AF57,".",AG57,".",AH57,"-",AL57,".",AN57,"-",AI57)</f>
        <v>0055-CPC-GA1-4.3.3.30.437-ATH1.SP-0006</v>
      </c>
      <c r="AP57" s="14" t="str">
        <f>CONCATENATE("0055-",B57,"-",C57,"-","4",".",AE57,".",AF57,".",AG57,".",AH57,"-",AL57,"-",AN57,"-",AI57,"_",BD57,"_",U57)</f>
        <v>0055-CPC-GA1-4.3.3.30.437-ATH1-SP-0006_A1_ER</v>
      </c>
      <c r="AQ57" s="21" t="s">
        <v>354</v>
      </c>
      <c r="AR57" s="21" t="s">
        <v>433</v>
      </c>
      <c r="AS57" s="21" t="s">
        <v>425</v>
      </c>
      <c r="AT57" s="21" t="s">
        <v>424</v>
      </c>
      <c r="AU57" s="21" t="s">
        <v>350</v>
      </c>
      <c r="AV57" s="21" t="s">
        <v>366</v>
      </c>
      <c r="AW57" s="21" t="str">
        <f>CONCATENATE(AQ57," ",AS57,CHAR(10),W57,CHAR(10),AU57)</f>
        <v>DCS Marshalling Cabinet for NON-IS channels 
4-30-JDMCN-0001
List of elements</v>
      </c>
      <c r="AX57" s="21" t="str">
        <f>CONCATENATE(AR57," ",AT57,CHAR(10),W57,CHAR(10),AV57)</f>
        <v>Шкаф кроссовый РСУ, аналоговые и дискретные сигналы, неискробезопасный
4-30-JDMCN-0001
Перечень элементов</v>
      </c>
      <c r="AY57" s="14"/>
      <c r="AZ57" s="14" t="s">
        <v>798</v>
      </c>
      <c r="BA57" s="14" t="s">
        <v>600</v>
      </c>
      <c r="BB57" s="14" t="str">
        <f t="shared" si="103"/>
        <v>A1</v>
      </c>
      <c r="BC57" s="14" t="str">
        <f t="shared" si="102"/>
        <v>IFR</v>
      </c>
      <c r="BD57" s="14" t="str">
        <f>BB57</f>
        <v>A1</v>
      </c>
      <c r="BE57" s="14"/>
      <c r="BF57" s="14"/>
      <c r="BG57" s="20"/>
      <c r="BH57" s="14"/>
      <c r="BI57" s="14"/>
      <c r="BJ57" s="336">
        <v>44088</v>
      </c>
      <c r="BK57" s="336">
        <f ca="1">IF(BM57&gt;0,BL57,IF(BJ57&lt;TODAY(),WORKDAY(TODAY(),10),BJ57))</f>
        <v>43987</v>
      </c>
      <c r="BL57" s="41">
        <v>43987</v>
      </c>
      <c r="BM57" s="14" t="s">
        <v>858</v>
      </c>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336">
        <f>WORKDAY(BJ57,10)</f>
        <v>44102</v>
      </c>
      <c r="CR57" s="336">
        <f ca="1">IF(BM57&gt;0,WORKDAY(BK57,20),"-")</f>
        <v>44015</v>
      </c>
      <c r="CS57" s="337">
        <v>44033</v>
      </c>
      <c r="CT57" s="325" t="s">
        <v>905</v>
      </c>
      <c r="CU57" s="143">
        <v>1</v>
      </c>
      <c r="CV57" s="41">
        <f>WORKDAY(CQ57,10)</f>
        <v>44116</v>
      </c>
      <c r="CW57" s="41">
        <f ca="1">IF(CT57&gt;0,WORKDAY(CR57,10),"-")</f>
        <v>44029</v>
      </c>
      <c r="CX57" s="40"/>
      <c r="CY57" s="14"/>
      <c r="CZ57" s="41" t="str">
        <f>IF(CY57&gt;0,WORKDAY(CV57,10),"-")</f>
        <v>-</v>
      </c>
      <c r="DA57" s="41" t="str">
        <f>IF(CY57&gt;0,WORKDAY(CW57,10),"-")</f>
        <v>-</v>
      </c>
      <c r="DB57" s="40"/>
      <c r="DC57" s="14"/>
      <c r="DD57" s="143"/>
      <c r="DE57" s="41" t="str">
        <f>IF(DC57&gt;0,WORKDAY(CZ57,10),"-")</f>
        <v>-</v>
      </c>
      <c r="DF57" s="41" t="str">
        <f>IF(DC57&gt;0,WORKDAY(DA57,10),"-")</f>
        <v>-</v>
      </c>
      <c r="DG57" s="14"/>
      <c r="DH57" s="14"/>
      <c r="DI57" s="41" t="str">
        <f>IF(DH57&gt;0,WORKDAY(DE57,10),"-")</f>
        <v>-</v>
      </c>
      <c r="DJ57" s="41" t="str">
        <f>IF(DH57&gt;0,WORKDAY(DF57,10),"-")</f>
        <v>-</v>
      </c>
      <c r="DK57" s="14"/>
      <c r="DL57" s="14"/>
      <c r="DM57" s="143"/>
      <c r="DN57" s="41" t="str">
        <f>IF(DL57&gt;0,WORKDAY(DI57,10),"-")</f>
        <v>-</v>
      </c>
      <c r="DO57" s="41" t="str">
        <f>IF(DL57&gt;0,WORKDAY(DJ57,10),"-")</f>
        <v>-</v>
      </c>
      <c r="DP57" s="14"/>
      <c r="DQ57" s="14"/>
      <c r="DR57" s="41" t="str">
        <f>IF(DQ57&gt;0,WORKDAY(DN57,10),"-")</f>
        <v>-</v>
      </c>
      <c r="DS57" s="41" t="str">
        <f>IF(DQ57&gt;0,WORKDAY(DO57,10),"-")</f>
        <v>-</v>
      </c>
      <c r="DT57" s="14"/>
      <c r="DU57" s="14"/>
      <c r="DV57" s="205"/>
      <c r="DW57" s="41" t="str">
        <f>IF(DU57&gt;0,WORKDAY(DR57,10),"-")</f>
        <v>-</v>
      </c>
      <c r="DX57" s="41" t="str">
        <f>IF(DU57&gt;0,WORKDAY(DS57,10),"-")</f>
        <v>-</v>
      </c>
      <c r="DY57" s="14"/>
      <c r="DZ57" s="14"/>
      <c r="EA57" s="41" t="str">
        <f>IF(DZ57&gt;0,WORKDAY(DW57,10),"-")</f>
        <v>-</v>
      </c>
      <c r="EB57" s="41" t="str">
        <f>IF(DZ57&gt;0,WORKDAY(DX57,10),"-")</f>
        <v>-</v>
      </c>
      <c r="EC57" s="14"/>
      <c r="ED57" s="14"/>
      <c r="EE57" s="205"/>
      <c r="EF57" s="41" t="str">
        <f>IF(ED57&gt;0,WORKDAY(EA57,10),"-")</f>
        <v>-</v>
      </c>
      <c r="EG57" s="41" t="str">
        <f>IF(ED57&gt;0,WORKDAY(EB57,10),"-")</f>
        <v>-</v>
      </c>
      <c r="EH57" s="14"/>
      <c r="EI57" s="14"/>
      <c r="EJ57" s="41" t="str">
        <f>IF(EI57&gt;0,WORKDAY(EF57,10),"-")</f>
        <v>-</v>
      </c>
      <c r="EK57" s="41" t="str">
        <f>IF(EI57&gt;0,WORKDAY(EG57,10),"-")</f>
        <v>-</v>
      </c>
      <c r="EL57" s="14"/>
      <c r="EM57" s="14"/>
      <c r="EN57" s="205"/>
      <c r="EO57" s="41" t="str">
        <f>IF(EM57&gt;0,WORKDAY(EJ57,10),"-")</f>
        <v>-</v>
      </c>
      <c r="EP57" s="41" t="str">
        <f>IF(EM57&gt;0,WORKDAY(EK57,10),"-")</f>
        <v>-</v>
      </c>
      <c r="EQ57" s="14"/>
      <c r="ER57" s="14"/>
      <c r="ES57" s="41" t="str">
        <f>IF(ER57&gt;0,WORKDAY(EO57,10),"-")</f>
        <v>-</v>
      </c>
      <c r="ET57" s="41" t="str">
        <f>IF(ER57&gt;0,WORKDAY(EP57,10),"-")</f>
        <v>-</v>
      </c>
      <c r="EU57" s="14"/>
      <c r="EV57" s="14"/>
      <c r="EW57" s="205"/>
      <c r="EX57" s="41" t="str">
        <f>IF(EV57&gt;0,WORKDAY(ES57,10),"-")</f>
        <v>-</v>
      </c>
      <c r="EY57" s="41" t="str">
        <f>IF(EV57&gt;0,WORKDAY(ET57,10),"-")</f>
        <v>-</v>
      </c>
      <c r="EZ57" s="14"/>
      <c r="FA57" s="14"/>
      <c r="FB57" s="41" t="str">
        <f>IF(FA57&gt;0,WORKDAY(EX57,10),"-")</f>
        <v>-</v>
      </c>
      <c r="FC57" s="41" t="str">
        <f>IF(FA57&gt;0,WORKDAY(EY57,10),"-")</f>
        <v>-</v>
      </c>
      <c r="FD57" s="14"/>
      <c r="FE57" s="14"/>
      <c r="FF57" s="295"/>
      <c r="FG57" s="41">
        <v>43574</v>
      </c>
      <c r="FH57" s="41">
        <f ca="1">IF(BK57&gt;0,IF(DH57&gt;0,WORKDAY(DG57,20),IF(CY57&gt;0,WORKDAY(CX57,30),IF(CT57&gt;0,WORKDAY(CS57,40),FG57))),"-")</f>
        <v>44089</v>
      </c>
      <c r="FI57" s="147"/>
      <c r="FJ57" s="14"/>
      <c r="FK57" s="41" t="str">
        <f>IF(FJ57&gt;0,WORKDAY(FG57,10),"-")</f>
        <v>-</v>
      </c>
      <c r="FL57" s="41" t="str">
        <f>IF(FJ57&gt;0,WORKDAY(FH57,10),"-")</f>
        <v>-</v>
      </c>
      <c r="FM57" s="14"/>
      <c r="FN57" s="14"/>
      <c r="FO57" s="143"/>
      <c r="FP57" s="41">
        <v>43574</v>
      </c>
      <c r="FQ57" s="41" t="str">
        <f>IF(BT57&gt;0,IF(DQ57&gt;0,WORKDAY(DP57,20),IF(DH57&gt;0,WORKDAY(DG57,30),IF(DC57&gt;0,WORKDAY(DB57,40),FP57))),"-")</f>
        <v>-</v>
      </c>
      <c r="FR57" s="14"/>
      <c r="FS57" s="14"/>
      <c r="FT57" s="41" t="str">
        <f>IF(FS57&gt;0,WORKDAY(FP57,10),"-")</f>
        <v>-</v>
      </c>
      <c r="FU57" s="41" t="str">
        <f>IF(FS57&gt;0,WORKDAY(FQ57,10),"-")</f>
        <v>-</v>
      </c>
      <c r="FV57" s="14"/>
      <c r="FW57" s="14"/>
      <c r="FX57" s="205"/>
      <c r="FY57" s="41">
        <v>43574</v>
      </c>
      <c r="FZ57" s="41" t="str">
        <f>IF(CC57&gt;0,IF(DZ57&gt;0,WORKDAY(DY57,20),IF(DQ57&gt;0,WORKDAY(DP57,30),IF(DL57&gt;0,WORKDAY(DK57,40),FY57))),"-")</f>
        <v>-</v>
      </c>
      <c r="GA57" s="14"/>
      <c r="GB57" s="14"/>
      <c r="GC57" s="41" t="str">
        <f>IF(GB57&gt;0,WORKDAY(FY57,10),"-")</f>
        <v>-</v>
      </c>
      <c r="GD57" s="41" t="str">
        <f>IF(GB57&gt;0,WORKDAY(FZ57,10),"-")</f>
        <v>-</v>
      </c>
      <c r="GE57" s="14"/>
      <c r="GF57" s="14"/>
      <c r="GG57" s="205"/>
      <c r="GH57" s="41"/>
      <c r="GI57" s="41"/>
      <c r="GJ57" s="14"/>
      <c r="GK57" s="14"/>
      <c r="GL57" s="41" t="str">
        <f>IF(GK57&gt;0,WORKDAY(GH57,10),"-")</f>
        <v>-</v>
      </c>
      <c r="GM57" s="41" t="str">
        <f>IF(GK57&gt;0,WORKDAY(GI57,10),"-")</f>
        <v>-</v>
      </c>
      <c r="GN57" s="14"/>
      <c r="GO57" s="14"/>
      <c r="GP57" s="228"/>
      <c r="GQ57" s="295"/>
      <c r="GR57" s="295"/>
      <c r="GS57" s="295"/>
      <c r="GT57" s="295"/>
      <c r="GU57" s="295"/>
      <c r="GV57" s="295"/>
      <c r="GW57" s="295"/>
      <c r="GX57" s="295"/>
      <c r="GY57" s="295"/>
      <c r="GZ57" s="147"/>
      <c r="HA57" s="143">
        <f t="shared" ca="1" si="66"/>
        <v>1</v>
      </c>
      <c r="HB57" s="44">
        <f t="shared" ca="1" si="67"/>
        <v>1.3819095477386936E-3</v>
      </c>
      <c r="HC57" s="44">
        <f t="shared" ca="1" si="68"/>
        <v>2.5125628140703518E-3</v>
      </c>
      <c r="HD57" s="44">
        <f t="shared" ca="1" si="69"/>
        <v>2.2357723577235778E-3</v>
      </c>
      <c r="HE57" s="44">
        <f t="shared" ca="1" si="70"/>
        <v>4.0650406504065045E-3</v>
      </c>
      <c r="HF57" s="44"/>
      <c r="HG57" s="44"/>
      <c r="HH57" s="261"/>
      <c r="HI57" s="14" t="str">
        <f t="shared" si="71"/>
        <v>GA</v>
      </c>
      <c r="HJ57" s="41">
        <f t="shared" si="72"/>
        <v>43987</v>
      </c>
      <c r="HK57" s="267" t="str">
        <f t="shared" si="73"/>
        <v>A1</v>
      </c>
      <c r="HL57" s="268" t="str">
        <f t="shared" si="74"/>
        <v>0055-P2-GA1-CPC-TRM-00505</v>
      </c>
      <c r="HM57" s="320">
        <v>1</v>
      </c>
      <c r="HN57" t="s">
        <v>806</v>
      </c>
      <c r="HO57" s="351">
        <f t="shared" si="86"/>
        <v>1</v>
      </c>
      <c r="HP57" s="351" t="str">
        <f t="shared" si="87"/>
        <v>не выгружено 00</v>
      </c>
      <c r="HQ57" s="351" t="str">
        <f t="shared" si="88"/>
        <v>выгружено A1</v>
      </c>
      <c r="HR57" s="351">
        <f t="shared" si="89"/>
        <v>1</v>
      </c>
      <c r="HS57" s="351" t="b">
        <f t="shared" si="90"/>
        <v>0</v>
      </c>
      <c r="HT57" s="351" t="str">
        <f t="shared" si="91"/>
        <v>Выпустить в 00</v>
      </c>
      <c r="HU57" s="351" t="str">
        <f t="shared" si="92"/>
        <v>0055-P2-CPC-GA1-TRM-00409</v>
      </c>
      <c r="HV57" s="351">
        <f t="shared" si="93"/>
        <v>43987</v>
      </c>
      <c r="HW57" s="351" t="str">
        <f t="shared" si="94"/>
        <v>0055-P2-CPC-GA1-TRM-00409</v>
      </c>
      <c r="HX57" s="351">
        <f t="shared" si="95"/>
        <v>44033</v>
      </c>
      <c r="HY57" s="364"/>
      <c r="HZ57" s="361" t="str">
        <f t="shared" si="96"/>
        <v>выгружено</v>
      </c>
      <c r="IA57" s="361" t="str">
        <f t="shared" si="97"/>
        <v>A1</v>
      </c>
      <c r="IB57" s="361">
        <f t="shared" si="98"/>
        <v>1</v>
      </c>
      <c r="IC57" s="361">
        <f t="shared" si="99"/>
        <v>1</v>
      </c>
      <c r="ID57" s="351" t="str">
        <f t="shared" si="100"/>
        <v>1</v>
      </c>
      <c r="IE57" s="351" t="s">
        <v>894</v>
      </c>
      <c r="IF57" s="356">
        <v>1</v>
      </c>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row>
    <row r="58" spans="1:287" s="1" customFormat="1" ht="57" customHeight="1">
      <c r="A58" s="15"/>
      <c r="B58" s="31" t="s">
        <v>164</v>
      </c>
      <c r="C58" s="31" t="s">
        <v>165</v>
      </c>
      <c r="D58" s="14"/>
      <c r="E58" s="14"/>
      <c r="F58" s="14"/>
      <c r="G58" s="14"/>
      <c r="H58" s="14" t="s">
        <v>723</v>
      </c>
      <c r="I58" s="14" t="s">
        <v>724</v>
      </c>
      <c r="J58" s="14"/>
      <c r="K58" s="14"/>
      <c r="L58" s="14"/>
      <c r="M58" s="14"/>
      <c r="N58" s="14"/>
      <c r="O58" s="14"/>
      <c r="P58" s="14" t="s">
        <v>725</v>
      </c>
      <c r="Q58" s="14" t="s">
        <v>726</v>
      </c>
      <c r="R58" s="14" t="s">
        <v>212</v>
      </c>
      <c r="S58" s="14" t="s">
        <v>397</v>
      </c>
      <c r="T58" s="14" t="s">
        <v>398</v>
      </c>
      <c r="U58" s="14" t="s">
        <v>166</v>
      </c>
      <c r="V58" s="14"/>
      <c r="W58" s="14" t="str">
        <f>CONCATENATE(X58,"-",Y58,"-",Z58,AA58,,AB58,"-",AC58)</f>
        <v>4-30-JDMCN-0001</v>
      </c>
      <c r="X58" s="31">
        <v>4</v>
      </c>
      <c r="Y58" s="31">
        <v>30</v>
      </c>
      <c r="Z58" s="14" t="s">
        <v>330</v>
      </c>
      <c r="AA58" s="14" t="s">
        <v>333</v>
      </c>
      <c r="AB58" s="14" t="s">
        <v>332</v>
      </c>
      <c r="AC58" s="31" t="s">
        <v>194</v>
      </c>
      <c r="AD58" s="14"/>
      <c r="AE58" s="31">
        <v>3</v>
      </c>
      <c r="AF58" s="31">
        <v>3</v>
      </c>
      <c r="AG58" s="31" t="s">
        <v>174</v>
      </c>
      <c r="AH58" s="31">
        <v>437</v>
      </c>
      <c r="AI58" s="31" t="s">
        <v>228</v>
      </c>
      <c r="AJ58" s="14"/>
      <c r="AK58" s="14"/>
      <c r="AL58" s="14" t="s">
        <v>127</v>
      </c>
      <c r="AM58" s="14"/>
      <c r="AN58" s="14" t="s">
        <v>177</v>
      </c>
      <c r="AO58" s="14" t="str">
        <f>CONCATENATE("0055-",B58,"-",C58,"-","4",".",AE58,".",AF58,".",AG58,".",AH58,"-",AL58,".",AN58,"-",AI58)</f>
        <v>0055-CPC-GA1-4.3.3.30.437-ATH1.V0-0006</v>
      </c>
      <c r="AP58" s="14" t="str">
        <f>CONCATENATE("0055-",B58,"-",C58,"-","4",".",AE58,".",AF58,".",AG58,".",AH58,"-",AL58,"-",AN58,"-",AI58,"_",BD58,"_",U58)</f>
        <v>0055-CPC-GA1-4.3.3.30.437-ATH1-V0-0006_A1_ER</v>
      </c>
      <c r="AQ58" s="21" t="s">
        <v>354</v>
      </c>
      <c r="AR58" s="21" t="s">
        <v>433</v>
      </c>
      <c r="AS58" s="21" t="s">
        <v>425</v>
      </c>
      <c r="AT58" s="21" t="s">
        <v>424</v>
      </c>
      <c r="AU58" s="21" t="s">
        <v>351</v>
      </c>
      <c r="AV58" s="21" t="s">
        <v>367</v>
      </c>
      <c r="AW58" s="21" t="str">
        <f>CONCATENATE(AQ58," ",AS58,CHAR(10),W58,CHAR(10),AU58)</f>
        <v>DCS Marshalling Cabinet for NON-IS channels 
4-30-JDMCN-0001
General view drawings</v>
      </c>
      <c r="AX58" s="21" t="str">
        <f>CONCATENATE(AR58," ",AT58,CHAR(10),W58,CHAR(10),AV58)</f>
        <v>Шкаф кроссовый РСУ, аналоговые и дискретные сигналы, неискробезопасный
4-30-JDMCN-0001
Чертеж общего вида</v>
      </c>
      <c r="AY58" s="14"/>
      <c r="AZ58" s="14" t="s">
        <v>798</v>
      </c>
      <c r="BA58" s="14" t="s">
        <v>600</v>
      </c>
      <c r="BB58" s="14" t="str">
        <f t="shared" si="103"/>
        <v>A1</v>
      </c>
      <c r="BC58" s="14" t="str">
        <f t="shared" si="102"/>
        <v>IFR</v>
      </c>
      <c r="BD58" s="14" t="str">
        <f>BB58</f>
        <v>A1</v>
      </c>
      <c r="BE58" s="14"/>
      <c r="BF58" s="14"/>
      <c r="BG58" s="20"/>
      <c r="BH58" s="14"/>
      <c r="BI58" s="14"/>
      <c r="BJ58" s="336">
        <v>44088</v>
      </c>
      <c r="BK58" s="336">
        <f ca="1">IF(BM58&gt;0,BL58,IF(BJ58&lt;TODAY(),WORKDAY(TODAY(),10),BJ58))</f>
        <v>43987</v>
      </c>
      <c r="BL58" s="41">
        <v>43987</v>
      </c>
      <c r="BM58" s="14" t="s">
        <v>858</v>
      </c>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336">
        <f>WORKDAY(BJ58,10)</f>
        <v>44102</v>
      </c>
      <c r="CR58" s="336">
        <f ca="1">IF(BM58&gt;0,WORKDAY(BK58,20),"-")</f>
        <v>44015</v>
      </c>
      <c r="CS58" s="337">
        <v>44033</v>
      </c>
      <c r="CT58" s="325" t="s">
        <v>905</v>
      </c>
      <c r="CU58" s="143">
        <v>1</v>
      </c>
      <c r="CV58" s="41">
        <f>WORKDAY(CQ58,10)</f>
        <v>44116</v>
      </c>
      <c r="CW58" s="41">
        <f ca="1">IF(CT58&gt;0,WORKDAY(CR58,10),"-")</f>
        <v>44029</v>
      </c>
      <c r="CX58" s="40"/>
      <c r="CY58" s="14"/>
      <c r="CZ58" s="41" t="str">
        <f>IF(CY58&gt;0,WORKDAY(CV58,10),"-")</f>
        <v>-</v>
      </c>
      <c r="DA58" s="41" t="str">
        <f>IF(CY58&gt;0,WORKDAY(CW58,10),"-")</f>
        <v>-</v>
      </c>
      <c r="DB58" s="40"/>
      <c r="DC58" s="14"/>
      <c r="DD58" s="143"/>
      <c r="DE58" s="41" t="str">
        <f>IF(DC58&gt;0,WORKDAY(CZ58,10),"-")</f>
        <v>-</v>
      </c>
      <c r="DF58" s="41" t="str">
        <f>IF(DC58&gt;0,WORKDAY(DA58,10),"-")</f>
        <v>-</v>
      </c>
      <c r="DG58" s="14"/>
      <c r="DH58" s="14"/>
      <c r="DI58" s="41" t="str">
        <f>IF(DH58&gt;0,WORKDAY(DE58,10),"-")</f>
        <v>-</v>
      </c>
      <c r="DJ58" s="41" t="str">
        <f>IF(DH58&gt;0,WORKDAY(DF58,10),"-")</f>
        <v>-</v>
      </c>
      <c r="DK58" s="14"/>
      <c r="DL58" s="14"/>
      <c r="DM58" s="143"/>
      <c r="DN58" s="41" t="str">
        <f>IF(DL58&gt;0,WORKDAY(DI58,10),"-")</f>
        <v>-</v>
      </c>
      <c r="DO58" s="41" t="str">
        <f>IF(DL58&gt;0,WORKDAY(DJ58,10),"-")</f>
        <v>-</v>
      </c>
      <c r="DP58" s="14"/>
      <c r="DQ58" s="14"/>
      <c r="DR58" s="41" t="str">
        <f>IF(DQ58&gt;0,WORKDAY(DN58,10),"-")</f>
        <v>-</v>
      </c>
      <c r="DS58" s="41" t="str">
        <f>IF(DQ58&gt;0,WORKDAY(DO58,10),"-")</f>
        <v>-</v>
      </c>
      <c r="DT58" s="14"/>
      <c r="DU58" s="14"/>
      <c r="DV58" s="205"/>
      <c r="DW58" s="41" t="str">
        <f>IF(DU58&gt;0,WORKDAY(DR58,10),"-")</f>
        <v>-</v>
      </c>
      <c r="DX58" s="41" t="str">
        <f>IF(DU58&gt;0,WORKDAY(DS58,10),"-")</f>
        <v>-</v>
      </c>
      <c r="DY58" s="14"/>
      <c r="DZ58" s="14"/>
      <c r="EA58" s="41" t="str">
        <f>IF(DZ58&gt;0,WORKDAY(DW58,10),"-")</f>
        <v>-</v>
      </c>
      <c r="EB58" s="41" t="str">
        <f>IF(DZ58&gt;0,WORKDAY(DX58,10),"-")</f>
        <v>-</v>
      </c>
      <c r="EC58" s="14"/>
      <c r="ED58" s="14"/>
      <c r="EE58" s="205"/>
      <c r="EF58" s="41" t="str">
        <f>IF(ED58&gt;0,WORKDAY(EA58,10),"-")</f>
        <v>-</v>
      </c>
      <c r="EG58" s="41" t="str">
        <f>IF(ED58&gt;0,WORKDAY(EB58,10),"-")</f>
        <v>-</v>
      </c>
      <c r="EH58" s="14"/>
      <c r="EI58" s="14"/>
      <c r="EJ58" s="41" t="str">
        <f>IF(EI58&gt;0,WORKDAY(EF58,10),"-")</f>
        <v>-</v>
      </c>
      <c r="EK58" s="41" t="str">
        <f>IF(EI58&gt;0,WORKDAY(EG58,10),"-")</f>
        <v>-</v>
      </c>
      <c r="EL58" s="14"/>
      <c r="EM58" s="14"/>
      <c r="EN58" s="205"/>
      <c r="EO58" s="41" t="str">
        <f>IF(EM58&gt;0,WORKDAY(EJ58,10),"-")</f>
        <v>-</v>
      </c>
      <c r="EP58" s="41" t="str">
        <f>IF(EM58&gt;0,WORKDAY(EK58,10),"-")</f>
        <v>-</v>
      </c>
      <c r="EQ58" s="14"/>
      <c r="ER58" s="14"/>
      <c r="ES58" s="41" t="str">
        <f>IF(ER58&gt;0,WORKDAY(EO58,10),"-")</f>
        <v>-</v>
      </c>
      <c r="ET58" s="41" t="str">
        <f>IF(ER58&gt;0,WORKDAY(EP58,10),"-")</f>
        <v>-</v>
      </c>
      <c r="EU58" s="14"/>
      <c r="EV58" s="14"/>
      <c r="EW58" s="205"/>
      <c r="EX58" s="41" t="str">
        <f>IF(EV58&gt;0,WORKDAY(ES58,10),"-")</f>
        <v>-</v>
      </c>
      <c r="EY58" s="41" t="str">
        <f>IF(EV58&gt;0,WORKDAY(ET58,10),"-")</f>
        <v>-</v>
      </c>
      <c r="EZ58" s="14"/>
      <c r="FA58" s="14"/>
      <c r="FB58" s="41" t="str">
        <f>IF(FA58&gt;0,WORKDAY(EX58,10),"-")</f>
        <v>-</v>
      </c>
      <c r="FC58" s="41" t="str">
        <f>IF(FA58&gt;0,WORKDAY(EY58,10),"-")</f>
        <v>-</v>
      </c>
      <c r="FD58" s="14"/>
      <c r="FE58" s="14"/>
      <c r="FF58" s="295"/>
      <c r="FG58" s="41">
        <v>43574</v>
      </c>
      <c r="FH58" s="41">
        <f ca="1">IF(BK58&gt;0,IF(DH58&gt;0,WORKDAY(DG58,20),IF(CY58&gt;0,WORKDAY(CX58,30),IF(CT58&gt;0,WORKDAY(CS58,40),FG58))),"-")</f>
        <v>44089</v>
      </c>
      <c r="FI58" s="147"/>
      <c r="FJ58" s="14"/>
      <c r="FK58" s="41" t="str">
        <f>IF(FJ58&gt;0,WORKDAY(FG58,10),"-")</f>
        <v>-</v>
      </c>
      <c r="FL58" s="41" t="str">
        <f>IF(FJ58&gt;0,WORKDAY(FH58,10),"-")</f>
        <v>-</v>
      </c>
      <c r="FM58" s="14"/>
      <c r="FN58" s="14"/>
      <c r="FO58" s="143"/>
      <c r="FP58" s="41">
        <v>43574</v>
      </c>
      <c r="FQ58" s="41" t="str">
        <f>IF(BT58&gt;0,IF(DQ58&gt;0,WORKDAY(DP58,20),IF(DH58&gt;0,WORKDAY(DG58,30),IF(DC58&gt;0,WORKDAY(DB58,40),FP58))),"-")</f>
        <v>-</v>
      </c>
      <c r="FR58" s="14"/>
      <c r="FS58" s="14"/>
      <c r="FT58" s="41" t="str">
        <f>IF(FS58&gt;0,WORKDAY(FP58,10),"-")</f>
        <v>-</v>
      </c>
      <c r="FU58" s="41" t="str">
        <f>IF(FS58&gt;0,WORKDAY(FQ58,10),"-")</f>
        <v>-</v>
      </c>
      <c r="FV58" s="14"/>
      <c r="FW58" s="14"/>
      <c r="FX58" s="205"/>
      <c r="FY58" s="41">
        <v>43574</v>
      </c>
      <c r="FZ58" s="41" t="str">
        <f>IF(CC58&gt;0,IF(DZ58&gt;0,WORKDAY(DY58,20),IF(DQ58&gt;0,WORKDAY(DP58,30),IF(DL58&gt;0,WORKDAY(DK58,40),FY58))),"-")</f>
        <v>-</v>
      </c>
      <c r="GA58" s="14"/>
      <c r="GB58" s="14"/>
      <c r="GC58" s="41" t="str">
        <f>IF(GB58&gt;0,WORKDAY(FY58,10),"-")</f>
        <v>-</v>
      </c>
      <c r="GD58" s="41" t="str">
        <f>IF(GB58&gt;0,WORKDAY(FZ58,10),"-")</f>
        <v>-</v>
      </c>
      <c r="GE58" s="14"/>
      <c r="GF58" s="14"/>
      <c r="GG58" s="205"/>
      <c r="GH58" s="41"/>
      <c r="GI58" s="41"/>
      <c r="GJ58" s="14"/>
      <c r="GK58" s="14"/>
      <c r="GL58" s="41" t="str">
        <f>IF(GK58&gt;0,WORKDAY(GH58,10),"-")</f>
        <v>-</v>
      </c>
      <c r="GM58" s="41" t="str">
        <f>IF(GK58&gt;0,WORKDAY(GI58,10),"-")</f>
        <v>-</v>
      </c>
      <c r="GN58" s="14"/>
      <c r="GO58" s="14"/>
      <c r="GP58" s="228"/>
      <c r="GQ58" s="295"/>
      <c r="GR58" s="295"/>
      <c r="GS58" s="295"/>
      <c r="GT58" s="295"/>
      <c r="GU58" s="295"/>
      <c r="GV58" s="295"/>
      <c r="GW58" s="295"/>
      <c r="GX58" s="295"/>
      <c r="GY58" s="295"/>
      <c r="GZ58" s="147"/>
      <c r="HA58" s="143">
        <f t="shared" ca="1" si="66"/>
        <v>1</v>
      </c>
      <c r="HB58" s="44">
        <f t="shared" ca="1" si="67"/>
        <v>1.3819095477386936E-3</v>
      </c>
      <c r="HC58" s="44">
        <f t="shared" ca="1" si="68"/>
        <v>2.5125628140703518E-3</v>
      </c>
      <c r="HD58" s="44">
        <f t="shared" ca="1" si="69"/>
        <v>2.2357723577235778E-3</v>
      </c>
      <c r="HE58" s="44">
        <f t="shared" ca="1" si="70"/>
        <v>4.0650406504065045E-3</v>
      </c>
      <c r="HF58" s="44"/>
      <c r="HG58" s="44"/>
      <c r="HH58" s="261"/>
      <c r="HI58" s="14" t="str">
        <f t="shared" si="71"/>
        <v>GA</v>
      </c>
      <c r="HJ58" s="41">
        <f t="shared" si="72"/>
        <v>43987</v>
      </c>
      <c r="HK58" s="267" t="str">
        <f t="shared" si="73"/>
        <v>A1</v>
      </c>
      <c r="HL58" s="268" t="str">
        <f t="shared" si="74"/>
        <v>0055-P2-GA1-CPC-TRM-00505</v>
      </c>
      <c r="HM58" s="320">
        <v>1</v>
      </c>
      <c r="HN58" t="s">
        <v>806</v>
      </c>
      <c r="HO58" s="351">
        <f t="shared" si="86"/>
        <v>1</v>
      </c>
      <c r="HP58" s="351" t="str">
        <f t="shared" si="87"/>
        <v>не выгружено 00</v>
      </c>
      <c r="HQ58" s="351" t="str">
        <f t="shared" si="88"/>
        <v>выгружено A1</v>
      </c>
      <c r="HR58" s="351">
        <f t="shared" si="89"/>
        <v>1</v>
      </c>
      <c r="HS58" s="351" t="b">
        <f t="shared" si="90"/>
        <v>0</v>
      </c>
      <c r="HT58" s="351" t="str">
        <f t="shared" si="91"/>
        <v>Выпустить в 00</v>
      </c>
      <c r="HU58" s="351" t="str">
        <f t="shared" si="92"/>
        <v>0055-P2-CPC-GA1-TRM-00409</v>
      </c>
      <c r="HV58" s="351">
        <f t="shared" si="93"/>
        <v>43987</v>
      </c>
      <c r="HW58" s="351" t="str">
        <f t="shared" si="94"/>
        <v>0055-P2-CPC-GA1-TRM-00409</v>
      </c>
      <c r="HX58" s="351">
        <f t="shared" si="95"/>
        <v>44033</v>
      </c>
      <c r="HY58" s="364"/>
      <c r="HZ58" s="361" t="str">
        <f t="shared" si="96"/>
        <v>выгружено</v>
      </c>
      <c r="IA58" s="361" t="str">
        <f t="shared" si="97"/>
        <v>A1</v>
      </c>
      <c r="IB58" s="361">
        <f t="shared" si="98"/>
        <v>1</v>
      </c>
      <c r="IC58" s="361">
        <f t="shared" si="99"/>
        <v>1</v>
      </c>
      <c r="ID58" s="351" t="str">
        <f t="shared" si="100"/>
        <v>1</v>
      </c>
      <c r="IE58" s="351" t="s">
        <v>894</v>
      </c>
      <c r="IF58" s="356">
        <v>1</v>
      </c>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row>
    <row r="59" spans="1:287" s="1" customFormat="1" ht="57" customHeight="1">
      <c r="A59" s="15"/>
      <c r="B59" s="31" t="s">
        <v>164</v>
      </c>
      <c r="C59" s="31" t="s">
        <v>165</v>
      </c>
      <c r="D59" s="14"/>
      <c r="E59" s="14"/>
      <c r="F59" s="14"/>
      <c r="G59" s="14"/>
      <c r="H59" s="14" t="s">
        <v>723</v>
      </c>
      <c r="I59" s="14" t="s">
        <v>724</v>
      </c>
      <c r="J59" s="14"/>
      <c r="K59" s="14"/>
      <c r="L59" s="14"/>
      <c r="M59" s="14"/>
      <c r="N59" s="14"/>
      <c r="O59" s="14"/>
      <c r="P59" s="14" t="s">
        <v>725</v>
      </c>
      <c r="Q59" s="14" t="s">
        <v>726</v>
      </c>
      <c r="R59" s="14" t="s">
        <v>212</v>
      </c>
      <c r="S59" s="14" t="s">
        <v>397</v>
      </c>
      <c r="T59" s="14" t="s">
        <v>398</v>
      </c>
      <c r="U59" s="14" t="s">
        <v>166</v>
      </c>
      <c r="V59" s="14"/>
      <c r="W59" s="14" t="str">
        <f>CONCATENATE(X59,"-",Y59,"-",Z59,AA59,,AB59,"-",AC59)</f>
        <v>4-30-JDMCN-0001</v>
      </c>
      <c r="X59" s="31">
        <v>4</v>
      </c>
      <c r="Y59" s="31">
        <v>30</v>
      </c>
      <c r="Z59" s="14" t="s">
        <v>330</v>
      </c>
      <c r="AA59" s="14" t="s">
        <v>333</v>
      </c>
      <c r="AB59" s="14" t="s">
        <v>332</v>
      </c>
      <c r="AC59" s="31" t="s">
        <v>194</v>
      </c>
      <c r="AD59" s="14"/>
      <c r="AE59" s="31">
        <v>3</v>
      </c>
      <c r="AF59" s="31">
        <v>3</v>
      </c>
      <c r="AG59" s="31" t="s">
        <v>174</v>
      </c>
      <c r="AH59" s="31">
        <v>437</v>
      </c>
      <c r="AI59" s="31" t="s">
        <v>228</v>
      </c>
      <c r="AJ59" s="14"/>
      <c r="AK59" s="14"/>
      <c r="AL59" s="14" t="s">
        <v>127</v>
      </c>
      <c r="AM59" s="14"/>
      <c r="AN59" s="14" t="s">
        <v>178</v>
      </c>
      <c r="AO59" s="14" t="str">
        <f>CONCATENATE("0055-",B59,"-",C59,"-","4",".",AE59,".",AF59,".",AG59,".",AH59,"-",AL59,".",AN59,"-",AI59)</f>
        <v>0055-CPC-GA1-4.3.3.30.437-ATH1.SB-0006</v>
      </c>
      <c r="AP59" s="14" t="str">
        <f>CONCATENATE("0055-",B59,"-",C59,"-","4",".",AE59,".",AF59,".",AG59,".",AH59,"-",AL59,"-",AN59,"-",AI59,"_",BD59,"_",U59)</f>
        <v>0055-CPC-GA1-4.3.3.30.437-ATH1-SB-0006_A1_ER</v>
      </c>
      <c r="AQ59" s="21" t="s">
        <v>354</v>
      </c>
      <c r="AR59" s="21" t="s">
        <v>433</v>
      </c>
      <c r="AS59" s="21" t="s">
        <v>425</v>
      </c>
      <c r="AT59" s="21" t="s">
        <v>424</v>
      </c>
      <c r="AU59" s="21" t="s">
        <v>352</v>
      </c>
      <c r="AV59" s="21" t="s">
        <v>368</v>
      </c>
      <c r="AW59" s="21" t="str">
        <f>CONCATENATE(AQ59," ",AS59,CHAR(10),W59,CHAR(10),AU59)</f>
        <v>DCS Marshalling Cabinet for NON-IS channels 
4-30-JDMCN-0001
Electrical circuits</v>
      </c>
      <c r="AX59" s="21" t="str">
        <f>CONCATENATE(AR59," ",AT59,CHAR(10),W59,CHAR(10),AV59)</f>
        <v>Шкаф кроссовый РСУ, аналоговые и дискретные сигналы, неискробезопасный
4-30-JDMCN-0001
Схема электрическая принципиальная</v>
      </c>
      <c r="AY59" s="14"/>
      <c r="AZ59" s="14" t="s">
        <v>798</v>
      </c>
      <c r="BA59" s="14" t="s">
        <v>600</v>
      </c>
      <c r="BB59" s="14" t="str">
        <f t="shared" si="103"/>
        <v>A1</v>
      </c>
      <c r="BC59" s="14" t="str">
        <f t="shared" si="102"/>
        <v>IFR</v>
      </c>
      <c r="BD59" s="14" t="str">
        <f>BB59</f>
        <v>A1</v>
      </c>
      <c r="BE59" s="14"/>
      <c r="BF59" s="14"/>
      <c r="BG59" s="20"/>
      <c r="BH59" s="14"/>
      <c r="BI59" s="14"/>
      <c r="BJ59" s="336">
        <v>44088</v>
      </c>
      <c r="BK59" s="336">
        <f ca="1">IF(BM59&gt;0,BL59,IF(BJ59&lt;TODAY(),WORKDAY(TODAY(),10),BJ59))</f>
        <v>43987</v>
      </c>
      <c r="BL59" s="41">
        <v>43987</v>
      </c>
      <c r="BM59" s="14" t="s">
        <v>858</v>
      </c>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336">
        <f>WORKDAY(BJ59,10)</f>
        <v>44102</v>
      </c>
      <c r="CR59" s="336">
        <f ca="1">IF(BM59&gt;0,WORKDAY(BK59,20),"-")</f>
        <v>44015</v>
      </c>
      <c r="CS59" s="337">
        <v>44033</v>
      </c>
      <c r="CT59" s="325" t="s">
        <v>905</v>
      </c>
      <c r="CU59" s="143">
        <v>1</v>
      </c>
      <c r="CV59" s="41">
        <f>WORKDAY(CQ59,10)</f>
        <v>44116</v>
      </c>
      <c r="CW59" s="41">
        <f ca="1">IF(CT59&gt;0,WORKDAY(CR59,10),"-")</f>
        <v>44029</v>
      </c>
      <c r="CX59" s="40"/>
      <c r="CY59" s="14"/>
      <c r="CZ59" s="41" t="str">
        <f>IF(CY59&gt;0,WORKDAY(CV59,10),"-")</f>
        <v>-</v>
      </c>
      <c r="DA59" s="41" t="str">
        <f>IF(CY59&gt;0,WORKDAY(CW59,10),"-")</f>
        <v>-</v>
      </c>
      <c r="DB59" s="14"/>
      <c r="DC59" s="14"/>
      <c r="DD59" s="143"/>
      <c r="DE59" s="41" t="str">
        <f>IF(DC59&gt;0,WORKDAY(CZ59,10),"-")</f>
        <v>-</v>
      </c>
      <c r="DF59" s="41" t="str">
        <f>IF(DC59&gt;0,WORKDAY(DA59,10),"-")</f>
        <v>-</v>
      </c>
      <c r="DG59" s="14"/>
      <c r="DH59" s="14"/>
      <c r="DI59" s="41" t="str">
        <f>IF(DH59&gt;0,WORKDAY(DE59,10),"-")</f>
        <v>-</v>
      </c>
      <c r="DJ59" s="41" t="str">
        <f>IF(DH59&gt;0,WORKDAY(DF59,10),"-")</f>
        <v>-</v>
      </c>
      <c r="DK59" s="14"/>
      <c r="DL59" s="14"/>
      <c r="DM59" s="143"/>
      <c r="DN59" s="41" t="str">
        <f>IF(DL59&gt;0,WORKDAY(DI59,10),"-")</f>
        <v>-</v>
      </c>
      <c r="DO59" s="41" t="str">
        <f>IF(DL59&gt;0,WORKDAY(DJ59,10),"-")</f>
        <v>-</v>
      </c>
      <c r="DP59" s="14"/>
      <c r="DQ59" s="14"/>
      <c r="DR59" s="41" t="str">
        <f>IF(DQ59&gt;0,WORKDAY(DN59,10),"-")</f>
        <v>-</v>
      </c>
      <c r="DS59" s="41" t="str">
        <f>IF(DQ59&gt;0,WORKDAY(DO59,10),"-")</f>
        <v>-</v>
      </c>
      <c r="DT59" s="14"/>
      <c r="DU59" s="14"/>
      <c r="DV59" s="205"/>
      <c r="DW59" s="41" t="str">
        <f>IF(DU59&gt;0,WORKDAY(DR59,10),"-")</f>
        <v>-</v>
      </c>
      <c r="DX59" s="41" t="str">
        <f>IF(DU59&gt;0,WORKDAY(DS59,10),"-")</f>
        <v>-</v>
      </c>
      <c r="DY59" s="14"/>
      <c r="DZ59" s="14"/>
      <c r="EA59" s="41" t="str">
        <f>IF(DZ59&gt;0,WORKDAY(DW59,10),"-")</f>
        <v>-</v>
      </c>
      <c r="EB59" s="41" t="str">
        <f>IF(DZ59&gt;0,WORKDAY(DX59,10),"-")</f>
        <v>-</v>
      </c>
      <c r="EC59" s="14"/>
      <c r="ED59" s="14"/>
      <c r="EE59" s="205"/>
      <c r="EF59" s="41" t="str">
        <f>IF(ED59&gt;0,WORKDAY(EA59,10),"-")</f>
        <v>-</v>
      </c>
      <c r="EG59" s="41" t="str">
        <f>IF(ED59&gt;0,WORKDAY(EB59,10),"-")</f>
        <v>-</v>
      </c>
      <c r="EH59" s="14"/>
      <c r="EI59" s="14"/>
      <c r="EJ59" s="41" t="str">
        <f>IF(EI59&gt;0,WORKDAY(EF59,10),"-")</f>
        <v>-</v>
      </c>
      <c r="EK59" s="41" t="str">
        <f>IF(EI59&gt;0,WORKDAY(EG59,10),"-")</f>
        <v>-</v>
      </c>
      <c r="EL59" s="14"/>
      <c r="EM59" s="14"/>
      <c r="EN59" s="205"/>
      <c r="EO59" s="41" t="str">
        <f>IF(EM59&gt;0,WORKDAY(EJ59,10),"-")</f>
        <v>-</v>
      </c>
      <c r="EP59" s="41" t="str">
        <f>IF(EM59&gt;0,WORKDAY(EK59,10),"-")</f>
        <v>-</v>
      </c>
      <c r="EQ59" s="14"/>
      <c r="ER59" s="14"/>
      <c r="ES59" s="41" t="str">
        <f>IF(ER59&gt;0,WORKDAY(EO59,10),"-")</f>
        <v>-</v>
      </c>
      <c r="ET59" s="41" t="str">
        <f>IF(ER59&gt;0,WORKDAY(EP59,10),"-")</f>
        <v>-</v>
      </c>
      <c r="EU59" s="14"/>
      <c r="EV59" s="14"/>
      <c r="EW59" s="205"/>
      <c r="EX59" s="41" t="str">
        <f>IF(EV59&gt;0,WORKDAY(ES59,10),"-")</f>
        <v>-</v>
      </c>
      <c r="EY59" s="41" t="str">
        <f>IF(EV59&gt;0,WORKDAY(ET59,10),"-")</f>
        <v>-</v>
      </c>
      <c r="EZ59" s="14"/>
      <c r="FA59" s="14"/>
      <c r="FB59" s="41" t="str">
        <f>IF(FA59&gt;0,WORKDAY(EX59,10),"-")</f>
        <v>-</v>
      </c>
      <c r="FC59" s="41" t="str">
        <f>IF(FA59&gt;0,WORKDAY(EY59,10),"-")</f>
        <v>-</v>
      </c>
      <c r="FD59" s="14"/>
      <c r="FE59" s="14"/>
      <c r="FF59" s="295"/>
      <c r="FG59" s="41">
        <v>43574</v>
      </c>
      <c r="FH59" s="41">
        <f ca="1">IF(BK59&gt;0,IF(DH59&gt;0,WORKDAY(DG59,20),IF(CY59&gt;0,WORKDAY(CX59,30),IF(CT59&gt;0,WORKDAY(CS59,40),FG59))),"-")</f>
        <v>44089</v>
      </c>
      <c r="FI59" s="147"/>
      <c r="FJ59" s="14"/>
      <c r="FK59" s="41" t="str">
        <f>IF(FJ59&gt;0,WORKDAY(FG59,10),"-")</f>
        <v>-</v>
      </c>
      <c r="FL59" s="41" t="str">
        <f>IF(FJ59&gt;0,WORKDAY(FH59,10),"-")</f>
        <v>-</v>
      </c>
      <c r="FM59" s="14"/>
      <c r="FN59" s="14"/>
      <c r="FO59" s="143"/>
      <c r="FP59" s="41">
        <v>43574</v>
      </c>
      <c r="FQ59" s="41" t="str">
        <f>IF(BT59&gt;0,IF(DQ59&gt;0,WORKDAY(DP59,20),IF(DH59&gt;0,WORKDAY(DG59,30),IF(DC59&gt;0,WORKDAY(DB59,40),FP59))),"-")</f>
        <v>-</v>
      </c>
      <c r="FR59" s="14"/>
      <c r="FS59" s="14"/>
      <c r="FT59" s="41" t="str">
        <f>IF(FS59&gt;0,WORKDAY(FP59,10),"-")</f>
        <v>-</v>
      </c>
      <c r="FU59" s="41" t="str">
        <f>IF(FS59&gt;0,WORKDAY(FQ59,10),"-")</f>
        <v>-</v>
      </c>
      <c r="FV59" s="14"/>
      <c r="FW59" s="14"/>
      <c r="FX59" s="205"/>
      <c r="FY59" s="41">
        <v>43574</v>
      </c>
      <c r="FZ59" s="41" t="str">
        <f>IF(CC59&gt;0,IF(DZ59&gt;0,WORKDAY(DY59,20),IF(DQ59&gt;0,WORKDAY(DP59,30),IF(DL59&gt;0,WORKDAY(DK59,40),FY59))),"-")</f>
        <v>-</v>
      </c>
      <c r="GA59" s="14"/>
      <c r="GB59" s="14"/>
      <c r="GC59" s="41" t="str">
        <f>IF(GB59&gt;0,WORKDAY(FY59,10),"-")</f>
        <v>-</v>
      </c>
      <c r="GD59" s="41" t="str">
        <f>IF(GB59&gt;0,WORKDAY(FZ59,10),"-")</f>
        <v>-</v>
      </c>
      <c r="GE59" s="14"/>
      <c r="GF59" s="14"/>
      <c r="GG59" s="205"/>
      <c r="GH59" s="41"/>
      <c r="GI59" s="41"/>
      <c r="GJ59" s="14"/>
      <c r="GK59" s="14"/>
      <c r="GL59" s="41" t="str">
        <f>IF(GK59&gt;0,WORKDAY(GH59,10),"-")</f>
        <v>-</v>
      </c>
      <c r="GM59" s="41" t="str">
        <f>IF(GK59&gt;0,WORKDAY(GI59,10),"-")</f>
        <v>-</v>
      </c>
      <c r="GN59" s="14"/>
      <c r="GO59" s="14"/>
      <c r="GP59" s="228"/>
      <c r="GQ59" s="295"/>
      <c r="GR59" s="295"/>
      <c r="GS59" s="295"/>
      <c r="GT59" s="295"/>
      <c r="GU59" s="295"/>
      <c r="GV59" s="295"/>
      <c r="GW59" s="295"/>
      <c r="GX59" s="295"/>
      <c r="GY59" s="295"/>
      <c r="GZ59" s="147"/>
      <c r="HA59" s="143">
        <f t="shared" ca="1" si="66"/>
        <v>1</v>
      </c>
      <c r="HB59" s="44">
        <f t="shared" ca="1" si="67"/>
        <v>1.3819095477386936E-3</v>
      </c>
      <c r="HC59" s="44">
        <f t="shared" ca="1" si="68"/>
        <v>2.5125628140703518E-3</v>
      </c>
      <c r="HD59" s="44">
        <f t="shared" ca="1" si="69"/>
        <v>2.2357723577235778E-3</v>
      </c>
      <c r="HE59" s="44">
        <f t="shared" ca="1" si="70"/>
        <v>4.0650406504065045E-3</v>
      </c>
      <c r="HF59" s="44"/>
      <c r="HG59" s="44"/>
      <c r="HH59" s="261"/>
      <c r="HI59" s="14" t="str">
        <f t="shared" si="71"/>
        <v>GA</v>
      </c>
      <c r="HJ59" s="41">
        <f t="shared" si="72"/>
        <v>43987</v>
      </c>
      <c r="HK59" s="267" t="str">
        <f t="shared" si="73"/>
        <v>A1</v>
      </c>
      <c r="HL59" s="268" t="str">
        <f t="shared" si="74"/>
        <v>0055-P2-GA1-CPC-TRM-00505</v>
      </c>
      <c r="HM59" s="320">
        <v>1</v>
      </c>
      <c r="HN59" t="s">
        <v>806</v>
      </c>
      <c r="HO59" s="351">
        <f t="shared" si="86"/>
        <v>1</v>
      </c>
      <c r="HP59" s="351" t="str">
        <f t="shared" si="87"/>
        <v>не выгружено 00</v>
      </c>
      <c r="HQ59" s="351" t="str">
        <f t="shared" si="88"/>
        <v>выгружено A1</v>
      </c>
      <c r="HR59" s="351">
        <f t="shared" si="89"/>
        <v>1</v>
      </c>
      <c r="HS59" s="351" t="b">
        <f t="shared" si="90"/>
        <v>0</v>
      </c>
      <c r="HT59" s="351" t="str">
        <f t="shared" si="91"/>
        <v>Выпустить в 00</v>
      </c>
      <c r="HU59" s="351" t="str">
        <f t="shared" si="92"/>
        <v>0055-P2-CPC-GA1-TRM-00409</v>
      </c>
      <c r="HV59" s="351">
        <f t="shared" si="93"/>
        <v>43987</v>
      </c>
      <c r="HW59" s="351" t="str">
        <f t="shared" si="94"/>
        <v>0055-P2-CPC-GA1-TRM-00409</v>
      </c>
      <c r="HX59" s="351">
        <f t="shared" si="95"/>
        <v>44033</v>
      </c>
      <c r="HY59" s="364"/>
      <c r="HZ59" s="361" t="str">
        <f t="shared" si="96"/>
        <v>выгружено</v>
      </c>
      <c r="IA59" s="361" t="str">
        <f t="shared" si="97"/>
        <v>A1</v>
      </c>
      <c r="IB59" s="361">
        <f t="shared" si="98"/>
        <v>1</v>
      </c>
      <c r="IC59" s="361">
        <f t="shared" si="99"/>
        <v>1</v>
      </c>
      <c r="ID59" s="351" t="str">
        <f t="shared" si="100"/>
        <v>1</v>
      </c>
      <c r="IE59" s="351" t="s">
        <v>894</v>
      </c>
      <c r="IF59" s="356">
        <v>1</v>
      </c>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row>
    <row r="60" spans="1:287" s="1" customFormat="1" ht="57" customHeight="1">
      <c r="A60" s="15"/>
      <c r="B60" s="31" t="s">
        <v>164</v>
      </c>
      <c r="C60" s="31" t="s">
        <v>165</v>
      </c>
      <c r="D60" s="14"/>
      <c r="E60" s="14"/>
      <c r="F60" s="14"/>
      <c r="G60" s="14"/>
      <c r="H60" s="14" t="s">
        <v>723</v>
      </c>
      <c r="I60" s="14" t="s">
        <v>724</v>
      </c>
      <c r="J60" s="14"/>
      <c r="K60" s="14"/>
      <c r="L60" s="14"/>
      <c r="M60" s="14"/>
      <c r="N60" s="14"/>
      <c r="O60" s="14"/>
      <c r="P60" s="14" t="s">
        <v>725</v>
      </c>
      <c r="Q60" s="14" t="s">
        <v>726</v>
      </c>
      <c r="R60" s="14" t="s">
        <v>212</v>
      </c>
      <c r="S60" s="14" t="s">
        <v>397</v>
      </c>
      <c r="T60" s="14" t="s">
        <v>398</v>
      </c>
      <c r="U60" s="14" t="s">
        <v>166</v>
      </c>
      <c r="V60" s="14"/>
      <c r="W60" s="14" t="str">
        <f>CONCATENATE(X60,"-",Y60,"-",Z60,AA60,,AB60,"-",AC60)</f>
        <v>4-30-JDMCN-0001</v>
      </c>
      <c r="X60" s="31">
        <v>4</v>
      </c>
      <c r="Y60" s="31">
        <v>30</v>
      </c>
      <c r="Z60" s="14" t="s">
        <v>330</v>
      </c>
      <c r="AA60" s="14" t="s">
        <v>333</v>
      </c>
      <c r="AB60" s="14" t="s">
        <v>332</v>
      </c>
      <c r="AC60" s="31" t="s">
        <v>194</v>
      </c>
      <c r="AD60" s="14"/>
      <c r="AE60" s="31">
        <v>3</v>
      </c>
      <c r="AF60" s="31" t="s">
        <v>189</v>
      </c>
      <c r="AG60" s="31" t="s">
        <v>174</v>
      </c>
      <c r="AH60" s="31">
        <v>437</v>
      </c>
      <c r="AI60" s="31" t="s">
        <v>228</v>
      </c>
      <c r="AJ60" s="14"/>
      <c r="AK60" s="14"/>
      <c r="AL60" s="14" t="s">
        <v>127</v>
      </c>
      <c r="AM60" s="14"/>
      <c r="AN60" s="14" t="s">
        <v>675</v>
      </c>
      <c r="AO60" s="14" t="str">
        <f>CONCATENATE("0055-",B60,"-",C60,"-","4",".",AE60,".",AF60,".",AG60,".",AH60,"-",AL60,".",AN60,"-",AI60)</f>
        <v>0055-CPC-GA1-4.3.3.30.437-ATH1.JH-0006</v>
      </c>
      <c r="AP60" s="14" t="str">
        <f>CONCATENATE("0055-",B60,"-",C60,"-","4",".",AE60,".",AF60,".",AG60,".",AH60,"-",AL60,"-",AN60,"-",AI60,"_",BD60,"_",U60)</f>
        <v>0055-CPC-GA1-4.3.3.30.437-ATH1-JH-0006_00_ER</v>
      </c>
      <c r="AQ60" s="21" t="s">
        <v>354</v>
      </c>
      <c r="AR60" s="21" t="s">
        <v>433</v>
      </c>
      <c r="AS60" s="21" t="s">
        <v>425</v>
      </c>
      <c r="AT60" s="21" t="s">
        <v>424</v>
      </c>
      <c r="AU60" s="21" t="s">
        <v>315</v>
      </c>
      <c r="AV60" s="21" t="s">
        <v>316</v>
      </c>
      <c r="AW60" s="21" t="str">
        <f>CONCATENATE(AQ60," ",AS60,CHAR(10),W60,CHAR(10),AU60)</f>
        <v>DCS Marshalling Cabinet for NON-IS channels 
4-30-JDMCN-0001
Passport</v>
      </c>
      <c r="AX60" s="21" t="str">
        <f>CONCATENATE(AR60," ",AT60,CHAR(10),W60,CHAR(10),AV60)</f>
        <v>Шкаф кроссовый РСУ, аналоговые и дискретные сигналы, неискробезопасный
4-30-JDMCN-0001
Паспорт</v>
      </c>
      <c r="AY60" s="14"/>
      <c r="AZ60" s="14" t="s">
        <v>798</v>
      </c>
      <c r="BA60" s="14" t="s">
        <v>600</v>
      </c>
      <c r="BB60" s="14" t="str">
        <f t="shared" si="103"/>
        <v>00</v>
      </c>
      <c r="BC60" s="14" t="str">
        <f t="shared" si="102"/>
        <v>IFU</v>
      </c>
      <c r="BD60" s="14" t="str">
        <f>BB60</f>
        <v>00</v>
      </c>
      <c r="BE60" s="14"/>
      <c r="BF60" s="14"/>
      <c r="BG60" s="20"/>
      <c r="BH60" s="14"/>
      <c r="BI60" s="14"/>
      <c r="BJ60" s="336">
        <v>44088</v>
      </c>
      <c r="BK60" s="336">
        <f ca="1">IF(BM60&gt;0,BL60,IF(BJ60&lt;TODAY(),WORKDAY(TODAY(),10),BJ60))</f>
        <v>43997</v>
      </c>
      <c r="BL60" s="41">
        <v>43997</v>
      </c>
      <c r="BM60" s="14" t="s">
        <v>866</v>
      </c>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336">
        <f>WORKDAY(BJ60,10)</f>
        <v>44102</v>
      </c>
      <c r="CR60" s="336">
        <f ca="1">IF(BM60&gt;0,WORKDAY(BK60,20),"-")</f>
        <v>44025</v>
      </c>
      <c r="CS60" s="336">
        <v>44013</v>
      </c>
      <c r="CT60" s="325" t="s">
        <v>903</v>
      </c>
      <c r="CU60" s="143">
        <v>3</v>
      </c>
      <c r="CV60" s="41">
        <f>WORKDAY(CQ60,10)</f>
        <v>44116</v>
      </c>
      <c r="CW60" s="41">
        <f ca="1">IF(CT60&gt;0,WORKDAY(CR60,10),"-")</f>
        <v>44039</v>
      </c>
      <c r="CX60" s="14"/>
      <c r="CY60" s="14"/>
      <c r="CZ60" s="41" t="str">
        <f>IF(CY60&gt;0,WORKDAY(CV60,10),"-")</f>
        <v>-</v>
      </c>
      <c r="DA60" s="41" t="str">
        <f>IF(CY60&gt;0,WORKDAY(CW60,10),"-")</f>
        <v>-</v>
      </c>
      <c r="DB60" s="14"/>
      <c r="DC60" s="14"/>
      <c r="DD60" s="143"/>
      <c r="DE60" s="41" t="str">
        <f>IF(DC60&gt;0,WORKDAY(CZ60,10),"-")</f>
        <v>-</v>
      </c>
      <c r="DF60" s="41" t="str">
        <f>IF(DC60&gt;0,WORKDAY(DA60,10),"-")</f>
        <v>-</v>
      </c>
      <c r="DG60" s="14"/>
      <c r="DH60" s="14"/>
      <c r="DI60" s="41" t="str">
        <f>IF(DH60&gt;0,WORKDAY(DE60,10),"-")</f>
        <v>-</v>
      </c>
      <c r="DJ60" s="41" t="str">
        <f>IF(DH60&gt;0,WORKDAY(DF60,10),"-")</f>
        <v>-</v>
      </c>
      <c r="DK60" s="14"/>
      <c r="DL60" s="14"/>
      <c r="DM60" s="143"/>
      <c r="DN60" s="41" t="str">
        <f>IF(DL60&gt;0,WORKDAY(DI60,10),"-")</f>
        <v>-</v>
      </c>
      <c r="DO60" s="41" t="str">
        <f>IF(DL60&gt;0,WORKDAY(DJ60,10),"-")</f>
        <v>-</v>
      </c>
      <c r="DP60" s="14"/>
      <c r="DQ60" s="14"/>
      <c r="DR60" s="41" t="str">
        <f>IF(DQ60&gt;0,WORKDAY(DN60,10),"-")</f>
        <v>-</v>
      </c>
      <c r="DS60" s="41" t="str">
        <f>IF(DQ60&gt;0,WORKDAY(DO60,10),"-")</f>
        <v>-</v>
      </c>
      <c r="DT60" s="14"/>
      <c r="DU60" s="14"/>
      <c r="DV60" s="205"/>
      <c r="DW60" s="41" t="str">
        <f>IF(DU60&gt;0,WORKDAY(DR60,10),"-")</f>
        <v>-</v>
      </c>
      <c r="DX60" s="41" t="str">
        <f>IF(DU60&gt;0,WORKDAY(DS60,10),"-")</f>
        <v>-</v>
      </c>
      <c r="DY60" s="14"/>
      <c r="DZ60" s="14"/>
      <c r="EA60" s="41" t="str">
        <f>IF(DZ60&gt;0,WORKDAY(DW60,10),"-")</f>
        <v>-</v>
      </c>
      <c r="EB60" s="41" t="str">
        <f>IF(DZ60&gt;0,WORKDAY(DX60,10),"-")</f>
        <v>-</v>
      </c>
      <c r="EC60" s="14"/>
      <c r="ED60" s="14"/>
      <c r="EE60" s="205"/>
      <c r="EF60" s="41" t="str">
        <f>IF(ED60&gt;0,WORKDAY(EA60,10),"-")</f>
        <v>-</v>
      </c>
      <c r="EG60" s="41" t="str">
        <f>IF(ED60&gt;0,WORKDAY(EB60,10),"-")</f>
        <v>-</v>
      </c>
      <c r="EH60" s="14"/>
      <c r="EI60" s="14"/>
      <c r="EJ60" s="41" t="str">
        <f>IF(EI60&gt;0,WORKDAY(EF60,10),"-")</f>
        <v>-</v>
      </c>
      <c r="EK60" s="41" t="str">
        <f>IF(EI60&gt;0,WORKDAY(EG60,10),"-")</f>
        <v>-</v>
      </c>
      <c r="EL60" s="14"/>
      <c r="EM60" s="14"/>
      <c r="EN60" s="205"/>
      <c r="EO60" s="41" t="str">
        <f>IF(EM60&gt;0,WORKDAY(EJ60,10),"-")</f>
        <v>-</v>
      </c>
      <c r="EP60" s="41" t="str">
        <f>IF(EM60&gt;0,WORKDAY(EK60,10),"-")</f>
        <v>-</v>
      </c>
      <c r="EQ60" s="14"/>
      <c r="ER60" s="14"/>
      <c r="ES60" s="41" t="str">
        <f>IF(ER60&gt;0,WORKDAY(EO60,10),"-")</f>
        <v>-</v>
      </c>
      <c r="ET60" s="41" t="str">
        <f>IF(ER60&gt;0,WORKDAY(EP60,10),"-")</f>
        <v>-</v>
      </c>
      <c r="EU60" s="14"/>
      <c r="EV60" s="14"/>
      <c r="EW60" s="205"/>
      <c r="EX60" s="41" t="str">
        <f>IF(EV60&gt;0,WORKDAY(ES60,10),"-")</f>
        <v>-</v>
      </c>
      <c r="EY60" s="41" t="str">
        <f>IF(EV60&gt;0,WORKDAY(ET60,10),"-")</f>
        <v>-</v>
      </c>
      <c r="EZ60" s="14"/>
      <c r="FA60" s="14"/>
      <c r="FB60" s="41" t="str">
        <f>IF(FA60&gt;0,WORKDAY(EX60,10),"-")</f>
        <v>-</v>
      </c>
      <c r="FC60" s="41" t="str">
        <f>IF(FA60&gt;0,WORKDAY(EY60,10),"-")</f>
        <v>-</v>
      </c>
      <c r="FD60" s="14"/>
      <c r="FE60" s="14"/>
      <c r="FF60" s="295"/>
      <c r="FG60" s="41">
        <v>43574</v>
      </c>
      <c r="FH60" s="41">
        <f ca="1">IF(BK60&gt;0,IF(DH60&gt;0,WORKDAY(DG60,20),IF(CY60&gt;0,WORKDAY(CX60,30),IF(CT60&gt;0,WORKDAY(CS60,40),FG60))),"-")</f>
        <v>44069</v>
      </c>
      <c r="FI60" s="14">
        <v>44088</v>
      </c>
      <c r="FJ60" s="14" t="s">
        <v>924</v>
      </c>
      <c r="FK60" s="41">
        <f>IF(FJ60&gt;0,WORKDAY(FG60,10),"-")</f>
        <v>43588</v>
      </c>
      <c r="FL60" s="41">
        <f ca="1">IF(FJ60&gt;0,WORKDAY(FH60,10),"-")</f>
        <v>44083</v>
      </c>
      <c r="FM60" s="14"/>
      <c r="FN60" s="14"/>
      <c r="FO60" s="143"/>
      <c r="FP60" s="41">
        <v>43574</v>
      </c>
      <c r="FQ60" s="41" t="str">
        <f>IF(BT60&gt;0,IF(DQ60&gt;0,WORKDAY(DP60,20),IF(DH60&gt;0,WORKDAY(DG60,30),IF(DC60&gt;0,WORKDAY(DB60,40),FP60))),"-")</f>
        <v>-</v>
      </c>
      <c r="FR60" s="14"/>
      <c r="FS60" s="14"/>
      <c r="FT60" s="41" t="str">
        <f>IF(FS60&gt;0,WORKDAY(FP60,10),"-")</f>
        <v>-</v>
      </c>
      <c r="FU60" s="41" t="str">
        <f>IF(FS60&gt;0,WORKDAY(FQ60,10),"-")</f>
        <v>-</v>
      </c>
      <c r="FV60" s="14"/>
      <c r="FW60" s="14"/>
      <c r="FX60" s="205"/>
      <c r="FY60" s="41">
        <v>43574</v>
      </c>
      <c r="FZ60" s="41" t="str">
        <f>IF(CC60&gt;0,IF(DZ60&gt;0,WORKDAY(DY60,20),IF(DQ60&gt;0,WORKDAY(DP60,30),IF(DL60&gt;0,WORKDAY(DK60,40),FY60))),"-")</f>
        <v>-</v>
      </c>
      <c r="GA60" s="14"/>
      <c r="GB60" s="14"/>
      <c r="GC60" s="41" t="str">
        <f>IF(GB60&gt;0,WORKDAY(FY60,10),"-")</f>
        <v>-</v>
      </c>
      <c r="GD60" s="41" t="str">
        <f>IF(GB60&gt;0,WORKDAY(FZ60,10),"-")</f>
        <v>-</v>
      </c>
      <c r="GE60" s="14"/>
      <c r="GF60" s="14"/>
      <c r="GG60" s="205"/>
      <c r="GH60" s="41"/>
      <c r="GI60" s="41"/>
      <c r="GJ60" s="14"/>
      <c r="GK60" s="14"/>
      <c r="GL60" s="41" t="str">
        <f>IF(GK60&gt;0,WORKDAY(GH60,10),"-")</f>
        <v>-</v>
      </c>
      <c r="GM60" s="41" t="str">
        <f>IF(GK60&gt;0,WORKDAY(GI60,10),"-")</f>
        <v>-</v>
      </c>
      <c r="GN60" s="14"/>
      <c r="GO60" s="14"/>
      <c r="GP60" s="228"/>
      <c r="GQ60" s="295"/>
      <c r="GR60" s="295"/>
      <c r="GS60" s="295"/>
      <c r="GT60" s="295"/>
      <c r="GU60" s="295"/>
      <c r="GV60" s="295"/>
      <c r="GW60" s="295"/>
      <c r="GX60" s="295"/>
      <c r="GY60" s="295"/>
      <c r="GZ60" s="147"/>
      <c r="HA60" s="143">
        <f t="shared" ca="1" si="66"/>
        <v>1</v>
      </c>
      <c r="HB60" s="44">
        <f t="shared" ca="1" si="67"/>
        <v>2.5125628140703518E-3</v>
      </c>
      <c r="HC60" s="44">
        <f t="shared" ca="1" si="68"/>
        <v>2.5125628140703518E-3</v>
      </c>
      <c r="HD60" s="44">
        <f t="shared" ca="1" si="69"/>
        <v>4.0650406504065045E-3</v>
      </c>
      <c r="HE60" s="44">
        <f t="shared" ca="1" si="70"/>
        <v>4.0650406504065045E-3</v>
      </c>
      <c r="HF60" s="44"/>
      <c r="HG60" s="44"/>
      <c r="HH60" s="261"/>
      <c r="HI60" s="14" t="str">
        <f t="shared" si="71"/>
        <v>rev. 00</v>
      </c>
      <c r="HJ60" s="41">
        <f t="shared" si="72"/>
        <v>44088</v>
      </c>
      <c r="HK60" s="267" t="str">
        <f t="shared" si="73"/>
        <v>00</v>
      </c>
      <c r="HL60" s="268" t="str">
        <f t="shared" si="74"/>
        <v>0055-P2-CPC-GA1-TRM-00581</v>
      </c>
      <c r="HM60" s="320">
        <v>1</v>
      </c>
      <c r="HN60" t="s">
        <v>806</v>
      </c>
      <c r="HO60" s="351">
        <f t="shared" si="86"/>
        <v>3</v>
      </c>
      <c r="HP60" s="351" t="str">
        <f t="shared" si="87"/>
        <v>ожидание 00</v>
      </c>
      <c r="HQ60" s="351" t="str">
        <f t="shared" si="88"/>
        <v>выгружено 00</v>
      </c>
      <c r="HR60" s="351" t="str">
        <f t="shared" si="89"/>
        <v>ожидание 00</v>
      </c>
      <c r="HS60" s="351" t="b">
        <f t="shared" si="90"/>
        <v>0</v>
      </c>
      <c r="HT60" s="351" t="str">
        <f t="shared" si="91"/>
        <v>ожидание замечаний</v>
      </c>
      <c r="HU60" s="351" t="str">
        <f t="shared" si="92"/>
        <v>0055-P2-CPC-GA1-TRM-00396</v>
      </c>
      <c r="HV60" s="351">
        <f t="shared" si="93"/>
        <v>44088</v>
      </c>
      <c r="HW60" s="351" t="str">
        <f t="shared" si="94"/>
        <v>ожидание 00</v>
      </c>
      <c r="HX60" s="351" t="str">
        <f t="shared" si="95"/>
        <v>ожидание 00</v>
      </c>
      <c r="HY60" s="364"/>
      <c r="HZ60" s="361" t="str">
        <f t="shared" si="96"/>
        <v>выгружено</v>
      </c>
      <c r="IA60" s="361" t="str">
        <f t="shared" si="97"/>
        <v>00</v>
      </c>
      <c r="IB60" s="361" t="str">
        <f t="shared" si="98"/>
        <v>ожидание замечаний к ревизии</v>
      </c>
      <c r="IC60" s="361" t="str">
        <f t="shared" si="99"/>
        <v>00</v>
      </c>
      <c r="ID60" s="351" t="str">
        <f t="shared" si="100"/>
        <v>1</v>
      </c>
      <c r="IE60" s="351" t="s">
        <v>894</v>
      </c>
      <c r="IF60" s="356">
        <v>1</v>
      </c>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row>
    <row r="61" spans="1:287" s="27" customFormat="1" ht="15" customHeight="1">
      <c r="A61" s="15"/>
      <c r="B61" s="32"/>
      <c r="C61" s="32"/>
      <c r="D61" s="26"/>
      <c r="E61" s="26"/>
      <c r="F61" s="26"/>
      <c r="G61" s="26"/>
      <c r="H61" s="26"/>
      <c r="I61" s="26"/>
      <c r="J61" s="26"/>
      <c r="K61" s="26"/>
      <c r="L61" s="26"/>
      <c r="M61" s="26"/>
      <c r="N61" s="26"/>
      <c r="O61" s="26"/>
      <c r="P61" s="26"/>
      <c r="Q61" s="26"/>
      <c r="R61" s="26"/>
      <c r="S61" s="26"/>
      <c r="T61" s="26"/>
      <c r="U61" s="26"/>
      <c r="V61" s="26"/>
      <c r="W61" s="32"/>
      <c r="X61" s="32"/>
      <c r="Y61" s="32"/>
      <c r="Z61" s="32"/>
      <c r="AA61" s="32"/>
      <c r="AB61" s="32"/>
      <c r="AC61" s="32"/>
      <c r="AD61" s="26"/>
      <c r="AE61" s="32"/>
      <c r="AF61" s="32"/>
      <c r="AG61" s="32"/>
      <c r="AH61" s="32"/>
      <c r="AI61" s="32"/>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341"/>
      <c r="BK61" s="341"/>
      <c r="BL61" s="163"/>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338"/>
      <c r="CR61" s="338"/>
      <c r="CS61" s="338"/>
      <c r="CT61" s="326"/>
      <c r="CU61" s="219"/>
      <c r="CV61" s="26"/>
      <c r="CW61" s="26"/>
      <c r="CX61" s="26"/>
      <c r="CY61" s="26"/>
      <c r="CZ61" s="26"/>
      <c r="DA61" s="26"/>
      <c r="DB61" s="26"/>
      <c r="DC61" s="26"/>
      <c r="DD61" s="219"/>
      <c r="DE61" s="26"/>
      <c r="DF61" s="26"/>
      <c r="DG61" s="26"/>
      <c r="DH61" s="26"/>
      <c r="DI61" s="26"/>
      <c r="DJ61" s="26"/>
      <c r="DK61" s="26"/>
      <c r="DL61" s="26"/>
      <c r="DM61" s="219"/>
      <c r="DN61" s="26"/>
      <c r="DO61" s="26"/>
      <c r="DP61" s="26"/>
      <c r="DQ61" s="26"/>
      <c r="DR61" s="26"/>
      <c r="DS61" s="26"/>
      <c r="DT61" s="26"/>
      <c r="DU61" s="26"/>
      <c r="DV61" s="229"/>
      <c r="DW61" s="26"/>
      <c r="DX61" s="26"/>
      <c r="DY61" s="26"/>
      <c r="DZ61" s="26"/>
      <c r="EA61" s="26"/>
      <c r="EB61" s="26"/>
      <c r="EC61" s="26"/>
      <c r="ED61" s="26"/>
      <c r="EE61" s="229"/>
      <c r="EF61" s="26"/>
      <c r="EG61" s="26"/>
      <c r="EH61" s="26"/>
      <c r="EI61" s="26"/>
      <c r="EJ61" s="26"/>
      <c r="EK61" s="26"/>
      <c r="EL61" s="26"/>
      <c r="EM61" s="26"/>
      <c r="EN61" s="229"/>
      <c r="EO61" s="26"/>
      <c r="EP61" s="26"/>
      <c r="EQ61" s="26"/>
      <c r="ER61" s="26"/>
      <c r="ES61" s="26"/>
      <c r="ET61" s="26"/>
      <c r="EU61" s="26"/>
      <c r="EV61" s="26"/>
      <c r="EW61" s="229"/>
      <c r="EX61" s="26"/>
      <c r="EY61" s="26"/>
      <c r="EZ61" s="26"/>
      <c r="FA61" s="26"/>
      <c r="FB61" s="26"/>
      <c r="FC61" s="26"/>
      <c r="FD61" s="26"/>
      <c r="FE61" s="26"/>
      <c r="FF61" s="229"/>
      <c r="FG61" s="26"/>
      <c r="FH61" s="26"/>
      <c r="FI61" s="26"/>
      <c r="FJ61" s="26"/>
      <c r="FK61" s="26"/>
      <c r="FL61" s="26"/>
      <c r="FM61" s="26"/>
      <c r="FN61" s="26"/>
      <c r="FO61" s="219"/>
      <c r="FP61" s="26"/>
      <c r="FQ61" s="26"/>
      <c r="FR61" s="26"/>
      <c r="FS61" s="26"/>
      <c r="FT61" s="26"/>
      <c r="FU61" s="26"/>
      <c r="FV61" s="26"/>
      <c r="FW61" s="26"/>
      <c r="FX61" s="229"/>
      <c r="FY61" s="26"/>
      <c r="FZ61" s="26"/>
      <c r="GA61" s="26"/>
      <c r="GB61" s="26"/>
      <c r="GC61" s="26"/>
      <c r="GD61" s="26"/>
      <c r="GE61" s="26"/>
      <c r="GF61" s="26"/>
      <c r="GG61" s="229"/>
      <c r="GH61" s="26"/>
      <c r="GI61" s="26"/>
      <c r="GJ61" s="26"/>
      <c r="GK61" s="26"/>
      <c r="GL61" s="26"/>
      <c r="GM61" s="26"/>
      <c r="GN61" s="26"/>
      <c r="GO61" s="26"/>
      <c r="GP61" s="229"/>
      <c r="GQ61" s="229"/>
      <c r="GR61" s="229"/>
      <c r="GS61" s="229"/>
      <c r="GT61" s="229"/>
      <c r="GU61" s="229"/>
      <c r="GV61" s="229"/>
      <c r="GW61" s="229"/>
      <c r="GX61" s="229"/>
      <c r="GY61" s="229"/>
      <c r="GZ61" s="229"/>
      <c r="HA61" s="143">
        <f t="shared" si="66"/>
        <v>0</v>
      </c>
      <c r="HB61" s="44">
        <f t="shared" si="67"/>
        <v>0</v>
      </c>
      <c r="HC61" s="44">
        <f t="shared" si="68"/>
        <v>0</v>
      </c>
      <c r="HD61" s="44">
        <f t="shared" si="69"/>
        <v>0</v>
      </c>
      <c r="HE61" s="44">
        <f t="shared" si="70"/>
        <v>0</v>
      </c>
      <c r="HF61" s="44"/>
      <c r="HG61" s="26"/>
      <c r="HH61" s="262"/>
      <c r="HI61" s="14" t="str">
        <f t="shared" si="71"/>
        <v>не выпущено</v>
      </c>
      <c r="HJ61" s="41" t="str">
        <f t="shared" si="72"/>
        <v>-</v>
      </c>
      <c r="HK61" s="267" t="str">
        <f t="shared" si="73"/>
        <v>-</v>
      </c>
      <c r="HL61" s="268" t="str">
        <f t="shared" si="74"/>
        <v>-</v>
      </c>
      <c r="HM61" s="320">
        <v>1</v>
      </c>
      <c r="HN61"/>
      <c r="HO61" s="351" t="str">
        <f t="shared" si="86"/>
        <v>---/---</v>
      </c>
      <c r="HP61" s="351" t="str">
        <f t="shared" si="87"/>
        <v>---/---</v>
      </c>
      <c r="HQ61" s="351" t="str">
        <f t="shared" si="88"/>
        <v>---/---</v>
      </c>
      <c r="HR61" s="351" t="str">
        <f t="shared" si="89"/>
        <v>---/---</v>
      </c>
      <c r="HS61" s="351" t="b">
        <f t="shared" si="90"/>
        <v>0</v>
      </c>
      <c r="HT61" s="351" t="str">
        <f t="shared" si="91"/>
        <v>---/---</v>
      </c>
      <c r="HU61" s="351" t="str">
        <f t="shared" si="92"/>
        <v>---/---</v>
      </c>
      <c r="HV61" s="351" t="str">
        <f t="shared" si="93"/>
        <v>---/---</v>
      </c>
      <c r="HW61" s="351" t="str">
        <f t="shared" si="94"/>
        <v>---/---</v>
      </c>
      <c r="HX61" s="351" t="str">
        <f t="shared" si="95"/>
        <v>---/---</v>
      </c>
      <c r="HY61" s="364"/>
      <c r="HZ61" s="361" t="str">
        <f t="shared" si="96"/>
        <v>---/---</v>
      </c>
      <c r="IA61" s="361" t="str">
        <f t="shared" si="97"/>
        <v>---/---</v>
      </c>
      <c r="IB61" s="361" t="str">
        <f t="shared" si="98"/>
        <v>---/---</v>
      </c>
      <c r="IC61" s="361" t="str">
        <f t="shared" si="99"/>
        <v>---/---</v>
      </c>
      <c r="ID61" s="351" t="str">
        <f t="shared" si="100"/>
        <v>---/---</v>
      </c>
      <c r="IE61" s="351" t="s">
        <v>897</v>
      </c>
      <c r="IF61" s="356"/>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row>
    <row r="62" spans="1:287" s="1" customFormat="1" ht="42.75" customHeight="1">
      <c r="A62" s="15"/>
      <c r="B62" s="31" t="s">
        <v>164</v>
      </c>
      <c r="C62" s="31" t="s">
        <v>165</v>
      </c>
      <c r="D62" s="14"/>
      <c r="E62" s="14"/>
      <c r="F62" s="14"/>
      <c r="G62" s="14"/>
      <c r="H62" s="14" t="s">
        <v>723</v>
      </c>
      <c r="I62" s="14" t="s">
        <v>724</v>
      </c>
      <c r="J62" s="14"/>
      <c r="K62" s="14"/>
      <c r="L62" s="14"/>
      <c r="M62" s="14"/>
      <c r="N62" s="14"/>
      <c r="O62" s="14"/>
      <c r="P62" s="14" t="s">
        <v>725</v>
      </c>
      <c r="Q62" s="14" t="s">
        <v>726</v>
      </c>
      <c r="R62" s="14" t="s">
        <v>212</v>
      </c>
      <c r="S62" s="14" t="s">
        <v>397</v>
      </c>
      <c r="T62" s="14" t="s">
        <v>398</v>
      </c>
      <c r="U62" s="14" t="s">
        <v>166</v>
      </c>
      <c r="V62" s="14"/>
      <c r="W62" s="14" t="str">
        <f>CONCATENATE(X62,"-",Y62,"-",Z62,AA62,,AB62,"-",AC62)</f>
        <v>4-30-JDNC-0001</v>
      </c>
      <c r="X62" s="31">
        <v>4</v>
      </c>
      <c r="Y62" s="31">
        <v>30</v>
      </c>
      <c r="Z62" s="14" t="s">
        <v>330</v>
      </c>
      <c r="AA62" s="14" t="s">
        <v>335</v>
      </c>
      <c r="AB62" s="14"/>
      <c r="AC62" s="31" t="s">
        <v>194</v>
      </c>
      <c r="AD62" s="14"/>
      <c r="AE62" s="31">
        <v>3</v>
      </c>
      <c r="AF62" s="31">
        <v>3</v>
      </c>
      <c r="AG62" s="31" t="s">
        <v>174</v>
      </c>
      <c r="AH62" s="31">
        <v>437</v>
      </c>
      <c r="AI62" s="31" t="s">
        <v>234</v>
      </c>
      <c r="AJ62" s="14"/>
      <c r="AK62" s="14"/>
      <c r="AL62" s="14" t="s">
        <v>127</v>
      </c>
      <c r="AM62" s="14"/>
      <c r="AN62" s="14" t="s">
        <v>175</v>
      </c>
      <c r="AO62" s="14" t="str">
        <f>CONCATENATE("0055-",B62,"-",C62,"-","4",".",AE62,".",AF62,".",AG62,".",AH62,"-",AL62,".",AN62,"-",AI62)</f>
        <v>0055-CPC-GA1-4.3.3.30.437-ATH1.RD-0008</v>
      </c>
      <c r="AP62" s="14" t="str">
        <f>CONCATENATE("0055-",B62,"-",C62,"-","4",".",AE62,".",AF62,".",AG62,".",AH62,"-",AL62,"-",AN62,"-",AI62,"_",BD62,"_",U62)</f>
        <v>0055-CPC-GA1-4.3.3.30.437-ATH1-RD-0008_A1_ER</v>
      </c>
      <c r="AQ62" s="21" t="s">
        <v>426</v>
      </c>
      <c r="AR62" s="21" t="s">
        <v>432</v>
      </c>
      <c r="AS62" s="21"/>
      <c r="AT62" s="21"/>
      <c r="AU62" s="21" t="s">
        <v>349</v>
      </c>
      <c r="AV62" s="21" t="s">
        <v>365</v>
      </c>
      <c r="AW62" s="21" t="str">
        <f>CONCATENATE(AQ62," ",AS62,CHAR(10),W62,CHAR(10),AU62)</f>
        <v>DCS Network Cabinet 
4-30-JDNC-0001
List of drawings</v>
      </c>
      <c r="AX62" s="21" t="str">
        <f>CONCATENATE(AR62," ",AT62,CHAR(10),W62,CHAR(10),AV62)</f>
        <v>Шкаф коммуникационный РСУ 
4-30-JDNC-0001
Ведомость документов</v>
      </c>
      <c r="AY62" s="14"/>
      <c r="AZ62" s="14" t="s">
        <v>798</v>
      </c>
      <c r="BA62" s="14" t="s">
        <v>529</v>
      </c>
      <c r="BB62" s="14" t="str">
        <f t="shared" si="103"/>
        <v>A1</v>
      </c>
      <c r="BC62" s="14" t="str">
        <f t="shared" si="102"/>
        <v>IFR</v>
      </c>
      <c r="BD62" s="14" t="str">
        <f>BB62</f>
        <v>A1</v>
      </c>
      <c r="BE62" s="14"/>
      <c r="BF62" s="14"/>
      <c r="BG62" s="20"/>
      <c r="BH62" s="14"/>
      <c r="BI62" s="14"/>
      <c r="BJ62" s="336">
        <v>44088</v>
      </c>
      <c r="BK62" s="336">
        <f ca="1">IF(BM62&gt;0,BL62,IF(BJ62&lt;TODAY(),WORKDAY(TODAY(),10),BJ62))</f>
        <v>43987</v>
      </c>
      <c r="BL62" s="41">
        <v>43987</v>
      </c>
      <c r="BM62" s="14" t="s">
        <v>858</v>
      </c>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336">
        <f>WORKDAY(BJ62,10)</f>
        <v>44102</v>
      </c>
      <c r="CR62" s="336">
        <f ca="1">IF(BM62&gt;0,WORKDAY(BK62,20),"-")</f>
        <v>44015</v>
      </c>
      <c r="CS62" s="336">
        <v>44033</v>
      </c>
      <c r="CT62" s="325" t="s">
        <v>905</v>
      </c>
      <c r="CU62" s="143">
        <v>1</v>
      </c>
      <c r="CV62" s="41">
        <f>WORKDAY(CQ62,10)</f>
        <v>44116</v>
      </c>
      <c r="CW62" s="41">
        <f ca="1">IF(CT62&gt;0,WORKDAY(CR62,10),"-")</f>
        <v>44029</v>
      </c>
      <c r="CX62" s="14"/>
      <c r="CY62" s="14"/>
      <c r="CZ62" s="41" t="str">
        <f>IF(CY62&gt;0,WORKDAY(CV62,10),"-")</f>
        <v>-</v>
      </c>
      <c r="DA62" s="41" t="str">
        <f>IF(CY62&gt;0,WORKDAY(CW62,10),"-")</f>
        <v>-</v>
      </c>
      <c r="DB62" s="14"/>
      <c r="DC62" s="14"/>
      <c r="DD62" s="143"/>
      <c r="DE62" s="41" t="str">
        <f>IF(DC62&gt;0,WORKDAY(CZ62,10),"-")</f>
        <v>-</v>
      </c>
      <c r="DF62" s="41" t="str">
        <f>IF(DC62&gt;0,WORKDAY(DA62,10),"-")</f>
        <v>-</v>
      </c>
      <c r="DG62" s="14"/>
      <c r="DH62" s="14"/>
      <c r="DI62" s="41" t="str">
        <f>IF(DH62&gt;0,WORKDAY(DE62,10),"-")</f>
        <v>-</v>
      </c>
      <c r="DJ62" s="41" t="str">
        <f>IF(DH62&gt;0,WORKDAY(DF62,10),"-")</f>
        <v>-</v>
      </c>
      <c r="DK62" s="14"/>
      <c r="DL62" s="14"/>
      <c r="DM62" s="143"/>
      <c r="DN62" s="41" t="str">
        <f>IF(DL62&gt;0,WORKDAY(DI62,10),"-")</f>
        <v>-</v>
      </c>
      <c r="DO62" s="41" t="str">
        <f>IF(DL62&gt;0,WORKDAY(DJ62,10),"-")</f>
        <v>-</v>
      </c>
      <c r="DP62" s="14"/>
      <c r="DQ62" s="14"/>
      <c r="DR62" s="41" t="str">
        <f>IF(DQ62&gt;0,WORKDAY(DN62,10),"-")</f>
        <v>-</v>
      </c>
      <c r="DS62" s="41" t="str">
        <f>IF(DQ62&gt;0,WORKDAY(DO62,10),"-")</f>
        <v>-</v>
      </c>
      <c r="DT62" s="14"/>
      <c r="DU62" s="14"/>
      <c r="DV62" s="205"/>
      <c r="DW62" s="41" t="str">
        <f>IF(DU62&gt;0,WORKDAY(DR62,10),"-")</f>
        <v>-</v>
      </c>
      <c r="DX62" s="41" t="str">
        <f>IF(DU62&gt;0,WORKDAY(DS62,10),"-")</f>
        <v>-</v>
      </c>
      <c r="DY62" s="14"/>
      <c r="DZ62" s="14"/>
      <c r="EA62" s="41" t="str">
        <f>IF(DZ62&gt;0,WORKDAY(DW62,10),"-")</f>
        <v>-</v>
      </c>
      <c r="EB62" s="41" t="str">
        <f>IF(DZ62&gt;0,WORKDAY(DX62,10),"-")</f>
        <v>-</v>
      </c>
      <c r="EC62" s="14"/>
      <c r="ED62" s="14"/>
      <c r="EE62" s="205"/>
      <c r="EF62" s="41" t="str">
        <f>IF(ED62&gt;0,WORKDAY(EA62,10),"-")</f>
        <v>-</v>
      </c>
      <c r="EG62" s="41" t="str">
        <f>IF(ED62&gt;0,WORKDAY(EB62,10),"-")</f>
        <v>-</v>
      </c>
      <c r="EH62" s="14"/>
      <c r="EI62" s="14"/>
      <c r="EJ62" s="41" t="str">
        <f>IF(EI62&gt;0,WORKDAY(EF62,10),"-")</f>
        <v>-</v>
      </c>
      <c r="EK62" s="41" t="str">
        <f>IF(EI62&gt;0,WORKDAY(EG62,10),"-")</f>
        <v>-</v>
      </c>
      <c r="EL62" s="14"/>
      <c r="EM62" s="14"/>
      <c r="EN62" s="205"/>
      <c r="EO62" s="41" t="str">
        <f>IF(EM62&gt;0,WORKDAY(EJ62,10),"-")</f>
        <v>-</v>
      </c>
      <c r="EP62" s="41" t="str">
        <f>IF(EM62&gt;0,WORKDAY(EK62,10),"-")</f>
        <v>-</v>
      </c>
      <c r="EQ62" s="14"/>
      <c r="ER62" s="14"/>
      <c r="ES62" s="41" t="str">
        <f>IF(ER62&gt;0,WORKDAY(EO62,10),"-")</f>
        <v>-</v>
      </c>
      <c r="ET62" s="41" t="str">
        <f>IF(ER62&gt;0,WORKDAY(EP62,10),"-")</f>
        <v>-</v>
      </c>
      <c r="EU62" s="14"/>
      <c r="EV62" s="14"/>
      <c r="EW62" s="205"/>
      <c r="EX62" s="41" t="str">
        <f>IF(EV62&gt;0,WORKDAY(ES62,10),"-")</f>
        <v>-</v>
      </c>
      <c r="EY62" s="41" t="str">
        <f>IF(EV62&gt;0,WORKDAY(ET62,10),"-")</f>
        <v>-</v>
      </c>
      <c r="EZ62" s="14"/>
      <c r="FA62" s="14"/>
      <c r="FB62" s="41" t="str">
        <f>IF(FA62&gt;0,WORKDAY(EX62,10),"-")</f>
        <v>-</v>
      </c>
      <c r="FC62" s="41" t="str">
        <f>IF(FA62&gt;0,WORKDAY(EY62,10),"-")</f>
        <v>-</v>
      </c>
      <c r="FD62" s="14"/>
      <c r="FE62" s="14"/>
      <c r="FF62" s="295"/>
      <c r="FG62" s="41">
        <v>43574</v>
      </c>
      <c r="FH62" s="41">
        <f ca="1">IF(BK62&gt;0,IF(DH62&gt;0,WORKDAY(DG62,20),IF(CY62&gt;0,WORKDAY(CX62,30),IF(CT62&gt;0,WORKDAY(CS62,40),FG62))),"-")</f>
        <v>44089</v>
      </c>
      <c r="FI62" s="41"/>
      <c r="FJ62" s="14"/>
      <c r="FK62" s="41" t="str">
        <f>IF(FJ62&gt;0,WORKDAY(FG62,10),"-")</f>
        <v>-</v>
      </c>
      <c r="FL62" s="41" t="str">
        <f>IF(FJ62&gt;0,WORKDAY(FH62,10),"-")</f>
        <v>-</v>
      </c>
      <c r="FM62" s="14"/>
      <c r="FN62" s="14"/>
      <c r="FO62" s="143"/>
      <c r="FP62" s="41">
        <v>43574</v>
      </c>
      <c r="FQ62" s="41" t="str">
        <f>IF(BT62&gt;0,IF(DQ62&gt;0,WORKDAY(DP62,20),IF(DH62&gt;0,WORKDAY(DG62,30),IF(DC62&gt;0,WORKDAY(DB62,40),FP62))),"-")</f>
        <v>-</v>
      </c>
      <c r="FR62" s="14"/>
      <c r="FS62" s="14"/>
      <c r="FT62" s="41" t="str">
        <f>IF(FS62&gt;0,WORKDAY(FP62,10),"-")</f>
        <v>-</v>
      </c>
      <c r="FU62" s="41" t="str">
        <f>IF(FS62&gt;0,WORKDAY(FQ62,10),"-")</f>
        <v>-</v>
      </c>
      <c r="FV62" s="14"/>
      <c r="FW62" s="14"/>
      <c r="FX62" s="205"/>
      <c r="FY62" s="41">
        <v>43574</v>
      </c>
      <c r="FZ62" s="41" t="str">
        <f>IF(CC62&gt;0,IF(DZ62&gt;0,WORKDAY(DY62,20),IF(DQ62&gt;0,WORKDAY(DP62,30),IF(DL62&gt;0,WORKDAY(DK62,40),FY62))),"-")</f>
        <v>-</v>
      </c>
      <c r="GA62" s="14"/>
      <c r="GB62" s="14"/>
      <c r="GC62" s="41" t="str">
        <f>IF(GB62&gt;0,WORKDAY(FY62,10),"-")</f>
        <v>-</v>
      </c>
      <c r="GD62" s="41" t="str">
        <f>IF(GB62&gt;0,WORKDAY(FZ62,10),"-")</f>
        <v>-</v>
      </c>
      <c r="GE62" s="14"/>
      <c r="GF62" s="14"/>
      <c r="GG62" s="205"/>
      <c r="GH62" s="41"/>
      <c r="GI62" s="41"/>
      <c r="GJ62" s="14"/>
      <c r="GK62" s="14"/>
      <c r="GL62" s="41" t="str">
        <f>IF(GK62&gt;0,WORKDAY(GH62,10),"-")</f>
        <v>-</v>
      </c>
      <c r="GM62" s="41" t="str">
        <f>IF(GK62&gt;0,WORKDAY(GI62,10),"-")</f>
        <v>-</v>
      </c>
      <c r="GN62" s="14"/>
      <c r="GO62" s="14"/>
      <c r="GP62" s="228"/>
      <c r="GQ62" s="295"/>
      <c r="GR62" s="295"/>
      <c r="GS62" s="295"/>
      <c r="GT62" s="295"/>
      <c r="GU62" s="295"/>
      <c r="GV62" s="295"/>
      <c r="GW62" s="295"/>
      <c r="GX62" s="295"/>
      <c r="GY62" s="295"/>
      <c r="GZ62" s="147"/>
      <c r="HA62" s="143">
        <f t="shared" ca="1" si="66"/>
        <v>1</v>
      </c>
      <c r="HB62" s="44">
        <f t="shared" ca="1" si="67"/>
        <v>1.3819095477386936E-3</v>
      </c>
      <c r="HC62" s="44">
        <f t="shared" ca="1" si="68"/>
        <v>2.5125628140703518E-3</v>
      </c>
      <c r="HD62" s="44">
        <f t="shared" ca="1" si="69"/>
        <v>2.2357723577235778E-3</v>
      </c>
      <c r="HE62" s="44">
        <f t="shared" ca="1" si="70"/>
        <v>4.0650406504065045E-3</v>
      </c>
      <c r="HF62" s="44"/>
      <c r="HG62" s="44"/>
      <c r="HH62" s="261"/>
      <c r="HI62" s="14" t="str">
        <f t="shared" si="71"/>
        <v>GA</v>
      </c>
      <c r="HJ62" s="41">
        <f t="shared" si="72"/>
        <v>43987</v>
      </c>
      <c r="HK62" s="267" t="str">
        <f t="shared" si="73"/>
        <v>A1</v>
      </c>
      <c r="HL62" s="268" t="str">
        <f t="shared" si="74"/>
        <v>0055-P2-GA1-CPC-TRM-00505</v>
      </c>
      <c r="HM62" s="320">
        <v>1</v>
      </c>
      <c r="HN62" t="s">
        <v>807</v>
      </c>
      <c r="HO62" s="351">
        <f t="shared" si="86"/>
        <v>1</v>
      </c>
      <c r="HP62" s="351" t="str">
        <f t="shared" si="87"/>
        <v>не выгружено 00</v>
      </c>
      <c r="HQ62" s="351" t="str">
        <f t="shared" si="88"/>
        <v>выгружено A1</v>
      </c>
      <c r="HR62" s="351">
        <f t="shared" si="89"/>
        <v>1</v>
      </c>
      <c r="HS62" s="351" t="b">
        <f t="shared" si="90"/>
        <v>0</v>
      </c>
      <c r="HT62" s="351" t="str">
        <f t="shared" si="91"/>
        <v>Выпустить в 00</v>
      </c>
      <c r="HU62" s="351" t="str">
        <f t="shared" si="92"/>
        <v>0055-P2-CPC-GA1-TRM-00409</v>
      </c>
      <c r="HV62" s="351">
        <f t="shared" si="93"/>
        <v>43987</v>
      </c>
      <c r="HW62" s="351" t="str">
        <f t="shared" si="94"/>
        <v>0055-P2-CPC-GA1-TRM-00409</v>
      </c>
      <c r="HX62" s="351">
        <f t="shared" si="95"/>
        <v>44033</v>
      </c>
      <c r="HY62" s="364"/>
      <c r="HZ62" s="361" t="str">
        <f t="shared" si="96"/>
        <v>выгружено</v>
      </c>
      <c r="IA62" s="361" t="str">
        <f t="shared" si="97"/>
        <v>A1</v>
      </c>
      <c r="IB62" s="361">
        <f t="shared" si="98"/>
        <v>1</v>
      </c>
      <c r="IC62" s="361">
        <f t="shared" si="99"/>
        <v>1</v>
      </c>
      <c r="ID62" s="351" t="str">
        <f t="shared" si="100"/>
        <v>1</v>
      </c>
      <c r="IE62" s="351" t="s">
        <v>894</v>
      </c>
      <c r="IF62" s="356">
        <v>1</v>
      </c>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row>
    <row r="63" spans="1:287" s="1" customFormat="1" ht="42.75" customHeight="1">
      <c r="A63" s="15"/>
      <c r="B63" s="31" t="s">
        <v>164</v>
      </c>
      <c r="C63" s="31" t="s">
        <v>165</v>
      </c>
      <c r="D63" s="14"/>
      <c r="E63" s="14"/>
      <c r="F63" s="14"/>
      <c r="G63" s="14"/>
      <c r="H63" s="14" t="s">
        <v>723</v>
      </c>
      <c r="I63" s="14" t="s">
        <v>724</v>
      </c>
      <c r="J63" s="14"/>
      <c r="K63" s="14"/>
      <c r="L63" s="14"/>
      <c r="M63" s="14"/>
      <c r="N63" s="14"/>
      <c r="O63" s="14"/>
      <c r="P63" s="14" t="s">
        <v>725</v>
      </c>
      <c r="Q63" s="14" t="s">
        <v>726</v>
      </c>
      <c r="R63" s="14" t="s">
        <v>212</v>
      </c>
      <c r="S63" s="14" t="s">
        <v>397</v>
      </c>
      <c r="T63" s="14" t="s">
        <v>398</v>
      </c>
      <c r="U63" s="14" t="s">
        <v>166</v>
      </c>
      <c r="V63" s="14"/>
      <c r="W63" s="14" t="str">
        <f>CONCATENATE(X63,"-",Y63,"-",Z63,AA63,,AB63,"-",AC63)</f>
        <v>4-30-JDNC-0001</v>
      </c>
      <c r="X63" s="31">
        <v>4</v>
      </c>
      <c r="Y63" s="31">
        <v>30</v>
      </c>
      <c r="Z63" s="14" t="s">
        <v>330</v>
      </c>
      <c r="AA63" s="14" t="s">
        <v>335</v>
      </c>
      <c r="AB63" s="14"/>
      <c r="AC63" s="31" t="s">
        <v>194</v>
      </c>
      <c r="AD63" s="14"/>
      <c r="AE63" s="31">
        <v>3</v>
      </c>
      <c r="AF63" s="31">
        <v>3</v>
      </c>
      <c r="AG63" s="31" t="s">
        <v>174</v>
      </c>
      <c r="AH63" s="31">
        <v>437</v>
      </c>
      <c r="AI63" s="31" t="s">
        <v>234</v>
      </c>
      <c r="AJ63" s="14"/>
      <c r="AK63" s="14"/>
      <c r="AL63" s="14" t="s">
        <v>127</v>
      </c>
      <c r="AM63" s="14"/>
      <c r="AN63" s="14" t="s">
        <v>176</v>
      </c>
      <c r="AO63" s="14" t="str">
        <f>CONCATENATE("0055-",B63,"-",C63,"-","4",".",AE63,".",AF63,".",AG63,".",AH63,"-",AL63,".",AN63,"-",AI63)</f>
        <v>0055-CPC-GA1-4.3.3.30.437-ATH1.SP-0008</v>
      </c>
      <c r="AP63" s="14" t="str">
        <f>CONCATENATE("0055-",B63,"-",C63,"-","4",".",AE63,".",AF63,".",AG63,".",AH63,"-",AL63,"-",AN63,"-",AI63,"_",BD63,"_",U63)</f>
        <v>0055-CPC-GA1-4.3.3.30.437-ATH1-SP-0008_A1_ER</v>
      </c>
      <c r="AQ63" s="21" t="s">
        <v>426</v>
      </c>
      <c r="AR63" s="21" t="s">
        <v>432</v>
      </c>
      <c r="AS63" s="21"/>
      <c r="AT63" s="21"/>
      <c r="AU63" s="21" t="s">
        <v>350</v>
      </c>
      <c r="AV63" s="21" t="s">
        <v>366</v>
      </c>
      <c r="AW63" s="21" t="str">
        <f>CONCATENATE(AQ63," ",AS63,CHAR(10),W63,CHAR(10),AU63)</f>
        <v>DCS Network Cabinet 
4-30-JDNC-0001
List of elements</v>
      </c>
      <c r="AX63" s="21" t="str">
        <f>CONCATENATE(AR63," ",AT63,CHAR(10),W63,CHAR(10),AV63)</f>
        <v>Шкаф коммуникационный РСУ 
4-30-JDNC-0001
Перечень элементов</v>
      </c>
      <c r="AY63" s="14"/>
      <c r="AZ63" s="14" t="s">
        <v>798</v>
      </c>
      <c r="BA63" s="14" t="s">
        <v>529</v>
      </c>
      <c r="BB63" s="14" t="str">
        <f t="shared" si="103"/>
        <v>A1</v>
      </c>
      <c r="BC63" s="14" t="str">
        <f t="shared" si="102"/>
        <v>IFR</v>
      </c>
      <c r="BD63" s="14" t="str">
        <f>BB63</f>
        <v>A1</v>
      </c>
      <c r="BE63" s="14"/>
      <c r="BF63" s="14"/>
      <c r="BG63" s="20"/>
      <c r="BH63" s="14"/>
      <c r="BI63" s="14"/>
      <c r="BJ63" s="336">
        <v>44088</v>
      </c>
      <c r="BK63" s="336">
        <f ca="1">IF(BM63&gt;0,BL63,IF(BJ63&lt;TODAY(),WORKDAY(TODAY(),10),BJ63))</f>
        <v>43987</v>
      </c>
      <c r="BL63" s="41">
        <v>43987</v>
      </c>
      <c r="BM63" s="14" t="s">
        <v>858</v>
      </c>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336">
        <f>WORKDAY(BJ63,10)</f>
        <v>44102</v>
      </c>
      <c r="CR63" s="336">
        <f ca="1">IF(BM63&gt;0,WORKDAY(BK63,20),"-")</f>
        <v>44015</v>
      </c>
      <c r="CS63" s="336">
        <v>44033</v>
      </c>
      <c r="CT63" s="325" t="s">
        <v>905</v>
      </c>
      <c r="CU63" s="143">
        <v>1</v>
      </c>
      <c r="CV63" s="41">
        <f>WORKDAY(CQ63,10)</f>
        <v>44116</v>
      </c>
      <c r="CW63" s="41">
        <f ca="1">IF(CT63&gt;0,WORKDAY(CR63,10),"-")</f>
        <v>44029</v>
      </c>
      <c r="CX63" s="14"/>
      <c r="CY63" s="14"/>
      <c r="CZ63" s="41" t="str">
        <f>IF(CY63&gt;0,WORKDAY(CV63,10),"-")</f>
        <v>-</v>
      </c>
      <c r="DA63" s="41" t="str">
        <f>IF(CY63&gt;0,WORKDAY(CW63,10),"-")</f>
        <v>-</v>
      </c>
      <c r="DB63" s="14"/>
      <c r="DC63" s="14"/>
      <c r="DD63" s="143"/>
      <c r="DE63" s="41" t="str">
        <f>IF(DC63&gt;0,WORKDAY(CZ63,10),"-")</f>
        <v>-</v>
      </c>
      <c r="DF63" s="41" t="str">
        <f>IF(DC63&gt;0,WORKDAY(DA63,10),"-")</f>
        <v>-</v>
      </c>
      <c r="DG63" s="14"/>
      <c r="DH63" s="14"/>
      <c r="DI63" s="41" t="str">
        <f>IF(DH63&gt;0,WORKDAY(DE63,10),"-")</f>
        <v>-</v>
      </c>
      <c r="DJ63" s="41" t="str">
        <f>IF(DH63&gt;0,WORKDAY(DF63,10),"-")</f>
        <v>-</v>
      </c>
      <c r="DK63" s="14"/>
      <c r="DL63" s="14"/>
      <c r="DM63" s="143"/>
      <c r="DN63" s="41" t="str">
        <f>IF(DL63&gt;0,WORKDAY(DI63,10),"-")</f>
        <v>-</v>
      </c>
      <c r="DO63" s="41" t="str">
        <f>IF(DL63&gt;0,WORKDAY(DJ63,10),"-")</f>
        <v>-</v>
      </c>
      <c r="DP63" s="14"/>
      <c r="DQ63" s="14"/>
      <c r="DR63" s="41" t="str">
        <f>IF(DQ63&gt;0,WORKDAY(DN63,10),"-")</f>
        <v>-</v>
      </c>
      <c r="DS63" s="41" t="str">
        <f>IF(DQ63&gt;0,WORKDAY(DO63,10),"-")</f>
        <v>-</v>
      </c>
      <c r="DT63" s="14"/>
      <c r="DU63" s="14"/>
      <c r="DV63" s="205"/>
      <c r="DW63" s="41" t="str">
        <f>IF(DU63&gt;0,WORKDAY(DR63,10),"-")</f>
        <v>-</v>
      </c>
      <c r="DX63" s="41" t="str">
        <f>IF(DU63&gt;0,WORKDAY(DS63,10),"-")</f>
        <v>-</v>
      </c>
      <c r="DY63" s="14"/>
      <c r="DZ63" s="14"/>
      <c r="EA63" s="41" t="str">
        <f>IF(DZ63&gt;0,WORKDAY(DW63,10),"-")</f>
        <v>-</v>
      </c>
      <c r="EB63" s="41" t="str">
        <f>IF(DZ63&gt;0,WORKDAY(DX63,10),"-")</f>
        <v>-</v>
      </c>
      <c r="EC63" s="14"/>
      <c r="ED63" s="14"/>
      <c r="EE63" s="205"/>
      <c r="EF63" s="41" t="str">
        <f>IF(ED63&gt;0,WORKDAY(EA63,10),"-")</f>
        <v>-</v>
      </c>
      <c r="EG63" s="41" t="str">
        <f>IF(ED63&gt;0,WORKDAY(EB63,10),"-")</f>
        <v>-</v>
      </c>
      <c r="EH63" s="14"/>
      <c r="EI63" s="14"/>
      <c r="EJ63" s="41" t="str">
        <f>IF(EI63&gt;0,WORKDAY(EF63,10),"-")</f>
        <v>-</v>
      </c>
      <c r="EK63" s="41" t="str">
        <f>IF(EI63&gt;0,WORKDAY(EG63,10),"-")</f>
        <v>-</v>
      </c>
      <c r="EL63" s="14"/>
      <c r="EM63" s="14"/>
      <c r="EN63" s="205"/>
      <c r="EO63" s="41" t="str">
        <f>IF(EM63&gt;0,WORKDAY(EJ63,10),"-")</f>
        <v>-</v>
      </c>
      <c r="EP63" s="41" t="str">
        <f>IF(EM63&gt;0,WORKDAY(EK63,10),"-")</f>
        <v>-</v>
      </c>
      <c r="EQ63" s="14"/>
      <c r="ER63" s="14"/>
      <c r="ES63" s="41" t="str">
        <f>IF(ER63&gt;0,WORKDAY(EO63,10),"-")</f>
        <v>-</v>
      </c>
      <c r="ET63" s="41" t="str">
        <f>IF(ER63&gt;0,WORKDAY(EP63,10),"-")</f>
        <v>-</v>
      </c>
      <c r="EU63" s="14"/>
      <c r="EV63" s="14"/>
      <c r="EW63" s="205"/>
      <c r="EX63" s="41" t="str">
        <f>IF(EV63&gt;0,WORKDAY(ES63,10),"-")</f>
        <v>-</v>
      </c>
      <c r="EY63" s="41" t="str">
        <f>IF(EV63&gt;0,WORKDAY(ET63,10),"-")</f>
        <v>-</v>
      </c>
      <c r="EZ63" s="14"/>
      <c r="FA63" s="14"/>
      <c r="FB63" s="41" t="str">
        <f>IF(FA63&gt;0,WORKDAY(EX63,10),"-")</f>
        <v>-</v>
      </c>
      <c r="FC63" s="41" t="str">
        <f>IF(FA63&gt;0,WORKDAY(EY63,10),"-")</f>
        <v>-</v>
      </c>
      <c r="FD63" s="14"/>
      <c r="FE63" s="14"/>
      <c r="FF63" s="295"/>
      <c r="FG63" s="41">
        <v>43574</v>
      </c>
      <c r="FH63" s="41">
        <f ca="1">IF(BK63&gt;0,IF(DH63&gt;0,WORKDAY(DG63,20),IF(CY63&gt;0,WORKDAY(CX63,30),IF(CT63&gt;0,WORKDAY(CS63,40),FG63))),"-")</f>
        <v>44089</v>
      </c>
      <c r="FI63" s="41"/>
      <c r="FJ63" s="14"/>
      <c r="FK63" s="41" t="str">
        <f>IF(FJ63&gt;0,WORKDAY(FG63,10),"-")</f>
        <v>-</v>
      </c>
      <c r="FL63" s="41" t="str">
        <f>IF(FJ63&gt;0,WORKDAY(FH63,10),"-")</f>
        <v>-</v>
      </c>
      <c r="FM63" s="14"/>
      <c r="FN63" s="14"/>
      <c r="FO63" s="143"/>
      <c r="FP63" s="41">
        <v>43574</v>
      </c>
      <c r="FQ63" s="41" t="str">
        <f>IF(BT63&gt;0,IF(DQ63&gt;0,WORKDAY(DP63,20),IF(DH63&gt;0,WORKDAY(DG63,30),IF(DC63&gt;0,WORKDAY(DB63,40),FP63))),"-")</f>
        <v>-</v>
      </c>
      <c r="FR63" s="14"/>
      <c r="FS63" s="14"/>
      <c r="FT63" s="41" t="str">
        <f>IF(FS63&gt;0,WORKDAY(FP63,10),"-")</f>
        <v>-</v>
      </c>
      <c r="FU63" s="41" t="str">
        <f>IF(FS63&gt;0,WORKDAY(FQ63,10),"-")</f>
        <v>-</v>
      </c>
      <c r="FV63" s="14"/>
      <c r="FW63" s="14"/>
      <c r="FX63" s="205"/>
      <c r="FY63" s="41">
        <v>43574</v>
      </c>
      <c r="FZ63" s="41" t="str">
        <f>IF(CC63&gt;0,IF(DZ63&gt;0,WORKDAY(DY63,20),IF(DQ63&gt;0,WORKDAY(DP63,30),IF(DL63&gt;0,WORKDAY(DK63,40),FY63))),"-")</f>
        <v>-</v>
      </c>
      <c r="GA63" s="14"/>
      <c r="GB63" s="14"/>
      <c r="GC63" s="41" t="str">
        <f>IF(GB63&gt;0,WORKDAY(FY63,10),"-")</f>
        <v>-</v>
      </c>
      <c r="GD63" s="41" t="str">
        <f>IF(GB63&gt;0,WORKDAY(FZ63,10),"-")</f>
        <v>-</v>
      </c>
      <c r="GE63" s="14"/>
      <c r="GF63" s="14"/>
      <c r="GG63" s="205"/>
      <c r="GH63" s="41"/>
      <c r="GI63" s="41"/>
      <c r="GJ63" s="14"/>
      <c r="GK63" s="14"/>
      <c r="GL63" s="41" t="str">
        <f>IF(GK63&gt;0,WORKDAY(GH63,10),"-")</f>
        <v>-</v>
      </c>
      <c r="GM63" s="41" t="str">
        <f>IF(GK63&gt;0,WORKDAY(GI63,10),"-")</f>
        <v>-</v>
      </c>
      <c r="GN63" s="14"/>
      <c r="GO63" s="14"/>
      <c r="GP63" s="228"/>
      <c r="GQ63" s="295"/>
      <c r="GR63" s="295"/>
      <c r="GS63" s="295"/>
      <c r="GT63" s="295"/>
      <c r="GU63" s="295"/>
      <c r="GV63" s="295"/>
      <c r="GW63" s="295"/>
      <c r="GX63" s="295"/>
      <c r="GY63" s="295"/>
      <c r="GZ63" s="147"/>
      <c r="HA63" s="143">
        <f t="shared" ca="1" si="66"/>
        <v>1</v>
      </c>
      <c r="HB63" s="44">
        <f t="shared" ca="1" si="67"/>
        <v>1.3819095477386936E-3</v>
      </c>
      <c r="HC63" s="44">
        <f t="shared" ca="1" si="68"/>
        <v>2.5125628140703518E-3</v>
      </c>
      <c r="HD63" s="44">
        <f t="shared" ca="1" si="69"/>
        <v>2.2357723577235778E-3</v>
      </c>
      <c r="HE63" s="44">
        <f t="shared" ca="1" si="70"/>
        <v>4.0650406504065045E-3</v>
      </c>
      <c r="HF63" s="44"/>
      <c r="HG63" s="44"/>
      <c r="HH63" s="261"/>
      <c r="HI63" s="14" t="str">
        <f t="shared" si="71"/>
        <v>GA</v>
      </c>
      <c r="HJ63" s="41">
        <f t="shared" si="72"/>
        <v>43987</v>
      </c>
      <c r="HK63" s="267" t="str">
        <f t="shared" si="73"/>
        <v>A1</v>
      </c>
      <c r="HL63" s="268" t="str">
        <f t="shared" si="74"/>
        <v>0055-P2-GA1-CPC-TRM-00505</v>
      </c>
      <c r="HM63" s="320">
        <v>1</v>
      </c>
      <c r="HN63" t="s">
        <v>807</v>
      </c>
      <c r="HO63" s="351">
        <f t="shared" si="86"/>
        <v>1</v>
      </c>
      <c r="HP63" s="351" t="str">
        <f t="shared" si="87"/>
        <v>не выгружено 00</v>
      </c>
      <c r="HQ63" s="351" t="str">
        <f t="shared" si="88"/>
        <v>выгружено A1</v>
      </c>
      <c r="HR63" s="351">
        <f t="shared" si="89"/>
        <v>1</v>
      </c>
      <c r="HS63" s="351" t="b">
        <f t="shared" si="90"/>
        <v>0</v>
      </c>
      <c r="HT63" s="351" t="str">
        <f t="shared" si="91"/>
        <v>Выпустить в 00</v>
      </c>
      <c r="HU63" s="351" t="str">
        <f t="shared" si="92"/>
        <v>0055-P2-CPC-GA1-TRM-00409</v>
      </c>
      <c r="HV63" s="351">
        <f t="shared" si="93"/>
        <v>43987</v>
      </c>
      <c r="HW63" s="351" t="str">
        <f t="shared" si="94"/>
        <v>0055-P2-CPC-GA1-TRM-00409</v>
      </c>
      <c r="HX63" s="351">
        <f t="shared" si="95"/>
        <v>44033</v>
      </c>
      <c r="HY63" s="364"/>
      <c r="HZ63" s="361" t="str">
        <f t="shared" si="96"/>
        <v>выгружено</v>
      </c>
      <c r="IA63" s="361" t="str">
        <f t="shared" si="97"/>
        <v>A1</v>
      </c>
      <c r="IB63" s="361">
        <f t="shared" si="98"/>
        <v>1</v>
      </c>
      <c r="IC63" s="361">
        <f t="shared" si="99"/>
        <v>1</v>
      </c>
      <c r="ID63" s="351" t="str">
        <f t="shared" si="100"/>
        <v>1</v>
      </c>
      <c r="IE63" s="351" t="s">
        <v>894</v>
      </c>
      <c r="IF63" s="356">
        <v>1</v>
      </c>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row>
    <row r="64" spans="1:287" s="1" customFormat="1" ht="42.75" customHeight="1">
      <c r="A64" s="15"/>
      <c r="B64" s="31" t="s">
        <v>164</v>
      </c>
      <c r="C64" s="31" t="s">
        <v>165</v>
      </c>
      <c r="D64" s="14"/>
      <c r="E64" s="14"/>
      <c r="F64" s="14"/>
      <c r="G64" s="14"/>
      <c r="H64" s="14" t="s">
        <v>723</v>
      </c>
      <c r="I64" s="14" t="s">
        <v>724</v>
      </c>
      <c r="J64" s="14"/>
      <c r="K64" s="14"/>
      <c r="L64" s="14"/>
      <c r="M64" s="14"/>
      <c r="N64" s="14"/>
      <c r="O64" s="14"/>
      <c r="P64" s="14" t="s">
        <v>725</v>
      </c>
      <c r="Q64" s="14" t="s">
        <v>726</v>
      </c>
      <c r="R64" s="14" t="s">
        <v>212</v>
      </c>
      <c r="S64" s="14" t="s">
        <v>397</v>
      </c>
      <c r="T64" s="14" t="s">
        <v>398</v>
      </c>
      <c r="U64" s="14" t="s">
        <v>166</v>
      </c>
      <c r="V64" s="14"/>
      <c r="W64" s="14" t="str">
        <f>CONCATENATE(X64,"-",Y64,"-",Z64,AA64,,AB64,"-",AC64)</f>
        <v>4-30-JDNC-0001</v>
      </c>
      <c r="X64" s="31">
        <v>4</v>
      </c>
      <c r="Y64" s="31">
        <v>30</v>
      </c>
      <c r="Z64" s="14" t="s">
        <v>330</v>
      </c>
      <c r="AA64" s="14" t="s">
        <v>335</v>
      </c>
      <c r="AB64" s="14"/>
      <c r="AC64" s="31" t="s">
        <v>194</v>
      </c>
      <c r="AD64" s="14"/>
      <c r="AE64" s="31">
        <v>3</v>
      </c>
      <c r="AF64" s="31">
        <v>3</v>
      </c>
      <c r="AG64" s="31" t="s">
        <v>174</v>
      </c>
      <c r="AH64" s="31">
        <v>437</v>
      </c>
      <c r="AI64" s="31" t="s">
        <v>234</v>
      </c>
      <c r="AJ64" s="14"/>
      <c r="AK64" s="14"/>
      <c r="AL64" s="14" t="s">
        <v>127</v>
      </c>
      <c r="AM64" s="14"/>
      <c r="AN64" s="14" t="s">
        <v>177</v>
      </c>
      <c r="AO64" s="14" t="str">
        <f>CONCATENATE("0055-",B64,"-",C64,"-","4",".",AE64,".",AF64,".",AG64,".",AH64,"-",AL64,".",AN64,"-",AI64)</f>
        <v>0055-CPC-GA1-4.3.3.30.437-ATH1.V0-0008</v>
      </c>
      <c r="AP64" s="14" t="str">
        <f>CONCATENATE("0055-",B64,"-",C64,"-","4",".",AE64,".",AF64,".",AG64,".",AH64,"-",AL64,"-",AN64,"-",AI64,"_",BD64,"_",U64)</f>
        <v>0055-CPC-GA1-4.3.3.30.437-ATH1-V0-0008_A1_ER</v>
      </c>
      <c r="AQ64" s="21" t="s">
        <v>426</v>
      </c>
      <c r="AR64" s="21" t="s">
        <v>432</v>
      </c>
      <c r="AS64" s="21"/>
      <c r="AT64" s="21"/>
      <c r="AU64" s="21" t="s">
        <v>351</v>
      </c>
      <c r="AV64" s="21" t="s">
        <v>367</v>
      </c>
      <c r="AW64" s="21" t="str">
        <f>CONCATENATE(AQ64," ",AS64,CHAR(10),W64,CHAR(10),AU64)</f>
        <v>DCS Network Cabinet 
4-30-JDNC-0001
General view drawings</v>
      </c>
      <c r="AX64" s="21" t="str">
        <f>CONCATENATE(AR64," ",AT64,CHAR(10),W64,CHAR(10),AV64)</f>
        <v>Шкаф коммуникационный РСУ 
4-30-JDNC-0001
Чертеж общего вида</v>
      </c>
      <c r="AY64" s="14"/>
      <c r="AZ64" s="14" t="s">
        <v>798</v>
      </c>
      <c r="BA64" s="14" t="s">
        <v>529</v>
      </c>
      <c r="BB64" s="14" t="str">
        <f t="shared" si="103"/>
        <v>A1</v>
      </c>
      <c r="BC64" s="14" t="str">
        <f t="shared" si="102"/>
        <v>IFR</v>
      </c>
      <c r="BD64" s="14" t="str">
        <f>BB64</f>
        <v>A1</v>
      </c>
      <c r="BE64" s="14"/>
      <c r="BF64" s="14"/>
      <c r="BG64" s="20"/>
      <c r="BH64" s="14"/>
      <c r="BI64" s="14"/>
      <c r="BJ64" s="336">
        <v>44088</v>
      </c>
      <c r="BK64" s="336">
        <f ca="1">IF(BM64&gt;0,BL64,IF(BJ64&lt;TODAY(),WORKDAY(TODAY(),10),BJ64))</f>
        <v>43987</v>
      </c>
      <c r="BL64" s="41">
        <v>43987</v>
      </c>
      <c r="BM64" s="14" t="s">
        <v>858</v>
      </c>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336">
        <f>WORKDAY(BJ64,10)</f>
        <v>44102</v>
      </c>
      <c r="CR64" s="336">
        <f ca="1">IF(BM64&gt;0,WORKDAY(BK64,20),"-")</f>
        <v>44015</v>
      </c>
      <c r="CS64" s="336">
        <v>44033</v>
      </c>
      <c r="CT64" s="325" t="s">
        <v>905</v>
      </c>
      <c r="CU64" s="143">
        <v>1</v>
      </c>
      <c r="CV64" s="41">
        <f>WORKDAY(CQ64,10)</f>
        <v>44116</v>
      </c>
      <c r="CW64" s="41">
        <f ca="1">IF(CT64&gt;0,WORKDAY(CR64,10),"-")</f>
        <v>44029</v>
      </c>
      <c r="CX64" s="14"/>
      <c r="CY64" s="14"/>
      <c r="CZ64" s="41" t="str">
        <f>IF(CY64&gt;0,WORKDAY(CV64,10),"-")</f>
        <v>-</v>
      </c>
      <c r="DA64" s="41" t="str">
        <f>IF(CY64&gt;0,WORKDAY(CW64,10),"-")</f>
        <v>-</v>
      </c>
      <c r="DB64" s="14"/>
      <c r="DC64" s="14"/>
      <c r="DD64" s="143"/>
      <c r="DE64" s="41" t="str">
        <f>IF(DC64&gt;0,WORKDAY(CZ64,10),"-")</f>
        <v>-</v>
      </c>
      <c r="DF64" s="41" t="str">
        <f>IF(DC64&gt;0,WORKDAY(DA64,10),"-")</f>
        <v>-</v>
      </c>
      <c r="DG64" s="14"/>
      <c r="DH64" s="14"/>
      <c r="DI64" s="41" t="str">
        <f>IF(DH64&gt;0,WORKDAY(DE64,10),"-")</f>
        <v>-</v>
      </c>
      <c r="DJ64" s="41" t="str">
        <f>IF(DH64&gt;0,WORKDAY(DF64,10),"-")</f>
        <v>-</v>
      </c>
      <c r="DK64" s="14"/>
      <c r="DL64" s="14"/>
      <c r="DM64" s="143"/>
      <c r="DN64" s="41" t="str">
        <f>IF(DL64&gt;0,WORKDAY(DI64,10),"-")</f>
        <v>-</v>
      </c>
      <c r="DO64" s="41" t="str">
        <f>IF(DL64&gt;0,WORKDAY(DJ64,10),"-")</f>
        <v>-</v>
      </c>
      <c r="DP64" s="14"/>
      <c r="DQ64" s="14"/>
      <c r="DR64" s="41" t="str">
        <f>IF(DQ64&gt;0,WORKDAY(DN64,10),"-")</f>
        <v>-</v>
      </c>
      <c r="DS64" s="41" t="str">
        <f>IF(DQ64&gt;0,WORKDAY(DO64,10),"-")</f>
        <v>-</v>
      </c>
      <c r="DT64" s="14"/>
      <c r="DU64" s="14"/>
      <c r="DV64" s="205"/>
      <c r="DW64" s="41" t="str">
        <f>IF(DU64&gt;0,WORKDAY(DR64,10),"-")</f>
        <v>-</v>
      </c>
      <c r="DX64" s="41" t="str">
        <f>IF(DU64&gt;0,WORKDAY(DS64,10),"-")</f>
        <v>-</v>
      </c>
      <c r="DY64" s="14"/>
      <c r="DZ64" s="14"/>
      <c r="EA64" s="41" t="str">
        <f>IF(DZ64&gt;0,WORKDAY(DW64,10),"-")</f>
        <v>-</v>
      </c>
      <c r="EB64" s="41" t="str">
        <f>IF(DZ64&gt;0,WORKDAY(DX64,10),"-")</f>
        <v>-</v>
      </c>
      <c r="EC64" s="14"/>
      <c r="ED64" s="14"/>
      <c r="EE64" s="205"/>
      <c r="EF64" s="41" t="str">
        <f>IF(ED64&gt;0,WORKDAY(EA64,10),"-")</f>
        <v>-</v>
      </c>
      <c r="EG64" s="41" t="str">
        <f>IF(ED64&gt;0,WORKDAY(EB64,10),"-")</f>
        <v>-</v>
      </c>
      <c r="EH64" s="14"/>
      <c r="EI64" s="14"/>
      <c r="EJ64" s="41" t="str">
        <f>IF(EI64&gt;0,WORKDAY(EF64,10),"-")</f>
        <v>-</v>
      </c>
      <c r="EK64" s="41" t="str">
        <f>IF(EI64&gt;0,WORKDAY(EG64,10),"-")</f>
        <v>-</v>
      </c>
      <c r="EL64" s="14"/>
      <c r="EM64" s="14"/>
      <c r="EN64" s="205"/>
      <c r="EO64" s="41" t="str">
        <f>IF(EM64&gt;0,WORKDAY(EJ64,10),"-")</f>
        <v>-</v>
      </c>
      <c r="EP64" s="41" t="str">
        <f>IF(EM64&gt;0,WORKDAY(EK64,10),"-")</f>
        <v>-</v>
      </c>
      <c r="EQ64" s="14"/>
      <c r="ER64" s="14"/>
      <c r="ES64" s="41" t="str">
        <f>IF(ER64&gt;0,WORKDAY(EO64,10),"-")</f>
        <v>-</v>
      </c>
      <c r="ET64" s="41" t="str">
        <f>IF(ER64&gt;0,WORKDAY(EP64,10),"-")</f>
        <v>-</v>
      </c>
      <c r="EU64" s="14"/>
      <c r="EV64" s="14"/>
      <c r="EW64" s="205"/>
      <c r="EX64" s="41" t="str">
        <f>IF(EV64&gt;0,WORKDAY(ES64,10),"-")</f>
        <v>-</v>
      </c>
      <c r="EY64" s="41" t="str">
        <f>IF(EV64&gt;0,WORKDAY(ET64,10),"-")</f>
        <v>-</v>
      </c>
      <c r="EZ64" s="14"/>
      <c r="FA64" s="14"/>
      <c r="FB64" s="41" t="str">
        <f>IF(FA64&gt;0,WORKDAY(EX64,10),"-")</f>
        <v>-</v>
      </c>
      <c r="FC64" s="41" t="str">
        <f>IF(FA64&gt;0,WORKDAY(EY64,10),"-")</f>
        <v>-</v>
      </c>
      <c r="FD64" s="14"/>
      <c r="FE64" s="14"/>
      <c r="FF64" s="295"/>
      <c r="FG64" s="41">
        <v>43574</v>
      </c>
      <c r="FH64" s="41">
        <f ca="1">IF(BK64&gt;0,IF(DH64&gt;0,WORKDAY(DG64,20),IF(CY64&gt;0,WORKDAY(CX64,30),IF(CT64&gt;0,WORKDAY(CS64,40),FG64))),"-")</f>
        <v>44089</v>
      </c>
      <c r="FI64" s="41"/>
      <c r="FJ64" s="14"/>
      <c r="FK64" s="41" t="str">
        <f>IF(FJ64&gt;0,WORKDAY(FG64,10),"-")</f>
        <v>-</v>
      </c>
      <c r="FL64" s="41" t="str">
        <f>IF(FJ64&gt;0,WORKDAY(FH64,10),"-")</f>
        <v>-</v>
      </c>
      <c r="FM64" s="14"/>
      <c r="FN64" s="14"/>
      <c r="FO64" s="143"/>
      <c r="FP64" s="41">
        <v>43574</v>
      </c>
      <c r="FQ64" s="41" t="str">
        <f>IF(BT64&gt;0,IF(DQ64&gt;0,WORKDAY(DP64,20),IF(DH64&gt;0,WORKDAY(DG64,30),IF(DC64&gt;0,WORKDAY(DB64,40),FP64))),"-")</f>
        <v>-</v>
      </c>
      <c r="FR64" s="14"/>
      <c r="FS64" s="14"/>
      <c r="FT64" s="41" t="str">
        <f>IF(FS64&gt;0,WORKDAY(FP64,10),"-")</f>
        <v>-</v>
      </c>
      <c r="FU64" s="41" t="str">
        <f>IF(FS64&gt;0,WORKDAY(FQ64,10),"-")</f>
        <v>-</v>
      </c>
      <c r="FV64" s="14"/>
      <c r="FW64" s="14"/>
      <c r="FX64" s="205"/>
      <c r="FY64" s="41">
        <v>43574</v>
      </c>
      <c r="FZ64" s="41" t="str">
        <f>IF(CC64&gt;0,IF(DZ64&gt;0,WORKDAY(DY64,20),IF(DQ64&gt;0,WORKDAY(DP64,30),IF(DL64&gt;0,WORKDAY(DK64,40),FY64))),"-")</f>
        <v>-</v>
      </c>
      <c r="GA64" s="14"/>
      <c r="GB64" s="14"/>
      <c r="GC64" s="41" t="str">
        <f>IF(GB64&gt;0,WORKDAY(FY64,10),"-")</f>
        <v>-</v>
      </c>
      <c r="GD64" s="41" t="str">
        <f>IF(GB64&gt;0,WORKDAY(FZ64,10),"-")</f>
        <v>-</v>
      </c>
      <c r="GE64" s="14"/>
      <c r="GF64" s="14"/>
      <c r="GG64" s="205"/>
      <c r="GH64" s="41"/>
      <c r="GI64" s="41"/>
      <c r="GJ64" s="14"/>
      <c r="GK64" s="14"/>
      <c r="GL64" s="41" t="str">
        <f>IF(GK64&gt;0,WORKDAY(GH64,10),"-")</f>
        <v>-</v>
      </c>
      <c r="GM64" s="41" t="str">
        <f>IF(GK64&gt;0,WORKDAY(GI64,10),"-")</f>
        <v>-</v>
      </c>
      <c r="GN64" s="14"/>
      <c r="GO64" s="14"/>
      <c r="GP64" s="228"/>
      <c r="GQ64" s="295"/>
      <c r="GR64" s="295"/>
      <c r="GS64" s="295"/>
      <c r="GT64" s="295"/>
      <c r="GU64" s="295"/>
      <c r="GV64" s="295"/>
      <c r="GW64" s="295"/>
      <c r="GX64" s="295"/>
      <c r="GY64" s="295"/>
      <c r="GZ64" s="147"/>
      <c r="HA64" s="143">
        <f t="shared" ca="1" si="66"/>
        <v>1</v>
      </c>
      <c r="HB64" s="44">
        <f t="shared" ca="1" si="67"/>
        <v>1.3819095477386936E-3</v>
      </c>
      <c r="HC64" s="44">
        <f t="shared" ca="1" si="68"/>
        <v>2.5125628140703518E-3</v>
      </c>
      <c r="HD64" s="44">
        <f t="shared" ca="1" si="69"/>
        <v>2.2357723577235778E-3</v>
      </c>
      <c r="HE64" s="44">
        <f t="shared" ca="1" si="70"/>
        <v>4.0650406504065045E-3</v>
      </c>
      <c r="HF64" s="44"/>
      <c r="HG64" s="44"/>
      <c r="HH64" s="261"/>
      <c r="HI64" s="14" t="str">
        <f t="shared" si="71"/>
        <v>GA</v>
      </c>
      <c r="HJ64" s="41">
        <f t="shared" si="72"/>
        <v>43987</v>
      </c>
      <c r="HK64" s="267" t="str">
        <f t="shared" si="73"/>
        <v>A1</v>
      </c>
      <c r="HL64" s="268" t="str">
        <f t="shared" si="74"/>
        <v>0055-P2-GA1-CPC-TRM-00505</v>
      </c>
      <c r="HM64" s="320">
        <v>1</v>
      </c>
      <c r="HN64" t="s">
        <v>807</v>
      </c>
      <c r="HO64" s="351">
        <f t="shared" si="86"/>
        <v>1</v>
      </c>
      <c r="HP64" s="351" t="str">
        <f t="shared" si="87"/>
        <v>не выгружено 00</v>
      </c>
      <c r="HQ64" s="351" t="str">
        <f t="shared" si="88"/>
        <v>выгружено A1</v>
      </c>
      <c r="HR64" s="351">
        <f t="shared" si="89"/>
        <v>1</v>
      </c>
      <c r="HS64" s="351" t="b">
        <f t="shared" si="90"/>
        <v>0</v>
      </c>
      <c r="HT64" s="351" t="str">
        <f t="shared" si="91"/>
        <v>Выпустить в 00</v>
      </c>
      <c r="HU64" s="351" t="str">
        <f t="shared" si="92"/>
        <v>0055-P2-CPC-GA1-TRM-00409</v>
      </c>
      <c r="HV64" s="351">
        <f t="shared" si="93"/>
        <v>43987</v>
      </c>
      <c r="HW64" s="351" t="str">
        <f t="shared" si="94"/>
        <v>0055-P2-CPC-GA1-TRM-00409</v>
      </c>
      <c r="HX64" s="351">
        <f t="shared" si="95"/>
        <v>44033</v>
      </c>
      <c r="HY64" s="364"/>
      <c r="HZ64" s="361" t="str">
        <f t="shared" si="96"/>
        <v>выгружено</v>
      </c>
      <c r="IA64" s="361" t="str">
        <f t="shared" si="97"/>
        <v>A1</v>
      </c>
      <c r="IB64" s="361">
        <f t="shared" si="98"/>
        <v>1</v>
      </c>
      <c r="IC64" s="361">
        <f t="shared" si="99"/>
        <v>1</v>
      </c>
      <c r="ID64" s="351" t="str">
        <f t="shared" si="100"/>
        <v>1</v>
      </c>
      <c r="IE64" s="351" t="s">
        <v>894</v>
      </c>
      <c r="IF64" s="356">
        <v>1</v>
      </c>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row>
    <row r="65" spans="1:287" s="1" customFormat="1" ht="42.75" customHeight="1">
      <c r="A65" s="15"/>
      <c r="B65" s="31" t="s">
        <v>164</v>
      </c>
      <c r="C65" s="31" t="s">
        <v>165</v>
      </c>
      <c r="D65" s="14"/>
      <c r="E65" s="14"/>
      <c r="F65" s="14"/>
      <c r="G65" s="14"/>
      <c r="H65" s="14" t="s">
        <v>723</v>
      </c>
      <c r="I65" s="14" t="s">
        <v>724</v>
      </c>
      <c r="J65" s="14"/>
      <c r="K65" s="14"/>
      <c r="L65" s="14"/>
      <c r="M65" s="14"/>
      <c r="N65" s="14"/>
      <c r="O65" s="14"/>
      <c r="P65" s="14" t="s">
        <v>725</v>
      </c>
      <c r="Q65" s="14" t="s">
        <v>726</v>
      </c>
      <c r="R65" s="14" t="s">
        <v>212</v>
      </c>
      <c r="S65" s="14" t="s">
        <v>397</v>
      </c>
      <c r="T65" s="14" t="s">
        <v>398</v>
      </c>
      <c r="U65" s="14" t="s">
        <v>166</v>
      </c>
      <c r="V65" s="14"/>
      <c r="W65" s="14" t="str">
        <f>CONCATENATE(X65,"-",Y65,"-",Z65,AA65,,AB65,"-",AC65)</f>
        <v>4-30-JDNC-0001</v>
      </c>
      <c r="X65" s="31">
        <v>4</v>
      </c>
      <c r="Y65" s="31">
        <v>30</v>
      </c>
      <c r="Z65" s="14" t="s">
        <v>330</v>
      </c>
      <c r="AA65" s="14" t="s">
        <v>335</v>
      </c>
      <c r="AB65" s="14"/>
      <c r="AC65" s="31" t="s">
        <v>194</v>
      </c>
      <c r="AD65" s="14"/>
      <c r="AE65" s="31">
        <v>3</v>
      </c>
      <c r="AF65" s="31">
        <v>3</v>
      </c>
      <c r="AG65" s="31" t="s">
        <v>174</v>
      </c>
      <c r="AH65" s="31">
        <v>437</v>
      </c>
      <c r="AI65" s="31" t="s">
        <v>234</v>
      </c>
      <c r="AJ65" s="14"/>
      <c r="AK65" s="14"/>
      <c r="AL65" s="14" t="s">
        <v>127</v>
      </c>
      <c r="AM65" s="14"/>
      <c r="AN65" s="14" t="s">
        <v>178</v>
      </c>
      <c r="AO65" s="14" t="str">
        <f>CONCATENATE("0055-",B65,"-",C65,"-","4",".",AE65,".",AF65,".",AG65,".",AH65,"-",AL65,".",AN65,"-",AI65)</f>
        <v>0055-CPC-GA1-4.3.3.30.437-ATH1.SB-0008</v>
      </c>
      <c r="AP65" s="14" t="str">
        <f>CONCATENATE("0055-",B65,"-",C65,"-","4",".",AE65,".",AF65,".",AG65,".",AH65,"-",AL65,"-",AN65,"-",AI65,"_",BD65,"_",U65)</f>
        <v>0055-CPC-GA1-4.3.3.30.437-ATH1-SB-0008_A1_ER</v>
      </c>
      <c r="AQ65" s="21" t="s">
        <v>426</v>
      </c>
      <c r="AR65" s="21" t="s">
        <v>432</v>
      </c>
      <c r="AS65" s="21"/>
      <c r="AT65" s="21"/>
      <c r="AU65" s="21" t="s">
        <v>352</v>
      </c>
      <c r="AV65" s="21" t="s">
        <v>368</v>
      </c>
      <c r="AW65" s="21" t="str">
        <f>CONCATENATE(AQ65," ",AS65,CHAR(10),W65,CHAR(10),AU65)</f>
        <v>DCS Network Cabinet 
4-30-JDNC-0001
Electrical circuits</v>
      </c>
      <c r="AX65" s="21" t="str">
        <f>CONCATENATE(AR65," ",AT65,CHAR(10),W65,CHAR(10),AV65)</f>
        <v>Шкаф коммуникационный РСУ 
4-30-JDNC-0001
Схема электрическая принципиальная</v>
      </c>
      <c r="AY65" s="14"/>
      <c r="AZ65" s="14" t="s">
        <v>798</v>
      </c>
      <c r="BA65" s="14" t="s">
        <v>529</v>
      </c>
      <c r="BB65" s="14" t="str">
        <f t="shared" si="103"/>
        <v>A1</v>
      </c>
      <c r="BC65" s="14" t="str">
        <f t="shared" si="102"/>
        <v>IFR</v>
      </c>
      <c r="BD65" s="14" t="str">
        <f>BB65</f>
        <v>A1</v>
      </c>
      <c r="BE65" s="14"/>
      <c r="BF65" s="14"/>
      <c r="BG65" s="20"/>
      <c r="BH65" s="14"/>
      <c r="BI65" s="14"/>
      <c r="BJ65" s="336">
        <v>44088</v>
      </c>
      <c r="BK65" s="336">
        <f ca="1">IF(BM65&gt;0,BL65,IF(BJ65&lt;TODAY(),WORKDAY(TODAY(),10),BJ65))</f>
        <v>43987</v>
      </c>
      <c r="BL65" s="41">
        <v>43987</v>
      </c>
      <c r="BM65" s="14" t="s">
        <v>858</v>
      </c>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336">
        <f>WORKDAY(BJ65,10)</f>
        <v>44102</v>
      </c>
      <c r="CR65" s="336">
        <f ca="1">IF(BM65&gt;0,WORKDAY(BK65,20),"-")</f>
        <v>44015</v>
      </c>
      <c r="CS65" s="336">
        <v>44033</v>
      </c>
      <c r="CT65" s="325" t="s">
        <v>905</v>
      </c>
      <c r="CU65" s="143">
        <v>1</v>
      </c>
      <c r="CV65" s="41">
        <f>WORKDAY(CQ65,10)</f>
        <v>44116</v>
      </c>
      <c r="CW65" s="41">
        <f ca="1">IF(CT65&gt;0,WORKDAY(CR65,10),"-")</f>
        <v>44029</v>
      </c>
      <c r="CX65" s="14"/>
      <c r="CY65" s="14"/>
      <c r="CZ65" s="41" t="str">
        <f>IF(CY65&gt;0,WORKDAY(CV65,10),"-")</f>
        <v>-</v>
      </c>
      <c r="DA65" s="41" t="str">
        <f>IF(CY65&gt;0,WORKDAY(CW65,10),"-")</f>
        <v>-</v>
      </c>
      <c r="DB65" s="14"/>
      <c r="DC65" s="14"/>
      <c r="DD65" s="143"/>
      <c r="DE65" s="41" t="str">
        <f>IF(DC65&gt;0,WORKDAY(CZ65,10),"-")</f>
        <v>-</v>
      </c>
      <c r="DF65" s="41" t="str">
        <f>IF(DC65&gt;0,WORKDAY(DA65,10),"-")</f>
        <v>-</v>
      </c>
      <c r="DG65" s="14"/>
      <c r="DH65" s="14"/>
      <c r="DI65" s="41" t="str">
        <f>IF(DH65&gt;0,WORKDAY(DE65,10),"-")</f>
        <v>-</v>
      </c>
      <c r="DJ65" s="41" t="str">
        <f>IF(DH65&gt;0,WORKDAY(DF65,10),"-")</f>
        <v>-</v>
      </c>
      <c r="DK65" s="14"/>
      <c r="DL65" s="14"/>
      <c r="DM65" s="143"/>
      <c r="DN65" s="41" t="str">
        <f>IF(DL65&gt;0,WORKDAY(DI65,10),"-")</f>
        <v>-</v>
      </c>
      <c r="DO65" s="41" t="str">
        <f>IF(DL65&gt;0,WORKDAY(DJ65,10),"-")</f>
        <v>-</v>
      </c>
      <c r="DP65" s="14"/>
      <c r="DQ65" s="14"/>
      <c r="DR65" s="41" t="str">
        <f>IF(DQ65&gt;0,WORKDAY(DN65,10),"-")</f>
        <v>-</v>
      </c>
      <c r="DS65" s="41" t="str">
        <f>IF(DQ65&gt;0,WORKDAY(DO65,10),"-")</f>
        <v>-</v>
      </c>
      <c r="DT65" s="14"/>
      <c r="DU65" s="14"/>
      <c r="DV65" s="205"/>
      <c r="DW65" s="41" t="str">
        <f>IF(DU65&gt;0,WORKDAY(DR65,10),"-")</f>
        <v>-</v>
      </c>
      <c r="DX65" s="41" t="str">
        <f>IF(DU65&gt;0,WORKDAY(DS65,10),"-")</f>
        <v>-</v>
      </c>
      <c r="DY65" s="14"/>
      <c r="DZ65" s="14"/>
      <c r="EA65" s="41" t="str">
        <f>IF(DZ65&gt;0,WORKDAY(DW65,10),"-")</f>
        <v>-</v>
      </c>
      <c r="EB65" s="41" t="str">
        <f>IF(DZ65&gt;0,WORKDAY(DX65,10),"-")</f>
        <v>-</v>
      </c>
      <c r="EC65" s="14"/>
      <c r="ED65" s="14"/>
      <c r="EE65" s="205"/>
      <c r="EF65" s="41" t="str">
        <f>IF(ED65&gt;0,WORKDAY(EA65,10),"-")</f>
        <v>-</v>
      </c>
      <c r="EG65" s="41" t="str">
        <f>IF(ED65&gt;0,WORKDAY(EB65,10),"-")</f>
        <v>-</v>
      </c>
      <c r="EH65" s="14"/>
      <c r="EI65" s="14"/>
      <c r="EJ65" s="41" t="str">
        <f>IF(EI65&gt;0,WORKDAY(EF65,10),"-")</f>
        <v>-</v>
      </c>
      <c r="EK65" s="41" t="str">
        <f>IF(EI65&gt;0,WORKDAY(EG65,10),"-")</f>
        <v>-</v>
      </c>
      <c r="EL65" s="14"/>
      <c r="EM65" s="14"/>
      <c r="EN65" s="205"/>
      <c r="EO65" s="41" t="str">
        <f>IF(EM65&gt;0,WORKDAY(EJ65,10),"-")</f>
        <v>-</v>
      </c>
      <c r="EP65" s="41" t="str">
        <f>IF(EM65&gt;0,WORKDAY(EK65,10),"-")</f>
        <v>-</v>
      </c>
      <c r="EQ65" s="14"/>
      <c r="ER65" s="14"/>
      <c r="ES65" s="41" t="str">
        <f>IF(ER65&gt;0,WORKDAY(EO65,10),"-")</f>
        <v>-</v>
      </c>
      <c r="ET65" s="41" t="str">
        <f>IF(ER65&gt;0,WORKDAY(EP65,10),"-")</f>
        <v>-</v>
      </c>
      <c r="EU65" s="14"/>
      <c r="EV65" s="14"/>
      <c r="EW65" s="205"/>
      <c r="EX65" s="41" t="str">
        <f>IF(EV65&gt;0,WORKDAY(ES65,10),"-")</f>
        <v>-</v>
      </c>
      <c r="EY65" s="41" t="str">
        <f>IF(EV65&gt;0,WORKDAY(ET65,10),"-")</f>
        <v>-</v>
      </c>
      <c r="EZ65" s="14"/>
      <c r="FA65" s="14"/>
      <c r="FB65" s="41" t="str">
        <f>IF(FA65&gt;0,WORKDAY(EX65,10),"-")</f>
        <v>-</v>
      </c>
      <c r="FC65" s="41" t="str">
        <f>IF(FA65&gt;0,WORKDAY(EY65,10),"-")</f>
        <v>-</v>
      </c>
      <c r="FD65" s="14"/>
      <c r="FE65" s="14"/>
      <c r="FF65" s="295"/>
      <c r="FG65" s="41">
        <v>43574</v>
      </c>
      <c r="FH65" s="41">
        <f ca="1">IF(BK65&gt;0,IF(DH65&gt;0,WORKDAY(DG65,20),IF(CY65&gt;0,WORKDAY(CX65,30),IF(CT65&gt;0,WORKDAY(CS65,40),FG65))),"-")</f>
        <v>44089</v>
      </c>
      <c r="FI65" s="41"/>
      <c r="FJ65" s="14"/>
      <c r="FK65" s="41" t="str">
        <f>IF(FJ65&gt;0,WORKDAY(FG65,10),"-")</f>
        <v>-</v>
      </c>
      <c r="FL65" s="41" t="str">
        <f>IF(FJ65&gt;0,WORKDAY(FH65,10),"-")</f>
        <v>-</v>
      </c>
      <c r="FM65" s="14"/>
      <c r="FN65" s="14"/>
      <c r="FO65" s="143"/>
      <c r="FP65" s="41">
        <v>43574</v>
      </c>
      <c r="FQ65" s="41" t="str">
        <f>IF(BT65&gt;0,IF(DQ65&gt;0,WORKDAY(DP65,20),IF(DH65&gt;0,WORKDAY(DG65,30),IF(DC65&gt;0,WORKDAY(DB65,40),FP65))),"-")</f>
        <v>-</v>
      </c>
      <c r="FR65" s="14"/>
      <c r="FS65" s="14"/>
      <c r="FT65" s="41" t="str">
        <f>IF(FS65&gt;0,WORKDAY(FP65,10),"-")</f>
        <v>-</v>
      </c>
      <c r="FU65" s="41" t="str">
        <f>IF(FS65&gt;0,WORKDAY(FQ65,10),"-")</f>
        <v>-</v>
      </c>
      <c r="FV65" s="14"/>
      <c r="FW65" s="14"/>
      <c r="FX65" s="205"/>
      <c r="FY65" s="41">
        <v>43574</v>
      </c>
      <c r="FZ65" s="41" t="str">
        <f>IF(CC65&gt;0,IF(DZ65&gt;0,WORKDAY(DY65,20),IF(DQ65&gt;0,WORKDAY(DP65,30),IF(DL65&gt;0,WORKDAY(DK65,40),FY65))),"-")</f>
        <v>-</v>
      </c>
      <c r="GA65" s="14"/>
      <c r="GB65" s="14"/>
      <c r="GC65" s="41" t="str">
        <f>IF(GB65&gt;0,WORKDAY(FY65,10),"-")</f>
        <v>-</v>
      </c>
      <c r="GD65" s="41" t="str">
        <f>IF(GB65&gt;0,WORKDAY(FZ65,10),"-")</f>
        <v>-</v>
      </c>
      <c r="GE65" s="14"/>
      <c r="GF65" s="14"/>
      <c r="GG65" s="205"/>
      <c r="GH65" s="41"/>
      <c r="GI65" s="41"/>
      <c r="GJ65" s="14"/>
      <c r="GK65" s="14"/>
      <c r="GL65" s="41" t="str">
        <f>IF(GK65&gt;0,WORKDAY(GH65,10),"-")</f>
        <v>-</v>
      </c>
      <c r="GM65" s="41" t="str">
        <f>IF(GK65&gt;0,WORKDAY(GI65,10),"-")</f>
        <v>-</v>
      </c>
      <c r="GN65" s="14"/>
      <c r="GO65" s="14"/>
      <c r="GP65" s="228"/>
      <c r="GQ65" s="295"/>
      <c r="GR65" s="295"/>
      <c r="GS65" s="295"/>
      <c r="GT65" s="295"/>
      <c r="GU65" s="295"/>
      <c r="GV65" s="295"/>
      <c r="GW65" s="295"/>
      <c r="GX65" s="295"/>
      <c r="GY65" s="295"/>
      <c r="GZ65" s="147"/>
      <c r="HA65" s="143">
        <f t="shared" ca="1" si="66"/>
        <v>1</v>
      </c>
      <c r="HB65" s="44">
        <f t="shared" ca="1" si="67"/>
        <v>1.3819095477386936E-3</v>
      </c>
      <c r="HC65" s="44">
        <f t="shared" ca="1" si="68"/>
        <v>2.5125628140703518E-3</v>
      </c>
      <c r="HD65" s="44">
        <f t="shared" ca="1" si="69"/>
        <v>2.2357723577235778E-3</v>
      </c>
      <c r="HE65" s="44">
        <f t="shared" ca="1" si="70"/>
        <v>4.0650406504065045E-3</v>
      </c>
      <c r="HF65" s="44"/>
      <c r="HG65" s="44"/>
      <c r="HH65" s="261"/>
      <c r="HI65" s="14" t="str">
        <f t="shared" si="71"/>
        <v>GA</v>
      </c>
      <c r="HJ65" s="41">
        <f t="shared" si="72"/>
        <v>43987</v>
      </c>
      <c r="HK65" s="267" t="str">
        <f t="shared" si="73"/>
        <v>A1</v>
      </c>
      <c r="HL65" s="268" t="str">
        <f t="shared" si="74"/>
        <v>0055-P2-GA1-CPC-TRM-00505</v>
      </c>
      <c r="HM65" s="320">
        <v>1</v>
      </c>
      <c r="HN65" t="s">
        <v>807</v>
      </c>
      <c r="HO65" s="351">
        <f t="shared" si="86"/>
        <v>1</v>
      </c>
      <c r="HP65" s="351" t="str">
        <f t="shared" si="87"/>
        <v>не выгружено 00</v>
      </c>
      <c r="HQ65" s="351" t="str">
        <f t="shared" si="88"/>
        <v>выгружено A1</v>
      </c>
      <c r="HR65" s="351">
        <f t="shared" si="89"/>
        <v>1</v>
      </c>
      <c r="HS65" s="351" t="b">
        <f t="shared" si="90"/>
        <v>0</v>
      </c>
      <c r="HT65" s="351" t="str">
        <f t="shared" si="91"/>
        <v>Выпустить в 00</v>
      </c>
      <c r="HU65" s="351" t="str">
        <f t="shared" si="92"/>
        <v>0055-P2-CPC-GA1-TRM-00409</v>
      </c>
      <c r="HV65" s="351">
        <f t="shared" si="93"/>
        <v>43987</v>
      </c>
      <c r="HW65" s="351" t="str">
        <f t="shared" si="94"/>
        <v>0055-P2-CPC-GA1-TRM-00409</v>
      </c>
      <c r="HX65" s="351">
        <f t="shared" si="95"/>
        <v>44033</v>
      </c>
      <c r="HY65" s="364"/>
      <c r="HZ65" s="361" t="str">
        <f t="shared" si="96"/>
        <v>выгружено</v>
      </c>
      <c r="IA65" s="361" t="str">
        <f t="shared" si="97"/>
        <v>A1</v>
      </c>
      <c r="IB65" s="361">
        <f t="shared" si="98"/>
        <v>1</v>
      </c>
      <c r="IC65" s="361">
        <f t="shared" si="99"/>
        <v>1</v>
      </c>
      <c r="ID65" s="351" t="str">
        <f t="shared" si="100"/>
        <v>1</v>
      </c>
      <c r="IE65" s="351" t="s">
        <v>894</v>
      </c>
      <c r="IF65" s="356">
        <v>1</v>
      </c>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row>
    <row r="66" spans="1:287" s="1" customFormat="1" ht="42.75" customHeight="1">
      <c r="A66" s="15"/>
      <c r="B66" s="31" t="s">
        <v>164</v>
      </c>
      <c r="C66" s="31" t="s">
        <v>165</v>
      </c>
      <c r="D66" s="14"/>
      <c r="E66" s="14"/>
      <c r="F66" s="14"/>
      <c r="G66" s="14"/>
      <c r="H66" s="14" t="s">
        <v>723</v>
      </c>
      <c r="I66" s="14" t="s">
        <v>724</v>
      </c>
      <c r="J66" s="14"/>
      <c r="K66" s="14"/>
      <c r="L66" s="14"/>
      <c r="M66" s="14"/>
      <c r="N66" s="14"/>
      <c r="O66" s="14"/>
      <c r="P66" s="14" t="s">
        <v>725</v>
      </c>
      <c r="Q66" s="14" t="s">
        <v>726</v>
      </c>
      <c r="R66" s="14" t="s">
        <v>212</v>
      </c>
      <c r="S66" s="14" t="s">
        <v>397</v>
      </c>
      <c r="T66" s="14" t="s">
        <v>398</v>
      </c>
      <c r="U66" s="14" t="s">
        <v>166</v>
      </c>
      <c r="V66" s="14"/>
      <c r="W66" s="14" t="str">
        <f>CONCATENATE(X66,"-",Y66,"-",Z66,AA66,,AB66,"-",AC66)</f>
        <v>4-30-JDNC-0001</v>
      </c>
      <c r="X66" s="31">
        <v>4</v>
      </c>
      <c r="Y66" s="31">
        <v>30</v>
      </c>
      <c r="Z66" s="14" t="s">
        <v>330</v>
      </c>
      <c r="AA66" s="14" t="s">
        <v>335</v>
      </c>
      <c r="AB66" s="14"/>
      <c r="AC66" s="31" t="s">
        <v>194</v>
      </c>
      <c r="AD66" s="14"/>
      <c r="AE66" s="31">
        <v>3</v>
      </c>
      <c r="AF66" s="31" t="s">
        <v>189</v>
      </c>
      <c r="AG66" s="31" t="s">
        <v>174</v>
      </c>
      <c r="AH66" s="31">
        <v>437</v>
      </c>
      <c r="AI66" s="31" t="s">
        <v>234</v>
      </c>
      <c r="AJ66" s="14"/>
      <c r="AK66" s="14"/>
      <c r="AL66" s="14" t="s">
        <v>127</v>
      </c>
      <c r="AM66" s="14"/>
      <c r="AN66" s="14" t="s">
        <v>675</v>
      </c>
      <c r="AO66" s="14" t="str">
        <f>CONCATENATE("0055-",B66,"-",C66,"-","4",".",AE66,".",AF66,".",AG66,".",AH66,"-",AL66,".",AN66,"-",AI66)</f>
        <v>0055-CPC-GA1-4.3.3.30.437-ATH1.JH-0008</v>
      </c>
      <c r="AP66" s="14" t="str">
        <f>CONCATENATE("0055-",B66,"-",C66,"-","4",".",AE66,".",AF66,".",AG66,".",AH66,"-",AL66,"-",AN66,"-",AI66,"_",BD66,"_",U66)</f>
        <v>0055-CPC-GA1-4.3.3.30.437-ATH1-JH-0008_00_ER</v>
      </c>
      <c r="AQ66" s="21" t="s">
        <v>426</v>
      </c>
      <c r="AR66" s="21" t="s">
        <v>432</v>
      </c>
      <c r="AS66" s="21"/>
      <c r="AT66" s="21"/>
      <c r="AU66" s="21" t="s">
        <v>315</v>
      </c>
      <c r="AV66" s="21" t="s">
        <v>316</v>
      </c>
      <c r="AW66" s="21" t="str">
        <f>CONCATENATE(AQ66," ",AS66,CHAR(10),W66,CHAR(10),AU66)</f>
        <v>DCS Network Cabinet 
4-30-JDNC-0001
Passport</v>
      </c>
      <c r="AX66" s="21" t="str">
        <f>CONCATENATE(AR66," ",AT66,CHAR(10),W66,CHAR(10),AV66)</f>
        <v>Шкаф коммуникационный РСУ 
4-30-JDNC-0001
Паспорт</v>
      </c>
      <c r="AY66" s="14"/>
      <c r="AZ66" s="14" t="s">
        <v>798</v>
      </c>
      <c r="BA66" s="14" t="s">
        <v>600</v>
      </c>
      <c r="BB66" s="14" t="str">
        <f t="shared" si="103"/>
        <v>00</v>
      </c>
      <c r="BC66" s="14" t="str">
        <f t="shared" si="102"/>
        <v>IFU</v>
      </c>
      <c r="BD66" s="14" t="str">
        <f>BB66</f>
        <v>00</v>
      </c>
      <c r="BE66" s="14"/>
      <c r="BF66" s="14"/>
      <c r="BG66" s="20"/>
      <c r="BH66" s="14"/>
      <c r="BI66" s="14"/>
      <c r="BJ66" s="336">
        <v>44088</v>
      </c>
      <c r="BK66" s="336">
        <f ca="1">IF(BM66&gt;0,BL66,IF(BJ66&lt;TODAY(),WORKDAY(TODAY(),10),BJ66))</f>
        <v>43997</v>
      </c>
      <c r="BL66" s="41">
        <v>43997</v>
      </c>
      <c r="BM66" s="14" t="s">
        <v>866</v>
      </c>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336">
        <f>WORKDAY(BJ66,10)</f>
        <v>44102</v>
      </c>
      <c r="CR66" s="336">
        <f ca="1">IF(BM66&gt;0,WORKDAY(BK66,20),"-")</f>
        <v>44025</v>
      </c>
      <c r="CS66" s="336">
        <v>44013</v>
      </c>
      <c r="CT66" s="325" t="s">
        <v>903</v>
      </c>
      <c r="CU66" s="143">
        <v>3</v>
      </c>
      <c r="CV66" s="41">
        <f>WORKDAY(CQ66,10)</f>
        <v>44116</v>
      </c>
      <c r="CW66" s="41">
        <f ca="1">IF(CT66&gt;0,WORKDAY(CR66,10),"-")</f>
        <v>44039</v>
      </c>
      <c r="CX66" s="14"/>
      <c r="CY66" s="14"/>
      <c r="CZ66" s="41" t="str">
        <f>IF(CY66&gt;0,WORKDAY(CV66,10),"-")</f>
        <v>-</v>
      </c>
      <c r="DA66" s="41" t="str">
        <f>IF(CY66&gt;0,WORKDAY(CW66,10),"-")</f>
        <v>-</v>
      </c>
      <c r="DB66" s="14"/>
      <c r="DC66" s="14"/>
      <c r="DD66" s="143"/>
      <c r="DE66" s="41" t="str">
        <f>IF(DC66&gt;0,WORKDAY(CZ66,10),"-")</f>
        <v>-</v>
      </c>
      <c r="DF66" s="41" t="str">
        <f>IF(DC66&gt;0,WORKDAY(DA66,10),"-")</f>
        <v>-</v>
      </c>
      <c r="DG66" s="14"/>
      <c r="DH66" s="14"/>
      <c r="DI66" s="41" t="str">
        <f>IF(DH66&gt;0,WORKDAY(DE66,10),"-")</f>
        <v>-</v>
      </c>
      <c r="DJ66" s="41" t="str">
        <f>IF(DH66&gt;0,WORKDAY(DF66,10),"-")</f>
        <v>-</v>
      </c>
      <c r="DK66" s="14"/>
      <c r="DL66" s="14"/>
      <c r="DM66" s="143"/>
      <c r="DN66" s="41" t="str">
        <f>IF(DL66&gt;0,WORKDAY(DI66,10),"-")</f>
        <v>-</v>
      </c>
      <c r="DO66" s="41" t="str">
        <f>IF(DL66&gt;0,WORKDAY(DJ66,10),"-")</f>
        <v>-</v>
      </c>
      <c r="DP66" s="14"/>
      <c r="DQ66" s="14"/>
      <c r="DR66" s="41" t="str">
        <f>IF(DQ66&gt;0,WORKDAY(DN66,10),"-")</f>
        <v>-</v>
      </c>
      <c r="DS66" s="41" t="str">
        <f>IF(DQ66&gt;0,WORKDAY(DO66,10),"-")</f>
        <v>-</v>
      </c>
      <c r="DT66" s="14"/>
      <c r="DU66" s="14"/>
      <c r="DV66" s="205"/>
      <c r="DW66" s="41" t="str">
        <f>IF(DU66&gt;0,WORKDAY(DR66,10),"-")</f>
        <v>-</v>
      </c>
      <c r="DX66" s="41" t="str">
        <f>IF(DU66&gt;0,WORKDAY(DS66,10),"-")</f>
        <v>-</v>
      </c>
      <c r="DY66" s="14"/>
      <c r="DZ66" s="14"/>
      <c r="EA66" s="41" t="str">
        <f>IF(DZ66&gt;0,WORKDAY(DW66,10),"-")</f>
        <v>-</v>
      </c>
      <c r="EB66" s="41" t="str">
        <f>IF(DZ66&gt;0,WORKDAY(DX66,10),"-")</f>
        <v>-</v>
      </c>
      <c r="EC66" s="14"/>
      <c r="ED66" s="14"/>
      <c r="EE66" s="205"/>
      <c r="EF66" s="41" t="str">
        <f>IF(ED66&gt;0,WORKDAY(EA66,10),"-")</f>
        <v>-</v>
      </c>
      <c r="EG66" s="41" t="str">
        <f>IF(ED66&gt;0,WORKDAY(EB66,10),"-")</f>
        <v>-</v>
      </c>
      <c r="EH66" s="14"/>
      <c r="EI66" s="14"/>
      <c r="EJ66" s="41" t="str">
        <f>IF(EI66&gt;0,WORKDAY(EF66,10),"-")</f>
        <v>-</v>
      </c>
      <c r="EK66" s="41" t="str">
        <f>IF(EI66&gt;0,WORKDAY(EG66,10),"-")</f>
        <v>-</v>
      </c>
      <c r="EL66" s="14"/>
      <c r="EM66" s="14"/>
      <c r="EN66" s="205"/>
      <c r="EO66" s="41" t="str">
        <f>IF(EM66&gt;0,WORKDAY(EJ66,10),"-")</f>
        <v>-</v>
      </c>
      <c r="EP66" s="41" t="str">
        <f>IF(EM66&gt;0,WORKDAY(EK66,10),"-")</f>
        <v>-</v>
      </c>
      <c r="EQ66" s="14"/>
      <c r="ER66" s="14"/>
      <c r="ES66" s="41" t="str">
        <f>IF(ER66&gt;0,WORKDAY(EO66,10),"-")</f>
        <v>-</v>
      </c>
      <c r="ET66" s="41" t="str">
        <f>IF(ER66&gt;0,WORKDAY(EP66,10),"-")</f>
        <v>-</v>
      </c>
      <c r="EU66" s="14"/>
      <c r="EV66" s="14"/>
      <c r="EW66" s="205"/>
      <c r="EX66" s="41" t="str">
        <f>IF(EV66&gt;0,WORKDAY(ES66,10),"-")</f>
        <v>-</v>
      </c>
      <c r="EY66" s="41" t="str">
        <f>IF(EV66&gt;0,WORKDAY(ET66,10),"-")</f>
        <v>-</v>
      </c>
      <c r="EZ66" s="14"/>
      <c r="FA66" s="14"/>
      <c r="FB66" s="41" t="str">
        <f>IF(FA66&gt;0,WORKDAY(EX66,10),"-")</f>
        <v>-</v>
      </c>
      <c r="FC66" s="41" t="str">
        <f>IF(FA66&gt;0,WORKDAY(EY66,10),"-")</f>
        <v>-</v>
      </c>
      <c r="FD66" s="14"/>
      <c r="FE66" s="14"/>
      <c r="FF66" s="295"/>
      <c r="FG66" s="41">
        <v>43574</v>
      </c>
      <c r="FH66" s="41">
        <f ca="1">IF(BK66&gt;0,IF(DH66&gt;0,WORKDAY(DG66,20),IF(CY66&gt;0,WORKDAY(CX66,30),IF(CT66&gt;0,WORKDAY(CS66,40),FG66))),"-")</f>
        <v>44069</v>
      </c>
      <c r="FI66" s="14">
        <v>44088</v>
      </c>
      <c r="FJ66" s="14" t="s">
        <v>924</v>
      </c>
      <c r="FK66" s="41">
        <f>IF(FJ66&gt;0,WORKDAY(FG66,10),"-")</f>
        <v>43588</v>
      </c>
      <c r="FL66" s="41">
        <f ca="1">IF(FJ66&gt;0,WORKDAY(FH66,10),"-")</f>
        <v>44083</v>
      </c>
      <c r="FM66" s="14"/>
      <c r="FN66" s="14"/>
      <c r="FO66" s="143"/>
      <c r="FP66" s="41">
        <v>43574</v>
      </c>
      <c r="FQ66" s="41" t="str">
        <f>IF(BT66&gt;0,IF(DQ66&gt;0,WORKDAY(DP66,20),IF(DH66&gt;0,WORKDAY(DG66,30),IF(DC66&gt;0,WORKDAY(DB66,40),FP66))),"-")</f>
        <v>-</v>
      </c>
      <c r="FR66" s="14"/>
      <c r="FS66" s="14"/>
      <c r="FT66" s="41" t="str">
        <f>IF(FS66&gt;0,WORKDAY(FP66,10),"-")</f>
        <v>-</v>
      </c>
      <c r="FU66" s="41" t="str">
        <f>IF(FS66&gt;0,WORKDAY(FQ66,10),"-")</f>
        <v>-</v>
      </c>
      <c r="FV66" s="14"/>
      <c r="FW66" s="14"/>
      <c r="FX66" s="205"/>
      <c r="FY66" s="41">
        <v>43574</v>
      </c>
      <c r="FZ66" s="41" t="str">
        <f>IF(CC66&gt;0,IF(DZ66&gt;0,WORKDAY(DY66,20),IF(DQ66&gt;0,WORKDAY(DP66,30),IF(DL66&gt;0,WORKDAY(DK66,40),FY66))),"-")</f>
        <v>-</v>
      </c>
      <c r="GA66" s="14"/>
      <c r="GB66" s="14"/>
      <c r="GC66" s="41" t="str">
        <f>IF(GB66&gt;0,WORKDAY(FY66,10),"-")</f>
        <v>-</v>
      </c>
      <c r="GD66" s="41" t="str">
        <f>IF(GB66&gt;0,WORKDAY(FZ66,10),"-")</f>
        <v>-</v>
      </c>
      <c r="GE66" s="14"/>
      <c r="GF66" s="14"/>
      <c r="GG66" s="205"/>
      <c r="GH66" s="41"/>
      <c r="GI66" s="41"/>
      <c r="GJ66" s="14"/>
      <c r="GK66" s="14"/>
      <c r="GL66" s="41" t="str">
        <f>IF(GK66&gt;0,WORKDAY(GH66,10),"-")</f>
        <v>-</v>
      </c>
      <c r="GM66" s="41" t="str">
        <f>IF(GK66&gt;0,WORKDAY(GI66,10),"-")</f>
        <v>-</v>
      </c>
      <c r="GN66" s="14"/>
      <c r="GO66" s="14"/>
      <c r="GP66" s="228"/>
      <c r="GQ66" s="295"/>
      <c r="GR66" s="295"/>
      <c r="GS66" s="295"/>
      <c r="GT66" s="295"/>
      <c r="GU66" s="295"/>
      <c r="GV66" s="295"/>
      <c r="GW66" s="295"/>
      <c r="GX66" s="295"/>
      <c r="GY66" s="295"/>
      <c r="GZ66" s="147"/>
      <c r="HA66" s="143">
        <f t="shared" ca="1" si="66"/>
        <v>1</v>
      </c>
      <c r="HB66" s="44">
        <f t="shared" ca="1" si="67"/>
        <v>2.5125628140703518E-3</v>
      </c>
      <c r="HC66" s="44">
        <f t="shared" ca="1" si="68"/>
        <v>2.5125628140703518E-3</v>
      </c>
      <c r="HD66" s="44">
        <f t="shared" ca="1" si="69"/>
        <v>4.0650406504065045E-3</v>
      </c>
      <c r="HE66" s="44">
        <f t="shared" ca="1" si="70"/>
        <v>4.0650406504065045E-3</v>
      </c>
      <c r="HF66" s="44"/>
      <c r="HG66" s="44"/>
      <c r="HH66" s="261"/>
      <c r="HI66" s="14" t="str">
        <f t="shared" si="71"/>
        <v>rev. 00</v>
      </c>
      <c r="HJ66" s="41">
        <f t="shared" si="72"/>
        <v>44088</v>
      </c>
      <c r="HK66" s="267" t="str">
        <f t="shared" si="73"/>
        <v>00</v>
      </c>
      <c r="HL66" s="268" t="str">
        <f t="shared" si="74"/>
        <v>0055-P2-CPC-GA1-TRM-00581</v>
      </c>
      <c r="HM66" s="320">
        <v>1</v>
      </c>
      <c r="HN66" t="s">
        <v>807</v>
      </c>
      <c r="HO66" s="351">
        <f t="shared" si="86"/>
        <v>3</v>
      </c>
      <c r="HP66" s="351" t="str">
        <f t="shared" si="87"/>
        <v>ожидание 00</v>
      </c>
      <c r="HQ66" s="351" t="str">
        <f t="shared" si="88"/>
        <v>выгружено 00</v>
      </c>
      <c r="HR66" s="351" t="str">
        <f t="shared" si="89"/>
        <v>ожидание 00</v>
      </c>
      <c r="HS66" s="351" t="b">
        <f t="shared" si="90"/>
        <v>0</v>
      </c>
      <c r="HT66" s="351" t="str">
        <f t="shared" si="91"/>
        <v>ожидание замечаний</v>
      </c>
      <c r="HU66" s="351" t="str">
        <f t="shared" si="92"/>
        <v>0055-P2-CPC-GA1-TRM-00396</v>
      </c>
      <c r="HV66" s="351">
        <f t="shared" si="93"/>
        <v>44088</v>
      </c>
      <c r="HW66" s="351" t="str">
        <f t="shared" si="94"/>
        <v>ожидание 00</v>
      </c>
      <c r="HX66" s="351" t="str">
        <f t="shared" si="95"/>
        <v>ожидание 00</v>
      </c>
      <c r="HY66" s="364"/>
      <c r="HZ66" s="361" t="str">
        <f t="shared" si="96"/>
        <v>выгружено</v>
      </c>
      <c r="IA66" s="361" t="str">
        <f t="shared" si="97"/>
        <v>00</v>
      </c>
      <c r="IB66" s="361" t="str">
        <f t="shared" si="98"/>
        <v>ожидание замечаний к ревизии</v>
      </c>
      <c r="IC66" s="361" t="str">
        <f t="shared" si="99"/>
        <v>00</v>
      </c>
      <c r="ID66" s="351" t="str">
        <f t="shared" si="100"/>
        <v>1</v>
      </c>
      <c r="IE66" s="351" t="s">
        <v>894</v>
      </c>
      <c r="IF66" s="356">
        <v>1</v>
      </c>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row>
    <row r="67" spans="1:287" s="27" customFormat="1" ht="15" customHeight="1">
      <c r="A67" s="15"/>
      <c r="B67" s="32"/>
      <c r="C67" s="32"/>
      <c r="D67" s="26"/>
      <c r="E67" s="26"/>
      <c r="F67" s="26"/>
      <c r="G67" s="26"/>
      <c r="H67" s="26"/>
      <c r="I67" s="26"/>
      <c r="J67" s="26"/>
      <c r="K67" s="26"/>
      <c r="L67" s="26"/>
      <c r="M67" s="26"/>
      <c r="N67" s="26"/>
      <c r="O67" s="26"/>
      <c r="P67" s="26"/>
      <c r="Q67" s="26"/>
      <c r="R67" s="26"/>
      <c r="S67" s="26"/>
      <c r="T67" s="26"/>
      <c r="U67" s="26"/>
      <c r="V67" s="26"/>
      <c r="W67" s="32"/>
      <c r="X67" s="32"/>
      <c r="Y67" s="32"/>
      <c r="Z67" s="32"/>
      <c r="AA67" s="32"/>
      <c r="AB67" s="32"/>
      <c r="AC67" s="32"/>
      <c r="AD67" s="26"/>
      <c r="AE67" s="32"/>
      <c r="AF67" s="32"/>
      <c r="AG67" s="32"/>
      <c r="AH67" s="32"/>
      <c r="AI67" s="32"/>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341"/>
      <c r="BK67" s="341"/>
      <c r="BL67" s="163"/>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338"/>
      <c r="CR67" s="338"/>
      <c r="CS67" s="338"/>
      <c r="CT67" s="326"/>
      <c r="CU67" s="219"/>
      <c r="CV67" s="26"/>
      <c r="CW67" s="26"/>
      <c r="CX67" s="26"/>
      <c r="CY67" s="26"/>
      <c r="CZ67" s="26"/>
      <c r="DA67" s="26"/>
      <c r="DB67" s="26"/>
      <c r="DC67" s="26"/>
      <c r="DD67" s="219"/>
      <c r="DE67" s="26"/>
      <c r="DF67" s="26"/>
      <c r="DG67" s="26"/>
      <c r="DH67" s="26"/>
      <c r="DI67" s="26"/>
      <c r="DJ67" s="26"/>
      <c r="DK67" s="26"/>
      <c r="DL67" s="26"/>
      <c r="DM67" s="219"/>
      <c r="DN67" s="26"/>
      <c r="DO67" s="26"/>
      <c r="DP67" s="26"/>
      <c r="DQ67" s="26"/>
      <c r="DR67" s="26"/>
      <c r="DS67" s="26"/>
      <c r="DT67" s="26"/>
      <c r="DU67" s="26"/>
      <c r="DV67" s="229"/>
      <c r="DW67" s="26"/>
      <c r="DX67" s="26"/>
      <c r="DY67" s="26"/>
      <c r="DZ67" s="26"/>
      <c r="EA67" s="26"/>
      <c r="EB67" s="26"/>
      <c r="EC67" s="26"/>
      <c r="ED67" s="26"/>
      <c r="EE67" s="229"/>
      <c r="EF67" s="26"/>
      <c r="EG67" s="26"/>
      <c r="EH67" s="26"/>
      <c r="EI67" s="26"/>
      <c r="EJ67" s="26"/>
      <c r="EK67" s="26"/>
      <c r="EL67" s="26"/>
      <c r="EM67" s="26"/>
      <c r="EN67" s="229"/>
      <c r="EO67" s="26"/>
      <c r="EP67" s="26"/>
      <c r="EQ67" s="26"/>
      <c r="ER67" s="26"/>
      <c r="ES67" s="26"/>
      <c r="ET67" s="26"/>
      <c r="EU67" s="26"/>
      <c r="EV67" s="26"/>
      <c r="EW67" s="229"/>
      <c r="EX67" s="26"/>
      <c r="EY67" s="26"/>
      <c r="EZ67" s="26"/>
      <c r="FA67" s="26"/>
      <c r="FB67" s="26"/>
      <c r="FC67" s="26"/>
      <c r="FD67" s="26"/>
      <c r="FE67" s="26"/>
      <c r="FF67" s="229"/>
      <c r="FG67" s="26"/>
      <c r="FH67" s="26"/>
      <c r="FI67" s="26"/>
      <c r="FJ67" s="26"/>
      <c r="FK67" s="26"/>
      <c r="FL67" s="26"/>
      <c r="FM67" s="26"/>
      <c r="FN67" s="26"/>
      <c r="FO67" s="219"/>
      <c r="FP67" s="26"/>
      <c r="FQ67" s="26"/>
      <c r="FR67" s="26"/>
      <c r="FS67" s="26"/>
      <c r="FT67" s="26"/>
      <c r="FU67" s="26"/>
      <c r="FV67" s="26"/>
      <c r="FW67" s="26"/>
      <c r="FX67" s="229"/>
      <c r="FY67" s="26"/>
      <c r="FZ67" s="26"/>
      <c r="GA67" s="26"/>
      <c r="GB67" s="26"/>
      <c r="GC67" s="26"/>
      <c r="GD67" s="26"/>
      <c r="GE67" s="26"/>
      <c r="GF67" s="26"/>
      <c r="GG67" s="229"/>
      <c r="GH67" s="26"/>
      <c r="GI67" s="26"/>
      <c r="GJ67" s="26"/>
      <c r="GK67" s="26"/>
      <c r="GL67" s="26"/>
      <c r="GM67" s="26"/>
      <c r="GN67" s="26"/>
      <c r="GO67" s="26"/>
      <c r="GP67" s="229"/>
      <c r="GQ67" s="229"/>
      <c r="GR67" s="229"/>
      <c r="GS67" s="229"/>
      <c r="GT67" s="229"/>
      <c r="GU67" s="229"/>
      <c r="GV67" s="229"/>
      <c r="GW67" s="229"/>
      <c r="GX67" s="229"/>
      <c r="GY67" s="229"/>
      <c r="GZ67" s="229"/>
      <c r="HA67" s="143">
        <f t="shared" si="66"/>
        <v>0</v>
      </c>
      <c r="HB67" s="44">
        <f t="shared" si="67"/>
        <v>0</v>
      </c>
      <c r="HC67" s="44">
        <f t="shared" si="68"/>
        <v>0</v>
      </c>
      <c r="HD67" s="44">
        <f t="shared" si="69"/>
        <v>0</v>
      </c>
      <c r="HE67" s="44">
        <f t="shared" si="70"/>
        <v>0</v>
      </c>
      <c r="HF67" s="44"/>
      <c r="HG67" s="26"/>
      <c r="HH67" s="262"/>
      <c r="HI67" s="14" t="str">
        <f t="shared" si="71"/>
        <v>не выпущено</v>
      </c>
      <c r="HJ67" s="41" t="str">
        <f t="shared" si="72"/>
        <v>-</v>
      </c>
      <c r="HK67" s="267" t="str">
        <f t="shared" si="73"/>
        <v>-</v>
      </c>
      <c r="HL67" s="268" t="str">
        <f t="shared" si="74"/>
        <v>-</v>
      </c>
      <c r="HM67" s="320">
        <v>1</v>
      </c>
      <c r="HN67"/>
      <c r="HO67" s="351" t="str">
        <f t="shared" si="86"/>
        <v>---/---</v>
      </c>
      <c r="HP67" s="351" t="str">
        <f t="shared" si="87"/>
        <v>---/---</v>
      </c>
      <c r="HQ67" s="351" t="str">
        <f t="shared" si="88"/>
        <v>---/---</v>
      </c>
      <c r="HR67" s="351" t="str">
        <f t="shared" si="89"/>
        <v>---/---</v>
      </c>
      <c r="HS67" s="351" t="b">
        <f t="shared" si="90"/>
        <v>0</v>
      </c>
      <c r="HT67" s="351" t="str">
        <f t="shared" si="91"/>
        <v>---/---</v>
      </c>
      <c r="HU67" s="351" t="str">
        <f t="shared" si="92"/>
        <v>---/---</v>
      </c>
      <c r="HV67" s="351" t="str">
        <f t="shared" si="93"/>
        <v>---/---</v>
      </c>
      <c r="HW67" s="351" t="str">
        <f t="shared" si="94"/>
        <v>---/---</v>
      </c>
      <c r="HX67" s="351" t="str">
        <f t="shared" si="95"/>
        <v>---/---</v>
      </c>
      <c r="HY67" s="364"/>
      <c r="HZ67" s="361" t="str">
        <f t="shared" si="96"/>
        <v>---/---</v>
      </c>
      <c r="IA67" s="361" t="str">
        <f t="shared" si="97"/>
        <v>---/---</v>
      </c>
      <c r="IB67" s="361" t="str">
        <f t="shared" si="98"/>
        <v>---/---</v>
      </c>
      <c r="IC67" s="361" t="str">
        <f t="shared" si="99"/>
        <v>---/---</v>
      </c>
      <c r="ID67" s="351" t="str">
        <f t="shared" si="100"/>
        <v>---/---</v>
      </c>
      <c r="IE67" s="351" t="s">
        <v>897</v>
      </c>
      <c r="IF67" s="356"/>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row>
    <row r="68" spans="1:287" s="1" customFormat="1" ht="42.75" customHeight="1">
      <c r="A68" s="15"/>
      <c r="B68" s="31" t="s">
        <v>164</v>
      </c>
      <c r="C68" s="31" t="s">
        <v>165</v>
      </c>
      <c r="D68" s="14"/>
      <c r="E68" s="14"/>
      <c r="F68" s="14"/>
      <c r="G68" s="14"/>
      <c r="H68" s="14" t="s">
        <v>723</v>
      </c>
      <c r="I68" s="14" t="s">
        <v>724</v>
      </c>
      <c r="J68" s="14"/>
      <c r="K68" s="14"/>
      <c r="L68" s="14"/>
      <c r="M68" s="14"/>
      <c r="N68" s="14"/>
      <c r="O68" s="14"/>
      <c r="P68" s="14" t="s">
        <v>725</v>
      </c>
      <c r="Q68" s="14" t="s">
        <v>726</v>
      </c>
      <c r="R68" s="14" t="s">
        <v>211</v>
      </c>
      <c r="S68" s="14" t="s">
        <v>397</v>
      </c>
      <c r="T68" s="14" t="s">
        <v>398</v>
      </c>
      <c r="U68" s="14" t="s">
        <v>166</v>
      </c>
      <c r="V68" s="14"/>
      <c r="W68" s="14" t="str">
        <f>CONCATENATE(X68,"-",Y68,"-",Z68,AA68,,AB68,"-",AC68)</f>
        <v>4-30-JUNC-0001</v>
      </c>
      <c r="X68" s="31">
        <v>4</v>
      </c>
      <c r="Y68" s="31">
        <v>30</v>
      </c>
      <c r="Z68" s="14" t="s">
        <v>624</v>
      </c>
      <c r="AA68" s="14" t="s">
        <v>335</v>
      </c>
      <c r="AB68" s="14"/>
      <c r="AC68" s="31" t="s">
        <v>194</v>
      </c>
      <c r="AD68" s="14"/>
      <c r="AE68" s="31">
        <v>3</v>
      </c>
      <c r="AF68" s="31">
        <v>3</v>
      </c>
      <c r="AG68" s="31" t="s">
        <v>174</v>
      </c>
      <c r="AH68" s="31">
        <v>437</v>
      </c>
      <c r="AI68" s="31" t="s">
        <v>247</v>
      </c>
      <c r="AJ68" s="14"/>
      <c r="AK68" s="14"/>
      <c r="AL68" s="14" t="s">
        <v>130</v>
      </c>
      <c r="AM68" s="14"/>
      <c r="AN68" s="14" t="s">
        <v>175</v>
      </c>
      <c r="AO68" s="14" t="str">
        <f>CONCATENATE("0055-",B68,"-",C68,"-","4",".",AE68,".",AF68,".",AG68,".",AH68,"-",AL68,".",AN68,"-",AI68)</f>
        <v>0055-CPC-GA1-4.3.3.30.437-ASK1.RD-0009</v>
      </c>
      <c r="AP68" s="14" t="str">
        <f>CONCATENATE("0055-",B68,"-",C68,"-","4",".",AE68,".",AF68,".",AG68,".",AH68,"-",AL68,"-",AN68,"-",AI68,"_",BD68,"_",U68)</f>
        <v>0055-CPC-GA1-4.3.3.30.437-ASK1-RD-0009_A1_ER</v>
      </c>
      <c r="AQ68" s="21" t="s">
        <v>667</v>
      </c>
      <c r="AR68" s="21" t="s">
        <v>650</v>
      </c>
      <c r="AS68" s="21"/>
      <c r="AT68" s="21"/>
      <c r="AU68" s="21" t="s">
        <v>349</v>
      </c>
      <c r="AV68" s="21" t="s">
        <v>365</v>
      </c>
      <c r="AW68" s="21" t="str">
        <f>CONCATENATE(AQ68," ",AS68,CHAR(10),W68,CHAR(10),AU68)</f>
        <v>Combined Network Cabinet 
4-30-JUNC-0001
List of drawings</v>
      </c>
      <c r="AX68" s="21" t="str">
        <f>CONCATENATE(AR68," ",AT68,CHAR(10),W68,CHAR(10),AV68)</f>
        <v>Шкаф коммуникационный комбинированный 
4-30-JUNC-0001
Ведомость документов</v>
      </c>
      <c r="AY68" s="14"/>
      <c r="AZ68" s="14" t="s">
        <v>798</v>
      </c>
      <c r="BA68" s="14" t="s">
        <v>529</v>
      </c>
      <c r="BB68" s="14" t="str">
        <f t="shared" si="103"/>
        <v>A1</v>
      </c>
      <c r="BC68" s="14" t="str">
        <f t="shared" si="102"/>
        <v>IFR</v>
      </c>
      <c r="BD68" s="14" t="str">
        <f>BB68</f>
        <v>A1</v>
      </c>
      <c r="BE68" s="14"/>
      <c r="BF68" s="14"/>
      <c r="BG68" s="20"/>
      <c r="BH68" s="14"/>
      <c r="BI68" s="14"/>
      <c r="BJ68" s="336">
        <v>44088</v>
      </c>
      <c r="BK68" s="336">
        <f ca="1">IF(BM68&gt;0,BL68,IF(BJ68&lt;TODAY(),WORKDAY(TODAY(),10),BJ68))</f>
        <v>44001</v>
      </c>
      <c r="BL68" s="41">
        <v>44001</v>
      </c>
      <c r="BM68" s="14" t="s">
        <v>871</v>
      </c>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336">
        <f>WORKDAY(BJ68,10)</f>
        <v>44102</v>
      </c>
      <c r="CR68" s="336">
        <f ca="1">IF(BM68&gt;0,WORKDAY(BK68,20),"-")</f>
        <v>44029</v>
      </c>
      <c r="CS68" s="336">
        <v>44033</v>
      </c>
      <c r="CT68" s="325" t="s">
        <v>905</v>
      </c>
      <c r="CU68" s="143">
        <v>1</v>
      </c>
      <c r="CV68" s="41">
        <f>WORKDAY(CQ68,10)</f>
        <v>44116</v>
      </c>
      <c r="CW68" s="41">
        <f ca="1">IF(CT68&gt;0,WORKDAY(CR68,10),"-")</f>
        <v>44043</v>
      </c>
      <c r="CX68" s="14"/>
      <c r="CY68" s="14"/>
      <c r="CZ68" s="41" t="str">
        <f>IF(CY68&gt;0,WORKDAY(CV68,10),"-")</f>
        <v>-</v>
      </c>
      <c r="DA68" s="41" t="str">
        <f>IF(CY68&gt;0,WORKDAY(CW68,10),"-")</f>
        <v>-</v>
      </c>
      <c r="DB68" s="14"/>
      <c r="DC68" s="14"/>
      <c r="DD68" s="143"/>
      <c r="DE68" s="41" t="str">
        <f>IF(DC68&gt;0,WORKDAY(CZ68,10),"-")</f>
        <v>-</v>
      </c>
      <c r="DF68" s="41" t="str">
        <f>IF(DC68&gt;0,WORKDAY(DA68,10),"-")</f>
        <v>-</v>
      </c>
      <c r="DG68" s="14"/>
      <c r="DH68" s="14"/>
      <c r="DI68" s="41" t="str">
        <f>IF(DH68&gt;0,WORKDAY(DE68,10),"-")</f>
        <v>-</v>
      </c>
      <c r="DJ68" s="41" t="str">
        <f>IF(DH68&gt;0,WORKDAY(DF68,10),"-")</f>
        <v>-</v>
      </c>
      <c r="DK68" s="14"/>
      <c r="DL68" s="14"/>
      <c r="DM68" s="143"/>
      <c r="DN68" s="41" t="str">
        <f>IF(DL68&gt;0,WORKDAY(DI68,10),"-")</f>
        <v>-</v>
      </c>
      <c r="DO68" s="41" t="str">
        <f>IF(DL68&gt;0,WORKDAY(DJ68,10),"-")</f>
        <v>-</v>
      </c>
      <c r="DP68" s="14"/>
      <c r="DQ68" s="14"/>
      <c r="DR68" s="41" t="str">
        <f>IF(DQ68&gt;0,WORKDAY(DN68,10),"-")</f>
        <v>-</v>
      </c>
      <c r="DS68" s="41" t="str">
        <f>IF(DQ68&gt;0,WORKDAY(DO68,10),"-")</f>
        <v>-</v>
      </c>
      <c r="DT68" s="14"/>
      <c r="DU68" s="14"/>
      <c r="DV68" s="205"/>
      <c r="DW68" s="41" t="str">
        <f>IF(DU68&gt;0,WORKDAY(DR68,10),"-")</f>
        <v>-</v>
      </c>
      <c r="DX68" s="41" t="str">
        <f>IF(DU68&gt;0,WORKDAY(DS68,10),"-")</f>
        <v>-</v>
      </c>
      <c r="DY68" s="14"/>
      <c r="DZ68" s="14"/>
      <c r="EA68" s="41" t="str">
        <f>IF(DZ68&gt;0,WORKDAY(DW68,10),"-")</f>
        <v>-</v>
      </c>
      <c r="EB68" s="41" t="str">
        <f>IF(DZ68&gt;0,WORKDAY(DX68,10),"-")</f>
        <v>-</v>
      </c>
      <c r="EC68" s="14"/>
      <c r="ED68" s="14"/>
      <c r="EE68" s="205"/>
      <c r="EF68" s="41" t="str">
        <f>IF(ED68&gt;0,WORKDAY(EA68,10),"-")</f>
        <v>-</v>
      </c>
      <c r="EG68" s="41" t="str">
        <f>IF(ED68&gt;0,WORKDAY(EB68,10),"-")</f>
        <v>-</v>
      </c>
      <c r="EH68" s="14"/>
      <c r="EI68" s="14"/>
      <c r="EJ68" s="41" t="str">
        <f>IF(EI68&gt;0,WORKDAY(EF68,10),"-")</f>
        <v>-</v>
      </c>
      <c r="EK68" s="41" t="str">
        <f>IF(EI68&gt;0,WORKDAY(EG68,10),"-")</f>
        <v>-</v>
      </c>
      <c r="EL68" s="14"/>
      <c r="EM68" s="14"/>
      <c r="EN68" s="205"/>
      <c r="EO68" s="41" t="str">
        <f>IF(EM68&gt;0,WORKDAY(EJ68,10),"-")</f>
        <v>-</v>
      </c>
      <c r="EP68" s="41" t="str">
        <f>IF(EM68&gt;0,WORKDAY(EK68,10),"-")</f>
        <v>-</v>
      </c>
      <c r="EQ68" s="14"/>
      <c r="ER68" s="14"/>
      <c r="ES68" s="41" t="str">
        <f>IF(ER68&gt;0,WORKDAY(EO68,10),"-")</f>
        <v>-</v>
      </c>
      <c r="ET68" s="41" t="str">
        <f>IF(ER68&gt;0,WORKDAY(EP68,10),"-")</f>
        <v>-</v>
      </c>
      <c r="EU68" s="14"/>
      <c r="EV68" s="14"/>
      <c r="EW68" s="205"/>
      <c r="EX68" s="41" t="str">
        <f>IF(EV68&gt;0,WORKDAY(ES68,10),"-")</f>
        <v>-</v>
      </c>
      <c r="EY68" s="41" t="str">
        <f>IF(EV68&gt;0,WORKDAY(ET68,10),"-")</f>
        <v>-</v>
      </c>
      <c r="EZ68" s="14"/>
      <c r="FA68" s="14"/>
      <c r="FB68" s="41" t="str">
        <f>IF(FA68&gt;0,WORKDAY(EX68,10),"-")</f>
        <v>-</v>
      </c>
      <c r="FC68" s="41" t="str">
        <f>IF(FA68&gt;0,WORKDAY(EY68,10),"-")</f>
        <v>-</v>
      </c>
      <c r="FD68" s="14"/>
      <c r="FE68" s="14"/>
      <c r="FF68" s="295"/>
      <c r="FG68" s="41">
        <v>43574</v>
      </c>
      <c r="FH68" s="41">
        <f ca="1">IF(BK68&gt;0,IF(DH68&gt;0,WORKDAY(DG68,20),IF(CY68&gt;0,WORKDAY(CX68,30),IF(CT68&gt;0,WORKDAY(CS68,40),FG68))),"-")</f>
        <v>44089</v>
      </c>
      <c r="FI68" s="14"/>
      <c r="FJ68" s="14"/>
      <c r="FK68" s="41" t="str">
        <f>IF(FJ68&gt;0,WORKDAY(FG68,10),"-")</f>
        <v>-</v>
      </c>
      <c r="FL68" s="41" t="str">
        <f>IF(FJ68&gt;0,WORKDAY(FH68,10),"-")</f>
        <v>-</v>
      </c>
      <c r="FM68" s="14"/>
      <c r="FN68" s="14"/>
      <c r="FO68" s="143"/>
      <c r="FP68" s="41">
        <v>43574</v>
      </c>
      <c r="FQ68" s="41" t="str">
        <f>IF(BT68&gt;0,IF(DQ68&gt;0,WORKDAY(DP68,20),IF(DH68&gt;0,WORKDAY(DG68,30),IF(DC68&gt;0,WORKDAY(DB68,40),FP68))),"-")</f>
        <v>-</v>
      </c>
      <c r="FR68" s="14"/>
      <c r="FS68" s="14"/>
      <c r="FT68" s="41" t="str">
        <f>IF(FS68&gt;0,WORKDAY(FP68,10),"-")</f>
        <v>-</v>
      </c>
      <c r="FU68" s="41" t="str">
        <f>IF(FS68&gt;0,WORKDAY(FQ68,10),"-")</f>
        <v>-</v>
      </c>
      <c r="FV68" s="14"/>
      <c r="FW68" s="14"/>
      <c r="FX68" s="205"/>
      <c r="FY68" s="41">
        <v>43574</v>
      </c>
      <c r="FZ68" s="41" t="str">
        <f>IF(CC68&gt;0,IF(DZ68&gt;0,WORKDAY(DY68,20),IF(DQ68&gt;0,WORKDAY(DP68,30),IF(DL68&gt;0,WORKDAY(DK68,40),FY68))),"-")</f>
        <v>-</v>
      </c>
      <c r="GA68" s="14"/>
      <c r="GB68" s="14"/>
      <c r="GC68" s="41" t="str">
        <f>IF(GB68&gt;0,WORKDAY(FY68,10),"-")</f>
        <v>-</v>
      </c>
      <c r="GD68" s="41" t="str">
        <f>IF(GB68&gt;0,WORKDAY(FZ68,10),"-")</f>
        <v>-</v>
      </c>
      <c r="GE68" s="14"/>
      <c r="GF68" s="14"/>
      <c r="GG68" s="205"/>
      <c r="GH68" s="41"/>
      <c r="GI68" s="41"/>
      <c r="GJ68" s="14"/>
      <c r="GK68" s="14"/>
      <c r="GL68" s="41" t="str">
        <f>IF(GK68&gt;0,WORKDAY(GH68,10),"-")</f>
        <v>-</v>
      </c>
      <c r="GM68" s="41" t="str">
        <f>IF(GK68&gt;0,WORKDAY(GI68,10),"-")</f>
        <v>-</v>
      </c>
      <c r="GN68" s="14"/>
      <c r="GO68" s="14"/>
      <c r="GP68" s="228"/>
      <c r="GQ68" s="295"/>
      <c r="GR68" s="295"/>
      <c r="GS68" s="295"/>
      <c r="GT68" s="295"/>
      <c r="GU68" s="295"/>
      <c r="GV68" s="295"/>
      <c r="GW68" s="295"/>
      <c r="GX68" s="295"/>
      <c r="GY68" s="295"/>
      <c r="GZ68" s="147"/>
      <c r="HA68" s="143">
        <f t="shared" ca="1" si="66"/>
        <v>1</v>
      </c>
      <c r="HB68" s="44">
        <f t="shared" ca="1" si="67"/>
        <v>1.3819095477386936E-3</v>
      </c>
      <c r="HC68" s="44">
        <f t="shared" ca="1" si="68"/>
        <v>2.5125628140703518E-3</v>
      </c>
      <c r="HD68" s="44">
        <f t="shared" ca="1" si="69"/>
        <v>2.2357723577235778E-3</v>
      </c>
      <c r="HE68" s="44">
        <f t="shared" ca="1" si="70"/>
        <v>4.0650406504065045E-3</v>
      </c>
      <c r="HF68" s="44"/>
      <c r="HG68" s="44"/>
      <c r="HH68" s="261"/>
      <c r="HI68" s="14" t="str">
        <f t="shared" si="71"/>
        <v>GA</v>
      </c>
      <c r="HJ68" s="41">
        <f t="shared" si="72"/>
        <v>44001</v>
      </c>
      <c r="HK68" s="267" t="str">
        <f t="shared" si="73"/>
        <v>A1</v>
      </c>
      <c r="HL68" s="268" t="str">
        <f t="shared" si="74"/>
        <v>0055-P2-GA1-CPC-TRM-00506</v>
      </c>
      <c r="HM68" s="320">
        <v>1</v>
      </c>
      <c r="HN68" t="s">
        <v>808</v>
      </c>
      <c r="HO68" s="351">
        <f t="shared" si="86"/>
        <v>1</v>
      </c>
      <c r="HP68" s="351" t="str">
        <f t="shared" si="87"/>
        <v>не выгружено 00</v>
      </c>
      <c r="HQ68" s="351" t="str">
        <f t="shared" si="88"/>
        <v>выгружено A1</v>
      </c>
      <c r="HR68" s="351">
        <f t="shared" si="89"/>
        <v>1</v>
      </c>
      <c r="HS68" s="351" t="b">
        <f t="shared" si="90"/>
        <v>0</v>
      </c>
      <c r="HT68" s="351" t="str">
        <f t="shared" si="91"/>
        <v>Выпустить в 00</v>
      </c>
      <c r="HU68" s="351" t="str">
        <f t="shared" si="92"/>
        <v>0055-P2-CPC-GA1-TRM-00409</v>
      </c>
      <c r="HV68" s="351">
        <f t="shared" si="93"/>
        <v>44001</v>
      </c>
      <c r="HW68" s="351" t="str">
        <f t="shared" si="94"/>
        <v>0055-P2-CPC-GA1-TRM-00409</v>
      </c>
      <c r="HX68" s="351">
        <f t="shared" si="95"/>
        <v>44033</v>
      </c>
      <c r="HY68" s="364"/>
      <c r="HZ68" s="361" t="str">
        <f t="shared" si="96"/>
        <v>выгружено</v>
      </c>
      <c r="IA68" s="361" t="str">
        <f t="shared" si="97"/>
        <v>A1</v>
      </c>
      <c r="IB68" s="361">
        <f t="shared" si="98"/>
        <v>1</v>
      </c>
      <c r="IC68" s="361">
        <f t="shared" si="99"/>
        <v>1</v>
      </c>
      <c r="ID68" s="351" t="str">
        <f t="shared" si="100"/>
        <v>1</v>
      </c>
      <c r="IE68" s="351" t="s">
        <v>894</v>
      </c>
      <c r="IF68" s="356">
        <v>1</v>
      </c>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row>
    <row r="69" spans="1:287" s="1" customFormat="1" ht="42.75" customHeight="1">
      <c r="A69" s="15"/>
      <c r="B69" s="31" t="s">
        <v>164</v>
      </c>
      <c r="C69" s="31" t="s">
        <v>165</v>
      </c>
      <c r="D69" s="14"/>
      <c r="E69" s="14"/>
      <c r="F69" s="14"/>
      <c r="G69" s="14"/>
      <c r="H69" s="14" t="s">
        <v>723</v>
      </c>
      <c r="I69" s="14" t="s">
        <v>724</v>
      </c>
      <c r="J69" s="14"/>
      <c r="K69" s="14"/>
      <c r="L69" s="14"/>
      <c r="M69" s="14"/>
      <c r="N69" s="14"/>
      <c r="O69" s="14"/>
      <c r="P69" s="14" t="s">
        <v>725</v>
      </c>
      <c r="Q69" s="14" t="s">
        <v>726</v>
      </c>
      <c r="R69" s="14" t="s">
        <v>211</v>
      </c>
      <c r="S69" s="14" t="s">
        <v>397</v>
      </c>
      <c r="T69" s="14" t="s">
        <v>398</v>
      </c>
      <c r="U69" s="14" t="s">
        <v>166</v>
      </c>
      <c r="V69" s="14"/>
      <c r="W69" s="14" t="str">
        <f>CONCATENATE(X69,"-",Y69,"-",Z69,AA69,,AB69,"-",AC69)</f>
        <v>4-30-JUNC-0001</v>
      </c>
      <c r="X69" s="31">
        <v>4</v>
      </c>
      <c r="Y69" s="31">
        <v>30</v>
      </c>
      <c r="Z69" s="14" t="s">
        <v>624</v>
      </c>
      <c r="AA69" s="14" t="s">
        <v>335</v>
      </c>
      <c r="AB69" s="14"/>
      <c r="AC69" s="31" t="s">
        <v>194</v>
      </c>
      <c r="AD69" s="14"/>
      <c r="AE69" s="31">
        <v>3</v>
      </c>
      <c r="AF69" s="31">
        <v>3</v>
      </c>
      <c r="AG69" s="31" t="s">
        <v>174</v>
      </c>
      <c r="AH69" s="31">
        <v>437</v>
      </c>
      <c r="AI69" s="31" t="s">
        <v>247</v>
      </c>
      <c r="AJ69" s="14"/>
      <c r="AK69" s="14"/>
      <c r="AL69" s="14" t="s">
        <v>130</v>
      </c>
      <c r="AM69" s="14"/>
      <c r="AN69" s="14" t="s">
        <v>176</v>
      </c>
      <c r="AO69" s="14" t="str">
        <f>CONCATENATE("0055-",B69,"-",C69,"-","4",".",AE69,".",AF69,".",AG69,".",AH69,"-",AL69,".",AN69,"-",AI69)</f>
        <v>0055-CPC-GA1-4.3.3.30.437-ASK1.SP-0009</v>
      </c>
      <c r="AP69" s="14" t="str">
        <f>CONCATENATE("0055-",B69,"-",C69,"-","4",".",AE69,".",AF69,".",AG69,".",AH69,"-",AL69,"-",AN69,"-",AI69,"_",BD69,"_",U69)</f>
        <v>0055-CPC-GA1-4.3.3.30.437-ASK1-SP-0009_A1_ER</v>
      </c>
      <c r="AQ69" s="21" t="s">
        <v>667</v>
      </c>
      <c r="AR69" s="21" t="s">
        <v>650</v>
      </c>
      <c r="AS69" s="21"/>
      <c r="AT69" s="21"/>
      <c r="AU69" s="21" t="s">
        <v>350</v>
      </c>
      <c r="AV69" s="21" t="s">
        <v>366</v>
      </c>
      <c r="AW69" s="21" t="str">
        <f>CONCATENATE(AQ69," ",AS69,CHAR(10),W69,CHAR(10),AU69)</f>
        <v>Combined Network Cabinet 
4-30-JUNC-0001
List of elements</v>
      </c>
      <c r="AX69" s="21" t="str">
        <f>CONCATENATE(AR69," ",AT69,CHAR(10),W69,CHAR(10),AV69)</f>
        <v>Шкаф коммуникационный комбинированный 
4-30-JUNC-0001
Перечень элементов</v>
      </c>
      <c r="AY69" s="14"/>
      <c r="AZ69" s="14" t="s">
        <v>798</v>
      </c>
      <c r="BA69" s="14" t="s">
        <v>529</v>
      </c>
      <c r="BB69" s="14" t="str">
        <f t="shared" si="103"/>
        <v>A1</v>
      </c>
      <c r="BC69" s="14" t="str">
        <f t="shared" si="102"/>
        <v>IFR</v>
      </c>
      <c r="BD69" s="14" t="str">
        <f>BB69</f>
        <v>A1</v>
      </c>
      <c r="BE69" s="14"/>
      <c r="BF69" s="14"/>
      <c r="BG69" s="20"/>
      <c r="BH69" s="14"/>
      <c r="BI69" s="14"/>
      <c r="BJ69" s="336">
        <v>44088</v>
      </c>
      <c r="BK69" s="336">
        <f ca="1">IF(BM69&gt;0,BL69,IF(BJ69&lt;TODAY(),WORKDAY(TODAY(),10),BJ69))</f>
        <v>44001</v>
      </c>
      <c r="BL69" s="41">
        <v>44001</v>
      </c>
      <c r="BM69" s="14" t="s">
        <v>871</v>
      </c>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336">
        <f>WORKDAY(BJ69,10)</f>
        <v>44102</v>
      </c>
      <c r="CR69" s="336">
        <f ca="1">IF(BM69&gt;0,WORKDAY(BK69,20),"-")</f>
        <v>44029</v>
      </c>
      <c r="CS69" s="336">
        <v>44033</v>
      </c>
      <c r="CT69" s="325" t="s">
        <v>905</v>
      </c>
      <c r="CU69" s="143">
        <v>1</v>
      </c>
      <c r="CV69" s="41">
        <f>WORKDAY(CQ69,10)</f>
        <v>44116</v>
      </c>
      <c r="CW69" s="41">
        <f ca="1">IF(CT69&gt;0,WORKDAY(CR69,10),"-")</f>
        <v>44043</v>
      </c>
      <c r="CX69" s="14"/>
      <c r="CY69" s="14"/>
      <c r="CZ69" s="41" t="str">
        <f>IF(CY69&gt;0,WORKDAY(CV69,10),"-")</f>
        <v>-</v>
      </c>
      <c r="DA69" s="41" t="str">
        <f>IF(CY69&gt;0,WORKDAY(CW69,10),"-")</f>
        <v>-</v>
      </c>
      <c r="DB69" s="14"/>
      <c r="DC69" s="14"/>
      <c r="DD69" s="143"/>
      <c r="DE69" s="41" t="str">
        <f>IF(DC69&gt;0,WORKDAY(CZ69,10),"-")</f>
        <v>-</v>
      </c>
      <c r="DF69" s="41" t="str">
        <f>IF(DC69&gt;0,WORKDAY(DA69,10),"-")</f>
        <v>-</v>
      </c>
      <c r="DG69" s="14"/>
      <c r="DH69" s="14"/>
      <c r="DI69" s="41" t="str">
        <f>IF(DH69&gt;0,WORKDAY(DE69,10),"-")</f>
        <v>-</v>
      </c>
      <c r="DJ69" s="41" t="str">
        <f>IF(DH69&gt;0,WORKDAY(DF69,10),"-")</f>
        <v>-</v>
      </c>
      <c r="DK69" s="14"/>
      <c r="DL69" s="14"/>
      <c r="DM69" s="143"/>
      <c r="DN69" s="41" t="str">
        <f>IF(DL69&gt;0,WORKDAY(DI69,10),"-")</f>
        <v>-</v>
      </c>
      <c r="DO69" s="41" t="str">
        <f>IF(DL69&gt;0,WORKDAY(DJ69,10),"-")</f>
        <v>-</v>
      </c>
      <c r="DP69" s="14"/>
      <c r="DQ69" s="14"/>
      <c r="DR69" s="41" t="str">
        <f>IF(DQ69&gt;0,WORKDAY(DN69,10),"-")</f>
        <v>-</v>
      </c>
      <c r="DS69" s="41" t="str">
        <f>IF(DQ69&gt;0,WORKDAY(DO69,10),"-")</f>
        <v>-</v>
      </c>
      <c r="DT69" s="14"/>
      <c r="DU69" s="14"/>
      <c r="DV69" s="205"/>
      <c r="DW69" s="41" t="str">
        <f>IF(DU69&gt;0,WORKDAY(DR69,10),"-")</f>
        <v>-</v>
      </c>
      <c r="DX69" s="41" t="str">
        <f>IF(DU69&gt;0,WORKDAY(DS69,10),"-")</f>
        <v>-</v>
      </c>
      <c r="DY69" s="14"/>
      <c r="DZ69" s="14"/>
      <c r="EA69" s="41" t="str">
        <f>IF(DZ69&gt;0,WORKDAY(DW69,10),"-")</f>
        <v>-</v>
      </c>
      <c r="EB69" s="41" t="str">
        <f>IF(DZ69&gt;0,WORKDAY(DX69,10),"-")</f>
        <v>-</v>
      </c>
      <c r="EC69" s="14"/>
      <c r="ED69" s="14"/>
      <c r="EE69" s="205"/>
      <c r="EF69" s="41" t="str">
        <f>IF(ED69&gt;0,WORKDAY(EA69,10),"-")</f>
        <v>-</v>
      </c>
      <c r="EG69" s="41" t="str">
        <f>IF(ED69&gt;0,WORKDAY(EB69,10),"-")</f>
        <v>-</v>
      </c>
      <c r="EH69" s="14"/>
      <c r="EI69" s="14"/>
      <c r="EJ69" s="41" t="str">
        <f>IF(EI69&gt;0,WORKDAY(EF69,10),"-")</f>
        <v>-</v>
      </c>
      <c r="EK69" s="41" t="str">
        <f>IF(EI69&gt;0,WORKDAY(EG69,10),"-")</f>
        <v>-</v>
      </c>
      <c r="EL69" s="14"/>
      <c r="EM69" s="14"/>
      <c r="EN69" s="205"/>
      <c r="EO69" s="41" t="str">
        <f>IF(EM69&gt;0,WORKDAY(EJ69,10),"-")</f>
        <v>-</v>
      </c>
      <c r="EP69" s="41" t="str">
        <f>IF(EM69&gt;0,WORKDAY(EK69,10),"-")</f>
        <v>-</v>
      </c>
      <c r="EQ69" s="14"/>
      <c r="ER69" s="14"/>
      <c r="ES69" s="41" t="str">
        <f>IF(ER69&gt;0,WORKDAY(EO69,10),"-")</f>
        <v>-</v>
      </c>
      <c r="ET69" s="41" t="str">
        <f>IF(ER69&gt;0,WORKDAY(EP69,10),"-")</f>
        <v>-</v>
      </c>
      <c r="EU69" s="14"/>
      <c r="EV69" s="14"/>
      <c r="EW69" s="205"/>
      <c r="EX69" s="41" t="str">
        <f>IF(EV69&gt;0,WORKDAY(ES69,10),"-")</f>
        <v>-</v>
      </c>
      <c r="EY69" s="41" t="str">
        <f>IF(EV69&gt;0,WORKDAY(ET69,10),"-")</f>
        <v>-</v>
      </c>
      <c r="EZ69" s="14"/>
      <c r="FA69" s="14"/>
      <c r="FB69" s="41" t="str">
        <f>IF(FA69&gt;0,WORKDAY(EX69,10),"-")</f>
        <v>-</v>
      </c>
      <c r="FC69" s="41" t="str">
        <f>IF(FA69&gt;0,WORKDAY(EY69,10),"-")</f>
        <v>-</v>
      </c>
      <c r="FD69" s="14"/>
      <c r="FE69" s="14"/>
      <c r="FF69" s="295"/>
      <c r="FG69" s="41">
        <v>43574</v>
      </c>
      <c r="FH69" s="41">
        <f ca="1">IF(BK69&gt;0,IF(DH69&gt;0,WORKDAY(DG69,20),IF(CY69&gt;0,WORKDAY(CX69,30),IF(CT69&gt;0,WORKDAY(CS69,40),FG69))),"-")</f>
        <v>44089</v>
      </c>
      <c r="FI69" s="14"/>
      <c r="FJ69" s="14"/>
      <c r="FK69" s="41" t="str">
        <f>IF(FJ69&gt;0,WORKDAY(FG69,10),"-")</f>
        <v>-</v>
      </c>
      <c r="FL69" s="41" t="str">
        <f>IF(FJ69&gt;0,WORKDAY(FH69,10),"-")</f>
        <v>-</v>
      </c>
      <c r="FM69" s="14"/>
      <c r="FN69" s="14"/>
      <c r="FO69" s="143"/>
      <c r="FP69" s="41">
        <v>43574</v>
      </c>
      <c r="FQ69" s="41" t="str">
        <f>IF(BT69&gt;0,IF(DQ69&gt;0,WORKDAY(DP69,20),IF(DH69&gt;0,WORKDAY(DG69,30),IF(DC69&gt;0,WORKDAY(DB69,40),FP69))),"-")</f>
        <v>-</v>
      </c>
      <c r="FR69" s="14"/>
      <c r="FS69" s="14"/>
      <c r="FT69" s="41" t="str">
        <f>IF(FS69&gt;0,WORKDAY(FP69,10),"-")</f>
        <v>-</v>
      </c>
      <c r="FU69" s="41" t="str">
        <f>IF(FS69&gt;0,WORKDAY(FQ69,10),"-")</f>
        <v>-</v>
      </c>
      <c r="FV69" s="14"/>
      <c r="FW69" s="14"/>
      <c r="FX69" s="205"/>
      <c r="FY69" s="41">
        <v>43574</v>
      </c>
      <c r="FZ69" s="41" t="str">
        <f>IF(CC69&gt;0,IF(DZ69&gt;0,WORKDAY(DY69,20),IF(DQ69&gt;0,WORKDAY(DP69,30),IF(DL69&gt;0,WORKDAY(DK69,40),FY69))),"-")</f>
        <v>-</v>
      </c>
      <c r="GA69" s="14"/>
      <c r="GB69" s="14"/>
      <c r="GC69" s="41" t="str">
        <f>IF(GB69&gt;0,WORKDAY(FY69,10),"-")</f>
        <v>-</v>
      </c>
      <c r="GD69" s="41" t="str">
        <f>IF(GB69&gt;0,WORKDAY(FZ69,10),"-")</f>
        <v>-</v>
      </c>
      <c r="GE69" s="14"/>
      <c r="GF69" s="14"/>
      <c r="GG69" s="205"/>
      <c r="GH69" s="41"/>
      <c r="GI69" s="41"/>
      <c r="GJ69" s="14"/>
      <c r="GK69" s="14"/>
      <c r="GL69" s="41" t="str">
        <f>IF(GK69&gt;0,WORKDAY(GH69,10),"-")</f>
        <v>-</v>
      </c>
      <c r="GM69" s="41" t="str">
        <f>IF(GK69&gt;0,WORKDAY(GI69,10),"-")</f>
        <v>-</v>
      </c>
      <c r="GN69" s="14"/>
      <c r="GO69" s="14"/>
      <c r="GP69" s="228"/>
      <c r="GQ69" s="295"/>
      <c r="GR69" s="295"/>
      <c r="GS69" s="295"/>
      <c r="GT69" s="295"/>
      <c r="GU69" s="295"/>
      <c r="GV69" s="295"/>
      <c r="GW69" s="295"/>
      <c r="GX69" s="295"/>
      <c r="GY69" s="295"/>
      <c r="GZ69" s="147"/>
      <c r="HA69" s="143">
        <f t="shared" ca="1" si="66"/>
        <v>1</v>
      </c>
      <c r="HB69" s="44">
        <f t="shared" ca="1" si="67"/>
        <v>1.3819095477386936E-3</v>
      </c>
      <c r="HC69" s="44">
        <f t="shared" ca="1" si="68"/>
        <v>2.5125628140703518E-3</v>
      </c>
      <c r="HD69" s="44">
        <f t="shared" ca="1" si="69"/>
        <v>2.2357723577235778E-3</v>
      </c>
      <c r="HE69" s="44">
        <f t="shared" ca="1" si="70"/>
        <v>4.0650406504065045E-3</v>
      </c>
      <c r="HF69" s="44"/>
      <c r="HG69" s="44"/>
      <c r="HH69" s="261"/>
      <c r="HI69" s="14" t="str">
        <f t="shared" si="71"/>
        <v>GA</v>
      </c>
      <c r="HJ69" s="41">
        <f t="shared" si="72"/>
        <v>44001</v>
      </c>
      <c r="HK69" s="267" t="str">
        <f t="shared" si="73"/>
        <v>A1</v>
      </c>
      <c r="HL69" s="268" t="str">
        <f t="shared" si="74"/>
        <v>0055-P2-GA1-CPC-TRM-00506</v>
      </c>
      <c r="HM69" s="320">
        <v>1</v>
      </c>
      <c r="HN69" t="s">
        <v>808</v>
      </c>
      <c r="HO69" s="351">
        <f t="shared" si="86"/>
        <v>1</v>
      </c>
      <c r="HP69" s="351" t="str">
        <f t="shared" si="87"/>
        <v>не выгружено 00</v>
      </c>
      <c r="HQ69" s="351" t="str">
        <f t="shared" si="88"/>
        <v>выгружено A1</v>
      </c>
      <c r="HR69" s="351">
        <f t="shared" si="89"/>
        <v>1</v>
      </c>
      <c r="HS69" s="351" t="b">
        <f t="shared" si="90"/>
        <v>0</v>
      </c>
      <c r="HT69" s="351" t="str">
        <f t="shared" si="91"/>
        <v>Выпустить в 00</v>
      </c>
      <c r="HU69" s="351" t="str">
        <f t="shared" si="92"/>
        <v>0055-P2-CPC-GA1-TRM-00409</v>
      </c>
      <c r="HV69" s="351">
        <f t="shared" si="93"/>
        <v>44001</v>
      </c>
      <c r="HW69" s="351" t="str">
        <f t="shared" si="94"/>
        <v>0055-P2-CPC-GA1-TRM-00409</v>
      </c>
      <c r="HX69" s="351">
        <f t="shared" si="95"/>
        <v>44033</v>
      </c>
      <c r="HY69" s="364"/>
      <c r="HZ69" s="361" t="str">
        <f t="shared" si="96"/>
        <v>выгружено</v>
      </c>
      <c r="IA69" s="361" t="str">
        <f t="shared" si="97"/>
        <v>A1</v>
      </c>
      <c r="IB69" s="361">
        <f t="shared" si="98"/>
        <v>1</v>
      </c>
      <c r="IC69" s="361">
        <f t="shared" si="99"/>
        <v>1</v>
      </c>
      <c r="ID69" s="351" t="str">
        <f t="shared" si="100"/>
        <v>1</v>
      </c>
      <c r="IE69" s="351" t="s">
        <v>894</v>
      </c>
      <c r="IF69" s="356">
        <v>1</v>
      </c>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row>
    <row r="70" spans="1:287" s="1" customFormat="1" ht="42.75" customHeight="1">
      <c r="A70" s="15"/>
      <c r="B70" s="31" t="s">
        <v>164</v>
      </c>
      <c r="C70" s="31" t="s">
        <v>165</v>
      </c>
      <c r="D70" s="14"/>
      <c r="E70" s="14"/>
      <c r="F70" s="14"/>
      <c r="G70" s="14"/>
      <c r="H70" s="14" t="s">
        <v>723</v>
      </c>
      <c r="I70" s="14" t="s">
        <v>724</v>
      </c>
      <c r="J70" s="14"/>
      <c r="K70" s="14"/>
      <c r="L70" s="14"/>
      <c r="M70" s="14"/>
      <c r="N70" s="14"/>
      <c r="O70" s="14"/>
      <c r="P70" s="14" t="s">
        <v>725</v>
      </c>
      <c r="Q70" s="14" t="s">
        <v>726</v>
      </c>
      <c r="R70" s="14" t="s">
        <v>211</v>
      </c>
      <c r="S70" s="14" t="s">
        <v>397</v>
      </c>
      <c r="T70" s="14" t="s">
        <v>398</v>
      </c>
      <c r="U70" s="14" t="s">
        <v>166</v>
      </c>
      <c r="V70" s="14"/>
      <c r="W70" s="14" t="str">
        <f>CONCATENATE(X70,"-",Y70,"-",Z70,AA70,,AB70,"-",AC70)</f>
        <v>4-30-JUNC-0001</v>
      </c>
      <c r="X70" s="31">
        <v>4</v>
      </c>
      <c r="Y70" s="31">
        <v>30</v>
      </c>
      <c r="Z70" s="14" t="s">
        <v>624</v>
      </c>
      <c r="AA70" s="14" t="s">
        <v>335</v>
      </c>
      <c r="AB70" s="14"/>
      <c r="AC70" s="31" t="s">
        <v>194</v>
      </c>
      <c r="AD70" s="14"/>
      <c r="AE70" s="31">
        <v>3</v>
      </c>
      <c r="AF70" s="31">
        <v>3</v>
      </c>
      <c r="AG70" s="31" t="s">
        <v>174</v>
      </c>
      <c r="AH70" s="31">
        <v>437</v>
      </c>
      <c r="AI70" s="31" t="s">
        <v>247</v>
      </c>
      <c r="AJ70" s="14"/>
      <c r="AK70" s="14"/>
      <c r="AL70" s="14" t="s">
        <v>130</v>
      </c>
      <c r="AM70" s="14"/>
      <c r="AN70" s="14" t="s">
        <v>177</v>
      </c>
      <c r="AO70" s="14" t="str">
        <f>CONCATENATE("0055-",B70,"-",C70,"-","4",".",AE70,".",AF70,".",AG70,".",AH70,"-",AL70,".",AN70,"-",AI70)</f>
        <v>0055-CPC-GA1-4.3.3.30.437-ASK1.V0-0009</v>
      </c>
      <c r="AP70" s="14" t="str">
        <f>CONCATENATE("0055-",B70,"-",C70,"-","4",".",AE70,".",AF70,".",AG70,".",AH70,"-",AL70,"-",AN70,"-",AI70,"_",BD70,"_",U70)</f>
        <v>0055-CPC-GA1-4.3.3.30.437-ASK1-V0-0009_A1_ER</v>
      </c>
      <c r="AQ70" s="21" t="s">
        <v>667</v>
      </c>
      <c r="AR70" s="21" t="s">
        <v>650</v>
      </c>
      <c r="AS70" s="21"/>
      <c r="AT70" s="21"/>
      <c r="AU70" s="21" t="s">
        <v>351</v>
      </c>
      <c r="AV70" s="21" t="s">
        <v>367</v>
      </c>
      <c r="AW70" s="21" t="str">
        <f>CONCATENATE(AQ70," ",AS70,CHAR(10),W70,CHAR(10),AU70)</f>
        <v>Combined Network Cabinet 
4-30-JUNC-0001
General view drawings</v>
      </c>
      <c r="AX70" s="21" t="str">
        <f>CONCATENATE(AR70," ",AT70,CHAR(10),W70,CHAR(10),AV70)</f>
        <v>Шкаф коммуникационный комбинированный 
4-30-JUNC-0001
Чертеж общего вида</v>
      </c>
      <c r="AY70" s="14"/>
      <c r="AZ70" s="14" t="s">
        <v>798</v>
      </c>
      <c r="BA70" s="14" t="s">
        <v>529</v>
      </c>
      <c r="BB70" s="14" t="str">
        <f t="shared" si="103"/>
        <v>A1</v>
      </c>
      <c r="BC70" s="14" t="str">
        <f t="shared" si="102"/>
        <v>IFR</v>
      </c>
      <c r="BD70" s="14" t="str">
        <f>BB70</f>
        <v>A1</v>
      </c>
      <c r="BE70" s="14"/>
      <c r="BF70" s="14"/>
      <c r="BG70" s="20"/>
      <c r="BH70" s="14"/>
      <c r="BI70" s="14"/>
      <c r="BJ70" s="336">
        <v>44088</v>
      </c>
      <c r="BK70" s="336">
        <f ca="1">IF(BM70&gt;0,BL70,IF(BJ70&lt;TODAY(),WORKDAY(TODAY(),10),BJ70))</f>
        <v>44001</v>
      </c>
      <c r="BL70" s="41">
        <v>44001</v>
      </c>
      <c r="BM70" s="14" t="s">
        <v>871</v>
      </c>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336">
        <f>WORKDAY(BJ70,10)</f>
        <v>44102</v>
      </c>
      <c r="CR70" s="336">
        <f ca="1">IF(BM70&gt;0,WORKDAY(BK70,20),"-")</f>
        <v>44029</v>
      </c>
      <c r="CS70" s="336">
        <v>44033</v>
      </c>
      <c r="CT70" s="325" t="s">
        <v>905</v>
      </c>
      <c r="CU70" s="143">
        <v>1</v>
      </c>
      <c r="CV70" s="41">
        <f>WORKDAY(CQ70,10)</f>
        <v>44116</v>
      </c>
      <c r="CW70" s="41">
        <f ca="1">IF(CT70&gt;0,WORKDAY(CR70,10),"-")</f>
        <v>44043</v>
      </c>
      <c r="CX70" s="14"/>
      <c r="CY70" s="14"/>
      <c r="CZ70" s="41" t="str">
        <f>IF(CY70&gt;0,WORKDAY(CV70,10),"-")</f>
        <v>-</v>
      </c>
      <c r="DA70" s="41" t="str">
        <f>IF(CY70&gt;0,WORKDAY(CW70,10),"-")</f>
        <v>-</v>
      </c>
      <c r="DB70" s="14"/>
      <c r="DC70" s="14"/>
      <c r="DD70" s="143"/>
      <c r="DE70" s="41" t="str">
        <f>IF(DC70&gt;0,WORKDAY(CZ70,10),"-")</f>
        <v>-</v>
      </c>
      <c r="DF70" s="41" t="str">
        <f>IF(DC70&gt;0,WORKDAY(DA70,10),"-")</f>
        <v>-</v>
      </c>
      <c r="DG70" s="14"/>
      <c r="DH70" s="14"/>
      <c r="DI70" s="41" t="str">
        <f>IF(DH70&gt;0,WORKDAY(DE70,10),"-")</f>
        <v>-</v>
      </c>
      <c r="DJ70" s="41" t="str">
        <f>IF(DH70&gt;0,WORKDAY(DF70,10),"-")</f>
        <v>-</v>
      </c>
      <c r="DK70" s="14"/>
      <c r="DL70" s="14"/>
      <c r="DM70" s="143"/>
      <c r="DN70" s="41" t="str">
        <f>IF(DL70&gt;0,WORKDAY(DI70,10),"-")</f>
        <v>-</v>
      </c>
      <c r="DO70" s="41" t="str">
        <f>IF(DL70&gt;0,WORKDAY(DJ70,10),"-")</f>
        <v>-</v>
      </c>
      <c r="DP70" s="14"/>
      <c r="DQ70" s="14"/>
      <c r="DR70" s="41" t="str">
        <f>IF(DQ70&gt;0,WORKDAY(DN70,10),"-")</f>
        <v>-</v>
      </c>
      <c r="DS70" s="41" t="str">
        <f>IF(DQ70&gt;0,WORKDAY(DO70,10),"-")</f>
        <v>-</v>
      </c>
      <c r="DT70" s="14"/>
      <c r="DU70" s="14"/>
      <c r="DV70" s="205"/>
      <c r="DW70" s="41" t="str">
        <f>IF(DU70&gt;0,WORKDAY(DR70,10),"-")</f>
        <v>-</v>
      </c>
      <c r="DX70" s="41" t="str">
        <f>IF(DU70&gt;0,WORKDAY(DS70,10),"-")</f>
        <v>-</v>
      </c>
      <c r="DY70" s="14"/>
      <c r="DZ70" s="14"/>
      <c r="EA70" s="41" t="str">
        <f>IF(DZ70&gt;0,WORKDAY(DW70,10),"-")</f>
        <v>-</v>
      </c>
      <c r="EB70" s="41" t="str">
        <f>IF(DZ70&gt;0,WORKDAY(DX70,10),"-")</f>
        <v>-</v>
      </c>
      <c r="EC70" s="14"/>
      <c r="ED70" s="14"/>
      <c r="EE70" s="205"/>
      <c r="EF70" s="41" t="str">
        <f>IF(ED70&gt;0,WORKDAY(EA70,10),"-")</f>
        <v>-</v>
      </c>
      <c r="EG70" s="41" t="str">
        <f>IF(ED70&gt;0,WORKDAY(EB70,10),"-")</f>
        <v>-</v>
      </c>
      <c r="EH70" s="14"/>
      <c r="EI70" s="14"/>
      <c r="EJ70" s="41" t="str">
        <f>IF(EI70&gt;0,WORKDAY(EF70,10),"-")</f>
        <v>-</v>
      </c>
      <c r="EK70" s="41" t="str">
        <f>IF(EI70&gt;0,WORKDAY(EG70,10),"-")</f>
        <v>-</v>
      </c>
      <c r="EL70" s="14"/>
      <c r="EM70" s="14"/>
      <c r="EN70" s="205"/>
      <c r="EO70" s="41" t="str">
        <f>IF(EM70&gt;0,WORKDAY(EJ70,10),"-")</f>
        <v>-</v>
      </c>
      <c r="EP70" s="41" t="str">
        <f>IF(EM70&gt;0,WORKDAY(EK70,10),"-")</f>
        <v>-</v>
      </c>
      <c r="EQ70" s="14"/>
      <c r="ER70" s="14"/>
      <c r="ES70" s="41" t="str">
        <f>IF(ER70&gt;0,WORKDAY(EO70,10),"-")</f>
        <v>-</v>
      </c>
      <c r="ET70" s="41" t="str">
        <f>IF(ER70&gt;0,WORKDAY(EP70,10),"-")</f>
        <v>-</v>
      </c>
      <c r="EU70" s="14"/>
      <c r="EV70" s="14"/>
      <c r="EW70" s="205"/>
      <c r="EX70" s="41" t="str">
        <f>IF(EV70&gt;0,WORKDAY(ES70,10),"-")</f>
        <v>-</v>
      </c>
      <c r="EY70" s="41" t="str">
        <f>IF(EV70&gt;0,WORKDAY(ET70,10),"-")</f>
        <v>-</v>
      </c>
      <c r="EZ70" s="14"/>
      <c r="FA70" s="14"/>
      <c r="FB70" s="41" t="str">
        <f>IF(FA70&gt;0,WORKDAY(EX70,10),"-")</f>
        <v>-</v>
      </c>
      <c r="FC70" s="41" t="str">
        <f>IF(FA70&gt;0,WORKDAY(EY70,10),"-")</f>
        <v>-</v>
      </c>
      <c r="FD70" s="14"/>
      <c r="FE70" s="14"/>
      <c r="FF70" s="295"/>
      <c r="FG70" s="41">
        <v>43574</v>
      </c>
      <c r="FH70" s="41">
        <f ca="1">IF(BK70&gt;0,IF(DH70&gt;0,WORKDAY(DG70,20),IF(CY70&gt;0,WORKDAY(CX70,30),IF(CT70&gt;0,WORKDAY(CS70,40),FG70))),"-")</f>
        <v>44089</v>
      </c>
      <c r="FI70" s="14"/>
      <c r="FJ70" s="14"/>
      <c r="FK70" s="41" t="str">
        <f>IF(FJ70&gt;0,WORKDAY(FG70,10),"-")</f>
        <v>-</v>
      </c>
      <c r="FL70" s="41" t="str">
        <f>IF(FJ70&gt;0,WORKDAY(FH70,10),"-")</f>
        <v>-</v>
      </c>
      <c r="FM70" s="14"/>
      <c r="FN70" s="14"/>
      <c r="FO70" s="143"/>
      <c r="FP70" s="41">
        <v>43574</v>
      </c>
      <c r="FQ70" s="41" t="str">
        <f>IF(BT70&gt;0,IF(DQ70&gt;0,WORKDAY(DP70,20),IF(DH70&gt;0,WORKDAY(DG70,30),IF(DC70&gt;0,WORKDAY(DB70,40),FP70))),"-")</f>
        <v>-</v>
      </c>
      <c r="FR70" s="14"/>
      <c r="FS70" s="14"/>
      <c r="FT70" s="41" t="str">
        <f>IF(FS70&gt;0,WORKDAY(FP70,10),"-")</f>
        <v>-</v>
      </c>
      <c r="FU70" s="41" t="str">
        <f>IF(FS70&gt;0,WORKDAY(FQ70,10),"-")</f>
        <v>-</v>
      </c>
      <c r="FV70" s="14"/>
      <c r="FW70" s="14"/>
      <c r="FX70" s="205"/>
      <c r="FY70" s="41">
        <v>43574</v>
      </c>
      <c r="FZ70" s="41" t="str">
        <f>IF(CC70&gt;0,IF(DZ70&gt;0,WORKDAY(DY70,20),IF(DQ70&gt;0,WORKDAY(DP70,30),IF(DL70&gt;0,WORKDAY(DK70,40),FY70))),"-")</f>
        <v>-</v>
      </c>
      <c r="GA70" s="14"/>
      <c r="GB70" s="14"/>
      <c r="GC70" s="41" t="str">
        <f>IF(GB70&gt;0,WORKDAY(FY70,10),"-")</f>
        <v>-</v>
      </c>
      <c r="GD70" s="41" t="str">
        <f>IF(GB70&gt;0,WORKDAY(FZ70,10),"-")</f>
        <v>-</v>
      </c>
      <c r="GE70" s="14"/>
      <c r="GF70" s="14"/>
      <c r="GG70" s="205"/>
      <c r="GH70" s="41"/>
      <c r="GI70" s="41"/>
      <c r="GJ70" s="14"/>
      <c r="GK70" s="14"/>
      <c r="GL70" s="41" t="str">
        <f>IF(GK70&gt;0,WORKDAY(GH70,10),"-")</f>
        <v>-</v>
      </c>
      <c r="GM70" s="41" t="str">
        <f>IF(GK70&gt;0,WORKDAY(GI70,10),"-")</f>
        <v>-</v>
      </c>
      <c r="GN70" s="14"/>
      <c r="GO70" s="14"/>
      <c r="GP70" s="228"/>
      <c r="GQ70" s="295"/>
      <c r="GR70" s="295"/>
      <c r="GS70" s="295"/>
      <c r="GT70" s="295"/>
      <c r="GU70" s="295"/>
      <c r="GV70" s="295"/>
      <c r="GW70" s="295"/>
      <c r="GX70" s="295"/>
      <c r="GY70" s="295"/>
      <c r="GZ70" s="147"/>
      <c r="HA70" s="143">
        <f t="shared" ca="1" si="66"/>
        <v>1</v>
      </c>
      <c r="HB70" s="44">
        <f t="shared" ca="1" si="67"/>
        <v>1.3819095477386936E-3</v>
      </c>
      <c r="HC70" s="44">
        <f t="shared" ca="1" si="68"/>
        <v>2.5125628140703518E-3</v>
      </c>
      <c r="HD70" s="44">
        <f t="shared" ca="1" si="69"/>
        <v>2.2357723577235778E-3</v>
      </c>
      <c r="HE70" s="44">
        <f t="shared" ca="1" si="70"/>
        <v>4.0650406504065045E-3</v>
      </c>
      <c r="HF70" s="44"/>
      <c r="HG70" s="44"/>
      <c r="HH70" s="261"/>
      <c r="HI70" s="14" t="str">
        <f t="shared" si="71"/>
        <v>GA</v>
      </c>
      <c r="HJ70" s="41">
        <f t="shared" si="72"/>
        <v>44001</v>
      </c>
      <c r="HK70" s="267" t="str">
        <f t="shared" si="73"/>
        <v>A1</v>
      </c>
      <c r="HL70" s="268" t="str">
        <f t="shared" si="74"/>
        <v>0055-P2-GA1-CPC-TRM-00506</v>
      </c>
      <c r="HM70" s="320">
        <v>1</v>
      </c>
      <c r="HN70" t="s">
        <v>808</v>
      </c>
      <c r="HO70" s="351">
        <f t="shared" si="86"/>
        <v>1</v>
      </c>
      <c r="HP70" s="351" t="str">
        <f t="shared" si="87"/>
        <v>не выгружено 00</v>
      </c>
      <c r="HQ70" s="351" t="str">
        <f t="shared" si="88"/>
        <v>выгружено A1</v>
      </c>
      <c r="HR70" s="351">
        <f t="shared" si="89"/>
        <v>1</v>
      </c>
      <c r="HS70" s="351" t="b">
        <f t="shared" si="90"/>
        <v>0</v>
      </c>
      <c r="HT70" s="351" t="str">
        <f t="shared" si="91"/>
        <v>Выпустить в 00</v>
      </c>
      <c r="HU70" s="351" t="str">
        <f t="shared" si="92"/>
        <v>0055-P2-CPC-GA1-TRM-00409</v>
      </c>
      <c r="HV70" s="351">
        <f t="shared" si="93"/>
        <v>44001</v>
      </c>
      <c r="HW70" s="351" t="str">
        <f t="shared" si="94"/>
        <v>0055-P2-CPC-GA1-TRM-00409</v>
      </c>
      <c r="HX70" s="351">
        <f t="shared" si="95"/>
        <v>44033</v>
      </c>
      <c r="HY70" s="364"/>
      <c r="HZ70" s="361" t="str">
        <f t="shared" si="96"/>
        <v>выгружено</v>
      </c>
      <c r="IA70" s="361" t="str">
        <f t="shared" si="97"/>
        <v>A1</v>
      </c>
      <c r="IB70" s="361">
        <f t="shared" si="98"/>
        <v>1</v>
      </c>
      <c r="IC70" s="361">
        <f t="shared" si="99"/>
        <v>1</v>
      </c>
      <c r="ID70" s="351" t="str">
        <f t="shared" si="100"/>
        <v>1</v>
      </c>
      <c r="IE70" s="351" t="s">
        <v>894</v>
      </c>
      <c r="IF70" s="356">
        <v>1</v>
      </c>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row>
    <row r="71" spans="1:287" s="1" customFormat="1" ht="42.75" customHeight="1">
      <c r="A71" s="15"/>
      <c r="B71" s="31" t="s">
        <v>164</v>
      </c>
      <c r="C71" s="31" t="s">
        <v>165</v>
      </c>
      <c r="D71" s="14"/>
      <c r="E71" s="14"/>
      <c r="F71" s="14"/>
      <c r="G71" s="14"/>
      <c r="H71" s="14" t="s">
        <v>723</v>
      </c>
      <c r="I71" s="14" t="s">
        <v>724</v>
      </c>
      <c r="J71" s="14"/>
      <c r="K71" s="14"/>
      <c r="L71" s="14"/>
      <c r="M71" s="14"/>
      <c r="N71" s="14"/>
      <c r="O71" s="14"/>
      <c r="P71" s="14" t="s">
        <v>725</v>
      </c>
      <c r="Q71" s="14" t="s">
        <v>726</v>
      </c>
      <c r="R71" s="14" t="s">
        <v>211</v>
      </c>
      <c r="S71" s="14" t="s">
        <v>397</v>
      </c>
      <c r="T71" s="14" t="s">
        <v>398</v>
      </c>
      <c r="U71" s="14" t="s">
        <v>166</v>
      </c>
      <c r="V71" s="14"/>
      <c r="W71" s="14" t="str">
        <f>CONCATENATE(X71,"-",Y71,"-",Z71,AA71,,AB71,"-",AC71)</f>
        <v>4-30-JUNC-0001</v>
      </c>
      <c r="X71" s="31">
        <v>4</v>
      </c>
      <c r="Y71" s="31">
        <v>30</v>
      </c>
      <c r="Z71" s="14" t="s">
        <v>624</v>
      </c>
      <c r="AA71" s="14" t="s">
        <v>335</v>
      </c>
      <c r="AB71" s="14"/>
      <c r="AC71" s="31" t="s">
        <v>194</v>
      </c>
      <c r="AD71" s="14"/>
      <c r="AE71" s="31">
        <v>3</v>
      </c>
      <c r="AF71" s="31">
        <v>3</v>
      </c>
      <c r="AG71" s="31" t="s">
        <v>174</v>
      </c>
      <c r="AH71" s="31">
        <v>437</v>
      </c>
      <c r="AI71" s="31" t="s">
        <v>247</v>
      </c>
      <c r="AJ71" s="14"/>
      <c r="AK71" s="14"/>
      <c r="AL71" s="14" t="s">
        <v>130</v>
      </c>
      <c r="AM71" s="14"/>
      <c r="AN71" s="14" t="s">
        <v>178</v>
      </c>
      <c r="AO71" s="14" t="str">
        <f>CONCATENATE("0055-",B71,"-",C71,"-","4",".",AE71,".",AF71,".",AG71,".",AH71,"-",AL71,".",AN71,"-",AI71)</f>
        <v>0055-CPC-GA1-4.3.3.30.437-ASK1.SB-0009</v>
      </c>
      <c r="AP71" s="14" t="str">
        <f>CONCATENATE("0055-",B71,"-",C71,"-","4",".",AE71,".",AF71,".",AG71,".",AH71,"-",AL71,"-",AN71,"-",AI71,"_",BD71,"_",U71)</f>
        <v>0055-CPC-GA1-4.3.3.30.437-ASK1-SB-0009_A1_ER</v>
      </c>
      <c r="AQ71" s="21" t="s">
        <v>667</v>
      </c>
      <c r="AR71" s="21" t="s">
        <v>650</v>
      </c>
      <c r="AS71" s="21"/>
      <c r="AT71" s="21"/>
      <c r="AU71" s="21" t="s">
        <v>352</v>
      </c>
      <c r="AV71" s="21" t="s">
        <v>368</v>
      </c>
      <c r="AW71" s="21" t="str">
        <f>CONCATENATE(AQ71," ",AS71,CHAR(10),W71,CHAR(10),AU71)</f>
        <v>Combined Network Cabinet 
4-30-JUNC-0001
Electrical circuits</v>
      </c>
      <c r="AX71" s="21" t="str">
        <f>CONCATENATE(AR71," ",AT71,CHAR(10),W71,CHAR(10),AV71)</f>
        <v>Шкаф коммуникационный комбинированный 
4-30-JUNC-0001
Схема электрическая принципиальная</v>
      </c>
      <c r="AY71" s="14"/>
      <c r="AZ71" s="14" t="s">
        <v>798</v>
      </c>
      <c r="BA71" s="14" t="s">
        <v>529</v>
      </c>
      <c r="BB71" s="14" t="str">
        <f t="shared" si="103"/>
        <v>A1</v>
      </c>
      <c r="BC71" s="14" t="str">
        <f t="shared" si="102"/>
        <v>IFR</v>
      </c>
      <c r="BD71" s="14" t="str">
        <f>BB71</f>
        <v>A1</v>
      </c>
      <c r="BE71" s="14"/>
      <c r="BF71" s="14"/>
      <c r="BG71" s="20"/>
      <c r="BH71" s="14"/>
      <c r="BI71" s="14"/>
      <c r="BJ71" s="336">
        <v>44088</v>
      </c>
      <c r="BK71" s="336">
        <f ca="1">IF(BM71&gt;0,BL71,IF(BJ71&lt;TODAY(),WORKDAY(TODAY(),10),BJ71))</f>
        <v>44001</v>
      </c>
      <c r="BL71" s="41">
        <v>44001</v>
      </c>
      <c r="BM71" s="14" t="s">
        <v>871</v>
      </c>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336">
        <f>WORKDAY(BJ71,10)</f>
        <v>44102</v>
      </c>
      <c r="CR71" s="336">
        <f ca="1">IF(BM71&gt;0,WORKDAY(BK71,20),"-")</f>
        <v>44029</v>
      </c>
      <c r="CS71" s="336">
        <v>44033</v>
      </c>
      <c r="CT71" s="325" t="s">
        <v>905</v>
      </c>
      <c r="CU71" s="143">
        <v>1</v>
      </c>
      <c r="CV71" s="41">
        <f>WORKDAY(CQ71,10)</f>
        <v>44116</v>
      </c>
      <c r="CW71" s="41">
        <f ca="1">IF(CT71&gt;0,WORKDAY(CR71,10),"-")</f>
        <v>44043</v>
      </c>
      <c r="CX71" s="14"/>
      <c r="CY71" s="14"/>
      <c r="CZ71" s="41" t="str">
        <f>IF(CY71&gt;0,WORKDAY(CV71,10),"-")</f>
        <v>-</v>
      </c>
      <c r="DA71" s="41" t="str">
        <f>IF(CY71&gt;0,WORKDAY(CW71,10),"-")</f>
        <v>-</v>
      </c>
      <c r="DB71" s="14"/>
      <c r="DC71" s="14"/>
      <c r="DD71" s="143"/>
      <c r="DE71" s="41" t="str">
        <f>IF(DC71&gt;0,WORKDAY(CZ71,10),"-")</f>
        <v>-</v>
      </c>
      <c r="DF71" s="41" t="str">
        <f>IF(DC71&gt;0,WORKDAY(DA71,10),"-")</f>
        <v>-</v>
      </c>
      <c r="DG71" s="14"/>
      <c r="DH71" s="14"/>
      <c r="DI71" s="41" t="str">
        <f>IF(DH71&gt;0,WORKDAY(DE71,10),"-")</f>
        <v>-</v>
      </c>
      <c r="DJ71" s="41" t="str">
        <f>IF(DH71&gt;0,WORKDAY(DF71,10),"-")</f>
        <v>-</v>
      </c>
      <c r="DK71" s="14"/>
      <c r="DL71" s="14"/>
      <c r="DM71" s="143"/>
      <c r="DN71" s="41" t="str">
        <f>IF(DL71&gt;0,WORKDAY(DI71,10),"-")</f>
        <v>-</v>
      </c>
      <c r="DO71" s="41" t="str">
        <f>IF(DL71&gt;0,WORKDAY(DJ71,10),"-")</f>
        <v>-</v>
      </c>
      <c r="DP71" s="14"/>
      <c r="DQ71" s="14"/>
      <c r="DR71" s="41" t="str">
        <f>IF(DQ71&gt;0,WORKDAY(DN71,10),"-")</f>
        <v>-</v>
      </c>
      <c r="DS71" s="41" t="str">
        <f>IF(DQ71&gt;0,WORKDAY(DO71,10),"-")</f>
        <v>-</v>
      </c>
      <c r="DT71" s="14"/>
      <c r="DU71" s="14"/>
      <c r="DV71" s="205"/>
      <c r="DW71" s="41" t="str">
        <f>IF(DU71&gt;0,WORKDAY(DR71,10),"-")</f>
        <v>-</v>
      </c>
      <c r="DX71" s="41" t="str">
        <f>IF(DU71&gt;0,WORKDAY(DS71,10),"-")</f>
        <v>-</v>
      </c>
      <c r="DY71" s="14"/>
      <c r="DZ71" s="14"/>
      <c r="EA71" s="41" t="str">
        <f>IF(DZ71&gt;0,WORKDAY(DW71,10),"-")</f>
        <v>-</v>
      </c>
      <c r="EB71" s="41" t="str">
        <f>IF(DZ71&gt;0,WORKDAY(DX71,10),"-")</f>
        <v>-</v>
      </c>
      <c r="EC71" s="14"/>
      <c r="ED71" s="14"/>
      <c r="EE71" s="205"/>
      <c r="EF71" s="41" t="str">
        <f>IF(ED71&gt;0,WORKDAY(EA71,10),"-")</f>
        <v>-</v>
      </c>
      <c r="EG71" s="41" t="str">
        <f>IF(ED71&gt;0,WORKDAY(EB71,10),"-")</f>
        <v>-</v>
      </c>
      <c r="EH71" s="14"/>
      <c r="EI71" s="14"/>
      <c r="EJ71" s="41" t="str">
        <f>IF(EI71&gt;0,WORKDAY(EF71,10),"-")</f>
        <v>-</v>
      </c>
      <c r="EK71" s="41" t="str">
        <f>IF(EI71&gt;0,WORKDAY(EG71,10),"-")</f>
        <v>-</v>
      </c>
      <c r="EL71" s="14"/>
      <c r="EM71" s="14"/>
      <c r="EN71" s="205"/>
      <c r="EO71" s="41" t="str">
        <f>IF(EM71&gt;0,WORKDAY(EJ71,10),"-")</f>
        <v>-</v>
      </c>
      <c r="EP71" s="41" t="str">
        <f>IF(EM71&gt;0,WORKDAY(EK71,10),"-")</f>
        <v>-</v>
      </c>
      <c r="EQ71" s="14"/>
      <c r="ER71" s="14"/>
      <c r="ES71" s="41" t="str">
        <f>IF(ER71&gt;0,WORKDAY(EO71,10),"-")</f>
        <v>-</v>
      </c>
      <c r="ET71" s="41" t="str">
        <f>IF(ER71&gt;0,WORKDAY(EP71,10),"-")</f>
        <v>-</v>
      </c>
      <c r="EU71" s="14"/>
      <c r="EV71" s="14"/>
      <c r="EW71" s="205"/>
      <c r="EX71" s="41" t="str">
        <f>IF(EV71&gt;0,WORKDAY(ES71,10),"-")</f>
        <v>-</v>
      </c>
      <c r="EY71" s="41" t="str">
        <f>IF(EV71&gt;0,WORKDAY(ET71,10),"-")</f>
        <v>-</v>
      </c>
      <c r="EZ71" s="14"/>
      <c r="FA71" s="14"/>
      <c r="FB71" s="41" t="str">
        <f>IF(FA71&gt;0,WORKDAY(EX71,10),"-")</f>
        <v>-</v>
      </c>
      <c r="FC71" s="41" t="str">
        <f>IF(FA71&gt;0,WORKDAY(EY71,10),"-")</f>
        <v>-</v>
      </c>
      <c r="FD71" s="14"/>
      <c r="FE71" s="14"/>
      <c r="FF71" s="295"/>
      <c r="FG71" s="41">
        <v>43574</v>
      </c>
      <c r="FH71" s="41">
        <f ca="1">IF(BK71&gt;0,IF(DH71&gt;0,WORKDAY(DG71,20),IF(CY71&gt;0,WORKDAY(CX71,30),IF(CT71&gt;0,WORKDAY(CS71,40),FG71))),"-")</f>
        <v>44089</v>
      </c>
      <c r="FI71" s="14"/>
      <c r="FJ71" s="14"/>
      <c r="FK71" s="41" t="str">
        <f>IF(FJ71&gt;0,WORKDAY(FG71,10),"-")</f>
        <v>-</v>
      </c>
      <c r="FL71" s="41" t="str">
        <f>IF(FJ71&gt;0,WORKDAY(FH71,10),"-")</f>
        <v>-</v>
      </c>
      <c r="FM71" s="14"/>
      <c r="FN71" s="14"/>
      <c r="FO71" s="143"/>
      <c r="FP71" s="41">
        <v>43574</v>
      </c>
      <c r="FQ71" s="41" t="str">
        <f>IF(BT71&gt;0,IF(DQ71&gt;0,WORKDAY(DP71,20),IF(DH71&gt;0,WORKDAY(DG71,30),IF(DC71&gt;0,WORKDAY(DB71,40),FP71))),"-")</f>
        <v>-</v>
      </c>
      <c r="FR71" s="14"/>
      <c r="FS71" s="14"/>
      <c r="FT71" s="41" t="str">
        <f>IF(FS71&gt;0,WORKDAY(FP71,10),"-")</f>
        <v>-</v>
      </c>
      <c r="FU71" s="41" t="str">
        <f>IF(FS71&gt;0,WORKDAY(FQ71,10),"-")</f>
        <v>-</v>
      </c>
      <c r="FV71" s="14"/>
      <c r="FW71" s="14"/>
      <c r="FX71" s="205"/>
      <c r="FY71" s="41">
        <v>43574</v>
      </c>
      <c r="FZ71" s="41" t="str">
        <f>IF(CC71&gt;0,IF(DZ71&gt;0,WORKDAY(DY71,20),IF(DQ71&gt;0,WORKDAY(DP71,30),IF(DL71&gt;0,WORKDAY(DK71,40),FY71))),"-")</f>
        <v>-</v>
      </c>
      <c r="GA71" s="14"/>
      <c r="GB71" s="14"/>
      <c r="GC71" s="41" t="str">
        <f>IF(GB71&gt;0,WORKDAY(FY71,10),"-")</f>
        <v>-</v>
      </c>
      <c r="GD71" s="41" t="str">
        <f>IF(GB71&gt;0,WORKDAY(FZ71,10),"-")</f>
        <v>-</v>
      </c>
      <c r="GE71" s="14"/>
      <c r="GF71" s="14"/>
      <c r="GG71" s="205"/>
      <c r="GH71" s="41"/>
      <c r="GI71" s="41"/>
      <c r="GJ71" s="14"/>
      <c r="GK71" s="14"/>
      <c r="GL71" s="41" t="str">
        <f>IF(GK71&gt;0,WORKDAY(GH71,10),"-")</f>
        <v>-</v>
      </c>
      <c r="GM71" s="41" t="str">
        <f>IF(GK71&gt;0,WORKDAY(GI71,10),"-")</f>
        <v>-</v>
      </c>
      <c r="GN71" s="14"/>
      <c r="GO71" s="14"/>
      <c r="GP71" s="228"/>
      <c r="GQ71" s="295"/>
      <c r="GR71" s="295"/>
      <c r="GS71" s="295"/>
      <c r="GT71" s="295"/>
      <c r="GU71" s="295"/>
      <c r="GV71" s="295"/>
      <c r="GW71" s="295"/>
      <c r="GX71" s="295"/>
      <c r="GY71" s="295"/>
      <c r="GZ71" s="147"/>
      <c r="HA71" s="143">
        <f t="shared" ca="1" si="66"/>
        <v>1</v>
      </c>
      <c r="HB71" s="44">
        <f t="shared" ca="1" si="67"/>
        <v>1.3819095477386936E-3</v>
      </c>
      <c r="HC71" s="44">
        <f t="shared" ca="1" si="68"/>
        <v>2.5125628140703518E-3</v>
      </c>
      <c r="HD71" s="44">
        <f t="shared" ca="1" si="69"/>
        <v>2.2357723577235778E-3</v>
      </c>
      <c r="HE71" s="44">
        <f t="shared" ca="1" si="70"/>
        <v>4.0650406504065045E-3</v>
      </c>
      <c r="HF71" s="44"/>
      <c r="HG71" s="44"/>
      <c r="HH71" s="261"/>
      <c r="HI71" s="14" t="str">
        <f t="shared" si="71"/>
        <v>GA</v>
      </c>
      <c r="HJ71" s="41">
        <f t="shared" si="72"/>
        <v>44001</v>
      </c>
      <c r="HK71" s="267" t="str">
        <f t="shared" si="73"/>
        <v>A1</v>
      </c>
      <c r="HL71" s="268" t="str">
        <f t="shared" si="74"/>
        <v>0055-P2-GA1-CPC-TRM-00506</v>
      </c>
      <c r="HM71" s="320">
        <v>1</v>
      </c>
      <c r="HN71" t="s">
        <v>808</v>
      </c>
      <c r="HO71" s="351">
        <f t="shared" si="86"/>
        <v>1</v>
      </c>
      <c r="HP71" s="351" t="str">
        <f t="shared" si="87"/>
        <v>не выгружено 00</v>
      </c>
      <c r="HQ71" s="351" t="str">
        <f t="shared" si="88"/>
        <v>выгружено A1</v>
      </c>
      <c r="HR71" s="351">
        <f t="shared" si="89"/>
        <v>1</v>
      </c>
      <c r="HS71" s="351" t="b">
        <f t="shared" si="90"/>
        <v>0</v>
      </c>
      <c r="HT71" s="351" t="str">
        <f t="shared" si="91"/>
        <v>Выпустить в 00</v>
      </c>
      <c r="HU71" s="351" t="str">
        <f t="shared" si="92"/>
        <v>0055-P2-CPC-GA1-TRM-00409</v>
      </c>
      <c r="HV71" s="351">
        <f t="shared" si="93"/>
        <v>44001</v>
      </c>
      <c r="HW71" s="351" t="str">
        <f t="shared" si="94"/>
        <v>0055-P2-CPC-GA1-TRM-00409</v>
      </c>
      <c r="HX71" s="351">
        <f t="shared" si="95"/>
        <v>44033</v>
      </c>
      <c r="HY71" s="364"/>
      <c r="HZ71" s="361" t="str">
        <f t="shared" si="96"/>
        <v>выгружено</v>
      </c>
      <c r="IA71" s="361" t="str">
        <f t="shared" si="97"/>
        <v>A1</v>
      </c>
      <c r="IB71" s="361">
        <f t="shared" si="98"/>
        <v>1</v>
      </c>
      <c r="IC71" s="361">
        <f t="shared" si="99"/>
        <v>1</v>
      </c>
      <c r="ID71" s="351" t="str">
        <f t="shared" si="100"/>
        <v>1</v>
      </c>
      <c r="IE71" s="351" t="s">
        <v>894</v>
      </c>
      <c r="IF71" s="356">
        <v>1</v>
      </c>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row>
    <row r="72" spans="1:287" s="1" customFormat="1" ht="42.75" customHeight="1">
      <c r="A72" s="15"/>
      <c r="B72" s="31" t="s">
        <v>164</v>
      </c>
      <c r="C72" s="31" t="s">
        <v>165</v>
      </c>
      <c r="D72" s="14"/>
      <c r="E72" s="14"/>
      <c r="F72" s="14"/>
      <c r="G72" s="14"/>
      <c r="H72" s="14" t="s">
        <v>723</v>
      </c>
      <c r="I72" s="14" t="s">
        <v>724</v>
      </c>
      <c r="J72" s="14"/>
      <c r="K72" s="14"/>
      <c r="L72" s="14"/>
      <c r="M72" s="14"/>
      <c r="N72" s="14"/>
      <c r="O72" s="14"/>
      <c r="P72" s="14" t="s">
        <v>725</v>
      </c>
      <c r="Q72" s="14" t="s">
        <v>726</v>
      </c>
      <c r="R72" s="14" t="s">
        <v>211</v>
      </c>
      <c r="S72" s="14" t="s">
        <v>397</v>
      </c>
      <c r="T72" s="14" t="s">
        <v>398</v>
      </c>
      <c r="U72" s="14" t="s">
        <v>166</v>
      </c>
      <c r="V72" s="14"/>
      <c r="W72" s="14" t="str">
        <f>CONCATENATE(X72,"-",Y72,"-",Z72,AA72,,AB72,"-",AC72)</f>
        <v>4-30-JUNC-0001</v>
      </c>
      <c r="X72" s="31">
        <v>4</v>
      </c>
      <c r="Y72" s="31">
        <v>30</v>
      </c>
      <c r="Z72" s="14" t="s">
        <v>624</v>
      </c>
      <c r="AA72" s="14" t="s">
        <v>335</v>
      </c>
      <c r="AB72" s="14"/>
      <c r="AC72" s="31" t="s">
        <v>194</v>
      </c>
      <c r="AD72" s="14"/>
      <c r="AE72" s="31">
        <v>3</v>
      </c>
      <c r="AF72" s="31" t="s">
        <v>189</v>
      </c>
      <c r="AG72" s="31" t="s">
        <v>174</v>
      </c>
      <c r="AH72" s="31">
        <v>437</v>
      </c>
      <c r="AI72" s="31" t="s">
        <v>247</v>
      </c>
      <c r="AJ72" s="14"/>
      <c r="AK72" s="14"/>
      <c r="AL72" s="14" t="s">
        <v>130</v>
      </c>
      <c r="AM72" s="14"/>
      <c r="AN72" s="14" t="s">
        <v>675</v>
      </c>
      <c r="AO72" s="14" t="str">
        <f>CONCATENATE("0055-",B72,"-",C72,"-","4",".",AE72,".",AF72,".",AG72,".",AH72,"-",AL72,".",AN72,"-",AI72)</f>
        <v>0055-CPC-GA1-4.3.3.30.437-ASK1.JH-0009</v>
      </c>
      <c r="AP72" s="14" t="str">
        <f>CONCATENATE("0055-",B72,"-",C72,"-","4",".",AE72,".",AF72,".",AG72,".",AH72,"-",AL72,"-",AN72,"-",AI72,"_",BD72,"_",U72)</f>
        <v>0055-CPC-GA1-4.3.3.30.437-ASK1-JH-0009_00_ER</v>
      </c>
      <c r="AQ72" s="21" t="s">
        <v>667</v>
      </c>
      <c r="AR72" s="21" t="s">
        <v>650</v>
      </c>
      <c r="AS72" s="21"/>
      <c r="AT72" s="21"/>
      <c r="AU72" s="21" t="s">
        <v>315</v>
      </c>
      <c r="AV72" s="21" t="s">
        <v>316</v>
      </c>
      <c r="AW72" s="21" t="str">
        <f>CONCATENATE(AQ72," ",AS72,CHAR(10),W72,CHAR(10),AU72)</f>
        <v>Combined Network Cabinet 
4-30-JUNC-0001
Passport</v>
      </c>
      <c r="AX72" s="21" t="str">
        <f>CONCATENATE(AR72," ",AT72,CHAR(10),W72,CHAR(10),AV72)</f>
        <v>Шкаф коммуникационный комбинированный 
4-30-JUNC-0001
Паспорт</v>
      </c>
      <c r="AY72" s="14"/>
      <c r="AZ72" s="14" t="s">
        <v>798</v>
      </c>
      <c r="BA72" s="14" t="s">
        <v>600</v>
      </c>
      <c r="BB72" s="14" t="str">
        <f t="shared" si="103"/>
        <v>00</v>
      </c>
      <c r="BC72" s="14" t="str">
        <f t="shared" si="102"/>
        <v>IFU</v>
      </c>
      <c r="BD72" s="14" t="str">
        <f>BB72</f>
        <v>00</v>
      </c>
      <c r="BE72" s="14"/>
      <c r="BF72" s="14"/>
      <c r="BG72" s="20"/>
      <c r="BH72" s="14"/>
      <c r="BI72" s="14"/>
      <c r="BJ72" s="336">
        <v>44088</v>
      </c>
      <c r="BK72" s="336">
        <f ca="1">IF(BM72&gt;0,BL72,IF(BJ72&lt;TODAY(),WORKDAY(TODAY(),10),BJ72))</f>
        <v>43997</v>
      </c>
      <c r="BL72" s="41">
        <v>43997</v>
      </c>
      <c r="BM72" s="14" t="s">
        <v>866</v>
      </c>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336">
        <f>WORKDAY(BJ72,10)</f>
        <v>44102</v>
      </c>
      <c r="CR72" s="336">
        <f ca="1">IF(BM72&gt;0,WORKDAY(BK72,20),"-")</f>
        <v>44025</v>
      </c>
      <c r="CS72" s="336">
        <v>44013</v>
      </c>
      <c r="CT72" s="325" t="s">
        <v>903</v>
      </c>
      <c r="CU72" s="143">
        <v>3</v>
      </c>
      <c r="CV72" s="41">
        <f>WORKDAY(CQ72,10)</f>
        <v>44116</v>
      </c>
      <c r="CW72" s="41">
        <f ca="1">IF(CT72&gt;0,WORKDAY(CR72,10),"-")</f>
        <v>44039</v>
      </c>
      <c r="CX72" s="14"/>
      <c r="CY72" s="14"/>
      <c r="CZ72" s="41" t="str">
        <f>IF(CY72&gt;0,WORKDAY(CV72,10),"-")</f>
        <v>-</v>
      </c>
      <c r="DA72" s="41" t="str">
        <f>IF(CY72&gt;0,WORKDAY(CW72,10),"-")</f>
        <v>-</v>
      </c>
      <c r="DB72" s="14"/>
      <c r="DC72" s="14"/>
      <c r="DD72" s="143"/>
      <c r="DE72" s="41" t="str">
        <f>IF(DC72&gt;0,WORKDAY(CZ72,10),"-")</f>
        <v>-</v>
      </c>
      <c r="DF72" s="41" t="str">
        <f>IF(DC72&gt;0,WORKDAY(DA72,10),"-")</f>
        <v>-</v>
      </c>
      <c r="DG72" s="14"/>
      <c r="DH72" s="14"/>
      <c r="DI72" s="41" t="str">
        <f>IF(DH72&gt;0,WORKDAY(DE72,10),"-")</f>
        <v>-</v>
      </c>
      <c r="DJ72" s="41" t="str">
        <f>IF(DH72&gt;0,WORKDAY(DF72,10),"-")</f>
        <v>-</v>
      </c>
      <c r="DK72" s="14"/>
      <c r="DL72" s="14"/>
      <c r="DM72" s="143"/>
      <c r="DN72" s="41" t="str">
        <f>IF(DL72&gt;0,WORKDAY(DI72,10),"-")</f>
        <v>-</v>
      </c>
      <c r="DO72" s="41" t="str">
        <f>IF(DL72&gt;0,WORKDAY(DJ72,10),"-")</f>
        <v>-</v>
      </c>
      <c r="DP72" s="14"/>
      <c r="DQ72" s="14"/>
      <c r="DR72" s="41" t="str">
        <f>IF(DQ72&gt;0,WORKDAY(DN72,10),"-")</f>
        <v>-</v>
      </c>
      <c r="DS72" s="41" t="str">
        <f>IF(DQ72&gt;0,WORKDAY(DO72,10),"-")</f>
        <v>-</v>
      </c>
      <c r="DT72" s="14"/>
      <c r="DU72" s="14"/>
      <c r="DV72" s="205"/>
      <c r="DW72" s="41" t="str">
        <f>IF(DU72&gt;0,WORKDAY(DR72,10),"-")</f>
        <v>-</v>
      </c>
      <c r="DX72" s="41" t="str">
        <f>IF(DU72&gt;0,WORKDAY(DS72,10),"-")</f>
        <v>-</v>
      </c>
      <c r="DY72" s="14"/>
      <c r="DZ72" s="14"/>
      <c r="EA72" s="41" t="str">
        <f>IF(DZ72&gt;0,WORKDAY(DW72,10),"-")</f>
        <v>-</v>
      </c>
      <c r="EB72" s="41" t="str">
        <f>IF(DZ72&gt;0,WORKDAY(DX72,10),"-")</f>
        <v>-</v>
      </c>
      <c r="EC72" s="14"/>
      <c r="ED72" s="14"/>
      <c r="EE72" s="205"/>
      <c r="EF72" s="41" t="str">
        <f>IF(ED72&gt;0,WORKDAY(EA72,10),"-")</f>
        <v>-</v>
      </c>
      <c r="EG72" s="41" t="str">
        <f>IF(ED72&gt;0,WORKDAY(EB72,10),"-")</f>
        <v>-</v>
      </c>
      <c r="EH72" s="14"/>
      <c r="EI72" s="14"/>
      <c r="EJ72" s="41" t="str">
        <f>IF(EI72&gt;0,WORKDAY(EF72,10),"-")</f>
        <v>-</v>
      </c>
      <c r="EK72" s="41" t="str">
        <f>IF(EI72&gt;0,WORKDAY(EG72,10),"-")</f>
        <v>-</v>
      </c>
      <c r="EL72" s="14"/>
      <c r="EM72" s="14"/>
      <c r="EN72" s="205"/>
      <c r="EO72" s="41" t="str">
        <f>IF(EM72&gt;0,WORKDAY(EJ72,10),"-")</f>
        <v>-</v>
      </c>
      <c r="EP72" s="41" t="str">
        <f>IF(EM72&gt;0,WORKDAY(EK72,10),"-")</f>
        <v>-</v>
      </c>
      <c r="EQ72" s="14"/>
      <c r="ER72" s="14"/>
      <c r="ES72" s="41" t="str">
        <f>IF(ER72&gt;0,WORKDAY(EO72,10),"-")</f>
        <v>-</v>
      </c>
      <c r="ET72" s="41" t="str">
        <f>IF(ER72&gt;0,WORKDAY(EP72,10),"-")</f>
        <v>-</v>
      </c>
      <c r="EU72" s="14"/>
      <c r="EV72" s="14"/>
      <c r="EW72" s="205"/>
      <c r="EX72" s="41" t="str">
        <f>IF(EV72&gt;0,WORKDAY(ES72,10),"-")</f>
        <v>-</v>
      </c>
      <c r="EY72" s="41" t="str">
        <f>IF(EV72&gt;0,WORKDAY(ET72,10),"-")</f>
        <v>-</v>
      </c>
      <c r="EZ72" s="14"/>
      <c r="FA72" s="14"/>
      <c r="FB72" s="41" t="str">
        <f>IF(FA72&gt;0,WORKDAY(EX72,10),"-")</f>
        <v>-</v>
      </c>
      <c r="FC72" s="41" t="str">
        <f>IF(FA72&gt;0,WORKDAY(EY72,10),"-")</f>
        <v>-</v>
      </c>
      <c r="FD72" s="14"/>
      <c r="FE72" s="14"/>
      <c r="FF72" s="295"/>
      <c r="FG72" s="41">
        <v>43574</v>
      </c>
      <c r="FH72" s="41">
        <f ca="1">IF(BK72&gt;0,IF(DH72&gt;0,WORKDAY(DG72,20),IF(CY72&gt;0,WORKDAY(CX72,30),IF(CT72&gt;0,WORKDAY(CS72,40),FG72))),"-")</f>
        <v>44069</v>
      </c>
      <c r="FI72" s="14">
        <v>44088</v>
      </c>
      <c r="FJ72" s="14" t="s">
        <v>924</v>
      </c>
      <c r="FK72" s="41">
        <f>IF(FJ72&gt;0,WORKDAY(FG72,10),"-")</f>
        <v>43588</v>
      </c>
      <c r="FL72" s="41">
        <f ca="1">IF(FJ72&gt;0,WORKDAY(FH72,10),"-")</f>
        <v>44083</v>
      </c>
      <c r="FM72" s="14"/>
      <c r="FN72" s="14"/>
      <c r="FO72" s="143"/>
      <c r="FP72" s="41">
        <v>43574</v>
      </c>
      <c r="FQ72" s="41" t="str">
        <f>IF(BT72&gt;0,IF(DQ72&gt;0,WORKDAY(DP72,20),IF(DH72&gt;0,WORKDAY(DG72,30),IF(DC72&gt;0,WORKDAY(DB72,40),FP72))),"-")</f>
        <v>-</v>
      </c>
      <c r="FR72" s="14"/>
      <c r="FS72" s="14"/>
      <c r="FT72" s="41" t="str">
        <f>IF(FS72&gt;0,WORKDAY(FP72,10),"-")</f>
        <v>-</v>
      </c>
      <c r="FU72" s="41" t="str">
        <f>IF(FS72&gt;0,WORKDAY(FQ72,10),"-")</f>
        <v>-</v>
      </c>
      <c r="FV72" s="14"/>
      <c r="FW72" s="14"/>
      <c r="FX72" s="205"/>
      <c r="FY72" s="41">
        <v>43574</v>
      </c>
      <c r="FZ72" s="41" t="str">
        <f>IF(CC72&gt;0,IF(DZ72&gt;0,WORKDAY(DY72,20),IF(DQ72&gt;0,WORKDAY(DP72,30),IF(DL72&gt;0,WORKDAY(DK72,40),FY72))),"-")</f>
        <v>-</v>
      </c>
      <c r="GA72" s="14"/>
      <c r="GB72" s="14"/>
      <c r="GC72" s="41" t="str">
        <f>IF(GB72&gt;0,WORKDAY(FY72,10),"-")</f>
        <v>-</v>
      </c>
      <c r="GD72" s="41" t="str">
        <f>IF(GB72&gt;0,WORKDAY(FZ72,10),"-")</f>
        <v>-</v>
      </c>
      <c r="GE72" s="14"/>
      <c r="GF72" s="14"/>
      <c r="GG72" s="205"/>
      <c r="GH72" s="41"/>
      <c r="GI72" s="41"/>
      <c r="GJ72" s="14"/>
      <c r="GK72" s="14"/>
      <c r="GL72" s="41" t="str">
        <f>IF(GK72&gt;0,WORKDAY(GH72,10),"-")</f>
        <v>-</v>
      </c>
      <c r="GM72" s="41" t="str">
        <f>IF(GK72&gt;0,WORKDAY(GI72,10),"-")</f>
        <v>-</v>
      </c>
      <c r="GN72" s="14"/>
      <c r="GO72" s="14"/>
      <c r="GP72" s="228"/>
      <c r="GQ72" s="295"/>
      <c r="GR72" s="295"/>
      <c r="GS72" s="295"/>
      <c r="GT72" s="295"/>
      <c r="GU72" s="295"/>
      <c r="GV72" s="295"/>
      <c r="GW72" s="295"/>
      <c r="GX72" s="295"/>
      <c r="GY72" s="295"/>
      <c r="GZ72" s="147"/>
      <c r="HA72" s="143">
        <f t="shared" ca="1" si="66"/>
        <v>1</v>
      </c>
      <c r="HB72" s="44">
        <f t="shared" ca="1" si="67"/>
        <v>2.5125628140703518E-3</v>
      </c>
      <c r="HC72" s="44">
        <f t="shared" ca="1" si="68"/>
        <v>2.5125628140703518E-3</v>
      </c>
      <c r="HD72" s="44">
        <f t="shared" ca="1" si="69"/>
        <v>4.0650406504065045E-3</v>
      </c>
      <c r="HE72" s="44">
        <f t="shared" ca="1" si="70"/>
        <v>4.0650406504065045E-3</v>
      </c>
      <c r="HF72" s="44"/>
      <c r="HG72" s="44"/>
      <c r="HH72" s="261"/>
      <c r="HI72" s="14" t="str">
        <f t="shared" si="71"/>
        <v>rev. 00</v>
      </c>
      <c r="HJ72" s="41">
        <f t="shared" si="72"/>
        <v>44088</v>
      </c>
      <c r="HK72" s="267" t="str">
        <f t="shared" si="73"/>
        <v>00</v>
      </c>
      <c r="HL72" s="268" t="str">
        <f t="shared" si="74"/>
        <v>0055-P2-CPC-GA1-TRM-00581</v>
      </c>
      <c r="HM72" s="320">
        <v>1</v>
      </c>
      <c r="HN72" t="s">
        <v>808</v>
      </c>
      <c r="HO72" s="351">
        <f t="shared" si="86"/>
        <v>3</v>
      </c>
      <c r="HP72" s="351" t="str">
        <f t="shared" si="87"/>
        <v>ожидание 00</v>
      </c>
      <c r="HQ72" s="351" t="str">
        <f t="shared" si="88"/>
        <v>выгружено 00</v>
      </c>
      <c r="HR72" s="351" t="str">
        <f t="shared" si="89"/>
        <v>ожидание 00</v>
      </c>
      <c r="HS72" s="351" t="b">
        <f t="shared" si="90"/>
        <v>0</v>
      </c>
      <c r="HT72" s="351" t="str">
        <f t="shared" si="91"/>
        <v>ожидание замечаний</v>
      </c>
      <c r="HU72" s="351" t="str">
        <f t="shared" si="92"/>
        <v>0055-P2-CPC-GA1-TRM-00396</v>
      </c>
      <c r="HV72" s="351">
        <f t="shared" si="93"/>
        <v>44088</v>
      </c>
      <c r="HW72" s="351" t="str">
        <f t="shared" si="94"/>
        <v>ожидание 00</v>
      </c>
      <c r="HX72" s="351" t="str">
        <f t="shared" si="95"/>
        <v>ожидание 00</v>
      </c>
      <c r="HY72" s="364"/>
      <c r="HZ72" s="361" t="str">
        <f t="shared" si="96"/>
        <v>выгружено</v>
      </c>
      <c r="IA72" s="361" t="str">
        <f t="shared" si="97"/>
        <v>00</v>
      </c>
      <c r="IB72" s="361" t="str">
        <f t="shared" si="98"/>
        <v>ожидание замечаний к ревизии</v>
      </c>
      <c r="IC72" s="361" t="str">
        <f t="shared" si="99"/>
        <v>00</v>
      </c>
      <c r="ID72" s="351" t="str">
        <f t="shared" si="100"/>
        <v>1</v>
      </c>
      <c r="IE72" s="351" t="s">
        <v>894</v>
      </c>
      <c r="IF72" s="356">
        <v>1</v>
      </c>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row>
    <row r="73" spans="1:287" s="27" customFormat="1" ht="15" customHeight="1">
      <c r="A73" s="15"/>
      <c r="B73" s="32"/>
      <c r="C73" s="32"/>
      <c r="D73" s="26"/>
      <c r="E73" s="26"/>
      <c r="F73" s="26"/>
      <c r="G73" s="26"/>
      <c r="H73" s="26"/>
      <c r="I73" s="26"/>
      <c r="J73" s="26"/>
      <c r="K73" s="26"/>
      <c r="L73" s="26"/>
      <c r="M73" s="26"/>
      <c r="N73" s="26"/>
      <c r="O73" s="26"/>
      <c r="P73" s="26"/>
      <c r="Q73" s="26"/>
      <c r="R73" s="26"/>
      <c r="S73" s="26"/>
      <c r="T73" s="26"/>
      <c r="U73" s="26"/>
      <c r="V73" s="26"/>
      <c r="W73" s="32"/>
      <c r="X73" s="32"/>
      <c r="Y73" s="32"/>
      <c r="Z73" s="32"/>
      <c r="AA73" s="32"/>
      <c r="AB73" s="32"/>
      <c r="AC73" s="32"/>
      <c r="AD73" s="26"/>
      <c r="AE73" s="32"/>
      <c r="AF73" s="32"/>
      <c r="AG73" s="32"/>
      <c r="AH73" s="32"/>
      <c r="AI73" s="32"/>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341"/>
      <c r="BK73" s="341"/>
      <c r="BL73" s="163"/>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338"/>
      <c r="CR73" s="338"/>
      <c r="CS73" s="338"/>
      <c r="CT73" s="326"/>
      <c r="CU73" s="219"/>
      <c r="CV73" s="26"/>
      <c r="CW73" s="26"/>
      <c r="CX73" s="26"/>
      <c r="CY73" s="26"/>
      <c r="CZ73" s="26"/>
      <c r="DA73" s="26"/>
      <c r="DB73" s="26"/>
      <c r="DC73" s="26"/>
      <c r="DD73" s="219"/>
      <c r="DE73" s="26"/>
      <c r="DF73" s="26"/>
      <c r="DG73" s="26"/>
      <c r="DH73" s="26"/>
      <c r="DI73" s="26"/>
      <c r="DJ73" s="26"/>
      <c r="DK73" s="26"/>
      <c r="DL73" s="26"/>
      <c r="DM73" s="219"/>
      <c r="DN73" s="26"/>
      <c r="DO73" s="26"/>
      <c r="DP73" s="26"/>
      <c r="DQ73" s="26"/>
      <c r="DR73" s="26"/>
      <c r="DS73" s="26"/>
      <c r="DT73" s="26"/>
      <c r="DU73" s="26"/>
      <c r="DV73" s="229"/>
      <c r="DW73" s="26"/>
      <c r="DX73" s="26"/>
      <c r="DY73" s="26"/>
      <c r="DZ73" s="26"/>
      <c r="EA73" s="26"/>
      <c r="EB73" s="26"/>
      <c r="EC73" s="26"/>
      <c r="ED73" s="26"/>
      <c r="EE73" s="229"/>
      <c r="EF73" s="26"/>
      <c r="EG73" s="26"/>
      <c r="EH73" s="26"/>
      <c r="EI73" s="26"/>
      <c r="EJ73" s="26"/>
      <c r="EK73" s="26"/>
      <c r="EL73" s="26"/>
      <c r="EM73" s="26"/>
      <c r="EN73" s="229"/>
      <c r="EO73" s="26"/>
      <c r="EP73" s="26"/>
      <c r="EQ73" s="26"/>
      <c r="ER73" s="26"/>
      <c r="ES73" s="26"/>
      <c r="ET73" s="26"/>
      <c r="EU73" s="26"/>
      <c r="EV73" s="26"/>
      <c r="EW73" s="229"/>
      <c r="EX73" s="26"/>
      <c r="EY73" s="26"/>
      <c r="EZ73" s="26"/>
      <c r="FA73" s="26"/>
      <c r="FB73" s="26"/>
      <c r="FC73" s="26"/>
      <c r="FD73" s="26"/>
      <c r="FE73" s="26"/>
      <c r="FF73" s="229"/>
      <c r="FG73" s="26"/>
      <c r="FH73" s="26"/>
      <c r="FI73" s="26"/>
      <c r="FJ73" s="26"/>
      <c r="FK73" s="26"/>
      <c r="FL73" s="26"/>
      <c r="FM73" s="26"/>
      <c r="FN73" s="26"/>
      <c r="FO73" s="219"/>
      <c r="FP73" s="26"/>
      <c r="FQ73" s="26"/>
      <c r="FR73" s="26"/>
      <c r="FS73" s="26"/>
      <c r="FT73" s="26"/>
      <c r="FU73" s="26"/>
      <c r="FV73" s="26"/>
      <c r="FW73" s="26"/>
      <c r="FX73" s="229"/>
      <c r="FY73" s="26"/>
      <c r="FZ73" s="26"/>
      <c r="GA73" s="26"/>
      <c r="GB73" s="26"/>
      <c r="GC73" s="26"/>
      <c r="GD73" s="26"/>
      <c r="GE73" s="26"/>
      <c r="GF73" s="26"/>
      <c r="GG73" s="229"/>
      <c r="GH73" s="26"/>
      <c r="GI73" s="26"/>
      <c r="GJ73" s="26"/>
      <c r="GK73" s="26"/>
      <c r="GL73" s="26"/>
      <c r="GM73" s="26"/>
      <c r="GN73" s="26"/>
      <c r="GO73" s="26"/>
      <c r="GP73" s="229"/>
      <c r="GQ73" s="229"/>
      <c r="GR73" s="229"/>
      <c r="GS73" s="229"/>
      <c r="GT73" s="229"/>
      <c r="GU73" s="229"/>
      <c r="GV73" s="229"/>
      <c r="GW73" s="229"/>
      <c r="GX73" s="229"/>
      <c r="GY73" s="229"/>
      <c r="GZ73" s="229"/>
      <c r="HA73" s="143">
        <f t="shared" si="66"/>
        <v>0</v>
      </c>
      <c r="HB73" s="44">
        <f t="shared" si="67"/>
        <v>0</v>
      </c>
      <c r="HC73" s="44">
        <f t="shared" si="68"/>
        <v>0</v>
      </c>
      <c r="HD73" s="44">
        <f t="shared" si="69"/>
        <v>0</v>
      </c>
      <c r="HE73" s="44">
        <f t="shared" si="70"/>
        <v>0</v>
      </c>
      <c r="HF73" s="44"/>
      <c r="HG73" s="26"/>
      <c r="HH73" s="262"/>
      <c r="HI73" s="14" t="str">
        <f t="shared" si="71"/>
        <v>не выпущено</v>
      </c>
      <c r="HJ73" s="41" t="str">
        <f t="shared" si="72"/>
        <v>-</v>
      </c>
      <c r="HK73" s="267" t="str">
        <f t="shared" si="73"/>
        <v>-</v>
      </c>
      <c r="HL73" s="268" t="str">
        <f t="shared" si="74"/>
        <v>-</v>
      </c>
      <c r="HM73" s="320">
        <v>1</v>
      </c>
      <c r="HN73"/>
      <c r="HO73" s="351" t="str">
        <f t="shared" si="86"/>
        <v>---/---</v>
      </c>
      <c r="HP73" s="351" t="str">
        <f t="shared" si="87"/>
        <v>---/---</v>
      </c>
      <c r="HQ73" s="351" t="str">
        <f t="shared" si="88"/>
        <v>---/---</v>
      </c>
      <c r="HR73" s="351" t="str">
        <f t="shared" si="89"/>
        <v>---/---</v>
      </c>
      <c r="HS73" s="351" t="b">
        <f t="shared" si="90"/>
        <v>0</v>
      </c>
      <c r="HT73" s="351" t="str">
        <f t="shared" si="91"/>
        <v>---/---</v>
      </c>
      <c r="HU73" s="351" t="str">
        <f t="shared" si="92"/>
        <v>---/---</v>
      </c>
      <c r="HV73" s="351" t="str">
        <f t="shared" si="93"/>
        <v>---/---</v>
      </c>
      <c r="HW73" s="351" t="str">
        <f t="shared" si="94"/>
        <v>---/---</v>
      </c>
      <c r="HX73" s="351" t="str">
        <f t="shared" si="95"/>
        <v>---/---</v>
      </c>
      <c r="HY73" s="364"/>
      <c r="HZ73" s="361" t="str">
        <f t="shared" si="96"/>
        <v>---/---</v>
      </c>
      <c r="IA73" s="361" t="str">
        <f t="shared" si="97"/>
        <v>---/---</v>
      </c>
      <c r="IB73" s="361" t="str">
        <f t="shared" si="98"/>
        <v>---/---</v>
      </c>
      <c r="IC73" s="361" t="str">
        <f t="shared" si="99"/>
        <v>---/---</v>
      </c>
      <c r="ID73" s="351" t="str">
        <f t="shared" si="100"/>
        <v>---/---</v>
      </c>
      <c r="IE73" s="351" t="s">
        <v>897</v>
      </c>
      <c r="IF73" s="356"/>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row>
    <row r="74" spans="1:287" s="1" customFormat="1" ht="42.75" customHeight="1">
      <c r="A74" s="15"/>
      <c r="B74" s="31" t="s">
        <v>164</v>
      </c>
      <c r="C74" s="31" t="s">
        <v>165</v>
      </c>
      <c r="D74" s="14"/>
      <c r="E74" s="14"/>
      <c r="F74" s="14"/>
      <c r="G74" s="14"/>
      <c r="H74" s="14" t="s">
        <v>723</v>
      </c>
      <c r="I74" s="14" t="s">
        <v>724</v>
      </c>
      <c r="J74" s="14"/>
      <c r="K74" s="14"/>
      <c r="L74" s="14"/>
      <c r="M74" s="14"/>
      <c r="N74" s="14"/>
      <c r="O74" s="14"/>
      <c r="P74" s="14" t="s">
        <v>725</v>
      </c>
      <c r="Q74" s="14" t="s">
        <v>726</v>
      </c>
      <c r="R74" s="14" t="s">
        <v>211</v>
      </c>
      <c r="S74" s="14" t="s">
        <v>397</v>
      </c>
      <c r="T74" s="14" t="s">
        <v>398</v>
      </c>
      <c r="U74" s="14" t="s">
        <v>166</v>
      </c>
      <c r="V74" s="14"/>
      <c r="W74" s="14" t="str">
        <f>CONCATENATE(X74,"-",Y74,"-",Z74,AA74,,AB74,"-",AC74)</f>
        <v>4-30-JUNC-0002</v>
      </c>
      <c r="X74" s="31">
        <v>4</v>
      </c>
      <c r="Y74" s="31">
        <v>30</v>
      </c>
      <c r="Z74" s="14" t="s">
        <v>624</v>
      </c>
      <c r="AA74" s="14" t="s">
        <v>335</v>
      </c>
      <c r="AB74" s="14"/>
      <c r="AC74" s="31" t="s">
        <v>198</v>
      </c>
      <c r="AD74" s="14"/>
      <c r="AE74" s="31">
        <v>3</v>
      </c>
      <c r="AF74" s="31">
        <v>3</v>
      </c>
      <c r="AG74" s="31" t="s">
        <v>174</v>
      </c>
      <c r="AH74" s="31">
        <v>437</v>
      </c>
      <c r="AI74" s="31" t="s">
        <v>721</v>
      </c>
      <c r="AJ74" s="14"/>
      <c r="AK74" s="14"/>
      <c r="AL74" s="14" t="s">
        <v>130</v>
      </c>
      <c r="AM74" s="14"/>
      <c r="AN74" s="14" t="s">
        <v>175</v>
      </c>
      <c r="AO74" s="14" t="str">
        <f>CONCATENATE("0055-",B74,"-",C74,"-","4",".",AE74,".",AF74,".",AG74,".",AH74,"-",AL74,".",AN74,"-",AI74)</f>
        <v>0055-CPC-GA1-4.3.3.30.437-ASK1.RD-0015</v>
      </c>
      <c r="AP74" s="14" t="str">
        <f>CONCATENATE("0055-",B74,"-",C74,"-","4",".",AE74,".",AF74,".",AG74,".",AH74,"-",AL74,"-",AN74,"-",AI74,"_",BD74,"_",U74)</f>
        <v>0055-CPC-GA1-4.3.3.30.437-ASK1-RD-0015_A1_ER</v>
      </c>
      <c r="AQ74" s="21" t="s">
        <v>667</v>
      </c>
      <c r="AR74" s="21" t="s">
        <v>650</v>
      </c>
      <c r="AS74" s="21"/>
      <c r="AT74" s="21"/>
      <c r="AU74" s="21" t="s">
        <v>349</v>
      </c>
      <c r="AV74" s="21" t="s">
        <v>365</v>
      </c>
      <c r="AW74" s="21" t="str">
        <f>CONCATENATE(AQ74," ",AS74,CHAR(10),W74,CHAR(10),AU74)</f>
        <v>Combined Network Cabinet 
4-30-JUNC-0002
List of drawings</v>
      </c>
      <c r="AX74" s="21" t="str">
        <f>CONCATENATE(AR74," ",AT74,CHAR(10),W74,CHAR(10),AV74)</f>
        <v>Шкаф коммуникационный комбинированный 
4-30-JUNC-0002
Ведомость документов</v>
      </c>
      <c r="AY74" s="14"/>
      <c r="AZ74" s="14" t="s">
        <v>798</v>
      </c>
      <c r="BA74" s="14" t="s">
        <v>529</v>
      </c>
      <c r="BB74" s="14" t="str">
        <f t="shared" si="103"/>
        <v>A1</v>
      </c>
      <c r="BC74" s="14" t="str">
        <f t="shared" si="102"/>
        <v>IFR</v>
      </c>
      <c r="BD74" s="14" t="str">
        <f>BB74</f>
        <v>A1</v>
      </c>
      <c r="BE74" s="14"/>
      <c r="BF74" s="14"/>
      <c r="BG74" s="20"/>
      <c r="BH74" s="14"/>
      <c r="BI74" s="14"/>
      <c r="BJ74" s="336">
        <v>44088</v>
      </c>
      <c r="BK74" s="336">
        <f ca="1">IF(BM74&gt;0,BL74,IF(BJ74&lt;TODAY(),WORKDAY(TODAY(),10),BJ74))</f>
        <v>44001</v>
      </c>
      <c r="BL74" s="41">
        <v>44001</v>
      </c>
      <c r="BM74" s="14" t="s">
        <v>871</v>
      </c>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336">
        <f>WORKDAY(BJ74,10)</f>
        <v>44102</v>
      </c>
      <c r="CR74" s="336">
        <f ca="1">IF(BM74&gt;0,WORKDAY(BK74,20),"-")</f>
        <v>44029</v>
      </c>
      <c r="CS74" s="336">
        <v>44033</v>
      </c>
      <c r="CT74" s="325" t="s">
        <v>905</v>
      </c>
      <c r="CU74" s="143">
        <v>1</v>
      </c>
      <c r="CV74" s="41">
        <f>WORKDAY(CQ74,10)</f>
        <v>44116</v>
      </c>
      <c r="CW74" s="41">
        <f ca="1">IF(CT74&gt;0,WORKDAY(CR74,10),"-")</f>
        <v>44043</v>
      </c>
      <c r="CX74" s="14"/>
      <c r="CY74" s="14"/>
      <c r="CZ74" s="41" t="str">
        <f>IF(CY74&gt;0,WORKDAY(CV74,10),"-")</f>
        <v>-</v>
      </c>
      <c r="DA74" s="41" t="str">
        <f>IF(CY74&gt;0,WORKDAY(CW74,10),"-")</f>
        <v>-</v>
      </c>
      <c r="DB74" s="14"/>
      <c r="DC74" s="14"/>
      <c r="DD74" s="143"/>
      <c r="DE74" s="41" t="str">
        <f>IF(DC74&gt;0,WORKDAY(CZ74,10),"-")</f>
        <v>-</v>
      </c>
      <c r="DF74" s="41" t="str">
        <f>IF(DC74&gt;0,WORKDAY(DA74,10),"-")</f>
        <v>-</v>
      </c>
      <c r="DG74" s="14"/>
      <c r="DH74" s="14"/>
      <c r="DI74" s="41" t="str">
        <f>IF(DH74&gt;0,WORKDAY(DE74,10),"-")</f>
        <v>-</v>
      </c>
      <c r="DJ74" s="41" t="str">
        <f>IF(DH74&gt;0,WORKDAY(DF74,10),"-")</f>
        <v>-</v>
      </c>
      <c r="DK74" s="14"/>
      <c r="DL74" s="14"/>
      <c r="DM74" s="143"/>
      <c r="DN74" s="41" t="str">
        <f>IF(DL74&gt;0,WORKDAY(DI74,10),"-")</f>
        <v>-</v>
      </c>
      <c r="DO74" s="41" t="str">
        <f>IF(DL74&gt;0,WORKDAY(DJ74,10),"-")</f>
        <v>-</v>
      </c>
      <c r="DP74" s="14"/>
      <c r="DQ74" s="14"/>
      <c r="DR74" s="41" t="str">
        <f>IF(DQ74&gt;0,WORKDAY(DN74,10),"-")</f>
        <v>-</v>
      </c>
      <c r="DS74" s="41" t="str">
        <f>IF(DQ74&gt;0,WORKDAY(DO74,10),"-")</f>
        <v>-</v>
      </c>
      <c r="DT74" s="14"/>
      <c r="DU74" s="14"/>
      <c r="DV74" s="205"/>
      <c r="DW74" s="41" t="str">
        <f>IF(DU74&gt;0,WORKDAY(DR74,10),"-")</f>
        <v>-</v>
      </c>
      <c r="DX74" s="41" t="str">
        <f>IF(DU74&gt;0,WORKDAY(DS74,10),"-")</f>
        <v>-</v>
      </c>
      <c r="DY74" s="14"/>
      <c r="DZ74" s="14"/>
      <c r="EA74" s="41" t="str">
        <f>IF(DZ74&gt;0,WORKDAY(DW74,10),"-")</f>
        <v>-</v>
      </c>
      <c r="EB74" s="41" t="str">
        <f>IF(DZ74&gt;0,WORKDAY(DX74,10),"-")</f>
        <v>-</v>
      </c>
      <c r="EC74" s="14"/>
      <c r="ED74" s="14"/>
      <c r="EE74" s="205"/>
      <c r="EF74" s="41" t="str">
        <f>IF(ED74&gt;0,WORKDAY(EA74,10),"-")</f>
        <v>-</v>
      </c>
      <c r="EG74" s="41" t="str">
        <f>IF(ED74&gt;0,WORKDAY(EB74,10),"-")</f>
        <v>-</v>
      </c>
      <c r="EH74" s="14"/>
      <c r="EI74" s="14"/>
      <c r="EJ74" s="41" t="str">
        <f>IF(EI74&gt;0,WORKDAY(EF74,10),"-")</f>
        <v>-</v>
      </c>
      <c r="EK74" s="41" t="str">
        <f>IF(EI74&gt;0,WORKDAY(EG74,10),"-")</f>
        <v>-</v>
      </c>
      <c r="EL74" s="14"/>
      <c r="EM74" s="14"/>
      <c r="EN74" s="205"/>
      <c r="EO74" s="41" t="str">
        <f>IF(EM74&gt;0,WORKDAY(EJ74,10),"-")</f>
        <v>-</v>
      </c>
      <c r="EP74" s="41" t="str">
        <f>IF(EM74&gt;0,WORKDAY(EK74,10),"-")</f>
        <v>-</v>
      </c>
      <c r="EQ74" s="14"/>
      <c r="ER74" s="14"/>
      <c r="ES74" s="41" t="str">
        <f>IF(ER74&gt;0,WORKDAY(EO74,10),"-")</f>
        <v>-</v>
      </c>
      <c r="ET74" s="41" t="str">
        <f>IF(ER74&gt;0,WORKDAY(EP74,10),"-")</f>
        <v>-</v>
      </c>
      <c r="EU74" s="14"/>
      <c r="EV74" s="14"/>
      <c r="EW74" s="205"/>
      <c r="EX74" s="41" t="str">
        <f>IF(EV74&gt;0,WORKDAY(ES74,10),"-")</f>
        <v>-</v>
      </c>
      <c r="EY74" s="41" t="str">
        <f>IF(EV74&gt;0,WORKDAY(ET74,10),"-")</f>
        <v>-</v>
      </c>
      <c r="EZ74" s="14"/>
      <c r="FA74" s="14"/>
      <c r="FB74" s="41" t="str">
        <f>IF(FA74&gt;0,WORKDAY(EX74,10),"-")</f>
        <v>-</v>
      </c>
      <c r="FC74" s="41" t="str">
        <f>IF(FA74&gt;0,WORKDAY(EY74,10),"-")</f>
        <v>-</v>
      </c>
      <c r="FD74" s="14"/>
      <c r="FE74" s="14"/>
      <c r="FF74" s="295"/>
      <c r="FG74" s="41">
        <v>43574</v>
      </c>
      <c r="FH74" s="41">
        <f ca="1">IF(BK74&gt;0,IF(DH74&gt;0,WORKDAY(DG74,20),IF(CY74&gt;0,WORKDAY(CX74,30),IF(CT74&gt;0,WORKDAY(CS74,40),FG74))),"-")</f>
        <v>44089</v>
      </c>
      <c r="FI74" s="14"/>
      <c r="FJ74" s="14"/>
      <c r="FK74" s="41" t="str">
        <f>IF(FJ74&gt;0,WORKDAY(FG74,10),"-")</f>
        <v>-</v>
      </c>
      <c r="FL74" s="41" t="str">
        <f>IF(FJ74&gt;0,WORKDAY(FH74,10),"-")</f>
        <v>-</v>
      </c>
      <c r="FM74" s="14"/>
      <c r="FN74" s="14"/>
      <c r="FO74" s="143"/>
      <c r="FP74" s="41">
        <v>43574</v>
      </c>
      <c r="FQ74" s="41" t="str">
        <f>IF(BT74&gt;0,IF(DQ74&gt;0,WORKDAY(DP74,20),IF(DH74&gt;0,WORKDAY(DG74,30),IF(DC74&gt;0,WORKDAY(DB74,40),FP74))),"-")</f>
        <v>-</v>
      </c>
      <c r="FR74" s="14"/>
      <c r="FS74" s="14"/>
      <c r="FT74" s="41" t="str">
        <f>IF(FS74&gt;0,WORKDAY(FP74,10),"-")</f>
        <v>-</v>
      </c>
      <c r="FU74" s="41" t="str">
        <f>IF(FS74&gt;0,WORKDAY(FQ74,10),"-")</f>
        <v>-</v>
      </c>
      <c r="FV74" s="14"/>
      <c r="FW74" s="14"/>
      <c r="FX74" s="205"/>
      <c r="FY74" s="41">
        <v>43574</v>
      </c>
      <c r="FZ74" s="41" t="str">
        <f>IF(CC74&gt;0,IF(DZ74&gt;0,WORKDAY(DY74,20),IF(DQ74&gt;0,WORKDAY(DP74,30),IF(DL74&gt;0,WORKDAY(DK74,40),FY74))),"-")</f>
        <v>-</v>
      </c>
      <c r="GA74" s="14"/>
      <c r="GB74" s="14"/>
      <c r="GC74" s="41" t="str">
        <f>IF(GB74&gt;0,WORKDAY(FY74,10),"-")</f>
        <v>-</v>
      </c>
      <c r="GD74" s="41" t="str">
        <f>IF(GB74&gt;0,WORKDAY(FZ74,10),"-")</f>
        <v>-</v>
      </c>
      <c r="GE74" s="14"/>
      <c r="GF74" s="14"/>
      <c r="GG74" s="205"/>
      <c r="GH74" s="41"/>
      <c r="GI74" s="41"/>
      <c r="GJ74" s="14"/>
      <c r="GK74" s="14"/>
      <c r="GL74" s="41" t="str">
        <f>IF(GK74&gt;0,WORKDAY(GH74,10),"-")</f>
        <v>-</v>
      </c>
      <c r="GM74" s="41" t="str">
        <f>IF(GK74&gt;0,WORKDAY(GI74,10),"-")</f>
        <v>-</v>
      </c>
      <c r="GN74" s="14"/>
      <c r="GO74" s="14"/>
      <c r="GP74" s="228"/>
      <c r="GQ74" s="295"/>
      <c r="GR74" s="295"/>
      <c r="GS74" s="295"/>
      <c r="GT74" s="295"/>
      <c r="GU74" s="295"/>
      <c r="GV74" s="295"/>
      <c r="GW74" s="295"/>
      <c r="GX74" s="295"/>
      <c r="GY74" s="295"/>
      <c r="GZ74" s="147"/>
      <c r="HA74" s="143">
        <f t="shared" ca="1" si="66"/>
        <v>1</v>
      </c>
      <c r="HB74" s="44">
        <f t="shared" ca="1" si="67"/>
        <v>1.3819095477386936E-3</v>
      </c>
      <c r="HC74" s="44">
        <f t="shared" ca="1" si="68"/>
        <v>2.5125628140703518E-3</v>
      </c>
      <c r="HD74" s="44">
        <f t="shared" ca="1" si="69"/>
        <v>2.2357723577235778E-3</v>
      </c>
      <c r="HE74" s="44">
        <f t="shared" ca="1" si="70"/>
        <v>4.0650406504065045E-3</v>
      </c>
      <c r="HF74" s="44"/>
      <c r="HG74" s="44"/>
      <c r="HH74" s="261"/>
      <c r="HI74" s="14" t="str">
        <f t="shared" si="71"/>
        <v>GA</v>
      </c>
      <c r="HJ74" s="41">
        <f t="shared" si="72"/>
        <v>44001</v>
      </c>
      <c r="HK74" s="267" t="str">
        <f t="shared" si="73"/>
        <v>A1</v>
      </c>
      <c r="HL74" s="268" t="str">
        <f t="shared" si="74"/>
        <v>0055-P2-GA1-CPC-TRM-00506</v>
      </c>
      <c r="HM74" s="320">
        <v>1</v>
      </c>
      <c r="HN74" t="s">
        <v>809</v>
      </c>
      <c r="HO74" s="351">
        <f t="shared" si="86"/>
        <v>1</v>
      </c>
      <c r="HP74" s="351" t="str">
        <f t="shared" si="87"/>
        <v>не выгружено 00</v>
      </c>
      <c r="HQ74" s="351" t="str">
        <f t="shared" si="88"/>
        <v>выгружено A1</v>
      </c>
      <c r="HR74" s="351">
        <f t="shared" si="89"/>
        <v>1</v>
      </c>
      <c r="HS74" s="351" t="b">
        <f t="shared" si="90"/>
        <v>0</v>
      </c>
      <c r="HT74" s="351" t="str">
        <f t="shared" si="91"/>
        <v>Выпустить в 00</v>
      </c>
      <c r="HU74" s="351" t="str">
        <f t="shared" si="92"/>
        <v>0055-P2-CPC-GA1-TRM-00409</v>
      </c>
      <c r="HV74" s="351">
        <f t="shared" si="93"/>
        <v>44001</v>
      </c>
      <c r="HW74" s="351" t="str">
        <f t="shared" si="94"/>
        <v>0055-P2-CPC-GA1-TRM-00409</v>
      </c>
      <c r="HX74" s="351">
        <f t="shared" si="95"/>
        <v>44033</v>
      </c>
      <c r="HY74" s="364"/>
      <c r="HZ74" s="361" t="str">
        <f t="shared" si="96"/>
        <v>выгружено</v>
      </c>
      <c r="IA74" s="361" t="str">
        <f t="shared" si="97"/>
        <v>A1</v>
      </c>
      <c r="IB74" s="361">
        <f t="shared" si="98"/>
        <v>1</v>
      </c>
      <c r="IC74" s="361">
        <f t="shared" si="99"/>
        <v>1</v>
      </c>
      <c r="ID74" s="351" t="str">
        <f t="shared" si="100"/>
        <v>1</v>
      </c>
      <c r="IE74" s="351" t="s">
        <v>894</v>
      </c>
      <c r="IF74" s="356">
        <v>1</v>
      </c>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row>
    <row r="75" spans="1:287" s="1" customFormat="1" ht="42.75" customHeight="1">
      <c r="A75" s="15"/>
      <c r="B75" s="31" t="s">
        <v>164</v>
      </c>
      <c r="C75" s="31" t="s">
        <v>165</v>
      </c>
      <c r="D75" s="14"/>
      <c r="E75" s="14"/>
      <c r="F75" s="14"/>
      <c r="G75" s="14"/>
      <c r="H75" s="14" t="s">
        <v>723</v>
      </c>
      <c r="I75" s="14" t="s">
        <v>724</v>
      </c>
      <c r="J75" s="14"/>
      <c r="K75" s="14"/>
      <c r="L75" s="14"/>
      <c r="M75" s="14"/>
      <c r="N75" s="14"/>
      <c r="O75" s="14"/>
      <c r="P75" s="14" t="s">
        <v>725</v>
      </c>
      <c r="Q75" s="14" t="s">
        <v>726</v>
      </c>
      <c r="R75" s="14" t="s">
        <v>211</v>
      </c>
      <c r="S75" s="14" t="s">
        <v>397</v>
      </c>
      <c r="T75" s="14" t="s">
        <v>398</v>
      </c>
      <c r="U75" s="14" t="s">
        <v>166</v>
      </c>
      <c r="V75" s="14"/>
      <c r="W75" s="14" t="str">
        <f>CONCATENATE(X75,"-",Y75,"-",Z75,AA75,,AB75,"-",AC75)</f>
        <v>4-30-JUNC-0002</v>
      </c>
      <c r="X75" s="31">
        <v>4</v>
      </c>
      <c r="Y75" s="31">
        <v>30</v>
      </c>
      <c r="Z75" s="14" t="s">
        <v>624</v>
      </c>
      <c r="AA75" s="14" t="s">
        <v>335</v>
      </c>
      <c r="AB75" s="14"/>
      <c r="AC75" s="31" t="s">
        <v>198</v>
      </c>
      <c r="AD75" s="14"/>
      <c r="AE75" s="31">
        <v>3</v>
      </c>
      <c r="AF75" s="31">
        <v>3</v>
      </c>
      <c r="AG75" s="31" t="s">
        <v>174</v>
      </c>
      <c r="AH75" s="31">
        <v>437</v>
      </c>
      <c r="AI75" s="31" t="s">
        <v>721</v>
      </c>
      <c r="AJ75" s="14"/>
      <c r="AK75" s="14"/>
      <c r="AL75" s="14" t="s">
        <v>130</v>
      </c>
      <c r="AM75" s="14"/>
      <c r="AN75" s="14" t="s">
        <v>176</v>
      </c>
      <c r="AO75" s="14" t="str">
        <f>CONCATENATE("0055-",B75,"-",C75,"-","4",".",AE75,".",AF75,".",AG75,".",AH75,"-",AL75,".",AN75,"-",AI75)</f>
        <v>0055-CPC-GA1-4.3.3.30.437-ASK1.SP-0015</v>
      </c>
      <c r="AP75" s="14" t="str">
        <f>CONCATENATE("0055-",B75,"-",C75,"-","4",".",AE75,".",AF75,".",AG75,".",AH75,"-",AL75,"-",AN75,"-",AI75,"_",BD75,"_",U75)</f>
        <v>0055-CPC-GA1-4.3.3.30.437-ASK1-SP-0015_A1_ER</v>
      </c>
      <c r="AQ75" s="21" t="s">
        <v>667</v>
      </c>
      <c r="AR75" s="21" t="s">
        <v>650</v>
      </c>
      <c r="AS75" s="21"/>
      <c r="AT75" s="21"/>
      <c r="AU75" s="21" t="s">
        <v>350</v>
      </c>
      <c r="AV75" s="21" t="s">
        <v>366</v>
      </c>
      <c r="AW75" s="21" t="str">
        <f>CONCATENATE(AQ75," ",AS75,CHAR(10),W75,CHAR(10),AU75)</f>
        <v>Combined Network Cabinet 
4-30-JUNC-0002
List of elements</v>
      </c>
      <c r="AX75" s="21" t="str">
        <f>CONCATENATE(AR75," ",AT75,CHAR(10),W75,CHAR(10),AV75)</f>
        <v>Шкаф коммуникационный комбинированный 
4-30-JUNC-0002
Перечень элементов</v>
      </c>
      <c r="AY75" s="14"/>
      <c r="AZ75" s="14" t="s">
        <v>798</v>
      </c>
      <c r="BA75" s="14" t="s">
        <v>529</v>
      </c>
      <c r="BB75" s="14" t="str">
        <f t="shared" si="103"/>
        <v>A1</v>
      </c>
      <c r="BC75" s="14" t="str">
        <f t="shared" si="102"/>
        <v>IFR</v>
      </c>
      <c r="BD75" s="14" t="str">
        <f>BB75</f>
        <v>A1</v>
      </c>
      <c r="BE75" s="14"/>
      <c r="BF75" s="14"/>
      <c r="BG75" s="20"/>
      <c r="BH75" s="14"/>
      <c r="BI75" s="14"/>
      <c r="BJ75" s="336">
        <v>44088</v>
      </c>
      <c r="BK75" s="336">
        <f ca="1">IF(BM75&gt;0,BL75,IF(BJ75&lt;TODAY(),WORKDAY(TODAY(),10),BJ75))</f>
        <v>44001</v>
      </c>
      <c r="BL75" s="41">
        <v>44001</v>
      </c>
      <c r="BM75" s="14" t="s">
        <v>871</v>
      </c>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336">
        <f>WORKDAY(BJ75,10)</f>
        <v>44102</v>
      </c>
      <c r="CR75" s="336">
        <f ca="1">IF(BM75&gt;0,WORKDAY(BK75,20),"-")</f>
        <v>44029</v>
      </c>
      <c r="CS75" s="336">
        <v>44033</v>
      </c>
      <c r="CT75" s="325" t="s">
        <v>905</v>
      </c>
      <c r="CU75" s="143">
        <v>1</v>
      </c>
      <c r="CV75" s="41">
        <f>WORKDAY(CQ75,10)</f>
        <v>44116</v>
      </c>
      <c r="CW75" s="41">
        <f ca="1">IF(CT75&gt;0,WORKDAY(CR75,10),"-")</f>
        <v>44043</v>
      </c>
      <c r="CX75" s="14"/>
      <c r="CY75" s="14"/>
      <c r="CZ75" s="41" t="str">
        <f>IF(CY75&gt;0,WORKDAY(CV75,10),"-")</f>
        <v>-</v>
      </c>
      <c r="DA75" s="41" t="str">
        <f>IF(CY75&gt;0,WORKDAY(CW75,10),"-")</f>
        <v>-</v>
      </c>
      <c r="DB75" s="14"/>
      <c r="DC75" s="14"/>
      <c r="DD75" s="143"/>
      <c r="DE75" s="41" t="str">
        <f>IF(DC75&gt;0,WORKDAY(CZ75,10),"-")</f>
        <v>-</v>
      </c>
      <c r="DF75" s="41" t="str">
        <f>IF(DC75&gt;0,WORKDAY(DA75,10),"-")</f>
        <v>-</v>
      </c>
      <c r="DG75" s="14"/>
      <c r="DH75" s="14"/>
      <c r="DI75" s="41" t="str">
        <f>IF(DH75&gt;0,WORKDAY(DE75,10),"-")</f>
        <v>-</v>
      </c>
      <c r="DJ75" s="41" t="str">
        <f>IF(DH75&gt;0,WORKDAY(DF75,10),"-")</f>
        <v>-</v>
      </c>
      <c r="DK75" s="14"/>
      <c r="DL75" s="14"/>
      <c r="DM75" s="143"/>
      <c r="DN75" s="41" t="str">
        <f>IF(DL75&gt;0,WORKDAY(DI75,10),"-")</f>
        <v>-</v>
      </c>
      <c r="DO75" s="41" t="str">
        <f>IF(DL75&gt;0,WORKDAY(DJ75,10),"-")</f>
        <v>-</v>
      </c>
      <c r="DP75" s="14"/>
      <c r="DQ75" s="14"/>
      <c r="DR75" s="41" t="str">
        <f>IF(DQ75&gt;0,WORKDAY(DN75,10),"-")</f>
        <v>-</v>
      </c>
      <c r="DS75" s="41" t="str">
        <f>IF(DQ75&gt;0,WORKDAY(DO75,10),"-")</f>
        <v>-</v>
      </c>
      <c r="DT75" s="14"/>
      <c r="DU75" s="14"/>
      <c r="DV75" s="205"/>
      <c r="DW75" s="41" t="str">
        <f>IF(DU75&gt;0,WORKDAY(DR75,10),"-")</f>
        <v>-</v>
      </c>
      <c r="DX75" s="41" t="str">
        <f>IF(DU75&gt;0,WORKDAY(DS75,10),"-")</f>
        <v>-</v>
      </c>
      <c r="DY75" s="14"/>
      <c r="DZ75" s="14"/>
      <c r="EA75" s="41" t="str">
        <f>IF(DZ75&gt;0,WORKDAY(DW75,10),"-")</f>
        <v>-</v>
      </c>
      <c r="EB75" s="41" t="str">
        <f>IF(DZ75&gt;0,WORKDAY(DX75,10),"-")</f>
        <v>-</v>
      </c>
      <c r="EC75" s="14"/>
      <c r="ED75" s="14"/>
      <c r="EE75" s="205"/>
      <c r="EF75" s="41" t="str">
        <f>IF(ED75&gt;0,WORKDAY(EA75,10),"-")</f>
        <v>-</v>
      </c>
      <c r="EG75" s="41" t="str">
        <f>IF(ED75&gt;0,WORKDAY(EB75,10),"-")</f>
        <v>-</v>
      </c>
      <c r="EH75" s="14"/>
      <c r="EI75" s="14"/>
      <c r="EJ75" s="41" t="str">
        <f>IF(EI75&gt;0,WORKDAY(EF75,10),"-")</f>
        <v>-</v>
      </c>
      <c r="EK75" s="41" t="str">
        <f>IF(EI75&gt;0,WORKDAY(EG75,10),"-")</f>
        <v>-</v>
      </c>
      <c r="EL75" s="14"/>
      <c r="EM75" s="14"/>
      <c r="EN75" s="205"/>
      <c r="EO75" s="41" t="str">
        <f>IF(EM75&gt;0,WORKDAY(EJ75,10),"-")</f>
        <v>-</v>
      </c>
      <c r="EP75" s="41" t="str">
        <f>IF(EM75&gt;0,WORKDAY(EK75,10),"-")</f>
        <v>-</v>
      </c>
      <c r="EQ75" s="14"/>
      <c r="ER75" s="14"/>
      <c r="ES75" s="41" t="str">
        <f>IF(ER75&gt;0,WORKDAY(EO75,10),"-")</f>
        <v>-</v>
      </c>
      <c r="ET75" s="41" t="str">
        <f>IF(ER75&gt;0,WORKDAY(EP75,10),"-")</f>
        <v>-</v>
      </c>
      <c r="EU75" s="14"/>
      <c r="EV75" s="14"/>
      <c r="EW75" s="205"/>
      <c r="EX75" s="41" t="str">
        <f>IF(EV75&gt;0,WORKDAY(ES75,10),"-")</f>
        <v>-</v>
      </c>
      <c r="EY75" s="41" t="str">
        <f>IF(EV75&gt;0,WORKDAY(ET75,10),"-")</f>
        <v>-</v>
      </c>
      <c r="EZ75" s="14"/>
      <c r="FA75" s="14"/>
      <c r="FB75" s="41" t="str">
        <f>IF(FA75&gt;0,WORKDAY(EX75,10),"-")</f>
        <v>-</v>
      </c>
      <c r="FC75" s="41" t="str">
        <f>IF(FA75&gt;0,WORKDAY(EY75,10),"-")</f>
        <v>-</v>
      </c>
      <c r="FD75" s="14"/>
      <c r="FE75" s="14"/>
      <c r="FF75" s="295"/>
      <c r="FG75" s="41">
        <v>43574</v>
      </c>
      <c r="FH75" s="41">
        <f ca="1">IF(BK75&gt;0,IF(DH75&gt;0,WORKDAY(DG75,20),IF(CY75&gt;0,WORKDAY(CX75,30),IF(CT75&gt;0,WORKDAY(CS75,40),FG75))),"-")</f>
        <v>44089</v>
      </c>
      <c r="FI75" s="14"/>
      <c r="FJ75" s="14"/>
      <c r="FK75" s="41" t="str">
        <f>IF(FJ75&gt;0,WORKDAY(FG75,10),"-")</f>
        <v>-</v>
      </c>
      <c r="FL75" s="41" t="str">
        <f>IF(FJ75&gt;0,WORKDAY(FH75,10),"-")</f>
        <v>-</v>
      </c>
      <c r="FM75" s="14"/>
      <c r="FN75" s="14"/>
      <c r="FO75" s="143"/>
      <c r="FP75" s="41">
        <v>43574</v>
      </c>
      <c r="FQ75" s="41" t="str">
        <f>IF(BT75&gt;0,IF(DQ75&gt;0,WORKDAY(DP75,20),IF(DH75&gt;0,WORKDAY(DG75,30),IF(DC75&gt;0,WORKDAY(DB75,40),FP75))),"-")</f>
        <v>-</v>
      </c>
      <c r="FR75" s="14"/>
      <c r="FS75" s="14"/>
      <c r="FT75" s="41" t="str">
        <f>IF(FS75&gt;0,WORKDAY(FP75,10),"-")</f>
        <v>-</v>
      </c>
      <c r="FU75" s="41" t="str">
        <f>IF(FS75&gt;0,WORKDAY(FQ75,10),"-")</f>
        <v>-</v>
      </c>
      <c r="FV75" s="14"/>
      <c r="FW75" s="14"/>
      <c r="FX75" s="205"/>
      <c r="FY75" s="41">
        <v>43574</v>
      </c>
      <c r="FZ75" s="41" t="str">
        <f>IF(CC75&gt;0,IF(DZ75&gt;0,WORKDAY(DY75,20),IF(DQ75&gt;0,WORKDAY(DP75,30),IF(DL75&gt;0,WORKDAY(DK75,40),FY75))),"-")</f>
        <v>-</v>
      </c>
      <c r="GA75" s="14"/>
      <c r="GB75" s="14"/>
      <c r="GC75" s="41" t="str">
        <f>IF(GB75&gt;0,WORKDAY(FY75,10),"-")</f>
        <v>-</v>
      </c>
      <c r="GD75" s="41" t="str">
        <f>IF(GB75&gt;0,WORKDAY(FZ75,10),"-")</f>
        <v>-</v>
      </c>
      <c r="GE75" s="14"/>
      <c r="GF75" s="14"/>
      <c r="GG75" s="205"/>
      <c r="GH75" s="41"/>
      <c r="GI75" s="41"/>
      <c r="GJ75" s="14"/>
      <c r="GK75" s="14"/>
      <c r="GL75" s="41" t="str">
        <f>IF(GK75&gt;0,WORKDAY(GH75,10),"-")</f>
        <v>-</v>
      </c>
      <c r="GM75" s="41" t="str">
        <f>IF(GK75&gt;0,WORKDAY(GI75,10),"-")</f>
        <v>-</v>
      </c>
      <c r="GN75" s="14"/>
      <c r="GO75" s="14"/>
      <c r="GP75" s="228"/>
      <c r="GQ75" s="295"/>
      <c r="GR75" s="295"/>
      <c r="GS75" s="295"/>
      <c r="GT75" s="295"/>
      <c r="GU75" s="295"/>
      <c r="GV75" s="295"/>
      <c r="GW75" s="295"/>
      <c r="GX75" s="295"/>
      <c r="GY75" s="295"/>
      <c r="GZ75" s="147"/>
      <c r="HA75" s="143">
        <f t="shared" ca="1" si="66"/>
        <v>1</v>
      </c>
      <c r="HB75" s="44">
        <f t="shared" ca="1" si="67"/>
        <v>1.3819095477386936E-3</v>
      </c>
      <c r="HC75" s="44">
        <f t="shared" ca="1" si="68"/>
        <v>2.5125628140703518E-3</v>
      </c>
      <c r="HD75" s="44">
        <f t="shared" ca="1" si="69"/>
        <v>2.2357723577235778E-3</v>
      </c>
      <c r="HE75" s="44">
        <f t="shared" ca="1" si="70"/>
        <v>4.0650406504065045E-3</v>
      </c>
      <c r="HF75" s="44"/>
      <c r="HG75" s="44"/>
      <c r="HH75" s="261"/>
      <c r="HI75" s="14" t="str">
        <f t="shared" si="71"/>
        <v>GA</v>
      </c>
      <c r="HJ75" s="41">
        <f t="shared" si="72"/>
        <v>44001</v>
      </c>
      <c r="HK75" s="267" t="str">
        <f t="shared" si="73"/>
        <v>A1</v>
      </c>
      <c r="HL75" s="268" t="str">
        <f t="shared" si="74"/>
        <v>0055-P2-GA1-CPC-TRM-00506</v>
      </c>
      <c r="HM75" s="320">
        <v>1</v>
      </c>
      <c r="HN75" t="s">
        <v>809</v>
      </c>
      <c r="HO75" s="351">
        <f t="shared" si="86"/>
        <v>1</v>
      </c>
      <c r="HP75" s="351" t="str">
        <f t="shared" si="87"/>
        <v>не выгружено 00</v>
      </c>
      <c r="HQ75" s="351" t="str">
        <f t="shared" si="88"/>
        <v>выгружено A1</v>
      </c>
      <c r="HR75" s="351">
        <f t="shared" si="89"/>
        <v>1</v>
      </c>
      <c r="HS75" s="351" t="b">
        <f t="shared" si="90"/>
        <v>0</v>
      </c>
      <c r="HT75" s="351" t="str">
        <f t="shared" si="91"/>
        <v>Выпустить в 00</v>
      </c>
      <c r="HU75" s="351" t="str">
        <f t="shared" si="92"/>
        <v>0055-P2-CPC-GA1-TRM-00409</v>
      </c>
      <c r="HV75" s="351">
        <f t="shared" si="93"/>
        <v>44001</v>
      </c>
      <c r="HW75" s="351" t="str">
        <f t="shared" si="94"/>
        <v>0055-P2-CPC-GA1-TRM-00409</v>
      </c>
      <c r="HX75" s="351">
        <f t="shared" si="95"/>
        <v>44033</v>
      </c>
      <c r="HY75" s="364"/>
      <c r="HZ75" s="361" t="str">
        <f t="shared" si="96"/>
        <v>выгружено</v>
      </c>
      <c r="IA75" s="361" t="str">
        <f t="shared" si="97"/>
        <v>A1</v>
      </c>
      <c r="IB75" s="361">
        <f t="shared" si="98"/>
        <v>1</v>
      </c>
      <c r="IC75" s="361">
        <f t="shared" si="99"/>
        <v>1</v>
      </c>
      <c r="ID75" s="351" t="str">
        <f t="shared" si="100"/>
        <v>1</v>
      </c>
      <c r="IE75" s="351" t="s">
        <v>894</v>
      </c>
      <c r="IF75" s="356">
        <v>1</v>
      </c>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row>
    <row r="76" spans="1:287" s="1" customFormat="1" ht="42.75" customHeight="1">
      <c r="A76" s="15"/>
      <c r="B76" s="31" t="s">
        <v>164</v>
      </c>
      <c r="C76" s="31" t="s">
        <v>165</v>
      </c>
      <c r="D76" s="14"/>
      <c r="E76" s="14"/>
      <c r="F76" s="14"/>
      <c r="G76" s="14"/>
      <c r="H76" s="14" t="s">
        <v>723</v>
      </c>
      <c r="I76" s="14" t="s">
        <v>724</v>
      </c>
      <c r="J76" s="14"/>
      <c r="K76" s="14"/>
      <c r="L76" s="14"/>
      <c r="M76" s="14"/>
      <c r="N76" s="14"/>
      <c r="O76" s="14"/>
      <c r="P76" s="14" t="s">
        <v>725</v>
      </c>
      <c r="Q76" s="14" t="s">
        <v>726</v>
      </c>
      <c r="R76" s="14" t="s">
        <v>211</v>
      </c>
      <c r="S76" s="14" t="s">
        <v>397</v>
      </c>
      <c r="T76" s="14" t="s">
        <v>398</v>
      </c>
      <c r="U76" s="14" t="s">
        <v>166</v>
      </c>
      <c r="V76" s="14"/>
      <c r="W76" s="14" t="str">
        <f>CONCATENATE(X76,"-",Y76,"-",Z76,AA76,,AB76,"-",AC76)</f>
        <v>4-30-JUNC-0002</v>
      </c>
      <c r="X76" s="31">
        <v>4</v>
      </c>
      <c r="Y76" s="31">
        <v>30</v>
      </c>
      <c r="Z76" s="14" t="s">
        <v>624</v>
      </c>
      <c r="AA76" s="14" t="s">
        <v>335</v>
      </c>
      <c r="AB76" s="14"/>
      <c r="AC76" s="31" t="s">
        <v>198</v>
      </c>
      <c r="AD76" s="14"/>
      <c r="AE76" s="31">
        <v>3</v>
      </c>
      <c r="AF76" s="31">
        <v>3</v>
      </c>
      <c r="AG76" s="31" t="s">
        <v>174</v>
      </c>
      <c r="AH76" s="31">
        <v>437</v>
      </c>
      <c r="AI76" s="31" t="s">
        <v>721</v>
      </c>
      <c r="AJ76" s="14"/>
      <c r="AK76" s="14"/>
      <c r="AL76" s="14" t="s">
        <v>130</v>
      </c>
      <c r="AM76" s="14"/>
      <c r="AN76" s="14" t="s">
        <v>177</v>
      </c>
      <c r="AO76" s="14" t="str">
        <f>CONCATENATE("0055-",B76,"-",C76,"-","4",".",AE76,".",AF76,".",AG76,".",AH76,"-",AL76,".",AN76,"-",AI76)</f>
        <v>0055-CPC-GA1-4.3.3.30.437-ASK1.V0-0015</v>
      </c>
      <c r="AP76" s="14" t="str">
        <f>CONCATENATE("0055-",B76,"-",C76,"-","4",".",AE76,".",AF76,".",AG76,".",AH76,"-",AL76,"-",AN76,"-",AI76,"_",BD76,"_",U76)</f>
        <v>0055-CPC-GA1-4.3.3.30.437-ASK1-V0-0015_A1_ER</v>
      </c>
      <c r="AQ76" s="21" t="s">
        <v>667</v>
      </c>
      <c r="AR76" s="21" t="s">
        <v>650</v>
      </c>
      <c r="AS76" s="21"/>
      <c r="AT76" s="21"/>
      <c r="AU76" s="21" t="s">
        <v>351</v>
      </c>
      <c r="AV76" s="21" t="s">
        <v>367</v>
      </c>
      <c r="AW76" s="21" t="str">
        <f>CONCATENATE(AQ76," ",AS76,CHAR(10),W76,CHAR(10),AU76)</f>
        <v>Combined Network Cabinet 
4-30-JUNC-0002
General view drawings</v>
      </c>
      <c r="AX76" s="21" t="str">
        <f>CONCATENATE(AR76," ",AT76,CHAR(10),W76,CHAR(10),AV76)</f>
        <v>Шкаф коммуникационный комбинированный 
4-30-JUNC-0002
Чертеж общего вида</v>
      </c>
      <c r="AY76" s="14"/>
      <c r="AZ76" s="14" t="s">
        <v>798</v>
      </c>
      <c r="BA76" s="14" t="s">
        <v>529</v>
      </c>
      <c r="BB76" s="14" t="str">
        <f t="shared" si="103"/>
        <v>A1</v>
      </c>
      <c r="BC76" s="14" t="str">
        <f t="shared" si="102"/>
        <v>IFR</v>
      </c>
      <c r="BD76" s="14" t="str">
        <f>BB76</f>
        <v>A1</v>
      </c>
      <c r="BE76" s="14"/>
      <c r="BF76" s="14"/>
      <c r="BG76" s="20"/>
      <c r="BH76" s="14"/>
      <c r="BI76" s="14"/>
      <c r="BJ76" s="336">
        <v>44088</v>
      </c>
      <c r="BK76" s="336">
        <f ca="1">IF(BM76&gt;0,BL76,IF(BJ76&lt;TODAY(),WORKDAY(TODAY(),10),BJ76))</f>
        <v>44001</v>
      </c>
      <c r="BL76" s="41">
        <v>44001</v>
      </c>
      <c r="BM76" s="14" t="s">
        <v>871</v>
      </c>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336">
        <f>WORKDAY(BJ76,10)</f>
        <v>44102</v>
      </c>
      <c r="CR76" s="336">
        <f ca="1">IF(BM76&gt;0,WORKDAY(BK76,20),"-")</f>
        <v>44029</v>
      </c>
      <c r="CS76" s="336">
        <v>44033</v>
      </c>
      <c r="CT76" s="325" t="s">
        <v>905</v>
      </c>
      <c r="CU76" s="143">
        <v>1</v>
      </c>
      <c r="CV76" s="41">
        <f>WORKDAY(CQ76,10)</f>
        <v>44116</v>
      </c>
      <c r="CW76" s="41">
        <f ca="1">IF(CT76&gt;0,WORKDAY(CR76,10),"-")</f>
        <v>44043</v>
      </c>
      <c r="CX76" s="14"/>
      <c r="CY76" s="14"/>
      <c r="CZ76" s="41" t="str">
        <f>IF(CY76&gt;0,WORKDAY(CV76,10),"-")</f>
        <v>-</v>
      </c>
      <c r="DA76" s="41" t="str">
        <f>IF(CY76&gt;0,WORKDAY(CW76,10),"-")</f>
        <v>-</v>
      </c>
      <c r="DB76" s="14"/>
      <c r="DC76" s="14"/>
      <c r="DD76" s="143"/>
      <c r="DE76" s="41" t="str">
        <f>IF(DC76&gt;0,WORKDAY(CZ76,10),"-")</f>
        <v>-</v>
      </c>
      <c r="DF76" s="41" t="str">
        <f>IF(DC76&gt;0,WORKDAY(DA76,10),"-")</f>
        <v>-</v>
      </c>
      <c r="DG76" s="14"/>
      <c r="DH76" s="14"/>
      <c r="DI76" s="41" t="str">
        <f>IF(DH76&gt;0,WORKDAY(DE76,10),"-")</f>
        <v>-</v>
      </c>
      <c r="DJ76" s="41" t="str">
        <f>IF(DH76&gt;0,WORKDAY(DF76,10),"-")</f>
        <v>-</v>
      </c>
      <c r="DK76" s="14"/>
      <c r="DL76" s="14"/>
      <c r="DM76" s="143"/>
      <c r="DN76" s="41" t="str">
        <f>IF(DL76&gt;0,WORKDAY(DI76,10),"-")</f>
        <v>-</v>
      </c>
      <c r="DO76" s="41" t="str">
        <f>IF(DL76&gt;0,WORKDAY(DJ76,10),"-")</f>
        <v>-</v>
      </c>
      <c r="DP76" s="14"/>
      <c r="DQ76" s="14"/>
      <c r="DR76" s="41" t="str">
        <f>IF(DQ76&gt;0,WORKDAY(DN76,10),"-")</f>
        <v>-</v>
      </c>
      <c r="DS76" s="41" t="str">
        <f>IF(DQ76&gt;0,WORKDAY(DO76,10),"-")</f>
        <v>-</v>
      </c>
      <c r="DT76" s="14"/>
      <c r="DU76" s="14"/>
      <c r="DV76" s="205"/>
      <c r="DW76" s="41" t="str">
        <f>IF(DU76&gt;0,WORKDAY(DR76,10),"-")</f>
        <v>-</v>
      </c>
      <c r="DX76" s="41" t="str">
        <f>IF(DU76&gt;0,WORKDAY(DS76,10),"-")</f>
        <v>-</v>
      </c>
      <c r="DY76" s="14"/>
      <c r="DZ76" s="14"/>
      <c r="EA76" s="41" t="str">
        <f>IF(DZ76&gt;0,WORKDAY(DW76,10),"-")</f>
        <v>-</v>
      </c>
      <c r="EB76" s="41" t="str">
        <f>IF(DZ76&gt;0,WORKDAY(DX76,10),"-")</f>
        <v>-</v>
      </c>
      <c r="EC76" s="14"/>
      <c r="ED76" s="14"/>
      <c r="EE76" s="205"/>
      <c r="EF76" s="41" t="str">
        <f>IF(ED76&gt;0,WORKDAY(EA76,10),"-")</f>
        <v>-</v>
      </c>
      <c r="EG76" s="41" t="str">
        <f>IF(ED76&gt;0,WORKDAY(EB76,10),"-")</f>
        <v>-</v>
      </c>
      <c r="EH76" s="14"/>
      <c r="EI76" s="14"/>
      <c r="EJ76" s="41" t="str">
        <f>IF(EI76&gt;0,WORKDAY(EF76,10),"-")</f>
        <v>-</v>
      </c>
      <c r="EK76" s="41" t="str">
        <f>IF(EI76&gt;0,WORKDAY(EG76,10),"-")</f>
        <v>-</v>
      </c>
      <c r="EL76" s="14"/>
      <c r="EM76" s="14"/>
      <c r="EN76" s="205"/>
      <c r="EO76" s="41" t="str">
        <f>IF(EM76&gt;0,WORKDAY(EJ76,10),"-")</f>
        <v>-</v>
      </c>
      <c r="EP76" s="41" t="str">
        <f>IF(EM76&gt;0,WORKDAY(EK76,10),"-")</f>
        <v>-</v>
      </c>
      <c r="EQ76" s="14"/>
      <c r="ER76" s="14"/>
      <c r="ES76" s="41" t="str">
        <f>IF(ER76&gt;0,WORKDAY(EO76,10),"-")</f>
        <v>-</v>
      </c>
      <c r="ET76" s="41" t="str">
        <f>IF(ER76&gt;0,WORKDAY(EP76,10),"-")</f>
        <v>-</v>
      </c>
      <c r="EU76" s="14"/>
      <c r="EV76" s="14"/>
      <c r="EW76" s="205"/>
      <c r="EX76" s="41" t="str">
        <f>IF(EV76&gt;0,WORKDAY(ES76,10),"-")</f>
        <v>-</v>
      </c>
      <c r="EY76" s="41" t="str">
        <f>IF(EV76&gt;0,WORKDAY(ET76,10),"-")</f>
        <v>-</v>
      </c>
      <c r="EZ76" s="14"/>
      <c r="FA76" s="14"/>
      <c r="FB76" s="41" t="str">
        <f>IF(FA76&gt;0,WORKDAY(EX76,10),"-")</f>
        <v>-</v>
      </c>
      <c r="FC76" s="41" t="str">
        <f>IF(FA76&gt;0,WORKDAY(EY76,10),"-")</f>
        <v>-</v>
      </c>
      <c r="FD76" s="14"/>
      <c r="FE76" s="14"/>
      <c r="FF76" s="295"/>
      <c r="FG76" s="41">
        <v>43574</v>
      </c>
      <c r="FH76" s="41">
        <f ca="1">IF(BK76&gt;0,IF(DH76&gt;0,WORKDAY(DG76,20),IF(CY76&gt;0,WORKDAY(CX76,30),IF(CT76&gt;0,WORKDAY(CS76,40),FG76))),"-")</f>
        <v>44089</v>
      </c>
      <c r="FI76" s="14"/>
      <c r="FJ76" s="14"/>
      <c r="FK76" s="41" t="str">
        <f>IF(FJ76&gt;0,WORKDAY(FG76,10),"-")</f>
        <v>-</v>
      </c>
      <c r="FL76" s="41" t="str">
        <f>IF(FJ76&gt;0,WORKDAY(FH76,10),"-")</f>
        <v>-</v>
      </c>
      <c r="FM76" s="14"/>
      <c r="FN76" s="14"/>
      <c r="FO76" s="143"/>
      <c r="FP76" s="41">
        <v>43574</v>
      </c>
      <c r="FQ76" s="41" t="str">
        <f>IF(BT76&gt;0,IF(DQ76&gt;0,WORKDAY(DP76,20),IF(DH76&gt;0,WORKDAY(DG76,30),IF(DC76&gt;0,WORKDAY(DB76,40),FP76))),"-")</f>
        <v>-</v>
      </c>
      <c r="FR76" s="14"/>
      <c r="FS76" s="14"/>
      <c r="FT76" s="41" t="str">
        <f>IF(FS76&gt;0,WORKDAY(FP76,10),"-")</f>
        <v>-</v>
      </c>
      <c r="FU76" s="41" t="str">
        <f>IF(FS76&gt;0,WORKDAY(FQ76,10),"-")</f>
        <v>-</v>
      </c>
      <c r="FV76" s="14"/>
      <c r="FW76" s="14"/>
      <c r="FX76" s="205"/>
      <c r="FY76" s="41">
        <v>43574</v>
      </c>
      <c r="FZ76" s="41" t="str">
        <f>IF(CC76&gt;0,IF(DZ76&gt;0,WORKDAY(DY76,20),IF(DQ76&gt;0,WORKDAY(DP76,30),IF(DL76&gt;0,WORKDAY(DK76,40),FY76))),"-")</f>
        <v>-</v>
      </c>
      <c r="GA76" s="14"/>
      <c r="GB76" s="14"/>
      <c r="GC76" s="41" t="str">
        <f>IF(GB76&gt;0,WORKDAY(FY76,10),"-")</f>
        <v>-</v>
      </c>
      <c r="GD76" s="41" t="str">
        <f>IF(GB76&gt;0,WORKDAY(FZ76,10),"-")</f>
        <v>-</v>
      </c>
      <c r="GE76" s="14"/>
      <c r="GF76" s="14"/>
      <c r="GG76" s="205"/>
      <c r="GH76" s="41"/>
      <c r="GI76" s="41"/>
      <c r="GJ76" s="14"/>
      <c r="GK76" s="14"/>
      <c r="GL76" s="41" t="str">
        <f>IF(GK76&gt;0,WORKDAY(GH76,10),"-")</f>
        <v>-</v>
      </c>
      <c r="GM76" s="41" t="str">
        <f>IF(GK76&gt;0,WORKDAY(GI76,10),"-")</f>
        <v>-</v>
      </c>
      <c r="GN76" s="14"/>
      <c r="GO76" s="14"/>
      <c r="GP76" s="228"/>
      <c r="GQ76" s="295"/>
      <c r="GR76" s="295"/>
      <c r="GS76" s="295"/>
      <c r="GT76" s="295"/>
      <c r="GU76" s="295"/>
      <c r="GV76" s="295"/>
      <c r="GW76" s="295"/>
      <c r="GX76" s="295"/>
      <c r="GY76" s="295"/>
      <c r="GZ76" s="147"/>
      <c r="HA76" s="143">
        <f t="shared" ca="1" si="66"/>
        <v>1</v>
      </c>
      <c r="HB76" s="44">
        <f t="shared" ca="1" si="67"/>
        <v>1.3819095477386936E-3</v>
      </c>
      <c r="HC76" s="44">
        <f t="shared" ca="1" si="68"/>
        <v>2.5125628140703518E-3</v>
      </c>
      <c r="HD76" s="44">
        <f t="shared" ca="1" si="69"/>
        <v>2.2357723577235778E-3</v>
      </c>
      <c r="HE76" s="44">
        <f t="shared" ca="1" si="70"/>
        <v>4.0650406504065045E-3</v>
      </c>
      <c r="HF76" s="44"/>
      <c r="HG76" s="44"/>
      <c r="HH76" s="261"/>
      <c r="HI76" s="14" t="str">
        <f t="shared" si="71"/>
        <v>GA</v>
      </c>
      <c r="HJ76" s="41">
        <f t="shared" si="72"/>
        <v>44001</v>
      </c>
      <c r="HK76" s="267" t="str">
        <f t="shared" si="73"/>
        <v>A1</v>
      </c>
      <c r="HL76" s="268" t="str">
        <f t="shared" si="74"/>
        <v>0055-P2-GA1-CPC-TRM-00506</v>
      </c>
      <c r="HM76" s="320">
        <v>1</v>
      </c>
      <c r="HN76" t="s">
        <v>809</v>
      </c>
      <c r="HO76" s="351">
        <f t="shared" si="86"/>
        <v>1</v>
      </c>
      <c r="HP76" s="351" t="str">
        <f t="shared" si="87"/>
        <v>не выгружено 00</v>
      </c>
      <c r="HQ76" s="351" t="str">
        <f t="shared" si="88"/>
        <v>выгружено A1</v>
      </c>
      <c r="HR76" s="351">
        <f t="shared" si="89"/>
        <v>1</v>
      </c>
      <c r="HS76" s="351" t="b">
        <f t="shared" si="90"/>
        <v>0</v>
      </c>
      <c r="HT76" s="351" t="str">
        <f t="shared" si="91"/>
        <v>Выпустить в 00</v>
      </c>
      <c r="HU76" s="351" t="str">
        <f t="shared" si="92"/>
        <v>0055-P2-CPC-GA1-TRM-00409</v>
      </c>
      <c r="HV76" s="351">
        <f t="shared" si="93"/>
        <v>44001</v>
      </c>
      <c r="HW76" s="351" t="str">
        <f t="shared" si="94"/>
        <v>0055-P2-CPC-GA1-TRM-00409</v>
      </c>
      <c r="HX76" s="351">
        <f t="shared" si="95"/>
        <v>44033</v>
      </c>
      <c r="HY76" s="364"/>
      <c r="HZ76" s="361" t="str">
        <f t="shared" si="96"/>
        <v>выгружено</v>
      </c>
      <c r="IA76" s="361" t="str">
        <f t="shared" si="97"/>
        <v>A1</v>
      </c>
      <c r="IB76" s="361">
        <f t="shared" si="98"/>
        <v>1</v>
      </c>
      <c r="IC76" s="361">
        <f t="shared" si="99"/>
        <v>1</v>
      </c>
      <c r="ID76" s="351" t="str">
        <f t="shared" si="100"/>
        <v>1</v>
      </c>
      <c r="IE76" s="351" t="s">
        <v>894</v>
      </c>
      <c r="IF76" s="356">
        <v>1</v>
      </c>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row>
    <row r="77" spans="1:287" s="1" customFormat="1" ht="42.75" customHeight="1">
      <c r="A77" s="15"/>
      <c r="B77" s="31" t="s">
        <v>164</v>
      </c>
      <c r="C77" s="31" t="s">
        <v>165</v>
      </c>
      <c r="D77" s="14"/>
      <c r="E77" s="14"/>
      <c r="F77" s="14"/>
      <c r="G77" s="14"/>
      <c r="H77" s="14" t="s">
        <v>723</v>
      </c>
      <c r="I77" s="14" t="s">
        <v>724</v>
      </c>
      <c r="J77" s="14"/>
      <c r="K77" s="14"/>
      <c r="L77" s="14"/>
      <c r="M77" s="14"/>
      <c r="N77" s="14"/>
      <c r="O77" s="14"/>
      <c r="P77" s="14" t="s">
        <v>725</v>
      </c>
      <c r="Q77" s="14" t="s">
        <v>726</v>
      </c>
      <c r="R77" s="14" t="s">
        <v>211</v>
      </c>
      <c r="S77" s="14" t="s">
        <v>397</v>
      </c>
      <c r="T77" s="14" t="s">
        <v>398</v>
      </c>
      <c r="U77" s="14" t="s">
        <v>166</v>
      </c>
      <c r="V77" s="14"/>
      <c r="W77" s="14" t="str">
        <f>CONCATENATE(X77,"-",Y77,"-",Z77,AA77,,AB77,"-",AC77)</f>
        <v>4-30-JUNC-0002</v>
      </c>
      <c r="X77" s="31">
        <v>4</v>
      </c>
      <c r="Y77" s="31">
        <v>30</v>
      </c>
      <c r="Z77" s="14" t="s">
        <v>624</v>
      </c>
      <c r="AA77" s="14" t="s">
        <v>335</v>
      </c>
      <c r="AB77" s="14"/>
      <c r="AC77" s="31" t="s">
        <v>198</v>
      </c>
      <c r="AD77" s="14"/>
      <c r="AE77" s="31">
        <v>3</v>
      </c>
      <c r="AF77" s="31">
        <v>3</v>
      </c>
      <c r="AG77" s="31" t="s">
        <v>174</v>
      </c>
      <c r="AH77" s="31">
        <v>437</v>
      </c>
      <c r="AI77" s="31" t="s">
        <v>721</v>
      </c>
      <c r="AJ77" s="14"/>
      <c r="AK77" s="14"/>
      <c r="AL77" s="14" t="s">
        <v>130</v>
      </c>
      <c r="AM77" s="14"/>
      <c r="AN77" s="14" t="s">
        <v>178</v>
      </c>
      <c r="AO77" s="14" t="str">
        <f>CONCATENATE("0055-",B77,"-",C77,"-","4",".",AE77,".",AF77,".",AG77,".",AH77,"-",AL77,".",AN77,"-",AI77)</f>
        <v>0055-CPC-GA1-4.3.3.30.437-ASK1.SB-0015</v>
      </c>
      <c r="AP77" s="14" t="str">
        <f>CONCATENATE("0055-",B77,"-",C77,"-","4",".",AE77,".",AF77,".",AG77,".",AH77,"-",AL77,"-",AN77,"-",AI77,"_",BD77,"_",U77)</f>
        <v>0055-CPC-GA1-4.3.3.30.437-ASK1-SB-0015_A1_ER</v>
      </c>
      <c r="AQ77" s="21" t="s">
        <v>667</v>
      </c>
      <c r="AR77" s="21" t="s">
        <v>650</v>
      </c>
      <c r="AS77" s="21"/>
      <c r="AT77" s="21"/>
      <c r="AU77" s="21" t="s">
        <v>352</v>
      </c>
      <c r="AV77" s="21" t="s">
        <v>368</v>
      </c>
      <c r="AW77" s="21" t="str">
        <f>CONCATENATE(AQ77," ",AS77,CHAR(10),W77,CHAR(10),AU77)</f>
        <v>Combined Network Cabinet 
4-30-JUNC-0002
Electrical circuits</v>
      </c>
      <c r="AX77" s="21" t="str">
        <f>CONCATENATE(AR77," ",AT77,CHAR(10),W77,CHAR(10),AV77)</f>
        <v>Шкаф коммуникационный комбинированный 
4-30-JUNC-0002
Схема электрическая принципиальная</v>
      </c>
      <c r="AY77" s="14"/>
      <c r="AZ77" s="14" t="s">
        <v>798</v>
      </c>
      <c r="BA77" s="14" t="s">
        <v>529</v>
      </c>
      <c r="BB77" s="14" t="str">
        <f t="shared" si="103"/>
        <v>A1</v>
      </c>
      <c r="BC77" s="14" t="str">
        <f t="shared" si="102"/>
        <v>IFR</v>
      </c>
      <c r="BD77" s="14" t="str">
        <f>BB77</f>
        <v>A1</v>
      </c>
      <c r="BE77" s="14"/>
      <c r="BF77" s="14"/>
      <c r="BG77" s="20"/>
      <c r="BH77" s="14"/>
      <c r="BI77" s="14"/>
      <c r="BJ77" s="336">
        <v>44088</v>
      </c>
      <c r="BK77" s="336">
        <f ca="1">IF(BM77&gt;0,BL77,IF(BJ77&lt;TODAY(),WORKDAY(TODAY(),10),BJ77))</f>
        <v>44001</v>
      </c>
      <c r="BL77" s="41">
        <v>44001</v>
      </c>
      <c r="BM77" s="14" t="s">
        <v>871</v>
      </c>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336">
        <f>WORKDAY(BJ77,10)</f>
        <v>44102</v>
      </c>
      <c r="CR77" s="336">
        <f ca="1">IF(BM77&gt;0,WORKDAY(BK77,20),"-")</f>
        <v>44029</v>
      </c>
      <c r="CS77" s="336">
        <v>44033</v>
      </c>
      <c r="CT77" s="325" t="s">
        <v>905</v>
      </c>
      <c r="CU77" s="143">
        <v>1</v>
      </c>
      <c r="CV77" s="41">
        <f>WORKDAY(CQ77,10)</f>
        <v>44116</v>
      </c>
      <c r="CW77" s="41">
        <f ca="1">IF(CT77&gt;0,WORKDAY(CR77,10),"-")</f>
        <v>44043</v>
      </c>
      <c r="CX77" s="14"/>
      <c r="CY77" s="14"/>
      <c r="CZ77" s="41" t="str">
        <f>IF(CY77&gt;0,WORKDAY(CV77,10),"-")</f>
        <v>-</v>
      </c>
      <c r="DA77" s="41" t="str">
        <f>IF(CY77&gt;0,WORKDAY(CW77,10),"-")</f>
        <v>-</v>
      </c>
      <c r="DB77" s="14"/>
      <c r="DC77" s="14"/>
      <c r="DD77" s="143"/>
      <c r="DE77" s="41" t="str">
        <f>IF(DC77&gt;0,WORKDAY(CZ77,10),"-")</f>
        <v>-</v>
      </c>
      <c r="DF77" s="41" t="str">
        <f>IF(DC77&gt;0,WORKDAY(DA77,10),"-")</f>
        <v>-</v>
      </c>
      <c r="DG77" s="14"/>
      <c r="DH77" s="14"/>
      <c r="DI77" s="41" t="str">
        <f>IF(DH77&gt;0,WORKDAY(DE77,10),"-")</f>
        <v>-</v>
      </c>
      <c r="DJ77" s="41" t="str">
        <f>IF(DH77&gt;0,WORKDAY(DF77,10),"-")</f>
        <v>-</v>
      </c>
      <c r="DK77" s="14"/>
      <c r="DL77" s="14"/>
      <c r="DM77" s="143"/>
      <c r="DN77" s="41" t="str">
        <f>IF(DL77&gt;0,WORKDAY(DI77,10),"-")</f>
        <v>-</v>
      </c>
      <c r="DO77" s="41" t="str">
        <f>IF(DL77&gt;0,WORKDAY(DJ77,10),"-")</f>
        <v>-</v>
      </c>
      <c r="DP77" s="14"/>
      <c r="DQ77" s="14"/>
      <c r="DR77" s="41" t="str">
        <f>IF(DQ77&gt;0,WORKDAY(DN77,10),"-")</f>
        <v>-</v>
      </c>
      <c r="DS77" s="41" t="str">
        <f>IF(DQ77&gt;0,WORKDAY(DO77,10),"-")</f>
        <v>-</v>
      </c>
      <c r="DT77" s="14"/>
      <c r="DU77" s="14"/>
      <c r="DV77" s="205"/>
      <c r="DW77" s="41" t="str">
        <f>IF(DU77&gt;0,WORKDAY(DR77,10),"-")</f>
        <v>-</v>
      </c>
      <c r="DX77" s="41" t="str">
        <f>IF(DU77&gt;0,WORKDAY(DS77,10),"-")</f>
        <v>-</v>
      </c>
      <c r="DY77" s="14"/>
      <c r="DZ77" s="14"/>
      <c r="EA77" s="41" t="str">
        <f>IF(DZ77&gt;0,WORKDAY(DW77,10),"-")</f>
        <v>-</v>
      </c>
      <c r="EB77" s="41" t="str">
        <f>IF(DZ77&gt;0,WORKDAY(DX77,10),"-")</f>
        <v>-</v>
      </c>
      <c r="EC77" s="14"/>
      <c r="ED77" s="14"/>
      <c r="EE77" s="205"/>
      <c r="EF77" s="41" t="str">
        <f>IF(ED77&gt;0,WORKDAY(EA77,10),"-")</f>
        <v>-</v>
      </c>
      <c r="EG77" s="41" t="str">
        <f>IF(ED77&gt;0,WORKDAY(EB77,10),"-")</f>
        <v>-</v>
      </c>
      <c r="EH77" s="14"/>
      <c r="EI77" s="14"/>
      <c r="EJ77" s="41" t="str">
        <f>IF(EI77&gt;0,WORKDAY(EF77,10),"-")</f>
        <v>-</v>
      </c>
      <c r="EK77" s="41" t="str">
        <f>IF(EI77&gt;0,WORKDAY(EG77,10),"-")</f>
        <v>-</v>
      </c>
      <c r="EL77" s="14"/>
      <c r="EM77" s="14"/>
      <c r="EN77" s="205"/>
      <c r="EO77" s="41" t="str">
        <f>IF(EM77&gt;0,WORKDAY(EJ77,10),"-")</f>
        <v>-</v>
      </c>
      <c r="EP77" s="41" t="str">
        <f>IF(EM77&gt;0,WORKDAY(EK77,10),"-")</f>
        <v>-</v>
      </c>
      <c r="EQ77" s="14"/>
      <c r="ER77" s="14"/>
      <c r="ES77" s="41" t="str">
        <f>IF(ER77&gt;0,WORKDAY(EO77,10),"-")</f>
        <v>-</v>
      </c>
      <c r="ET77" s="41" t="str">
        <f>IF(ER77&gt;0,WORKDAY(EP77,10),"-")</f>
        <v>-</v>
      </c>
      <c r="EU77" s="14"/>
      <c r="EV77" s="14"/>
      <c r="EW77" s="205"/>
      <c r="EX77" s="41" t="str">
        <f>IF(EV77&gt;0,WORKDAY(ES77,10),"-")</f>
        <v>-</v>
      </c>
      <c r="EY77" s="41" t="str">
        <f>IF(EV77&gt;0,WORKDAY(ET77,10),"-")</f>
        <v>-</v>
      </c>
      <c r="EZ77" s="14"/>
      <c r="FA77" s="14"/>
      <c r="FB77" s="41" t="str">
        <f>IF(FA77&gt;0,WORKDAY(EX77,10),"-")</f>
        <v>-</v>
      </c>
      <c r="FC77" s="41" t="str">
        <f>IF(FA77&gt;0,WORKDAY(EY77,10),"-")</f>
        <v>-</v>
      </c>
      <c r="FD77" s="14"/>
      <c r="FE77" s="14"/>
      <c r="FF77" s="295"/>
      <c r="FG77" s="41">
        <v>43574</v>
      </c>
      <c r="FH77" s="41">
        <f ca="1">IF(BK77&gt;0,IF(DH77&gt;0,WORKDAY(DG77,20),IF(CY77&gt;0,WORKDAY(CX77,30),IF(CT77&gt;0,WORKDAY(CS77,40),FG77))),"-")</f>
        <v>44089</v>
      </c>
      <c r="FI77" s="14"/>
      <c r="FJ77" s="14"/>
      <c r="FK77" s="41" t="str">
        <f>IF(FJ77&gt;0,WORKDAY(FG77,10),"-")</f>
        <v>-</v>
      </c>
      <c r="FL77" s="41" t="str">
        <f>IF(FJ77&gt;0,WORKDAY(FH77,10),"-")</f>
        <v>-</v>
      </c>
      <c r="FM77" s="14"/>
      <c r="FN77" s="14"/>
      <c r="FO77" s="143"/>
      <c r="FP77" s="41">
        <v>43574</v>
      </c>
      <c r="FQ77" s="41" t="str">
        <f>IF(BT77&gt;0,IF(DQ77&gt;0,WORKDAY(DP77,20),IF(DH77&gt;0,WORKDAY(DG77,30),IF(DC77&gt;0,WORKDAY(DB77,40),FP77))),"-")</f>
        <v>-</v>
      </c>
      <c r="FR77" s="14"/>
      <c r="FS77" s="14"/>
      <c r="FT77" s="41" t="str">
        <f>IF(FS77&gt;0,WORKDAY(FP77,10),"-")</f>
        <v>-</v>
      </c>
      <c r="FU77" s="41" t="str">
        <f>IF(FS77&gt;0,WORKDAY(FQ77,10),"-")</f>
        <v>-</v>
      </c>
      <c r="FV77" s="14"/>
      <c r="FW77" s="14"/>
      <c r="FX77" s="205"/>
      <c r="FY77" s="41">
        <v>43574</v>
      </c>
      <c r="FZ77" s="41" t="str">
        <f>IF(CC77&gt;0,IF(DZ77&gt;0,WORKDAY(DY77,20),IF(DQ77&gt;0,WORKDAY(DP77,30),IF(DL77&gt;0,WORKDAY(DK77,40),FY77))),"-")</f>
        <v>-</v>
      </c>
      <c r="GA77" s="14"/>
      <c r="GB77" s="14"/>
      <c r="GC77" s="41" t="str">
        <f>IF(GB77&gt;0,WORKDAY(FY77,10),"-")</f>
        <v>-</v>
      </c>
      <c r="GD77" s="41" t="str">
        <f>IF(GB77&gt;0,WORKDAY(FZ77,10),"-")</f>
        <v>-</v>
      </c>
      <c r="GE77" s="14"/>
      <c r="GF77" s="14"/>
      <c r="GG77" s="205"/>
      <c r="GH77" s="41"/>
      <c r="GI77" s="41"/>
      <c r="GJ77" s="14"/>
      <c r="GK77" s="14"/>
      <c r="GL77" s="41" t="str">
        <f>IF(GK77&gt;0,WORKDAY(GH77,10),"-")</f>
        <v>-</v>
      </c>
      <c r="GM77" s="41" t="str">
        <f>IF(GK77&gt;0,WORKDAY(GI77,10),"-")</f>
        <v>-</v>
      </c>
      <c r="GN77" s="14"/>
      <c r="GO77" s="14"/>
      <c r="GP77" s="228"/>
      <c r="GQ77" s="295"/>
      <c r="GR77" s="295"/>
      <c r="GS77" s="295"/>
      <c r="GT77" s="295"/>
      <c r="GU77" s="295"/>
      <c r="GV77" s="295"/>
      <c r="GW77" s="295"/>
      <c r="GX77" s="295"/>
      <c r="GY77" s="295"/>
      <c r="GZ77" s="147"/>
      <c r="HA77" s="143">
        <f t="shared" ca="1" si="66"/>
        <v>1</v>
      </c>
      <c r="HB77" s="44">
        <f t="shared" ca="1" si="67"/>
        <v>1.3819095477386936E-3</v>
      </c>
      <c r="HC77" s="44">
        <f t="shared" ca="1" si="68"/>
        <v>2.5125628140703518E-3</v>
      </c>
      <c r="HD77" s="44">
        <f t="shared" ca="1" si="69"/>
        <v>2.2357723577235778E-3</v>
      </c>
      <c r="HE77" s="44">
        <f t="shared" ca="1" si="70"/>
        <v>4.0650406504065045E-3</v>
      </c>
      <c r="HF77" s="44"/>
      <c r="HG77" s="44"/>
      <c r="HH77" s="261"/>
      <c r="HI77" s="14" t="str">
        <f t="shared" si="71"/>
        <v>GA</v>
      </c>
      <c r="HJ77" s="41">
        <f t="shared" si="72"/>
        <v>44001</v>
      </c>
      <c r="HK77" s="267" t="str">
        <f t="shared" si="73"/>
        <v>A1</v>
      </c>
      <c r="HL77" s="268" t="str">
        <f t="shared" si="74"/>
        <v>0055-P2-GA1-CPC-TRM-00506</v>
      </c>
      <c r="HM77" s="320">
        <v>1</v>
      </c>
      <c r="HN77" t="s">
        <v>809</v>
      </c>
      <c r="HO77" s="351">
        <f t="shared" si="86"/>
        <v>1</v>
      </c>
      <c r="HP77" s="351" t="str">
        <f t="shared" si="87"/>
        <v>не выгружено 00</v>
      </c>
      <c r="HQ77" s="351" t="str">
        <f t="shared" si="88"/>
        <v>выгружено A1</v>
      </c>
      <c r="HR77" s="351">
        <f t="shared" si="89"/>
        <v>1</v>
      </c>
      <c r="HS77" s="351" t="b">
        <f t="shared" si="90"/>
        <v>0</v>
      </c>
      <c r="HT77" s="351" t="str">
        <f t="shared" si="91"/>
        <v>Выпустить в 00</v>
      </c>
      <c r="HU77" s="351" t="str">
        <f t="shared" si="92"/>
        <v>0055-P2-CPC-GA1-TRM-00409</v>
      </c>
      <c r="HV77" s="351">
        <f t="shared" si="93"/>
        <v>44001</v>
      </c>
      <c r="HW77" s="351" t="str">
        <f t="shared" si="94"/>
        <v>0055-P2-CPC-GA1-TRM-00409</v>
      </c>
      <c r="HX77" s="351">
        <f t="shared" si="95"/>
        <v>44033</v>
      </c>
      <c r="HY77" s="364"/>
      <c r="HZ77" s="361" t="str">
        <f t="shared" si="96"/>
        <v>выгружено</v>
      </c>
      <c r="IA77" s="361" t="str">
        <f t="shared" si="97"/>
        <v>A1</v>
      </c>
      <c r="IB77" s="361">
        <f t="shared" si="98"/>
        <v>1</v>
      </c>
      <c r="IC77" s="361">
        <f t="shared" si="99"/>
        <v>1</v>
      </c>
      <c r="ID77" s="351" t="str">
        <f t="shared" si="100"/>
        <v>1</v>
      </c>
      <c r="IE77" s="351" t="s">
        <v>894</v>
      </c>
      <c r="IF77" s="356">
        <v>1</v>
      </c>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row>
    <row r="78" spans="1:287" s="1" customFormat="1" ht="42.75" customHeight="1">
      <c r="A78" s="15"/>
      <c r="B78" s="31" t="s">
        <v>164</v>
      </c>
      <c r="C78" s="31" t="s">
        <v>165</v>
      </c>
      <c r="D78" s="14"/>
      <c r="E78" s="14"/>
      <c r="F78" s="14"/>
      <c r="G78" s="14"/>
      <c r="H78" s="14" t="s">
        <v>723</v>
      </c>
      <c r="I78" s="14" t="s">
        <v>724</v>
      </c>
      <c r="J78" s="14"/>
      <c r="K78" s="14"/>
      <c r="L78" s="14"/>
      <c r="M78" s="14"/>
      <c r="N78" s="14"/>
      <c r="O78" s="14"/>
      <c r="P78" s="14" t="s">
        <v>725</v>
      </c>
      <c r="Q78" s="14" t="s">
        <v>726</v>
      </c>
      <c r="R78" s="14" t="s">
        <v>211</v>
      </c>
      <c r="S78" s="14" t="s">
        <v>397</v>
      </c>
      <c r="T78" s="14" t="s">
        <v>398</v>
      </c>
      <c r="U78" s="14" t="s">
        <v>166</v>
      </c>
      <c r="V78" s="14"/>
      <c r="W78" s="14" t="str">
        <f>CONCATENATE(X78,"-",Y78,"-",Z78,AA78,,AB78,"-",AC78)</f>
        <v>4-30-JUNC-0002</v>
      </c>
      <c r="X78" s="31">
        <v>4</v>
      </c>
      <c r="Y78" s="31">
        <v>30</v>
      </c>
      <c r="Z78" s="14" t="s">
        <v>624</v>
      </c>
      <c r="AA78" s="14" t="s">
        <v>335</v>
      </c>
      <c r="AB78" s="14"/>
      <c r="AC78" s="31" t="s">
        <v>198</v>
      </c>
      <c r="AD78" s="14"/>
      <c r="AE78" s="31">
        <v>3</v>
      </c>
      <c r="AF78" s="31" t="s">
        <v>189</v>
      </c>
      <c r="AG78" s="31" t="s">
        <v>174</v>
      </c>
      <c r="AH78" s="31">
        <v>437</v>
      </c>
      <c r="AI78" s="31" t="s">
        <v>626</v>
      </c>
      <c r="AJ78" s="14"/>
      <c r="AK78" s="14"/>
      <c r="AL78" s="14" t="s">
        <v>130</v>
      </c>
      <c r="AM78" s="14"/>
      <c r="AN78" s="14" t="s">
        <v>675</v>
      </c>
      <c r="AO78" s="14" t="str">
        <f>CONCATENATE("0055-",B78,"-",C78,"-","4",".",AE78,".",AF78,".",AG78,".",AH78,"-",AL78,".",AN78,"-",AI78)</f>
        <v>0055-CPC-GA1-4.3.3.30.437-ASK1.JH-0010</v>
      </c>
      <c r="AP78" s="14" t="str">
        <f>CONCATENATE("0055-",B78,"-",C78,"-","4",".",AE78,".",AF78,".",AG78,".",AH78,"-",AL78,"-",AN78,"-",AI78,"_",BD78,"_",U78)</f>
        <v>0055-CPC-GA1-4.3.3.30.437-ASK1-JH-0010_00_ER</v>
      </c>
      <c r="AQ78" s="21" t="s">
        <v>667</v>
      </c>
      <c r="AR78" s="21" t="s">
        <v>650</v>
      </c>
      <c r="AS78" s="21"/>
      <c r="AT78" s="21"/>
      <c r="AU78" s="21" t="s">
        <v>315</v>
      </c>
      <c r="AV78" s="21" t="s">
        <v>316</v>
      </c>
      <c r="AW78" s="21" t="str">
        <f>CONCATENATE(AQ78," ",AS78,CHAR(10),W78,CHAR(10),AU78)</f>
        <v>Combined Network Cabinet 
4-30-JUNC-0002
Passport</v>
      </c>
      <c r="AX78" s="21" t="str">
        <f>CONCATENATE(AR78," ",AT78,CHAR(10),W78,CHAR(10),AV78)</f>
        <v>Шкаф коммуникационный комбинированный 
4-30-JUNC-0002
Паспорт</v>
      </c>
      <c r="AY78" s="14"/>
      <c r="AZ78" s="14" t="s">
        <v>798</v>
      </c>
      <c r="BA78" s="14" t="s">
        <v>600</v>
      </c>
      <c r="BB78" s="14" t="str">
        <f t="shared" si="103"/>
        <v>00</v>
      </c>
      <c r="BC78" s="14" t="str">
        <f t="shared" si="102"/>
        <v>IFU</v>
      </c>
      <c r="BD78" s="14" t="str">
        <f>BB78</f>
        <v>00</v>
      </c>
      <c r="BE78" s="14"/>
      <c r="BF78" s="14"/>
      <c r="BG78" s="20"/>
      <c r="BH78" s="14"/>
      <c r="BI78" s="14"/>
      <c r="BJ78" s="336">
        <v>44088</v>
      </c>
      <c r="BK78" s="336">
        <f ca="1">IF(BM78&gt;0,BL78,IF(BJ78&lt;TODAY(),WORKDAY(TODAY(),10),BJ78))</f>
        <v>43997</v>
      </c>
      <c r="BL78" s="41">
        <v>43997</v>
      </c>
      <c r="BM78" s="14" t="s">
        <v>866</v>
      </c>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336">
        <f>WORKDAY(BJ78,10)</f>
        <v>44102</v>
      </c>
      <c r="CR78" s="336">
        <f ca="1">IF(BM78&gt;0,WORKDAY(BK78,20),"-")</f>
        <v>44025</v>
      </c>
      <c r="CS78" s="336">
        <v>44013</v>
      </c>
      <c r="CT78" s="325" t="s">
        <v>903</v>
      </c>
      <c r="CU78" s="143">
        <v>3</v>
      </c>
      <c r="CV78" s="41">
        <f>WORKDAY(CQ78,10)</f>
        <v>44116</v>
      </c>
      <c r="CW78" s="41">
        <f ca="1">IF(CT78&gt;0,WORKDAY(CR78,10),"-")</f>
        <v>44039</v>
      </c>
      <c r="CX78" s="14"/>
      <c r="CY78" s="14"/>
      <c r="CZ78" s="41" t="str">
        <f>IF(CY78&gt;0,WORKDAY(CV78,10),"-")</f>
        <v>-</v>
      </c>
      <c r="DA78" s="41" t="str">
        <f>IF(CY78&gt;0,WORKDAY(CW78,10),"-")</f>
        <v>-</v>
      </c>
      <c r="DB78" s="14"/>
      <c r="DC78" s="14"/>
      <c r="DD78" s="143"/>
      <c r="DE78" s="41" t="str">
        <f>IF(DC78&gt;0,WORKDAY(CZ78,10),"-")</f>
        <v>-</v>
      </c>
      <c r="DF78" s="41" t="str">
        <f>IF(DC78&gt;0,WORKDAY(DA78,10),"-")</f>
        <v>-</v>
      </c>
      <c r="DG78" s="14"/>
      <c r="DH78" s="14"/>
      <c r="DI78" s="41" t="str">
        <f>IF(DH78&gt;0,WORKDAY(DE78,10),"-")</f>
        <v>-</v>
      </c>
      <c r="DJ78" s="41" t="str">
        <f>IF(DH78&gt;0,WORKDAY(DF78,10),"-")</f>
        <v>-</v>
      </c>
      <c r="DK78" s="14"/>
      <c r="DL78" s="14"/>
      <c r="DM78" s="143"/>
      <c r="DN78" s="41" t="str">
        <f>IF(DL78&gt;0,WORKDAY(DI78,10),"-")</f>
        <v>-</v>
      </c>
      <c r="DO78" s="41" t="str">
        <f>IF(DL78&gt;0,WORKDAY(DJ78,10),"-")</f>
        <v>-</v>
      </c>
      <c r="DP78" s="14"/>
      <c r="DQ78" s="14"/>
      <c r="DR78" s="41" t="str">
        <f>IF(DQ78&gt;0,WORKDAY(DN78,10),"-")</f>
        <v>-</v>
      </c>
      <c r="DS78" s="41" t="str">
        <f>IF(DQ78&gt;0,WORKDAY(DO78,10),"-")</f>
        <v>-</v>
      </c>
      <c r="DT78" s="14"/>
      <c r="DU78" s="14"/>
      <c r="DV78" s="205"/>
      <c r="DW78" s="41" t="str">
        <f>IF(DU78&gt;0,WORKDAY(DR78,10),"-")</f>
        <v>-</v>
      </c>
      <c r="DX78" s="41" t="str">
        <f>IF(DU78&gt;0,WORKDAY(DS78,10),"-")</f>
        <v>-</v>
      </c>
      <c r="DY78" s="14"/>
      <c r="DZ78" s="14"/>
      <c r="EA78" s="41" t="str">
        <f>IF(DZ78&gt;0,WORKDAY(DW78,10),"-")</f>
        <v>-</v>
      </c>
      <c r="EB78" s="41" t="str">
        <f>IF(DZ78&gt;0,WORKDAY(DX78,10),"-")</f>
        <v>-</v>
      </c>
      <c r="EC78" s="14"/>
      <c r="ED78" s="14"/>
      <c r="EE78" s="205"/>
      <c r="EF78" s="41" t="str">
        <f>IF(ED78&gt;0,WORKDAY(EA78,10),"-")</f>
        <v>-</v>
      </c>
      <c r="EG78" s="41" t="str">
        <f>IF(ED78&gt;0,WORKDAY(EB78,10),"-")</f>
        <v>-</v>
      </c>
      <c r="EH78" s="14"/>
      <c r="EI78" s="14"/>
      <c r="EJ78" s="41" t="str">
        <f>IF(EI78&gt;0,WORKDAY(EF78,10),"-")</f>
        <v>-</v>
      </c>
      <c r="EK78" s="41" t="str">
        <f>IF(EI78&gt;0,WORKDAY(EG78,10),"-")</f>
        <v>-</v>
      </c>
      <c r="EL78" s="14"/>
      <c r="EM78" s="14"/>
      <c r="EN78" s="205"/>
      <c r="EO78" s="41" t="str">
        <f>IF(EM78&gt;0,WORKDAY(EJ78,10),"-")</f>
        <v>-</v>
      </c>
      <c r="EP78" s="41" t="str">
        <f>IF(EM78&gt;0,WORKDAY(EK78,10),"-")</f>
        <v>-</v>
      </c>
      <c r="EQ78" s="14"/>
      <c r="ER78" s="14"/>
      <c r="ES78" s="41" t="str">
        <f>IF(ER78&gt;0,WORKDAY(EO78,10),"-")</f>
        <v>-</v>
      </c>
      <c r="ET78" s="41" t="str">
        <f>IF(ER78&gt;0,WORKDAY(EP78,10),"-")</f>
        <v>-</v>
      </c>
      <c r="EU78" s="14"/>
      <c r="EV78" s="14"/>
      <c r="EW78" s="205"/>
      <c r="EX78" s="41" t="str">
        <f>IF(EV78&gt;0,WORKDAY(ES78,10),"-")</f>
        <v>-</v>
      </c>
      <c r="EY78" s="41" t="str">
        <f>IF(EV78&gt;0,WORKDAY(ET78,10),"-")</f>
        <v>-</v>
      </c>
      <c r="EZ78" s="14"/>
      <c r="FA78" s="14"/>
      <c r="FB78" s="41" t="str">
        <f>IF(FA78&gt;0,WORKDAY(EX78,10),"-")</f>
        <v>-</v>
      </c>
      <c r="FC78" s="41" t="str">
        <f>IF(FA78&gt;0,WORKDAY(EY78,10),"-")</f>
        <v>-</v>
      </c>
      <c r="FD78" s="14"/>
      <c r="FE78" s="14"/>
      <c r="FF78" s="295"/>
      <c r="FG78" s="41">
        <v>43574</v>
      </c>
      <c r="FH78" s="41">
        <f ca="1">IF(BK78&gt;0,IF(DH78&gt;0,WORKDAY(DG78,20),IF(CY78&gt;0,WORKDAY(CX78,30),IF(CT78&gt;0,WORKDAY(CS78,40),FG78))),"-")</f>
        <v>44069</v>
      </c>
      <c r="FI78" s="14">
        <v>44088</v>
      </c>
      <c r="FJ78" s="14" t="s">
        <v>924</v>
      </c>
      <c r="FK78" s="41">
        <f>IF(FJ78&gt;0,WORKDAY(FG78,10),"-")</f>
        <v>43588</v>
      </c>
      <c r="FL78" s="41">
        <f ca="1">IF(FJ78&gt;0,WORKDAY(FH78,10),"-")</f>
        <v>44083</v>
      </c>
      <c r="FM78" s="14"/>
      <c r="FN78" s="14"/>
      <c r="FO78" s="143"/>
      <c r="FP78" s="41">
        <v>43574</v>
      </c>
      <c r="FQ78" s="41" t="str">
        <f>IF(BT78&gt;0,IF(DQ78&gt;0,WORKDAY(DP78,20),IF(DH78&gt;0,WORKDAY(DG78,30),IF(DC78&gt;0,WORKDAY(DB78,40),FP78))),"-")</f>
        <v>-</v>
      </c>
      <c r="FR78" s="14"/>
      <c r="FS78" s="14"/>
      <c r="FT78" s="41" t="str">
        <f>IF(FS78&gt;0,WORKDAY(FP78,10),"-")</f>
        <v>-</v>
      </c>
      <c r="FU78" s="41" t="str">
        <f>IF(FS78&gt;0,WORKDAY(FQ78,10),"-")</f>
        <v>-</v>
      </c>
      <c r="FV78" s="14"/>
      <c r="FW78" s="14"/>
      <c r="FX78" s="205"/>
      <c r="FY78" s="41">
        <v>43574</v>
      </c>
      <c r="FZ78" s="41" t="str">
        <f>IF(CC78&gt;0,IF(DZ78&gt;0,WORKDAY(DY78,20),IF(DQ78&gt;0,WORKDAY(DP78,30),IF(DL78&gt;0,WORKDAY(DK78,40),FY78))),"-")</f>
        <v>-</v>
      </c>
      <c r="GA78" s="14"/>
      <c r="GB78" s="14"/>
      <c r="GC78" s="41" t="str">
        <f>IF(GB78&gt;0,WORKDAY(FY78,10),"-")</f>
        <v>-</v>
      </c>
      <c r="GD78" s="41" t="str">
        <f>IF(GB78&gt;0,WORKDAY(FZ78,10),"-")</f>
        <v>-</v>
      </c>
      <c r="GE78" s="14"/>
      <c r="GF78" s="14"/>
      <c r="GG78" s="205"/>
      <c r="GH78" s="41"/>
      <c r="GI78" s="41"/>
      <c r="GJ78" s="14"/>
      <c r="GK78" s="14"/>
      <c r="GL78" s="41" t="str">
        <f>IF(GK78&gt;0,WORKDAY(GH78,10),"-")</f>
        <v>-</v>
      </c>
      <c r="GM78" s="41" t="str">
        <f>IF(GK78&gt;0,WORKDAY(GI78,10),"-")</f>
        <v>-</v>
      </c>
      <c r="GN78" s="14"/>
      <c r="GO78" s="14"/>
      <c r="GP78" s="228"/>
      <c r="GQ78" s="295"/>
      <c r="GR78" s="295"/>
      <c r="GS78" s="295"/>
      <c r="GT78" s="295"/>
      <c r="GU78" s="295"/>
      <c r="GV78" s="295"/>
      <c r="GW78" s="295"/>
      <c r="GX78" s="295"/>
      <c r="GY78" s="295"/>
      <c r="GZ78" s="147"/>
      <c r="HA78" s="143">
        <f t="shared" ca="1" si="66"/>
        <v>1</v>
      </c>
      <c r="HB78" s="44">
        <f t="shared" ca="1" si="67"/>
        <v>2.5125628140703518E-3</v>
      </c>
      <c r="HC78" s="44">
        <f t="shared" ca="1" si="68"/>
        <v>2.5125628140703518E-3</v>
      </c>
      <c r="HD78" s="44">
        <f t="shared" ca="1" si="69"/>
        <v>4.0650406504065045E-3</v>
      </c>
      <c r="HE78" s="44">
        <f t="shared" ca="1" si="70"/>
        <v>4.0650406504065045E-3</v>
      </c>
      <c r="HF78" s="44"/>
      <c r="HG78" s="44"/>
      <c r="HH78" s="261"/>
      <c r="HI78" s="14" t="str">
        <f t="shared" si="71"/>
        <v>rev. 00</v>
      </c>
      <c r="HJ78" s="41">
        <f t="shared" si="72"/>
        <v>44088</v>
      </c>
      <c r="HK78" s="267" t="str">
        <f t="shared" si="73"/>
        <v>00</v>
      </c>
      <c r="HL78" s="268" t="str">
        <f t="shared" si="74"/>
        <v>0055-P2-CPC-GA1-TRM-00581</v>
      </c>
      <c r="HM78" s="320">
        <v>1</v>
      </c>
      <c r="HN78" t="s">
        <v>809</v>
      </c>
      <c r="HO78" s="351">
        <f t="shared" si="86"/>
        <v>3</v>
      </c>
      <c r="HP78" s="351" t="str">
        <f t="shared" si="87"/>
        <v>ожидание 00</v>
      </c>
      <c r="HQ78" s="351" t="str">
        <f t="shared" si="88"/>
        <v>выгружено 00</v>
      </c>
      <c r="HR78" s="351" t="str">
        <f t="shared" si="89"/>
        <v>ожидание 00</v>
      </c>
      <c r="HS78" s="351" t="b">
        <f t="shared" si="90"/>
        <v>0</v>
      </c>
      <c r="HT78" s="351" t="str">
        <f t="shared" si="91"/>
        <v>ожидание замечаний</v>
      </c>
      <c r="HU78" s="351" t="str">
        <f t="shared" si="92"/>
        <v>0055-P2-CPC-GA1-TRM-00396</v>
      </c>
      <c r="HV78" s="351">
        <f t="shared" si="93"/>
        <v>44088</v>
      </c>
      <c r="HW78" s="351" t="str">
        <f t="shared" si="94"/>
        <v>ожидание 00</v>
      </c>
      <c r="HX78" s="351" t="str">
        <f t="shared" si="95"/>
        <v>ожидание 00</v>
      </c>
      <c r="HY78" s="364"/>
      <c r="HZ78" s="361" t="str">
        <f t="shared" si="96"/>
        <v>выгружено</v>
      </c>
      <c r="IA78" s="361" t="str">
        <f t="shared" si="97"/>
        <v>00</v>
      </c>
      <c r="IB78" s="361" t="str">
        <f t="shared" si="98"/>
        <v>ожидание замечаний к ревизии</v>
      </c>
      <c r="IC78" s="361" t="str">
        <f t="shared" si="99"/>
        <v>00</v>
      </c>
      <c r="ID78" s="351" t="str">
        <f t="shared" si="100"/>
        <v>1</v>
      </c>
      <c r="IE78" s="351" t="s">
        <v>894</v>
      </c>
      <c r="IF78" s="356">
        <v>1</v>
      </c>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row>
    <row r="79" spans="1:287" s="27" customFormat="1" ht="15" customHeight="1">
      <c r="A79" s="15"/>
      <c r="B79" s="32"/>
      <c r="C79" s="32"/>
      <c r="D79" s="26"/>
      <c r="E79" s="26"/>
      <c r="F79" s="26"/>
      <c r="G79" s="26"/>
      <c r="H79" s="26"/>
      <c r="I79" s="26"/>
      <c r="J79" s="26"/>
      <c r="K79" s="26"/>
      <c r="L79" s="26"/>
      <c r="M79" s="26"/>
      <c r="N79" s="26"/>
      <c r="O79" s="26"/>
      <c r="P79" s="26"/>
      <c r="Q79" s="26"/>
      <c r="R79" s="26"/>
      <c r="S79" s="26"/>
      <c r="T79" s="26"/>
      <c r="U79" s="26"/>
      <c r="V79" s="26"/>
      <c r="W79" s="32"/>
      <c r="X79" s="32"/>
      <c r="Y79" s="32"/>
      <c r="Z79" s="32"/>
      <c r="AA79" s="32"/>
      <c r="AB79" s="32"/>
      <c r="AC79" s="32"/>
      <c r="AD79" s="26"/>
      <c r="AE79" s="32"/>
      <c r="AF79" s="32"/>
      <c r="AG79" s="32"/>
      <c r="AH79" s="32"/>
      <c r="AI79" s="32"/>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341"/>
      <c r="BK79" s="341"/>
      <c r="BL79" s="163"/>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338"/>
      <c r="CR79" s="338"/>
      <c r="CS79" s="338"/>
      <c r="CT79" s="326"/>
      <c r="CU79" s="219"/>
      <c r="CV79" s="26"/>
      <c r="CW79" s="26"/>
      <c r="CX79" s="26"/>
      <c r="CY79" s="26"/>
      <c r="CZ79" s="26"/>
      <c r="DA79" s="26"/>
      <c r="DB79" s="26"/>
      <c r="DC79" s="26"/>
      <c r="DD79" s="219"/>
      <c r="DE79" s="26"/>
      <c r="DF79" s="26"/>
      <c r="DG79" s="26"/>
      <c r="DH79" s="26"/>
      <c r="DI79" s="26"/>
      <c r="DJ79" s="26"/>
      <c r="DK79" s="26"/>
      <c r="DL79" s="26"/>
      <c r="DM79" s="219"/>
      <c r="DN79" s="26"/>
      <c r="DO79" s="26"/>
      <c r="DP79" s="26"/>
      <c r="DQ79" s="26"/>
      <c r="DR79" s="26"/>
      <c r="DS79" s="26"/>
      <c r="DT79" s="26"/>
      <c r="DU79" s="26"/>
      <c r="DV79" s="229"/>
      <c r="DW79" s="26"/>
      <c r="DX79" s="26"/>
      <c r="DY79" s="26"/>
      <c r="DZ79" s="26"/>
      <c r="EA79" s="26"/>
      <c r="EB79" s="26"/>
      <c r="EC79" s="26"/>
      <c r="ED79" s="26"/>
      <c r="EE79" s="229"/>
      <c r="EF79" s="26"/>
      <c r="EG79" s="26"/>
      <c r="EH79" s="26"/>
      <c r="EI79" s="26"/>
      <c r="EJ79" s="26"/>
      <c r="EK79" s="26"/>
      <c r="EL79" s="26"/>
      <c r="EM79" s="26"/>
      <c r="EN79" s="229"/>
      <c r="EO79" s="26"/>
      <c r="EP79" s="26"/>
      <c r="EQ79" s="26"/>
      <c r="ER79" s="26"/>
      <c r="ES79" s="26"/>
      <c r="ET79" s="26"/>
      <c r="EU79" s="26"/>
      <c r="EV79" s="26"/>
      <c r="EW79" s="229"/>
      <c r="EX79" s="26"/>
      <c r="EY79" s="26"/>
      <c r="EZ79" s="26"/>
      <c r="FA79" s="26"/>
      <c r="FB79" s="26"/>
      <c r="FC79" s="26"/>
      <c r="FD79" s="26"/>
      <c r="FE79" s="26"/>
      <c r="FF79" s="229"/>
      <c r="FG79" s="26"/>
      <c r="FH79" s="26"/>
      <c r="FI79" s="26"/>
      <c r="FJ79" s="26"/>
      <c r="FK79" s="26"/>
      <c r="FL79" s="26"/>
      <c r="FM79" s="26"/>
      <c r="FN79" s="26"/>
      <c r="FO79" s="219"/>
      <c r="FP79" s="26"/>
      <c r="FQ79" s="26"/>
      <c r="FR79" s="26"/>
      <c r="FS79" s="26"/>
      <c r="FT79" s="26"/>
      <c r="FU79" s="26"/>
      <c r="FV79" s="26"/>
      <c r="FW79" s="26"/>
      <c r="FX79" s="229"/>
      <c r="FY79" s="26"/>
      <c r="FZ79" s="26"/>
      <c r="GA79" s="26"/>
      <c r="GB79" s="26"/>
      <c r="GC79" s="26"/>
      <c r="GD79" s="26"/>
      <c r="GE79" s="26"/>
      <c r="GF79" s="26"/>
      <c r="GG79" s="229"/>
      <c r="GH79" s="26"/>
      <c r="GI79" s="26"/>
      <c r="GJ79" s="26"/>
      <c r="GK79" s="26"/>
      <c r="GL79" s="26"/>
      <c r="GM79" s="26"/>
      <c r="GN79" s="26"/>
      <c r="GO79" s="26"/>
      <c r="GP79" s="229"/>
      <c r="GQ79" s="229"/>
      <c r="GR79" s="229"/>
      <c r="GS79" s="229"/>
      <c r="GT79" s="229"/>
      <c r="GU79" s="229"/>
      <c r="GV79" s="229"/>
      <c r="GW79" s="229"/>
      <c r="GX79" s="229"/>
      <c r="GY79" s="229"/>
      <c r="GZ79" s="229"/>
      <c r="HA79" s="143">
        <f t="shared" si="66"/>
        <v>0</v>
      </c>
      <c r="HB79" s="44">
        <f t="shared" si="67"/>
        <v>0</v>
      </c>
      <c r="HC79" s="44">
        <f t="shared" si="68"/>
        <v>0</v>
      </c>
      <c r="HD79" s="44">
        <f t="shared" si="69"/>
        <v>0</v>
      </c>
      <c r="HE79" s="44">
        <f t="shared" si="70"/>
        <v>0</v>
      </c>
      <c r="HF79" s="44"/>
      <c r="HG79" s="26"/>
      <c r="HH79" s="262"/>
      <c r="HI79" s="14" t="str">
        <f t="shared" si="71"/>
        <v>не выпущено</v>
      </c>
      <c r="HJ79" s="41" t="str">
        <f t="shared" si="72"/>
        <v>-</v>
      </c>
      <c r="HK79" s="267" t="str">
        <f t="shared" si="73"/>
        <v>-</v>
      </c>
      <c r="HL79" s="268" t="str">
        <f t="shared" si="74"/>
        <v>-</v>
      </c>
      <c r="HM79" s="320">
        <v>1</v>
      </c>
      <c r="HN79"/>
      <c r="HO79" s="351" t="str">
        <f t="shared" si="86"/>
        <v>---/---</v>
      </c>
      <c r="HP79" s="351" t="str">
        <f t="shared" si="87"/>
        <v>---/---</v>
      </c>
      <c r="HQ79" s="351" t="str">
        <f t="shared" si="88"/>
        <v>---/---</v>
      </c>
      <c r="HR79" s="351" t="str">
        <f t="shared" si="89"/>
        <v>---/---</v>
      </c>
      <c r="HS79" s="351" t="b">
        <f t="shared" si="90"/>
        <v>0</v>
      </c>
      <c r="HT79" s="351" t="str">
        <f t="shared" si="91"/>
        <v>---/---</v>
      </c>
      <c r="HU79" s="351" t="str">
        <f t="shared" si="92"/>
        <v>---/---</v>
      </c>
      <c r="HV79" s="351" t="str">
        <f t="shared" si="93"/>
        <v>---/---</v>
      </c>
      <c r="HW79" s="351" t="str">
        <f t="shared" si="94"/>
        <v>---/---</v>
      </c>
      <c r="HX79" s="351" t="str">
        <f t="shared" si="95"/>
        <v>---/---</v>
      </c>
      <c r="HY79" s="364"/>
      <c r="HZ79" s="361" t="str">
        <f t="shared" si="96"/>
        <v>---/---</v>
      </c>
      <c r="IA79" s="361" t="str">
        <f t="shared" si="97"/>
        <v>---/---</v>
      </c>
      <c r="IB79" s="361" t="str">
        <f t="shared" si="98"/>
        <v>---/---</v>
      </c>
      <c r="IC79" s="361" t="str">
        <f t="shared" si="99"/>
        <v>---/---</v>
      </c>
      <c r="ID79" s="351" t="str">
        <f t="shared" si="100"/>
        <v>---/---</v>
      </c>
      <c r="IE79" s="351" t="s">
        <v>897</v>
      </c>
      <c r="IF79" s="356"/>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row>
    <row r="80" spans="1:287" s="1" customFormat="1" ht="42.75" customHeight="1">
      <c r="A80" s="15"/>
      <c r="B80" s="31" t="s">
        <v>164</v>
      </c>
      <c r="C80" s="31" t="s">
        <v>165</v>
      </c>
      <c r="D80" s="14"/>
      <c r="E80" s="14"/>
      <c r="F80" s="14"/>
      <c r="G80" s="14"/>
      <c r="H80" s="14" t="s">
        <v>723</v>
      </c>
      <c r="I80" s="14" t="s">
        <v>724</v>
      </c>
      <c r="J80" s="14"/>
      <c r="K80" s="14"/>
      <c r="L80" s="14"/>
      <c r="M80" s="14"/>
      <c r="N80" s="14"/>
      <c r="O80" s="14"/>
      <c r="P80" s="14" t="s">
        <v>725</v>
      </c>
      <c r="Q80" s="14" t="s">
        <v>726</v>
      </c>
      <c r="R80" s="14" t="s">
        <v>212</v>
      </c>
      <c r="S80" s="14" t="s">
        <v>397</v>
      </c>
      <c r="T80" s="14" t="s">
        <v>398</v>
      </c>
      <c r="U80" s="14" t="s">
        <v>166</v>
      </c>
      <c r="V80" s="14"/>
      <c r="W80" s="14" t="str">
        <f>CONCATENATE(X80,"-",Y80,"-",Z80,AA80,,AB80,"-",AC80)</f>
        <v>4-30-JDCD-0001</v>
      </c>
      <c r="X80" s="31">
        <v>4</v>
      </c>
      <c r="Y80" s="31">
        <v>30</v>
      </c>
      <c r="Z80" s="14" t="s">
        <v>330</v>
      </c>
      <c r="AA80" s="14" t="s">
        <v>336</v>
      </c>
      <c r="AB80" s="14"/>
      <c r="AC80" s="31" t="s">
        <v>194</v>
      </c>
      <c r="AD80" s="14"/>
      <c r="AE80" s="31">
        <v>3</v>
      </c>
      <c r="AF80" s="31" t="s">
        <v>189</v>
      </c>
      <c r="AG80" s="31" t="s">
        <v>174</v>
      </c>
      <c r="AH80" s="31">
        <v>437</v>
      </c>
      <c r="AI80" s="31" t="s">
        <v>626</v>
      </c>
      <c r="AJ80" s="14"/>
      <c r="AK80" s="14"/>
      <c r="AL80" s="14" t="s">
        <v>127</v>
      </c>
      <c r="AM80" s="14"/>
      <c r="AN80" s="14" t="s">
        <v>675</v>
      </c>
      <c r="AO80" s="14" t="str">
        <f>CONCATENATE("0055-",B80,"-",C80,"-","4",".",AE80,".",AF80,".",AG80,".",AH80,"-",AL80,".",AN80,"-",AI80)</f>
        <v>0055-CPC-GA1-4.3.3.30.437-ATH1.JH-0010</v>
      </c>
      <c r="AP80" s="14" t="str">
        <f>CONCATENATE("0055-",B80,"-",C80,"-","4",".",AE80,".",AF80,".",AG80,".",AH80,"-",AL80,"-",AN80,"-",AI80,"_",BD80,"_",U80)</f>
        <v>0055-CPC-GA1-4.3.3.30.437-ATH1-JH-0010_A1_ER</v>
      </c>
      <c r="AQ80" s="21" t="s">
        <v>637</v>
      </c>
      <c r="AR80" s="21" t="s">
        <v>360</v>
      </c>
      <c r="AS80" s="21"/>
      <c r="AT80" s="21"/>
      <c r="AU80" s="21" t="s">
        <v>315</v>
      </c>
      <c r="AV80" s="21" t="s">
        <v>316</v>
      </c>
      <c r="AW80" s="21" t="str">
        <f>CONCATENATE(AQ80," ",AS80,CHAR(10),W80,CHAR(10),AU80)</f>
        <v>Backup AWS console 
4-30-JDCD-0001
Passport</v>
      </c>
      <c r="AX80" s="21" t="str">
        <f>CONCATENATE(AR80," ",AT80,CHAR(10),W80,CHAR(10),AV80)</f>
        <v>Резервный пульт оператора 
4-30-JDCD-0001
Паспорт</v>
      </c>
      <c r="AY80" s="14"/>
      <c r="AZ80" s="14" t="s">
        <v>798</v>
      </c>
      <c r="BA80" s="14" t="s">
        <v>600</v>
      </c>
      <c r="BB80" s="14" t="str">
        <f t="shared" si="103"/>
        <v>A1</v>
      </c>
      <c r="BC80" s="14" t="str">
        <f t="shared" si="102"/>
        <v>IFR</v>
      </c>
      <c r="BD80" s="14" t="str">
        <f>BB80</f>
        <v>A1</v>
      </c>
      <c r="BE80" s="14"/>
      <c r="BF80" s="14"/>
      <c r="BG80" s="20"/>
      <c r="BH80" s="14"/>
      <c r="BI80" s="14"/>
      <c r="BJ80" s="336">
        <v>44088</v>
      </c>
      <c r="BK80" s="336">
        <f ca="1">IF(BM80&gt;0,BL80,IF(BJ80&lt;TODAY(),WORKDAY(TODAY(),10),BJ80))</f>
        <v>43997</v>
      </c>
      <c r="BL80" s="41">
        <v>43997</v>
      </c>
      <c r="BM80" s="14" t="s">
        <v>866</v>
      </c>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336">
        <f>WORKDAY(BJ80,10)</f>
        <v>44102</v>
      </c>
      <c r="CR80" s="336">
        <f ca="1">IF(BM80&gt;0,WORKDAY(BK80,20),"-")</f>
        <v>44025</v>
      </c>
      <c r="CS80" s="336">
        <v>44013</v>
      </c>
      <c r="CT80" s="325" t="s">
        <v>903</v>
      </c>
      <c r="CU80" s="143">
        <v>3</v>
      </c>
      <c r="CV80" s="41">
        <f>WORKDAY(CQ80,10)</f>
        <v>44116</v>
      </c>
      <c r="CW80" s="41">
        <f ca="1">IF(CT80&gt;0,WORKDAY(CR80,10),"-")</f>
        <v>44039</v>
      </c>
      <c r="CX80" s="14"/>
      <c r="CY80" s="14"/>
      <c r="CZ80" s="41" t="str">
        <f>IF(CY80&gt;0,WORKDAY(CV80,10),"-")</f>
        <v>-</v>
      </c>
      <c r="DA80" s="41" t="str">
        <f>IF(CY80&gt;0,WORKDAY(CW80,10),"-")</f>
        <v>-</v>
      </c>
      <c r="DB80" s="14"/>
      <c r="DC80" s="14"/>
      <c r="DD80" s="143"/>
      <c r="DE80" s="41" t="str">
        <f>IF(DC80&gt;0,WORKDAY(CZ80,10),"-")</f>
        <v>-</v>
      </c>
      <c r="DF80" s="41" t="str">
        <f>IF(DC80&gt;0,WORKDAY(DA80,10),"-")</f>
        <v>-</v>
      </c>
      <c r="DG80" s="14"/>
      <c r="DH80" s="14"/>
      <c r="DI80" s="41" t="str">
        <f>IF(DH80&gt;0,WORKDAY(DE80,10),"-")</f>
        <v>-</v>
      </c>
      <c r="DJ80" s="41" t="str">
        <f>IF(DH80&gt;0,WORKDAY(DF80,10),"-")</f>
        <v>-</v>
      </c>
      <c r="DK80" s="14"/>
      <c r="DL80" s="14"/>
      <c r="DM80" s="143"/>
      <c r="DN80" s="41" t="str">
        <f>IF(DL80&gt;0,WORKDAY(DI80,10),"-")</f>
        <v>-</v>
      </c>
      <c r="DO80" s="41" t="str">
        <f>IF(DL80&gt;0,WORKDAY(DJ80,10),"-")</f>
        <v>-</v>
      </c>
      <c r="DP80" s="14"/>
      <c r="DQ80" s="14"/>
      <c r="DR80" s="41" t="str">
        <f>IF(DQ80&gt;0,WORKDAY(DN80,10),"-")</f>
        <v>-</v>
      </c>
      <c r="DS80" s="41" t="str">
        <f>IF(DQ80&gt;0,WORKDAY(DO80,10),"-")</f>
        <v>-</v>
      </c>
      <c r="DT80" s="14"/>
      <c r="DU80" s="14"/>
      <c r="DV80" s="205"/>
      <c r="DW80" s="41" t="str">
        <f>IF(DU80&gt;0,WORKDAY(DR80,10),"-")</f>
        <v>-</v>
      </c>
      <c r="DX80" s="41" t="str">
        <f>IF(DU80&gt;0,WORKDAY(DS80,10),"-")</f>
        <v>-</v>
      </c>
      <c r="DY80" s="14"/>
      <c r="DZ80" s="14"/>
      <c r="EA80" s="41" t="str">
        <f>IF(DZ80&gt;0,WORKDAY(DW80,10),"-")</f>
        <v>-</v>
      </c>
      <c r="EB80" s="41" t="str">
        <f>IF(DZ80&gt;0,WORKDAY(DX80,10),"-")</f>
        <v>-</v>
      </c>
      <c r="EC80" s="14"/>
      <c r="ED80" s="14"/>
      <c r="EE80" s="205"/>
      <c r="EF80" s="41" t="str">
        <f>IF(ED80&gt;0,WORKDAY(EA80,10),"-")</f>
        <v>-</v>
      </c>
      <c r="EG80" s="41" t="str">
        <f>IF(ED80&gt;0,WORKDAY(EB80,10),"-")</f>
        <v>-</v>
      </c>
      <c r="EH80" s="14"/>
      <c r="EI80" s="14"/>
      <c r="EJ80" s="41" t="str">
        <f>IF(EI80&gt;0,WORKDAY(EF80,10),"-")</f>
        <v>-</v>
      </c>
      <c r="EK80" s="41" t="str">
        <f>IF(EI80&gt;0,WORKDAY(EG80,10),"-")</f>
        <v>-</v>
      </c>
      <c r="EL80" s="14"/>
      <c r="EM80" s="14"/>
      <c r="EN80" s="205"/>
      <c r="EO80" s="41" t="str">
        <f>IF(EM80&gt;0,WORKDAY(EJ80,10),"-")</f>
        <v>-</v>
      </c>
      <c r="EP80" s="41" t="str">
        <f>IF(EM80&gt;0,WORKDAY(EK80,10),"-")</f>
        <v>-</v>
      </c>
      <c r="EQ80" s="14"/>
      <c r="ER80" s="14"/>
      <c r="ES80" s="41" t="str">
        <f>IF(ER80&gt;0,WORKDAY(EO80,10),"-")</f>
        <v>-</v>
      </c>
      <c r="ET80" s="41" t="str">
        <f>IF(ER80&gt;0,WORKDAY(EP80,10),"-")</f>
        <v>-</v>
      </c>
      <c r="EU80" s="14"/>
      <c r="EV80" s="14"/>
      <c r="EW80" s="205"/>
      <c r="EX80" s="41" t="str">
        <f>IF(EV80&gt;0,WORKDAY(ES80,10),"-")</f>
        <v>-</v>
      </c>
      <c r="EY80" s="41" t="str">
        <f>IF(EV80&gt;0,WORKDAY(ET80,10),"-")</f>
        <v>-</v>
      </c>
      <c r="EZ80" s="14"/>
      <c r="FA80" s="14"/>
      <c r="FB80" s="41" t="str">
        <f>IF(FA80&gt;0,WORKDAY(EX80,10),"-")</f>
        <v>-</v>
      </c>
      <c r="FC80" s="41" t="str">
        <f>IF(FA80&gt;0,WORKDAY(EY80,10),"-")</f>
        <v>-</v>
      </c>
      <c r="FD80" s="14"/>
      <c r="FE80" s="14"/>
      <c r="FF80" s="295"/>
      <c r="FG80" s="41">
        <v>43574</v>
      </c>
      <c r="FH80" s="41">
        <f ca="1">IF(BK80&gt;0,IF(DH80&gt;0,WORKDAY(DG80,20),IF(CY80&gt;0,WORKDAY(CX80,30),IF(CT80&gt;0,WORKDAY(CS80,40),FG80))),"-")</f>
        <v>44069</v>
      </c>
      <c r="FI80" s="14"/>
      <c r="FJ80" s="14"/>
      <c r="FK80" s="41" t="str">
        <f>IF(FJ80&gt;0,WORKDAY(FG80,10),"-")</f>
        <v>-</v>
      </c>
      <c r="FL80" s="41" t="str">
        <f>IF(FJ80&gt;0,WORKDAY(FH80,10),"-")</f>
        <v>-</v>
      </c>
      <c r="FM80" s="14"/>
      <c r="FN80" s="14"/>
      <c r="FO80" s="143"/>
      <c r="FP80" s="41">
        <v>43574</v>
      </c>
      <c r="FQ80" s="41" t="str">
        <f>IF(BT80&gt;0,IF(DQ80&gt;0,WORKDAY(DP80,20),IF(DH80&gt;0,WORKDAY(DG80,30),IF(DC80&gt;0,WORKDAY(DB80,40),FP80))),"-")</f>
        <v>-</v>
      </c>
      <c r="FR80" s="14"/>
      <c r="FS80" s="14"/>
      <c r="FT80" s="41" t="str">
        <f>IF(FS80&gt;0,WORKDAY(FP80,10),"-")</f>
        <v>-</v>
      </c>
      <c r="FU80" s="41" t="str">
        <f>IF(FS80&gt;0,WORKDAY(FQ80,10),"-")</f>
        <v>-</v>
      </c>
      <c r="FV80" s="14"/>
      <c r="FW80" s="14"/>
      <c r="FX80" s="205"/>
      <c r="FY80" s="41">
        <v>43574</v>
      </c>
      <c r="FZ80" s="41" t="str">
        <f>IF(CC80&gt;0,IF(DZ80&gt;0,WORKDAY(DY80,20),IF(DQ80&gt;0,WORKDAY(DP80,30),IF(DL80&gt;0,WORKDAY(DK80,40),FY80))),"-")</f>
        <v>-</v>
      </c>
      <c r="GA80" s="14"/>
      <c r="GB80" s="14"/>
      <c r="GC80" s="41" t="str">
        <f>IF(GB80&gt;0,WORKDAY(FY80,10),"-")</f>
        <v>-</v>
      </c>
      <c r="GD80" s="41" t="str">
        <f>IF(GB80&gt;0,WORKDAY(FZ80,10),"-")</f>
        <v>-</v>
      </c>
      <c r="GE80" s="14"/>
      <c r="GF80" s="14"/>
      <c r="GG80" s="205"/>
      <c r="GH80" s="41"/>
      <c r="GI80" s="41"/>
      <c r="GJ80" s="14"/>
      <c r="GK80" s="14"/>
      <c r="GL80" s="41" t="str">
        <f>IF(GK80&gt;0,WORKDAY(GH80,10),"-")</f>
        <v>-</v>
      </c>
      <c r="GM80" s="41" t="str">
        <f>IF(GK80&gt;0,WORKDAY(GI80,10),"-")</f>
        <v>-</v>
      </c>
      <c r="GN80" s="14"/>
      <c r="GO80" s="14"/>
      <c r="GP80" s="228"/>
      <c r="GQ80" s="295"/>
      <c r="GR80" s="295"/>
      <c r="GS80" s="295"/>
      <c r="GT80" s="295"/>
      <c r="GU80" s="295"/>
      <c r="GV80" s="295"/>
      <c r="GW80" s="295"/>
      <c r="GX80" s="295"/>
      <c r="GY80" s="295"/>
      <c r="GZ80" s="147"/>
      <c r="HA80" s="143">
        <f t="shared" ca="1" si="66"/>
        <v>1</v>
      </c>
      <c r="HB80" s="44">
        <f t="shared" ca="1" si="67"/>
        <v>1.3819095477386936E-3</v>
      </c>
      <c r="HC80" s="44">
        <f t="shared" ca="1" si="68"/>
        <v>2.5125628140703518E-3</v>
      </c>
      <c r="HD80" s="44">
        <f t="shared" ca="1" si="69"/>
        <v>2.2357723577235778E-3</v>
      </c>
      <c r="HE80" s="44">
        <f t="shared" ca="1" si="70"/>
        <v>4.0650406504065045E-3</v>
      </c>
      <c r="HF80" s="44"/>
      <c r="HG80" s="44"/>
      <c r="HH80" s="261"/>
      <c r="HI80" s="14" t="str">
        <f t="shared" si="71"/>
        <v>GA</v>
      </c>
      <c r="HJ80" s="41">
        <f t="shared" si="72"/>
        <v>43997</v>
      </c>
      <c r="HK80" s="267" t="str">
        <f t="shared" si="73"/>
        <v>A1</v>
      </c>
      <c r="HL80" s="268" t="str">
        <f t="shared" si="74"/>
        <v>0055-P2-GA1-CPC-TRM-00509</v>
      </c>
      <c r="HM80" s="320">
        <v>1</v>
      </c>
      <c r="HN80" t="s">
        <v>810</v>
      </c>
      <c r="HO80" s="351">
        <f t="shared" si="86"/>
        <v>3</v>
      </c>
      <c r="HP80" s="351" t="str">
        <f t="shared" si="87"/>
        <v>не выгружено 00</v>
      </c>
      <c r="HQ80" s="351" t="str">
        <f t="shared" si="88"/>
        <v>выгружено A1</v>
      </c>
      <c r="HR80" s="351">
        <f t="shared" si="89"/>
        <v>3</v>
      </c>
      <c r="HS80" s="351" t="str">
        <f t="shared" si="90"/>
        <v>Устранить замечания</v>
      </c>
      <c r="HT80" s="351" t="str">
        <f t="shared" si="91"/>
        <v>Устранить замечания</v>
      </c>
      <c r="HU80" s="351" t="str">
        <f t="shared" si="92"/>
        <v>0055-P2-CPC-GA1-TRM-00396</v>
      </c>
      <c r="HV80" s="351">
        <f t="shared" si="93"/>
        <v>43997</v>
      </c>
      <c r="HW80" s="351" t="str">
        <f t="shared" si="94"/>
        <v>0055-P2-CPC-GA1-TRM-00396</v>
      </c>
      <c r="HX80" s="351">
        <f t="shared" si="95"/>
        <v>44013</v>
      </c>
      <c r="HY80" s="364"/>
      <c r="HZ80" s="361" t="str">
        <f t="shared" si="96"/>
        <v>выгружено</v>
      </c>
      <c r="IA80" s="361" t="str">
        <f t="shared" si="97"/>
        <v>A1</v>
      </c>
      <c r="IB80" s="361">
        <f t="shared" si="98"/>
        <v>3</v>
      </c>
      <c r="IC80" s="361">
        <f t="shared" si="99"/>
        <v>3</v>
      </c>
      <c r="ID80" s="351" t="str">
        <f t="shared" si="100"/>
        <v>1</v>
      </c>
      <c r="IE80" s="351" t="s">
        <v>894</v>
      </c>
      <c r="IF80" s="356">
        <v>1</v>
      </c>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row>
    <row r="81" spans="1:287" s="27" customFormat="1" ht="15" customHeight="1">
      <c r="A81" s="15"/>
      <c r="B81" s="32"/>
      <c r="C81" s="32"/>
      <c r="D81" s="26"/>
      <c r="E81" s="26"/>
      <c r="F81" s="26"/>
      <c r="G81" s="26"/>
      <c r="H81" s="26"/>
      <c r="I81" s="26"/>
      <c r="J81" s="26"/>
      <c r="K81" s="26"/>
      <c r="L81" s="26"/>
      <c r="M81" s="26"/>
      <c r="N81" s="26"/>
      <c r="O81" s="26"/>
      <c r="P81" s="26"/>
      <c r="Q81" s="26"/>
      <c r="R81" s="26"/>
      <c r="S81" s="26"/>
      <c r="T81" s="26"/>
      <c r="U81" s="26"/>
      <c r="V81" s="26"/>
      <c r="W81" s="32"/>
      <c r="X81" s="32"/>
      <c r="Y81" s="32"/>
      <c r="Z81" s="32"/>
      <c r="AA81" s="32"/>
      <c r="AB81" s="32"/>
      <c r="AC81" s="32"/>
      <c r="AD81" s="26"/>
      <c r="AE81" s="32"/>
      <c r="AF81" s="32"/>
      <c r="AG81" s="32"/>
      <c r="AH81" s="32"/>
      <c r="AI81" s="32"/>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341"/>
      <c r="BK81" s="341"/>
      <c r="BL81" s="163"/>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338"/>
      <c r="CR81" s="338"/>
      <c r="CS81" s="338"/>
      <c r="CT81" s="326"/>
      <c r="CU81" s="219"/>
      <c r="CV81" s="26"/>
      <c r="CW81" s="26"/>
      <c r="CX81" s="26"/>
      <c r="CY81" s="26"/>
      <c r="CZ81" s="26"/>
      <c r="DA81" s="26"/>
      <c r="DB81" s="26"/>
      <c r="DC81" s="26"/>
      <c r="DD81" s="219"/>
      <c r="DE81" s="26"/>
      <c r="DF81" s="26"/>
      <c r="DG81" s="26"/>
      <c r="DH81" s="26"/>
      <c r="DI81" s="26"/>
      <c r="DJ81" s="26"/>
      <c r="DK81" s="26"/>
      <c r="DL81" s="26"/>
      <c r="DM81" s="219"/>
      <c r="DN81" s="26"/>
      <c r="DO81" s="26"/>
      <c r="DP81" s="26"/>
      <c r="DQ81" s="26"/>
      <c r="DR81" s="26"/>
      <c r="DS81" s="26"/>
      <c r="DT81" s="26"/>
      <c r="DU81" s="26"/>
      <c r="DV81" s="229"/>
      <c r="DW81" s="26"/>
      <c r="DX81" s="26"/>
      <c r="DY81" s="26"/>
      <c r="DZ81" s="26"/>
      <c r="EA81" s="26"/>
      <c r="EB81" s="26"/>
      <c r="EC81" s="26"/>
      <c r="ED81" s="26"/>
      <c r="EE81" s="229"/>
      <c r="EF81" s="26"/>
      <c r="EG81" s="26"/>
      <c r="EH81" s="26"/>
      <c r="EI81" s="26"/>
      <c r="EJ81" s="26"/>
      <c r="EK81" s="26"/>
      <c r="EL81" s="26"/>
      <c r="EM81" s="26"/>
      <c r="EN81" s="229"/>
      <c r="EO81" s="26"/>
      <c r="EP81" s="26"/>
      <c r="EQ81" s="26"/>
      <c r="ER81" s="26"/>
      <c r="ES81" s="26"/>
      <c r="ET81" s="26"/>
      <c r="EU81" s="26"/>
      <c r="EV81" s="26"/>
      <c r="EW81" s="229"/>
      <c r="EX81" s="26"/>
      <c r="EY81" s="26"/>
      <c r="EZ81" s="26"/>
      <c r="FA81" s="26"/>
      <c r="FB81" s="26"/>
      <c r="FC81" s="26"/>
      <c r="FD81" s="26"/>
      <c r="FE81" s="26"/>
      <c r="FF81" s="229"/>
      <c r="FG81" s="26"/>
      <c r="FH81" s="26"/>
      <c r="FI81" s="26"/>
      <c r="FJ81" s="26"/>
      <c r="FK81" s="26"/>
      <c r="FL81" s="26"/>
      <c r="FM81" s="26"/>
      <c r="FN81" s="26"/>
      <c r="FO81" s="219"/>
      <c r="FP81" s="26"/>
      <c r="FQ81" s="26"/>
      <c r="FR81" s="26"/>
      <c r="FS81" s="26"/>
      <c r="FT81" s="26"/>
      <c r="FU81" s="26"/>
      <c r="FV81" s="26"/>
      <c r="FW81" s="26"/>
      <c r="FX81" s="229"/>
      <c r="FY81" s="26"/>
      <c r="FZ81" s="26"/>
      <c r="GA81" s="26"/>
      <c r="GB81" s="26"/>
      <c r="GC81" s="26"/>
      <c r="GD81" s="26"/>
      <c r="GE81" s="26"/>
      <c r="GF81" s="26"/>
      <c r="GG81" s="229"/>
      <c r="GH81" s="26"/>
      <c r="GI81" s="26"/>
      <c r="GJ81" s="26"/>
      <c r="GK81" s="26"/>
      <c r="GL81" s="26"/>
      <c r="GM81" s="26"/>
      <c r="GN81" s="26"/>
      <c r="GO81" s="26"/>
      <c r="GP81" s="229"/>
      <c r="GQ81" s="229"/>
      <c r="GR81" s="229"/>
      <c r="GS81" s="229"/>
      <c r="GT81" s="229"/>
      <c r="GU81" s="229"/>
      <c r="GV81" s="229"/>
      <c r="GW81" s="229"/>
      <c r="GX81" s="229"/>
      <c r="GY81" s="229"/>
      <c r="GZ81" s="229"/>
      <c r="HA81" s="143">
        <f t="shared" si="66"/>
        <v>0</v>
      </c>
      <c r="HB81" s="44">
        <f t="shared" si="67"/>
        <v>0</v>
      </c>
      <c r="HC81" s="44">
        <f t="shared" si="68"/>
        <v>0</v>
      </c>
      <c r="HD81" s="44">
        <f t="shared" si="69"/>
        <v>0</v>
      </c>
      <c r="HE81" s="44">
        <f t="shared" si="70"/>
        <v>0</v>
      </c>
      <c r="HF81" s="44"/>
      <c r="HG81" s="26"/>
      <c r="HH81" s="262"/>
      <c r="HI81" s="14" t="str">
        <f t="shared" si="71"/>
        <v>не выпущено</v>
      </c>
      <c r="HJ81" s="41" t="str">
        <f t="shared" si="72"/>
        <v>-</v>
      </c>
      <c r="HK81" s="267" t="str">
        <f t="shared" si="73"/>
        <v>-</v>
      </c>
      <c r="HL81" s="268" t="str">
        <f t="shared" si="74"/>
        <v>-</v>
      </c>
      <c r="HM81" s="320">
        <v>1</v>
      </c>
      <c r="HN81"/>
      <c r="HO81" s="351" t="str">
        <f t="shared" si="86"/>
        <v>---/---</v>
      </c>
      <c r="HP81" s="351" t="str">
        <f t="shared" si="87"/>
        <v>---/---</v>
      </c>
      <c r="HQ81" s="351" t="str">
        <f t="shared" si="88"/>
        <v>---/---</v>
      </c>
      <c r="HR81" s="351" t="str">
        <f t="shared" si="89"/>
        <v>---/---</v>
      </c>
      <c r="HS81" s="351" t="b">
        <f t="shared" si="90"/>
        <v>0</v>
      </c>
      <c r="HT81" s="351" t="str">
        <f t="shared" si="91"/>
        <v>---/---</v>
      </c>
      <c r="HU81" s="351" t="str">
        <f t="shared" si="92"/>
        <v>---/---</v>
      </c>
      <c r="HV81" s="351" t="str">
        <f t="shared" si="93"/>
        <v>---/---</v>
      </c>
      <c r="HW81" s="351" t="str">
        <f t="shared" si="94"/>
        <v>---/---</v>
      </c>
      <c r="HX81" s="351" t="str">
        <f t="shared" si="95"/>
        <v>---/---</v>
      </c>
      <c r="HY81" s="364"/>
      <c r="HZ81" s="361" t="str">
        <f t="shared" si="96"/>
        <v>---/---</v>
      </c>
      <c r="IA81" s="361" t="str">
        <f t="shared" si="97"/>
        <v>---/---</v>
      </c>
      <c r="IB81" s="361" t="str">
        <f t="shared" si="98"/>
        <v>---/---</v>
      </c>
      <c r="IC81" s="361" t="str">
        <f t="shared" si="99"/>
        <v>---/---</v>
      </c>
      <c r="ID81" s="351" t="str">
        <f t="shared" si="100"/>
        <v>---/---</v>
      </c>
      <c r="IE81" s="351" t="s">
        <v>897</v>
      </c>
      <c r="IF81" s="356"/>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row>
    <row r="82" spans="1:287" s="1" customFormat="1" ht="48.75" customHeight="1">
      <c r="A82" s="15"/>
      <c r="B82" s="32"/>
      <c r="C82" s="32"/>
      <c r="D82" s="26"/>
      <c r="E82" s="26"/>
      <c r="F82" s="26"/>
      <c r="G82" s="26"/>
      <c r="H82" s="26"/>
      <c r="I82" s="26"/>
      <c r="J82" s="26"/>
      <c r="K82" s="26"/>
      <c r="L82" s="26"/>
      <c r="M82" s="26"/>
      <c r="N82" s="26"/>
      <c r="O82" s="26"/>
      <c r="P82" s="26"/>
      <c r="Q82" s="26"/>
      <c r="R82" s="26"/>
      <c r="S82" s="26"/>
      <c r="T82" s="26"/>
      <c r="U82" s="26"/>
      <c r="V82" s="26"/>
      <c r="W82" s="32"/>
      <c r="X82" s="32"/>
      <c r="Y82" s="32"/>
      <c r="Z82" s="32"/>
      <c r="AA82" s="32"/>
      <c r="AB82" s="32"/>
      <c r="AC82" s="32"/>
      <c r="AD82" s="26"/>
      <c r="AE82" s="32"/>
      <c r="AF82" s="32"/>
      <c r="AG82" s="32"/>
      <c r="AH82" s="32"/>
      <c r="AI82" s="32"/>
      <c r="AJ82" s="26"/>
      <c r="AK82" s="26"/>
      <c r="AL82" s="26"/>
      <c r="AM82" s="26"/>
      <c r="AN82" s="26"/>
      <c r="AO82" s="26"/>
      <c r="AP82" s="26"/>
      <c r="AQ82" s="162" t="s">
        <v>733</v>
      </c>
      <c r="AR82" s="162" t="s">
        <v>734</v>
      </c>
      <c r="AS82" s="162"/>
      <c r="AT82" s="162"/>
      <c r="AU82" s="162" t="s">
        <v>735</v>
      </c>
      <c r="AV82" s="162" t="s">
        <v>736</v>
      </c>
      <c r="AW82" s="162" t="s">
        <v>735</v>
      </c>
      <c r="AX82" s="162" t="s">
        <v>736</v>
      </c>
      <c r="AY82" s="26"/>
      <c r="AZ82" s="26"/>
      <c r="BA82" s="26"/>
      <c r="BB82" s="26"/>
      <c r="BC82" s="26"/>
      <c r="BD82" s="26"/>
      <c r="BE82" s="26"/>
      <c r="BF82" s="26"/>
      <c r="BG82" s="26"/>
      <c r="BH82" s="26"/>
      <c r="BI82" s="26"/>
      <c r="BJ82" s="341"/>
      <c r="BK82" s="341"/>
      <c r="BL82" s="163"/>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338"/>
      <c r="CR82" s="338"/>
      <c r="CS82" s="338"/>
      <c r="CT82" s="326"/>
      <c r="CU82" s="219"/>
      <c r="CV82" s="26"/>
      <c r="CW82" s="26"/>
      <c r="CX82" s="26"/>
      <c r="CY82" s="26"/>
      <c r="CZ82" s="26"/>
      <c r="DA82" s="26"/>
      <c r="DB82" s="26"/>
      <c r="DC82" s="26"/>
      <c r="DD82" s="219"/>
      <c r="DE82" s="26"/>
      <c r="DF82" s="26"/>
      <c r="DG82" s="26"/>
      <c r="DH82" s="26"/>
      <c r="DI82" s="26"/>
      <c r="DJ82" s="26"/>
      <c r="DK82" s="26"/>
      <c r="DL82" s="26"/>
      <c r="DM82" s="219"/>
      <c r="DN82" s="26"/>
      <c r="DO82" s="26"/>
      <c r="DP82" s="26"/>
      <c r="DQ82" s="26"/>
      <c r="DR82" s="26"/>
      <c r="DS82" s="26"/>
      <c r="DT82" s="26"/>
      <c r="DU82" s="26"/>
      <c r="DV82" s="229"/>
      <c r="DW82" s="26"/>
      <c r="DX82" s="26"/>
      <c r="DY82" s="26"/>
      <c r="DZ82" s="26"/>
      <c r="EA82" s="26"/>
      <c r="EB82" s="26"/>
      <c r="EC82" s="26"/>
      <c r="ED82" s="26"/>
      <c r="EE82" s="229"/>
      <c r="EF82" s="26"/>
      <c r="EG82" s="26"/>
      <c r="EH82" s="26"/>
      <c r="EI82" s="26"/>
      <c r="EJ82" s="26"/>
      <c r="EK82" s="26"/>
      <c r="EL82" s="26"/>
      <c r="EM82" s="26"/>
      <c r="EN82" s="229"/>
      <c r="EO82" s="26"/>
      <c r="EP82" s="26"/>
      <c r="EQ82" s="26"/>
      <c r="ER82" s="26"/>
      <c r="ES82" s="26"/>
      <c r="ET82" s="26"/>
      <c r="EU82" s="26"/>
      <c r="EV82" s="26"/>
      <c r="EW82" s="229"/>
      <c r="EX82" s="26"/>
      <c r="EY82" s="26"/>
      <c r="EZ82" s="26"/>
      <c r="FA82" s="26"/>
      <c r="FB82" s="26"/>
      <c r="FC82" s="26"/>
      <c r="FD82" s="26"/>
      <c r="FE82" s="26"/>
      <c r="FF82" s="229"/>
      <c r="FG82" s="163" t="s">
        <v>385</v>
      </c>
      <c r="FH82" s="163" t="str">
        <f t="shared" ref="FH82:FH87" si="104">IF(BK82&gt;0,IF(DH82&gt;0,WORKDAY(DG82,20),IF(CY82&gt;0,WORKDAY(CX82,30),IF(CT82&gt;0,WORKDAY(CS82,40),FG82))),"-")</f>
        <v>-</v>
      </c>
      <c r="FI82" s="26"/>
      <c r="FJ82" s="26"/>
      <c r="FK82" s="26"/>
      <c r="FL82" s="26"/>
      <c r="FM82" s="26"/>
      <c r="FN82" s="26"/>
      <c r="FO82" s="219"/>
      <c r="FP82" s="163" t="s">
        <v>385</v>
      </c>
      <c r="FQ82" s="163" t="str">
        <f t="shared" ref="FQ82:FQ87" si="105">IF(BT82&gt;0,IF(DQ82&gt;0,WORKDAY(DP82,20),IF(DH82&gt;0,WORKDAY(DG82,30),IF(DC82&gt;0,WORKDAY(DB82,40),FP82))),"-")</f>
        <v>-</v>
      </c>
      <c r="FR82" s="26"/>
      <c r="FS82" s="26"/>
      <c r="FT82" s="26"/>
      <c r="FU82" s="26"/>
      <c r="FV82" s="26"/>
      <c r="FW82" s="26"/>
      <c r="FX82" s="229"/>
      <c r="FY82" s="163" t="s">
        <v>385</v>
      </c>
      <c r="FZ82" s="163" t="str">
        <f t="shared" ref="FZ82:FZ87" si="106">IF(CC82&gt;0,IF(DZ82&gt;0,WORKDAY(DY82,20),IF(DQ82&gt;0,WORKDAY(DP82,30),IF(DL82&gt;0,WORKDAY(DK82,40),FY82))),"-")</f>
        <v>-</v>
      </c>
      <c r="GA82" s="26"/>
      <c r="GB82" s="26"/>
      <c r="GC82" s="26"/>
      <c r="GD82" s="26"/>
      <c r="GE82" s="26"/>
      <c r="GF82" s="26"/>
      <c r="GG82" s="229"/>
      <c r="GH82" s="163"/>
      <c r="GI82" s="163"/>
      <c r="GJ82" s="26"/>
      <c r="GK82" s="26"/>
      <c r="GL82" s="26"/>
      <c r="GM82" s="26"/>
      <c r="GN82" s="26"/>
      <c r="GO82" s="26"/>
      <c r="GP82" s="229"/>
      <c r="GQ82" s="229"/>
      <c r="GR82" s="229"/>
      <c r="GS82" s="229"/>
      <c r="GT82" s="229"/>
      <c r="GU82" s="229"/>
      <c r="GV82" s="229"/>
      <c r="GW82" s="229"/>
      <c r="GX82" s="229"/>
      <c r="GY82" s="229"/>
      <c r="GZ82" s="229"/>
      <c r="HA82" s="143">
        <f t="shared" si="66"/>
        <v>0</v>
      </c>
      <c r="HB82" s="44">
        <f t="shared" si="67"/>
        <v>0</v>
      </c>
      <c r="HC82" s="164">
        <f t="shared" si="68"/>
        <v>0</v>
      </c>
      <c r="HD82" s="44">
        <f t="shared" si="69"/>
        <v>0</v>
      </c>
      <c r="HE82" s="44">
        <f t="shared" si="70"/>
        <v>0</v>
      </c>
      <c r="HF82" s="164"/>
      <c r="HG82" s="26"/>
      <c r="HH82" s="262"/>
      <c r="HI82" s="14" t="str">
        <f t="shared" si="71"/>
        <v>не выпущено</v>
      </c>
      <c r="HJ82" s="41" t="str">
        <f t="shared" si="72"/>
        <v>-</v>
      </c>
      <c r="HK82" s="267" t="str">
        <f t="shared" si="73"/>
        <v>-</v>
      </c>
      <c r="HL82" s="268" t="str">
        <f t="shared" si="74"/>
        <v>-</v>
      </c>
      <c r="HM82" s="320">
        <v>1</v>
      </c>
      <c r="HN82"/>
      <c r="HO82" s="351" t="str">
        <f t="shared" si="86"/>
        <v>---/---</v>
      </c>
      <c r="HP82" s="351" t="str">
        <f t="shared" si="87"/>
        <v>---/---</v>
      </c>
      <c r="HQ82" s="351" t="str">
        <f t="shared" si="88"/>
        <v>---/---</v>
      </c>
      <c r="HR82" s="351" t="str">
        <f t="shared" si="89"/>
        <v>---/---</v>
      </c>
      <c r="HS82" s="351" t="b">
        <f t="shared" si="90"/>
        <v>0</v>
      </c>
      <c r="HT82" s="351" t="str">
        <f t="shared" si="91"/>
        <v>---/---</v>
      </c>
      <c r="HU82" s="351" t="str">
        <f t="shared" si="92"/>
        <v>---/---</v>
      </c>
      <c r="HV82" s="351" t="str">
        <f t="shared" si="93"/>
        <v>---/---</v>
      </c>
      <c r="HW82" s="351" t="str">
        <f t="shared" si="94"/>
        <v>---/---</v>
      </c>
      <c r="HX82" s="351" t="str">
        <f t="shared" si="95"/>
        <v>---/---</v>
      </c>
      <c r="HY82" s="364"/>
      <c r="HZ82" s="361" t="str">
        <f t="shared" si="96"/>
        <v>---/---</v>
      </c>
      <c r="IA82" s="361" t="str">
        <f t="shared" si="97"/>
        <v>---/---</v>
      </c>
      <c r="IB82" s="361" t="str">
        <f t="shared" si="98"/>
        <v>---/---</v>
      </c>
      <c r="IC82" s="361" t="str">
        <f t="shared" si="99"/>
        <v>---/---</v>
      </c>
      <c r="ID82" s="351" t="str">
        <f t="shared" si="100"/>
        <v>---/---</v>
      </c>
      <c r="IE82" s="351" t="s">
        <v>897</v>
      </c>
      <c r="IF82" s="356"/>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row>
    <row r="83" spans="1:287" s="1" customFormat="1" ht="42.75" customHeight="1">
      <c r="A83" s="15"/>
      <c r="B83" s="31" t="s">
        <v>164</v>
      </c>
      <c r="C83" s="31" t="s">
        <v>165</v>
      </c>
      <c r="D83" s="14"/>
      <c r="E83" s="14"/>
      <c r="F83" s="14"/>
      <c r="G83" s="14"/>
      <c r="H83" s="14" t="s">
        <v>723</v>
      </c>
      <c r="I83" s="14" t="s">
        <v>724</v>
      </c>
      <c r="J83" s="14"/>
      <c r="K83" s="14"/>
      <c r="L83" s="14"/>
      <c r="M83" s="14"/>
      <c r="N83" s="14"/>
      <c r="O83" s="14"/>
      <c r="P83" s="14" t="s">
        <v>725</v>
      </c>
      <c r="Q83" s="14" t="s">
        <v>726</v>
      </c>
      <c r="R83" s="14" t="s">
        <v>215</v>
      </c>
      <c r="S83" s="14" t="s">
        <v>399</v>
      </c>
      <c r="T83" s="14" t="s">
        <v>408</v>
      </c>
      <c r="U83" s="14" t="s">
        <v>166</v>
      </c>
      <c r="V83" s="14"/>
      <c r="W83" s="14" t="str">
        <f>CONCATENATE(X83,"-",Y83,"-",Z83,AA83,,AB83,"-",AC83)</f>
        <v>4-30-JSCC-0001</v>
      </c>
      <c r="X83" s="31">
        <v>4</v>
      </c>
      <c r="Y83" s="31">
        <v>30</v>
      </c>
      <c r="Z83" s="14" t="s">
        <v>337</v>
      </c>
      <c r="AA83" s="14" t="s">
        <v>331</v>
      </c>
      <c r="AB83" s="14"/>
      <c r="AC83" s="31" t="s">
        <v>194</v>
      </c>
      <c r="AD83" s="14"/>
      <c r="AE83" s="31">
        <v>3</v>
      </c>
      <c r="AF83" s="31">
        <v>3</v>
      </c>
      <c r="AG83" s="31" t="s">
        <v>174</v>
      </c>
      <c r="AH83" s="31">
        <v>437</v>
      </c>
      <c r="AI83" s="31" t="s">
        <v>194</v>
      </c>
      <c r="AJ83" s="14"/>
      <c r="AK83" s="14"/>
      <c r="AL83" s="14" t="s">
        <v>128</v>
      </c>
      <c r="AM83" s="14"/>
      <c r="AN83" s="14" t="s">
        <v>175</v>
      </c>
      <c r="AO83" s="14" t="str">
        <f>CONCATENATE("0055-",B83,"-",C83,"-","4",".",AE83,".",AF83,".",AG83,".",AH83,"-",AL83,".",AN83,"-",AI83)</f>
        <v>0055-CPC-GA1-4.3.3.30.437-ATH2.RD-0001</v>
      </c>
      <c r="AP83" s="14" t="str">
        <f>CONCATENATE("0055-",B83,"-",C83,"-","4",".",AE83,".",AF83,".",AG83,".",AH83,"-",AL83,"-",AN83,"-",AI83,"_",BD83,"_",U83)</f>
        <v>0055-CPC-GA1-4.3.3.30.437-ATH2-RD-0001_A1_ER</v>
      </c>
      <c r="AQ83" s="21" t="s">
        <v>428</v>
      </c>
      <c r="AR83" s="21" t="s">
        <v>434</v>
      </c>
      <c r="AS83" s="21"/>
      <c r="AT83" s="21"/>
      <c r="AU83" s="21" t="s">
        <v>349</v>
      </c>
      <c r="AV83" s="21" t="s">
        <v>365</v>
      </c>
      <c r="AW83" s="21" t="str">
        <f>CONCATENATE(AQ83," ",AS83,CHAR(10),W83,CHAR(10),AU83)</f>
        <v>SIS Control Cabinet 
4-30-JSCC-0001
List of drawings</v>
      </c>
      <c r="AX83" s="21" t="str">
        <f>CONCATENATE(AR83," ",AT83,CHAR(10),W83,CHAR(10),AV83)</f>
        <v>Шкаф системный ПАЗ 
4-30-JSCC-0001
Ведомость документов</v>
      </c>
      <c r="AY83" s="14"/>
      <c r="AZ83" s="14" t="s">
        <v>798</v>
      </c>
      <c r="BA83" s="14" t="s">
        <v>600</v>
      </c>
      <c r="BB83" s="14" t="str">
        <f t="shared" ref="BB83:BB87" si="107">IF(GK83&gt;0,"03",IF(GB83&gt;0,"02",IF(FS83&gt;0,"01",IF(FJ83&gt;0,"00",IF(FA83&gt;0,"H1",IF(ER83&gt;0,"G1",IF(EI83&gt;0,"F1",IF(DZ83&gt;0,"E1",IF(DQ83&gt;0,"D1",IF(DH83&gt;0,"C1",IF(CY83&gt;0,"B1",IF(BM83&gt;0,"A1","-"))))))))))))</f>
        <v>A1</v>
      </c>
      <c r="BC83" s="14" t="str">
        <f t="shared" ref="BC83:BC87" si="108">IF(OR(BB83="A1",BB83="B1",BB83="C1",BB83="D1",BB83="E1",BB83="F1",BB83="G1",BB83="H1"),"IFR",IF(OR(BB83="00",BB83="01",BB83="02",BB83="03",BB83="04",BB83="05"),"IFU","-"))</f>
        <v>IFR</v>
      </c>
      <c r="BD83" s="14" t="str">
        <f>BB83</f>
        <v>A1</v>
      </c>
      <c r="BE83" s="14"/>
      <c r="BF83" s="14"/>
      <c r="BG83" s="20"/>
      <c r="BH83" s="14"/>
      <c r="BI83" s="14"/>
      <c r="BJ83" s="336">
        <v>44088</v>
      </c>
      <c r="BK83" s="336">
        <f ca="1">IF(BM83&gt;0,BL83,IF(BJ83&lt;TODAY(),WORKDAY(TODAY(),14),BJ83))</f>
        <v>43987</v>
      </c>
      <c r="BL83" s="41">
        <v>43987</v>
      </c>
      <c r="BM83" s="14" t="s">
        <v>859</v>
      </c>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336">
        <f>WORKDAY(BJ83,10)</f>
        <v>44102</v>
      </c>
      <c r="CR83" s="336">
        <f ca="1">IF(BM83&gt;0,WORKDAY(BK83,20),"-")</f>
        <v>44015</v>
      </c>
      <c r="CS83" s="336">
        <v>44033</v>
      </c>
      <c r="CT83" s="325" t="s">
        <v>905</v>
      </c>
      <c r="CU83" s="143">
        <v>1</v>
      </c>
      <c r="CV83" s="41">
        <f>IF(CT83&gt;0,WORKDAY(CQ83,10),"-")</f>
        <v>44116</v>
      </c>
      <c r="CW83" s="41">
        <f ca="1">IF(CT83&gt;0,WORKDAY(CR83,10),"-")</f>
        <v>44029</v>
      </c>
      <c r="CX83" s="14"/>
      <c r="CY83" s="14"/>
      <c r="CZ83" s="41" t="str">
        <f>IF(CY83&gt;0,WORKDAY(CV83,10),"-")</f>
        <v>-</v>
      </c>
      <c r="DA83" s="41" t="str">
        <f>IF(CY83&gt;0,WORKDAY(CW83,10),"-")</f>
        <v>-</v>
      </c>
      <c r="DB83" s="14"/>
      <c r="DC83" s="14"/>
      <c r="DD83" s="143"/>
      <c r="DE83" s="41" t="str">
        <f>IF(DC83&gt;0,WORKDAY(CZ83,10),"-")</f>
        <v>-</v>
      </c>
      <c r="DF83" s="41" t="str">
        <f>IF(DC83&gt;0,WORKDAY(DA83,10),"-")</f>
        <v>-</v>
      </c>
      <c r="DG83" s="14"/>
      <c r="DH83" s="14"/>
      <c r="DI83" s="41" t="str">
        <f>IF(DH83&gt;0,WORKDAY(DE83,10),"-")</f>
        <v>-</v>
      </c>
      <c r="DJ83" s="41" t="str">
        <f>IF(DH83&gt;0,WORKDAY(DF83,10),"-")</f>
        <v>-</v>
      </c>
      <c r="DK83" s="14"/>
      <c r="DL83" s="14"/>
      <c r="DM83" s="143"/>
      <c r="DN83" s="41" t="str">
        <f>IF(DL83&gt;0,WORKDAY(DI83,10),"-")</f>
        <v>-</v>
      </c>
      <c r="DO83" s="41" t="str">
        <f>IF(DL83&gt;0,WORKDAY(DJ83,10),"-")</f>
        <v>-</v>
      </c>
      <c r="DP83" s="14"/>
      <c r="DQ83" s="14"/>
      <c r="DR83" s="41" t="str">
        <f>IF(DQ83&gt;0,WORKDAY(DN83,10),"-")</f>
        <v>-</v>
      </c>
      <c r="DS83" s="41" t="str">
        <f>IF(DQ83&gt;0,WORKDAY(DO83,10),"-")</f>
        <v>-</v>
      </c>
      <c r="DT83" s="14"/>
      <c r="DU83" s="14"/>
      <c r="DV83" s="205"/>
      <c r="DW83" s="41" t="str">
        <f>IF(DU83&gt;0,WORKDAY(DR83,10),"-")</f>
        <v>-</v>
      </c>
      <c r="DX83" s="41" t="str">
        <f>IF(DU83&gt;0,WORKDAY(DS83,10),"-")</f>
        <v>-</v>
      </c>
      <c r="DY83" s="14"/>
      <c r="DZ83" s="14"/>
      <c r="EA83" s="41" t="str">
        <f>IF(DZ83&gt;0,WORKDAY(DW83,10),"-")</f>
        <v>-</v>
      </c>
      <c r="EB83" s="41" t="str">
        <f>IF(DZ83&gt;0,WORKDAY(DX83,10),"-")</f>
        <v>-</v>
      </c>
      <c r="EC83" s="14"/>
      <c r="ED83" s="14"/>
      <c r="EE83" s="205"/>
      <c r="EF83" s="41" t="str">
        <f>IF(ED83&gt;0,WORKDAY(EA83,10),"-")</f>
        <v>-</v>
      </c>
      <c r="EG83" s="41" t="str">
        <f>IF(ED83&gt;0,WORKDAY(EB83,10),"-")</f>
        <v>-</v>
      </c>
      <c r="EH83" s="14"/>
      <c r="EI83" s="14"/>
      <c r="EJ83" s="41" t="str">
        <f>IF(EI83&gt;0,WORKDAY(EF83,10),"-")</f>
        <v>-</v>
      </c>
      <c r="EK83" s="41" t="str">
        <f>IF(EI83&gt;0,WORKDAY(EG83,10),"-")</f>
        <v>-</v>
      </c>
      <c r="EL83" s="14"/>
      <c r="EM83" s="14"/>
      <c r="EN83" s="205"/>
      <c r="EO83" s="41" t="str">
        <f>IF(EM83&gt;0,WORKDAY(EJ83,10),"-")</f>
        <v>-</v>
      </c>
      <c r="EP83" s="41" t="str">
        <f>IF(EM83&gt;0,WORKDAY(EK83,10),"-")</f>
        <v>-</v>
      </c>
      <c r="EQ83" s="14"/>
      <c r="ER83" s="14"/>
      <c r="ES83" s="41" t="str">
        <f>IF(ER83&gt;0,WORKDAY(EO83,10),"-")</f>
        <v>-</v>
      </c>
      <c r="ET83" s="41" t="str">
        <f>IF(ER83&gt;0,WORKDAY(EP83,10),"-")</f>
        <v>-</v>
      </c>
      <c r="EU83" s="14"/>
      <c r="EV83" s="14"/>
      <c r="EW83" s="205"/>
      <c r="EX83" s="41" t="str">
        <f>IF(EV83&gt;0,WORKDAY(ES83,10),"-")</f>
        <v>-</v>
      </c>
      <c r="EY83" s="41" t="str">
        <f>IF(EV83&gt;0,WORKDAY(ET83,10),"-")</f>
        <v>-</v>
      </c>
      <c r="EZ83" s="14"/>
      <c r="FA83" s="14"/>
      <c r="FB83" s="41" t="str">
        <f>IF(FA83&gt;0,WORKDAY(EX83,10),"-")</f>
        <v>-</v>
      </c>
      <c r="FC83" s="41" t="str">
        <f>IF(FA83&gt;0,WORKDAY(EY83,10),"-")</f>
        <v>-</v>
      </c>
      <c r="FD83" s="14"/>
      <c r="FE83" s="14"/>
      <c r="FF83" s="295"/>
      <c r="FG83" s="41">
        <v>43622</v>
      </c>
      <c r="FH83" s="41">
        <f t="shared" ca="1" si="104"/>
        <v>44089</v>
      </c>
      <c r="FI83" s="41"/>
      <c r="FJ83" s="14"/>
      <c r="FK83" s="41" t="str">
        <f>IF(FJ83&gt;0,WORKDAY(FG83,10),"-")</f>
        <v>-</v>
      </c>
      <c r="FL83" s="41" t="str">
        <f>IF(FJ83&gt;0,WORKDAY(FH83,10),"-")</f>
        <v>-</v>
      </c>
      <c r="FM83" s="14"/>
      <c r="FN83" s="14"/>
      <c r="FO83" s="143"/>
      <c r="FP83" s="41">
        <v>43622</v>
      </c>
      <c r="FQ83" s="41" t="str">
        <f t="shared" si="105"/>
        <v>-</v>
      </c>
      <c r="FR83" s="14"/>
      <c r="FS83" s="14"/>
      <c r="FT83" s="41" t="str">
        <f>IF(FS83&gt;0,WORKDAY(FP83,10),"-")</f>
        <v>-</v>
      </c>
      <c r="FU83" s="41" t="str">
        <f>IF(FS83&gt;0,WORKDAY(FQ83,10),"-")</f>
        <v>-</v>
      </c>
      <c r="FV83" s="14"/>
      <c r="FW83" s="14"/>
      <c r="FX83" s="143"/>
      <c r="FY83" s="41">
        <v>43622</v>
      </c>
      <c r="FZ83" s="41" t="str">
        <f t="shared" si="106"/>
        <v>-</v>
      </c>
      <c r="GA83" s="14"/>
      <c r="GB83" s="14"/>
      <c r="GC83" s="41" t="str">
        <f>IF(GB83&gt;0,WORKDAY(FY83,10),"-")</f>
        <v>-</v>
      </c>
      <c r="GD83" s="41" t="str">
        <f>IF(GB83&gt;0,WORKDAY(FZ83,10),"-")</f>
        <v>-</v>
      </c>
      <c r="GE83" s="14"/>
      <c r="GF83" s="14"/>
      <c r="GG83" s="205"/>
      <c r="GH83" s="41"/>
      <c r="GI83" s="41"/>
      <c r="GJ83" s="14"/>
      <c r="GK83" s="14"/>
      <c r="GL83" s="41" t="str">
        <f>IF(GK83&gt;0,WORKDAY(GH83,10),"-")</f>
        <v>-</v>
      </c>
      <c r="GM83" s="41" t="str">
        <f>IF(GK83&gt;0,WORKDAY(GI83,10),"-")</f>
        <v>-</v>
      </c>
      <c r="GN83" s="14"/>
      <c r="GO83" s="14"/>
      <c r="GP83" s="228"/>
      <c r="GQ83" s="295"/>
      <c r="GR83" s="295"/>
      <c r="GS83" s="295"/>
      <c r="GT83" s="295"/>
      <c r="GU83" s="295"/>
      <c r="GV83" s="295"/>
      <c r="GW83" s="295"/>
      <c r="GX83" s="295"/>
      <c r="GY83" s="295"/>
      <c r="GZ83" s="147"/>
      <c r="HA83" s="143">
        <f t="shared" ca="1" si="66"/>
        <v>1</v>
      </c>
      <c r="HB83" s="44">
        <f t="shared" ca="1" si="67"/>
        <v>1.3819095477386936E-3</v>
      </c>
      <c r="HC83" s="44">
        <f t="shared" ca="1" si="68"/>
        <v>2.5125628140703518E-3</v>
      </c>
      <c r="HD83" s="44">
        <f t="shared" ca="1" si="69"/>
        <v>2.2357723577235778E-3</v>
      </c>
      <c r="HE83" s="44">
        <f t="shared" ca="1" si="70"/>
        <v>4.0650406504065045E-3</v>
      </c>
      <c r="HF83" s="44"/>
      <c r="HG83" s="44"/>
      <c r="HH83" s="261"/>
      <c r="HI83" s="14" t="str">
        <f t="shared" si="71"/>
        <v>GA</v>
      </c>
      <c r="HJ83" s="41">
        <f t="shared" si="72"/>
        <v>43987</v>
      </c>
      <c r="HK83" s="267" t="str">
        <f t="shared" si="73"/>
        <v>A1</v>
      </c>
      <c r="HL83" s="268" t="str">
        <f t="shared" si="74"/>
        <v>0055-P2-GA1-CPC-TRM-00504</v>
      </c>
      <c r="HM83" s="320">
        <v>1</v>
      </c>
      <c r="HN83" t="s">
        <v>811</v>
      </c>
      <c r="HO83" s="351">
        <f t="shared" si="86"/>
        <v>1</v>
      </c>
      <c r="HP83" s="351" t="str">
        <f t="shared" si="87"/>
        <v>не выгружено 00</v>
      </c>
      <c r="HQ83" s="351" t="str">
        <f t="shared" si="88"/>
        <v>выгружено A1</v>
      </c>
      <c r="HR83" s="351">
        <f t="shared" si="89"/>
        <v>1</v>
      </c>
      <c r="HS83" s="351" t="b">
        <f t="shared" si="90"/>
        <v>0</v>
      </c>
      <c r="HT83" s="351" t="str">
        <f t="shared" si="91"/>
        <v>Выпустить в 00</v>
      </c>
      <c r="HU83" s="351" t="str">
        <f t="shared" si="92"/>
        <v>0055-P2-CPC-GA1-TRM-00409</v>
      </c>
      <c r="HV83" s="351">
        <f t="shared" si="93"/>
        <v>43987</v>
      </c>
      <c r="HW83" s="351" t="str">
        <f t="shared" si="94"/>
        <v>0055-P2-CPC-GA1-TRM-00409</v>
      </c>
      <c r="HX83" s="351">
        <f t="shared" si="95"/>
        <v>44033</v>
      </c>
      <c r="HY83" s="364"/>
      <c r="HZ83" s="361" t="str">
        <f t="shared" si="96"/>
        <v>выгружено</v>
      </c>
      <c r="IA83" s="361" t="str">
        <f t="shared" si="97"/>
        <v>A1</v>
      </c>
      <c r="IB83" s="361">
        <f t="shared" si="98"/>
        <v>1</v>
      </c>
      <c r="IC83" s="361">
        <f t="shared" si="99"/>
        <v>1</v>
      </c>
      <c r="ID83" s="351" t="str">
        <f t="shared" si="100"/>
        <v>1</v>
      </c>
      <c r="IE83" s="351" t="s">
        <v>894</v>
      </c>
      <c r="IF83" s="356">
        <v>1</v>
      </c>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row>
    <row r="84" spans="1:287" s="1" customFormat="1" ht="42.75" customHeight="1">
      <c r="A84" s="15"/>
      <c r="B84" s="31" t="s">
        <v>164</v>
      </c>
      <c r="C84" s="31" t="s">
        <v>165</v>
      </c>
      <c r="D84" s="14"/>
      <c r="E84" s="14"/>
      <c r="F84" s="14"/>
      <c r="G84" s="14"/>
      <c r="H84" s="14" t="s">
        <v>723</v>
      </c>
      <c r="I84" s="14" t="s">
        <v>724</v>
      </c>
      <c r="J84" s="14"/>
      <c r="K84" s="14"/>
      <c r="L84" s="14"/>
      <c r="M84" s="14"/>
      <c r="N84" s="14"/>
      <c r="O84" s="14"/>
      <c r="P84" s="14" t="s">
        <v>725</v>
      </c>
      <c r="Q84" s="14" t="s">
        <v>726</v>
      </c>
      <c r="R84" s="14" t="s">
        <v>215</v>
      </c>
      <c r="S84" s="14" t="s">
        <v>399</v>
      </c>
      <c r="T84" s="14" t="s">
        <v>408</v>
      </c>
      <c r="U84" s="14" t="s">
        <v>166</v>
      </c>
      <c r="V84" s="14"/>
      <c r="W84" s="14" t="str">
        <f>CONCATENATE(X84,"-",Y84,"-",Z84,AA84,,AB84,"-",AC84)</f>
        <v>4-30-JSCC-0001</v>
      </c>
      <c r="X84" s="31">
        <v>4</v>
      </c>
      <c r="Y84" s="31">
        <v>30</v>
      </c>
      <c r="Z84" s="14" t="s">
        <v>337</v>
      </c>
      <c r="AA84" s="14" t="s">
        <v>331</v>
      </c>
      <c r="AB84" s="14"/>
      <c r="AC84" s="31" t="s">
        <v>194</v>
      </c>
      <c r="AD84" s="14"/>
      <c r="AE84" s="31">
        <v>3</v>
      </c>
      <c r="AF84" s="31">
        <v>3</v>
      </c>
      <c r="AG84" s="31" t="s">
        <v>174</v>
      </c>
      <c r="AH84" s="31">
        <v>437</v>
      </c>
      <c r="AI84" s="31" t="s">
        <v>194</v>
      </c>
      <c r="AJ84" s="14"/>
      <c r="AK84" s="14"/>
      <c r="AL84" s="14" t="s">
        <v>128</v>
      </c>
      <c r="AM84" s="14"/>
      <c r="AN84" s="14" t="s">
        <v>176</v>
      </c>
      <c r="AO84" s="14" t="str">
        <f>CONCATENATE("0055-",B84,"-",C84,"-","4",".",AE84,".",AF84,".",AG84,".",AH84,"-",AL84,".",AN84,"-",AI84)</f>
        <v>0055-CPC-GA1-4.3.3.30.437-ATH2.SP-0001</v>
      </c>
      <c r="AP84" s="14" t="str">
        <f>CONCATENATE("0055-",B84,"-",C84,"-","4",".",AE84,".",AF84,".",AG84,".",AH84,"-",AL84,"-",AN84,"-",AI84,"_",BD84,"_",U84)</f>
        <v>0055-CPC-GA1-4.3.3.30.437-ATH2-SP-0001_A1_ER</v>
      </c>
      <c r="AQ84" s="21" t="s">
        <v>428</v>
      </c>
      <c r="AR84" s="21" t="s">
        <v>434</v>
      </c>
      <c r="AS84" s="21"/>
      <c r="AT84" s="21"/>
      <c r="AU84" s="21" t="s">
        <v>350</v>
      </c>
      <c r="AV84" s="21" t="s">
        <v>366</v>
      </c>
      <c r="AW84" s="21" t="str">
        <f>CONCATENATE(AQ84," ",AS84,CHAR(10),W84,CHAR(10),AU84)</f>
        <v>SIS Control Cabinet 
4-30-JSCC-0001
List of elements</v>
      </c>
      <c r="AX84" s="21" t="str">
        <f>CONCATENATE(AR84," ",AT84,CHAR(10),W84,CHAR(10),AV84)</f>
        <v>Шкаф системный ПАЗ 
4-30-JSCC-0001
Перечень элементов</v>
      </c>
      <c r="AY84" s="14"/>
      <c r="AZ84" s="14" t="s">
        <v>798</v>
      </c>
      <c r="BA84" s="14" t="s">
        <v>600</v>
      </c>
      <c r="BB84" s="14" t="str">
        <f t="shared" si="107"/>
        <v>A1</v>
      </c>
      <c r="BC84" s="14" t="str">
        <f t="shared" si="108"/>
        <v>IFR</v>
      </c>
      <c r="BD84" s="14" t="str">
        <f>BB84</f>
        <v>A1</v>
      </c>
      <c r="BE84" s="14"/>
      <c r="BF84" s="14"/>
      <c r="BG84" s="20"/>
      <c r="BH84" s="14"/>
      <c r="BI84" s="14"/>
      <c r="BJ84" s="336">
        <v>44088</v>
      </c>
      <c r="BK84" s="336">
        <f ca="1">IF(BM84&gt;0,BL84,IF(BJ84&lt;TODAY(),WORKDAY(TODAY(),14),BJ84))</f>
        <v>43987</v>
      </c>
      <c r="BL84" s="41">
        <v>43987</v>
      </c>
      <c r="BM84" s="14" t="s">
        <v>859</v>
      </c>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336">
        <f>WORKDAY(BJ84,10)</f>
        <v>44102</v>
      </c>
      <c r="CR84" s="336">
        <f ca="1">IF(BM84&gt;0,WORKDAY(BK84,20),"-")</f>
        <v>44015</v>
      </c>
      <c r="CS84" s="336">
        <v>44033</v>
      </c>
      <c r="CT84" s="325" t="s">
        <v>905</v>
      </c>
      <c r="CU84" s="143">
        <v>1</v>
      </c>
      <c r="CV84" s="41">
        <f>IF(CT84&gt;0,WORKDAY(CQ84,10),"-")</f>
        <v>44116</v>
      </c>
      <c r="CW84" s="41">
        <f ca="1">IF(CT84&gt;0,WORKDAY(CR84,10),"-")</f>
        <v>44029</v>
      </c>
      <c r="CX84" s="14"/>
      <c r="CY84" s="14"/>
      <c r="CZ84" s="41" t="str">
        <f>IF(CY84&gt;0,WORKDAY(CV84,10),"-")</f>
        <v>-</v>
      </c>
      <c r="DA84" s="41" t="str">
        <f>IF(CY84&gt;0,WORKDAY(CW84,10),"-")</f>
        <v>-</v>
      </c>
      <c r="DB84" s="14"/>
      <c r="DC84" s="14"/>
      <c r="DD84" s="143"/>
      <c r="DE84" s="41" t="str">
        <f>IF(DC84&gt;0,WORKDAY(CZ84,10),"-")</f>
        <v>-</v>
      </c>
      <c r="DF84" s="41" t="str">
        <f>IF(DC84&gt;0,WORKDAY(DA84,10),"-")</f>
        <v>-</v>
      </c>
      <c r="DG84" s="14"/>
      <c r="DH84" s="14"/>
      <c r="DI84" s="41" t="str">
        <f>IF(DH84&gt;0,WORKDAY(DE84,10),"-")</f>
        <v>-</v>
      </c>
      <c r="DJ84" s="41" t="str">
        <f>IF(DH84&gt;0,WORKDAY(DF84,10),"-")</f>
        <v>-</v>
      </c>
      <c r="DK84" s="14"/>
      <c r="DL84" s="14"/>
      <c r="DM84" s="143"/>
      <c r="DN84" s="41" t="str">
        <f>IF(DL84&gt;0,WORKDAY(DI84,10),"-")</f>
        <v>-</v>
      </c>
      <c r="DO84" s="41" t="str">
        <f>IF(DL84&gt;0,WORKDAY(DJ84,10),"-")</f>
        <v>-</v>
      </c>
      <c r="DP84" s="14"/>
      <c r="DQ84" s="14"/>
      <c r="DR84" s="41" t="str">
        <f>IF(DQ84&gt;0,WORKDAY(DN84,10),"-")</f>
        <v>-</v>
      </c>
      <c r="DS84" s="41" t="str">
        <f>IF(DQ84&gt;0,WORKDAY(DO84,10),"-")</f>
        <v>-</v>
      </c>
      <c r="DT84" s="14"/>
      <c r="DU84" s="14"/>
      <c r="DV84" s="205"/>
      <c r="DW84" s="41" t="str">
        <f>IF(DU84&gt;0,WORKDAY(DR84,10),"-")</f>
        <v>-</v>
      </c>
      <c r="DX84" s="41" t="str">
        <f>IF(DU84&gt;0,WORKDAY(DS84,10),"-")</f>
        <v>-</v>
      </c>
      <c r="DY84" s="14"/>
      <c r="DZ84" s="14"/>
      <c r="EA84" s="41" t="str">
        <f>IF(DZ84&gt;0,WORKDAY(DW84,10),"-")</f>
        <v>-</v>
      </c>
      <c r="EB84" s="41" t="str">
        <f>IF(DZ84&gt;0,WORKDAY(DX84,10),"-")</f>
        <v>-</v>
      </c>
      <c r="EC84" s="14"/>
      <c r="ED84" s="14"/>
      <c r="EE84" s="205"/>
      <c r="EF84" s="41" t="str">
        <f>IF(ED84&gt;0,WORKDAY(EA84,10),"-")</f>
        <v>-</v>
      </c>
      <c r="EG84" s="41" t="str">
        <f>IF(ED84&gt;0,WORKDAY(EB84,10),"-")</f>
        <v>-</v>
      </c>
      <c r="EH84" s="14"/>
      <c r="EI84" s="14"/>
      <c r="EJ84" s="41" t="str">
        <f>IF(EI84&gt;0,WORKDAY(EF84,10),"-")</f>
        <v>-</v>
      </c>
      <c r="EK84" s="41" t="str">
        <f>IF(EI84&gt;0,WORKDAY(EG84,10),"-")</f>
        <v>-</v>
      </c>
      <c r="EL84" s="14"/>
      <c r="EM84" s="14"/>
      <c r="EN84" s="205"/>
      <c r="EO84" s="41" t="str">
        <f>IF(EM84&gt;0,WORKDAY(EJ84,10),"-")</f>
        <v>-</v>
      </c>
      <c r="EP84" s="41" t="str">
        <f>IF(EM84&gt;0,WORKDAY(EK84,10),"-")</f>
        <v>-</v>
      </c>
      <c r="EQ84" s="14"/>
      <c r="ER84" s="14"/>
      <c r="ES84" s="41" t="str">
        <f>IF(ER84&gt;0,WORKDAY(EO84,10),"-")</f>
        <v>-</v>
      </c>
      <c r="ET84" s="41" t="str">
        <f>IF(ER84&gt;0,WORKDAY(EP84,10),"-")</f>
        <v>-</v>
      </c>
      <c r="EU84" s="14"/>
      <c r="EV84" s="14"/>
      <c r="EW84" s="205"/>
      <c r="EX84" s="41" t="str">
        <f>IF(EV84&gt;0,WORKDAY(ES84,10),"-")</f>
        <v>-</v>
      </c>
      <c r="EY84" s="41" t="str">
        <f>IF(EV84&gt;0,WORKDAY(ET84,10),"-")</f>
        <v>-</v>
      </c>
      <c r="EZ84" s="14"/>
      <c r="FA84" s="14"/>
      <c r="FB84" s="41" t="str">
        <f>IF(FA84&gt;0,WORKDAY(EX84,10),"-")</f>
        <v>-</v>
      </c>
      <c r="FC84" s="41" t="str">
        <f>IF(FA84&gt;0,WORKDAY(EY84,10),"-")</f>
        <v>-</v>
      </c>
      <c r="FD84" s="14"/>
      <c r="FE84" s="14"/>
      <c r="FF84" s="295"/>
      <c r="FG84" s="41">
        <v>43622</v>
      </c>
      <c r="FH84" s="41">
        <f t="shared" ca="1" si="104"/>
        <v>44089</v>
      </c>
      <c r="FI84" s="41"/>
      <c r="FJ84" s="14"/>
      <c r="FK84" s="41" t="str">
        <f>IF(FJ84&gt;0,WORKDAY(FG84,10),"-")</f>
        <v>-</v>
      </c>
      <c r="FL84" s="41" t="str">
        <f>IF(FJ84&gt;0,WORKDAY(FH84,10),"-")</f>
        <v>-</v>
      </c>
      <c r="FM84" s="14"/>
      <c r="FN84" s="14"/>
      <c r="FO84" s="143"/>
      <c r="FP84" s="41">
        <v>43622</v>
      </c>
      <c r="FQ84" s="41" t="str">
        <f t="shared" si="105"/>
        <v>-</v>
      </c>
      <c r="FR84" s="14"/>
      <c r="FS84" s="14"/>
      <c r="FT84" s="41" t="str">
        <f>IF(FS84&gt;0,WORKDAY(FP84,10),"-")</f>
        <v>-</v>
      </c>
      <c r="FU84" s="41" t="str">
        <f>IF(FS84&gt;0,WORKDAY(FQ84,10),"-")</f>
        <v>-</v>
      </c>
      <c r="FV84" s="14"/>
      <c r="FW84" s="14"/>
      <c r="FX84" s="143"/>
      <c r="FY84" s="41">
        <v>43622</v>
      </c>
      <c r="FZ84" s="41" t="str">
        <f t="shared" si="106"/>
        <v>-</v>
      </c>
      <c r="GA84" s="14"/>
      <c r="GB84" s="14"/>
      <c r="GC84" s="41" t="str">
        <f>IF(GB84&gt;0,WORKDAY(FY84,10),"-")</f>
        <v>-</v>
      </c>
      <c r="GD84" s="41" t="str">
        <f>IF(GB84&gt;0,WORKDAY(FZ84,10),"-")</f>
        <v>-</v>
      </c>
      <c r="GE84" s="14"/>
      <c r="GF84" s="14"/>
      <c r="GG84" s="205"/>
      <c r="GH84" s="41"/>
      <c r="GI84" s="41"/>
      <c r="GJ84" s="14"/>
      <c r="GK84" s="14"/>
      <c r="GL84" s="41" t="str">
        <f>IF(GK84&gt;0,WORKDAY(GH84,10),"-")</f>
        <v>-</v>
      </c>
      <c r="GM84" s="41" t="str">
        <f>IF(GK84&gt;0,WORKDAY(GI84,10),"-")</f>
        <v>-</v>
      </c>
      <c r="GN84" s="14"/>
      <c r="GO84" s="14"/>
      <c r="GP84" s="228"/>
      <c r="GQ84" s="295"/>
      <c r="GR84" s="295"/>
      <c r="GS84" s="295"/>
      <c r="GT84" s="295"/>
      <c r="GU84" s="295"/>
      <c r="GV84" s="295"/>
      <c r="GW84" s="295"/>
      <c r="GX84" s="295"/>
      <c r="GY84" s="295"/>
      <c r="GZ84" s="147"/>
      <c r="HA84" s="143">
        <f t="shared" ref="HA84:HA147" ca="1" si="109">IF(AZ84="аннулирован / VOID",0,IF(BK84&gt;0,1,0))</f>
        <v>1</v>
      </c>
      <c r="HB84" s="44">
        <f t="shared" ref="HB84:HB147" ca="1" si="110">IF(FV84&gt;43101,(HA84/$HA$535)*$FV$13,IF(FR84&gt;43101,(HA84/$HA$535)*$FR$13,IF(FM84&gt;43101,(HA84/$HA$535)*$FM$13,IF(FI84&gt;43101,(HA84/$HA$535)*$FI$13,IF(EU84&gt;43101,(HA84/$HA$535)*$EU$13,IF(EQ84&gt;43101,(HA84/$HA$535)*$EQ$13,IF(FR84&gt;43101,(EL84/$HA$535)*$EL$13,IF(EH84&gt;43101,(HA84/$HA$535)*$EH$13,IF(EC84&gt;43101,(HA84/$HA$535)*$EC$13,IF(DY84&gt;43101,(HA84/$HA$535)*$DY$13,IF(DT84&gt;43101,(HA84/$HA$535)*$DT$13,IF(DP84&gt;43101,(HA84/$HA$535)*$DP$13,IF(DK84&gt;43101,(HA84/$HA$535)*$DK$13,IF(DG84&gt;43101,(HA84/$HA$535)*$DG$13,IF(DB84&gt;43101,(HA84/$HA$535)*$DB$13,IF(CX84&gt;43101,(HA84/$HA$535)*$CX$13,IF(CS84&gt;43101,(HA84/$HA$535)*$CS$13,IF(BL84&gt;43101,(HA84/$HA$535)*$BL$13,0))))))))))))))))))</f>
        <v>1.3819095477386936E-3</v>
      </c>
      <c r="HC84" s="44">
        <f t="shared" ref="HC84:HC147" ca="1" si="111">IF(BK84&gt;43101,HA84/$HA$535,0)</f>
        <v>2.5125628140703518E-3</v>
      </c>
      <c r="HD84" s="44">
        <f t="shared" ref="HD84:HD147" ca="1" si="112">IF(FV84&gt;43101,(HA84/$HA$536)*$FV$13,IF(FR84&gt;43101,(HA84/$HA$536)*$FR$13,IF(FM84&gt;43101,(HA84/$HA$536)*$FM$13,IF(FI84&gt;43101,(HA84/$HA$536)*$FI$13,IF(EU84&gt;43101,(HA84/$HA$536)*$EU$13,IF(EQ84&gt;43101,(HA84/$HA$536)*$EQ$13,IF(EL84&gt;43101,(HA84/$HA$536)*$EL$13,IF(EH84&gt;43101,(HA84/$HA$536)*$EH$13,IF(EC84&gt;43101,(HA84/$HA$536)*$EC$13,IF(DY84&gt;43101,(HA84/$HA$536)*$DY$13,IF(DT84&gt;43101,(HA84/$HA$536)*$DT$13,IF(DP84&gt;43101,(HA84/$HA$536)*$DP$13,IF(DK84&gt;43101,(HA84/$HA$536)*$DK$13,IF(DG84&gt;43101,(HA84/$HA$536)*$DG$13,IF(DB84&gt;43101,(HA84/$HA$536)*$DB$13,IF(CX84&gt;43101,(HA84/$HA$536)*$CX$13,IF(CS84&gt;43101,(HA84/$HA$536)*$CS$13,IF(BL84&gt;43101,(HA84/$HA$536)*$BL$13,0))))))))))))))))))</f>
        <v>2.2357723577235778E-3</v>
      </c>
      <c r="HE84" s="44">
        <f t="shared" ref="HE84:HE147" ca="1" si="113">IF(BK84&gt;43101,HA84/$HA$536,0)</f>
        <v>4.0650406504065045E-3</v>
      </c>
      <c r="HF84" s="44"/>
      <c r="HG84" s="44"/>
      <c r="HH84" s="261"/>
      <c r="HI84" s="14" t="str">
        <f t="shared" ref="HI84:HI147" si="114">IF(FJ84&gt;0,"rev. 00",IF(EV84&gt;0,"GA",IF(ER84&gt;0,"CPECC",IF(EM84&gt;0,"GA",IF(EI84&gt;0,"CPECC",IF(ED84&gt;0,"GA",IF(DZ84&gt;0,"CPECC",IF(DU84&gt;0,"GA",IF(DQ84&gt;0,"CPECC",IF(DL84&gt;0,"GA",IF(DH84&gt;0,"CPECC",IF(DC84&gt;0,"GA",IF(CY84&gt;0,"CPECC",IF(CT84&gt;0,"GA",IF(BM84&gt;0,"CPECC","не выпущено")))))))))))))))</f>
        <v>GA</v>
      </c>
      <c r="HJ84" s="41">
        <f t="shared" ref="HJ84:HJ147" si="115">IF(GB84&gt;0,GA84,IF(FS84&gt;0,FR84,IF(FJ84&gt;0,FI84,IF(DH84&gt;0,DG84,IF(CY84&gt;0,CX84,IF(BM84&gt;0,BL84,"-"))))))</f>
        <v>43987</v>
      </c>
      <c r="HK84" s="267" t="str">
        <f t="shared" ref="HK84:HK147" si="116">IF(FS84&gt;0,"00",IF(FJ84&gt;0,"00",IF(DQ84&gt;0,"D1",IF(DH84&gt;0,"C1",IF(CY84&gt;0,"B1",IF(BM84&gt;0,"A1","-"))))))</f>
        <v>A1</v>
      </c>
      <c r="HL84" s="268" t="str">
        <f t="shared" ref="HL84:HL147" si="117">IF(GB84&gt;0,GB84,IF(FS84&gt;0,FS84,IF(FJ84&gt;0,FJ84,IF(DH84&gt;0,DH84,IF(CY84&gt;0,CY84,IF(BM84&gt;0,BM84,"-"))))))</f>
        <v>0055-P2-GA1-CPC-TRM-00504</v>
      </c>
      <c r="HM84" s="320">
        <v>1</v>
      </c>
      <c r="HN84" t="s">
        <v>811</v>
      </c>
      <c r="HO84" s="351">
        <f t="shared" si="86"/>
        <v>1</v>
      </c>
      <c r="HP84" s="351" t="str">
        <f t="shared" si="87"/>
        <v>не выгружено 00</v>
      </c>
      <c r="HQ84" s="351" t="str">
        <f t="shared" si="88"/>
        <v>выгружено A1</v>
      </c>
      <c r="HR84" s="351">
        <f t="shared" si="89"/>
        <v>1</v>
      </c>
      <c r="HS84" s="351" t="b">
        <f t="shared" si="90"/>
        <v>0</v>
      </c>
      <c r="HT84" s="351" t="str">
        <f t="shared" si="91"/>
        <v>Выпустить в 00</v>
      </c>
      <c r="HU84" s="351" t="str">
        <f t="shared" si="92"/>
        <v>0055-P2-CPC-GA1-TRM-00409</v>
      </c>
      <c r="HV84" s="351">
        <f t="shared" si="93"/>
        <v>43987</v>
      </c>
      <c r="HW84" s="351" t="str">
        <f t="shared" si="94"/>
        <v>0055-P2-CPC-GA1-TRM-00409</v>
      </c>
      <c r="HX84" s="351">
        <f t="shared" si="95"/>
        <v>44033</v>
      </c>
      <c r="HY84" s="364"/>
      <c r="HZ84" s="361" t="str">
        <f t="shared" si="96"/>
        <v>выгружено</v>
      </c>
      <c r="IA84" s="361" t="str">
        <f t="shared" si="97"/>
        <v>A1</v>
      </c>
      <c r="IB84" s="361">
        <f t="shared" si="98"/>
        <v>1</v>
      </c>
      <c r="IC84" s="361">
        <f t="shared" si="99"/>
        <v>1</v>
      </c>
      <c r="ID84" s="351" t="str">
        <f t="shared" si="100"/>
        <v>1</v>
      </c>
      <c r="IE84" s="351" t="s">
        <v>894</v>
      </c>
      <c r="IF84" s="356">
        <v>1</v>
      </c>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row>
    <row r="85" spans="1:287" s="1" customFormat="1" ht="42.75" customHeight="1">
      <c r="A85" s="15"/>
      <c r="B85" s="31" t="s">
        <v>164</v>
      </c>
      <c r="C85" s="31" t="s">
        <v>165</v>
      </c>
      <c r="D85" s="14"/>
      <c r="E85" s="14"/>
      <c r="F85" s="14"/>
      <c r="G85" s="14"/>
      <c r="H85" s="14" t="s">
        <v>723</v>
      </c>
      <c r="I85" s="14" t="s">
        <v>724</v>
      </c>
      <c r="J85" s="14"/>
      <c r="K85" s="14"/>
      <c r="L85" s="14"/>
      <c r="M85" s="14"/>
      <c r="N85" s="14"/>
      <c r="O85" s="14"/>
      <c r="P85" s="14" t="s">
        <v>725</v>
      </c>
      <c r="Q85" s="14" t="s">
        <v>726</v>
      </c>
      <c r="R85" s="14" t="s">
        <v>215</v>
      </c>
      <c r="S85" s="14" t="s">
        <v>399</v>
      </c>
      <c r="T85" s="14" t="s">
        <v>408</v>
      </c>
      <c r="U85" s="14" t="s">
        <v>166</v>
      </c>
      <c r="V85" s="14"/>
      <c r="W85" s="14" t="str">
        <f>CONCATENATE(X85,"-",Y85,"-",Z85,AA85,,AB85,"-",AC85)</f>
        <v>4-30-JSCC-0001</v>
      </c>
      <c r="X85" s="31">
        <v>4</v>
      </c>
      <c r="Y85" s="31">
        <v>30</v>
      </c>
      <c r="Z85" s="14" t="s">
        <v>337</v>
      </c>
      <c r="AA85" s="14" t="s">
        <v>331</v>
      </c>
      <c r="AB85" s="14"/>
      <c r="AC85" s="31" t="s">
        <v>194</v>
      </c>
      <c r="AD85" s="14"/>
      <c r="AE85" s="31">
        <v>3</v>
      </c>
      <c r="AF85" s="31">
        <v>3</v>
      </c>
      <c r="AG85" s="31" t="s">
        <v>174</v>
      </c>
      <c r="AH85" s="31">
        <v>437</v>
      </c>
      <c r="AI85" s="31" t="s">
        <v>194</v>
      </c>
      <c r="AJ85" s="14"/>
      <c r="AK85" s="14"/>
      <c r="AL85" s="14" t="s">
        <v>128</v>
      </c>
      <c r="AM85" s="14"/>
      <c r="AN85" s="14" t="s">
        <v>177</v>
      </c>
      <c r="AO85" s="14" t="str">
        <f>CONCATENATE("0055-",B85,"-",C85,"-","4",".",AE85,".",AF85,".",AG85,".",AH85,"-",AL85,".",AN85,"-",AI85)</f>
        <v>0055-CPC-GA1-4.3.3.30.437-ATH2.V0-0001</v>
      </c>
      <c r="AP85" s="14" t="str">
        <f>CONCATENATE("0055-",B85,"-",C85,"-","4",".",AE85,".",AF85,".",AG85,".",AH85,"-",AL85,"-",AN85,"-",AI85,"_",BD85,"_",U85)</f>
        <v>0055-CPC-GA1-4.3.3.30.437-ATH2-V0-0001_A1_ER</v>
      </c>
      <c r="AQ85" s="21" t="s">
        <v>428</v>
      </c>
      <c r="AR85" s="21" t="s">
        <v>434</v>
      </c>
      <c r="AS85" s="21"/>
      <c r="AT85" s="21"/>
      <c r="AU85" s="21" t="s">
        <v>351</v>
      </c>
      <c r="AV85" s="21" t="s">
        <v>367</v>
      </c>
      <c r="AW85" s="21" t="str">
        <f>CONCATENATE(AQ85," ",AS85,CHAR(10),W85,CHAR(10),AU85)</f>
        <v>SIS Control Cabinet 
4-30-JSCC-0001
General view drawings</v>
      </c>
      <c r="AX85" s="21" t="str">
        <f>CONCATENATE(AR85," ",AT85,CHAR(10),W85,CHAR(10),AV85)</f>
        <v>Шкаф системный ПАЗ 
4-30-JSCC-0001
Чертеж общего вида</v>
      </c>
      <c r="AY85" s="14"/>
      <c r="AZ85" s="14" t="s">
        <v>798</v>
      </c>
      <c r="BA85" s="14" t="s">
        <v>600</v>
      </c>
      <c r="BB85" s="14" t="str">
        <f t="shared" si="107"/>
        <v>A1</v>
      </c>
      <c r="BC85" s="14" t="str">
        <f t="shared" si="108"/>
        <v>IFR</v>
      </c>
      <c r="BD85" s="14" t="str">
        <f>BB85</f>
        <v>A1</v>
      </c>
      <c r="BE85" s="14"/>
      <c r="BF85" s="14"/>
      <c r="BG85" s="20"/>
      <c r="BH85" s="14"/>
      <c r="BI85" s="14"/>
      <c r="BJ85" s="336">
        <v>44088</v>
      </c>
      <c r="BK85" s="336">
        <f ca="1">IF(BM85&gt;0,BL85,IF(BJ85&lt;TODAY(),WORKDAY(TODAY(),14),BJ85))</f>
        <v>43987</v>
      </c>
      <c r="BL85" s="41">
        <v>43987</v>
      </c>
      <c r="BM85" s="14" t="s">
        <v>859</v>
      </c>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336">
        <f>WORKDAY(BJ85,10)</f>
        <v>44102</v>
      </c>
      <c r="CR85" s="336">
        <f ca="1">IF(BM85&gt;0,WORKDAY(BK85,20),"-")</f>
        <v>44015</v>
      </c>
      <c r="CS85" s="336">
        <v>44033</v>
      </c>
      <c r="CT85" s="325" t="s">
        <v>905</v>
      </c>
      <c r="CU85" s="143">
        <v>1</v>
      </c>
      <c r="CV85" s="41">
        <f>IF(CT85&gt;0,WORKDAY(CQ85,10),"-")</f>
        <v>44116</v>
      </c>
      <c r="CW85" s="41">
        <f ca="1">IF(CT85&gt;0,WORKDAY(CR85,10),"-")</f>
        <v>44029</v>
      </c>
      <c r="CX85" s="14"/>
      <c r="CY85" s="14"/>
      <c r="CZ85" s="41" t="str">
        <f>IF(CY85&gt;0,WORKDAY(CV85,10),"-")</f>
        <v>-</v>
      </c>
      <c r="DA85" s="41" t="str">
        <f>IF(CY85&gt;0,WORKDAY(CW85,10),"-")</f>
        <v>-</v>
      </c>
      <c r="DB85" s="14"/>
      <c r="DC85" s="14"/>
      <c r="DD85" s="143"/>
      <c r="DE85" s="41" t="str">
        <f>IF(DC85&gt;0,WORKDAY(CZ85,10),"-")</f>
        <v>-</v>
      </c>
      <c r="DF85" s="41" t="str">
        <f>IF(DC85&gt;0,WORKDAY(DA85,10),"-")</f>
        <v>-</v>
      </c>
      <c r="DG85" s="14"/>
      <c r="DH85" s="14"/>
      <c r="DI85" s="41" t="str">
        <f>IF(DH85&gt;0,WORKDAY(DE85,10),"-")</f>
        <v>-</v>
      </c>
      <c r="DJ85" s="41" t="str">
        <f>IF(DH85&gt;0,WORKDAY(DF85,10),"-")</f>
        <v>-</v>
      </c>
      <c r="DK85" s="14"/>
      <c r="DL85" s="14"/>
      <c r="DM85" s="143"/>
      <c r="DN85" s="41" t="str">
        <f>IF(DL85&gt;0,WORKDAY(DI85,10),"-")</f>
        <v>-</v>
      </c>
      <c r="DO85" s="41" t="str">
        <f>IF(DL85&gt;0,WORKDAY(DJ85,10),"-")</f>
        <v>-</v>
      </c>
      <c r="DP85" s="14"/>
      <c r="DQ85" s="14"/>
      <c r="DR85" s="41" t="str">
        <f>IF(DQ85&gt;0,WORKDAY(DN85,10),"-")</f>
        <v>-</v>
      </c>
      <c r="DS85" s="41" t="str">
        <f>IF(DQ85&gt;0,WORKDAY(DO85,10),"-")</f>
        <v>-</v>
      </c>
      <c r="DT85" s="14"/>
      <c r="DU85" s="14"/>
      <c r="DV85" s="205"/>
      <c r="DW85" s="41" t="str">
        <f>IF(DU85&gt;0,WORKDAY(DR85,10),"-")</f>
        <v>-</v>
      </c>
      <c r="DX85" s="41" t="str">
        <f>IF(DU85&gt;0,WORKDAY(DS85,10),"-")</f>
        <v>-</v>
      </c>
      <c r="DY85" s="14"/>
      <c r="DZ85" s="14"/>
      <c r="EA85" s="41" t="str">
        <f>IF(DZ85&gt;0,WORKDAY(DW85,10),"-")</f>
        <v>-</v>
      </c>
      <c r="EB85" s="41" t="str">
        <f>IF(DZ85&gt;0,WORKDAY(DX85,10),"-")</f>
        <v>-</v>
      </c>
      <c r="EC85" s="14"/>
      <c r="ED85" s="14"/>
      <c r="EE85" s="205"/>
      <c r="EF85" s="41" t="str">
        <f>IF(ED85&gt;0,WORKDAY(EA85,10),"-")</f>
        <v>-</v>
      </c>
      <c r="EG85" s="41" t="str">
        <f>IF(ED85&gt;0,WORKDAY(EB85,10),"-")</f>
        <v>-</v>
      </c>
      <c r="EH85" s="14"/>
      <c r="EI85" s="14"/>
      <c r="EJ85" s="41" t="str">
        <f>IF(EI85&gt;0,WORKDAY(EF85,10),"-")</f>
        <v>-</v>
      </c>
      <c r="EK85" s="41" t="str">
        <f>IF(EI85&gt;0,WORKDAY(EG85,10),"-")</f>
        <v>-</v>
      </c>
      <c r="EL85" s="14"/>
      <c r="EM85" s="14"/>
      <c r="EN85" s="205"/>
      <c r="EO85" s="41" t="str">
        <f>IF(EM85&gt;0,WORKDAY(EJ85,10),"-")</f>
        <v>-</v>
      </c>
      <c r="EP85" s="41" t="str">
        <f>IF(EM85&gt;0,WORKDAY(EK85,10),"-")</f>
        <v>-</v>
      </c>
      <c r="EQ85" s="14"/>
      <c r="ER85" s="14"/>
      <c r="ES85" s="41" t="str">
        <f>IF(ER85&gt;0,WORKDAY(EO85,10),"-")</f>
        <v>-</v>
      </c>
      <c r="ET85" s="41" t="str">
        <f>IF(ER85&gt;0,WORKDAY(EP85,10),"-")</f>
        <v>-</v>
      </c>
      <c r="EU85" s="14"/>
      <c r="EV85" s="14"/>
      <c r="EW85" s="205"/>
      <c r="EX85" s="41" t="str">
        <f>IF(EV85&gt;0,WORKDAY(ES85,10),"-")</f>
        <v>-</v>
      </c>
      <c r="EY85" s="41" t="str">
        <f>IF(EV85&gt;0,WORKDAY(ET85,10),"-")</f>
        <v>-</v>
      </c>
      <c r="EZ85" s="14"/>
      <c r="FA85" s="14"/>
      <c r="FB85" s="41" t="str">
        <f>IF(FA85&gt;0,WORKDAY(EX85,10),"-")</f>
        <v>-</v>
      </c>
      <c r="FC85" s="41" t="str">
        <f>IF(FA85&gt;0,WORKDAY(EY85,10),"-")</f>
        <v>-</v>
      </c>
      <c r="FD85" s="14"/>
      <c r="FE85" s="14"/>
      <c r="FF85" s="295"/>
      <c r="FG85" s="41">
        <v>43622</v>
      </c>
      <c r="FH85" s="41">
        <f t="shared" ca="1" si="104"/>
        <v>44089</v>
      </c>
      <c r="FI85" s="41"/>
      <c r="FJ85" s="14"/>
      <c r="FK85" s="41" t="str">
        <f>IF(FJ85&gt;0,WORKDAY(FG85,10),"-")</f>
        <v>-</v>
      </c>
      <c r="FL85" s="41" t="str">
        <f>IF(FJ85&gt;0,WORKDAY(FH85,10),"-")</f>
        <v>-</v>
      </c>
      <c r="FM85" s="14"/>
      <c r="FN85" s="14"/>
      <c r="FO85" s="143"/>
      <c r="FP85" s="41">
        <v>43622</v>
      </c>
      <c r="FQ85" s="41" t="str">
        <f t="shared" si="105"/>
        <v>-</v>
      </c>
      <c r="FR85" s="14"/>
      <c r="FS85" s="14"/>
      <c r="FT85" s="41" t="str">
        <f>IF(FS85&gt;0,WORKDAY(FP85,10),"-")</f>
        <v>-</v>
      </c>
      <c r="FU85" s="41" t="str">
        <f>IF(FS85&gt;0,WORKDAY(FQ85,10),"-")</f>
        <v>-</v>
      </c>
      <c r="FV85" s="14"/>
      <c r="FW85" s="14"/>
      <c r="FX85" s="143"/>
      <c r="FY85" s="41">
        <v>43622</v>
      </c>
      <c r="FZ85" s="41" t="str">
        <f t="shared" si="106"/>
        <v>-</v>
      </c>
      <c r="GA85" s="14"/>
      <c r="GB85" s="14"/>
      <c r="GC85" s="41" t="str">
        <f>IF(GB85&gt;0,WORKDAY(FY85,10),"-")</f>
        <v>-</v>
      </c>
      <c r="GD85" s="41" t="str">
        <f>IF(GB85&gt;0,WORKDAY(FZ85,10),"-")</f>
        <v>-</v>
      </c>
      <c r="GE85" s="14"/>
      <c r="GF85" s="14"/>
      <c r="GG85" s="205"/>
      <c r="GH85" s="41"/>
      <c r="GI85" s="41"/>
      <c r="GJ85" s="14"/>
      <c r="GK85" s="14"/>
      <c r="GL85" s="41" t="str">
        <f>IF(GK85&gt;0,WORKDAY(GH85,10),"-")</f>
        <v>-</v>
      </c>
      <c r="GM85" s="41" t="str">
        <f>IF(GK85&gt;0,WORKDAY(GI85,10),"-")</f>
        <v>-</v>
      </c>
      <c r="GN85" s="14"/>
      <c r="GO85" s="14"/>
      <c r="GP85" s="228"/>
      <c r="GQ85" s="295"/>
      <c r="GR85" s="295"/>
      <c r="GS85" s="295"/>
      <c r="GT85" s="295"/>
      <c r="GU85" s="295"/>
      <c r="GV85" s="295"/>
      <c r="GW85" s="295"/>
      <c r="GX85" s="295"/>
      <c r="GY85" s="295"/>
      <c r="GZ85" s="147"/>
      <c r="HA85" s="143">
        <f t="shared" ca="1" si="109"/>
        <v>1</v>
      </c>
      <c r="HB85" s="44">
        <f t="shared" ca="1" si="110"/>
        <v>1.3819095477386936E-3</v>
      </c>
      <c r="HC85" s="44">
        <f t="shared" ca="1" si="111"/>
        <v>2.5125628140703518E-3</v>
      </c>
      <c r="HD85" s="44">
        <f t="shared" ca="1" si="112"/>
        <v>2.2357723577235778E-3</v>
      </c>
      <c r="HE85" s="44">
        <f t="shared" ca="1" si="113"/>
        <v>4.0650406504065045E-3</v>
      </c>
      <c r="HF85" s="44"/>
      <c r="HG85" s="44"/>
      <c r="HH85" s="261"/>
      <c r="HI85" s="14" t="str">
        <f t="shared" si="114"/>
        <v>GA</v>
      </c>
      <c r="HJ85" s="41">
        <f t="shared" si="115"/>
        <v>43987</v>
      </c>
      <c r="HK85" s="267" t="str">
        <f t="shared" si="116"/>
        <v>A1</v>
      </c>
      <c r="HL85" s="268" t="str">
        <f t="shared" si="117"/>
        <v>0055-P2-GA1-CPC-TRM-00504</v>
      </c>
      <c r="HM85" s="320">
        <v>1</v>
      </c>
      <c r="HN85" t="s">
        <v>811</v>
      </c>
      <c r="HO85" s="351">
        <f t="shared" ref="HO85:HO148" si="118">IF(AO85="","---/---",(IF(AZ85="аннулирован / VOID","аннулирован / VOID",(IF(FA85&gt;0,(IF(FE85&gt;0,FF85,"ожидание H1")),(IF(ER85&gt;0,(IF(EV85&gt;0,EW85,"ожидание G1")),(IF(EI85&gt;0,(IF(EM85&gt;0,EN85,"ожидание F1")),(IF(DZ85&gt;0,(IF(ED85&gt;0,EE85,"ожидание E1")),(IF(DQ85&gt;0,(IF(DU85&gt;0,DV85,"ожидание D1")),(IF(DH85&gt;0,(IF(DL85&gt;0,DM85,"ожидание C1")),(IF(CY85&gt;0,(IF(DC85&gt;0,DD85,"ожидание B1")),(IF(BM85&gt;0,(IF(CT85&gt;0,CU85,"ожидание A1")),"не выгружено A1")))))))))))))))))))</f>
        <v>1</v>
      </c>
      <c r="HP85" s="351" t="str">
        <f t="shared" ref="HP85:HP148" si="119">IF(AO85="","---/---",(IF(AZ85="аннулирован / VOID","аннулирован / VOID",(IF(GT85&gt;0,(IF(GX85&gt;0,GY85,"ожидание 04")),(IF(GK85&gt;0,(IF(GO85&gt;0,GP85,"ожидание 03")),(IF(GB85&gt;0,(IF(GF85&gt;0,GG85,"ожидание 02")),(IF(FS85&gt;0,(IF(FW85&gt;0,FX85,"ожидание 01")),(IF(FJ85&gt;0,(IF(FN85&gt;0,FO85,"ожидание 00")),"не выгружено 00")))))))))))))</f>
        <v>не выгружено 00</v>
      </c>
      <c r="HQ85" s="351" t="str">
        <f t="shared" ref="HQ85:HQ148" si="120">IF(AO85="","---/---",(IF(AZ85="аннулирован / VOID","аннулирован / VOID",(IF(GT85&gt;0,("выгружено 04"),(IF(GK85&gt;0,("выгружено 03"),(IF(GB85&gt;0,("выгружено 02"),(IF(FS85&gt;0,("выгружено 01"),(IF(FJ85&gt;0,("выгружено 00"),((IF(FA85&gt;0,("выгружено H1"),(IF(ER85&gt;0,("выгружено G1"),(IF(EI85&gt;0,("выгружено F1"),(IF(DZ85&gt;0,("выгружено E1"),(IF(DQ85&gt;0,("выгружено D1"),(IF(DH85&gt;0,("выгружено C1"),(IF(CY85&gt;0,("выгружено B1"),(IF(BM85&gt;0,("выгружено A1"),"не выгружено A1"))))))))))))))))))))))))))))))</f>
        <v>выгружено A1</v>
      </c>
      <c r="HR85" s="351">
        <f t="shared" ref="HR85:HR148" si="121">IF(AO85="","---/---",(IF(AZ85="аннулирован / VOID","аннулирован / VOID",(IF(GT85&gt;0,(IF(GX85&gt;0,GY85,"ожидание 04")),(IF(GK85&gt;0,(IF(GO85&gt;0,GP85,"ожидание 03")),(IF(GB85&gt;0,(IF(GF85&gt;0,GG85,"ожидание 02")),(IF(FS85&gt;0,(IF(FW85&gt;0,FX85,"ожидание 01")),(IF(FJ85&gt;0,(IF(FN85&gt;0,FO85,"ожидание 00")),((IF(FA85&gt;0,(IF(FE85&gt;0,FF85,"ожидание H1")),(IF(ER85&gt;0,(IF(EV85&gt;0,EW85,"ожидание G1")),(IF(EI85&gt;0,(IF(EM85&gt;0,EN85,"ожидание F1")),(IF(DZ85&gt;0,(IF(ED85&gt;0,EE85,"ожидание E1")),(IF(DQ85&gt;0,(IF(DU85&gt;0,DV85,"ожидание D1")),(IF(DH85&gt;0,(IF(DL85&gt;0,DM85,"ожидание C1")),(IF(CY85&gt;0,(IF(DC85&gt;0,DD85,"ожидание B1")),(IF(BM85&gt;0,(IF(CT85&gt;0,CU85,"ожидание A1")),"не выгружено A1"))))))))))))))))))))))))))))))</f>
        <v>1</v>
      </c>
      <c r="HS85" s="351" t="b">
        <f t="shared" ref="HS85:HS148" si="122">IF((AND((OR((HQ85="выгружено 04"),(HQ85="выгружено 03"),(HQ85="выгружено 02"),(HQ85="выгружено 01"),(HQ85="выгружено 00"))),(OR(HR85=1,HR85=5)))),"Согласовано",IF((AND((OR((HQ85="выгружено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A1"))),(OR(HR85=2,HR85=3)))),"Устранить замечания"))</f>
        <v>0</v>
      </c>
      <c r="HT85" s="351" t="str">
        <f t="shared" ref="HT85:HT148" si="123">IF(AO85="","---/---",(IF(AZ85="аннулирован / VOID","аннулирован / VOID",(IF((AND((OR((HQ85="выгружено 04"),(HQ85="выгружено 03"),(HQ85="выгружено 02"),(HQ85="выгружено 01"),(HQ85="выгружено 00"))),(OR(HR85=1,HR85=5)))),"Согласовано",IF((AND((OR((HQ85="выгружено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A1"))),(OR(HR85=2,HR85=3)))),"Устранить замечания",IF((OR((HR85="ожидание 04"),(HR85="ожидание 03"),(HR85="ожидание 02"),(HR85="ожидание 01"),(HR85="ожидание 00"),(HR85="ожидание H1"),(HR85="ожидание G1"),(HR85="ожидание F1"),(HR85="ожидание E1"),(HR85="ожидание D1"),(HR85="ожидание C1"),(HR85="ожидание B1"),(HR85="ожидание A1"))),"ожидание замечаний",IF((AND((OR((HQ85="выгружено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A1"))),(OR(HR85=1,HR85=5)))),"Выпустить в 00",(IF(HQ85="не выгружено A1","не выгружено A1"))))))))))</f>
        <v>Выпустить в 00</v>
      </c>
      <c r="HU85" s="351" t="str">
        <f t="shared" ref="HU85:HU148" si="124">IF(AO85="","---/---",(IF(AZ85="аннулирован / VOID","аннулирован / VOID",(IF(GX85&gt;0,GX85,(IF(GO85&gt;0,GO85,(IF(GF85&gt;0,GF85,(IF(FW85&gt;0,FW85,(IF(FN85&gt;0,FN85,(IF(FE85&gt;0,FE85,((IF(EV85&gt;0,EV85,(IF(EM85&gt;0,EM85,(IF(ED85&gt;0,ED85,(IF(DU85&gt;0,DU85,(IF(DL85&gt;0,DL85,(IF(DC85&gt;0,DC85,(IF(CT85&gt;0,CT85,(IF(BM85&gt;0,BM85,"не выгружено A1"))))))))))))))))))))))))))))))))</f>
        <v>0055-P2-CPC-GA1-TRM-00409</v>
      </c>
      <c r="HV85" s="351">
        <f t="shared" ref="HV85:HV148" si="125">IF(AO85="","---/---",(IF(AZ85="аннулирован / VOID","аннулирован / VOID",(IF(GT85&gt;0,GS85,(IF(GK85&gt;0,GJ85,(IF(GB85&gt;0,GA85,(IF(FS85&gt;0,FR85,(IF(FJ85&gt;0,FI85,(IF(FA85&gt;0,EZ85,((IF(ER85&gt;0,EQ85,(IF(EI85&gt;0,EH85,(IF(DZ85&gt;0,DY85,(IF(DQ85&gt;0,DP85,(IF(DH85&gt;0,DG85,(IF(CY85&gt;0,CX85,(IF(BM85&gt;0,BL85,"не выгружено A1"))))))))))))))))))))))))))))))</f>
        <v>43987</v>
      </c>
      <c r="HW85" s="351" t="str">
        <f t="shared" ref="HW85:HW148" si="126">IF(AO85="","---/---",(IF(AZ85="аннулирован / VOID","аннулирован / VOID",(IF(GS85&gt;0,(IF(GX85&gt;0,GX85,"ожидание 04")),(IF(GK85&gt;0,(IF(GO85&gt;0,GO85,"ожидание 03")),(IF(GB85&gt;0,(IF(GF85&gt;0,GF85,"ожидание 02")),(IF(FS85&gt;0,(IF(FW85&gt;0,FW85,"ожидание 01")),(IF(FJ85&gt;0,(IF(FN85&gt;0,FN85,"ожидание 00")),((IF(FA85&gt;0,(IF(FE85&gt;0,FE85,"ожидание H1")),(IF(ER85&gt;0,(IF(EV85&gt;0,EV85,"ожидание G1")),(IF(EI85&gt;0,(IF(EM85&gt;0,EM85,"ожидание F1")),(IF(DZ85&gt;0,(IF(ED85&gt;0,ED85,"ожидание E1")),(IF(DQ85&gt;0,(IF(DU85&gt;0,DU85,"ожидание D1")),(IF(DH85&gt;0,(IF(DL85&gt;0,DL85,"ожидание C1")),(IF(CY85&gt;0,(IF(DC85&gt;0,DC85,"ожидание B1")),(IF(BM85&gt;0,(IF(CT85&gt;0,CT85,"ожидание A1")),"не выгружено A1"))))))))))))))))))))))))))))))</f>
        <v>0055-P2-CPC-GA1-TRM-00409</v>
      </c>
      <c r="HX85" s="351">
        <f t="shared" ref="HX85:HX148" si="127">IF(AO85="","---/---",(IF(AZ85="аннулирован / VOID","аннулирован / VOID",(IF(GT85&gt;0,(IF(GX85&gt;0,GW85,"ожидание 04")),(IF(GK85&gt;0,(IF(GO85&gt;0,GN85,"ожидание 03")),(IF(GB85&gt;0,(IF(GF85&gt;0,GE85,"ожидание 02")),(IF(FS85&gt;0,(IF(FW85&gt;0,FV85,"ожидание 01")),(IF(FJ85&gt;0,(IF(FN85&gt;0,FM85,"ожидание 00")),((IF(FA85&gt;0,(IF(FE85&gt;0,FD85,"ожидание H1")),(IF(ER85&gt;0,(IF(EV85&gt;0,EU85,"ожидание G1")),(IF(EI85&gt;0,(IF(EM85&gt;0,EL85,"ожидание F1")),(IF(DZ85&gt;0,(IF(ED85&gt;0,EC85,"ожидание E1")),(IF(DQ85&gt;0,(IF(DU85&gt;0,DT85,"ожидание D1")),(IF(DH85&gt;0,(IF(DL85&gt;0,DK85,"ожидание C1")),(IF(CY85&gt;0,(IF(DC85&gt;0,DB85,"ожидание B1")),(IF(BM85&gt;0,(IF(CT85&gt;0,CS85,"ожидание A1")),"не выгружено A1"))))))))))))))))))))))))))))))</f>
        <v>44033</v>
      </c>
      <c r="HY85" s="364"/>
      <c r="HZ85" s="361" t="str">
        <f t="shared" ref="HZ85:HZ148" si="128">IF(AO85="","---/---",(IF(AZ85="аннулирован / VOID","аннулирован / VOID",(IF(GS85&gt;0,("выгружено"),(IF(GK85&gt;0,("выгружено"),(IF(GB85&gt;0,("выгружено"),(IF(FS85&gt;0,("выгружено"),(IF(FJ85&gt;0,("выгружено"),((IF(FA85&gt;0,("выгружено"),(IF(ER85&gt;0,("выгружено"),(IF(EI85&gt;0,("выгружено"),(IF(DZ85&gt;0,("выгружено"),(IF(DQ85&gt;0,("выгружено"),(IF(DH85&gt;0,("выгружено"),(IF(CY85&gt;0,("выгружено"),(IF(BM85&gt;0,("выгружено"),"не выгружено"))))))))))))))))))))))))))))))</f>
        <v>выгружено</v>
      </c>
      <c r="IA85" s="361" t="str">
        <f t="shared" ref="IA85:IA148" si="129">IF(AO85="","---/---",(IF(AZ85="аннулирован / VOID","аннулирован / VOID",(IF(GS85&gt;0,("04"),(IF(GK85&gt;0,("03"),(IF(GB85&gt;0,("02"),(IF(FS85&gt;0,("01"),(IF(FJ85&gt;0,("00"),((IF(FA85&gt;0,("H1"),(IF(ER85&gt;0,("G1"),(IF(EI85&gt;0,("F1"),(IF(DZ85&gt;0,("E1"),(IF(DQ85&gt;0,("D1"),(IF(DH85&gt;0,("C1"),(IF(CY85&gt;0,("B1"),(IF(BM85&gt;0,("A1"),"A1"))))))))))))))))))))))))))))))</f>
        <v>A1</v>
      </c>
      <c r="IB85" s="361">
        <f t="shared" ref="IB85:IB148" si="130">IF(AO85="","---/---",(IF(AZ85="аннулирован / VOID","аннулирован / VOID",(IF(GT85&gt;0,(IF(GX85&gt;0,GY85,"ожидание замечаний к ревизии")),(IF(GK85&gt;0,(IF(GO85&gt;0,GP85,"ожидание замечаний к ревизии")),(IF(GB85&gt;0,(IF(GF85&gt;0,GG85,"ожидание замечаний к ревизии")),(IF(FS85&gt;0,(IF(FW85&gt;0,FX85,"ожидание замечаний к ревизии")),(IF(FJ85&gt;0,(IF(FN85&gt;0,FO85,"ожидание замечаний к ревизии")),((IF(FA85&gt;0,(IF(FE85&gt;0,FF85,"ожидание замечаний к ревизии")),(IF(ER85&gt;0,(IF(EV85&gt;0,EW85,"ожидание замечаний к ревизии")),(IF(EI85&gt;0,(IF(EM85&gt;0,EN85,"ожидание замечаний к ревизии")),(IF(DZ85&gt;0,(IF(ED85&gt;0,EE85,"ожидание замечаний к ревизии")),(IF(DQ85&gt;0,(IF(DU85&gt;0,DV85,"ожидание замечаний к ревизии")),(IF(DH85&gt;0,(IF(DL85&gt;0,DM85,"ожидание замечаний к ревизии")),(IF(CY85&gt;0,(IF(DC85&gt;0,DD85,"ожидание замечаний к ревизии")),(IF(BM85&gt;0,(IF(CT85&gt;0,CU85,"ожидание замечаний к ревизии")),"не выгружено"))))))))))))))))))))))))))))))</f>
        <v>1</v>
      </c>
      <c r="IC85" s="361">
        <f t="shared" ref="IC85:IC148" si="131">IF(AO85="","---/---",(IF(AZ85="аннулирован / VOID","аннулирован / VOID",(IF(GT85&gt;0,(IF(GX85&gt;0,GY85,"04")),(IF(GK85&gt;0,(IF(GO85&gt;0,GP85,"03")),(IF(GB85&gt;0,(IF(GF85&gt;0,GG85,"02")),(IF(FS85&gt;0,(IF(FW85&gt;0,FX85,"01")),(IF(FJ85&gt;0,(IF(FN85&gt;0,FO85,"00")),((IF(FA85&gt;0,(IF(FE85&gt;0,FF85,"H1")),(IF(ER85&gt;0,(IF(EV85&gt;0,EW85,"G1")),(IF(EI85&gt;0,(IF(EM85&gt;0,EN85,"F1")),(IF(DZ85&gt;0,(IF(ED85&gt;0,EE85,"E1")),(IF(DQ85&gt;0,(IF(DU85&gt;0,DV85,"D1")),(IF(DH85&gt;0,(IF(DL85&gt;0,DM85,"C1")),(IF(CY85&gt;0,(IF(DC85&gt;0,DD85,"B1")),(IF(BM85&gt;0,(IF(CT85&gt;0,CU85,"A1")),"A1"))))))))))))))))))))))))))))))</f>
        <v>1</v>
      </c>
      <c r="ID85" s="351" t="str">
        <f t="shared" ref="ID85:ID148" si="132">IF(AO85="","---/---",(IF(AZ85="аннулирован / VOID","аннулирован / VOID",(IF(BM85&gt;0,"1","выгрузить A1")))))</f>
        <v>1</v>
      </c>
      <c r="IE85" s="351" t="s">
        <v>894</v>
      </c>
      <c r="IF85" s="356">
        <v>1</v>
      </c>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row>
    <row r="86" spans="1:287" s="1" customFormat="1" ht="42.75" customHeight="1">
      <c r="A86" s="15"/>
      <c r="B86" s="31" t="s">
        <v>164</v>
      </c>
      <c r="C86" s="31" t="s">
        <v>165</v>
      </c>
      <c r="D86" s="14"/>
      <c r="E86" s="14"/>
      <c r="F86" s="14"/>
      <c r="G86" s="14"/>
      <c r="H86" s="14" t="s">
        <v>723</v>
      </c>
      <c r="I86" s="14" t="s">
        <v>724</v>
      </c>
      <c r="J86" s="14"/>
      <c r="K86" s="14"/>
      <c r="L86" s="14"/>
      <c r="M86" s="14"/>
      <c r="N86" s="14"/>
      <c r="O86" s="14"/>
      <c r="P86" s="14" t="s">
        <v>725</v>
      </c>
      <c r="Q86" s="14" t="s">
        <v>726</v>
      </c>
      <c r="R86" s="14" t="s">
        <v>215</v>
      </c>
      <c r="S86" s="14" t="s">
        <v>399</v>
      </c>
      <c r="T86" s="14" t="s">
        <v>408</v>
      </c>
      <c r="U86" s="14" t="s">
        <v>166</v>
      </c>
      <c r="V86" s="14"/>
      <c r="W86" s="14" t="str">
        <f>CONCATENATE(X86,"-",Y86,"-",Z86,AA86,,AB86,"-",AC86)</f>
        <v>4-30-JSCC-0001</v>
      </c>
      <c r="X86" s="31">
        <v>4</v>
      </c>
      <c r="Y86" s="31">
        <v>30</v>
      </c>
      <c r="Z86" s="14" t="s">
        <v>337</v>
      </c>
      <c r="AA86" s="14" t="s">
        <v>331</v>
      </c>
      <c r="AB86" s="14"/>
      <c r="AC86" s="31" t="s">
        <v>194</v>
      </c>
      <c r="AD86" s="14"/>
      <c r="AE86" s="31">
        <v>3</v>
      </c>
      <c r="AF86" s="31">
        <v>3</v>
      </c>
      <c r="AG86" s="31" t="s">
        <v>174</v>
      </c>
      <c r="AH86" s="31">
        <v>437</v>
      </c>
      <c r="AI86" s="31" t="s">
        <v>194</v>
      </c>
      <c r="AJ86" s="14"/>
      <c r="AK86" s="14"/>
      <c r="AL86" s="14" t="s">
        <v>128</v>
      </c>
      <c r="AM86" s="14"/>
      <c r="AN86" s="14" t="s">
        <v>178</v>
      </c>
      <c r="AO86" s="14" t="str">
        <f>CONCATENATE("0055-",B86,"-",C86,"-","4",".",AE86,".",AF86,".",AG86,".",AH86,"-",AL86,".",AN86,"-",AI86)</f>
        <v>0055-CPC-GA1-4.3.3.30.437-ATH2.SB-0001</v>
      </c>
      <c r="AP86" s="14" t="str">
        <f>CONCATENATE("0055-",B86,"-",C86,"-","4",".",AE86,".",AF86,".",AG86,".",AH86,"-",AL86,"-",AN86,"-",AI86,"_",BD86,"_",U86)</f>
        <v>0055-CPC-GA1-4.3.3.30.437-ATH2-SB-0001_A1_ER</v>
      </c>
      <c r="AQ86" s="21" t="s">
        <v>428</v>
      </c>
      <c r="AR86" s="21" t="s">
        <v>434</v>
      </c>
      <c r="AS86" s="21"/>
      <c r="AT86" s="21"/>
      <c r="AU86" s="21" t="s">
        <v>352</v>
      </c>
      <c r="AV86" s="21" t="s">
        <v>368</v>
      </c>
      <c r="AW86" s="21" t="str">
        <f>CONCATENATE(AQ86," ",AS86,CHAR(10),W86,CHAR(10),AU86)</f>
        <v>SIS Control Cabinet 
4-30-JSCC-0001
Electrical circuits</v>
      </c>
      <c r="AX86" s="21" t="str">
        <f>CONCATENATE(AR86," ",AT86,CHAR(10),W86,CHAR(10),AV86)</f>
        <v>Шкаф системный ПАЗ 
4-30-JSCC-0001
Схема электрическая принципиальная</v>
      </c>
      <c r="AY86" s="14"/>
      <c r="AZ86" s="14" t="s">
        <v>798</v>
      </c>
      <c r="BA86" s="14" t="s">
        <v>600</v>
      </c>
      <c r="BB86" s="14" t="str">
        <f t="shared" si="107"/>
        <v>A1</v>
      </c>
      <c r="BC86" s="14" t="str">
        <f t="shared" si="108"/>
        <v>IFR</v>
      </c>
      <c r="BD86" s="14" t="str">
        <f>BB86</f>
        <v>A1</v>
      </c>
      <c r="BE86" s="14"/>
      <c r="BF86" s="14"/>
      <c r="BG86" s="20"/>
      <c r="BH86" s="14"/>
      <c r="BI86" s="14"/>
      <c r="BJ86" s="336">
        <v>44088</v>
      </c>
      <c r="BK86" s="336">
        <f ca="1">IF(BM86&gt;0,BL86,IF(BJ86&lt;TODAY(),WORKDAY(TODAY(),14),BJ86))</f>
        <v>43987</v>
      </c>
      <c r="BL86" s="41">
        <v>43987</v>
      </c>
      <c r="BM86" s="14" t="s">
        <v>859</v>
      </c>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336">
        <f>WORKDAY(BJ86,10)</f>
        <v>44102</v>
      </c>
      <c r="CR86" s="336">
        <f ca="1">IF(BM86&gt;0,WORKDAY(BK86,20),"-")</f>
        <v>44015</v>
      </c>
      <c r="CS86" s="336">
        <v>44033</v>
      </c>
      <c r="CT86" s="325" t="s">
        <v>905</v>
      </c>
      <c r="CU86" s="143">
        <v>1</v>
      </c>
      <c r="CV86" s="41">
        <f>IF(CT86&gt;0,WORKDAY(CQ86,10),"-")</f>
        <v>44116</v>
      </c>
      <c r="CW86" s="41">
        <f ca="1">IF(CT86&gt;0,WORKDAY(CR86,10),"-")</f>
        <v>44029</v>
      </c>
      <c r="CX86" s="14"/>
      <c r="CY86" s="14"/>
      <c r="CZ86" s="41" t="str">
        <f>IF(CY86&gt;0,WORKDAY(CV86,10),"-")</f>
        <v>-</v>
      </c>
      <c r="DA86" s="41" t="str">
        <f>IF(CY86&gt;0,WORKDAY(CW86,10),"-")</f>
        <v>-</v>
      </c>
      <c r="DB86" s="14"/>
      <c r="DC86" s="14"/>
      <c r="DD86" s="143"/>
      <c r="DE86" s="41" t="str">
        <f>IF(DC86&gt;0,WORKDAY(CZ86,10),"-")</f>
        <v>-</v>
      </c>
      <c r="DF86" s="41" t="str">
        <f>IF(DC86&gt;0,WORKDAY(DA86,10),"-")</f>
        <v>-</v>
      </c>
      <c r="DG86" s="14"/>
      <c r="DH86" s="14"/>
      <c r="DI86" s="41" t="str">
        <f>IF(DH86&gt;0,WORKDAY(DE86,10),"-")</f>
        <v>-</v>
      </c>
      <c r="DJ86" s="41" t="str">
        <f>IF(DH86&gt;0,WORKDAY(DF86,10),"-")</f>
        <v>-</v>
      </c>
      <c r="DK86" s="14"/>
      <c r="DL86" s="14"/>
      <c r="DM86" s="143"/>
      <c r="DN86" s="41" t="str">
        <f>IF(DL86&gt;0,WORKDAY(DI86,10),"-")</f>
        <v>-</v>
      </c>
      <c r="DO86" s="41" t="str">
        <f>IF(DL86&gt;0,WORKDAY(DJ86,10),"-")</f>
        <v>-</v>
      </c>
      <c r="DP86" s="14"/>
      <c r="DQ86" s="14"/>
      <c r="DR86" s="41" t="str">
        <f>IF(DQ86&gt;0,WORKDAY(DN86,10),"-")</f>
        <v>-</v>
      </c>
      <c r="DS86" s="41" t="str">
        <f>IF(DQ86&gt;0,WORKDAY(DO86,10),"-")</f>
        <v>-</v>
      </c>
      <c r="DT86" s="14"/>
      <c r="DU86" s="14"/>
      <c r="DV86" s="205"/>
      <c r="DW86" s="41" t="str">
        <f>IF(DU86&gt;0,WORKDAY(DR86,10),"-")</f>
        <v>-</v>
      </c>
      <c r="DX86" s="41" t="str">
        <f>IF(DU86&gt;0,WORKDAY(DS86,10),"-")</f>
        <v>-</v>
      </c>
      <c r="DY86" s="14"/>
      <c r="DZ86" s="14"/>
      <c r="EA86" s="41" t="str">
        <f>IF(DZ86&gt;0,WORKDAY(DW86,10),"-")</f>
        <v>-</v>
      </c>
      <c r="EB86" s="41" t="str">
        <f>IF(DZ86&gt;0,WORKDAY(DX86,10),"-")</f>
        <v>-</v>
      </c>
      <c r="EC86" s="14"/>
      <c r="ED86" s="14"/>
      <c r="EE86" s="205"/>
      <c r="EF86" s="41" t="str">
        <f>IF(ED86&gt;0,WORKDAY(EA86,10),"-")</f>
        <v>-</v>
      </c>
      <c r="EG86" s="41" t="str">
        <f>IF(ED86&gt;0,WORKDAY(EB86,10),"-")</f>
        <v>-</v>
      </c>
      <c r="EH86" s="14"/>
      <c r="EI86" s="14"/>
      <c r="EJ86" s="41" t="str">
        <f>IF(EI86&gt;0,WORKDAY(EF86,10),"-")</f>
        <v>-</v>
      </c>
      <c r="EK86" s="41" t="str">
        <f>IF(EI86&gt;0,WORKDAY(EG86,10),"-")</f>
        <v>-</v>
      </c>
      <c r="EL86" s="14"/>
      <c r="EM86" s="14"/>
      <c r="EN86" s="205"/>
      <c r="EO86" s="41" t="str">
        <f>IF(EM86&gt;0,WORKDAY(EJ86,10),"-")</f>
        <v>-</v>
      </c>
      <c r="EP86" s="41" t="str">
        <f>IF(EM86&gt;0,WORKDAY(EK86,10),"-")</f>
        <v>-</v>
      </c>
      <c r="EQ86" s="14"/>
      <c r="ER86" s="14"/>
      <c r="ES86" s="41" t="str">
        <f>IF(ER86&gt;0,WORKDAY(EO86,10),"-")</f>
        <v>-</v>
      </c>
      <c r="ET86" s="41" t="str">
        <f>IF(ER86&gt;0,WORKDAY(EP86,10),"-")</f>
        <v>-</v>
      </c>
      <c r="EU86" s="14"/>
      <c r="EV86" s="14"/>
      <c r="EW86" s="205"/>
      <c r="EX86" s="41" t="str">
        <f>IF(EV86&gt;0,WORKDAY(ES86,10),"-")</f>
        <v>-</v>
      </c>
      <c r="EY86" s="41" t="str">
        <f>IF(EV86&gt;0,WORKDAY(ET86,10),"-")</f>
        <v>-</v>
      </c>
      <c r="EZ86" s="14"/>
      <c r="FA86" s="14"/>
      <c r="FB86" s="41" t="str">
        <f>IF(FA86&gt;0,WORKDAY(EX86,10),"-")</f>
        <v>-</v>
      </c>
      <c r="FC86" s="41" t="str">
        <f>IF(FA86&gt;0,WORKDAY(EY86,10),"-")</f>
        <v>-</v>
      </c>
      <c r="FD86" s="14"/>
      <c r="FE86" s="14"/>
      <c r="FF86" s="295"/>
      <c r="FG86" s="41">
        <v>43622</v>
      </c>
      <c r="FH86" s="41">
        <f t="shared" ca="1" si="104"/>
        <v>44089</v>
      </c>
      <c r="FI86" s="41"/>
      <c r="FJ86" s="14"/>
      <c r="FK86" s="41" t="str">
        <f>IF(FJ86&gt;0,WORKDAY(FG86,10),"-")</f>
        <v>-</v>
      </c>
      <c r="FL86" s="41" t="str">
        <f>IF(FJ86&gt;0,WORKDAY(FH86,10),"-")</f>
        <v>-</v>
      </c>
      <c r="FM86" s="14"/>
      <c r="FN86" s="14"/>
      <c r="FO86" s="143"/>
      <c r="FP86" s="41">
        <v>43622</v>
      </c>
      <c r="FQ86" s="41" t="str">
        <f t="shared" si="105"/>
        <v>-</v>
      </c>
      <c r="FR86" s="14"/>
      <c r="FS86" s="14"/>
      <c r="FT86" s="41" t="str">
        <f>IF(FS86&gt;0,WORKDAY(FP86,10),"-")</f>
        <v>-</v>
      </c>
      <c r="FU86" s="41" t="str">
        <f>IF(FS86&gt;0,WORKDAY(FQ86,10),"-")</f>
        <v>-</v>
      </c>
      <c r="FV86" s="14"/>
      <c r="FW86" s="14"/>
      <c r="FX86" s="143"/>
      <c r="FY86" s="41">
        <v>43622</v>
      </c>
      <c r="FZ86" s="41" t="str">
        <f t="shared" si="106"/>
        <v>-</v>
      </c>
      <c r="GA86" s="14"/>
      <c r="GB86" s="14"/>
      <c r="GC86" s="41" t="str">
        <f>IF(GB86&gt;0,WORKDAY(FY86,10),"-")</f>
        <v>-</v>
      </c>
      <c r="GD86" s="41" t="str">
        <f>IF(GB86&gt;0,WORKDAY(FZ86,10),"-")</f>
        <v>-</v>
      </c>
      <c r="GE86" s="14"/>
      <c r="GF86" s="14"/>
      <c r="GG86" s="205"/>
      <c r="GH86" s="41"/>
      <c r="GI86" s="41"/>
      <c r="GJ86" s="14"/>
      <c r="GK86" s="14"/>
      <c r="GL86" s="41" t="str">
        <f>IF(GK86&gt;0,WORKDAY(GH86,10),"-")</f>
        <v>-</v>
      </c>
      <c r="GM86" s="41" t="str">
        <f>IF(GK86&gt;0,WORKDAY(GI86,10),"-")</f>
        <v>-</v>
      </c>
      <c r="GN86" s="14"/>
      <c r="GO86" s="14"/>
      <c r="GP86" s="228"/>
      <c r="GQ86" s="295"/>
      <c r="GR86" s="295"/>
      <c r="GS86" s="295"/>
      <c r="GT86" s="295"/>
      <c r="GU86" s="295"/>
      <c r="GV86" s="295"/>
      <c r="GW86" s="295"/>
      <c r="GX86" s="295"/>
      <c r="GY86" s="295"/>
      <c r="GZ86" s="147"/>
      <c r="HA86" s="143">
        <f t="shared" ca="1" si="109"/>
        <v>1</v>
      </c>
      <c r="HB86" s="44">
        <f t="shared" ca="1" si="110"/>
        <v>1.3819095477386936E-3</v>
      </c>
      <c r="HC86" s="44">
        <f t="shared" ca="1" si="111"/>
        <v>2.5125628140703518E-3</v>
      </c>
      <c r="HD86" s="44">
        <f t="shared" ca="1" si="112"/>
        <v>2.2357723577235778E-3</v>
      </c>
      <c r="HE86" s="44">
        <f t="shared" ca="1" si="113"/>
        <v>4.0650406504065045E-3</v>
      </c>
      <c r="HF86" s="44"/>
      <c r="HG86" s="44"/>
      <c r="HH86" s="261"/>
      <c r="HI86" s="14" t="str">
        <f t="shared" si="114"/>
        <v>GA</v>
      </c>
      <c r="HJ86" s="41">
        <f t="shared" si="115"/>
        <v>43987</v>
      </c>
      <c r="HK86" s="267" t="str">
        <f t="shared" si="116"/>
        <v>A1</v>
      </c>
      <c r="HL86" s="268" t="str">
        <f t="shared" si="117"/>
        <v>0055-P2-GA1-CPC-TRM-00504</v>
      </c>
      <c r="HM86" s="320">
        <v>1</v>
      </c>
      <c r="HN86" t="s">
        <v>811</v>
      </c>
      <c r="HO86" s="351">
        <f t="shared" si="118"/>
        <v>1</v>
      </c>
      <c r="HP86" s="351" t="str">
        <f t="shared" si="119"/>
        <v>не выгружено 00</v>
      </c>
      <c r="HQ86" s="351" t="str">
        <f t="shared" si="120"/>
        <v>выгружено A1</v>
      </c>
      <c r="HR86" s="351">
        <f t="shared" si="121"/>
        <v>1</v>
      </c>
      <c r="HS86" s="351" t="b">
        <f t="shared" si="122"/>
        <v>0</v>
      </c>
      <c r="HT86" s="351" t="str">
        <f t="shared" si="123"/>
        <v>Выпустить в 00</v>
      </c>
      <c r="HU86" s="351" t="str">
        <f t="shared" si="124"/>
        <v>0055-P2-CPC-GA1-TRM-00409</v>
      </c>
      <c r="HV86" s="351">
        <f t="shared" si="125"/>
        <v>43987</v>
      </c>
      <c r="HW86" s="351" t="str">
        <f t="shared" si="126"/>
        <v>0055-P2-CPC-GA1-TRM-00409</v>
      </c>
      <c r="HX86" s="351">
        <f t="shared" si="127"/>
        <v>44033</v>
      </c>
      <c r="HY86" s="364"/>
      <c r="HZ86" s="361" t="str">
        <f t="shared" si="128"/>
        <v>выгружено</v>
      </c>
      <c r="IA86" s="361" t="str">
        <f t="shared" si="129"/>
        <v>A1</v>
      </c>
      <c r="IB86" s="361">
        <f t="shared" si="130"/>
        <v>1</v>
      </c>
      <c r="IC86" s="361">
        <f t="shared" si="131"/>
        <v>1</v>
      </c>
      <c r="ID86" s="351" t="str">
        <f t="shared" si="132"/>
        <v>1</v>
      </c>
      <c r="IE86" s="351" t="s">
        <v>894</v>
      </c>
      <c r="IF86" s="356">
        <v>1</v>
      </c>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row>
    <row r="87" spans="1:287" s="1" customFormat="1" ht="42.75" customHeight="1">
      <c r="A87" s="15"/>
      <c r="B87" s="31" t="s">
        <v>164</v>
      </c>
      <c r="C87" s="31" t="s">
        <v>165</v>
      </c>
      <c r="D87" s="14"/>
      <c r="E87" s="14"/>
      <c r="F87" s="14"/>
      <c r="G87" s="14"/>
      <c r="H87" s="14" t="s">
        <v>723</v>
      </c>
      <c r="I87" s="14" t="s">
        <v>724</v>
      </c>
      <c r="J87" s="14"/>
      <c r="K87" s="14"/>
      <c r="L87" s="14"/>
      <c r="M87" s="14"/>
      <c r="N87" s="14"/>
      <c r="O87" s="14"/>
      <c r="P87" s="14" t="s">
        <v>725</v>
      </c>
      <c r="Q87" s="14" t="s">
        <v>726</v>
      </c>
      <c r="R87" s="14" t="s">
        <v>215</v>
      </c>
      <c r="S87" s="14" t="s">
        <v>399</v>
      </c>
      <c r="T87" s="14" t="s">
        <v>408</v>
      </c>
      <c r="U87" s="14" t="s">
        <v>166</v>
      </c>
      <c r="V87" s="14"/>
      <c r="W87" s="14" t="str">
        <f>CONCATENATE(X87,"-",Y87,"-",Z87,AA87,,AB87,"-",AC87)</f>
        <v>4-30-JSCC-0001</v>
      </c>
      <c r="X87" s="31">
        <v>4</v>
      </c>
      <c r="Y87" s="31">
        <v>30</v>
      </c>
      <c r="Z87" s="14" t="s">
        <v>337</v>
      </c>
      <c r="AA87" s="14" t="s">
        <v>331</v>
      </c>
      <c r="AB87" s="14"/>
      <c r="AC87" s="31" t="s">
        <v>194</v>
      </c>
      <c r="AD87" s="14"/>
      <c r="AE87" s="31">
        <v>3</v>
      </c>
      <c r="AF87" s="31">
        <v>3</v>
      </c>
      <c r="AG87" s="31" t="s">
        <v>174</v>
      </c>
      <c r="AH87" s="31">
        <v>437</v>
      </c>
      <c r="AI87" s="31" t="s">
        <v>194</v>
      </c>
      <c r="AJ87" s="14"/>
      <c r="AK87" s="14"/>
      <c r="AL87" s="14" t="s">
        <v>128</v>
      </c>
      <c r="AM87" s="14"/>
      <c r="AN87" s="14" t="s">
        <v>675</v>
      </c>
      <c r="AO87" s="14" t="str">
        <f>CONCATENATE("0055-",B87,"-",C87,"-","4",".",AE87,".",AF87,".",AG87,".",AH87,"-",AL87,".",AN87,"-",AI87)</f>
        <v>0055-CPC-GA1-4.3.3.30.437-ATH2.JH-0001</v>
      </c>
      <c r="AP87" s="14" t="str">
        <f>CONCATENATE("0055-",B87,"-",C87,"-","4",".",AE87,".",AF87,".",AG87,".",AH87,"-",AL87,"-",AN87,"-",AI87,"_",BD87,"_",U87)</f>
        <v>0055-CPC-GA1-4.3.3.30.437-ATH2-JH-0001_00_ER</v>
      </c>
      <c r="AQ87" s="21" t="s">
        <v>428</v>
      </c>
      <c r="AR87" s="21" t="s">
        <v>434</v>
      </c>
      <c r="AS87" s="21"/>
      <c r="AT87" s="21"/>
      <c r="AU87" s="21" t="s">
        <v>315</v>
      </c>
      <c r="AV87" s="21" t="s">
        <v>316</v>
      </c>
      <c r="AW87" s="21" t="str">
        <f>CONCATENATE(AQ87," ",AS87,CHAR(10),W87,CHAR(10),AU87)</f>
        <v>SIS Control Cabinet 
4-30-JSCC-0001
Passport</v>
      </c>
      <c r="AX87" s="21" t="str">
        <f>CONCATENATE(AR87," ",AT87,CHAR(10),W87,CHAR(10),AV87)</f>
        <v>Шкаф системный ПАЗ 
4-30-JSCC-0001
Паспорт</v>
      </c>
      <c r="AY87" s="14"/>
      <c r="AZ87" s="14" t="s">
        <v>798</v>
      </c>
      <c r="BA87" s="14" t="s">
        <v>600</v>
      </c>
      <c r="BB87" s="14" t="str">
        <f t="shared" si="107"/>
        <v>00</v>
      </c>
      <c r="BC87" s="14" t="str">
        <f t="shared" si="108"/>
        <v>IFU</v>
      </c>
      <c r="BD87" s="14" t="str">
        <f>BB87</f>
        <v>00</v>
      </c>
      <c r="BE87" s="14"/>
      <c r="BF87" s="14"/>
      <c r="BG87" s="20"/>
      <c r="BH87" s="14"/>
      <c r="BI87" s="14"/>
      <c r="BJ87" s="336">
        <v>44088</v>
      </c>
      <c r="BK87" s="336">
        <f ca="1">IF(BM87&gt;0,BL87,IF(BJ87&lt;TODAY(),WORKDAY(TODAY(),14),BJ87))</f>
        <v>43997</v>
      </c>
      <c r="BL87" s="41">
        <v>43997</v>
      </c>
      <c r="BM87" s="14" t="s">
        <v>866</v>
      </c>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336">
        <f>WORKDAY(BJ87,10)</f>
        <v>44102</v>
      </c>
      <c r="CR87" s="336">
        <f ca="1">IF(BM87&gt;0,WORKDAY(BK87,20),"-")</f>
        <v>44025</v>
      </c>
      <c r="CS87" s="336">
        <v>44013</v>
      </c>
      <c r="CT87" s="325" t="s">
        <v>903</v>
      </c>
      <c r="CU87" s="143">
        <v>3</v>
      </c>
      <c r="CV87" s="41">
        <f>FG87-(0)</f>
        <v>43622</v>
      </c>
      <c r="CW87" s="41">
        <f>CV87</f>
        <v>43622</v>
      </c>
      <c r="CX87" s="14"/>
      <c r="CY87" s="14"/>
      <c r="CZ87" s="41" t="str">
        <f>IF(CY87&gt;0,WORKDAY(CV87,10),"-")</f>
        <v>-</v>
      </c>
      <c r="DA87" s="41" t="str">
        <f>IF(CY87&gt;0,WORKDAY(CW87,10),"-")</f>
        <v>-</v>
      </c>
      <c r="DB87" s="14"/>
      <c r="DC87" s="14"/>
      <c r="DD87" s="143"/>
      <c r="DE87" s="41" t="str">
        <f>IF(DC87&gt;0,WORKDAY(CZ87,10),"-")</f>
        <v>-</v>
      </c>
      <c r="DF87" s="41" t="str">
        <f>IF(DC87&gt;0,WORKDAY(DA87,10),"-")</f>
        <v>-</v>
      </c>
      <c r="DG87" s="14"/>
      <c r="DH87" s="14"/>
      <c r="DI87" s="41" t="str">
        <f>IF(DH87&gt;0,WORKDAY(DE87,10),"-")</f>
        <v>-</v>
      </c>
      <c r="DJ87" s="41" t="str">
        <f>IF(DH87&gt;0,WORKDAY(DF87,10),"-")</f>
        <v>-</v>
      </c>
      <c r="DK87" s="14"/>
      <c r="DL87" s="14"/>
      <c r="DM87" s="143"/>
      <c r="DN87" s="41" t="str">
        <f>IF(DL87&gt;0,WORKDAY(DI87,10),"-")</f>
        <v>-</v>
      </c>
      <c r="DO87" s="41" t="str">
        <f>IF(DL87&gt;0,WORKDAY(DJ87,10),"-")</f>
        <v>-</v>
      </c>
      <c r="DP87" s="14"/>
      <c r="DQ87" s="14"/>
      <c r="DR87" s="41" t="str">
        <f>IF(DQ87&gt;0,WORKDAY(DN87,10),"-")</f>
        <v>-</v>
      </c>
      <c r="DS87" s="41" t="str">
        <f>IF(DQ87&gt;0,WORKDAY(DO87,10),"-")</f>
        <v>-</v>
      </c>
      <c r="DT87" s="14"/>
      <c r="DU87" s="14"/>
      <c r="DV87" s="205"/>
      <c r="DW87" s="41" t="str">
        <f>IF(DU87&gt;0,WORKDAY(DR87,10),"-")</f>
        <v>-</v>
      </c>
      <c r="DX87" s="41" t="str">
        <f>IF(DU87&gt;0,WORKDAY(DS87,10),"-")</f>
        <v>-</v>
      </c>
      <c r="DY87" s="14"/>
      <c r="DZ87" s="14"/>
      <c r="EA87" s="41" t="str">
        <f>IF(DZ87&gt;0,WORKDAY(DW87,10),"-")</f>
        <v>-</v>
      </c>
      <c r="EB87" s="41" t="str">
        <f>IF(DZ87&gt;0,WORKDAY(DX87,10),"-")</f>
        <v>-</v>
      </c>
      <c r="EC87" s="14"/>
      <c r="ED87" s="14"/>
      <c r="EE87" s="205"/>
      <c r="EF87" s="41" t="str">
        <f>IF(ED87&gt;0,WORKDAY(EA87,10),"-")</f>
        <v>-</v>
      </c>
      <c r="EG87" s="41" t="str">
        <f>IF(ED87&gt;0,WORKDAY(EB87,10),"-")</f>
        <v>-</v>
      </c>
      <c r="EH87" s="14"/>
      <c r="EI87" s="14"/>
      <c r="EJ87" s="41" t="str">
        <f>IF(EI87&gt;0,WORKDAY(EF87,10),"-")</f>
        <v>-</v>
      </c>
      <c r="EK87" s="41" t="str">
        <f>IF(EI87&gt;0,WORKDAY(EG87,10),"-")</f>
        <v>-</v>
      </c>
      <c r="EL87" s="14"/>
      <c r="EM87" s="14"/>
      <c r="EN87" s="205"/>
      <c r="EO87" s="41" t="str">
        <f>IF(EM87&gt;0,WORKDAY(EJ87,10),"-")</f>
        <v>-</v>
      </c>
      <c r="EP87" s="41" t="str">
        <f>IF(EM87&gt;0,WORKDAY(EK87,10),"-")</f>
        <v>-</v>
      </c>
      <c r="EQ87" s="14"/>
      <c r="ER87" s="14"/>
      <c r="ES87" s="41" t="str">
        <f>IF(ER87&gt;0,WORKDAY(EO87,10),"-")</f>
        <v>-</v>
      </c>
      <c r="ET87" s="41" t="str">
        <f>IF(ER87&gt;0,WORKDAY(EP87,10),"-")</f>
        <v>-</v>
      </c>
      <c r="EU87" s="14"/>
      <c r="EV87" s="14"/>
      <c r="EW87" s="205"/>
      <c r="EX87" s="41" t="str">
        <f>IF(EV87&gt;0,WORKDAY(ES87,10),"-")</f>
        <v>-</v>
      </c>
      <c r="EY87" s="41" t="str">
        <f>IF(EV87&gt;0,WORKDAY(ET87,10),"-")</f>
        <v>-</v>
      </c>
      <c r="EZ87" s="14"/>
      <c r="FA87" s="14"/>
      <c r="FB87" s="41" t="str">
        <f>IF(FA87&gt;0,WORKDAY(EX87,10),"-")</f>
        <v>-</v>
      </c>
      <c r="FC87" s="41" t="str">
        <f>IF(FA87&gt;0,WORKDAY(EY87,10),"-")</f>
        <v>-</v>
      </c>
      <c r="FD87" s="14"/>
      <c r="FE87" s="14"/>
      <c r="FF87" s="295"/>
      <c r="FG87" s="41">
        <v>43622</v>
      </c>
      <c r="FH87" s="41">
        <f t="shared" ca="1" si="104"/>
        <v>44069</v>
      </c>
      <c r="FI87" s="14">
        <v>44088</v>
      </c>
      <c r="FJ87" s="14" t="s">
        <v>924</v>
      </c>
      <c r="FK87" s="41">
        <f>IF(FJ87&gt;0,WORKDAY(FG87,10),"-")</f>
        <v>43636</v>
      </c>
      <c r="FL87" s="41">
        <f ca="1">IF(FJ87&gt;0,WORKDAY(FH87,10),"-")</f>
        <v>44083</v>
      </c>
      <c r="FM87" s="14"/>
      <c r="FN87" s="14"/>
      <c r="FO87" s="143"/>
      <c r="FP87" s="41">
        <v>43622</v>
      </c>
      <c r="FQ87" s="41" t="str">
        <f t="shared" si="105"/>
        <v>-</v>
      </c>
      <c r="FR87" s="14"/>
      <c r="FS87" s="14"/>
      <c r="FT87" s="41" t="str">
        <f>IF(FS87&gt;0,WORKDAY(FP87,10),"-")</f>
        <v>-</v>
      </c>
      <c r="FU87" s="41" t="str">
        <f>IF(FS87&gt;0,WORKDAY(FQ87,10),"-")</f>
        <v>-</v>
      </c>
      <c r="FV87" s="14"/>
      <c r="FW87" s="14"/>
      <c r="FX87" s="143"/>
      <c r="FY87" s="41">
        <v>43622</v>
      </c>
      <c r="FZ87" s="41" t="str">
        <f t="shared" si="106"/>
        <v>-</v>
      </c>
      <c r="GA87" s="14"/>
      <c r="GB87" s="14"/>
      <c r="GC87" s="41" t="str">
        <f>IF(GB87&gt;0,WORKDAY(FY87,10),"-")</f>
        <v>-</v>
      </c>
      <c r="GD87" s="41" t="str">
        <f>IF(GB87&gt;0,WORKDAY(FZ87,10),"-")</f>
        <v>-</v>
      </c>
      <c r="GE87" s="14"/>
      <c r="GF87" s="14"/>
      <c r="GG87" s="205"/>
      <c r="GH87" s="41"/>
      <c r="GI87" s="41"/>
      <c r="GJ87" s="14"/>
      <c r="GK87" s="14"/>
      <c r="GL87" s="41" t="str">
        <f>IF(GK87&gt;0,WORKDAY(GH87,10),"-")</f>
        <v>-</v>
      </c>
      <c r="GM87" s="41" t="str">
        <f>IF(GK87&gt;0,WORKDAY(GI87,10),"-")</f>
        <v>-</v>
      </c>
      <c r="GN87" s="14"/>
      <c r="GO87" s="14"/>
      <c r="GP87" s="228"/>
      <c r="GQ87" s="295"/>
      <c r="GR87" s="295"/>
      <c r="GS87" s="295"/>
      <c r="GT87" s="295"/>
      <c r="GU87" s="295"/>
      <c r="GV87" s="295"/>
      <c r="GW87" s="295"/>
      <c r="GX87" s="295"/>
      <c r="GY87" s="295"/>
      <c r="GZ87" s="147"/>
      <c r="HA87" s="143">
        <f t="shared" ca="1" si="109"/>
        <v>1</v>
      </c>
      <c r="HB87" s="44">
        <f t="shared" ca="1" si="110"/>
        <v>2.5125628140703518E-3</v>
      </c>
      <c r="HC87" s="44">
        <f t="shared" ca="1" si="111"/>
        <v>2.5125628140703518E-3</v>
      </c>
      <c r="HD87" s="44">
        <f t="shared" ca="1" si="112"/>
        <v>4.0650406504065045E-3</v>
      </c>
      <c r="HE87" s="44">
        <f t="shared" ca="1" si="113"/>
        <v>4.0650406504065045E-3</v>
      </c>
      <c r="HF87" s="44"/>
      <c r="HG87" s="44"/>
      <c r="HH87" s="261"/>
      <c r="HI87" s="14" t="str">
        <f t="shared" si="114"/>
        <v>rev. 00</v>
      </c>
      <c r="HJ87" s="41">
        <f t="shared" si="115"/>
        <v>44088</v>
      </c>
      <c r="HK87" s="267" t="str">
        <f t="shared" si="116"/>
        <v>00</v>
      </c>
      <c r="HL87" s="268" t="str">
        <f t="shared" si="117"/>
        <v>0055-P2-CPC-GA1-TRM-00581</v>
      </c>
      <c r="HM87" s="320">
        <v>1</v>
      </c>
      <c r="HN87" t="s">
        <v>811</v>
      </c>
      <c r="HO87" s="351">
        <f t="shared" si="118"/>
        <v>3</v>
      </c>
      <c r="HP87" s="351" t="str">
        <f t="shared" si="119"/>
        <v>ожидание 00</v>
      </c>
      <c r="HQ87" s="351" t="str">
        <f t="shared" si="120"/>
        <v>выгружено 00</v>
      </c>
      <c r="HR87" s="351" t="str">
        <f t="shared" si="121"/>
        <v>ожидание 00</v>
      </c>
      <c r="HS87" s="351" t="b">
        <f t="shared" si="122"/>
        <v>0</v>
      </c>
      <c r="HT87" s="351" t="str">
        <f t="shared" si="123"/>
        <v>ожидание замечаний</v>
      </c>
      <c r="HU87" s="351" t="str">
        <f t="shared" si="124"/>
        <v>0055-P2-CPC-GA1-TRM-00396</v>
      </c>
      <c r="HV87" s="351">
        <f t="shared" si="125"/>
        <v>44088</v>
      </c>
      <c r="HW87" s="351" t="str">
        <f t="shared" si="126"/>
        <v>ожидание 00</v>
      </c>
      <c r="HX87" s="351" t="str">
        <f t="shared" si="127"/>
        <v>ожидание 00</v>
      </c>
      <c r="HY87" s="364"/>
      <c r="HZ87" s="361" t="str">
        <f t="shared" si="128"/>
        <v>выгружено</v>
      </c>
      <c r="IA87" s="361" t="str">
        <f t="shared" si="129"/>
        <v>00</v>
      </c>
      <c r="IB87" s="361" t="str">
        <f t="shared" si="130"/>
        <v>ожидание замечаний к ревизии</v>
      </c>
      <c r="IC87" s="361" t="str">
        <f t="shared" si="131"/>
        <v>00</v>
      </c>
      <c r="ID87" s="351" t="str">
        <f t="shared" si="132"/>
        <v>1</v>
      </c>
      <c r="IE87" s="351" t="s">
        <v>894</v>
      </c>
      <c r="IF87" s="356">
        <v>1</v>
      </c>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row>
    <row r="88" spans="1:287" s="27" customFormat="1" ht="15" customHeight="1">
      <c r="A88" s="15"/>
      <c r="B88" s="32"/>
      <c r="C88" s="32"/>
      <c r="D88" s="26"/>
      <c r="E88" s="26"/>
      <c r="F88" s="26"/>
      <c r="G88" s="26"/>
      <c r="H88" s="26"/>
      <c r="I88" s="26"/>
      <c r="J88" s="26"/>
      <c r="K88" s="26"/>
      <c r="L88" s="26"/>
      <c r="M88" s="26"/>
      <c r="N88" s="26"/>
      <c r="O88" s="26"/>
      <c r="P88" s="26"/>
      <c r="Q88" s="26"/>
      <c r="R88" s="26"/>
      <c r="S88" s="26"/>
      <c r="T88" s="26"/>
      <c r="U88" s="26"/>
      <c r="V88" s="26"/>
      <c r="W88" s="32"/>
      <c r="X88" s="32"/>
      <c r="Y88" s="32"/>
      <c r="Z88" s="32"/>
      <c r="AA88" s="32"/>
      <c r="AB88" s="32"/>
      <c r="AC88" s="32"/>
      <c r="AD88" s="26"/>
      <c r="AE88" s="32"/>
      <c r="AF88" s="32"/>
      <c r="AG88" s="32"/>
      <c r="AH88" s="32"/>
      <c r="AI88" s="32"/>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341"/>
      <c r="BK88" s="341"/>
      <c r="BL88" s="163"/>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338"/>
      <c r="CR88" s="338"/>
      <c r="CS88" s="338"/>
      <c r="CT88" s="326"/>
      <c r="CU88" s="219"/>
      <c r="CV88" s="26"/>
      <c r="CW88" s="26"/>
      <c r="CX88" s="26"/>
      <c r="CY88" s="26"/>
      <c r="CZ88" s="26"/>
      <c r="DA88" s="26"/>
      <c r="DB88" s="26"/>
      <c r="DC88" s="26"/>
      <c r="DD88" s="219"/>
      <c r="DE88" s="26"/>
      <c r="DF88" s="26"/>
      <c r="DG88" s="26"/>
      <c r="DH88" s="26"/>
      <c r="DI88" s="26"/>
      <c r="DJ88" s="26"/>
      <c r="DK88" s="26"/>
      <c r="DL88" s="26"/>
      <c r="DM88" s="219"/>
      <c r="DN88" s="26"/>
      <c r="DO88" s="26"/>
      <c r="DP88" s="26"/>
      <c r="DQ88" s="26"/>
      <c r="DR88" s="26"/>
      <c r="DS88" s="26"/>
      <c r="DT88" s="26"/>
      <c r="DU88" s="26"/>
      <c r="DV88" s="229"/>
      <c r="DW88" s="26"/>
      <c r="DX88" s="26"/>
      <c r="DY88" s="26"/>
      <c r="DZ88" s="26"/>
      <c r="EA88" s="26"/>
      <c r="EB88" s="26"/>
      <c r="EC88" s="26"/>
      <c r="ED88" s="26"/>
      <c r="EE88" s="229"/>
      <c r="EF88" s="26"/>
      <c r="EG88" s="26"/>
      <c r="EH88" s="26"/>
      <c r="EI88" s="26"/>
      <c r="EJ88" s="26"/>
      <c r="EK88" s="26"/>
      <c r="EL88" s="26"/>
      <c r="EM88" s="26"/>
      <c r="EN88" s="229"/>
      <c r="EO88" s="26"/>
      <c r="EP88" s="26"/>
      <c r="EQ88" s="26"/>
      <c r="ER88" s="26"/>
      <c r="ES88" s="26"/>
      <c r="ET88" s="26"/>
      <c r="EU88" s="26"/>
      <c r="EV88" s="26"/>
      <c r="EW88" s="229"/>
      <c r="EX88" s="26"/>
      <c r="EY88" s="26"/>
      <c r="EZ88" s="26"/>
      <c r="FA88" s="26"/>
      <c r="FB88" s="26"/>
      <c r="FC88" s="26"/>
      <c r="FD88" s="26"/>
      <c r="FE88" s="26"/>
      <c r="FF88" s="229"/>
      <c r="FG88" s="26"/>
      <c r="FH88" s="26"/>
      <c r="FI88" s="26"/>
      <c r="FJ88" s="26"/>
      <c r="FK88" s="26"/>
      <c r="FL88" s="26"/>
      <c r="FM88" s="26"/>
      <c r="FN88" s="26"/>
      <c r="FO88" s="219"/>
      <c r="FP88" s="26"/>
      <c r="FQ88" s="26"/>
      <c r="FR88" s="26"/>
      <c r="FS88" s="26"/>
      <c r="FT88" s="26"/>
      <c r="FU88" s="26"/>
      <c r="FV88" s="26"/>
      <c r="FW88" s="26"/>
      <c r="FX88" s="219"/>
      <c r="FY88" s="26"/>
      <c r="FZ88" s="26"/>
      <c r="GA88" s="26"/>
      <c r="GB88" s="26"/>
      <c r="GC88" s="26"/>
      <c r="GD88" s="26"/>
      <c r="GE88" s="26"/>
      <c r="GF88" s="26"/>
      <c r="GG88" s="229"/>
      <c r="GH88" s="26"/>
      <c r="GI88" s="26"/>
      <c r="GJ88" s="26"/>
      <c r="GK88" s="26"/>
      <c r="GL88" s="26"/>
      <c r="GM88" s="26"/>
      <c r="GN88" s="26"/>
      <c r="GO88" s="26"/>
      <c r="GP88" s="229"/>
      <c r="GQ88" s="229"/>
      <c r="GR88" s="229"/>
      <c r="GS88" s="229"/>
      <c r="GT88" s="229"/>
      <c r="GU88" s="229"/>
      <c r="GV88" s="229"/>
      <c r="GW88" s="229"/>
      <c r="GX88" s="229"/>
      <c r="GY88" s="229"/>
      <c r="GZ88" s="229"/>
      <c r="HA88" s="143">
        <f t="shared" si="109"/>
        <v>0</v>
      </c>
      <c r="HB88" s="44">
        <f t="shared" si="110"/>
        <v>0</v>
      </c>
      <c r="HC88" s="44">
        <f t="shared" si="111"/>
        <v>0</v>
      </c>
      <c r="HD88" s="44">
        <f t="shared" si="112"/>
        <v>0</v>
      </c>
      <c r="HE88" s="44">
        <f t="shared" si="113"/>
        <v>0</v>
      </c>
      <c r="HF88" s="44"/>
      <c r="HG88" s="26"/>
      <c r="HH88" s="262"/>
      <c r="HI88" s="14" t="str">
        <f t="shared" si="114"/>
        <v>не выпущено</v>
      </c>
      <c r="HJ88" s="41" t="str">
        <f t="shared" si="115"/>
        <v>-</v>
      </c>
      <c r="HK88" s="267" t="str">
        <f t="shared" si="116"/>
        <v>-</v>
      </c>
      <c r="HL88" s="268" t="str">
        <f t="shared" si="117"/>
        <v>-</v>
      </c>
      <c r="HM88" s="320">
        <v>1</v>
      </c>
      <c r="HN88"/>
      <c r="HO88" s="351" t="str">
        <f t="shared" si="118"/>
        <v>---/---</v>
      </c>
      <c r="HP88" s="351" t="str">
        <f t="shared" si="119"/>
        <v>---/---</v>
      </c>
      <c r="HQ88" s="351" t="str">
        <f t="shared" si="120"/>
        <v>---/---</v>
      </c>
      <c r="HR88" s="351" t="str">
        <f t="shared" si="121"/>
        <v>---/---</v>
      </c>
      <c r="HS88" s="351" t="b">
        <f t="shared" si="122"/>
        <v>0</v>
      </c>
      <c r="HT88" s="351" t="str">
        <f t="shared" si="123"/>
        <v>---/---</v>
      </c>
      <c r="HU88" s="351" t="str">
        <f t="shared" si="124"/>
        <v>---/---</v>
      </c>
      <c r="HV88" s="351" t="str">
        <f t="shared" si="125"/>
        <v>---/---</v>
      </c>
      <c r="HW88" s="351" t="str">
        <f t="shared" si="126"/>
        <v>---/---</v>
      </c>
      <c r="HX88" s="351" t="str">
        <f t="shared" si="127"/>
        <v>---/---</v>
      </c>
      <c r="HY88" s="364"/>
      <c r="HZ88" s="361" t="str">
        <f t="shared" si="128"/>
        <v>---/---</v>
      </c>
      <c r="IA88" s="361" t="str">
        <f t="shared" si="129"/>
        <v>---/---</v>
      </c>
      <c r="IB88" s="361" t="str">
        <f t="shared" si="130"/>
        <v>---/---</v>
      </c>
      <c r="IC88" s="361" t="str">
        <f t="shared" si="131"/>
        <v>---/---</v>
      </c>
      <c r="ID88" s="351" t="str">
        <f t="shared" si="132"/>
        <v>---/---</v>
      </c>
      <c r="IE88" s="351" t="s">
        <v>897</v>
      </c>
      <c r="IF88" s="356"/>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row>
    <row r="89" spans="1:287" s="1" customFormat="1" ht="57" customHeight="1">
      <c r="A89" s="15"/>
      <c r="B89" s="31" t="s">
        <v>164</v>
      </c>
      <c r="C89" s="31" t="s">
        <v>165</v>
      </c>
      <c r="D89" s="14"/>
      <c r="E89" s="14"/>
      <c r="F89" s="14"/>
      <c r="G89" s="14"/>
      <c r="H89" s="14" t="s">
        <v>723</v>
      </c>
      <c r="I89" s="14" t="s">
        <v>724</v>
      </c>
      <c r="J89" s="14"/>
      <c r="K89" s="14"/>
      <c r="L89" s="14"/>
      <c r="M89" s="14"/>
      <c r="N89" s="14"/>
      <c r="O89" s="14"/>
      <c r="P89" s="14" t="s">
        <v>725</v>
      </c>
      <c r="Q89" s="14" t="s">
        <v>726</v>
      </c>
      <c r="R89" s="14" t="s">
        <v>215</v>
      </c>
      <c r="S89" s="14" t="s">
        <v>399</v>
      </c>
      <c r="T89" s="14" t="s">
        <v>408</v>
      </c>
      <c r="U89" s="14" t="s">
        <v>166</v>
      </c>
      <c r="V89" s="14"/>
      <c r="W89" s="14" t="str">
        <f>CONCATENATE(X89,"-",Y89,"-",Z89,AA89,,AB89,"-",AC89)</f>
        <v>4-30-JSMCI-0001</v>
      </c>
      <c r="X89" s="31">
        <v>4</v>
      </c>
      <c r="Y89" s="31">
        <v>30</v>
      </c>
      <c r="Z89" s="14" t="s">
        <v>337</v>
      </c>
      <c r="AA89" s="14" t="s">
        <v>333</v>
      </c>
      <c r="AB89" s="14" t="s">
        <v>334</v>
      </c>
      <c r="AC89" s="31" t="s">
        <v>194</v>
      </c>
      <c r="AD89" s="14"/>
      <c r="AE89" s="31">
        <v>3</v>
      </c>
      <c r="AF89" s="31">
        <v>3</v>
      </c>
      <c r="AG89" s="31" t="s">
        <v>174</v>
      </c>
      <c r="AH89" s="31">
        <v>437</v>
      </c>
      <c r="AI89" s="31" t="s">
        <v>198</v>
      </c>
      <c r="AJ89" s="14"/>
      <c r="AK89" s="14"/>
      <c r="AL89" s="14" t="s">
        <v>128</v>
      </c>
      <c r="AM89" s="14"/>
      <c r="AN89" s="14" t="s">
        <v>175</v>
      </c>
      <c r="AO89" s="14" t="str">
        <f>CONCATENATE("0055-",B89,"-",C89,"-","4",".",AE89,".",AF89,".",AG89,".",AH89,"-",AL89,".",AN89,"-",AI89)</f>
        <v>0055-CPC-GA1-4.3.3.30.437-ATH2.RD-0002</v>
      </c>
      <c r="AP89" s="14" t="str">
        <f>CONCATENATE("0055-",B89,"-",C89,"-","4",".",AE89,".",AF89,".",AG89,".",AH89,"-",AL89,"-",AN89,"-",AI89,"_",BD89,"_",U89)</f>
        <v>0055-CPC-GA1-4.3.3.30.437-ATH2-RD-0002_A1_ER</v>
      </c>
      <c r="AQ89" s="21" t="s">
        <v>355</v>
      </c>
      <c r="AR89" s="21" t="s">
        <v>435</v>
      </c>
      <c r="AS89" s="21" t="s">
        <v>415</v>
      </c>
      <c r="AT89" s="21" t="s">
        <v>416</v>
      </c>
      <c r="AU89" s="21" t="s">
        <v>349</v>
      </c>
      <c r="AV89" s="21" t="s">
        <v>365</v>
      </c>
      <c r="AW89" s="21" t="str">
        <f>CONCATENATE(AQ89," ",AS89,CHAR(10),W89,CHAR(10),AU89)</f>
        <v>SIS Marshalling Cabinet for IS channels 
4-30-JSMCI-0001
List of drawings</v>
      </c>
      <c r="AX89" s="21" t="str">
        <f>CONCATENATE(AR89," ",AT89,CHAR(10),W89,CHAR(10),AV89)</f>
        <v>Шкаф кроссовый ПАЗ, аналоговые и дискретные сигналы, искробезопасный
4-30-JSMCI-0001
Ведомость документов</v>
      </c>
      <c r="AY89" s="14"/>
      <c r="AZ89" s="14" t="s">
        <v>798</v>
      </c>
      <c r="BA89" s="14" t="s">
        <v>600</v>
      </c>
      <c r="BB89" s="14" t="str">
        <f t="shared" ref="BB89:BB93" si="133">IF(GK89&gt;0,"03",IF(GB89&gt;0,"02",IF(FS89&gt;0,"01",IF(FJ89&gt;0,"00",IF(FA89&gt;0,"H1",IF(ER89&gt;0,"G1",IF(EI89&gt;0,"F1",IF(DZ89&gt;0,"E1",IF(DQ89&gt;0,"D1",IF(DH89&gt;0,"C1",IF(CY89&gt;0,"B1",IF(BM89&gt;0,"A1","-"))))))))))))</f>
        <v>A1</v>
      </c>
      <c r="BC89" s="14" t="str">
        <f t="shared" ref="BC89:BC93" si="134">IF(OR(BB89="A1",BB89="B1",BB89="C1",BB89="D1",BB89="E1",BB89="F1",BB89="G1",BB89="H1"),"IFR",IF(OR(BB89="00",BB89="01",BB89="02",BB89="03",BB89="04",BB89="05"),"IFU","-"))</f>
        <v>IFR</v>
      </c>
      <c r="BD89" s="14" t="str">
        <f>BB89</f>
        <v>A1</v>
      </c>
      <c r="BE89" s="14"/>
      <c r="BF89" s="14"/>
      <c r="BG89" s="20"/>
      <c r="BH89" s="14"/>
      <c r="BI89" s="14"/>
      <c r="BJ89" s="336">
        <v>44088</v>
      </c>
      <c r="BK89" s="336">
        <f ca="1">IF(BM89&gt;0,BL89,IF(BJ89&lt;TODAY(),WORKDAY(TODAY(),14),BJ89))</f>
        <v>43987</v>
      </c>
      <c r="BL89" s="41">
        <v>43987</v>
      </c>
      <c r="BM89" s="14" t="s">
        <v>859</v>
      </c>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336">
        <f>WORKDAY(BJ89,10)</f>
        <v>44102</v>
      </c>
      <c r="CR89" s="336">
        <f ca="1">IF(BM89&gt;0,WORKDAY(BK89,20),"-")</f>
        <v>44015</v>
      </c>
      <c r="CS89" s="336">
        <v>44033</v>
      </c>
      <c r="CT89" s="325" t="s">
        <v>905</v>
      </c>
      <c r="CU89" s="143">
        <v>1</v>
      </c>
      <c r="CV89" s="41">
        <f>IF(CT89&gt;0,WORKDAY(CQ89,10),"-")</f>
        <v>44116</v>
      </c>
      <c r="CW89" s="41">
        <f ca="1">IF(CT89&gt;0,WORKDAY(CR89,10),"-")</f>
        <v>44029</v>
      </c>
      <c r="CX89" s="14"/>
      <c r="CY89" s="14"/>
      <c r="CZ89" s="41" t="str">
        <f>IF(CY89&gt;0,WORKDAY(CV89,10),"-")</f>
        <v>-</v>
      </c>
      <c r="DA89" s="41" t="str">
        <f>IF(CY89&gt;0,WORKDAY(CW89,10),"-")</f>
        <v>-</v>
      </c>
      <c r="DB89" s="14"/>
      <c r="DC89" s="14"/>
      <c r="DD89" s="143"/>
      <c r="DE89" s="41" t="str">
        <f>IF(DC89&gt;0,WORKDAY(CZ89,10),"-")</f>
        <v>-</v>
      </c>
      <c r="DF89" s="41" t="str">
        <f>IF(DC89&gt;0,WORKDAY(DA89,10),"-")</f>
        <v>-</v>
      </c>
      <c r="DG89" s="14"/>
      <c r="DH89" s="14"/>
      <c r="DI89" s="41" t="str">
        <f>IF(DH89&gt;0,WORKDAY(DE89,10),"-")</f>
        <v>-</v>
      </c>
      <c r="DJ89" s="41" t="str">
        <f>IF(DH89&gt;0,WORKDAY(DF89,10),"-")</f>
        <v>-</v>
      </c>
      <c r="DK89" s="14"/>
      <c r="DL89" s="14"/>
      <c r="DM89" s="143"/>
      <c r="DN89" s="41" t="str">
        <f>IF(DL89&gt;0,WORKDAY(DI89,10),"-")</f>
        <v>-</v>
      </c>
      <c r="DO89" s="41" t="str">
        <f>IF(DL89&gt;0,WORKDAY(DJ89,10),"-")</f>
        <v>-</v>
      </c>
      <c r="DP89" s="14"/>
      <c r="DQ89" s="14"/>
      <c r="DR89" s="41" t="str">
        <f>IF(DQ89&gt;0,WORKDAY(DN89,10),"-")</f>
        <v>-</v>
      </c>
      <c r="DS89" s="41" t="str">
        <f>IF(DQ89&gt;0,WORKDAY(DO89,10),"-")</f>
        <v>-</v>
      </c>
      <c r="DT89" s="14"/>
      <c r="DU89" s="14"/>
      <c r="DV89" s="205"/>
      <c r="DW89" s="41" t="str">
        <f>IF(DU89&gt;0,WORKDAY(DR89,10),"-")</f>
        <v>-</v>
      </c>
      <c r="DX89" s="41" t="str">
        <f>IF(DU89&gt;0,WORKDAY(DS89,10),"-")</f>
        <v>-</v>
      </c>
      <c r="DY89" s="14"/>
      <c r="DZ89" s="14"/>
      <c r="EA89" s="41" t="str">
        <f>IF(DZ89&gt;0,WORKDAY(DW89,10),"-")</f>
        <v>-</v>
      </c>
      <c r="EB89" s="41" t="str">
        <f>IF(DZ89&gt;0,WORKDAY(DX89,10),"-")</f>
        <v>-</v>
      </c>
      <c r="EC89" s="14"/>
      <c r="ED89" s="14"/>
      <c r="EE89" s="205"/>
      <c r="EF89" s="41" t="str">
        <f>IF(ED89&gt;0,WORKDAY(EA89,10),"-")</f>
        <v>-</v>
      </c>
      <c r="EG89" s="41" t="str">
        <f>IF(ED89&gt;0,WORKDAY(EB89,10),"-")</f>
        <v>-</v>
      </c>
      <c r="EH89" s="14"/>
      <c r="EI89" s="14"/>
      <c r="EJ89" s="41" t="str">
        <f>IF(EI89&gt;0,WORKDAY(EF89,10),"-")</f>
        <v>-</v>
      </c>
      <c r="EK89" s="41" t="str">
        <f>IF(EI89&gt;0,WORKDAY(EG89,10),"-")</f>
        <v>-</v>
      </c>
      <c r="EL89" s="14"/>
      <c r="EM89" s="14"/>
      <c r="EN89" s="205"/>
      <c r="EO89" s="41" t="str">
        <f>IF(EM89&gt;0,WORKDAY(EJ89,10),"-")</f>
        <v>-</v>
      </c>
      <c r="EP89" s="41" t="str">
        <f>IF(EM89&gt;0,WORKDAY(EK89,10),"-")</f>
        <v>-</v>
      </c>
      <c r="EQ89" s="14"/>
      <c r="ER89" s="14"/>
      <c r="ES89" s="41" t="str">
        <f>IF(ER89&gt;0,WORKDAY(EO89,10),"-")</f>
        <v>-</v>
      </c>
      <c r="ET89" s="41" t="str">
        <f>IF(ER89&gt;0,WORKDAY(EP89,10),"-")</f>
        <v>-</v>
      </c>
      <c r="EU89" s="14"/>
      <c r="EV89" s="14"/>
      <c r="EW89" s="205"/>
      <c r="EX89" s="41" t="str">
        <f>IF(EV89&gt;0,WORKDAY(ES89,10),"-")</f>
        <v>-</v>
      </c>
      <c r="EY89" s="41" t="str">
        <f>IF(EV89&gt;0,WORKDAY(ET89,10),"-")</f>
        <v>-</v>
      </c>
      <c r="EZ89" s="14"/>
      <c r="FA89" s="14"/>
      <c r="FB89" s="41" t="str">
        <f>IF(FA89&gt;0,WORKDAY(EX89,10),"-")</f>
        <v>-</v>
      </c>
      <c r="FC89" s="41" t="str">
        <f>IF(FA89&gt;0,WORKDAY(EY89,10),"-")</f>
        <v>-</v>
      </c>
      <c r="FD89" s="14"/>
      <c r="FE89" s="14"/>
      <c r="FF89" s="295"/>
      <c r="FG89" s="41">
        <v>43622</v>
      </c>
      <c r="FH89" s="41">
        <f ca="1">IF(BK89&gt;0,IF(DH89&gt;0,WORKDAY(DG89,20),IF(CY89&gt;0,WORKDAY(CX89,30),IF(CT89&gt;0,WORKDAY(CS89,40),FG89))),"-")</f>
        <v>44089</v>
      </c>
      <c r="FI89" s="41"/>
      <c r="FJ89" s="14"/>
      <c r="FK89" s="41" t="str">
        <f>IF(FJ89&gt;0,WORKDAY(FG89,10),"-")</f>
        <v>-</v>
      </c>
      <c r="FL89" s="41" t="str">
        <f>IF(FJ89&gt;0,WORKDAY(FH89,10),"-")</f>
        <v>-</v>
      </c>
      <c r="FM89" s="14"/>
      <c r="FN89" s="14"/>
      <c r="FO89" s="143"/>
      <c r="FP89" s="41">
        <v>43622</v>
      </c>
      <c r="FQ89" s="41" t="str">
        <f t="shared" ref="FQ89" si="135">IF(BT89&gt;0,IF(DQ89&gt;0,WORKDAY(DP89,20),IF(DH89&gt;0,WORKDAY(DG89,30),IF(DC89&gt;0,WORKDAY(DB89,40),FP89))),"-")</f>
        <v>-</v>
      </c>
      <c r="FR89" s="14"/>
      <c r="FS89" s="14"/>
      <c r="FT89" s="41" t="str">
        <f>IF(FS89&gt;0,WORKDAY(FP89,10),"-")</f>
        <v>-</v>
      </c>
      <c r="FU89" s="41" t="str">
        <f>IF(FS89&gt;0,WORKDAY(FQ89,10),"-")</f>
        <v>-</v>
      </c>
      <c r="FV89" s="14"/>
      <c r="FW89" s="14"/>
      <c r="FX89" s="143"/>
      <c r="FY89" s="41">
        <v>43622</v>
      </c>
      <c r="FZ89" s="41" t="str">
        <f>IF(CC89&gt;0,IF(DZ89&gt;0,WORKDAY(DY89,20),IF(DQ89&gt;0,WORKDAY(DP89,30),IF(DL89&gt;0,WORKDAY(DK89,40),FY89))),"-")</f>
        <v>-</v>
      </c>
      <c r="GA89" s="14"/>
      <c r="GB89" s="14"/>
      <c r="GC89" s="41" t="str">
        <f>IF(GB89&gt;0,WORKDAY(FY89,10),"-")</f>
        <v>-</v>
      </c>
      <c r="GD89" s="41" t="str">
        <f>IF(GB89&gt;0,WORKDAY(FZ89,10),"-")</f>
        <v>-</v>
      </c>
      <c r="GE89" s="14"/>
      <c r="GF89" s="14"/>
      <c r="GG89" s="205"/>
      <c r="GH89" s="41"/>
      <c r="GI89" s="41"/>
      <c r="GJ89" s="14"/>
      <c r="GK89" s="14"/>
      <c r="GL89" s="41" t="str">
        <f>IF(GK89&gt;0,WORKDAY(GH89,10),"-")</f>
        <v>-</v>
      </c>
      <c r="GM89" s="41" t="str">
        <f>IF(GK89&gt;0,WORKDAY(GI89,10),"-")</f>
        <v>-</v>
      </c>
      <c r="GN89" s="14"/>
      <c r="GO89" s="14"/>
      <c r="GP89" s="228"/>
      <c r="GQ89" s="295"/>
      <c r="GR89" s="295"/>
      <c r="GS89" s="295"/>
      <c r="GT89" s="295"/>
      <c r="GU89" s="295"/>
      <c r="GV89" s="295"/>
      <c r="GW89" s="295"/>
      <c r="GX89" s="295"/>
      <c r="GY89" s="295"/>
      <c r="GZ89" s="147"/>
      <c r="HA89" s="143">
        <f t="shared" ca="1" si="109"/>
        <v>1</v>
      </c>
      <c r="HB89" s="44">
        <f t="shared" ca="1" si="110"/>
        <v>1.3819095477386936E-3</v>
      </c>
      <c r="HC89" s="44">
        <f t="shared" ca="1" si="111"/>
        <v>2.5125628140703518E-3</v>
      </c>
      <c r="HD89" s="44">
        <f t="shared" ca="1" si="112"/>
        <v>2.2357723577235778E-3</v>
      </c>
      <c r="HE89" s="44">
        <f t="shared" ca="1" si="113"/>
        <v>4.0650406504065045E-3</v>
      </c>
      <c r="HF89" s="44"/>
      <c r="HG89" s="44"/>
      <c r="HH89" s="261"/>
      <c r="HI89" s="14" t="str">
        <f t="shared" si="114"/>
        <v>GA</v>
      </c>
      <c r="HJ89" s="41">
        <f t="shared" si="115"/>
        <v>43987</v>
      </c>
      <c r="HK89" s="267" t="str">
        <f t="shared" si="116"/>
        <v>A1</v>
      </c>
      <c r="HL89" s="268" t="str">
        <f t="shared" si="117"/>
        <v>0055-P2-GA1-CPC-TRM-00504</v>
      </c>
      <c r="HM89" s="320">
        <v>1</v>
      </c>
      <c r="HN89" t="s">
        <v>812</v>
      </c>
      <c r="HO89" s="351">
        <f t="shared" si="118"/>
        <v>1</v>
      </c>
      <c r="HP89" s="351" t="str">
        <f t="shared" si="119"/>
        <v>не выгружено 00</v>
      </c>
      <c r="HQ89" s="351" t="str">
        <f t="shared" si="120"/>
        <v>выгружено A1</v>
      </c>
      <c r="HR89" s="351">
        <f t="shared" si="121"/>
        <v>1</v>
      </c>
      <c r="HS89" s="351" t="b">
        <f t="shared" si="122"/>
        <v>0</v>
      </c>
      <c r="HT89" s="351" t="str">
        <f t="shared" si="123"/>
        <v>Выпустить в 00</v>
      </c>
      <c r="HU89" s="351" t="str">
        <f t="shared" si="124"/>
        <v>0055-P2-CPC-GA1-TRM-00409</v>
      </c>
      <c r="HV89" s="351">
        <f t="shared" si="125"/>
        <v>43987</v>
      </c>
      <c r="HW89" s="351" t="str">
        <f t="shared" si="126"/>
        <v>0055-P2-CPC-GA1-TRM-00409</v>
      </c>
      <c r="HX89" s="351">
        <f t="shared" si="127"/>
        <v>44033</v>
      </c>
      <c r="HY89" s="364"/>
      <c r="HZ89" s="361" t="str">
        <f t="shared" si="128"/>
        <v>выгружено</v>
      </c>
      <c r="IA89" s="361" t="str">
        <f t="shared" si="129"/>
        <v>A1</v>
      </c>
      <c r="IB89" s="361">
        <f t="shared" si="130"/>
        <v>1</v>
      </c>
      <c r="IC89" s="361">
        <f t="shared" si="131"/>
        <v>1</v>
      </c>
      <c r="ID89" s="351" t="str">
        <f t="shared" si="132"/>
        <v>1</v>
      </c>
      <c r="IE89" s="351" t="s">
        <v>894</v>
      </c>
      <c r="IF89" s="356">
        <v>1</v>
      </c>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row>
    <row r="90" spans="1:287" s="1" customFormat="1" ht="57" customHeight="1">
      <c r="A90" s="15"/>
      <c r="B90" s="31" t="s">
        <v>164</v>
      </c>
      <c r="C90" s="31" t="s">
        <v>165</v>
      </c>
      <c r="D90" s="14"/>
      <c r="E90" s="14"/>
      <c r="F90" s="14"/>
      <c r="G90" s="14"/>
      <c r="H90" s="14" t="s">
        <v>723</v>
      </c>
      <c r="I90" s="14" t="s">
        <v>724</v>
      </c>
      <c r="J90" s="14"/>
      <c r="K90" s="14"/>
      <c r="L90" s="14"/>
      <c r="M90" s="14"/>
      <c r="N90" s="14"/>
      <c r="O90" s="14"/>
      <c r="P90" s="14" t="s">
        <v>725</v>
      </c>
      <c r="Q90" s="14" t="s">
        <v>726</v>
      </c>
      <c r="R90" s="14" t="s">
        <v>215</v>
      </c>
      <c r="S90" s="14" t="s">
        <v>399</v>
      </c>
      <c r="T90" s="14" t="s">
        <v>408</v>
      </c>
      <c r="U90" s="14" t="s">
        <v>166</v>
      </c>
      <c r="V90" s="14"/>
      <c r="W90" s="14" t="str">
        <f>CONCATENATE(X90,"-",Y90,"-",Z90,AA90,,AB90,"-",AC90)</f>
        <v>4-30-JSMCI-0001</v>
      </c>
      <c r="X90" s="31">
        <v>4</v>
      </c>
      <c r="Y90" s="31">
        <v>30</v>
      </c>
      <c r="Z90" s="14" t="s">
        <v>337</v>
      </c>
      <c r="AA90" s="14" t="s">
        <v>333</v>
      </c>
      <c r="AB90" s="14" t="s">
        <v>334</v>
      </c>
      <c r="AC90" s="31" t="s">
        <v>194</v>
      </c>
      <c r="AD90" s="14"/>
      <c r="AE90" s="31">
        <v>3</v>
      </c>
      <c r="AF90" s="31">
        <v>3</v>
      </c>
      <c r="AG90" s="31" t="s">
        <v>174</v>
      </c>
      <c r="AH90" s="31">
        <v>437</v>
      </c>
      <c r="AI90" s="31" t="s">
        <v>198</v>
      </c>
      <c r="AJ90" s="14"/>
      <c r="AK90" s="14"/>
      <c r="AL90" s="14" t="s">
        <v>128</v>
      </c>
      <c r="AM90" s="14"/>
      <c r="AN90" s="14" t="s">
        <v>176</v>
      </c>
      <c r="AO90" s="14" t="str">
        <f>CONCATENATE("0055-",B90,"-",C90,"-","4",".",AE90,".",AF90,".",AG90,".",AH90,"-",AL90,".",AN90,"-",AI90)</f>
        <v>0055-CPC-GA1-4.3.3.30.437-ATH2.SP-0002</v>
      </c>
      <c r="AP90" s="14" t="str">
        <f>CONCATENATE("0055-",B90,"-",C90,"-","4",".",AE90,".",AF90,".",AG90,".",AH90,"-",AL90,"-",AN90,"-",AI90,"_",BD90,"_",U90)</f>
        <v>0055-CPC-GA1-4.3.3.30.437-ATH2-SP-0002_A1_ER</v>
      </c>
      <c r="AQ90" s="21" t="s">
        <v>355</v>
      </c>
      <c r="AR90" s="21" t="s">
        <v>435</v>
      </c>
      <c r="AS90" s="21" t="s">
        <v>415</v>
      </c>
      <c r="AT90" s="21" t="s">
        <v>416</v>
      </c>
      <c r="AU90" s="21" t="s">
        <v>350</v>
      </c>
      <c r="AV90" s="21" t="s">
        <v>366</v>
      </c>
      <c r="AW90" s="21" t="str">
        <f>CONCATENATE(AQ90," ",AS90,CHAR(10),W90,CHAR(10),AU90)</f>
        <v>SIS Marshalling Cabinet for IS channels 
4-30-JSMCI-0001
List of elements</v>
      </c>
      <c r="AX90" s="21" t="str">
        <f>CONCATENATE(AR90," ",AT90,CHAR(10),W90,CHAR(10),AV90)</f>
        <v>Шкаф кроссовый ПАЗ, аналоговые и дискретные сигналы, искробезопасный
4-30-JSMCI-0001
Перечень элементов</v>
      </c>
      <c r="AY90" s="14"/>
      <c r="AZ90" s="14" t="s">
        <v>798</v>
      </c>
      <c r="BA90" s="14" t="s">
        <v>600</v>
      </c>
      <c r="BB90" s="14" t="str">
        <f t="shared" si="133"/>
        <v>A1</v>
      </c>
      <c r="BC90" s="14" t="str">
        <f t="shared" si="134"/>
        <v>IFR</v>
      </c>
      <c r="BD90" s="14" t="str">
        <f>BB90</f>
        <v>A1</v>
      </c>
      <c r="BE90" s="14"/>
      <c r="BF90" s="14"/>
      <c r="BG90" s="20"/>
      <c r="BH90" s="14"/>
      <c r="BI90" s="14"/>
      <c r="BJ90" s="336">
        <v>44088</v>
      </c>
      <c r="BK90" s="336">
        <f ca="1">IF(BM90&gt;0,BL90,IF(BJ90&lt;TODAY(),WORKDAY(TODAY(),14),BJ90))</f>
        <v>43987</v>
      </c>
      <c r="BL90" s="41">
        <v>43987</v>
      </c>
      <c r="BM90" s="14" t="s">
        <v>859</v>
      </c>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336">
        <f>WORKDAY(BJ90,10)</f>
        <v>44102</v>
      </c>
      <c r="CR90" s="336">
        <f ca="1">IF(BM90&gt;0,WORKDAY(BK90,20),"-")</f>
        <v>44015</v>
      </c>
      <c r="CS90" s="336">
        <v>44033</v>
      </c>
      <c r="CT90" s="325" t="s">
        <v>905</v>
      </c>
      <c r="CU90" s="143">
        <v>1</v>
      </c>
      <c r="CV90" s="41">
        <f>IF(CT90&gt;0,WORKDAY(CQ90,10),"-")</f>
        <v>44116</v>
      </c>
      <c r="CW90" s="41">
        <f ca="1">IF(CT90&gt;0,WORKDAY(CR90,10),"-")</f>
        <v>44029</v>
      </c>
      <c r="CX90" s="14"/>
      <c r="CY90" s="14"/>
      <c r="CZ90" s="41" t="str">
        <f>IF(CY90&gt;0,WORKDAY(CV90,10),"-")</f>
        <v>-</v>
      </c>
      <c r="DA90" s="41" t="str">
        <f>IF(CY90&gt;0,WORKDAY(CW90,10),"-")</f>
        <v>-</v>
      </c>
      <c r="DB90" s="14"/>
      <c r="DC90" s="14"/>
      <c r="DD90" s="143"/>
      <c r="DE90" s="41" t="str">
        <f>IF(DC90&gt;0,WORKDAY(CZ90,10),"-")</f>
        <v>-</v>
      </c>
      <c r="DF90" s="41" t="str">
        <f>IF(DC90&gt;0,WORKDAY(DA90,10),"-")</f>
        <v>-</v>
      </c>
      <c r="DG90" s="14"/>
      <c r="DH90" s="14"/>
      <c r="DI90" s="41" t="str">
        <f>IF(DH90&gt;0,WORKDAY(DE90,10),"-")</f>
        <v>-</v>
      </c>
      <c r="DJ90" s="41" t="str">
        <f>IF(DH90&gt;0,WORKDAY(DF90,10),"-")</f>
        <v>-</v>
      </c>
      <c r="DK90" s="14"/>
      <c r="DL90" s="14"/>
      <c r="DM90" s="143"/>
      <c r="DN90" s="41" t="str">
        <f>IF(DL90&gt;0,WORKDAY(DI90,10),"-")</f>
        <v>-</v>
      </c>
      <c r="DO90" s="41" t="str">
        <f>IF(DL90&gt;0,WORKDAY(DJ90,10),"-")</f>
        <v>-</v>
      </c>
      <c r="DP90" s="14"/>
      <c r="DQ90" s="14"/>
      <c r="DR90" s="41" t="str">
        <f>IF(DQ90&gt;0,WORKDAY(DN90,10),"-")</f>
        <v>-</v>
      </c>
      <c r="DS90" s="41" t="str">
        <f>IF(DQ90&gt;0,WORKDAY(DO90,10),"-")</f>
        <v>-</v>
      </c>
      <c r="DT90" s="14"/>
      <c r="DU90" s="14"/>
      <c r="DV90" s="205"/>
      <c r="DW90" s="41" t="str">
        <f>IF(DU90&gt;0,WORKDAY(DR90,10),"-")</f>
        <v>-</v>
      </c>
      <c r="DX90" s="41" t="str">
        <f>IF(DU90&gt;0,WORKDAY(DS90,10),"-")</f>
        <v>-</v>
      </c>
      <c r="DY90" s="14"/>
      <c r="DZ90" s="14"/>
      <c r="EA90" s="41" t="str">
        <f>IF(DZ90&gt;0,WORKDAY(DW90,10),"-")</f>
        <v>-</v>
      </c>
      <c r="EB90" s="41" t="str">
        <f>IF(DZ90&gt;0,WORKDAY(DX90,10),"-")</f>
        <v>-</v>
      </c>
      <c r="EC90" s="14"/>
      <c r="ED90" s="14"/>
      <c r="EE90" s="205"/>
      <c r="EF90" s="41" t="str">
        <f>IF(ED90&gt;0,WORKDAY(EA90,10),"-")</f>
        <v>-</v>
      </c>
      <c r="EG90" s="41" t="str">
        <f>IF(ED90&gt;0,WORKDAY(EB90,10),"-")</f>
        <v>-</v>
      </c>
      <c r="EH90" s="14"/>
      <c r="EI90" s="14"/>
      <c r="EJ90" s="41" t="str">
        <f>IF(EI90&gt;0,WORKDAY(EF90,10),"-")</f>
        <v>-</v>
      </c>
      <c r="EK90" s="41" t="str">
        <f>IF(EI90&gt;0,WORKDAY(EG90,10),"-")</f>
        <v>-</v>
      </c>
      <c r="EL90" s="14"/>
      <c r="EM90" s="14"/>
      <c r="EN90" s="205"/>
      <c r="EO90" s="41" t="str">
        <f>IF(EM90&gt;0,WORKDAY(EJ90,10),"-")</f>
        <v>-</v>
      </c>
      <c r="EP90" s="41" t="str">
        <f>IF(EM90&gt;0,WORKDAY(EK90,10),"-")</f>
        <v>-</v>
      </c>
      <c r="EQ90" s="14"/>
      <c r="ER90" s="14"/>
      <c r="ES90" s="41" t="str">
        <f>IF(ER90&gt;0,WORKDAY(EO90,10),"-")</f>
        <v>-</v>
      </c>
      <c r="ET90" s="41" t="str">
        <f>IF(ER90&gt;0,WORKDAY(EP90,10),"-")</f>
        <v>-</v>
      </c>
      <c r="EU90" s="14"/>
      <c r="EV90" s="14"/>
      <c r="EW90" s="205"/>
      <c r="EX90" s="41" t="str">
        <f>IF(EV90&gt;0,WORKDAY(ES90,10),"-")</f>
        <v>-</v>
      </c>
      <c r="EY90" s="41" t="str">
        <f>IF(EV90&gt;0,WORKDAY(ET90,10),"-")</f>
        <v>-</v>
      </c>
      <c r="EZ90" s="14"/>
      <c r="FA90" s="14"/>
      <c r="FB90" s="41" t="str">
        <f>IF(FA90&gt;0,WORKDAY(EX90,10),"-")</f>
        <v>-</v>
      </c>
      <c r="FC90" s="41" t="str">
        <f>IF(FA90&gt;0,WORKDAY(EY90,10),"-")</f>
        <v>-</v>
      </c>
      <c r="FD90" s="14"/>
      <c r="FE90" s="14"/>
      <c r="FF90" s="295"/>
      <c r="FG90" s="41">
        <v>43622</v>
      </c>
      <c r="FH90" s="41">
        <f ca="1">IF(BK90&gt;0,IF(DH90&gt;0,WORKDAY(DG90,20),IF(CY90&gt;0,WORKDAY(CX90,30),IF(CT90&gt;0,WORKDAY(CS90,40),FG90))),"-")</f>
        <v>44089</v>
      </c>
      <c r="FI90" s="41"/>
      <c r="FJ90" s="14"/>
      <c r="FK90" s="41" t="str">
        <f>IF(FJ90&gt;0,WORKDAY(FG90,10),"-")</f>
        <v>-</v>
      </c>
      <c r="FL90" s="41" t="str">
        <f>IF(FJ90&gt;0,WORKDAY(FH90,10),"-")</f>
        <v>-</v>
      </c>
      <c r="FM90" s="14"/>
      <c r="FN90" s="14"/>
      <c r="FO90" s="143"/>
      <c r="FP90" s="41">
        <v>43622</v>
      </c>
      <c r="FQ90" s="41" t="str">
        <f>IF(BT90&gt;0,IF(DQ90&gt;0,WORKDAY(DP90,20),IF(DH90&gt;0,WORKDAY(DG90,30),IF(DC90&gt;0,WORKDAY(DB90,40),FP90))),"-")</f>
        <v>-</v>
      </c>
      <c r="FR90" s="14"/>
      <c r="FS90" s="14"/>
      <c r="FT90" s="41" t="str">
        <f>IF(FS90&gt;0,WORKDAY(FP90,10),"-")</f>
        <v>-</v>
      </c>
      <c r="FU90" s="41" t="str">
        <f>IF(FS90&gt;0,WORKDAY(FQ90,10),"-")</f>
        <v>-</v>
      </c>
      <c r="FV90" s="14"/>
      <c r="FW90" s="14"/>
      <c r="FX90" s="143"/>
      <c r="FY90" s="41">
        <v>43622</v>
      </c>
      <c r="FZ90" s="41" t="str">
        <f>IF(CC90&gt;0,IF(DZ90&gt;0,WORKDAY(DY90,20),IF(DQ90&gt;0,WORKDAY(DP90,30),IF(DL90&gt;0,WORKDAY(DK90,40),FY90))),"-")</f>
        <v>-</v>
      </c>
      <c r="GA90" s="14"/>
      <c r="GB90" s="14"/>
      <c r="GC90" s="41" t="str">
        <f>IF(GB90&gt;0,WORKDAY(FY90,10),"-")</f>
        <v>-</v>
      </c>
      <c r="GD90" s="41" t="str">
        <f>IF(GB90&gt;0,WORKDAY(FZ90,10),"-")</f>
        <v>-</v>
      </c>
      <c r="GE90" s="14"/>
      <c r="GF90" s="14"/>
      <c r="GG90" s="205"/>
      <c r="GH90" s="41"/>
      <c r="GI90" s="41"/>
      <c r="GJ90" s="14"/>
      <c r="GK90" s="14"/>
      <c r="GL90" s="41" t="str">
        <f>IF(GK90&gt;0,WORKDAY(GH90,10),"-")</f>
        <v>-</v>
      </c>
      <c r="GM90" s="41" t="str">
        <f>IF(GK90&gt;0,WORKDAY(GI90,10),"-")</f>
        <v>-</v>
      </c>
      <c r="GN90" s="14"/>
      <c r="GO90" s="14"/>
      <c r="GP90" s="228"/>
      <c r="GQ90" s="295"/>
      <c r="GR90" s="295"/>
      <c r="GS90" s="295"/>
      <c r="GT90" s="295"/>
      <c r="GU90" s="295"/>
      <c r="GV90" s="295"/>
      <c r="GW90" s="295"/>
      <c r="GX90" s="295"/>
      <c r="GY90" s="295"/>
      <c r="GZ90" s="147"/>
      <c r="HA90" s="143">
        <f t="shared" ca="1" si="109"/>
        <v>1</v>
      </c>
      <c r="HB90" s="44">
        <f t="shared" ca="1" si="110"/>
        <v>1.3819095477386936E-3</v>
      </c>
      <c r="HC90" s="44">
        <f t="shared" ca="1" si="111"/>
        <v>2.5125628140703518E-3</v>
      </c>
      <c r="HD90" s="44">
        <f t="shared" ca="1" si="112"/>
        <v>2.2357723577235778E-3</v>
      </c>
      <c r="HE90" s="44">
        <f t="shared" ca="1" si="113"/>
        <v>4.0650406504065045E-3</v>
      </c>
      <c r="HF90" s="44"/>
      <c r="HG90" s="44"/>
      <c r="HH90" s="261"/>
      <c r="HI90" s="14" t="str">
        <f t="shared" si="114"/>
        <v>GA</v>
      </c>
      <c r="HJ90" s="41">
        <f t="shared" si="115"/>
        <v>43987</v>
      </c>
      <c r="HK90" s="267" t="str">
        <f t="shared" si="116"/>
        <v>A1</v>
      </c>
      <c r="HL90" s="268" t="str">
        <f t="shared" si="117"/>
        <v>0055-P2-GA1-CPC-TRM-00504</v>
      </c>
      <c r="HM90" s="320">
        <v>1</v>
      </c>
      <c r="HN90" t="s">
        <v>812</v>
      </c>
      <c r="HO90" s="351">
        <f t="shared" si="118"/>
        <v>1</v>
      </c>
      <c r="HP90" s="351" t="str">
        <f t="shared" si="119"/>
        <v>не выгружено 00</v>
      </c>
      <c r="HQ90" s="351" t="str">
        <f t="shared" si="120"/>
        <v>выгружено A1</v>
      </c>
      <c r="HR90" s="351">
        <f t="shared" si="121"/>
        <v>1</v>
      </c>
      <c r="HS90" s="351" t="b">
        <f t="shared" si="122"/>
        <v>0</v>
      </c>
      <c r="HT90" s="351" t="str">
        <f t="shared" si="123"/>
        <v>Выпустить в 00</v>
      </c>
      <c r="HU90" s="351" t="str">
        <f t="shared" si="124"/>
        <v>0055-P2-CPC-GA1-TRM-00409</v>
      </c>
      <c r="HV90" s="351">
        <f t="shared" si="125"/>
        <v>43987</v>
      </c>
      <c r="HW90" s="351" t="str">
        <f t="shared" si="126"/>
        <v>0055-P2-CPC-GA1-TRM-00409</v>
      </c>
      <c r="HX90" s="351">
        <f t="shared" si="127"/>
        <v>44033</v>
      </c>
      <c r="HY90" s="364"/>
      <c r="HZ90" s="361" t="str">
        <f t="shared" si="128"/>
        <v>выгружено</v>
      </c>
      <c r="IA90" s="361" t="str">
        <f t="shared" si="129"/>
        <v>A1</v>
      </c>
      <c r="IB90" s="361">
        <f t="shared" si="130"/>
        <v>1</v>
      </c>
      <c r="IC90" s="361">
        <f t="shared" si="131"/>
        <v>1</v>
      </c>
      <c r="ID90" s="351" t="str">
        <f t="shared" si="132"/>
        <v>1</v>
      </c>
      <c r="IE90" s="351" t="s">
        <v>894</v>
      </c>
      <c r="IF90" s="356">
        <v>1</v>
      </c>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row>
    <row r="91" spans="1:287" s="1" customFormat="1" ht="57" customHeight="1">
      <c r="A91" s="15"/>
      <c r="B91" s="31" t="s">
        <v>164</v>
      </c>
      <c r="C91" s="31" t="s">
        <v>165</v>
      </c>
      <c r="D91" s="14"/>
      <c r="E91" s="14"/>
      <c r="F91" s="14"/>
      <c r="G91" s="14"/>
      <c r="H91" s="14" t="s">
        <v>723</v>
      </c>
      <c r="I91" s="14" t="s">
        <v>724</v>
      </c>
      <c r="J91" s="14"/>
      <c r="K91" s="14"/>
      <c r="L91" s="14"/>
      <c r="M91" s="14"/>
      <c r="N91" s="14"/>
      <c r="O91" s="14"/>
      <c r="P91" s="14" t="s">
        <v>725</v>
      </c>
      <c r="Q91" s="14" t="s">
        <v>726</v>
      </c>
      <c r="R91" s="14" t="s">
        <v>215</v>
      </c>
      <c r="S91" s="14" t="s">
        <v>399</v>
      </c>
      <c r="T91" s="14" t="s">
        <v>408</v>
      </c>
      <c r="U91" s="14" t="s">
        <v>166</v>
      </c>
      <c r="V91" s="14"/>
      <c r="W91" s="14" t="str">
        <f>CONCATENATE(X91,"-",Y91,"-",Z91,AA91,,AB91,"-",AC91)</f>
        <v>4-30-JSMCI-0001</v>
      </c>
      <c r="X91" s="31">
        <v>4</v>
      </c>
      <c r="Y91" s="31">
        <v>30</v>
      </c>
      <c r="Z91" s="14" t="s">
        <v>337</v>
      </c>
      <c r="AA91" s="14" t="s">
        <v>333</v>
      </c>
      <c r="AB91" s="14" t="s">
        <v>334</v>
      </c>
      <c r="AC91" s="31" t="s">
        <v>194</v>
      </c>
      <c r="AD91" s="14"/>
      <c r="AE91" s="31">
        <v>3</v>
      </c>
      <c r="AF91" s="31">
        <v>3</v>
      </c>
      <c r="AG91" s="31" t="s">
        <v>174</v>
      </c>
      <c r="AH91" s="31">
        <v>437</v>
      </c>
      <c r="AI91" s="31" t="s">
        <v>198</v>
      </c>
      <c r="AJ91" s="14"/>
      <c r="AK91" s="14"/>
      <c r="AL91" s="14" t="s">
        <v>128</v>
      </c>
      <c r="AM91" s="14"/>
      <c r="AN91" s="14" t="s">
        <v>177</v>
      </c>
      <c r="AO91" s="14" t="str">
        <f>CONCATENATE("0055-",B91,"-",C91,"-","4",".",AE91,".",AF91,".",AG91,".",AH91,"-",AL91,".",AN91,"-",AI91)</f>
        <v>0055-CPC-GA1-4.3.3.30.437-ATH2.V0-0002</v>
      </c>
      <c r="AP91" s="14" t="str">
        <f>CONCATENATE("0055-",B91,"-",C91,"-","4",".",AE91,".",AF91,".",AG91,".",AH91,"-",AL91,"-",AN91,"-",AI91,"_",BD91,"_",U91)</f>
        <v>0055-CPC-GA1-4.3.3.30.437-ATH2-V0-0002_A1_ER</v>
      </c>
      <c r="AQ91" s="21" t="s">
        <v>355</v>
      </c>
      <c r="AR91" s="21" t="s">
        <v>435</v>
      </c>
      <c r="AS91" s="21" t="s">
        <v>415</v>
      </c>
      <c r="AT91" s="21" t="s">
        <v>416</v>
      </c>
      <c r="AU91" s="21" t="s">
        <v>351</v>
      </c>
      <c r="AV91" s="21" t="s">
        <v>367</v>
      </c>
      <c r="AW91" s="21" t="str">
        <f>CONCATENATE(AQ91," ",AS91,CHAR(10),W91,CHAR(10),AU91)</f>
        <v>SIS Marshalling Cabinet for IS channels 
4-30-JSMCI-0001
General view drawings</v>
      </c>
      <c r="AX91" s="21" t="str">
        <f>CONCATENATE(AR91," ",AT91,CHAR(10),W91,CHAR(10),AV91)</f>
        <v>Шкаф кроссовый ПАЗ, аналоговые и дискретные сигналы, искробезопасный
4-30-JSMCI-0001
Чертеж общего вида</v>
      </c>
      <c r="AY91" s="14"/>
      <c r="AZ91" s="14" t="s">
        <v>798</v>
      </c>
      <c r="BA91" s="14" t="s">
        <v>600</v>
      </c>
      <c r="BB91" s="14" t="str">
        <f t="shared" si="133"/>
        <v>A1</v>
      </c>
      <c r="BC91" s="14" t="str">
        <f t="shared" si="134"/>
        <v>IFR</v>
      </c>
      <c r="BD91" s="14" t="str">
        <f>BB91</f>
        <v>A1</v>
      </c>
      <c r="BE91" s="14"/>
      <c r="BF91" s="14"/>
      <c r="BG91" s="20"/>
      <c r="BH91" s="14"/>
      <c r="BI91" s="14"/>
      <c r="BJ91" s="336">
        <v>44088</v>
      </c>
      <c r="BK91" s="336">
        <f ca="1">IF(BM91&gt;0,BL91,IF(BJ91&lt;TODAY(),WORKDAY(TODAY(),14),BJ91))</f>
        <v>43987</v>
      </c>
      <c r="BL91" s="41">
        <v>43987</v>
      </c>
      <c r="BM91" s="14" t="s">
        <v>859</v>
      </c>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336">
        <f>WORKDAY(BJ91,10)</f>
        <v>44102</v>
      </c>
      <c r="CR91" s="336">
        <f ca="1">IF(BM91&gt;0,WORKDAY(BK91,20),"-")</f>
        <v>44015</v>
      </c>
      <c r="CS91" s="336">
        <v>44033</v>
      </c>
      <c r="CT91" s="325" t="s">
        <v>905</v>
      </c>
      <c r="CU91" s="143">
        <v>1</v>
      </c>
      <c r="CV91" s="41">
        <f>IF(CT91&gt;0,WORKDAY(CQ91,10),"-")</f>
        <v>44116</v>
      </c>
      <c r="CW91" s="41">
        <f ca="1">IF(CT91&gt;0,WORKDAY(CR91,10),"-")</f>
        <v>44029</v>
      </c>
      <c r="CX91" s="14"/>
      <c r="CY91" s="14"/>
      <c r="CZ91" s="41" t="str">
        <f>IF(CY91&gt;0,WORKDAY(CV91,10),"-")</f>
        <v>-</v>
      </c>
      <c r="DA91" s="41" t="str">
        <f>IF(CY91&gt;0,WORKDAY(CW91,10),"-")</f>
        <v>-</v>
      </c>
      <c r="DB91" s="14"/>
      <c r="DC91" s="14"/>
      <c r="DD91" s="143"/>
      <c r="DE91" s="41" t="str">
        <f>IF(DC91&gt;0,WORKDAY(CZ91,10),"-")</f>
        <v>-</v>
      </c>
      <c r="DF91" s="41" t="str">
        <f>IF(DC91&gt;0,WORKDAY(DA91,10),"-")</f>
        <v>-</v>
      </c>
      <c r="DG91" s="14"/>
      <c r="DH91" s="14"/>
      <c r="DI91" s="41" t="str">
        <f>IF(DH91&gt;0,WORKDAY(DE91,10),"-")</f>
        <v>-</v>
      </c>
      <c r="DJ91" s="41" t="str">
        <f>IF(DH91&gt;0,WORKDAY(DF91,10),"-")</f>
        <v>-</v>
      </c>
      <c r="DK91" s="14"/>
      <c r="DL91" s="14"/>
      <c r="DM91" s="143"/>
      <c r="DN91" s="41" t="str">
        <f>IF(DL91&gt;0,WORKDAY(DI91,10),"-")</f>
        <v>-</v>
      </c>
      <c r="DO91" s="41" t="str">
        <f>IF(DL91&gt;0,WORKDAY(DJ91,10),"-")</f>
        <v>-</v>
      </c>
      <c r="DP91" s="14"/>
      <c r="DQ91" s="14"/>
      <c r="DR91" s="41" t="str">
        <f>IF(DQ91&gt;0,WORKDAY(DN91,10),"-")</f>
        <v>-</v>
      </c>
      <c r="DS91" s="41" t="str">
        <f>IF(DQ91&gt;0,WORKDAY(DO91,10),"-")</f>
        <v>-</v>
      </c>
      <c r="DT91" s="14"/>
      <c r="DU91" s="14"/>
      <c r="DV91" s="205"/>
      <c r="DW91" s="41" t="str">
        <f>IF(DU91&gt;0,WORKDAY(DR91,10),"-")</f>
        <v>-</v>
      </c>
      <c r="DX91" s="41" t="str">
        <f>IF(DU91&gt;0,WORKDAY(DS91,10),"-")</f>
        <v>-</v>
      </c>
      <c r="DY91" s="14"/>
      <c r="DZ91" s="14"/>
      <c r="EA91" s="41" t="str">
        <f>IF(DZ91&gt;0,WORKDAY(DW91,10),"-")</f>
        <v>-</v>
      </c>
      <c r="EB91" s="41" t="str">
        <f>IF(DZ91&gt;0,WORKDAY(DX91,10),"-")</f>
        <v>-</v>
      </c>
      <c r="EC91" s="14"/>
      <c r="ED91" s="14"/>
      <c r="EE91" s="205"/>
      <c r="EF91" s="41" t="str">
        <f>IF(ED91&gt;0,WORKDAY(EA91,10),"-")</f>
        <v>-</v>
      </c>
      <c r="EG91" s="41" t="str">
        <f>IF(ED91&gt;0,WORKDAY(EB91,10),"-")</f>
        <v>-</v>
      </c>
      <c r="EH91" s="14"/>
      <c r="EI91" s="14"/>
      <c r="EJ91" s="41" t="str">
        <f>IF(EI91&gt;0,WORKDAY(EF91,10),"-")</f>
        <v>-</v>
      </c>
      <c r="EK91" s="41" t="str">
        <f>IF(EI91&gt;0,WORKDAY(EG91,10),"-")</f>
        <v>-</v>
      </c>
      <c r="EL91" s="14"/>
      <c r="EM91" s="14"/>
      <c r="EN91" s="205"/>
      <c r="EO91" s="41" t="str">
        <f>IF(EM91&gt;0,WORKDAY(EJ91,10),"-")</f>
        <v>-</v>
      </c>
      <c r="EP91" s="41" t="str">
        <f>IF(EM91&gt;0,WORKDAY(EK91,10),"-")</f>
        <v>-</v>
      </c>
      <c r="EQ91" s="14"/>
      <c r="ER91" s="14"/>
      <c r="ES91" s="41" t="str">
        <f>IF(ER91&gt;0,WORKDAY(EO91,10),"-")</f>
        <v>-</v>
      </c>
      <c r="ET91" s="41" t="str">
        <f>IF(ER91&gt;0,WORKDAY(EP91,10),"-")</f>
        <v>-</v>
      </c>
      <c r="EU91" s="14"/>
      <c r="EV91" s="14"/>
      <c r="EW91" s="205"/>
      <c r="EX91" s="41" t="str">
        <f>IF(EV91&gt;0,WORKDAY(ES91,10),"-")</f>
        <v>-</v>
      </c>
      <c r="EY91" s="41" t="str">
        <f>IF(EV91&gt;0,WORKDAY(ET91,10),"-")</f>
        <v>-</v>
      </c>
      <c r="EZ91" s="14"/>
      <c r="FA91" s="14"/>
      <c r="FB91" s="41" t="str">
        <f>IF(FA91&gt;0,WORKDAY(EX91,10),"-")</f>
        <v>-</v>
      </c>
      <c r="FC91" s="41" t="str">
        <f>IF(FA91&gt;0,WORKDAY(EY91,10),"-")</f>
        <v>-</v>
      </c>
      <c r="FD91" s="14"/>
      <c r="FE91" s="14"/>
      <c r="FF91" s="295"/>
      <c r="FG91" s="41">
        <v>43622</v>
      </c>
      <c r="FH91" s="41">
        <f ca="1">IF(BK91&gt;0,IF(DH91&gt;0,WORKDAY(DG91,20),IF(CY91&gt;0,WORKDAY(CX91,30),IF(CT91&gt;0,WORKDAY(CS91,40),FG91))),"-")</f>
        <v>44089</v>
      </c>
      <c r="FI91" s="41"/>
      <c r="FJ91" s="14"/>
      <c r="FK91" s="41" t="str">
        <f>IF(FJ91&gt;0,WORKDAY(FG91,10),"-")</f>
        <v>-</v>
      </c>
      <c r="FL91" s="41" t="str">
        <f>IF(FJ91&gt;0,WORKDAY(FH91,10),"-")</f>
        <v>-</v>
      </c>
      <c r="FM91" s="14"/>
      <c r="FN91" s="14"/>
      <c r="FO91" s="143"/>
      <c r="FP91" s="41">
        <v>43622</v>
      </c>
      <c r="FQ91" s="41" t="str">
        <f>IF(BT91&gt;0,IF(DQ91&gt;0,WORKDAY(DP91,20),IF(DH91&gt;0,WORKDAY(DG91,30),IF(DC91&gt;0,WORKDAY(DB91,40),FP91))),"-")</f>
        <v>-</v>
      </c>
      <c r="FR91" s="14"/>
      <c r="FS91" s="14"/>
      <c r="FT91" s="41" t="str">
        <f>IF(FS91&gt;0,WORKDAY(FP91,10),"-")</f>
        <v>-</v>
      </c>
      <c r="FU91" s="41" t="str">
        <f>IF(FS91&gt;0,WORKDAY(FQ91,10),"-")</f>
        <v>-</v>
      </c>
      <c r="FV91" s="14"/>
      <c r="FW91" s="14"/>
      <c r="FX91" s="143"/>
      <c r="FY91" s="41">
        <v>43622</v>
      </c>
      <c r="FZ91" s="41" t="str">
        <f>IF(CC91&gt;0,IF(DZ91&gt;0,WORKDAY(DY91,20),IF(DQ91&gt;0,WORKDAY(DP91,30),IF(DL91&gt;0,WORKDAY(DK91,40),FY91))),"-")</f>
        <v>-</v>
      </c>
      <c r="GA91" s="14"/>
      <c r="GB91" s="14"/>
      <c r="GC91" s="41" t="str">
        <f>IF(GB91&gt;0,WORKDAY(FY91,10),"-")</f>
        <v>-</v>
      </c>
      <c r="GD91" s="41" t="str">
        <f>IF(GB91&gt;0,WORKDAY(FZ91,10),"-")</f>
        <v>-</v>
      </c>
      <c r="GE91" s="14"/>
      <c r="GF91" s="14"/>
      <c r="GG91" s="205"/>
      <c r="GH91" s="41"/>
      <c r="GI91" s="41"/>
      <c r="GJ91" s="14"/>
      <c r="GK91" s="14"/>
      <c r="GL91" s="41" t="str">
        <f>IF(GK91&gt;0,WORKDAY(GH91,10),"-")</f>
        <v>-</v>
      </c>
      <c r="GM91" s="41" t="str">
        <f>IF(GK91&gt;0,WORKDAY(GI91,10),"-")</f>
        <v>-</v>
      </c>
      <c r="GN91" s="14"/>
      <c r="GO91" s="14"/>
      <c r="GP91" s="228"/>
      <c r="GQ91" s="295"/>
      <c r="GR91" s="295"/>
      <c r="GS91" s="295"/>
      <c r="GT91" s="295"/>
      <c r="GU91" s="295"/>
      <c r="GV91" s="295"/>
      <c r="GW91" s="295"/>
      <c r="GX91" s="295"/>
      <c r="GY91" s="295"/>
      <c r="GZ91" s="147"/>
      <c r="HA91" s="143">
        <f t="shared" ca="1" si="109"/>
        <v>1</v>
      </c>
      <c r="HB91" s="44">
        <f t="shared" ca="1" si="110"/>
        <v>1.3819095477386936E-3</v>
      </c>
      <c r="HC91" s="44">
        <f t="shared" ca="1" si="111"/>
        <v>2.5125628140703518E-3</v>
      </c>
      <c r="HD91" s="44">
        <f t="shared" ca="1" si="112"/>
        <v>2.2357723577235778E-3</v>
      </c>
      <c r="HE91" s="44">
        <f t="shared" ca="1" si="113"/>
        <v>4.0650406504065045E-3</v>
      </c>
      <c r="HF91" s="44"/>
      <c r="HG91" s="44"/>
      <c r="HH91" s="261"/>
      <c r="HI91" s="14" t="str">
        <f t="shared" si="114"/>
        <v>GA</v>
      </c>
      <c r="HJ91" s="41">
        <f t="shared" si="115"/>
        <v>43987</v>
      </c>
      <c r="HK91" s="267" t="str">
        <f t="shared" si="116"/>
        <v>A1</v>
      </c>
      <c r="HL91" s="268" t="str">
        <f t="shared" si="117"/>
        <v>0055-P2-GA1-CPC-TRM-00504</v>
      </c>
      <c r="HM91" s="320">
        <v>1</v>
      </c>
      <c r="HN91" t="s">
        <v>812</v>
      </c>
      <c r="HO91" s="351">
        <f t="shared" si="118"/>
        <v>1</v>
      </c>
      <c r="HP91" s="351" t="str">
        <f t="shared" si="119"/>
        <v>не выгружено 00</v>
      </c>
      <c r="HQ91" s="351" t="str">
        <f t="shared" si="120"/>
        <v>выгружено A1</v>
      </c>
      <c r="HR91" s="351">
        <f t="shared" si="121"/>
        <v>1</v>
      </c>
      <c r="HS91" s="351" t="b">
        <f t="shared" si="122"/>
        <v>0</v>
      </c>
      <c r="HT91" s="351" t="str">
        <f t="shared" si="123"/>
        <v>Выпустить в 00</v>
      </c>
      <c r="HU91" s="351" t="str">
        <f t="shared" si="124"/>
        <v>0055-P2-CPC-GA1-TRM-00409</v>
      </c>
      <c r="HV91" s="351">
        <f t="shared" si="125"/>
        <v>43987</v>
      </c>
      <c r="HW91" s="351" t="str">
        <f t="shared" si="126"/>
        <v>0055-P2-CPC-GA1-TRM-00409</v>
      </c>
      <c r="HX91" s="351">
        <f t="shared" si="127"/>
        <v>44033</v>
      </c>
      <c r="HY91" s="364"/>
      <c r="HZ91" s="361" t="str">
        <f t="shared" si="128"/>
        <v>выгружено</v>
      </c>
      <c r="IA91" s="361" t="str">
        <f t="shared" si="129"/>
        <v>A1</v>
      </c>
      <c r="IB91" s="361">
        <f t="shared" si="130"/>
        <v>1</v>
      </c>
      <c r="IC91" s="361">
        <f t="shared" si="131"/>
        <v>1</v>
      </c>
      <c r="ID91" s="351" t="str">
        <f t="shared" si="132"/>
        <v>1</v>
      </c>
      <c r="IE91" s="351" t="s">
        <v>894</v>
      </c>
      <c r="IF91" s="356">
        <v>1</v>
      </c>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row>
    <row r="92" spans="1:287" s="1" customFormat="1" ht="57" customHeight="1">
      <c r="A92" s="15"/>
      <c r="B92" s="31" t="s">
        <v>164</v>
      </c>
      <c r="C92" s="31" t="s">
        <v>165</v>
      </c>
      <c r="D92" s="14"/>
      <c r="E92" s="14"/>
      <c r="F92" s="14"/>
      <c r="G92" s="14"/>
      <c r="H92" s="14" t="s">
        <v>723</v>
      </c>
      <c r="I92" s="14" t="s">
        <v>724</v>
      </c>
      <c r="J92" s="14"/>
      <c r="K92" s="14"/>
      <c r="L92" s="14"/>
      <c r="M92" s="14"/>
      <c r="N92" s="14"/>
      <c r="O92" s="14"/>
      <c r="P92" s="14" t="s">
        <v>725</v>
      </c>
      <c r="Q92" s="14" t="s">
        <v>726</v>
      </c>
      <c r="R92" s="14" t="s">
        <v>215</v>
      </c>
      <c r="S92" s="14" t="s">
        <v>399</v>
      </c>
      <c r="T92" s="14" t="s">
        <v>408</v>
      </c>
      <c r="U92" s="14" t="s">
        <v>166</v>
      </c>
      <c r="V92" s="14"/>
      <c r="W92" s="14" t="str">
        <f>CONCATENATE(X92,"-",Y92,"-",Z92,AA92,,AB92,"-",AC92)</f>
        <v>4-30-JSMCI-0001</v>
      </c>
      <c r="X92" s="31">
        <v>4</v>
      </c>
      <c r="Y92" s="31">
        <v>30</v>
      </c>
      <c r="Z92" s="14" t="s">
        <v>337</v>
      </c>
      <c r="AA92" s="14" t="s">
        <v>333</v>
      </c>
      <c r="AB92" s="14" t="s">
        <v>334</v>
      </c>
      <c r="AC92" s="31" t="s">
        <v>194</v>
      </c>
      <c r="AD92" s="14"/>
      <c r="AE92" s="31">
        <v>3</v>
      </c>
      <c r="AF92" s="31">
        <v>3</v>
      </c>
      <c r="AG92" s="31" t="s">
        <v>174</v>
      </c>
      <c r="AH92" s="31">
        <v>437</v>
      </c>
      <c r="AI92" s="31" t="s">
        <v>198</v>
      </c>
      <c r="AJ92" s="14"/>
      <c r="AK92" s="14"/>
      <c r="AL92" s="14" t="s">
        <v>128</v>
      </c>
      <c r="AM92" s="14"/>
      <c r="AN92" s="14" t="s">
        <v>178</v>
      </c>
      <c r="AO92" s="14" t="str">
        <f>CONCATENATE("0055-",B92,"-",C92,"-","4",".",AE92,".",AF92,".",AG92,".",AH92,"-",AL92,".",AN92,"-",AI92)</f>
        <v>0055-CPC-GA1-4.3.3.30.437-ATH2.SB-0002</v>
      </c>
      <c r="AP92" s="14" t="str">
        <f>CONCATENATE("0055-",B92,"-",C92,"-","4",".",AE92,".",AF92,".",AG92,".",AH92,"-",AL92,"-",AN92,"-",AI92,"_",BD92,"_",U92)</f>
        <v>0055-CPC-GA1-4.3.3.30.437-ATH2-SB-0002_A1_ER</v>
      </c>
      <c r="AQ92" s="21" t="s">
        <v>355</v>
      </c>
      <c r="AR92" s="21" t="s">
        <v>435</v>
      </c>
      <c r="AS92" s="21" t="s">
        <v>415</v>
      </c>
      <c r="AT92" s="21" t="s">
        <v>416</v>
      </c>
      <c r="AU92" s="21" t="s">
        <v>352</v>
      </c>
      <c r="AV92" s="21" t="s">
        <v>368</v>
      </c>
      <c r="AW92" s="21" t="str">
        <f>CONCATENATE(AQ92," ",AS92,CHAR(10),W92,CHAR(10),AU92)</f>
        <v>SIS Marshalling Cabinet for IS channels 
4-30-JSMCI-0001
Electrical circuits</v>
      </c>
      <c r="AX92" s="21" t="str">
        <f>CONCATENATE(AR92," ",AT92,CHAR(10),W92,CHAR(10),AV92)</f>
        <v>Шкаф кроссовый ПАЗ, аналоговые и дискретные сигналы, искробезопасный
4-30-JSMCI-0001
Схема электрическая принципиальная</v>
      </c>
      <c r="AY92" s="14"/>
      <c r="AZ92" s="14" t="s">
        <v>798</v>
      </c>
      <c r="BA92" s="14" t="s">
        <v>600</v>
      </c>
      <c r="BB92" s="14" t="str">
        <f t="shared" si="133"/>
        <v>A1</v>
      </c>
      <c r="BC92" s="14" t="str">
        <f t="shared" si="134"/>
        <v>IFR</v>
      </c>
      <c r="BD92" s="14" t="str">
        <f>BB92</f>
        <v>A1</v>
      </c>
      <c r="BE92" s="14"/>
      <c r="BF92" s="14"/>
      <c r="BG92" s="20"/>
      <c r="BH92" s="14"/>
      <c r="BI92" s="14"/>
      <c r="BJ92" s="336">
        <v>44088</v>
      </c>
      <c r="BK92" s="336">
        <f ca="1">IF(BM92&gt;0,BL92,IF(BJ92&lt;TODAY(),WORKDAY(TODAY(),14),BJ92))</f>
        <v>43987</v>
      </c>
      <c r="BL92" s="41">
        <v>43987</v>
      </c>
      <c r="BM92" s="14" t="s">
        <v>859</v>
      </c>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336">
        <f>WORKDAY(BJ92,10)</f>
        <v>44102</v>
      </c>
      <c r="CR92" s="336">
        <f ca="1">IF(BM92&gt;0,WORKDAY(BK92,20),"-")</f>
        <v>44015</v>
      </c>
      <c r="CS92" s="336">
        <v>44033</v>
      </c>
      <c r="CT92" s="325" t="s">
        <v>905</v>
      </c>
      <c r="CU92" s="143">
        <v>1</v>
      </c>
      <c r="CV92" s="41">
        <f>IF(CT92&gt;0,WORKDAY(CQ92,10),"-")</f>
        <v>44116</v>
      </c>
      <c r="CW92" s="41">
        <f ca="1">IF(CT92&gt;0,WORKDAY(CR92,10),"-")</f>
        <v>44029</v>
      </c>
      <c r="CX92" s="14"/>
      <c r="CY92" s="14"/>
      <c r="CZ92" s="41" t="str">
        <f>IF(CY92&gt;0,WORKDAY(CV92,10),"-")</f>
        <v>-</v>
      </c>
      <c r="DA92" s="41" t="str">
        <f>IF(CY92&gt;0,WORKDAY(CW92,10),"-")</f>
        <v>-</v>
      </c>
      <c r="DB92" s="14"/>
      <c r="DC92" s="14"/>
      <c r="DD92" s="143"/>
      <c r="DE92" s="41" t="str">
        <f>IF(DC92&gt;0,WORKDAY(CZ92,10),"-")</f>
        <v>-</v>
      </c>
      <c r="DF92" s="41" t="str">
        <f>IF(DC92&gt;0,WORKDAY(DA92,10),"-")</f>
        <v>-</v>
      </c>
      <c r="DG92" s="14"/>
      <c r="DH92" s="14"/>
      <c r="DI92" s="41" t="str">
        <f>IF(DH92&gt;0,WORKDAY(DE92,10),"-")</f>
        <v>-</v>
      </c>
      <c r="DJ92" s="41" t="str">
        <f>IF(DH92&gt;0,WORKDAY(DF92,10),"-")</f>
        <v>-</v>
      </c>
      <c r="DK92" s="14"/>
      <c r="DL92" s="14"/>
      <c r="DM92" s="143"/>
      <c r="DN92" s="41" t="str">
        <f>IF(DL92&gt;0,WORKDAY(DI92,10),"-")</f>
        <v>-</v>
      </c>
      <c r="DO92" s="41" t="str">
        <f>IF(DL92&gt;0,WORKDAY(DJ92,10),"-")</f>
        <v>-</v>
      </c>
      <c r="DP92" s="14"/>
      <c r="DQ92" s="14"/>
      <c r="DR92" s="41" t="str">
        <f>IF(DQ92&gt;0,WORKDAY(DN92,10),"-")</f>
        <v>-</v>
      </c>
      <c r="DS92" s="41" t="str">
        <f>IF(DQ92&gt;0,WORKDAY(DO92,10),"-")</f>
        <v>-</v>
      </c>
      <c r="DT92" s="14"/>
      <c r="DU92" s="14"/>
      <c r="DV92" s="205"/>
      <c r="DW92" s="41" t="str">
        <f>IF(DU92&gt;0,WORKDAY(DR92,10),"-")</f>
        <v>-</v>
      </c>
      <c r="DX92" s="41" t="str">
        <f>IF(DU92&gt;0,WORKDAY(DS92,10),"-")</f>
        <v>-</v>
      </c>
      <c r="DY92" s="14"/>
      <c r="DZ92" s="14"/>
      <c r="EA92" s="41" t="str">
        <f>IF(DZ92&gt;0,WORKDAY(DW92,10),"-")</f>
        <v>-</v>
      </c>
      <c r="EB92" s="41" t="str">
        <f>IF(DZ92&gt;0,WORKDAY(DX92,10),"-")</f>
        <v>-</v>
      </c>
      <c r="EC92" s="14"/>
      <c r="ED92" s="14"/>
      <c r="EE92" s="205"/>
      <c r="EF92" s="41" t="str">
        <f>IF(ED92&gt;0,WORKDAY(EA92,10),"-")</f>
        <v>-</v>
      </c>
      <c r="EG92" s="41" t="str">
        <f>IF(ED92&gt;0,WORKDAY(EB92,10),"-")</f>
        <v>-</v>
      </c>
      <c r="EH92" s="14"/>
      <c r="EI92" s="14"/>
      <c r="EJ92" s="41" t="str">
        <f>IF(EI92&gt;0,WORKDAY(EF92,10),"-")</f>
        <v>-</v>
      </c>
      <c r="EK92" s="41" t="str">
        <f>IF(EI92&gt;0,WORKDAY(EG92,10),"-")</f>
        <v>-</v>
      </c>
      <c r="EL92" s="14"/>
      <c r="EM92" s="14"/>
      <c r="EN92" s="205"/>
      <c r="EO92" s="41" t="str">
        <f>IF(EM92&gt;0,WORKDAY(EJ92,10),"-")</f>
        <v>-</v>
      </c>
      <c r="EP92" s="41" t="str">
        <f>IF(EM92&gt;0,WORKDAY(EK92,10),"-")</f>
        <v>-</v>
      </c>
      <c r="EQ92" s="14"/>
      <c r="ER92" s="14"/>
      <c r="ES92" s="41" t="str">
        <f>IF(ER92&gt;0,WORKDAY(EO92,10),"-")</f>
        <v>-</v>
      </c>
      <c r="ET92" s="41" t="str">
        <f>IF(ER92&gt;0,WORKDAY(EP92,10),"-")</f>
        <v>-</v>
      </c>
      <c r="EU92" s="14"/>
      <c r="EV92" s="14"/>
      <c r="EW92" s="205"/>
      <c r="EX92" s="41" t="str">
        <f>IF(EV92&gt;0,WORKDAY(ES92,10),"-")</f>
        <v>-</v>
      </c>
      <c r="EY92" s="41" t="str">
        <f>IF(EV92&gt;0,WORKDAY(ET92,10),"-")</f>
        <v>-</v>
      </c>
      <c r="EZ92" s="14"/>
      <c r="FA92" s="14"/>
      <c r="FB92" s="41" t="str">
        <f>IF(FA92&gt;0,WORKDAY(EX92,10),"-")</f>
        <v>-</v>
      </c>
      <c r="FC92" s="41" t="str">
        <f>IF(FA92&gt;0,WORKDAY(EY92,10),"-")</f>
        <v>-</v>
      </c>
      <c r="FD92" s="14"/>
      <c r="FE92" s="14"/>
      <c r="FF92" s="295"/>
      <c r="FG92" s="41">
        <v>43622</v>
      </c>
      <c r="FH92" s="41">
        <f ca="1">IF(BK92&gt;0,IF(DH92&gt;0,WORKDAY(DG92,20),IF(CY92&gt;0,WORKDAY(CX92,30),IF(CT92&gt;0,WORKDAY(CS92,40),FG92))),"-")</f>
        <v>44089</v>
      </c>
      <c r="FI92" s="41"/>
      <c r="FJ92" s="14"/>
      <c r="FK92" s="41" t="str">
        <f>IF(FJ92&gt;0,WORKDAY(FG92,10),"-")</f>
        <v>-</v>
      </c>
      <c r="FL92" s="41" t="str">
        <f>IF(FJ92&gt;0,WORKDAY(FH92,10),"-")</f>
        <v>-</v>
      </c>
      <c r="FM92" s="14"/>
      <c r="FN92" s="14"/>
      <c r="FO92" s="143"/>
      <c r="FP92" s="41">
        <v>43622</v>
      </c>
      <c r="FQ92" s="41" t="str">
        <f>IF(BT92&gt;0,IF(DQ92&gt;0,WORKDAY(DP92,20),IF(DH92&gt;0,WORKDAY(DG92,30),IF(DC92&gt;0,WORKDAY(DB92,40),FP92))),"-")</f>
        <v>-</v>
      </c>
      <c r="FR92" s="14"/>
      <c r="FS92" s="14"/>
      <c r="FT92" s="41" t="str">
        <f>IF(FS92&gt;0,WORKDAY(FP92,10),"-")</f>
        <v>-</v>
      </c>
      <c r="FU92" s="41" t="str">
        <f>IF(FS92&gt;0,WORKDAY(FQ92,10),"-")</f>
        <v>-</v>
      </c>
      <c r="FV92" s="14"/>
      <c r="FW92" s="14"/>
      <c r="FX92" s="143"/>
      <c r="FY92" s="41">
        <v>43622</v>
      </c>
      <c r="FZ92" s="41" t="str">
        <f>IF(CC92&gt;0,IF(DZ92&gt;0,WORKDAY(DY92,20),IF(DQ92&gt;0,WORKDAY(DP92,30),IF(DL92&gt;0,WORKDAY(DK92,40),FY92))),"-")</f>
        <v>-</v>
      </c>
      <c r="GA92" s="14"/>
      <c r="GB92" s="14"/>
      <c r="GC92" s="41" t="str">
        <f>IF(GB92&gt;0,WORKDAY(FY92,10),"-")</f>
        <v>-</v>
      </c>
      <c r="GD92" s="41" t="str">
        <f>IF(GB92&gt;0,WORKDAY(FZ92,10),"-")</f>
        <v>-</v>
      </c>
      <c r="GE92" s="14"/>
      <c r="GF92" s="14"/>
      <c r="GG92" s="205"/>
      <c r="GH92" s="41"/>
      <c r="GI92" s="41"/>
      <c r="GJ92" s="14"/>
      <c r="GK92" s="14"/>
      <c r="GL92" s="41" t="str">
        <f>IF(GK92&gt;0,WORKDAY(GH92,10),"-")</f>
        <v>-</v>
      </c>
      <c r="GM92" s="41" t="str">
        <f>IF(GK92&gt;0,WORKDAY(GI92,10),"-")</f>
        <v>-</v>
      </c>
      <c r="GN92" s="14"/>
      <c r="GO92" s="14"/>
      <c r="GP92" s="228"/>
      <c r="GQ92" s="295"/>
      <c r="GR92" s="295"/>
      <c r="GS92" s="295"/>
      <c r="GT92" s="295"/>
      <c r="GU92" s="295"/>
      <c r="GV92" s="295"/>
      <c r="GW92" s="295"/>
      <c r="GX92" s="295"/>
      <c r="GY92" s="295"/>
      <c r="GZ92" s="147"/>
      <c r="HA92" s="143">
        <f t="shared" ca="1" si="109"/>
        <v>1</v>
      </c>
      <c r="HB92" s="44">
        <f t="shared" ca="1" si="110"/>
        <v>1.3819095477386936E-3</v>
      </c>
      <c r="HC92" s="44">
        <f t="shared" ca="1" si="111"/>
        <v>2.5125628140703518E-3</v>
      </c>
      <c r="HD92" s="44">
        <f t="shared" ca="1" si="112"/>
        <v>2.2357723577235778E-3</v>
      </c>
      <c r="HE92" s="44">
        <f t="shared" ca="1" si="113"/>
        <v>4.0650406504065045E-3</v>
      </c>
      <c r="HF92" s="44"/>
      <c r="HG92" s="44"/>
      <c r="HH92" s="261"/>
      <c r="HI92" s="14" t="str">
        <f t="shared" si="114"/>
        <v>GA</v>
      </c>
      <c r="HJ92" s="41">
        <f t="shared" si="115"/>
        <v>43987</v>
      </c>
      <c r="HK92" s="267" t="str">
        <f t="shared" si="116"/>
        <v>A1</v>
      </c>
      <c r="HL92" s="268" t="str">
        <f t="shared" si="117"/>
        <v>0055-P2-GA1-CPC-TRM-00504</v>
      </c>
      <c r="HM92" s="320">
        <v>1</v>
      </c>
      <c r="HN92" t="s">
        <v>812</v>
      </c>
      <c r="HO92" s="351">
        <f t="shared" si="118"/>
        <v>1</v>
      </c>
      <c r="HP92" s="351" t="str">
        <f t="shared" si="119"/>
        <v>не выгружено 00</v>
      </c>
      <c r="HQ92" s="351" t="str">
        <f t="shared" si="120"/>
        <v>выгружено A1</v>
      </c>
      <c r="HR92" s="351">
        <f t="shared" si="121"/>
        <v>1</v>
      </c>
      <c r="HS92" s="351" t="b">
        <f t="shared" si="122"/>
        <v>0</v>
      </c>
      <c r="HT92" s="351" t="str">
        <f t="shared" si="123"/>
        <v>Выпустить в 00</v>
      </c>
      <c r="HU92" s="351" t="str">
        <f t="shared" si="124"/>
        <v>0055-P2-CPC-GA1-TRM-00409</v>
      </c>
      <c r="HV92" s="351">
        <f t="shared" si="125"/>
        <v>43987</v>
      </c>
      <c r="HW92" s="351" t="str">
        <f t="shared" si="126"/>
        <v>0055-P2-CPC-GA1-TRM-00409</v>
      </c>
      <c r="HX92" s="351">
        <f t="shared" si="127"/>
        <v>44033</v>
      </c>
      <c r="HY92" s="364"/>
      <c r="HZ92" s="361" t="str">
        <f t="shared" si="128"/>
        <v>выгружено</v>
      </c>
      <c r="IA92" s="361" t="str">
        <f t="shared" si="129"/>
        <v>A1</v>
      </c>
      <c r="IB92" s="361">
        <f t="shared" si="130"/>
        <v>1</v>
      </c>
      <c r="IC92" s="361">
        <f t="shared" si="131"/>
        <v>1</v>
      </c>
      <c r="ID92" s="351" t="str">
        <f t="shared" si="132"/>
        <v>1</v>
      </c>
      <c r="IE92" s="351" t="s">
        <v>894</v>
      </c>
      <c r="IF92" s="356">
        <v>1</v>
      </c>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row>
    <row r="93" spans="1:287" s="1" customFormat="1" ht="57" customHeight="1">
      <c r="A93" s="15"/>
      <c r="B93" s="31" t="s">
        <v>164</v>
      </c>
      <c r="C93" s="31" t="s">
        <v>165</v>
      </c>
      <c r="D93" s="14"/>
      <c r="E93" s="14"/>
      <c r="F93" s="14"/>
      <c r="G93" s="14"/>
      <c r="H93" s="14" t="s">
        <v>723</v>
      </c>
      <c r="I93" s="14" t="s">
        <v>724</v>
      </c>
      <c r="J93" s="14"/>
      <c r="K93" s="14"/>
      <c r="L93" s="14"/>
      <c r="M93" s="14"/>
      <c r="N93" s="14"/>
      <c r="O93" s="14"/>
      <c r="P93" s="14" t="s">
        <v>725</v>
      </c>
      <c r="Q93" s="14" t="s">
        <v>726</v>
      </c>
      <c r="R93" s="14" t="s">
        <v>215</v>
      </c>
      <c r="S93" s="14" t="s">
        <v>399</v>
      </c>
      <c r="T93" s="14" t="s">
        <v>408</v>
      </c>
      <c r="U93" s="14" t="s">
        <v>166</v>
      </c>
      <c r="V93" s="14"/>
      <c r="W93" s="14" t="str">
        <f>CONCATENATE(X93,"-",Y93,"-",Z93,AA93,,AB93,"-",AC93)</f>
        <v>4-30-JSMCI-0001</v>
      </c>
      <c r="X93" s="31">
        <v>4</v>
      </c>
      <c r="Y93" s="31">
        <v>30</v>
      </c>
      <c r="Z93" s="14" t="s">
        <v>337</v>
      </c>
      <c r="AA93" s="14" t="s">
        <v>333</v>
      </c>
      <c r="AB93" s="14" t="s">
        <v>334</v>
      </c>
      <c r="AC93" s="31" t="s">
        <v>194</v>
      </c>
      <c r="AD93" s="14"/>
      <c r="AE93" s="31">
        <v>3</v>
      </c>
      <c r="AF93" s="31">
        <v>3</v>
      </c>
      <c r="AG93" s="31" t="s">
        <v>174</v>
      </c>
      <c r="AH93" s="31">
        <v>437</v>
      </c>
      <c r="AI93" s="31" t="s">
        <v>198</v>
      </c>
      <c r="AJ93" s="14"/>
      <c r="AK93" s="14"/>
      <c r="AL93" s="14" t="s">
        <v>128</v>
      </c>
      <c r="AM93" s="14"/>
      <c r="AN93" s="14" t="s">
        <v>675</v>
      </c>
      <c r="AO93" s="14" t="str">
        <f>CONCATENATE("0055-",B93,"-",C93,"-","4",".",AE93,".",AF93,".",AG93,".",AH93,"-",AL93,".",AN93,"-",AI93)</f>
        <v>0055-CPC-GA1-4.3.3.30.437-ATH2.JH-0002</v>
      </c>
      <c r="AP93" s="14" t="str">
        <f>CONCATENATE("0055-",B93,"-",C93,"-","4",".",AE93,".",AF93,".",AG93,".",AH93,"-",AL93,"-",AN93,"-",AI93,"_",BD93,"_",U93)</f>
        <v>0055-CPC-GA1-4.3.3.30.437-ATH2-JH-0002_00_ER</v>
      </c>
      <c r="AQ93" s="21" t="s">
        <v>355</v>
      </c>
      <c r="AR93" s="21" t="s">
        <v>435</v>
      </c>
      <c r="AS93" s="21" t="s">
        <v>415</v>
      </c>
      <c r="AT93" s="21" t="s">
        <v>416</v>
      </c>
      <c r="AU93" s="21" t="s">
        <v>315</v>
      </c>
      <c r="AV93" s="21" t="s">
        <v>316</v>
      </c>
      <c r="AW93" s="21" t="str">
        <f>CONCATENATE(AQ93," ",AS93,CHAR(10),W93,CHAR(10),AU93)</f>
        <v>SIS Marshalling Cabinet for IS channels 
4-30-JSMCI-0001
Passport</v>
      </c>
      <c r="AX93" s="21" t="str">
        <f>CONCATENATE(AR93," ",AT93,CHAR(10),W93,CHAR(10),AV93)</f>
        <v>Шкаф кроссовый ПАЗ, аналоговые и дискретные сигналы, искробезопасный
4-30-JSMCI-0001
Паспорт</v>
      </c>
      <c r="AY93" s="14"/>
      <c r="AZ93" s="14" t="s">
        <v>798</v>
      </c>
      <c r="BA93" s="14" t="s">
        <v>600</v>
      </c>
      <c r="BB93" s="14" t="str">
        <f t="shared" si="133"/>
        <v>00</v>
      </c>
      <c r="BC93" s="14" t="str">
        <f t="shared" si="134"/>
        <v>IFU</v>
      </c>
      <c r="BD93" s="14" t="str">
        <f>BB93</f>
        <v>00</v>
      </c>
      <c r="BE93" s="14"/>
      <c r="BF93" s="14"/>
      <c r="BG93" s="20"/>
      <c r="BH93" s="14"/>
      <c r="BI93" s="14"/>
      <c r="BJ93" s="336">
        <v>44088</v>
      </c>
      <c r="BK93" s="336">
        <f ca="1">IF(BM93&gt;0,BL93,IF(BJ93&lt;TODAY(),WORKDAY(TODAY(),14),BJ93))</f>
        <v>43997</v>
      </c>
      <c r="BL93" s="41">
        <v>43997</v>
      </c>
      <c r="BM93" s="14" t="s">
        <v>866</v>
      </c>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336">
        <f>WORKDAY(BJ93,10)</f>
        <v>44102</v>
      </c>
      <c r="CR93" s="336">
        <f ca="1">IF(BM93&gt;0,WORKDAY(BK93,20),"-")</f>
        <v>44025</v>
      </c>
      <c r="CS93" s="336">
        <v>44013</v>
      </c>
      <c r="CT93" s="325" t="s">
        <v>903</v>
      </c>
      <c r="CU93" s="143">
        <v>3</v>
      </c>
      <c r="CV93" s="41">
        <f>FG93-(0)</f>
        <v>43622</v>
      </c>
      <c r="CW93" s="41">
        <f>CV93</f>
        <v>43622</v>
      </c>
      <c r="CX93" s="14"/>
      <c r="CY93" s="14"/>
      <c r="CZ93" s="41" t="str">
        <f>IF(CY93&gt;0,WORKDAY(CV93,10),"-")</f>
        <v>-</v>
      </c>
      <c r="DA93" s="41" t="str">
        <f>IF(CY93&gt;0,WORKDAY(CW93,10),"-")</f>
        <v>-</v>
      </c>
      <c r="DB93" s="14"/>
      <c r="DC93" s="14"/>
      <c r="DD93" s="143"/>
      <c r="DE93" s="41" t="str">
        <f>IF(DC93&gt;0,WORKDAY(CZ93,10),"-")</f>
        <v>-</v>
      </c>
      <c r="DF93" s="41" t="str">
        <f>IF(DC93&gt;0,WORKDAY(DA93,10),"-")</f>
        <v>-</v>
      </c>
      <c r="DG93" s="14"/>
      <c r="DH93" s="14"/>
      <c r="DI93" s="41" t="str">
        <f>IF(DH93&gt;0,WORKDAY(DE93,10),"-")</f>
        <v>-</v>
      </c>
      <c r="DJ93" s="41" t="str">
        <f>IF(DH93&gt;0,WORKDAY(DF93,10),"-")</f>
        <v>-</v>
      </c>
      <c r="DK93" s="14"/>
      <c r="DL93" s="14"/>
      <c r="DM93" s="143"/>
      <c r="DN93" s="41" t="str">
        <f>IF(DL93&gt;0,WORKDAY(DI93,10),"-")</f>
        <v>-</v>
      </c>
      <c r="DO93" s="41" t="str">
        <f>IF(DL93&gt;0,WORKDAY(DJ93,10),"-")</f>
        <v>-</v>
      </c>
      <c r="DP93" s="14"/>
      <c r="DQ93" s="14"/>
      <c r="DR93" s="41" t="str">
        <f>IF(DQ93&gt;0,WORKDAY(DN93,10),"-")</f>
        <v>-</v>
      </c>
      <c r="DS93" s="41" t="str">
        <f>IF(DQ93&gt;0,WORKDAY(DO93,10),"-")</f>
        <v>-</v>
      </c>
      <c r="DT93" s="14"/>
      <c r="DU93" s="14"/>
      <c r="DV93" s="205"/>
      <c r="DW93" s="41" t="str">
        <f>IF(DU93&gt;0,WORKDAY(DR93,10),"-")</f>
        <v>-</v>
      </c>
      <c r="DX93" s="41" t="str">
        <f>IF(DU93&gt;0,WORKDAY(DS93,10),"-")</f>
        <v>-</v>
      </c>
      <c r="DY93" s="14"/>
      <c r="DZ93" s="14"/>
      <c r="EA93" s="41" t="str">
        <f>IF(DZ93&gt;0,WORKDAY(DW93,10),"-")</f>
        <v>-</v>
      </c>
      <c r="EB93" s="41" t="str">
        <f>IF(DZ93&gt;0,WORKDAY(DX93,10),"-")</f>
        <v>-</v>
      </c>
      <c r="EC93" s="14"/>
      <c r="ED93" s="14"/>
      <c r="EE93" s="205"/>
      <c r="EF93" s="41" t="str">
        <f>IF(ED93&gt;0,WORKDAY(EA93,10),"-")</f>
        <v>-</v>
      </c>
      <c r="EG93" s="41" t="str">
        <f>IF(ED93&gt;0,WORKDAY(EB93,10),"-")</f>
        <v>-</v>
      </c>
      <c r="EH93" s="14"/>
      <c r="EI93" s="14"/>
      <c r="EJ93" s="41" t="str">
        <f>IF(EI93&gt;0,WORKDAY(EF93,10),"-")</f>
        <v>-</v>
      </c>
      <c r="EK93" s="41" t="str">
        <f>IF(EI93&gt;0,WORKDAY(EG93,10),"-")</f>
        <v>-</v>
      </c>
      <c r="EL93" s="14"/>
      <c r="EM93" s="14"/>
      <c r="EN93" s="205"/>
      <c r="EO93" s="41" t="str">
        <f>IF(EM93&gt;0,WORKDAY(EJ93,10),"-")</f>
        <v>-</v>
      </c>
      <c r="EP93" s="41" t="str">
        <f>IF(EM93&gt;0,WORKDAY(EK93,10),"-")</f>
        <v>-</v>
      </c>
      <c r="EQ93" s="14"/>
      <c r="ER93" s="14"/>
      <c r="ES93" s="41" t="str">
        <f>IF(ER93&gt;0,WORKDAY(EO93,10),"-")</f>
        <v>-</v>
      </c>
      <c r="ET93" s="41" t="str">
        <f>IF(ER93&gt;0,WORKDAY(EP93,10),"-")</f>
        <v>-</v>
      </c>
      <c r="EU93" s="14"/>
      <c r="EV93" s="14"/>
      <c r="EW93" s="205"/>
      <c r="EX93" s="41" t="str">
        <f>IF(EV93&gt;0,WORKDAY(ES93,10),"-")</f>
        <v>-</v>
      </c>
      <c r="EY93" s="41" t="str">
        <f>IF(EV93&gt;0,WORKDAY(ET93,10),"-")</f>
        <v>-</v>
      </c>
      <c r="EZ93" s="14"/>
      <c r="FA93" s="14"/>
      <c r="FB93" s="41" t="str">
        <f>IF(FA93&gt;0,WORKDAY(EX93,10),"-")</f>
        <v>-</v>
      </c>
      <c r="FC93" s="41" t="str">
        <f>IF(FA93&gt;0,WORKDAY(EY93,10),"-")</f>
        <v>-</v>
      </c>
      <c r="FD93" s="14"/>
      <c r="FE93" s="14"/>
      <c r="FF93" s="295"/>
      <c r="FG93" s="41">
        <v>43622</v>
      </c>
      <c r="FH93" s="41">
        <f ca="1">IF(BK93&gt;0,IF(DH93&gt;0,WORKDAY(DG93,20),IF(CY93&gt;0,WORKDAY(CX93,30),IF(CT93&gt;0,WORKDAY(CS93,40),FG93))),"-")</f>
        <v>44069</v>
      </c>
      <c r="FI93" s="14">
        <v>44088</v>
      </c>
      <c r="FJ93" s="14" t="s">
        <v>924</v>
      </c>
      <c r="FK93" s="41">
        <f>IF(FJ93&gt;0,WORKDAY(FG93,10),"-")</f>
        <v>43636</v>
      </c>
      <c r="FL93" s="41">
        <f ca="1">IF(FJ93&gt;0,WORKDAY(FH93,10),"-")</f>
        <v>44083</v>
      </c>
      <c r="FM93" s="14"/>
      <c r="FN93" s="14"/>
      <c r="FO93" s="143"/>
      <c r="FP93" s="41">
        <v>43622</v>
      </c>
      <c r="FQ93" s="41" t="str">
        <f>IF(BT93&gt;0,IF(DQ93&gt;0,WORKDAY(DP93,20),IF(DH93&gt;0,WORKDAY(DG93,30),IF(DC93&gt;0,WORKDAY(DB93,40),FP93))),"-")</f>
        <v>-</v>
      </c>
      <c r="FR93" s="14"/>
      <c r="FS93" s="14"/>
      <c r="FT93" s="41" t="str">
        <f>IF(FS93&gt;0,WORKDAY(FP93,10),"-")</f>
        <v>-</v>
      </c>
      <c r="FU93" s="41" t="str">
        <f>IF(FS93&gt;0,WORKDAY(FQ93,10),"-")</f>
        <v>-</v>
      </c>
      <c r="FV93" s="14"/>
      <c r="FW93" s="14"/>
      <c r="FX93" s="143"/>
      <c r="FY93" s="41">
        <v>43622</v>
      </c>
      <c r="FZ93" s="41" t="str">
        <f>IF(CC93&gt;0,IF(DZ93&gt;0,WORKDAY(DY93,20),IF(DQ93&gt;0,WORKDAY(DP93,30),IF(DL93&gt;0,WORKDAY(DK93,40),FY93))),"-")</f>
        <v>-</v>
      </c>
      <c r="GA93" s="14"/>
      <c r="GB93" s="14"/>
      <c r="GC93" s="41" t="str">
        <f>IF(GB93&gt;0,WORKDAY(FY93,10),"-")</f>
        <v>-</v>
      </c>
      <c r="GD93" s="41" t="str">
        <f>IF(GB93&gt;0,WORKDAY(FZ93,10),"-")</f>
        <v>-</v>
      </c>
      <c r="GE93" s="14"/>
      <c r="GF93" s="14"/>
      <c r="GG93" s="205"/>
      <c r="GH93" s="41"/>
      <c r="GI93" s="41"/>
      <c r="GJ93" s="14"/>
      <c r="GK93" s="14"/>
      <c r="GL93" s="41" t="str">
        <f>IF(GK93&gt;0,WORKDAY(GH93,10),"-")</f>
        <v>-</v>
      </c>
      <c r="GM93" s="41" t="str">
        <f>IF(GK93&gt;0,WORKDAY(GI93,10),"-")</f>
        <v>-</v>
      </c>
      <c r="GN93" s="14"/>
      <c r="GO93" s="14"/>
      <c r="GP93" s="228"/>
      <c r="GQ93" s="295"/>
      <c r="GR93" s="295"/>
      <c r="GS93" s="295"/>
      <c r="GT93" s="295"/>
      <c r="GU93" s="295"/>
      <c r="GV93" s="295"/>
      <c r="GW93" s="295"/>
      <c r="GX93" s="295"/>
      <c r="GY93" s="295"/>
      <c r="GZ93" s="147"/>
      <c r="HA93" s="143">
        <f t="shared" ca="1" si="109"/>
        <v>1</v>
      </c>
      <c r="HB93" s="44">
        <f t="shared" ca="1" si="110"/>
        <v>2.5125628140703518E-3</v>
      </c>
      <c r="HC93" s="44">
        <f t="shared" ca="1" si="111"/>
        <v>2.5125628140703518E-3</v>
      </c>
      <c r="HD93" s="44">
        <f t="shared" ca="1" si="112"/>
        <v>4.0650406504065045E-3</v>
      </c>
      <c r="HE93" s="44">
        <f t="shared" ca="1" si="113"/>
        <v>4.0650406504065045E-3</v>
      </c>
      <c r="HF93" s="44"/>
      <c r="HG93" s="44"/>
      <c r="HH93" s="261"/>
      <c r="HI93" s="14" t="str">
        <f t="shared" si="114"/>
        <v>rev. 00</v>
      </c>
      <c r="HJ93" s="41">
        <f t="shared" si="115"/>
        <v>44088</v>
      </c>
      <c r="HK93" s="267" t="str">
        <f t="shared" si="116"/>
        <v>00</v>
      </c>
      <c r="HL93" s="268" t="str">
        <f t="shared" si="117"/>
        <v>0055-P2-CPC-GA1-TRM-00581</v>
      </c>
      <c r="HM93" s="320">
        <v>1</v>
      </c>
      <c r="HN93" t="s">
        <v>812</v>
      </c>
      <c r="HO93" s="351">
        <f t="shared" si="118"/>
        <v>3</v>
      </c>
      <c r="HP93" s="351" t="str">
        <f t="shared" si="119"/>
        <v>ожидание 00</v>
      </c>
      <c r="HQ93" s="351" t="str">
        <f t="shared" si="120"/>
        <v>выгружено 00</v>
      </c>
      <c r="HR93" s="351" t="str">
        <f t="shared" si="121"/>
        <v>ожидание 00</v>
      </c>
      <c r="HS93" s="351" t="b">
        <f t="shared" si="122"/>
        <v>0</v>
      </c>
      <c r="HT93" s="351" t="str">
        <f t="shared" si="123"/>
        <v>ожидание замечаний</v>
      </c>
      <c r="HU93" s="351" t="str">
        <f t="shared" si="124"/>
        <v>0055-P2-CPC-GA1-TRM-00396</v>
      </c>
      <c r="HV93" s="351">
        <f t="shared" si="125"/>
        <v>44088</v>
      </c>
      <c r="HW93" s="351" t="str">
        <f t="shared" si="126"/>
        <v>ожидание 00</v>
      </c>
      <c r="HX93" s="351" t="str">
        <f t="shared" si="127"/>
        <v>ожидание 00</v>
      </c>
      <c r="HY93" s="364"/>
      <c r="HZ93" s="361" t="str">
        <f t="shared" si="128"/>
        <v>выгружено</v>
      </c>
      <c r="IA93" s="361" t="str">
        <f t="shared" si="129"/>
        <v>00</v>
      </c>
      <c r="IB93" s="361" t="str">
        <f t="shared" si="130"/>
        <v>ожидание замечаний к ревизии</v>
      </c>
      <c r="IC93" s="361" t="str">
        <f t="shared" si="131"/>
        <v>00</v>
      </c>
      <c r="ID93" s="351" t="str">
        <f t="shared" si="132"/>
        <v>1</v>
      </c>
      <c r="IE93" s="351" t="s">
        <v>894</v>
      </c>
      <c r="IF93" s="356">
        <v>1</v>
      </c>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row>
    <row r="94" spans="1:287" s="27" customFormat="1" ht="15" customHeight="1">
      <c r="A94" s="15"/>
      <c r="B94" s="32"/>
      <c r="C94" s="32"/>
      <c r="D94" s="26"/>
      <c r="E94" s="26"/>
      <c r="F94" s="26"/>
      <c r="G94" s="26"/>
      <c r="H94" s="26"/>
      <c r="I94" s="26"/>
      <c r="J94" s="26"/>
      <c r="K94" s="26"/>
      <c r="L94" s="26"/>
      <c r="M94" s="26"/>
      <c r="N94" s="26"/>
      <c r="O94" s="26"/>
      <c r="P94" s="26"/>
      <c r="Q94" s="26"/>
      <c r="R94" s="26"/>
      <c r="S94" s="26"/>
      <c r="T94" s="26"/>
      <c r="U94" s="26"/>
      <c r="V94" s="26"/>
      <c r="W94" s="32"/>
      <c r="X94" s="32"/>
      <c r="Y94" s="32"/>
      <c r="Z94" s="32"/>
      <c r="AA94" s="32"/>
      <c r="AB94" s="32"/>
      <c r="AC94" s="32"/>
      <c r="AD94" s="26"/>
      <c r="AE94" s="32"/>
      <c r="AF94" s="32"/>
      <c r="AG94" s="32"/>
      <c r="AH94" s="32"/>
      <c r="AI94" s="32"/>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341"/>
      <c r="BK94" s="341"/>
      <c r="BL94" s="163"/>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338"/>
      <c r="CR94" s="338"/>
      <c r="CS94" s="338"/>
      <c r="CT94" s="326"/>
      <c r="CU94" s="219"/>
      <c r="CV94" s="26"/>
      <c r="CW94" s="26"/>
      <c r="CX94" s="26"/>
      <c r="CY94" s="26"/>
      <c r="CZ94" s="26"/>
      <c r="DA94" s="26"/>
      <c r="DB94" s="26"/>
      <c r="DC94" s="26"/>
      <c r="DD94" s="219"/>
      <c r="DE94" s="26"/>
      <c r="DF94" s="26"/>
      <c r="DG94" s="26"/>
      <c r="DH94" s="26"/>
      <c r="DI94" s="26"/>
      <c r="DJ94" s="26"/>
      <c r="DK94" s="26"/>
      <c r="DL94" s="26"/>
      <c r="DM94" s="219"/>
      <c r="DN94" s="26"/>
      <c r="DO94" s="26"/>
      <c r="DP94" s="26"/>
      <c r="DQ94" s="26"/>
      <c r="DR94" s="26"/>
      <c r="DS94" s="26"/>
      <c r="DT94" s="26"/>
      <c r="DU94" s="26"/>
      <c r="DV94" s="229"/>
      <c r="DW94" s="26"/>
      <c r="DX94" s="26"/>
      <c r="DY94" s="26"/>
      <c r="DZ94" s="26"/>
      <c r="EA94" s="26"/>
      <c r="EB94" s="26"/>
      <c r="EC94" s="26"/>
      <c r="ED94" s="26"/>
      <c r="EE94" s="229"/>
      <c r="EF94" s="26"/>
      <c r="EG94" s="26"/>
      <c r="EH94" s="26"/>
      <c r="EI94" s="26"/>
      <c r="EJ94" s="26"/>
      <c r="EK94" s="26"/>
      <c r="EL94" s="26"/>
      <c r="EM94" s="26"/>
      <c r="EN94" s="229"/>
      <c r="EO94" s="26"/>
      <c r="EP94" s="26"/>
      <c r="EQ94" s="26"/>
      <c r="ER94" s="26"/>
      <c r="ES94" s="26"/>
      <c r="ET94" s="26"/>
      <c r="EU94" s="26"/>
      <c r="EV94" s="26"/>
      <c r="EW94" s="229"/>
      <c r="EX94" s="26"/>
      <c r="EY94" s="26"/>
      <c r="EZ94" s="26"/>
      <c r="FA94" s="26"/>
      <c r="FB94" s="26"/>
      <c r="FC94" s="26"/>
      <c r="FD94" s="26"/>
      <c r="FE94" s="26"/>
      <c r="FF94" s="229"/>
      <c r="FG94" s="26"/>
      <c r="FH94" s="26"/>
      <c r="FI94" s="26"/>
      <c r="FJ94" s="26"/>
      <c r="FK94" s="26"/>
      <c r="FL94" s="26"/>
      <c r="FM94" s="26"/>
      <c r="FN94" s="26"/>
      <c r="FO94" s="219"/>
      <c r="FP94" s="26"/>
      <c r="FQ94" s="26"/>
      <c r="FR94" s="26"/>
      <c r="FS94" s="26"/>
      <c r="FT94" s="26"/>
      <c r="FU94" s="26"/>
      <c r="FV94" s="26"/>
      <c r="FW94" s="26"/>
      <c r="FX94" s="219"/>
      <c r="FY94" s="26"/>
      <c r="FZ94" s="26"/>
      <c r="GA94" s="26"/>
      <c r="GB94" s="26"/>
      <c r="GC94" s="26"/>
      <c r="GD94" s="26"/>
      <c r="GE94" s="26"/>
      <c r="GF94" s="26"/>
      <c r="GG94" s="229"/>
      <c r="GH94" s="26"/>
      <c r="GI94" s="26"/>
      <c r="GJ94" s="26"/>
      <c r="GK94" s="26"/>
      <c r="GL94" s="26"/>
      <c r="GM94" s="26"/>
      <c r="GN94" s="26"/>
      <c r="GO94" s="26"/>
      <c r="GP94" s="229"/>
      <c r="GQ94" s="229"/>
      <c r="GR94" s="229"/>
      <c r="GS94" s="229"/>
      <c r="GT94" s="229"/>
      <c r="GU94" s="229"/>
      <c r="GV94" s="229"/>
      <c r="GW94" s="229"/>
      <c r="GX94" s="229"/>
      <c r="GY94" s="229"/>
      <c r="GZ94" s="229"/>
      <c r="HA94" s="143">
        <f t="shared" si="109"/>
        <v>0</v>
      </c>
      <c r="HB94" s="44">
        <f t="shared" si="110"/>
        <v>0</v>
      </c>
      <c r="HC94" s="44">
        <f t="shared" si="111"/>
        <v>0</v>
      </c>
      <c r="HD94" s="44">
        <f t="shared" si="112"/>
        <v>0</v>
      </c>
      <c r="HE94" s="44">
        <f t="shared" si="113"/>
        <v>0</v>
      </c>
      <c r="HF94" s="44"/>
      <c r="HG94" s="26"/>
      <c r="HH94" s="262"/>
      <c r="HI94" s="14" t="str">
        <f t="shared" si="114"/>
        <v>не выпущено</v>
      </c>
      <c r="HJ94" s="41" t="str">
        <f t="shared" si="115"/>
        <v>-</v>
      </c>
      <c r="HK94" s="267" t="str">
        <f t="shared" si="116"/>
        <v>-</v>
      </c>
      <c r="HL94" s="268" t="str">
        <f t="shared" si="117"/>
        <v>-</v>
      </c>
      <c r="HM94" s="320">
        <v>1</v>
      </c>
      <c r="HN94"/>
      <c r="HO94" s="351" t="str">
        <f t="shared" si="118"/>
        <v>---/---</v>
      </c>
      <c r="HP94" s="351" t="str">
        <f t="shared" si="119"/>
        <v>---/---</v>
      </c>
      <c r="HQ94" s="351" t="str">
        <f t="shared" si="120"/>
        <v>---/---</v>
      </c>
      <c r="HR94" s="351" t="str">
        <f t="shared" si="121"/>
        <v>---/---</v>
      </c>
      <c r="HS94" s="351" t="b">
        <f t="shared" si="122"/>
        <v>0</v>
      </c>
      <c r="HT94" s="351" t="str">
        <f t="shared" si="123"/>
        <v>---/---</v>
      </c>
      <c r="HU94" s="351" t="str">
        <f t="shared" si="124"/>
        <v>---/---</v>
      </c>
      <c r="HV94" s="351" t="str">
        <f t="shared" si="125"/>
        <v>---/---</v>
      </c>
      <c r="HW94" s="351" t="str">
        <f t="shared" si="126"/>
        <v>---/---</v>
      </c>
      <c r="HX94" s="351" t="str">
        <f t="shared" si="127"/>
        <v>---/---</v>
      </c>
      <c r="HY94" s="364"/>
      <c r="HZ94" s="361" t="str">
        <f t="shared" si="128"/>
        <v>---/---</v>
      </c>
      <c r="IA94" s="361" t="str">
        <f t="shared" si="129"/>
        <v>---/---</v>
      </c>
      <c r="IB94" s="361" t="str">
        <f t="shared" si="130"/>
        <v>---/---</v>
      </c>
      <c r="IC94" s="361" t="str">
        <f t="shared" si="131"/>
        <v>---/---</v>
      </c>
      <c r="ID94" s="351" t="str">
        <f t="shared" si="132"/>
        <v>---/---</v>
      </c>
      <c r="IE94" s="351" t="s">
        <v>897</v>
      </c>
      <c r="IF94" s="356"/>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row>
    <row r="95" spans="1:287" s="1" customFormat="1" ht="57" customHeight="1">
      <c r="A95" s="15"/>
      <c r="B95" s="31" t="s">
        <v>164</v>
      </c>
      <c r="C95" s="31" t="s">
        <v>165</v>
      </c>
      <c r="D95" s="14"/>
      <c r="E95" s="14"/>
      <c r="F95" s="14"/>
      <c r="G95" s="14"/>
      <c r="H95" s="14" t="s">
        <v>723</v>
      </c>
      <c r="I95" s="14" t="s">
        <v>724</v>
      </c>
      <c r="J95" s="14"/>
      <c r="K95" s="14"/>
      <c r="L95" s="14"/>
      <c r="M95" s="14"/>
      <c r="N95" s="14"/>
      <c r="O95" s="14"/>
      <c r="P95" s="14" t="s">
        <v>725</v>
      </c>
      <c r="Q95" s="14" t="s">
        <v>726</v>
      </c>
      <c r="R95" s="14" t="s">
        <v>215</v>
      </c>
      <c r="S95" s="14" t="s">
        <v>399</v>
      </c>
      <c r="T95" s="14" t="s">
        <v>408</v>
      </c>
      <c r="U95" s="14" t="s">
        <v>166</v>
      </c>
      <c r="V95" s="14"/>
      <c r="W95" s="14" t="str">
        <f>CONCATENATE(X95,"-",Y95,"-",Z95,AA95,,AB95,"-",AC95)</f>
        <v>4-30-JSMCN-0001</v>
      </c>
      <c r="X95" s="31">
        <v>4</v>
      </c>
      <c r="Y95" s="31">
        <v>30</v>
      </c>
      <c r="Z95" s="14" t="s">
        <v>337</v>
      </c>
      <c r="AA95" s="14" t="s">
        <v>333</v>
      </c>
      <c r="AB95" s="14" t="s">
        <v>332</v>
      </c>
      <c r="AC95" s="31" t="s">
        <v>194</v>
      </c>
      <c r="AD95" s="14"/>
      <c r="AE95" s="31">
        <v>3</v>
      </c>
      <c r="AF95" s="31">
        <v>3</v>
      </c>
      <c r="AG95" s="31" t="s">
        <v>174</v>
      </c>
      <c r="AH95" s="31">
        <v>437</v>
      </c>
      <c r="AI95" s="31" t="s">
        <v>199</v>
      </c>
      <c r="AJ95" s="14"/>
      <c r="AK95" s="14"/>
      <c r="AL95" s="14" t="s">
        <v>128</v>
      </c>
      <c r="AM95" s="14"/>
      <c r="AN95" s="14" t="s">
        <v>175</v>
      </c>
      <c r="AO95" s="14" t="str">
        <f>CONCATENATE("0055-",B95,"-",C95,"-","4",".",AE95,".",AF95,".",AG95,".",AH95,"-",AL95,".",AN95,"-",AI95)</f>
        <v>0055-CPC-GA1-4.3.3.30.437-ATH2.RD-0003</v>
      </c>
      <c r="AP95" s="14" t="str">
        <f>CONCATENATE("0055-",B95,"-",C95,"-","4",".",AE95,".",AF95,".",AG95,".",AH95,"-",AL95,"-",AN95,"-",AI95,"_",BD95,"_",U95)</f>
        <v>0055-CPC-GA1-4.3.3.30.437-ATH2-RD-0003_A1_ER</v>
      </c>
      <c r="AQ95" s="21" t="s">
        <v>355</v>
      </c>
      <c r="AR95" s="21" t="s">
        <v>435</v>
      </c>
      <c r="AS95" s="21" t="s">
        <v>425</v>
      </c>
      <c r="AT95" s="21" t="s">
        <v>424</v>
      </c>
      <c r="AU95" s="21" t="s">
        <v>349</v>
      </c>
      <c r="AV95" s="21" t="s">
        <v>365</v>
      </c>
      <c r="AW95" s="21" t="str">
        <f>CONCATENATE(AQ95," ",AS95,CHAR(10),W95,CHAR(10),AU95)</f>
        <v>SIS Marshalling Cabinet for NON-IS channels 
4-30-JSMCN-0001
List of drawings</v>
      </c>
      <c r="AX95" s="21" t="str">
        <f>CONCATENATE(AR95," ",AT95,CHAR(10),W95,CHAR(10),AV95)</f>
        <v>Шкаф кроссовый ПАЗ, аналоговые и дискретные сигналы, неискробезопасный
4-30-JSMCN-0001
Ведомость документов</v>
      </c>
      <c r="AY95" s="14"/>
      <c r="AZ95" s="14" t="s">
        <v>798</v>
      </c>
      <c r="BA95" s="14" t="s">
        <v>600</v>
      </c>
      <c r="BB95" s="14" t="str">
        <f t="shared" ref="BB95:BB99" si="136">IF(GK95&gt;0,"03",IF(GB95&gt;0,"02",IF(FS95&gt;0,"01",IF(FJ95&gt;0,"00",IF(FA95&gt;0,"H1",IF(ER95&gt;0,"G1",IF(EI95&gt;0,"F1",IF(DZ95&gt;0,"E1",IF(DQ95&gt;0,"D1",IF(DH95&gt;0,"C1",IF(CY95&gt;0,"B1",IF(BM95&gt;0,"A1","-"))))))))))))</f>
        <v>A1</v>
      </c>
      <c r="BC95" s="14" t="str">
        <f t="shared" ref="BC95:BC99" si="137">IF(OR(BB95="A1",BB95="B1",BB95="C1",BB95="D1",BB95="E1",BB95="F1",BB95="G1",BB95="H1"),"IFR",IF(OR(BB95="00",BB95="01",BB95="02",BB95="03",BB95="04",BB95="05"),"IFU","-"))</f>
        <v>IFR</v>
      </c>
      <c r="BD95" s="14" t="str">
        <f>BB95</f>
        <v>A1</v>
      </c>
      <c r="BE95" s="14"/>
      <c r="BF95" s="14"/>
      <c r="BG95" s="20"/>
      <c r="BH95" s="14"/>
      <c r="BI95" s="14"/>
      <c r="BJ95" s="336">
        <v>44088</v>
      </c>
      <c r="BK95" s="336">
        <f ca="1">IF(BM95&gt;0,BL95,IF(BJ95&lt;TODAY(),WORKDAY(TODAY(),14),BJ95))</f>
        <v>43987</v>
      </c>
      <c r="BL95" s="41">
        <v>43987</v>
      </c>
      <c r="BM95" s="14" t="s">
        <v>859</v>
      </c>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336">
        <f>WORKDAY(BJ95,10)</f>
        <v>44102</v>
      </c>
      <c r="CR95" s="336">
        <f ca="1">IF(BM95&gt;0,WORKDAY(BK95,20),"-")</f>
        <v>44015</v>
      </c>
      <c r="CS95" s="336">
        <v>44033</v>
      </c>
      <c r="CT95" s="325" t="s">
        <v>905</v>
      </c>
      <c r="CU95" s="143">
        <v>1</v>
      </c>
      <c r="CV95" s="41">
        <f>IF(CT95&gt;0,WORKDAY(CQ95,10),"-")</f>
        <v>44116</v>
      </c>
      <c r="CW95" s="41">
        <f ca="1">IF(CT95&gt;0,WORKDAY(CR95,10),"-")</f>
        <v>44029</v>
      </c>
      <c r="CX95" s="14"/>
      <c r="CY95" s="14"/>
      <c r="CZ95" s="41" t="str">
        <f>IF(CY95&gt;0,WORKDAY(CV95,10),"-")</f>
        <v>-</v>
      </c>
      <c r="DA95" s="41" t="str">
        <f>IF(CY95&gt;0,WORKDAY(CW95,10),"-")</f>
        <v>-</v>
      </c>
      <c r="DB95" s="14"/>
      <c r="DC95" s="14"/>
      <c r="DD95" s="143"/>
      <c r="DE95" s="41" t="str">
        <f>IF(DC95&gt;0,WORKDAY(CZ95,10),"-")</f>
        <v>-</v>
      </c>
      <c r="DF95" s="41" t="str">
        <f>IF(DC95&gt;0,WORKDAY(DA95,10),"-")</f>
        <v>-</v>
      </c>
      <c r="DG95" s="14"/>
      <c r="DH95" s="14"/>
      <c r="DI95" s="41" t="str">
        <f>IF(DH95&gt;0,WORKDAY(DE95,10),"-")</f>
        <v>-</v>
      </c>
      <c r="DJ95" s="41" t="str">
        <f>IF(DH95&gt;0,WORKDAY(DF95,10),"-")</f>
        <v>-</v>
      </c>
      <c r="DK95" s="14"/>
      <c r="DL95" s="14"/>
      <c r="DM95" s="143"/>
      <c r="DN95" s="41" t="str">
        <f>IF(DL95&gt;0,WORKDAY(DI95,10),"-")</f>
        <v>-</v>
      </c>
      <c r="DO95" s="41" t="str">
        <f>IF(DL95&gt;0,WORKDAY(DJ95,10),"-")</f>
        <v>-</v>
      </c>
      <c r="DP95" s="14"/>
      <c r="DQ95" s="14"/>
      <c r="DR95" s="41" t="str">
        <f>IF(DQ95&gt;0,WORKDAY(DN95,10),"-")</f>
        <v>-</v>
      </c>
      <c r="DS95" s="41" t="str">
        <f>IF(DQ95&gt;0,WORKDAY(DO95,10),"-")</f>
        <v>-</v>
      </c>
      <c r="DT95" s="14"/>
      <c r="DU95" s="14"/>
      <c r="DV95" s="205"/>
      <c r="DW95" s="41" t="str">
        <f>IF(DU95&gt;0,WORKDAY(DR95,10),"-")</f>
        <v>-</v>
      </c>
      <c r="DX95" s="41" t="str">
        <f>IF(DU95&gt;0,WORKDAY(DS95,10),"-")</f>
        <v>-</v>
      </c>
      <c r="DY95" s="14"/>
      <c r="DZ95" s="14"/>
      <c r="EA95" s="41" t="str">
        <f>IF(DZ95&gt;0,WORKDAY(DW95,10),"-")</f>
        <v>-</v>
      </c>
      <c r="EB95" s="41" t="str">
        <f>IF(DZ95&gt;0,WORKDAY(DX95,10),"-")</f>
        <v>-</v>
      </c>
      <c r="EC95" s="14"/>
      <c r="ED95" s="14"/>
      <c r="EE95" s="205"/>
      <c r="EF95" s="41" t="str">
        <f>IF(ED95&gt;0,WORKDAY(EA95,10),"-")</f>
        <v>-</v>
      </c>
      <c r="EG95" s="41" t="str">
        <f>IF(ED95&gt;0,WORKDAY(EB95,10),"-")</f>
        <v>-</v>
      </c>
      <c r="EH95" s="14"/>
      <c r="EI95" s="14"/>
      <c r="EJ95" s="41" t="str">
        <f>IF(EI95&gt;0,WORKDAY(EF95,10),"-")</f>
        <v>-</v>
      </c>
      <c r="EK95" s="41" t="str">
        <f>IF(EI95&gt;0,WORKDAY(EG95,10),"-")</f>
        <v>-</v>
      </c>
      <c r="EL95" s="14"/>
      <c r="EM95" s="14"/>
      <c r="EN95" s="205"/>
      <c r="EO95" s="41" t="str">
        <f>IF(EM95&gt;0,WORKDAY(EJ95,10),"-")</f>
        <v>-</v>
      </c>
      <c r="EP95" s="41" t="str">
        <f>IF(EM95&gt;0,WORKDAY(EK95,10),"-")</f>
        <v>-</v>
      </c>
      <c r="EQ95" s="14"/>
      <c r="ER95" s="14"/>
      <c r="ES95" s="41" t="str">
        <f>IF(ER95&gt;0,WORKDAY(EO95,10),"-")</f>
        <v>-</v>
      </c>
      <c r="ET95" s="41" t="str">
        <f>IF(ER95&gt;0,WORKDAY(EP95,10),"-")</f>
        <v>-</v>
      </c>
      <c r="EU95" s="14"/>
      <c r="EV95" s="14"/>
      <c r="EW95" s="205"/>
      <c r="EX95" s="41" t="str">
        <f>IF(EV95&gt;0,WORKDAY(ES95,10),"-")</f>
        <v>-</v>
      </c>
      <c r="EY95" s="41" t="str">
        <f>IF(EV95&gt;0,WORKDAY(ET95,10),"-")</f>
        <v>-</v>
      </c>
      <c r="EZ95" s="14"/>
      <c r="FA95" s="14"/>
      <c r="FB95" s="41" t="str">
        <f>IF(FA95&gt;0,WORKDAY(EX95,10),"-")</f>
        <v>-</v>
      </c>
      <c r="FC95" s="41" t="str">
        <f>IF(FA95&gt;0,WORKDAY(EY95,10),"-")</f>
        <v>-</v>
      </c>
      <c r="FD95" s="14"/>
      <c r="FE95" s="14"/>
      <c r="FF95" s="295"/>
      <c r="FG95" s="41">
        <v>43622</v>
      </c>
      <c r="FH95" s="41">
        <f ca="1">IF(BK95&gt;0,IF(DH95&gt;0,WORKDAY(DG95,20),IF(CY95&gt;0,WORKDAY(CX95,30),IF(CT95&gt;0,WORKDAY(CS95,40),FG95))),"-")</f>
        <v>44089</v>
      </c>
      <c r="FI95" s="41"/>
      <c r="FJ95" s="14"/>
      <c r="FK95" s="41" t="str">
        <f>IF(FJ95&gt;0,WORKDAY(FG95,10),"-")</f>
        <v>-</v>
      </c>
      <c r="FL95" s="41" t="str">
        <f>IF(FJ95&gt;0,WORKDAY(FH95,10),"-")</f>
        <v>-</v>
      </c>
      <c r="FM95" s="14"/>
      <c r="FN95" s="14"/>
      <c r="FO95" s="143"/>
      <c r="FP95" s="41">
        <v>43622</v>
      </c>
      <c r="FQ95" s="41" t="str">
        <f t="shared" ref="FQ95" si="138">IF(BT95&gt;0,IF(DQ95&gt;0,WORKDAY(DP95,20),IF(DH95&gt;0,WORKDAY(DG95,30),IF(DC95&gt;0,WORKDAY(DB95,40),FP95))),"-")</f>
        <v>-</v>
      </c>
      <c r="FR95" s="14"/>
      <c r="FS95" s="14"/>
      <c r="FT95" s="41" t="str">
        <f>IF(FS95&gt;0,WORKDAY(FP95,10),"-")</f>
        <v>-</v>
      </c>
      <c r="FU95" s="41" t="str">
        <f>IF(FS95&gt;0,WORKDAY(FQ95,10),"-")</f>
        <v>-</v>
      </c>
      <c r="FV95" s="14"/>
      <c r="FW95" s="14"/>
      <c r="FX95" s="143"/>
      <c r="FY95" s="41">
        <v>43622</v>
      </c>
      <c r="FZ95" s="41" t="str">
        <f>IF(CC95&gt;0,IF(DZ95&gt;0,WORKDAY(DY95,20),IF(DQ95&gt;0,WORKDAY(DP95,30),IF(DL95&gt;0,WORKDAY(DK95,40),FY95))),"-")</f>
        <v>-</v>
      </c>
      <c r="GA95" s="14"/>
      <c r="GB95" s="14"/>
      <c r="GC95" s="41" t="str">
        <f>IF(GB95&gt;0,WORKDAY(FY95,10),"-")</f>
        <v>-</v>
      </c>
      <c r="GD95" s="41" t="str">
        <f>IF(GB95&gt;0,WORKDAY(FZ95,10),"-")</f>
        <v>-</v>
      </c>
      <c r="GE95" s="14"/>
      <c r="GF95" s="14"/>
      <c r="GG95" s="205"/>
      <c r="GH95" s="41"/>
      <c r="GI95" s="41"/>
      <c r="GJ95" s="14"/>
      <c r="GK95" s="14"/>
      <c r="GL95" s="41" t="str">
        <f>IF(GK95&gt;0,WORKDAY(GH95,10),"-")</f>
        <v>-</v>
      </c>
      <c r="GM95" s="41" t="str">
        <f>IF(GK95&gt;0,WORKDAY(GI95,10),"-")</f>
        <v>-</v>
      </c>
      <c r="GN95" s="14"/>
      <c r="GO95" s="14"/>
      <c r="GP95" s="228"/>
      <c r="GQ95" s="295"/>
      <c r="GR95" s="295"/>
      <c r="GS95" s="295"/>
      <c r="GT95" s="295"/>
      <c r="GU95" s="295"/>
      <c r="GV95" s="295"/>
      <c r="GW95" s="295"/>
      <c r="GX95" s="295"/>
      <c r="GY95" s="295"/>
      <c r="GZ95" s="147"/>
      <c r="HA95" s="143">
        <f t="shared" ca="1" si="109"/>
        <v>1</v>
      </c>
      <c r="HB95" s="44">
        <f t="shared" ca="1" si="110"/>
        <v>1.3819095477386936E-3</v>
      </c>
      <c r="HC95" s="44">
        <f t="shared" ca="1" si="111"/>
        <v>2.5125628140703518E-3</v>
      </c>
      <c r="HD95" s="44">
        <f t="shared" ca="1" si="112"/>
        <v>2.2357723577235778E-3</v>
      </c>
      <c r="HE95" s="44">
        <f t="shared" ca="1" si="113"/>
        <v>4.0650406504065045E-3</v>
      </c>
      <c r="HF95" s="44"/>
      <c r="HG95" s="44"/>
      <c r="HH95" s="261"/>
      <c r="HI95" s="14" t="str">
        <f t="shared" si="114"/>
        <v>GA</v>
      </c>
      <c r="HJ95" s="41">
        <f t="shared" si="115"/>
        <v>43987</v>
      </c>
      <c r="HK95" s="267" t="str">
        <f t="shared" si="116"/>
        <v>A1</v>
      </c>
      <c r="HL95" s="268" t="str">
        <f t="shared" si="117"/>
        <v>0055-P2-GA1-CPC-TRM-00504</v>
      </c>
      <c r="HM95" s="320">
        <v>1</v>
      </c>
      <c r="HN95" t="s">
        <v>813</v>
      </c>
      <c r="HO95" s="351">
        <f t="shared" si="118"/>
        <v>1</v>
      </c>
      <c r="HP95" s="351" t="str">
        <f t="shared" si="119"/>
        <v>не выгружено 00</v>
      </c>
      <c r="HQ95" s="351" t="str">
        <f t="shared" si="120"/>
        <v>выгружено A1</v>
      </c>
      <c r="HR95" s="351">
        <f t="shared" si="121"/>
        <v>1</v>
      </c>
      <c r="HS95" s="351" t="b">
        <f t="shared" si="122"/>
        <v>0</v>
      </c>
      <c r="HT95" s="351" t="str">
        <f t="shared" si="123"/>
        <v>Выпустить в 00</v>
      </c>
      <c r="HU95" s="351" t="str">
        <f t="shared" si="124"/>
        <v>0055-P2-CPC-GA1-TRM-00409</v>
      </c>
      <c r="HV95" s="351">
        <f t="shared" si="125"/>
        <v>43987</v>
      </c>
      <c r="HW95" s="351" t="str">
        <f t="shared" si="126"/>
        <v>0055-P2-CPC-GA1-TRM-00409</v>
      </c>
      <c r="HX95" s="351">
        <f t="shared" si="127"/>
        <v>44033</v>
      </c>
      <c r="HY95" s="364"/>
      <c r="HZ95" s="361" t="str">
        <f t="shared" si="128"/>
        <v>выгружено</v>
      </c>
      <c r="IA95" s="361" t="str">
        <f t="shared" si="129"/>
        <v>A1</v>
      </c>
      <c r="IB95" s="361">
        <f t="shared" si="130"/>
        <v>1</v>
      </c>
      <c r="IC95" s="361">
        <f t="shared" si="131"/>
        <v>1</v>
      </c>
      <c r="ID95" s="351" t="str">
        <f t="shared" si="132"/>
        <v>1</v>
      </c>
      <c r="IE95" s="351" t="s">
        <v>894</v>
      </c>
      <c r="IF95" s="356">
        <v>1</v>
      </c>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row>
    <row r="96" spans="1:287" s="1" customFormat="1" ht="57" customHeight="1">
      <c r="A96" s="15"/>
      <c r="B96" s="31" t="s">
        <v>164</v>
      </c>
      <c r="C96" s="31" t="s">
        <v>165</v>
      </c>
      <c r="D96" s="14"/>
      <c r="E96" s="14"/>
      <c r="F96" s="14"/>
      <c r="G96" s="14"/>
      <c r="H96" s="14" t="s">
        <v>723</v>
      </c>
      <c r="I96" s="14" t="s">
        <v>724</v>
      </c>
      <c r="J96" s="14"/>
      <c r="K96" s="14"/>
      <c r="L96" s="14"/>
      <c r="M96" s="14"/>
      <c r="N96" s="14"/>
      <c r="O96" s="14"/>
      <c r="P96" s="14" t="s">
        <v>725</v>
      </c>
      <c r="Q96" s="14" t="s">
        <v>726</v>
      </c>
      <c r="R96" s="14" t="s">
        <v>215</v>
      </c>
      <c r="S96" s="14" t="s">
        <v>399</v>
      </c>
      <c r="T96" s="14" t="s">
        <v>408</v>
      </c>
      <c r="U96" s="14" t="s">
        <v>166</v>
      </c>
      <c r="V96" s="14"/>
      <c r="W96" s="14" t="str">
        <f>CONCATENATE(X96,"-",Y96,"-",Z96,AA96,,AB96,"-",AC96)</f>
        <v>4-30-JSMCN-0001</v>
      </c>
      <c r="X96" s="31">
        <v>4</v>
      </c>
      <c r="Y96" s="31">
        <v>30</v>
      </c>
      <c r="Z96" s="14" t="s">
        <v>337</v>
      </c>
      <c r="AA96" s="14" t="s">
        <v>333</v>
      </c>
      <c r="AB96" s="14" t="s">
        <v>332</v>
      </c>
      <c r="AC96" s="31" t="s">
        <v>194</v>
      </c>
      <c r="AD96" s="14"/>
      <c r="AE96" s="31">
        <v>3</v>
      </c>
      <c r="AF96" s="31">
        <v>3</v>
      </c>
      <c r="AG96" s="31" t="s">
        <v>174</v>
      </c>
      <c r="AH96" s="31">
        <v>437</v>
      </c>
      <c r="AI96" s="31" t="s">
        <v>199</v>
      </c>
      <c r="AJ96" s="14"/>
      <c r="AK96" s="14"/>
      <c r="AL96" s="14" t="s">
        <v>128</v>
      </c>
      <c r="AM96" s="14"/>
      <c r="AN96" s="14" t="s">
        <v>176</v>
      </c>
      <c r="AO96" s="14" t="str">
        <f>CONCATENATE("0055-",B96,"-",C96,"-","4",".",AE96,".",AF96,".",AG96,".",AH96,"-",AL96,".",AN96,"-",AI96)</f>
        <v>0055-CPC-GA1-4.3.3.30.437-ATH2.SP-0003</v>
      </c>
      <c r="AP96" s="14" t="str">
        <f>CONCATENATE("0055-",B96,"-",C96,"-","4",".",AE96,".",AF96,".",AG96,".",AH96,"-",AL96,"-",AN96,"-",AI96,"_",BD96,"_",U96)</f>
        <v>0055-CPC-GA1-4.3.3.30.437-ATH2-SP-0003_A1_ER</v>
      </c>
      <c r="AQ96" s="21" t="s">
        <v>355</v>
      </c>
      <c r="AR96" s="21" t="s">
        <v>435</v>
      </c>
      <c r="AS96" s="21" t="s">
        <v>425</v>
      </c>
      <c r="AT96" s="21" t="s">
        <v>424</v>
      </c>
      <c r="AU96" s="21" t="s">
        <v>350</v>
      </c>
      <c r="AV96" s="21" t="s">
        <v>366</v>
      </c>
      <c r="AW96" s="21" t="str">
        <f>CONCATENATE(AQ96," ",AS96,CHAR(10),W96,CHAR(10),AU96)</f>
        <v>SIS Marshalling Cabinet for NON-IS channels 
4-30-JSMCN-0001
List of elements</v>
      </c>
      <c r="AX96" s="21" t="str">
        <f>CONCATENATE(AR96," ",AT96,CHAR(10),W96,CHAR(10),AV96)</f>
        <v>Шкаф кроссовый ПАЗ, аналоговые и дискретные сигналы, неискробезопасный
4-30-JSMCN-0001
Перечень элементов</v>
      </c>
      <c r="AY96" s="14"/>
      <c r="AZ96" s="14" t="s">
        <v>798</v>
      </c>
      <c r="BA96" s="14" t="s">
        <v>600</v>
      </c>
      <c r="BB96" s="14" t="str">
        <f t="shared" si="136"/>
        <v>A1</v>
      </c>
      <c r="BC96" s="14" t="str">
        <f t="shared" si="137"/>
        <v>IFR</v>
      </c>
      <c r="BD96" s="14" t="str">
        <f>BB96</f>
        <v>A1</v>
      </c>
      <c r="BE96" s="14"/>
      <c r="BF96" s="14"/>
      <c r="BG96" s="20"/>
      <c r="BH96" s="14"/>
      <c r="BI96" s="14"/>
      <c r="BJ96" s="336">
        <v>44088</v>
      </c>
      <c r="BK96" s="336">
        <f ca="1">IF(BM96&gt;0,BL96,IF(BJ96&lt;TODAY(),WORKDAY(TODAY(),14),BJ96))</f>
        <v>43987</v>
      </c>
      <c r="BL96" s="41">
        <v>43987</v>
      </c>
      <c r="BM96" s="14" t="s">
        <v>859</v>
      </c>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336">
        <f>WORKDAY(BJ96,10)</f>
        <v>44102</v>
      </c>
      <c r="CR96" s="336">
        <f ca="1">IF(BM96&gt;0,WORKDAY(BK96,20),"-")</f>
        <v>44015</v>
      </c>
      <c r="CS96" s="336">
        <v>44033</v>
      </c>
      <c r="CT96" s="325" t="s">
        <v>905</v>
      </c>
      <c r="CU96" s="143">
        <v>1</v>
      </c>
      <c r="CV96" s="41">
        <f>IF(CT96&gt;0,WORKDAY(CQ96,10),"-")</f>
        <v>44116</v>
      </c>
      <c r="CW96" s="41">
        <f ca="1">IF(CT96&gt;0,WORKDAY(CR96,10),"-")</f>
        <v>44029</v>
      </c>
      <c r="CX96" s="14"/>
      <c r="CY96" s="14"/>
      <c r="CZ96" s="41" t="str">
        <f>IF(CY96&gt;0,WORKDAY(CV96,10),"-")</f>
        <v>-</v>
      </c>
      <c r="DA96" s="41" t="str">
        <f>IF(CY96&gt;0,WORKDAY(CW96,10),"-")</f>
        <v>-</v>
      </c>
      <c r="DB96" s="14"/>
      <c r="DC96" s="14"/>
      <c r="DD96" s="143"/>
      <c r="DE96" s="41" t="str">
        <f>IF(DC96&gt;0,WORKDAY(CZ96,10),"-")</f>
        <v>-</v>
      </c>
      <c r="DF96" s="41" t="str">
        <f>IF(DC96&gt;0,WORKDAY(DA96,10),"-")</f>
        <v>-</v>
      </c>
      <c r="DG96" s="14"/>
      <c r="DH96" s="14"/>
      <c r="DI96" s="41" t="str">
        <f>IF(DH96&gt;0,WORKDAY(DE96,10),"-")</f>
        <v>-</v>
      </c>
      <c r="DJ96" s="41" t="str">
        <f>IF(DH96&gt;0,WORKDAY(DF96,10),"-")</f>
        <v>-</v>
      </c>
      <c r="DK96" s="14"/>
      <c r="DL96" s="14"/>
      <c r="DM96" s="143"/>
      <c r="DN96" s="41" t="str">
        <f>IF(DL96&gt;0,WORKDAY(DI96,10),"-")</f>
        <v>-</v>
      </c>
      <c r="DO96" s="41" t="str">
        <f>IF(DL96&gt;0,WORKDAY(DJ96,10),"-")</f>
        <v>-</v>
      </c>
      <c r="DP96" s="14"/>
      <c r="DQ96" s="14"/>
      <c r="DR96" s="41" t="str">
        <f>IF(DQ96&gt;0,WORKDAY(DN96,10),"-")</f>
        <v>-</v>
      </c>
      <c r="DS96" s="41" t="str">
        <f>IF(DQ96&gt;0,WORKDAY(DO96,10),"-")</f>
        <v>-</v>
      </c>
      <c r="DT96" s="14"/>
      <c r="DU96" s="14"/>
      <c r="DV96" s="205"/>
      <c r="DW96" s="41" t="str">
        <f>IF(DU96&gt;0,WORKDAY(DR96,10),"-")</f>
        <v>-</v>
      </c>
      <c r="DX96" s="41" t="str">
        <f>IF(DU96&gt;0,WORKDAY(DS96,10),"-")</f>
        <v>-</v>
      </c>
      <c r="DY96" s="14"/>
      <c r="DZ96" s="14"/>
      <c r="EA96" s="41" t="str">
        <f>IF(DZ96&gt;0,WORKDAY(DW96,10),"-")</f>
        <v>-</v>
      </c>
      <c r="EB96" s="41" t="str">
        <f>IF(DZ96&gt;0,WORKDAY(DX96,10),"-")</f>
        <v>-</v>
      </c>
      <c r="EC96" s="14"/>
      <c r="ED96" s="14"/>
      <c r="EE96" s="205"/>
      <c r="EF96" s="41" t="str">
        <f>IF(ED96&gt;0,WORKDAY(EA96,10),"-")</f>
        <v>-</v>
      </c>
      <c r="EG96" s="41" t="str">
        <f>IF(ED96&gt;0,WORKDAY(EB96,10),"-")</f>
        <v>-</v>
      </c>
      <c r="EH96" s="14"/>
      <c r="EI96" s="14"/>
      <c r="EJ96" s="41" t="str">
        <f>IF(EI96&gt;0,WORKDAY(EF96,10),"-")</f>
        <v>-</v>
      </c>
      <c r="EK96" s="41" t="str">
        <f>IF(EI96&gt;0,WORKDAY(EG96,10),"-")</f>
        <v>-</v>
      </c>
      <c r="EL96" s="14"/>
      <c r="EM96" s="14"/>
      <c r="EN96" s="205"/>
      <c r="EO96" s="41" t="str">
        <f>IF(EM96&gt;0,WORKDAY(EJ96,10),"-")</f>
        <v>-</v>
      </c>
      <c r="EP96" s="41" t="str">
        <f>IF(EM96&gt;0,WORKDAY(EK96,10),"-")</f>
        <v>-</v>
      </c>
      <c r="EQ96" s="14"/>
      <c r="ER96" s="14"/>
      <c r="ES96" s="41" t="str">
        <f>IF(ER96&gt;0,WORKDAY(EO96,10),"-")</f>
        <v>-</v>
      </c>
      <c r="ET96" s="41" t="str">
        <f>IF(ER96&gt;0,WORKDAY(EP96,10),"-")</f>
        <v>-</v>
      </c>
      <c r="EU96" s="14"/>
      <c r="EV96" s="14"/>
      <c r="EW96" s="205"/>
      <c r="EX96" s="41" t="str">
        <f>IF(EV96&gt;0,WORKDAY(ES96,10),"-")</f>
        <v>-</v>
      </c>
      <c r="EY96" s="41" t="str">
        <f>IF(EV96&gt;0,WORKDAY(ET96,10),"-")</f>
        <v>-</v>
      </c>
      <c r="EZ96" s="14"/>
      <c r="FA96" s="14"/>
      <c r="FB96" s="41" t="str">
        <f>IF(FA96&gt;0,WORKDAY(EX96,10),"-")</f>
        <v>-</v>
      </c>
      <c r="FC96" s="41" t="str">
        <f>IF(FA96&gt;0,WORKDAY(EY96,10),"-")</f>
        <v>-</v>
      </c>
      <c r="FD96" s="14"/>
      <c r="FE96" s="14"/>
      <c r="FF96" s="295"/>
      <c r="FG96" s="41">
        <v>43622</v>
      </c>
      <c r="FH96" s="41">
        <f ca="1">IF(BK96&gt;0,IF(DH96&gt;0,WORKDAY(DG96,20),IF(CY96&gt;0,WORKDAY(CX96,30),IF(CT96&gt;0,WORKDAY(CS96,40),FG96))),"-")</f>
        <v>44089</v>
      </c>
      <c r="FI96" s="41"/>
      <c r="FJ96" s="14"/>
      <c r="FK96" s="41" t="str">
        <f>IF(FJ96&gt;0,WORKDAY(FG96,10),"-")</f>
        <v>-</v>
      </c>
      <c r="FL96" s="41" t="str">
        <f>IF(FJ96&gt;0,WORKDAY(FH96,10),"-")</f>
        <v>-</v>
      </c>
      <c r="FM96" s="14"/>
      <c r="FN96" s="14"/>
      <c r="FO96" s="143"/>
      <c r="FP96" s="41">
        <v>43622</v>
      </c>
      <c r="FQ96" s="41" t="str">
        <f>IF(BT96&gt;0,IF(DQ96&gt;0,WORKDAY(DP96,20),IF(DH96&gt;0,WORKDAY(DG96,30),IF(DC96&gt;0,WORKDAY(DB96,40),FP96))),"-")</f>
        <v>-</v>
      </c>
      <c r="FR96" s="14"/>
      <c r="FS96" s="14"/>
      <c r="FT96" s="41" t="str">
        <f>IF(FS96&gt;0,WORKDAY(FP96,10),"-")</f>
        <v>-</v>
      </c>
      <c r="FU96" s="41" t="str">
        <f>IF(FS96&gt;0,WORKDAY(FQ96,10),"-")</f>
        <v>-</v>
      </c>
      <c r="FV96" s="14"/>
      <c r="FW96" s="14"/>
      <c r="FX96" s="143"/>
      <c r="FY96" s="41">
        <v>43622</v>
      </c>
      <c r="FZ96" s="41" t="str">
        <f>IF(CC96&gt;0,IF(DZ96&gt;0,WORKDAY(DY96,20),IF(DQ96&gt;0,WORKDAY(DP96,30),IF(DL96&gt;0,WORKDAY(DK96,40),FY96))),"-")</f>
        <v>-</v>
      </c>
      <c r="GA96" s="14"/>
      <c r="GB96" s="14"/>
      <c r="GC96" s="41" t="str">
        <f>IF(GB96&gt;0,WORKDAY(FY96,10),"-")</f>
        <v>-</v>
      </c>
      <c r="GD96" s="41" t="str">
        <f>IF(GB96&gt;0,WORKDAY(FZ96,10),"-")</f>
        <v>-</v>
      </c>
      <c r="GE96" s="14"/>
      <c r="GF96" s="14"/>
      <c r="GG96" s="205"/>
      <c r="GH96" s="41"/>
      <c r="GI96" s="41"/>
      <c r="GJ96" s="14"/>
      <c r="GK96" s="14"/>
      <c r="GL96" s="41" t="str">
        <f>IF(GK96&gt;0,WORKDAY(GH96,10),"-")</f>
        <v>-</v>
      </c>
      <c r="GM96" s="41" t="str">
        <f>IF(GK96&gt;0,WORKDAY(GI96,10),"-")</f>
        <v>-</v>
      </c>
      <c r="GN96" s="14"/>
      <c r="GO96" s="14"/>
      <c r="GP96" s="228"/>
      <c r="GQ96" s="295"/>
      <c r="GR96" s="295"/>
      <c r="GS96" s="295"/>
      <c r="GT96" s="295"/>
      <c r="GU96" s="295"/>
      <c r="GV96" s="295"/>
      <c r="GW96" s="295"/>
      <c r="GX96" s="295"/>
      <c r="GY96" s="295"/>
      <c r="GZ96" s="147"/>
      <c r="HA96" s="143">
        <f t="shared" ca="1" si="109"/>
        <v>1</v>
      </c>
      <c r="HB96" s="44">
        <f t="shared" ca="1" si="110"/>
        <v>1.3819095477386936E-3</v>
      </c>
      <c r="HC96" s="44">
        <f t="shared" ca="1" si="111"/>
        <v>2.5125628140703518E-3</v>
      </c>
      <c r="HD96" s="44">
        <f t="shared" ca="1" si="112"/>
        <v>2.2357723577235778E-3</v>
      </c>
      <c r="HE96" s="44">
        <f t="shared" ca="1" si="113"/>
        <v>4.0650406504065045E-3</v>
      </c>
      <c r="HF96" s="44"/>
      <c r="HG96" s="44"/>
      <c r="HH96" s="261"/>
      <c r="HI96" s="14" t="str">
        <f t="shared" si="114"/>
        <v>GA</v>
      </c>
      <c r="HJ96" s="41">
        <f t="shared" si="115"/>
        <v>43987</v>
      </c>
      <c r="HK96" s="267" t="str">
        <f t="shared" si="116"/>
        <v>A1</v>
      </c>
      <c r="HL96" s="268" t="str">
        <f t="shared" si="117"/>
        <v>0055-P2-GA1-CPC-TRM-00504</v>
      </c>
      <c r="HM96" s="320">
        <v>1</v>
      </c>
      <c r="HN96" t="s">
        <v>813</v>
      </c>
      <c r="HO96" s="351">
        <f t="shared" si="118"/>
        <v>1</v>
      </c>
      <c r="HP96" s="351" t="str">
        <f t="shared" si="119"/>
        <v>не выгружено 00</v>
      </c>
      <c r="HQ96" s="351" t="str">
        <f t="shared" si="120"/>
        <v>выгружено A1</v>
      </c>
      <c r="HR96" s="351">
        <f t="shared" si="121"/>
        <v>1</v>
      </c>
      <c r="HS96" s="351" t="b">
        <f t="shared" si="122"/>
        <v>0</v>
      </c>
      <c r="HT96" s="351" t="str">
        <f t="shared" si="123"/>
        <v>Выпустить в 00</v>
      </c>
      <c r="HU96" s="351" t="str">
        <f t="shared" si="124"/>
        <v>0055-P2-CPC-GA1-TRM-00409</v>
      </c>
      <c r="HV96" s="351">
        <f t="shared" si="125"/>
        <v>43987</v>
      </c>
      <c r="HW96" s="351" t="str">
        <f t="shared" si="126"/>
        <v>0055-P2-CPC-GA1-TRM-00409</v>
      </c>
      <c r="HX96" s="351">
        <f t="shared" si="127"/>
        <v>44033</v>
      </c>
      <c r="HY96" s="364"/>
      <c r="HZ96" s="361" t="str">
        <f t="shared" si="128"/>
        <v>выгружено</v>
      </c>
      <c r="IA96" s="361" t="str">
        <f t="shared" si="129"/>
        <v>A1</v>
      </c>
      <c r="IB96" s="361">
        <f t="shared" si="130"/>
        <v>1</v>
      </c>
      <c r="IC96" s="361">
        <f t="shared" si="131"/>
        <v>1</v>
      </c>
      <c r="ID96" s="351" t="str">
        <f t="shared" si="132"/>
        <v>1</v>
      </c>
      <c r="IE96" s="351" t="s">
        <v>894</v>
      </c>
      <c r="IF96" s="356">
        <v>1</v>
      </c>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row>
    <row r="97" spans="1:287" s="1" customFormat="1" ht="57" customHeight="1">
      <c r="A97" s="15"/>
      <c r="B97" s="31" t="s">
        <v>164</v>
      </c>
      <c r="C97" s="31" t="s">
        <v>165</v>
      </c>
      <c r="D97" s="14"/>
      <c r="E97" s="14"/>
      <c r="F97" s="14"/>
      <c r="G97" s="14"/>
      <c r="H97" s="14" t="s">
        <v>723</v>
      </c>
      <c r="I97" s="14" t="s">
        <v>724</v>
      </c>
      <c r="J97" s="14"/>
      <c r="K97" s="14"/>
      <c r="L97" s="14"/>
      <c r="M97" s="14"/>
      <c r="N97" s="14"/>
      <c r="O97" s="14"/>
      <c r="P97" s="14" t="s">
        <v>725</v>
      </c>
      <c r="Q97" s="14" t="s">
        <v>726</v>
      </c>
      <c r="R97" s="14" t="s">
        <v>215</v>
      </c>
      <c r="S97" s="14" t="s">
        <v>399</v>
      </c>
      <c r="T97" s="14" t="s">
        <v>408</v>
      </c>
      <c r="U97" s="14" t="s">
        <v>166</v>
      </c>
      <c r="V97" s="14"/>
      <c r="W97" s="14" t="str">
        <f>CONCATENATE(X97,"-",Y97,"-",Z97,AA97,,AB97,"-",AC97)</f>
        <v>4-30-JSMCN-0001</v>
      </c>
      <c r="X97" s="31">
        <v>4</v>
      </c>
      <c r="Y97" s="31">
        <v>30</v>
      </c>
      <c r="Z97" s="14" t="s">
        <v>337</v>
      </c>
      <c r="AA97" s="14" t="s">
        <v>333</v>
      </c>
      <c r="AB97" s="14" t="s">
        <v>332</v>
      </c>
      <c r="AC97" s="31" t="s">
        <v>194</v>
      </c>
      <c r="AD97" s="14"/>
      <c r="AE97" s="31">
        <v>3</v>
      </c>
      <c r="AF97" s="31">
        <v>3</v>
      </c>
      <c r="AG97" s="31" t="s">
        <v>174</v>
      </c>
      <c r="AH97" s="31">
        <v>437</v>
      </c>
      <c r="AI97" s="31" t="s">
        <v>199</v>
      </c>
      <c r="AJ97" s="14"/>
      <c r="AK97" s="14"/>
      <c r="AL97" s="14" t="s">
        <v>128</v>
      </c>
      <c r="AM97" s="14"/>
      <c r="AN97" s="14" t="s">
        <v>177</v>
      </c>
      <c r="AO97" s="14" t="str">
        <f>CONCATENATE("0055-",B97,"-",C97,"-","4",".",AE97,".",AF97,".",AG97,".",AH97,"-",AL97,".",AN97,"-",AI97)</f>
        <v>0055-CPC-GA1-4.3.3.30.437-ATH2.V0-0003</v>
      </c>
      <c r="AP97" s="14" t="str">
        <f>CONCATENATE("0055-",B97,"-",C97,"-","4",".",AE97,".",AF97,".",AG97,".",AH97,"-",AL97,"-",AN97,"-",AI97,"_",BD97,"_",U97)</f>
        <v>0055-CPC-GA1-4.3.3.30.437-ATH2-V0-0003_A1_ER</v>
      </c>
      <c r="AQ97" s="21" t="s">
        <v>355</v>
      </c>
      <c r="AR97" s="21" t="s">
        <v>435</v>
      </c>
      <c r="AS97" s="21" t="s">
        <v>425</v>
      </c>
      <c r="AT97" s="21" t="s">
        <v>424</v>
      </c>
      <c r="AU97" s="21" t="s">
        <v>351</v>
      </c>
      <c r="AV97" s="21" t="s">
        <v>367</v>
      </c>
      <c r="AW97" s="21" t="str">
        <f>CONCATENATE(AQ97," ",AS97,CHAR(10),W97,CHAR(10),AU97)</f>
        <v>SIS Marshalling Cabinet for NON-IS channels 
4-30-JSMCN-0001
General view drawings</v>
      </c>
      <c r="AX97" s="21" t="str">
        <f>CONCATENATE(AR97," ",AT97,CHAR(10),W97,CHAR(10),AV97)</f>
        <v>Шкаф кроссовый ПАЗ, аналоговые и дискретные сигналы, неискробезопасный
4-30-JSMCN-0001
Чертеж общего вида</v>
      </c>
      <c r="AY97" s="14"/>
      <c r="AZ97" s="14" t="s">
        <v>798</v>
      </c>
      <c r="BA97" s="14" t="s">
        <v>600</v>
      </c>
      <c r="BB97" s="14" t="str">
        <f t="shared" si="136"/>
        <v>A1</v>
      </c>
      <c r="BC97" s="14" t="str">
        <f t="shared" si="137"/>
        <v>IFR</v>
      </c>
      <c r="BD97" s="14" t="str">
        <f>BB97</f>
        <v>A1</v>
      </c>
      <c r="BE97" s="14"/>
      <c r="BF97" s="14"/>
      <c r="BG97" s="20"/>
      <c r="BH97" s="14"/>
      <c r="BI97" s="14"/>
      <c r="BJ97" s="336">
        <v>44088</v>
      </c>
      <c r="BK97" s="336">
        <f ca="1">IF(BM97&gt;0,BL97,IF(BJ97&lt;TODAY(),WORKDAY(TODAY(),14),BJ97))</f>
        <v>43987</v>
      </c>
      <c r="BL97" s="41">
        <v>43987</v>
      </c>
      <c r="BM97" s="14" t="s">
        <v>859</v>
      </c>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336">
        <f>WORKDAY(BJ97,10)</f>
        <v>44102</v>
      </c>
      <c r="CR97" s="336">
        <f ca="1">IF(BM97&gt;0,WORKDAY(BK97,20),"-")</f>
        <v>44015</v>
      </c>
      <c r="CS97" s="336">
        <v>44033</v>
      </c>
      <c r="CT97" s="325" t="s">
        <v>905</v>
      </c>
      <c r="CU97" s="143">
        <v>1</v>
      </c>
      <c r="CV97" s="41">
        <f>IF(CT97&gt;0,WORKDAY(CQ97,10),"-")</f>
        <v>44116</v>
      </c>
      <c r="CW97" s="41">
        <f ca="1">IF(CT97&gt;0,WORKDAY(CR97,10),"-")</f>
        <v>44029</v>
      </c>
      <c r="CX97" s="14"/>
      <c r="CY97" s="14"/>
      <c r="CZ97" s="41" t="str">
        <f>IF(CY97&gt;0,WORKDAY(CV97,10),"-")</f>
        <v>-</v>
      </c>
      <c r="DA97" s="41" t="str">
        <f>IF(CY97&gt;0,WORKDAY(CW97,10),"-")</f>
        <v>-</v>
      </c>
      <c r="DB97" s="14"/>
      <c r="DC97" s="14"/>
      <c r="DD97" s="143"/>
      <c r="DE97" s="41" t="str">
        <f>IF(DC97&gt;0,WORKDAY(CZ97,10),"-")</f>
        <v>-</v>
      </c>
      <c r="DF97" s="41" t="str">
        <f>IF(DC97&gt;0,WORKDAY(DA97,10),"-")</f>
        <v>-</v>
      </c>
      <c r="DG97" s="14"/>
      <c r="DH97" s="14"/>
      <c r="DI97" s="41" t="str">
        <f>IF(DH97&gt;0,WORKDAY(DE97,10),"-")</f>
        <v>-</v>
      </c>
      <c r="DJ97" s="41" t="str">
        <f>IF(DH97&gt;0,WORKDAY(DF97,10),"-")</f>
        <v>-</v>
      </c>
      <c r="DK97" s="14"/>
      <c r="DL97" s="14"/>
      <c r="DM97" s="143"/>
      <c r="DN97" s="41" t="str">
        <f>IF(DL97&gt;0,WORKDAY(DI97,10),"-")</f>
        <v>-</v>
      </c>
      <c r="DO97" s="41" t="str">
        <f>IF(DL97&gt;0,WORKDAY(DJ97,10),"-")</f>
        <v>-</v>
      </c>
      <c r="DP97" s="14"/>
      <c r="DQ97" s="14"/>
      <c r="DR97" s="41" t="str">
        <f>IF(DQ97&gt;0,WORKDAY(DN97,10),"-")</f>
        <v>-</v>
      </c>
      <c r="DS97" s="41" t="str">
        <f>IF(DQ97&gt;0,WORKDAY(DO97,10),"-")</f>
        <v>-</v>
      </c>
      <c r="DT97" s="14"/>
      <c r="DU97" s="14"/>
      <c r="DV97" s="205"/>
      <c r="DW97" s="41" t="str">
        <f>IF(DU97&gt;0,WORKDAY(DR97,10),"-")</f>
        <v>-</v>
      </c>
      <c r="DX97" s="41" t="str">
        <f>IF(DU97&gt;0,WORKDAY(DS97,10),"-")</f>
        <v>-</v>
      </c>
      <c r="DY97" s="14"/>
      <c r="DZ97" s="14"/>
      <c r="EA97" s="41" t="str">
        <f>IF(DZ97&gt;0,WORKDAY(DW97,10),"-")</f>
        <v>-</v>
      </c>
      <c r="EB97" s="41" t="str">
        <f>IF(DZ97&gt;0,WORKDAY(DX97,10),"-")</f>
        <v>-</v>
      </c>
      <c r="EC97" s="14"/>
      <c r="ED97" s="14"/>
      <c r="EE97" s="205"/>
      <c r="EF97" s="41" t="str">
        <f>IF(ED97&gt;0,WORKDAY(EA97,10),"-")</f>
        <v>-</v>
      </c>
      <c r="EG97" s="41" t="str">
        <f>IF(ED97&gt;0,WORKDAY(EB97,10),"-")</f>
        <v>-</v>
      </c>
      <c r="EH97" s="14"/>
      <c r="EI97" s="14"/>
      <c r="EJ97" s="41" t="str">
        <f>IF(EI97&gt;0,WORKDAY(EF97,10),"-")</f>
        <v>-</v>
      </c>
      <c r="EK97" s="41" t="str">
        <f>IF(EI97&gt;0,WORKDAY(EG97,10),"-")</f>
        <v>-</v>
      </c>
      <c r="EL97" s="14"/>
      <c r="EM97" s="14"/>
      <c r="EN97" s="205"/>
      <c r="EO97" s="41" t="str">
        <f>IF(EM97&gt;0,WORKDAY(EJ97,10),"-")</f>
        <v>-</v>
      </c>
      <c r="EP97" s="41" t="str">
        <f>IF(EM97&gt;0,WORKDAY(EK97,10),"-")</f>
        <v>-</v>
      </c>
      <c r="EQ97" s="14"/>
      <c r="ER97" s="14"/>
      <c r="ES97" s="41" t="str">
        <f>IF(ER97&gt;0,WORKDAY(EO97,10),"-")</f>
        <v>-</v>
      </c>
      <c r="ET97" s="41" t="str">
        <f>IF(ER97&gt;0,WORKDAY(EP97,10),"-")</f>
        <v>-</v>
      </c>
      <c r="EU97" s="14"/>
      <c r="EV97" s="14"/>
      <c r="EW97" s="205"/>
      <c r="EX97" s="41" t="str">
        <f>IF(EV97&gt;0,WORKDAY(ES97,10),"-")</f>
        <v>-</v>
      </c>
      <c r="EY97" s="41" t="str">
        <f>IF(EV97&gt;0,WORKDAY(ET97,10),"-")</f>
        <v>-</v>
      </c>
      <c r="EZ97" s="14"/>
      <c r="FA97" s="14"/>
      <c r="FB97" s="41" t="str">
        <f>IF(FA97&gt;0,WORKDAY(EX97,10),"-")</f>
        <v>-</v>
      </c>
      <c r="FC97" s="41" t="str">
        <f>IF(FA97&gt;0,WORKDAY(EY97,10),"-")</f>
        <v>-</v>
      </c>
      <c r="FD97" s="14"/>
      <c r="FE97" s="14"/>
      <c r="FF97" s="295"/>
      <c r="FG97" s="41">
        <v>43622</v>
      </c>
      <c r="FH97" s="41">
        <f ca="1">IF(BK97&gt;0,IF(DH97&gt;0,WORKDAY(DG97,20),IF(CY97&gt;0,WORKDAY(CX97,30),IF(CT97&gt;0,WORKDAY(CS97,40),FG97))),"-")</f>
        <v>44089</v>
      </c>
      <c r="FI97" s="41"/>
      <c r="FJ97" s="14"/>
      <c r="FK97" s="41" t="str">
        <f>IF(FJ97&gt;0,WORKDAY(FG97,10),"-")</f>
        <v>-</v>
      </c>
      <c r="FL97" s="41" t="str">
        <f>IF(FJ97&gt;0,WORKDAY(FH97,10),"-")</f>
        <v>-</v>
      </c>
      <c r="FM97" s="14"/>
      <c r="FN97" s="14"/>
      <c r="FO97" s="143"/>
      <c r="FP97" s="41">
        <v>43622</v>
      </c>
      <c r="FQ97" s="41" t="str">
        <f>IF(BT97&gt;0,IF(DQ97&gt;0,WORKDAY(DP97,20),IF(DH97&gt;0,WORKDAY(DG97,30),IF(DC97&gt;0,WORKDAY(DB97,40),FP97))),"-")</f>
        <v>-</v>
      </c>
      <c r="FR97" s="14"/>
      <c r="FS97" s="14"/>
      <c r="FT97" s="41" t="str">
        <f>IF(FS97&gt;0,WORKDAY(FP97,10),"-")</f>
        <v>-</v>
      </c>
      <c r="FU97" s="41" t="str">
        <f>IF(FS97&gt;0,WORKDAY(FQ97,10),"-")</f>
        <v>-</v>
      </c>
      <c r="FV97" s="14"/>
      <c r="FW97" s="14"/>
      <c r="FX97" s="143"/>
      <c r="FY97" s="41">
        <v>43622</v>
      </c>
      <c r="FZ97" s="41" t="str">
        <f>IF(CC97&gt;0,IF(DZ97&gt;0,WORKDAY(DY97,20),IF(DQ97&gt;0,WORKDAY(DP97,30),IF(DL97&gt;0,WORKDAY(DK97,40),FY97))),"-")</f>
        <v>-</v>
      </c>
      <c r="GA97" s="14"/>
      <c r="GB97" s="14"/>
      <c r="GC97" s="41" t="str">
        <f>IF(GB97&gt;0,WORKDAY(FY97,10),"-")</f>
        <v>-</v>
      </c>
      <c r="GD97" s="41" t="str">
        <f>IF(GB97&gt;0,WORKDAY(FZ97,10),"-")</f>
        <v>-</v>
      </c>
      <c r="GE97" s="14"/>
      <c r="GF97" s="14"/>
      <c r="GG97" s="205"/>
      <c r="GH97" s="41"/>
      <c r="GI97" s="41"/>
      <c r="GJ97" s="14"/>
      <c r="GK97" s="14"/>
      <c r="GL97" s="41" t="str">
        <f>IF(GK97&gt;0,WORKDAY(GH97,10),"-")</f>
        <v>-</v>
      </c>
      <c r="GM97" s="41" t="str">
        <f>IF(GK97&gt;0,WORKDAY(GI97,10),"-")</f>
        <v>-</v>
      </c>
      <c r="GN97" s="14"/>
      <c r="GO97" s="14"/>
      <c r="GP97" s="228"/>
      <c r="GQ97" s="295"/>
      <c r="GR97" s="295"/>
      <c r="GS97" s="295"/>
      <c r="GT97" s="295"/>
      <c r="GU97" s="295"/>
      <c r="GV97" s="295"/>
      <c r="GW97" s="295"/>
      <c r="GX97" s="295"/>
      <c r="GY97" s="295"/>
      <c r="GZ97" s="147"/>
      <c r="HA97" s="143">
        <f t="shared" ca="1" si="109"/>
        <v>1</v>
      </c>
      <c r="HB97" s="44">
        <f t="shared" ca="1" si="110"/>
        <v>1.3819095477386936E-3</v>
      </c>
      <c r="HC97" s="44">
        <f t="shared" ca="1" si="111"/>
        <v>2.5125628140703518E-3</v>
      </c>
      <c r="HD97" s="44">
        <f t="shared" ca="1" si="112"/>
        <v>2.2357723577235778E-3</v>
      </c>
      <c r="HE97" s="44">
        <f t="shared" ca="1" si="113"/>
        <v>4.0650406504065045E-3</v>
      </c>
      <c r="HF97" s="44"/>
      <c r="HG97" s="44"/>
      <c r="HH97" s="261"/>
      <c r="HI97" s="14" t="str">
        <f t="shared" si="114"/>
        <v>GA</v>
      </c>
      <c r="HJ97" s="41">
        <f t="shared" si="115"/>
        <v>43987</v>
      </c>
      <c r="HK97" s="267" t="str">
        <f t="shared" si="116"/>
        <v>A1</v>
      </c>
      <c r="HL97" s="268" t="str">
        <f t="shared" si="117"/>
        <v>0055-P2-GA1-CPC-TRM-00504</v>
      </c>
      <c r="HM97" s="320">
        <v>1</v>
      </c>
      <c r="HN97" t="s">
        <v>813</v>
      </c>
      <c r="HO97" s="351">
        <f t="shared" si="118"/>
        <v>1</v>
      </c>
      <c r="HP97" s="351" t="str">
        <f t="shared" si="119"/>
        <v>не выгружено 00</v>
      </c>
      <c r="HQ97" s="351" t="str">
        <f t="shared" si="120"/>
        <v>выгружено A1</v>
      </c>
      <c r="HR97" s="351">
        <f t="shared" si="121"/>
        <v>1</v>
      </c>
      <c r="HS97" s="351" t="b">
        <f t="shared" si="122"/>
        <v>0</v>
      </c>
      <c r="HT97" s="351" t="str">
        <f t="shared" si="123"/>
        <v>Выпустить в 00</v>
      </c>
      <c r="HU97" s="351" t="str">
        <f t="shared" si="124"/>
        <v>0055-P2-CPC-GA1-TRM-00409</v>
      </c>
      <c r="HV97" s="351">
        <f t="shared" si="125"/>
        <v>43987</v>
      </c>
      <c r="HW97" s="351" t="str">
        <f t="shared" si="126"/>
        <v>0055-P2-CPC-GA1-TRM-00409</v>
      </c>
      <c r="HX97" s="351">
        <f t="shared" si="127"/>
        <v>44033</v>
      </c>
      <c r="HY97" s="364"/>
      <c r="HZ97" s="361" t="str">
        <f t="shared" si="128"/>
        <v>выгружено</v>
      </c>
      <c r="IA97" s="361" t="str">
        <f t="shared" si="129"/>
        <v>A1</v>
      </c>
      <c r="IB97" s="361">
        <f t="shared" si="130"/>
        <v>1</v>
      </c>
      <c r="IC97" s="361">
        <f t="shared" si="131"/>
        <v>1</v>
      </c>
      <c r="ID97" s="351" t="str">
        <f t="shared" si="132"/>
        <v>1</v>
      </c>
      <c r="IE97" s="351" t="s">
        <v>894</v>
      </c>
      <c r="IF97" s="356">
        <v>1</v>
      </c>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row>
    <row r="98" spans="1:287" s="1" customFormat="1" ht="57" customHeight="1">
      <c r="A98" s="15"/>
      <c r="B98" s="31" t="s">
        <v>164</v>
      </c>
      <c r="C98" s="31" t="s">
        <v>165</v>
      </c>
      <c r="D98" s="14"/>
      <c r="E98" s="14"/>
      <c r="F98" s="14"/>
      <c r="G98" s="14"/>
      <c r="H98" s="14" t="s">
        <v>723</v>
      </c>
      <c r="I98" s="14" t="s">
        <v>724</v>
      </c>
      <c r="J98" s="14"/>
      <c r="K98" s="14"/>
      <c r="L98" s="14"/>
      <c r="M98" s="14"/>
      <c r="N98" s="14"/>
      <c r="O98" s="14"/>
      <c r="P98" s="14" t="s">
        <v>725</v>
      </c>
      <c r="Q98" s="14" t="s">
        <v>726</v>
      </c>
      <c r="R98" s="14" t="s">
        <v>215</v>
      </c>
      <c r="S98" s="14" t="s">
        <v>399</v>
      </c>
      <c r="T98" s="14" t="s">
        <v>408</v>
      </c>
      <c r="U98" s="14" t="s">
        <v>166</v>
      </c>
      <c r="V98" s="14"/>
      <c r="W98" s="14" t="str">
        <f>CONCATENATE(X98,"-",Y98,"-",Z98,AA98,,AB98,"-",AC98)</f>
        <v>4-30-JSMCN-0001</v>
      </c>
      <c r="X98" s="31">
        <v>4</v>
      </c>
      <c r="Y98" s="31">
        <v>30</v>
      </c>
      <c r="Z98" s="14" t="s">
        <v>337</v>
      </c>
      <c r="AA98" s="14" t="s">
        <v>333</v>
      </c>
      <c r="AB98" s="14" t="s">
        <v>332</v>
      </c>
      <c r="AC98" s="31" t="s">
        <v>194</v>
      </c>
      <c r="AD98" s="14"/>
      <c r="AE98" s="31">
        <v>3</v>
      </c>
      <c r="AF98" s="31">
        <v>3</v>
      </c>
      <c r="AG98" s="31" t="s">
        <v>174</v>
      </c>
      <c r="AH98" s="31">
        <v>437</v>
      </c>
      <c r="AI98" s="31" t="s">
        <v>199</v>
      </c>
      <c r="AJ98" s="14"/>
      <c r="AK98" s="14"/>
      <c r="AL98" s="14" t="s">
        <v>128</v>
      </c>
      <c r="AM98" s="14"/>
      <c r="AN98" s="14" t="s">
        <v>178</v>
      </c>
      <c r="AO98" s="14" t="str">
        <f>CONCATENATE("0055-",B98,"-",C98,"-","4",".",AE98,".",AF98,".",AG98,".",AH98,"-",AL98,".",AN98,"-",AI98)</f>
        <v>0055-CPC-GA1-4.3.3.30.437-ATH2.SB-0003</v>
      </c>
      <c r="AP98" s="14" t="str">
        <f>CONCATENATE("0055-",B98,"-",C98,"-","4",".",AE98,".",AF98,".",AG98,".",AH98,"-",AL98,"-",AN98,"-",AI98,"_",BD98,"_",U98)</f>
        <v>0055-CPC-GA1-4.3.3.30.437-ATH2-SB-0003_A1_ER</v>
      </c>
      <c r="AQ98" s="21" t="s">
        <v>355</v>
      </c>
      <c r="AR98" s="21" t="s">
        <v>435</v>
      </c>
      <c r="AS98" s="21" t="s">
        <v>425</v>
      </c>
      <c r="AT98" s="21" t="s">
        <v>424</v>
      </c>
      <c r="AU98" s="21" t="s">
        <v>352</v>
      </c>
      <c r="AV98" s="21" t="s">
        <v>368</v>
      </c>
      <c r="AW98" s="21" t="str">
        <f>CONCATENATE(AQ98," ",AS98,CHAR(10),W98,CHAR(10),AU98)</f>
        <v>SIS Marshalling Cabinet for NON-IS channels 
4-30-JSMCN-0001
Electrical circuits</v>
      </c>
      <c r="AX98" s="21" t="str">
        <f>CONCATENATE(AR98," ",AT98,CHAR(10),W98,CHAR(10),AV98)</f>
        <v>Шкаф кроссовый ПАЗ, аналоговые и дискретные сигналы, неискробезопасный
4-30-JSMCN-0001
Схема электрическая принципиальная</v>
      </c>
      <c r="AY98" s="14"/>
      <c r="AZ98" s="14" t="s">
        <v>798</v>
      </c>
      <c r="BA98" s="14" t="s">
        <v>600</v>
      </c>
      <c r="BB98" s="14" t="str">
        <f t="shared" si="136"/>
        <v>A1</v>
      </c>
      <c r="BC98" s="14" t="str">
        <f t="shared" si="137"/>
        <v>IFR</v>
      </c>
      <c r="BD98" s="14" t="str">
        <f>BB98</f>
        <v>A1</v>
      </c>
      <c r="BE98" s="14"/>
      <c r="BF98" s="14"/>
      <c r="BG98" s="20"/>
      <c r="BH98" s="14"/>
      <c r="BI98" s="14"/>
      <c r="BJ98" s="336">
        <v>44088</v>
      </c>
      <c r="BK98" s="336">
        <f ca="1">IF(BM98&gt;0,BL98,IF(BJ98&lt;TODAY(),WORKDAY(TODAY(),14),BJ98))</f>
        <v>43987</v>
      </c>
      <c r="BL98" s="41">
        <v>43987</v>
      </c>
      <c r="BM98" s="14" t="s">
        <v>859</v>
      </c>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336">
        <f>WORKDAY(BJ98,10)</f>
        <v>44102</v>
      </c>
      <c r="CR98" s="336">
        <f ca="1">IF(BM98&gt;0,WORKDAY(BK98,20),"-")</f>
        <v>44015</v>
      </c>
      <c r="CS98" s="336">
        <v>44033</v>
      </c>
      <c r="CT98" s="325" t="s">
        <v>905</v>
      </c>
      <c r="CU98" s="143">
        <v>1</v>
      </c>
      <c r="CV98" s="41">
        <f>IF(CT98&gt;0,WORKDAY(CQ98,10),"-")</f>
        <v>44116</v>
      </c>
      <c r="CW98" s="41">
        <f ca="1">IF(CT98&gt;0,WORKDAY(CR98,10),"-")</f>
        <v>44029</v>
      </c>
      <c r="CX98" s="14"/>
      <c r="CY98" s="14"/>
      <c r="CZ98" s="41" t="str">
        <f>IF(CY98&gt;0,WORKDAY(CV98,10),"-")</f>
        <v>-</v>
      </c>
      <c r="DA98" s="41" t="str">
        <f>IF(CY98&gt;0,WORKDAY(CW98,10),"-")</f>
        <v>-</v>
      </c>
      <c r="DB98" s="14"/>
      <c r="DC98" s="14"/>
      <c r="DD98" s="143"/>
      <c r="DE98" s="41" t="str">
        <f>IF(DC98&gt;0,WORKDAY(CZ98,10),"-")</f>
        <v>-</v>
      </c>
      <c r="DF98" s="41" t="str">
        <f>IF(DC98&gt;0,WORKDAY(DA98,10),"-")</f>
        <v>-</v>
      </c>
      <c r="DG98" s="14"/>
      <c r="DH98" s="14"/>
      <c r="DI98" s="41" t="str">
        <f>IF(DH98&gt;0,WORKDAY(DE98,10),"-")</f>
        <v>-</v>
      </c>
      <c r="DJ98" s="41" t="str">
        <f>IF(DH98&gt;0,WORKDAY(DF98,10),"-")</f>
        <v>-</v>
      </c>
      <c r="DK98" s="14"/>
      <c r="DL98" s="14"/>
      <c r="DM98" s="143"/>
      <c r="DN98" s="41" t="str">
        <f>IF(DL98&gt;0,WORKDAY(DI98,10),"-")</f>
        <v>-</v>
      </c>
      <c r="DO98" s="41" t="str">
        <f>IF(DL98&gt;0,WORKDAY(DJ98,10),"-")</f>
        <v>-</v>
      </c>
      <c r="DP98" s="14"/>
      <c r="DQ98" s="14"/>
      <c r="DR98" s="41" t="str">
        <f>IF(DQ98&gt;0,WORKDAY(DN98,10),"-")</f>
        <v>-</v>
      </c>
      <c r="DS98" s="41" t="str">
        <f>IF(DQ98&gt;0,WORKDAY(DO98,10),"-")</f>
        <v>-</v>
      </c>
      <c r="DT98" s="14"/>
      <c r="DU98" s="14"/>
      <c r="DV98" s="205"/>
      <c r="DW98" s="41" t="str">
        <f>IF(DU98&gt;0,WORKDAY(DR98,10),"-")</f>
        <v>-</v>
      </c>
      <c r="DX98" s="41" t="str">
        <f>IF(DU98&gt;0,WORKDAY(DS98,10),"-")</f>
        <v>-</v>
      </c>
      <c r="DY98" s="14"/>
      <c r="DZ98" s="14"/>
      <c r="EA98" s="41" t="str">
        <f>IF(DZ98&gt;0,WORKDAY(DW98,10),"-")</f>
        <v>-</v>
      </c>
      <c r="EB98" s="41" t="str">
        <f>IF(DZ98&gt;0,WORKDAY(DX98,10),"-")</f>
        <v>-</v>
      </c>
      <c r="EC98" s="14"/>
      <c r="ED98" s="14"/>
      <c r="EE98" s="205"/>
      <c r="EF98" s="41" t="str">
        <f>IF(ED98&gt;0,WORKDAY(EA98,10),"-")</f>
        <v>-</v>
      </c>
      <c r="EG98" s="41" t="str">
        <f>IF(ED98&gt;0,WORKDAY(EB98,10),"-")</f>
        <v>-</v>
      </c>
      <c r="EH98" s="14"/>
      <c r="EI98" s="14"/>
      <c r="EJ98" s="41" t="str">
        <f>IF(EI98&gt;0,WORKDAY(EF98,10),"-")</f>
        <v>-</v>
      </c>
      <c r="EK98" s="41" t="str">
        <f>IF(EI98&gt;0,WORKDAY(EG98,10),"-")</f>
        <v>-</v>
      </c>
      <c r="EL98" s="14"/>
      <c r="EM98" s="14"/>
      <c r="EN98" s="205"/>
      <c r="EO98" s="41" t="str">
        <f>IF(EM98&gt;0,WORKDAY(EJ98,10),"-")</f>
        <v>-</v>
      </c>
      <c r="EP98" s="41" t="str">
        <f>IF(EM98&gt;0,WORKDAY(EK98,10),"-")</f>
        <v>-</v>
      </c>
      <c r="EQ98" s="14"/>
      <c r="ER98" s="14"/>
      <c r="ES98" s="41" t="str">
        <f>IF(ER98&gt;0,WORKDAY(EO98,10),"-")</f>
        <v>-</v>
      </c>
      <c r="ET98" s="41" t="str">
        <f>IF(ER98&gt;0,WORKDAY(EP98,10),"-")</f>
        <v>-</v>
      </c>
      <c r="EU98" s="14"/>
      <c r="EV98" s="14"/>
      <c r="EW98" s="205"/>
      <c r="EX98" s="41" t="str">
        <f>IF(EV98&gt;0,WORKDAY(ES98,10),"-")</f>
        <v>-</v>
      </c>
      <c r="EY98" s="41" t="str">
        <f>IF(EV98&gt;0,WORKDAY(ET98,10),"-")</f>
        <v>-</v>
      </c>
      <c r="EZ98" s="14"/>
      <c r="FA98" s="14"/>
      <c r="FB98" s="41" t="str">
        <f>IF(FA98&gt;0,WORKDAY(EX98,10),"-")</f>
        <v>-</v>
      </c>
      <c r="FC98" s="41" t="str">
        <f>IF(FA98&gt;0,WORKDAY(EY98,10),"-")</f>
        <v>-</v>
      </c>
      <c r="FD98" s="14"/>
      <c r="FE98" s="14"/>
      <c r="FF98" s="295"/>
      <c r="FG98" s="41">
        <v>43622</v>
      </c>
      <c r="FH98" s="41">
        <f ca="1">IF(BK98&gt;0,IF(DH98&gt;0,WORKDAY(DG98,20),IF(CY98&gt;0,WORKDAY(CX98,30),IF(CT98&gt;0,WORKDAY(CS98,40),FG98))),"-")</f>
        <v>44089</v>
      </c>
      <c r="FI98" s="41"/>
      <c r="FJ98" s="14"/>
      <c r="FK98" s="41" t="str">
        <f>IF(FJ98&gt;0,WORKDAY(FG98,10),"-")</f>
        <v>-</v>
      </c>
      <c r="FL98" s="41" t="str">
        <f>IF(FJ98&gt;0,WORKDAY(FH98,10),"-")</f>
        <v>-</v>
      </c>
      <c r="FM98" s="14"/>
      <c r="FN98" s="14"/>
      <c r="FO98" s="143"/>
      <c r="FP98" s="41">
        <v>43622</v>
      </c>
      <c r="FQ98" s="41" t="str">
        <f>IF(BT98&gt;0,IF(DQ98&gt;0,WORKDAY(DP98,20),IF(DH98&gt;0,WORKDAY(DG98,30),IF(DC98&gt;0,WORKDAY(DB98,40),FP98))),"-")</f>
        <v>-</v>
      </c>
      <c r="FR98" s="14"/>
      <c r="FS98" s="14"/>
      <c r="FT98" s="41" t="str">
        <f>IF(FS98&gt;0,WORKDAY(FP98,10),"-")</f>
        <v>-</v>
      </c>
      <c r="FU98" s="41" t="str">
        <f>IF(FS98&gt;0,WORKDAY(FQ98,10),"-")</f>
        <v>-</v>
      </c>
      <c r="FV98" s="14"/>
      <c r="FW98" s="14"/>
      <c r="FX98" s="143"/>
      <c r="FY98" s="41">
        <v>43622</v>
      </c>
      <c r="FZ98" s="41" t="str">
        <f>IF(CC98&gt;0,IF(DZ98&gt;0,WORKDAY(DY98,20),IF(DQ98&gt;0,WORKDAY(DP98,30),IF(DL98&gt;0,WORKDAY(DK98,40),FY98))),"-")</f>
        <v>-</v>
      </c>
      <c r="GA98" s="14"/>
      <c r="GB98" s="14"/>
      <c r="GC98" s="41" t="str">
        <f>IF(GB98&gt;0,WORKDAY(FY98,10),"-")</f>
        <v>-</v>
      </c>
      <c r="GD98" s="41" t="str">
        <f>IF(GB98&gt;0,WORKDAY(FZ98,10),"-")</f>
        <v>-</v>
      </c>
      <c r="GE98" s="14"/>
      <c r="GF98" s="14"/>
      <c r="GG98" s="205"/>
      <c r="GH98" s="41"/>
      <c r="GI98" s="41"/>
      <c r="GJ98" s="14"/>
      <c r="GK98" s="14"/>
      <c r="GL98" s="41" t="str">
        <f>IF(GK98&gt;0,WORKDAY(GH98,10),"-")</f>
        <v>-</v>
      </c>
      <c r="GM98" s="41" t="str">
        <f>IF(GK98&gt;0,WORKDAY(GI98,10),"-")</f>
        <v>-</v>
      </c>
      <c r="GN98" s="14"/>
      <c r="GO98" s="14"/>
      <c r="GP98" s="228"/>
      <c r="GQ98" s="295"/>
      <c r="GR98" s="295"/>
      <c r="GS98" s="295"/>
      <c r="GT98" s="295"/>
      <c r="GU98" s="295"/>
      <c r="GV98" s="295"/>
      <c r="GW98" s="295"/>
      <c r="GX98" s="295"/>
      <c r="GY98" s="295"/>
      <c r="GZ98" s="147"/>
      <c r="HA98" s="143">
        <f t="shared" ca="1" si="109"/>
        <v>1</v>
      </c>
      <c r="HB98" s="44">
        <f t="shared" ca="1" si="110"/>
        <v>1.3819095477386936E-3</v>
      </c>
      <c r="HC98" s="44">
        <f t="shared" ca="1" si="111"/>
        <v>2.5125628140703518E-3</v>
      </c>
      <c r="HD98" s="44">
        <f t="shared" ca="1" si="112"/>
        <v>2.2357723577235778E-3</v>
      </c>
      <c r="HE98" s="44">
        <f t="shared" ca="1" si="113"/>
        <v>4.0650406504065045E-3</v>
      </c>
      <c r="HF98" s="44"/>
      <c r="HG98" s="44"/>
      <c r="HH98" s="261"/>
      <c r="HI98" s="14" t="str">
        <f t="shared" si="114"/>
        <v>GA</v>
      </c>
      <c r="HJ98" s="41">
        <f t="shared" si="115"/>
        <v>43987</v>
      </c>
      <c r="HK98" s="267" t="str">
        <f t="shared" si="116"/>
        <v>A1</v>
      </c>
      <c r="HL98" s="268" t="str">
        <f t="shared" si="117"/>
        <v>0055-P2-GA1-CPC-TRM-00504</v>
      </c>
      <c r="HM98" s="320">
        <v>1</v>
      </c>
      <c r="HN98" t="s">
        <v>813</v>
      </c>
      <c r="HO98" s="351">
        <f t="shared" si="118"/>
        <v>1</v>
      </c>
      <c r="HP98" s="351" t="str">
        <f t="shared" si="119"/>
        <v>не выгружено 00</v>
      </c>
      <c r="HQ98" s="351" t="str">
        <f t="shared" si="120"/>
        <v>выгружено A1</v>
      </c>
      <c r="HR98" s="351">
        <f t="shared" si="121"/>
        <v>1</v>
      </c>
      <c r="HS98" s="351" t="b">
        <f t="shared" si="122"/>
        <v>0</v>
      </c>
      <c r="HT98" s="351" t="str">
        <f t="shared" si="123"/>
        <v>Выпустить в 00</v>
      </c>
      <c r="HU98" s="351" t="str">
        <f t="shared" si="124"/>
        <v>0055-P2-CPC-GA1-TRM-00409</v>
      </c>
      <c r="HV98" s="351">
        <f t="shared" si="125"/>
        <v>43987</v>
      </c>
      <c r="HW98" s="351" t="str">
        <f t="shared" si="126"/>
        <v>0055-P2-CPC-GA1-TRM-00409</v>
      </c>
      <c r="HX98" s="351">
        <f t="shared" si="127"/>
        <v>44033</v>
      </c>
      <c r="HY98" s="364"/>
      <c r="HZ98" s="361" t="str">
        <f t="shared" si="128"/>
        <v>выгружено</v>
      </c>
      <c r="IA98" s="361" t="str">
        <f t="shared" si="129"/>
        <v>A1</v>
      </c>
      <c r="IB98" s="361">
        <f t="shared" si="130"/>
        <v>1</v>
      </c>
      <c r="IC98" s="361">
        <f t="shared" si="131"/>
        <v>1</v>
      </c>
      <c r="ID98" s="351" t="str">
        <f t="shared" si="132"/>
        <v>1</v>
      </c>
      <c r="IE98" s="351" t="s">
        <v>894</v>
      </c>
      <c r="IF98" s="356">
        <v>1</v>
      </c>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row>
    <row r="99" spans="1:287" s="1" customFormat="1" ht="57" customHeight="1">
      <c r="A99" s="15"/>
      <c r="B99" s="31" t="s">
        <v>164</v>
      </c>
      <c r="C99" s="31" t="s">
        <v>165</v>
      </c>
      <c r="D99" s="14"/>
      <c r="E99" s="14"/>
      <c r="F99" s="14"/>
      <c r="G99" s="14"/>
      <c r="H99" s="14" t="s">
        <v>723</v>
      </c>
      <c r="I99" s="14" t="s">
        <v>724</v>
      </c>
      <c r="J99" s="14"/>
      <c r="K99" s="14"/>
      <c r="L99" s="14"/>
      <c r="M99" s="14"/>
      <c r="N99" s="14"/>
      <c r="O99" s="14"/>
      <c r="P99" s="14" t="s">
        <v>725</v>
      </c>
      <c r="Q99" s="14" t="s">
        <v>726</v>
      </c>
      <c r="R99" s="14" t="s">
        <v>215</v>
      </c>
      <c r="S99" s="14" t="s">
        <v>399</v>
      </c>
      <c r="T99" s="14" t="s">
        <v>408</v>
      </c>
      <c r="U99" s="14" t="s">
        <v>166</v>
      </c>
      <c r="V99" s="14"/>
      <c r="W99" s="14" t="str">
        <f>CONCATENATE(X99,"-",Y99,"-",Z99,AA99,,AB99,"-",AC99)</f>
        <v>4-30-JSMCN-0001</v>
      </c>
      <c r="X99" s="31">
        <v>4</v>
      </c>
      <c r="Y99" s="31">
        <v>30</v>
      </c>
      <c r="Z99" s="14" t="s">
        <v>337</v>
      </c>
      <c r="AA99" s="14" t="s">
        <v>333</v>
      </c>
      <c r="AB99" s="14" t="s">
        <v>332</v>
      </c>
      <c r="AC99" s="31" t="s">
        <v>194</v>
      </c>
      <c r="AD99" s="14"/>
      <c r="AE99" s="31">
        <v>3</v>
      </c>
      <c r="AF99" s="31">
        <v>3</v>
      </c>
      <c r="AG99" s="31" t="s">
        <v>174</v>
      </c>
      <c r="AH99" s="31">
        <v>437</v>
      </c>
      <c r="AI99" s="31" t="s">
        <v>199</v>
      </c>
      <c r="AJ99" s="14"/>
      <c r="AK99" s="14"/>
      <c r="AL99" s="14" t="s">
        <v>128</v>
      </c>
      <c r="AM99" s="14"/>
      <c r="AN99" s="14" t="s">
        <v>675</v>
      </c>
      <c r="AO99" s="14" t="str">
        <f>CONCATENATE("0055-",B99,"-",C99,"-","4",".",AE99,".",AF99,".",AG99,".",AH99,"-",AL99,".",AN99,"-",AI99)</f>
        <v>0055-CPC-GA1-4.3.3.30.437-ATH2.JH-0003</v>
      </c>
      <c r="AP99" s="14" t="str">
        <f>CONCATENATE("0055-",B99,"-",C99,"-","4",".",AE99,".",AF99,".",AG99,".",AH99,"-",AL99,"-",AN99,"-",AI99,"_",BD99,"_",U99)</f>
        <v>0055-CPC-GA1-4.3.3.30.437-ATH2-JH-0003_00_ER</v>
      </c>
      <c r="AQ99" s="21" t="s">
        <v>355</v>
      </c>
      <c r="AR99" s="21" t="s">
        <v>435</v>
      </c>
      <c r="AS99" s="21" t="s">
        <v>425</v>
      </c>
      <c r="AT99" s="21" t="s">
        <v>424</v>
      </c>
      <c r="AU99" s="21" t="s">
        <v>315</v>
      </c>
      <c r="AV99" s="21" t="s">
        <v>316</v>
      </c>
      <c r="AW99" s="21" t="str">
        <f>CONCATENATE(AQ99," ",AS99,CHAR(10),W99,CHAR(10),AU99)</f>
        <v>SIS Marshalling Cabinet for NON-IS channels 
4-30-JSMCN-0001
Passport</v>
      </c>
      <c r="AX99" s="21" t="str">
        <f>CONCATENATE(AR99," ",AT99,CHAR(10),W99,CHAR(10),AV99)</f>
        <v>Шкаф кроссовый ПАЗ, аналоговые и дискретные сигналы, неискробезопасный
4-30-JSMCN-0001
Паспорт</v>
      </c>
      <c r="AY99" s="14"/>
      <c r="AZ99" s="14" t="s">
        <v>798</v>
      </c>
      <c r="BA99" s="14" t="s">
        <v>600</v>
      </c>
      <c r="BB99" s="14" t="str">
        <f t="shared" si="136"/>
        <v>00</v>
      </c>
      <c r="BC99" s="14" t="str">
        <f t="shared" si="137"/>
        <v>IFU</v>
      </c>
      <c r="BD99" s="14" t="str">
        <f>BB99</f>
        <v>00</v>
      </c>
      <c r="BE99" s="14"/>
      <c r="BF99" s="14"/>
      <c r="BG99" s="20"/>
      <c r="BH99" s="14"/>
      <c r="BI99" s="14"/>
      <c r="BJ99" s="336">
        <v>44088</v>
      </c>
      <c r="BK99" s="336">
        <f ca="1">IF(BM99&gt;0,BL99,IF(BJ99&lt;TODAY(),WORKDAY(TODAY(),14),BJ99))</f>
        <v>43997</v>
      </c>
      <c r="BL99" s="41">
        <v>43997</v>
      </c>
      <c r="BM99" s="14" t="s">
        <v>866</v>
      </c>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336">
        <f>WORKDAY(BJ99,10)</f>
        <v>44102</v>
      </c>
      <c r="CR99" s="336">
        <f ca="1">IF(BM99&gt;0,WORKDAY(BK99,20),"-")</f>
        <v>44025</v>
      </c>
      <c r="CS99" s="336">
        <v>44013</v>
      </c>
      <c r="CT99" s="325" t="s">
        <v>903</v>
      </c>
      <c r="CU99" s="143">
        <v>3</v>
      </c>
      <c r="CV99" s="41">
        <f>FG99-(0)</f>
        <v>43622</v>
      </c>
      <c r="CW99" s="41">
        <f>CV99</f>
        <v>43622</v>
      </c>
      <c r="CX99" s="14"/>
      <c r="CY99" s="14"/>
      <c r="CZ99" s="41" t="str">
        <f>IF(CY99&gt;0,WORKDAY(CV99,10),"-")</f>
        <v>-</v>
      </c>
      <c r="DA99" s="41" t="str">
        <f>IF(CY99&gt;0,WORKDAY(CW99,10),"-")</f>
        <v>-</v>
      </c>
      <c r="DB99" s="14"/>
      <c r="DC99" s="14"/>
      <c r="DD99" s="143"/>
      <c r="DE99" s="41" t="str">
        <f>IF(DC99&gt;0,WORKDAY(CZ99,10),"-")</f>
        <v>-</v>
      </c>
      <c r="DF99" s="41" t="str">
        <f>IF(DC99&gt;0,WORKDAY(DA99,10),"-")</f>
        <v>-</v>
      </c>
      <c r="DG99" s="14"/>
      <c r="DH99" s="14"/>
      <c r="DI99" s="41" t="str">
        <f>IF(DH99&gt;0,WORKDAY(DE99,10),"-")</f>
        <v>-</v>
      </c>
      <c r="DJ99" s="41" t="str">
        <f>IF(DH99&gt;0,WORKDAY(DF99,10),"-")</f>
        <v>-</v>
      </c>
      <c r="DK99" s="14"/>
      <c r="DL99" s="14"/>
      <c r="DM99" s="143"/>
      <c r="DN99" s="41" t="str">
        <f>IF(DL99&gt;0,WORKDAY(DI99,10),"-")</f>
        <v>-</v>
      </c>
      <c r="DO99" s="41" t="str">
        <f>IF(DL99&gt;0,WORKDAY(DJ99,10),"-")</f>
        <v>-</v>
      </c>
      <c r="DP99" s="14"/>
      <c r="DQ99" s="14"/>
      <c r="DR99" s="41" t="str">
        <f>IF(DQ99&gt;0,WORKDAY(DN99,10),"-")</f>
        <v>-</v>
      </c>
      <c r="DS99" s="41" t="str">
        <f>IF(DQ99&gt;0,WORKDAY(DO99,10),"-")</f>
        <v>-</v>
      </c>
      <c r="DT99" s="14"/>
      <c r="DU99" s="14"/>
      <c r="DV99" s="205"/>
      <c r="DW99" s="41" t="str">
        <f>IF(DU99&gt;0,WORKDAY(DR99,10),"-")</f>
        <v>-</v>
      </c>
      <c r="DX99" s="41" t="str">
        <f>IF(DU99&gt;0,WORKDAY(DS99,10),"-")</f>
        <v>-</v>
      </c>
      <c r="DY99" s="14"/>
      <c r="DZ99" s="14"/>
      <c r="EA99" s="41" t="str">
        <f>IF(DZ99&gt;0,WORKDAY(DW99,10),"-")</f>
        <v>-</v>
      </c>
      <c r="EB99" s="41" t="str">
        <f>IF(DZ99&gt;0,WORKDAY(DX99,10),"-")</f>
        <v>-</v>
      </c>
      <c r="EC99" s="14"/>
      <c r="ED99" s="14"/>
      <c r="EE99" s="205"/>
      <c r="EF99" s="41" t="str">
        <f>IF(ED99&gt;0,WORKDAY(EA99,10),"-")</f>
        <v>-</v>
      </c>
      <c r="EG99" s="41" t="str">
        <f>IF(ED99&gt;0,WORKDAY(EB99,10),"-")</f>
        <v>-</v>
      </c>
      <c r="EH99" s="14"/>
      <c r="EI99" s="14"/>
      <c r="EJ99" s="41" t="str">
        <f>IF(EI99&gt;0,WORKDAY(EF99,10),"-")</f>
        <v>-</v>
      </c>
      <c r="EK99" s="41" t="str">
        <f>IF(EI99&gt;0,WORKDAY(EG99,10),"-")</f>
        <v>-</v>
      </c>
      <c r="EL99" s="14"/>
      <c r="EM99" s="14"/>
      <c r="EN99" s="205"/>
      <c r="EO99" s="41" t="str">
        <f>IF(EM99&gt;0,WORKDAY(EJ99,10),"-")</f>
        <v>-</v>
      </c>
      <c r="EP99" s="41" t="str">
        <f>IF(EM99&gt;0,WORKDAY(EK99,10),"-")</f>
        <v>-</v>
      </c>
      <c r="EQ99" s="14"/>
      <c r="ER99" s="14"/>
      <c r="ES99" s="41" t="str">
        <f>IF(ER99&gt;0,WORKDAY(EO99,10),"-")</f>
        <v>-</v>
      </c>
      <c r="ET99" s="41" t="str">
        <f>IF(ER99&gt;0,WORKDAY(EP99,10),"-")</f>
        <v>-</v>
      </c>
      <c r="EU99" s="14"/>
      <c r="EV99" s="14"/>
      <c r="EW99" s="205"/>
      <c r="EX99" s="41" t="str">
        <f>IF(EV99&gt;0,WORKDAY(ES99,10),"-")</f>
        <v>-</v>
      </c>
      <c r="EY99" s="41" t="str">
        <f>IF(EV99&gt;0,WORKDAY(ET99,10),"-")</f>
        <v>-</v>
      </c>
      <c r="EZ99" s="14"/>
      <c r="FA99" s="14"/>
      <c r="FB99" s="41" t="str">
        <f>IF(FA99&gt;0,WORKDAY(EX99,10),"-")</f>
        <v>-</v>
      </c>
      <c r="FC99" s="41" t="str">
        <f>IF(FA99&gt;0,WORKDAY(EY99,10),"-")</f>
        <v>-</v>
      </c>
      <c r="FD99" s="14"/>
      <c r="FE99" s="14"/>
      <c r="FF99" s="295"/>
      <c r="FG99" s="41">
        <v>43622</v>
      </c>
      <c r="FH99" s="41">
        <f ca="1">IF(BK99&gt;0,IF(DH99&gt;0,WORKDAY(DG99,20),IF(CY99&gt;0,WORKDAY(CX99,30),IF(CT99&gt;0,WORKDAY(CS99,40),FG99))),"-")</f>
        <v>44069</v>
      </c>
      <c r="FI99" s="14">
        <v>44088</v>
      </c>
      <c r="FJ99" s="14" t="s">
        <v>924</v>
      </c>
      <c r="FK99" s="41">
        <f>IF(FJ99&gt;0,WORKDAY(FG99,10),"-")</f>
        <v>43636</v>
      </c>
      <c r="FL99" s="41">
        <f ca="1">IF(FJ99&gt;0,WORKDAY(FH99,10),"-")</f>
        <v>44083</v>
      </c>
      <c r="FM99" s="14"/>
      <c r="FN99" s="14"/>
      <c r="FO99" s="143"/>
      <c r="FP99" s="41">
        <v>43622</v>
      </c>
      <c r="FQ99" s="41" t="str">
        <f>IF(BT99&gt;0,IF(DQ99&gt;0,WORKDAY(DP99,20),IF(DH99&gt;0,WORKDAY(DG99,30),IF(DC99&gt;0,WORKDAY(DB99,40),FP99))),"-")</f>
        <v>-</v>
      </c>
      <c r="FR99" s="14"/>
      <c r="FS99" s="14"/>
      <c r="FT99" s="41" t="str">
        <f>IF(FS99&gt;0,WORKDAY(FP99,10),"-")</f>
        <v>-</v>
      </c>
      <c r="FU99" s="41" t="str">
        <f>IF(FS99&gt;0,WORKDAY(FQ99,10),"-")</f>
        <v>-</v>
      </c>
      <c r="FV99" s="14"/>
      <c r="FW99" s="14"/>
      <c r="FX99" s="143"/>
      <c r="FY99" s="41">
        <v>43622</v>
      </c>
      <c r="FZ99" s="41" t="str">
        <f>IF(CC99&gt;0,IF(DZ99&gt;0,WORKDAY(DY99,20),IF(DQ99&gt;0,WORKDAY(DP99,30),IF(DL99&gt;0,WORKDAY(DK99,40),FY99))),"-")</f>
        <v>-</v>
      </c>
      <c r="GA99" s="14"/>
      <c r="GB99" s="14"/>
      <c r="GC99" s="41" t="str">
        <f>IF(GB99&gt;0,WORKDAY(FY99,10),"-")</f>
        <v>-</v>
      </c>
      <c r="GD99" s="41" t="str">
        <f>IF(GB99&gt;0,WORKDAY(FZ99,10),"-")</f>
        <v>-</v>
      </c>
      <c r="GE99" s="14"/>
      <c r="GF99" s="14"/>
      <c r="GG99" s="205"/>
      <c r="GH99" s="41"/>
      <c r="GI99" s="41"/>
      <c r="GJ99" s="14"/>
      <c r="GK99" s="14"/>
      <c r="GL99" s="41" t="str">
        <f>IF(GK99&gt;0,WORKDAY(GH99,10),"-")</f>
        <v>-</v>
      </c>
      <c r="GM99" s="41" t="str">
        <f>IF(GK99&gt;0,WORKDAY(GI99,10),"-")</f>
        <v>-</v>
      </c>
      <c r="GN99" s="14"/>
      <c r="GO99" s="14"/>
      <c r="GP99" s="228"/>
      <c r="GQ99" s="295"/>
      <c r="GR99" s="295"/>
      <c r="GS99" s="295"/>
      <c r="GT99" s="295"/>
      <c r="GU99" s="295"/>
      <c r="GV99" s="295"/>
      <c r="GW99" s="295"/>
      <c r="GX99" s="295"/>
      <c r="GY99" s="295"/>
      <c r="GZ99" s="147"/>
      <c r="HA99" s="143">
        <f t="shared" ca="1" si="109"/>
        <v>1</v>
      </c>
      <c r="HB99" s="44">
        <f t="shared" ca="1" si="110"/>
        <v>2.5125628140703518E-3</v>
      </c>
      <c r="HC99" s="44">
        <f t="shared" ca="1" si="111"/>
        <v>2.5125628140703518E-3</v>
      </c>
      <c r="HD99" s="44">
        <f t="shared" ca="1" si="112"/>
        <v>4.0650406504065045E-3</v>
      </c>
      <c r="HE99" s="44">
        <f t="shared" ca="1" si="113"/>
        <v>4.0650406504065045E-3</v>
      </c>
      <c r="HF99" s="44"/>
      <c r="HG99" s="44"/>
      <c r="HH99" s="261"/>
      <c r="HI99" s="14" t="str">
        <f t="shared" si="114"/>
        <v>rev. 00</v>
      </c>
      <c r="HJ99" s="41">
        <f t="shared" si="115"/>
        <v>44088</v>
      </c>
      <c r="HK99" s="267" t="str">
        <f t="shared" si="116"/>
        <v>00</v>
      </c>
      <c r="HL99" s="268" t="str">
        <f t="shared" si="117"/>
        <v>0055-P2-CPC-GA1-TRM-00581</v>
      </c>
      <c r="HM99" s="320">
        <v>1</v>
      </c>
      <c r="HN99" t="s">
        <v>813</v>
      </c>
      <c r="HO99" s="351">
        <f t="shared" si="118"/>
        <v>3</v>
      </c>
      <c r="HP99" s="351" t="str">
        <f t="shared" si="119"/>
        <v>ожидание 00</v>
      </c>
      <c r="HQ99" s="351" t="str">
        <f t="shared" si="120"/>
        <v>выгружено 00</v>
      </c>
      <c r="HR99" s="351" t="str">
        <f t="shared" si="121"/>
        <v>ожидание 00</v>
      </c>
      <c r="HS99" s="351" t="b">
        <f t="shared" si="122"/>
        <v>0</v>
      </c>
      <c r="HT99" s="351" t="str">
        <f t="shared" si="123"/>
        <v>ожидание замечаний</v>
      </c>
      <c r="HU99" s="351" t="str">
        <f t="shared" si="124"/>
        <v>0055-P2-CPC-GA1-TRM-00396</v>
      </c>
      <c r="HV99" s="351">
        <f t="shared" si="125"/>
        <v>44088</v>
      </c>
      <c r="HW99" s="351" t="str">
        <f t="shared" si="126"/>
        <v>ожидание 00</v>
      </c>
      <c r="HX99" s="351" t="str">
        <f t="shared" si="127"/>
        <v>ожидание 00</v>
      </c>
      <c r="HY99" s="364"/>
      <c r="HZ99" s="361" t="str">
        <f t="shared" si="128"/>
        <v>выгружено</v>
      </c>
      <c r="IA99" s="361" t="str">
        <f t="shared" si="129"/>
        <v>00</v>
      </c>
      <c r="IB99" s="361" t="str">
        <f t="shared" si="130"/>
        <v>ожидание замечаний к ревизии</v>
      </c>
      <c r="IC99" s="361" t="str">
        <f t="shared" si="131"/>
        <v>00</v>
      </c>
      <c r="ID99" s="351" t="str">
        <f t="shared" si="132"/>
        <v>1</v>
      </c>
      <c r="IE99" s="351" t="s">
        <v>894</v>
      </c>
      <c r="IF99" s="356">
        <v>1</v>
      </c>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row>
    <row r="100" spans="1:287" s="27" customFormat="1" ht="15" customHeight="1">
      <c r="A100" s="15"/>
      <c r="B100" s="32"/>
      <c r="C100" s="32"/>
      <c r="D100" s="26"/>
      <c r="E100" s="26"/>
      <c r="F100" s="26"/>
      <c r="G100" s="26"/>
      <c r="H100" s="26"/>
      <c r="I100" s="26"/>
      <c r="J100" s="26"/>
      <c r="K100" s="26"/>
      <c r="L100" s="26"/>
      <c r="M100" s="26"/>
      <c r="N100" s="26"/>
      <c r="O100" s="26"/>
      <c r="P100" s="26"/>
      <c r="Q100" s="26"/>
      <c r="R100" s="26"/>
      <c r="S100" s="26"/>
      <c r="T100" s="26"/>
      <c r="U100" s="26"/>
      <c r="V100" s="26"/>
      <c r="W100" s="32"/>
      <c r="X100" s="32"/>
      <c r="Y100" s="32"/>
      <c r="Z100" s="32"/>
      <c r="AA100" s="32"/>
      <c r="AB100" s="32"/>
      <c r="AC100" s="32"/>
      <c r="AD100" s="26"/>
      <c r="AE100" s="32"/>
      <c r="AF100" s="32"/>
      <c r="AG100" s="32"/>
      <c r="AH100" s="32"/>
      <c r="AI100" s="32"/>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341"/>
      <c r="BK100" s="341"/>
      <c r="BL100" s="163"/>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338"/>
      <c r="CR100" s="338"/>
      <c r="CS100" s="338"/>
      <c r="CT100" s="326"/>
      <c r="CU100" s="219"/>
      <c r="CV100" s="26"/>
      <c r="CW100" s="26"/>
      <c r="CX100" s="26"/>
      <c r="CY100" s="26"/>
      <c r="CZ100" s="26"/>
      <c r="DA100" s="26"/>
      <c r="DB100" s="26"/>
      <c r="DC100" s="26"/>
      <c r="DD100" s="219"/>
      <c r="DE100" s="26"/>
      <c r="DF100" s="26"/>
      <c r="DG100" s="26"/>
      <c r="DH100" s="26"/>
      <c r="DI100" s="26"/>
      <c r="DJ100" s="26"/>
      <c r="DK100" s="26"/>
      <c r="DL100" s="26"/>
      <c r="DM100" s="219"/>
      <c r="DN100" s="26"/>
      <c r="DO100" s="26"/>
      <c r="DP100" s="26"/>
      <c r="DQ100" s="26"/>
      <c r="DR100" s="26"/>
      <c r="DS100" s="26"/>
      <c r="DT100" s="26"/>
      <c r="DU100" s="26"/>
      <c r="DV100" s="229"/>
      <c r="DW100" s="26"/>
      <c r="DX100" s="26"/>
      <c r="DY100" s="26"/>
      <c r="DZ100" s="26"/>
      <c r="EA100" s="26"/>
      <c r="EB100" s="26"/>
      <c r="EC100" s="26"/>
      <c r="ED100" s="26"/>
      <c r="EE100" s="229"/>
      <c r="EF100" s="26"/>
      <c r="EG100" s="26"/>
      <c r="EH100" s="26"/>
      <c r="EI100" s="26"/>
      <c r="EJ100" s="26"/>
      <c r="EK100" s="26"/>
      <c r="EL100" s="26"/>
      <c r="EM100" s="26"/>
      <c r="EN100" s="229"/>
      <c r="EO100" s="26"/>
      <c r="EP100" s="26"/>
      <c r="EQ100" s="26"/>
      <c r="ER100" s="26"/>
      <c r="ES100" s="26"/>
      <c r="ET100" s="26"/>
      <c r="EU100" s="26"/>
      <c r="EV100" s="26"/>
      <c r="EW100" s="229"/>
      <c r="EX100" s="26"/>
      <c r="EY100" s="26"/>
      <c r="EZ100" s="26"/>
      <c r="FA100" s="26"/>
      <c r="FB100" s="26"/>
      <c r="FC100" s="26"/>
      <c r="FD100" s="26"/>
      <c r="FE100" s="26"/>
      <c r="FF100" s="229"/>
      <c r="FG100" s="26"/>
      <c r="FH100" s="26"/>
      <c r="FI100" s="26"/>
      <c r="FJ100" s="26"/>
      <c r="FK100" s="26"/>
      <c r="FL100" s="26"/>
      <c r="FM100" s="26"/>
      <c r="FN100" s="26"/>
      <c r="FO100" s="219"/>
      <c r="FP100" s="26"/>
      <c r="FQ100" s="26"/>
      <c r="FR100" s="26"/>
      <c r="FS100" s="26"/>
      <c r="FT100" s="26"/>
      <c r="FU100" s="26"/>
      <c r="FV100" s="26"/>
      <c r="FW100" s="26"/>
      <c r="FX100" s="219"/>
      <c r="FY100" s="26"/>
      <c r="FZ100" s="26"/>
      <c r="GA100" s="26"/>
      <c r="GB100" s="26"/>
      <c r="GC100" s="26"/>
      <c r="GD100" s="26"/>
      <c r="GE100" s="26"/>
      <c r="GF100" s="26"/>
      <c r="GG100" s="229"/>
      <c r="GH100" s="26"/>
      <c r="GI100" s="26"/>
      <c r="GJ100" s="26"/>
      <c r="GK100" s="26"/>
      <c r="GL100" s="26"/>
      <c r="GM100" s="26"/>
      <c r="GN100" s="26"/>
      <c r="GO100" s="26"/>
      <c r="GP100" s="229"/>
      <c r="GQ100" s="229"/>
      <c r="GR100" s="229"/>
      <c r="GS100" s="229"/>
      <c r="GT100" s="229"/>
      <c r="GU100" s="229"/>
      <c r="GV100" s="229"/>
      <c r="GW100" s="229"/>
      <c r="GX100" s="229"/>
      <c r="GY100" s="229"/>
      <c r="GZ100" s="229"/>
      <c r="HA100" s="143">
        <f t="shared" si="109"/>
        <v>0</v>
      </c>
      <c r="HB100" s="44">
        <f t="shared" si="110"/>
        <v>0</v>
      </c>
      <c r="HC100" s="44">
        <f t="shared" si="111"/>
        <v>0</v>
      </c>
      <c r="HD100" s="44">
        <f t="shared" si="112"/>
        <v>0</v>
      </c>
      <c r="HE100" s="44">
        <f t="shared" si="113"/>
        <v>0</v>
      </c>
      <c r="HF100" s="44"/>
      <c r="HG100" s="26"/>
      <c r="HH100" s="262"/>
      <c r="HI100" s="14" t="str">
        <f t="shared" si="114"/>
        <v>не выпущено</v>
      </c>
      <c r="HJ100" s="41" t="str">
        <f t="shared" si="115"/>
        <v>-</v>
      </c>
      <c r="HK100" s="267" t="str">
        <f t="shared" si="116"/>
        <v>-</v>
      </c>
      <c r="HL100" s="268" t="str">
        <f t="shared" si="117"/>
        <v>-</v>
      </c>
      <c r="HM100" s="320">
        <v>1</v>
      </c>
      <c r="HN100"/>
      <c r="HO100" s="351" t="str">
        <f t="shared" si="118"/>
        <v>---/---</v>
      </c>
      <c r="HP100" s="351" t="str">
        <f t="shared" si="119"/>
        <v>---/---</v>
      </c>
      <c r="HQ100" s="351" t="str">
        <f t="shared" si="120"/>
        <v>---/---</v>
      </c>
      <c r="HR100" s="351" t="str">
        <f t="shared" si="121"/>
        <v>---/---</v>
      </c>
      <c r="HS100" s="351" t="b">
        <f t="shared" si="122"/>
        <v>0</v>
      </c>
      <c r="HT100" s="351" t="str">
        <f t="shared" si="123"/>
        <v>---/---</v>
      </c>
      <c r="HU100" s="351" t="str">
        <f t="shared" si="124"/>
        <v>---/---</v>
      </c>
      <c r="HV100" s="351" t="str">
        <f t="shared" si="125"/>
        <v>---/---</v>
      </c>
      <c r="HW100" s="351" t="str">
        <f t="shared" si="126"/>
        <v>---/---</v>
      </c>
      <c r="HX100" s="351" t="str">
        <f t="shared" si="127"/>
        <v>---/---</v>
      </c>
      <c r="HY100" s="364"/>
      <c r="HZ100" s="361" t="str">
        <f t="shared" si="128"/>
        <v>---/---</v>
      </c>
      <c r="IA100" s="361" t="str">
        <f t="shared" si="129"/>
        <v>---/---</v>
      </c>
      <c r="IB100" s="361" t="str">
        <f t="shared" si="130"/>
        <v>---/---</v>
      </c>
      <c r="IC100" s="361" t="str">
        <f t="shared" si="131"/>
        <v>---/---</v>
      </c>
      <c r="ID100" s="351" t="str">
        <f t="shared" si="132"/>
        <v>---/---</v>
      </c>
      <c r="IE100" s="351" t="s">
        <v>897</v>
      </c>
      <c r="IF100" s="356"/>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row>
    <row r="101" spans="1:287" s="1" customFormat="1" ht="57" customHeight="1">
      <c r="A101" s="15"/>
      <c r="B101" s="31" t="s">
        <v>164</v>
      </c>
      <c r="C101" s="31" t="s">
        <v>165</v>
      </c>
      <c r="D101" s="14"/>
      <c r="E101" s="14"/>
      <c r="F101" s="14"/>
      <c r="G101" s="14"/>
      <c r="H101" s="14" t="s">
        <v>723</v>
      </c>
      <c r="I101" s="14" t="s">
        <v>724</v>
      </c>
      <c r="J101" s="14"/>
      <c r="K101" s="14"/>
      <c r="L101" s="14"/>
      <c r="M101" s="14"/>
      <c r="N101" s="14"/>
      <c r="O101" s="14"/>
      <c r="P101" s="14" t="s">
        <v>725</v>
      </c>
      <c r="Q101" s="14" t="s">
        <v>726</v>
      </c>
      <c r="R101" s="14" t="s">
        <v>215</v>
      </c>
      <c r="S101" s="14" t="s">
        <v>399</v>
      </c>
      <c r="T101" s="14" t="s">
        <v>408</v>
      </c>
      <c r="U101" s="14" t="s">
        <v>166</v>
      </c>
      <c r="V101" s="14"/>
      <c r="W101" s="14" t="str">
        <f>CONCATENATE(X101,"-",Y101,"-",Z101,AA101,,AB101,"-",AC101)</f>
        <v>4-30-JSMCN-0002</v>
      </c>
      <c r="X101" s="31">
        <v>4</v>
      </c>
      <c r="Y101" s="31">
        <v>30</v>
      </c>
      <c r="Z101" s="14" t="s">
        <v>337</v>
      </c>
      <c r="AA101" s="14" t="s">
        <v>333</v>
      </c>
      <c r="AB101" s="14" t="s">
        <v>332</v>
      </c>
      <c r="AC101" s="31" t="s">
        <v>198</v>
      </c>
      <c r="AD101" s="14"/>
      <c r="AE101" s="31">
        <v>3</v>
      </c>
      <c r="AF101" s="31">
        <v>3</v>
      </c>
      <c r="AG101" s="31" t="s">
        <v>174</v>
      </c>
      <c r="AH101" s="31">
        <v>437</v>
      </c>
      <c r="AI101" s="31" t="s">
        <v>226</v>
      </c>
      <c r="AJ101" s="14"/>
      <c r="AK101" s="14"/>
      <c r="AL101" s="14" t="s">
        <v>128</v>
      </c>
      <c r="AM101" s="14"/>
      <c r="AN101" s="14" t="s">
        <v>175</v>
      </c>
      <c r="AO101" s="14" t="str">
        <f>CONCATENATE("0055-",B101,"-",C101,"-","4",".",AE101,".",AF101,".",AG101,".",AH101,"-",AL101,".",AN101,"-",AI101)</f>
        <v>0055-CPC-GA1-4.3.3.30.437-ATH2.RD-0004</v>
      </c>
      <c r="AP101" s="14" t="str">
        <f>CONCATENATE("0055-",B101,"-",C101,"-","4",".",AE101,".",AF101,".",AG101,".",AH101,"-",AL101,"-",AN101,"-",AI101,"_",BD101,"_",U101)</f>
        <v>0055-CPC-GA1-4.3.3.30.437-ATH2-RD-0004_A1_ER</v>
      </c>
      <c r="AQ101" s="21" t="s">
        <v>355</v>
      </c>
      <c r="AR101" s="21" t="s">
        <v>435</v>
      </c>
      <c r="AS101" s="21" t="s">
        <v>425</v>
      </c>
      <c r="AT101" s="21" t="s">
        <v>424</v>
      </c>
      <c r="AU101" s="21" t="s">
        <v>349</v>
      </c>
      <c r="AV101" s="21" t="s">
        <v>365</v>
      </c>
      <c r="AW101" s="21" t="str">
        <f>CONCATENATE(AQ101," ",AS101,CHAR(10),W101,CHAR(10),AU101)</f>
        <v>SIS Marshalling Cabinet for NON-IS channels 
4-30-JSMCN-0002
List of drawings</v>
      </c>
      <c r="AX101" s="21" t="str">
        <f>CONCATENATE(AR101," ",AT101,CHAR(10),W101,CHAR(10),AV101)</f>
        <v>Шкаф кроссовый ПАЗ, аналоговые и дискретные сигналы, неискробезопасный
4-30-JSMCN-0002
Ведомость документов</v>
      </c>
      <c r="AY101" s="14"/>
      <c r="AZ101" s="14" t="s">
        <v>798</v>
      </c>
      <c r="BA101" s="14" t="s">
        <v>600</v>
      </c>
      <c r="BB101" s="14" t="str">
        <f t="shared" ref="BB101:BB105" si="139">IF(GK101&gt;0,"03",IF(GB101&gt;0,"02",IF(FS101&gt;0,"01",IF(FJ101&gt;0,"00",IF(FA101&gt;0,"H1",IF(ER101&gt;0,"G1",IF(EI101&gt;0,"F1",IF(DZ101&gt;0,"E1",IF(DQ101&gt;0,"D1",IF(DH101&gt;0,"C1",IF(CY101&gt;0,"B1",IF(BM101&gt;0,"A1","-"))))))))))))</f>
        <v>A1</v>
      </c>
      <c r="BC101" s="14" t="str">
        <f t="shared" ref="BC101:BC105" si="140">IF(OR(BB101="A1",BB101="B1",BB101="C1",BB101="D1",BB101="E1",BB101="F1",BB101="G1",BB101="H1"),"IFR",IF(OR(BB101="00",BB101="01",BB101="02",BB101="03",BB101="04",BB101="05"),"IFU","-"))</f>
        <v>IFR</v>
      </c>
      <c r="BD101" s="14" t="str">
        <f>BB101</f>
        <v>A1</v>
      </c>
      <c r="BE101" s="14"/>
      <c r="BF101" s="14"/>
      <c r="BG101" s="20"/>
      <c r="BH101" s="14"/>
      <c r="BI101" s="14"/>
      <c r="BJ101" s="336">
        <v>44088</v>
      </c>
      <c r="BK101" s="336">
        <f ca="1">IF(BM101&gt;0,BL101,IF(BJ101&lt;TODAY(),WORKDAY(TODAY(),14),BJ101))</f>
        <v>43987</v>
      </c>
      <c r="BL101" s="41">
        <v>43987</v>
      </c>
      <c r="BM101" s="14" t="s">
        <v>859</v>
      </c>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336">
        <f>WORKDAY(BJ101,10)</f>
        <v>44102</v>
      </c>
      <c r="CR101" s="336">
        <f ca="1">IF(BM101&gt;0,WORKDAY(BK101,20),"-")</f>
        <v>44015</v>
      </c>
      <c r="CS101" s="336">
        <v>44033</v>
      </c>
      <c r="CT101" s="325" t="s">
        <v>905</v>
      </c>
      <c r="CU101" s="143">
        <v>1</v>
      </c>
      <c r="CV101" s="41">
        <f>IF(CT101&gt;0,WORKDAY(CQ101,10),"-")</f>
        <v>44116</v>
      </c>
      <c r="CW101" s="41">
        <f ca="1">IF(CT101&gt;0,WORKDAY(CR101,10),"-")</f>
        <v>44029</v>
      </c>
      <c r="CX101" s="14"/>
      <c r="CY101" s="14"/>
      <c r="CZ101" s="41" t="str">
        <f>IF(CY101&gt;0,WORKDAY(CV101,10),"-")</f>
        <v>-</v>
      </c>
      <c r="DA101" s="41" t="str">
        <f>IF(CY101&gt;0,WORKDAY(CW101,10),"-")</f>
        <v>-</v>
      </c>
      <c r="DB101" s="14"/>
      <c r="DC101" s="14"/>
      <c r="DD101" s="143"/>
      <c r="DE101" s="41" t="str">
        <f>IF(DC101&gt;0,WORKDAY(CZ101,10),"-")</f>
        <v>-</v>
      </c>
      <c r="DF101" s="41" t="str">
        <f>IF(DC101&gt;0,WORKDAY(DA101,10),"-")</f>
        <v>-</v>
      </c>
      <c r="DG101" s="14"/>
      <c r="DH101" s="14"/>
      <c r="DI101" s="41" t="str">
        <f>IF(DH101&gt;0,WORKDAY(DE101,10),"-")</f>
        <v>-</v>
      </c>
      <c r="DJ101" s="41" t="str">
        <f>IF(DH101&gt;0,WORKDAY(DF101,10),"-")</f>
        <v>-</v>
      </c>
      <c r="DK101" s="14"/>
      <c r="DL101" s="14"/>
      <c r="DM101" s="143"/>
      <c r="DN101" s="41" t="str">
        <f>IF(DL101&gt;0,WORKDAY(DI101,10),"-")</f>
        <v>-</v>
      </c>
      <c r="DO101" s="41" t="str">
        <f>IF(DL101&gt;0,WORKDAY(DJ101,10),"-")</f>
        <v>-</v>
      </c>
      <c r="DP101" s="14"/>
      <c r="DQ101" s="14"/>
      <c r="DR101" s="41" t="str">
        <f>IF(DQ101&gt;0,WORKDAY(DN101,10),"-")</f>
        <v>-</v>
      </c>
      <c r="DS101" s="41" t="str">
        <f>IF(DQ101&gt;0,WORKDAY(DO101,10),"-")</f>
        <v>-</v>
      </c>
      <c r="DT101" s="14"/>
      <c r="DU101" s="14"/>
      <c r="DV101" s="205"/>
      <c r="DW101" s="41" t="str">
        <f>IF(DU101&gt;0,WORKDAY(DR101,10),"-")</f>
        <v>-</v>
      </c>
      <c r="DX101" s="41" t="str">
        <f>IF(DU101&gt;0,WORKDAY(DS101,10),"-")</f>
        <v>-</v>
      </c>
      <c r="DY101" s="14"/>
      <c r="DZ101" s="14"/>
      <c r="EA101" s="41" t="str">
        <f>IF(DZ101&gt;0,WORKDAY(DW101,10),"-")</f>
        <v>-</v>
      </c>
      <c r="EB101" s="41" t="str">
        <f>IF(DZ101&gt;0,WORKDAY(DX101,10),"-")</f>
        <v>-</v>
      </c>
      <c r="EC101" s="14"/>
      <c r="ED101" s="14"/>
      <c r="EE101" s="205"/>
      <c r="EF101" s="41" t="str">
        <f>IF(ED101&gt;0,WORKDAY(EA101,10),"-")</f>
        <v>-</v>
      </c>
      <c r="EG101" s="41" t="str">
        <f>IF(ED101&gt;0,WORKDAY(EB101,10),"-")</f>
        <v>-</v>
      </c>
      <c r="EH101" s="14"/>
      <c r="EI101" s="14"/>
      <c r="EJ101" s="41" t="str">
        <f>IF(EI101&gt;0,WORKDAY(EF101,10),"-")</f>
        <v>-</v>
      </c>
      <c r="EK101" s="41" t="str">
        <f>IF(EI101&gt;0,WORKDAY(EG101,10),"-")</f>
        <v>-</v>
      </c>
      <c r="EL101" s="14"/>
      <c r="EM101" s="14"/>
      <c r="EN101" s="205"/>
      <c r="EO101" s="41" t="str">
        <f>IF(EM101&gt;0,WORKDAY(EJ101,10),"-")</f>
        <v>-</v>
      </c>
      <c r="EP101" s="41" t="str">
        <f>IF(EM101&gt;0,WORKDAY(EK101,10),"-")</f>
        <v>-</v>
      </c>
      <c r="EQ101" s="14"/>
      <c r="ER101" s="14"/>
      <c r="ES101" s="41" t="str">
        <f>IF(ER101&gt;0,WORKDAY(EO101,10),"-")</f>
        <v>-</v>
      </c>
      <c r="ET101" s="41" t="str">
        <f>IF(ER101&gt;0,WORKDAY(EP101,10),"-")</f>
        <v>-</v>
      </c>
      <c r="EU101" s="14"/>
      <c r="EV101" s="14"/>
      <c r="EW101" s="205"/>
      <c r="EX101" s="41" t="str">
        <f>IF(EV101&gt;0,WORKDAY(ES101,10),"-")</f>
        <v>-</v>
      </c>
      <c r="EY101" s="41" t="str">
        <f>IF(EV101&gt;0,WORKDAY(ET101,10),"-")</f>
        <v>-</v>
      </c>
      <c r="EZ101" s="14"/>
      <c r="FA101" s="14"/>
      <c r="FB101" s="41" t="str">
        <f>IF(FA101&gt;0,WORKDAY(EX101,10),"-")</f>
        <v>-</v>
      </c>
      <c r="FC101" s="41" t="str">
        <f>IF(FA101&gt;0,WORKDAY(EY101,10),"-")</f>
        <v>-</v>
      </c>
      <c r="FD101" s="14"/>
      <c r="FE101" s="14"/>
      <c r="FF101" s="295"/>
      <c r="FG101" s="41">
        <v>43622</v>
      </c>
      <c r="FH101" s="41">
        <f ca="1">IF(BK101&gt;0,IF(DH101&gt;0,WORKDAY(DG101,20),IF(CY101&gt;0,WORKDAY(CX101,30),IF(CT101&gt;0,WORKDAY(CS101,40),FG101))),"-")</f>
        <v>44089</v>
      </c>
      <c r="FI101" s="41"/>
      <c r="FJ101" s="14"/>
      <c r="FK101" s="41" t="str">
        <f>IF(FJ101&gt;0,WORKDAY(FG101,10),"-")</f>
        <v>-</v>
      </c>
      <c r="FL101" s="41" t="str">
        <f>IF(FJ101&gt;0,WORKDAY(FH101,10),"-")</f>
        <v>-</v>
      </c>
      <c r="FM101" s="14"/>
      <c r="FN101" s="14"/>
      <c r="FO101" s="143"/>
      <c r="FP101" s="41">
        <v>43622</v>
      </c>
      <c r="FQ101" s="41" t="str">
        <f t="shared" ref="FQ101" si="141">IF(BT101&gt;0,IF(DQ101&gt;0,WORKDAY(DP101,20),IF(DH101&gt;0,WORKDAY(DG101,30),IF(DC101&gt;0,WORKDAY(DB101,40),FP101))),"-")</f>
        <v>-</v>
      </c>
      <c r="FR101" s="14"/>
      <c r="FS101" s="14"/>
      <c r="FT101" s="41" t="str">
        <f>IF(FS101&gt;0,WORKDAY(FP101,10),"-")</f>
        <v>-</v>
      </c>
      <c r="FU101" s="41" t="str">
        <f>IF(FS101&gt;0,WORKDAY(FQ101,10),"-")</f>
        <v>-</v>
      </c>
      <c r="FV101" s="14"/>
      <c r="FW101" s="14"/>
      <c r="FX101" s="143"/>
      <c r="FY101" s="41">
        <v>43622</v>
      </c>
      <c r="FZ101" s="41" t="str">
        <f>IF(CC101&gt;0,IF(DZ101&gt;0,WORKDAY(DY101,20),IF(DQ101&gt;0,WORKDAY(DP101,30),IF(DL101&gt;0,WORKDAY(DK101,40),FY101))),"-")</f>
        <v>-</v>
      </c>
      <c r="GA101" s="14"/>
      <c r="GB101" s="14"/>
      <c r="GC101" s="41" t="str">
        <f>IF(GB101&gt;0,WORKDAY(FY101,10),"-")</f>
        <v>-</v>
      </c>
      <c r="GD101" s="41" t="str">
        <f>IF(GB101&gt;0,WORKDAY(FZ101,10),"-")</f>
        <v>-</v>
      </c>
      <c r="GE101" s="14"/>
      <c r="GF101" s="14"/>
      <c r="GG101" s="205"/>
      <c r="GH101" s="41"/>
      <c r="GI101" s="41"/>
      <c r="GJ101" s="14"/>
      <c r="GK101" s="14"/>
      <c r="GL101" s="41" t="str">
        <f>IF(GK101&gt;0,WORKDAY(GH101,10),"-")</f>
        <v>-</v>
      </c>
      <c r="GM101" s="41" t="str">
        <f>IF(GK101&gt;0,WORKDAY(GI101,10),"-")</f>
        <v>-</v>
      </c>
      <c r="GN101" s="14"/>
      <c r="GO101" s="14"/>
      <c r="GP101" s="228"/>
      <c r="GQ101" s="295"/>
      <c r="GR101" s="295"/>
      <c r="GS101" s="295"/>
      <c r="GT101" s="295"/>
      <c r="GU101" s="295"/>
      <c r="GV101" s="295"/>
      <c r="GW101" s="295"/>
      <c r="GX101" s="295"/>
      <c r="GY101" s="295"/>
      <c r="GZ101" s="147"/>
      <c r="HA101" s="143">
        <f t="shared" ca="1" si="109"/>
        <v>1</v>
      </c>
      <c r="HB101" s="44">
        <f t="shared" ca="1" si="110"/>
        <v>1.3819095477386936E-3</v>
      </c>
      <c r="HC101" s="44">
        <f t="shared" ca="1" si="111"/>
        <v>2.5125628140703518E-3</v>
      </c>
      <c r="HD101" s="44">
        <f t="shared" ca="1" si="112"/>
        <v>2.2357723577235778E-3</v>
      </c>
      <c r="HE101" s="44">
        <f t="shared" ca="1" si="113"/>
        <v>4.0650406504065045E-3</v>
      </c>
      <c r="HF101" s="44"/>
      <c r="HG101" s="44"/>
      <c r="HH101" s="261"/>
      <c r="HI101" s="14" t="str">
        <f t="shared" si="114"/>
        <v>GA</v>
      </c>
      <c r="HJ101" s="41">
        <f t="shared" si="115"/>
        <v>43987</v>
      </c>
      <c r="HK101" s="267" t="str">
        <f t="shared" si="116"/>
        <v>A1</v>
      </c>
      <c r="HL101" s="268" t="str">
        <f t="shared" si="117"/>
        <v>0055-P2-GA1-CPC-TRM-00504</v>
      </c>
      <c r="HM101" s="320">
        <v>1</v>
      </c>
      <c r="HN101" t="s">
        <v>814</v>
      </c>
      <c r="HO101" s="351">
        <f t="shared" si="118"/>
        <v>1</v>
      </c>
      <c r="HP101" s="351" t="str">
        <f t="shared" si="119"/>
        <v>не выгружено 00</v>
      </c>
      <c r="HQ101" s="351" t="str">
        <f t="shared" si="120"/>
        <v>выгружено A1</v>
      </c>
      <c r="HR101" s="351">
        <f t="shared" si="121"/>
        <v>1</v>
      </c>
      <c r="HS101" s="351" t="b">
        <f t="shared" si="122"/>
        <v>0</v>
      </c>
      <c r="HT101" s="351" t="str">
        <f t="shared" si="123"/>
        <v>Выпустить в 00</v>
      </c>
      <c r="HU101" s="351" t="str">
        <f t="shared" si="124"/>
        <v>0055-P2-CPC-GA1-TRM-00409</v>
      </c>
      <c r="HV101" s="351">
        <f t="shared" si="125"/>
        <v>43987</v>
      </c>
      <c r="HW101" s="351" t="str">
        <f t="shared" si="126"/>
        <v>0055-P2-CPC-GA1-TRM-00409</v>
      </c>
      <c r="HX101" s="351">
        <f t="shared" si="127"/>
        <v>44033</v>
      </c>
      <c r="HY101" s="364"/>
      <c r="HZ101" s="361" t="str">
        <f t="shared" si="128"/>
        <v>выгружено</v>
      </c>
      <c r="IA101" s="361" t="str">
        <f t="shared" si="129"/>
        <v>A1</v>
      </c>
      <c r="IB101" s="361">
        <f t="shared" si="130"/>
        <v>1</v>
      </c>
      <c r="IC101" s="361">
        <f t="shared" si="131"/>
        <v>1</v>
      </c>
      <c r="ID101" s="351" t="str">
        <f t="shared" si="132"/>
        <v>1</v>
      </c>
      <c r="IE101" s="351" t="s">
        <v>894</v>
      </c>
      <c r="IF101" s="356">
        <v>1</v>
      </c>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row>
    <row r="102" spans="1:287" s="1" customFormat="1" ht="57" customHeight="1">
      <c r="A102" s="15"/>
      <c r="B102" s="31" t="s">
        <v>164</v>
      </c>
      <c r="C102" s="31" t="s">
        <v>165</v>
      </c>
      <c r="D102" s="14"/>
      <c r="E102" s="14"/>
      <c r="F102" s="14"/>
      <c r="G102" s="14"/>
      <c r="H102" s="14" t="s">
        <v>723</v>
      </c>
      <c r="I102" s="14" t="s">
        <v>724</v>
      </c>
      <c r="J102" s="14"/>
      <c r="K102" s="14"/>
      <c r="L102" s="14"/>
      <c r="M102" s="14"/>
      <c r="N102" s="14"/>
      <c r="O102" s="14"/>
      <c r="P102" s="14" t="s">
        <v>725</v>
      </c>
      <c r="Q102" s="14" t="s">
        <v>726</v>
      </c>
      <c r="R102" s="14" t="s">
        <v>215</v>
      </c>
      <c r="S102" s="14" t="s">
        <v>399</v>
      </c>
      <c r="T102" s="14" t="s">
        <v>408</v>
      </c>
      <c r="U102" s="14" t="s">
        <v>166</v>
      </c>
      <c r="V102" s="14"/>
      <c r="W102" s="14" t="str">
        <f>CONCATENATE(X102,"-",Y102,"-",Z102,AA102,,AB102,"-",AC102)</f>
        <v>4-30-JSMCN-0002</v>
      </c>
      <c r="X102" s="31">
        <v>4</v>
      </c>
      <c r="Y102" s="31">
        <v>30</v>
      </c>
      <c r="Z102" s="14" t="s">
        <v>337</v>
      </c>
      <c r="AA102" s="14" t="s">
        <v>333</v>
      </c>
      <c r="AB102" s="14" t="s">
        <v>332</v>
      </c>
      <c r="AC102" s="31" t="s">
        <v>198</v>
      </c>
      <c r="AD102" s="14"/>
      <c r="AE102" s="31">
        <v>3</v>
      </c>
      <c r="AF102" s="31">
        <v>3</v>
      </c>
      <c r="AG102" s="31" t="s">
        <v>174</v>
      </c>
      <c r="AH102" s="31">
        <v>437</v>
      </c>
      <c r="AI102" s="31" t="s">
        <v>226</v>
      </c>
      <c r="AJ102" s="14"/>
      <c r="AK102" s="14"/>
      <c r="AL102" s="14" t="s">
        <v>128</v>
      </c>
      <c r="AM102" s="14"/>
      <c r="AN102" s="14" t="s">
        <v>176</v>
      </c>
      <c r="AO102" s="14" t="str">
        <f>CONCATENATE("0055-",B102,"-",C102,"-","4",".",AE102,".",AF102,".",AG102,".",AH102,"-",AL102,".",AN102,"-",AI102)</f>
        <v>0055-CPC-GA1-4.3.3.30.437-ATH2.SP-0004</v>
      </c>
      <c r="AP102" s="14" t="str">
        <f>CONCATENATE("0055-",B102,"-",C102,"-","4",".",AE102,".",AF102,".",AG102,".",AH102,"-",AL102,"-",AN102,"-",AI102,"_",BD102,"_",U102)</f>
        <v>0055-CPC-GA1-4.3.3.30.437-ATH2-SP-0004_A1_ER</v>
      </c>
      <c r="AQ102" s="21" t="s">
        <v>355</v>
      </c>
      <c r="AR102" s="21" t="s">
        <v>435</v>
      </c>
      <c r="AS102" s="21" t="s">
        <v>425</v>
      </c>
      <c r="AT102" s="21" t="s">
        <v>424</v>
      </c>
      <c r="AU102" s="21" t="s">
        <v>350</v>
      </c>
      <c r="AV102" s="21" t="s">
        <v>366</v>
      </c>
      <c r="AW102" s="21" t="str">
        <f>CONCATENATE(AQ102," ",AS102,CHAR(10),W102,CHAR(10),AU102)</f>
        <v>SIS Marshalling Cabinet for NON-IS channels 
4-30-JSMCN-0002
List of elements</v>
      </c>
      <c r="AX102" s="21" t="str">
        <f>CONCATENATE(AR102," ",AT102,CHAR(10),W102,CHAR(10),AV102)</f>
        <v>Шкаф кроссовый ПАЗ, аналоговые и дискретные сигналы, неискробезопасный
4-30-JSMCN-0002
Перечень элементов</v>
      </c>
      <c r="AY102" s="14"/>
      <c r="AZ102" s="14" t="s">
        <v>798</v>
      </c>
      <c r="BA102" s="14" t="s">
        <v>600</v>
      </c>
      <c r="BB102" s="14" t="str">
        <f t="shared" si="139"/>
        <v>A1</v>
      </c>
      <c r="BC102" s="14" t="str">
        <f t="shared" si="140"/>
        <v>IFR</v>
      </c>
      <c r="BD102" s="14" t="str">
        <f>BB102</f>
        <v>A1</v>
      </c>
      <c r="BE102" s="14"/>
      <c r="BF102" s="14"/>
      <c r="BG102" s="20"/>
      <c r="BH102" s="14"/>
      <c r="BI102" s="14"/>
      <c r="BJ102" s="336">
        <v>44088</v>
      </c>
      <c r="BK102" s="336">
        <f ca="1">IF(BM102&gt;0,BL102,IF(BJ102&lt;TODAY(),WORKDAY(TODAY(),14),BJ102))</f>
        <v>43987</v>
      </c>
      <c r="BL102" s="41">
        <v>43987</v>
      </c>
      <c r="BM102" s="14" t="s">
        <v>859</v>
      </c>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336">
        <f>WORKDAY(BJ102,10)</f>
        <v>44102</v>
      </c>
      <c r="CR102" s="336">
        <f ca="1">IF(BM102&gt;0,WORKDAY(BK102,20),"-")</f>
        <v>44015</v>
      </c>
      <c r="CS102" s="336">
        <v>44033</v>
      </c>
      <c r="CT102" s="325" t="s">
        <v>905</v>
      </c>
      <c r="CU102" s="143">
        <v>1</v>
      </c>
      <c r="CV102" s="41">
        <f>IF(CT102&gt;0,WORKDAY(CQ102,10),"-")</f>
        <v>44116</v>
      </c>
      <c r="CW102" s="41">
        <f ca="1">IF(CT102&gt;0,WORKDAY(CR102,10),"-")</f>
        <v>44029</v>
      </c>
      <c r="CX102" s="14"/>
      <c r="CY102" s="14"/>
      <c r="CZ102" s="41" t="str">
        <f>IF(CY102&gt;0,WORKDAY(CV102,10),"-")</f>
        <v>-</v>
      </c>
      <c r="DA102" s="41" t="str">
        <f>IF(CY102&gt;0,WORKDAY(CW102,10),"-")</f>
        <v>-</v>
      </c>
      <c r="DB102" s="14"/>
      <c r="DC102" s="14"/>
      <c r="DD102" s="143"/>
      <c r="DE102" s="41" t="str">
        <f>IF(DC102&gt;0,WORKDAY(CZ102,10),"-")</f>
        <v>-</v>
      </c>
      <c r="DF102" s="41" t="str">
        <f>IF(DC102&gt;0,WORKDAY(DA102,10),"-")</f>
        <v>-</v>
      </c>
      <c r="DG102" s="14"/>
      <c r="DH102" s="14"/>
      <c r="DI102" s="41" t="str">
        <f>IF(DH102&gt;0,WORKDAY(DE102,10),"-")</f>
        <v>-</v>
      </c>
      <c r="DJ102" s="41" t="str">
        <f>IF(DH102&gt;0,WORKDAY(DF102,10),"-")</f>
        <v>-</v>
      </c>
      <c r="DK102" s="14"/>
      <c r="DL102" s="14"/>
      <c r="DM102" s="143"/>
      <c r="DN102" s="41" t="str">
        <f>IF(DL102&gt;0,WORKDAY(DI102,10),"-")</f>
        <v>-</v>
      </c>
      <c r="DO102" s="41" t="str">
        <f>IF(DL102&gt;0,WORKDAY(DJ102,10),"-")</f>
        <v>-</v>
      </c>
      <c r="DP102" s="14"/>
      <c r="DQ102" s="14"/>
      <c r="DR102" s="41" t="str">
        <f>IF(DQ102&gt;0,WORKDAY(DN102,10),"-")</f>
        <v>-</v>
      </c>
      <c r="DS102" s="41" t="str">
        <f>IF(DQ102&gt;0,WORKDAY(DO102,10),"-")</f>
        <v>-</v>
      </c>
      <c r="DT102" s="14"/>
      <c r="DU102" s="14"/>
      <c r="DV102" s="205"/>
      <c r="DW102" s="41" t="str">
        <f>IF(DU102&gt;0,WORKDAY(DR102,10),"-")</f>
        <v>-</v>
      </c>
      <c r="DX102" s="41" t="str">
        <f>IF(DU102&gt;0,WORKDAY(DS102,10),"-")</f>
        <v>-</v>
      </c>
      <c r="DY102" s="14"/>
      <c r="DZ102" s="14"/>
      <c r="EA102" s="41" t="str">
        <f>IF(DZ102&gt;0,WORKDAY(DW102,10),"-")</f>
        <v>-</v>
      </c>
      <c r="EB102" s="41" t="str">
        <f>IF(DZ102&gt;0,WORKDAY(DX102,10),"-")</f>
        <v>-</v>
      </c>
      <c r="EC102" s="14"/>
      <c r="ED102" s="14"/>
      <c r="EE102" s="205"/>
      <c r="EF102" s="41" t="str">
        <f>IF(ED102&gt;0,WORKDAY(EA102,10),"-")</f>
        <v>-</v>
      </c>
      <c r="EG102" s="41" t="str">
        <f>IF(ED102&gt;0,WORKDAY(EB102,10),"-")</f>
        <v>-</v>
      </c>
      <c r="EH102" s="14"/>
      <c r="EI102" s="14"/>
      <c r="EJ102" s="41" t="str">
        <f>IF(EI102&gt;0,WORKDAY(EF102,10),"-")</f>
        <v>-</v>
      </c>
      <c r="EK102" s="41" t="str">
        <f>IF(EI102&gt;0,WORKDAY(EG102,10),"-")</f>
        <v>-</v>
      </c>
      <c r="EL102" s="14"/>
      <c r="EM102" s="14"/>
      <c r="EN102" s="205"/>
      <c r="EO102" s="41" t="str">
        <f>IF(EM102&gt;0,WORKDAY(EJ102,10),"-")</f>
        <v>-</v>
      </c>
      <c r="EP102" s="41" t="str">
        <f>IF(EM102&gt;0,WORKDAY(EK102,10),"-")</f>
        <v>-</v>
      </c>
      <c r="EQ102" s="14"/>
      <c r="ER102" s="14"/>
      <c r="ES102" s="41" t="str">
        <f>IF(ER102&gt;0,WORKDAY(EO102,10),"-")</f>
        <v>-</v>
      </c>
      <c r="ET102" s="41" t="str">
        <f>IF(ER102&gt;0,WORKDAY(EP102,10),"-")</f>
        <v>-</v>
      </c>
      <c r="EU102" s="14"/>
      <c r="EV102" s="14"/>
      <c r="EW102" s="205"/>
      <c r="EX102" s="41" t="str">
        <f>IF(EV102&gt;0,WORKDAY(ES102,10),"-")</f>
        <v>-</v>
      </c>
      <c r="EY102" s="41" t="str">
        <f>IF(EV102&gt;0,WORKDAY(ET102,10),"-")</f>
        <v>-</v>
      </c>
      <c r="EZ102" s="14"/>
      <c r="FA102" s="14"/>
      <c r="FB102" s="41" t="str">
        <f>IF(FA102&gt;0,WORKDAY(EX102,10),"-")</f>
        <v>-</v>
      </c>
      <c r="FC102" s="41" t="str">
        <f>IF(FA102&gt;0,WORKDAY(EY102,10),"-")</f>
        <v>-</v>
      </c>
      <c r="FD102" s="14"/>
      <c r="FE102" s="14"/>
      <c r="FF102" s="295"/>
      <c r="FG102" s="41">
        <v>43622</v>
      </c>
      <c r="FH102" s="41">
        <f ca="1">IF(BK102&gt;0,IF(DH102&gt;0,WORKDAY(DG102,20),IF(CY102&gt;0,WORKDAY(CX102,30),IF(CT102&gt;0,WORKDAY(CS102,40),FG102))),"-")</f>
        <v>44089</v>
      </c>
      <c r="FI102" s="41"/>
      <c r="FJ102" s="14"/>
      <c r="FK102" s="41" t="str">
        <f>IF(FJ102&gt;0,WORKDAY(FG102,10),"-")</f>
        <v>-</v>
      </c>
      <c r="FL102" s="41" t="str">
        <f>IF(FJ102&gt;0,WORKDAY(FH102,10),"-")</f>
        <v>-</v>
      </c>
      <c r="FM102" s="14"/>
      <c r="FN102" s="14"/>
      <c r="FO102" s="143"/>
      <c r="FP102" s="41">
        <v>43622</v>
      </c>
      <c r="FQ102" s="41" t="str">
        <f>IF(BT102&gt;0,IF(DQ102&gt;0,WORKDAY(DP102,20),IF(DH102&gt;0,WORKDAY(DG102,30),IF(DC102&gt;0,WORKDAY(DB102,40),FP102))),"-")</f>
        <v>-</v>
      </c>
      <c r="FR102" s="14"/>
      <c r="FS102" s="14"/>
      <c r="FT102" s="41" t="str">
        <f>IF(FS102&gt;0,WORKDAY(FP102,10),"-")</f>
        <v>-</v>
      </c>
      <c r="FU102" s="41" t="str">
        <f>IF(FS102&gt;0,WORKDAY(FQ102,10),"-")</f>
        <v>-</v>
      </c>
      <c r="FV102" s="14"/>
      <c r="FW102" s="14"/>
      <c r="FX102" s="143"/>
      <c r="FY102" s="41">
        <v>43622</v>
      </c>
      <c r="FZ102" s="41" t="str">
        <f>IF(CC102&gt;0,IF(DZ102&gt;0,WORKDAY(DY102,20),IF(DQ102&gt;0,WORKDAY(DP102,30),IF(DL102&gt;0,WORKDAY(DK102,40),FY102))),"-")</f>
        <v>-</v>
      </c>
      <c r="GA102" s="14"/>
      <c r="GB102" s="14"/>
      <c r="GC102" s="41" t="str">
        <f>IF(GB102&gt;0,WORKDAY(FY102,10),"-")</f>
        <v>-</v>
      </c>
      <c r="GD102" s="41" t="str">
        <f>IF(GB102&gt;0,WORKDAY(FZ102,10),"-")</f>
        <v>-</v>
      </c>
      <c r="GE102" s="14"/>
      <c r="GF102" s="14"/>
      <c r="GG102" s="205"/>
      <c r="GH102" s="41"/>
      <c r="GI102" s="41"/>
      <c r="GJ102" s="14"/>
      <c r="GK102" s="14"/>
      <c r="GL102" s="41" t="str">
        <f>IF(GK102&gt;0,WORKDAY(GH102,10),"-")</f>
        <v>-</v>
      </c>
      <c r="GM102" s="41" t="str">
        <f>IF(GK102&gt;0,WORKDAY(GI102,10),"-")</f>
        <v>-</v>
      </c>
      <c r="GN102" s="14"/>
      <c r="GO102" s="14"/>
      <c r="GP102" s="228"/>
      <c r="GQ102" s="295"/>
      <c r="GR102" s="295"/>
      <c r="GS102" s="295"/>
      <c r="GT102" s="295"/>
      <c r="GU102" s="295"/>
      <c r="GV102" s="295"/>
      <c r="GW102" s="295"/>
      <c r="GX102" s="295"/>
      <c r="GY102" s="295"/>
      <c r="GZ102" s="147"/>
      <c r="HA102" s="143">
        <f t="shared" ca="1" si="109"/>
        <v>1</v>
      </c>
      <c r="HB102" s="44">
        <f t="shared" ca="1" si="110"/>
        <v>1.3819095477386936E-3</v>
      </c>
      <c r="HC102" s="44">
        <f t="shared" ca="1" si="111"/>
        <v>2.5125628140703518E-3</v>
      </c>
      <c r="HD102" s="44">
        <f t="shared" ca="1" si="112"/>
        <v>2.2357723577235778E-3</v>
      </c>
      <c r="HE102" s="44">
        <f t="shared" ca="1" si="113"/>
        <v>4.0650406504065045E-3</v>
      </c>
      <c r="HF102" s="44"/>
      <c r="HG102" s="44"/>
      <c r="HH102" s="261"/>
      <c r="HI102" s="14" t="str">
        <f t="shared" si="114"/>
        <v>GA</v>
      </c>
      <c r="HJ102" s="41">
        <f t="shared" si="115"/>
        <v>43987</v>
      </c>
      <c r="HK102" s="267" t="str">
        <f t="shared" si="116"/>
        <v>A1</v>
      </c>
      <c r="HL102" s="268" t="str">
        <f t="shared" si="117"/>
        <v>0055-P2-GA1-CPC-TRM-00504</v>
      </c>
      <c r="HM102" s="320">
        <v>1</v>
      </c>
      <c r="HN102" t="s">
        <v>814</v>
      </c>
      <c r="HO102" s="351">
        <f t="shared" si="118"/>
        <v>1</v>
      </c>
      <c r="HP102" s="351" t="str">
        <f t="shared" si="119"/>
        <v>не выгружено 00</v>
      </c>
      <c r="HQ102" s="351" t="str">
        <f t="shared" si="120"/>
        <v>выгружено A1</v>
      </c>
      <c r="HR102" s="351">
        <f t="shared" si="121"/>
        <v>1</v>
      </c>
      <c r="HS102" s="351" t="b">
        <f t="shared" si="122"/>
        <v>0</v>
      </c>
      <c r="HT102" s="351" t="str">
        <f t="shared" si="123"/>
        <v>Выпустить в 00</v>
      </c>
      <c r="HU102" s="351" t="str">
        <f t="shared" si="124"/>
        <v>0055-P2-CPC-GA1-TRM-00409</v>
      </c>
      <c r="HV102" s="351">
        <f t="shared" si="125"/>
        <v>43987</v>
      </c>
      <c r="HW102" s="351" t="str">
        <f t="shared" si="126"/>
        <v>0055-P2-CPC-GA1-TRM-00409</v>
      </c>
      <c r="HX102" s="351">
        <f t="shared" si="127"/>
        <v>44033</v>
      </c>
      <c r="HY102" s="364"/>
      <c r="HZ102" s="361" t="str">
        <f t="shared" si="128"/>
        <v>выгружено</v>
      </c>
      <c r="IA102" s="361" t="str">
        <f t="shared" si="129"/>
        <v>A1</v>
      </c>
      <c r="IB102" s="361">
        <f t="shared" si="130"/>
        <v>1</v>
      </c>
      <c r="IC102" s="361">
        <f t="shared" si="131"/>
        <v>1</v>
      </c>
      <c r="ID102" s="351" t="str">
        <f t="shared" si="132"/>
        <v>1</v>
      </c>
      <c r="IE102" s="351" t="s">
        <v>894</v>
      </c>
      <c r="IF102" s="356">
        <v>1</v>
      </c>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row>
    <row r="103" spans="1:287" s="1" customFormat="1" ht="57" customHeight="1">
      <c r="A103" s="15"/>
      <c r="B103" s="31" t="s">
        <v>164</v>
      </c>
      <c r="C103" s="31" t="s">
        <v>165</v>
      </c>
      <c r="D103" s="14"/>
      <c r="E103" s="14"/>
      <c r="F103" s="14"/>
      <c r="G103" s="14"/>
      <c r="H103" s="14" t="s">
        <v>723</v>
      </c>
      <c r="I103" s="14" t="s">
        <v>724</v>
      </c>
      <c r="J103" s="14"/>
      <c r="K103" s="14"/>
      <c r="L103" s="14"/>
      <c r="M103" s="14"/>
      <c r="N103" s="14"/>
      <c r="O103" s="14"/>
      <c r="P103" s="14" t="s">
        <v>725</v>
      </c>
      <c r="Q103" s="14" t="s">
        <v>726</v>
      </c>
      <c r="R103" s="14" t="s">
        <v>215</v>
      </c>
      <c r="S103" s="14" t="s">
        <v>399</v>
      </c>
      <c r="T103" s="14" t="s">
        <v>408</v>
      </c>
      <c r="U103" s="14" t="s">
        <v>166</v>
      </c>
      <c r="V103" s="14"/>
      <c r="W103" s="14" t="str">
        <f>CONCATENATE(X103,"-",Y103,"-",Z103,AA103,,AB103,"-",AC103)</f>
        <v>4-30-JSMCN-0002</v>
      </c>
      <c r="X103" s="31">
        <v>4</v>
      </c>
      <c r="Y103" s="31">
        <v>30</v>
      </c>
      <c r="Z103" s="14" t="s">
        <v>337</v>
      </c>
      <c r="AA103" s="14" t="s">
        <v>333</v>
      </c>
      <c r="AB103" s="14" t="s">
        <v>332</v>
      </c>
      <c r="AC103" s="31" t="s">
        <v>198</v>
      </c>
      <c r="AD103" s="14"/>
      <c r="AE103" s="31">
        <v>3</v>
      </c>
      <c r="AF103" s="31">
        <v>3</v>
      </c>
      <c r="AG103" s="31" t="s">
        <v>174</v>
      </c>
      <c r="AH103" s="31">
        <v>437</v>
      </c>
      <c r="AI103" s="31" t="s">
        <v>226</v>
      </c>
      <c r="AJ103" s="14"/>
      <c r="AK103" s="14"/>
      <c r="AL103" s="14" t="s">
        <v>128</v>
      </c>
      <c r="AM103" s="14"/>
      <c r="AN103" s="14" t="s">
        <v>177</v>
      </c>
      <c r="AO103" s="14" t="str">
        <f>CONCATENATE("0055-",B103,"-",C103,"-","4",".",AE103,".",AF103,".",AG103,".",AH103,"-",AL103,".",AN103,"-",AI103)</f>
        <v>0055-CPC-GA1-4.3.3.30.437-ATH2.V0-0004</v>
      </c>
      <c r="AP103" s="14" t="str">
        <f>CONCATENATE("0055-",B103,"-",C103,"-","4",".",AE103,".",AF103,".",AG103,".",AH103,"-",AL103,"-",AN103,"-",AI103,"_",BD103,"_",U103)</f>
        <v>0055-CPC-GA1-4.3.3.30.437-ATH2-V0-0004_A1_ER</v>
      </c>
      <c r="AQ103" s="21" t="s">
        <v>355</v>
      </c>
      <c r="AR103" s="21" t="s">
        <v>435</v>
      </c>
      <c r="AS103" s="21" t="s">
        <v>425</v>
      </c>
      <c r="AT103" s="21" t="s">
        <v>424</v>
      </c>
      <c r="AU103" s="21" t="s">
        <v>351</v>
      </c>
      <c r="AV103" s="21" t="s">
        <v>367</v>
      </c>
      <c r="AW103" s="21" t="str">
        <f>CONCATENATE(AQ103," ",AS103,CHAR(10),W103,CHAR(10),AU103)</f>
        <v>SIS Marshalling Cabinet for NON-IS channels 
4-30-JSMCN-0002
General view drawings</v>
      </c>
      <c r="AX103" s="21" t="str">
        <f>CONCATENATE(AR103," ",AT103,CHAR(10),W103,CHAR(10),AV103)</f>
        <v>Шкаф кроссовый ПАЗ, аналоговые и дискретные сигналы, неискробезопасный
4-30-JSMCN-0002
Чертеж общего вида</v>
      </c>
      <c r="AY103" s="14"/>
      <c r="AZ103" s="14" t="s">
        <v>798</v>
      </c>
      <c r="BA103" s="14" t="s">
        <v>600</v>
      </c>
      <c r="BB103" s="14" t="str">
        <f t="shared" si="139"/>
        <v>A1</v>
      </c>
      <c r="BC103" s="14" t="str">
        <f t="shared" si="140"/>
        <v>IFR</v>
      </c>
      <c r="BD103" s="14" t="str">
        <f>BB103</f>
        <v>A1</v>
      </c>
      <c r="BE103" s="14"/>
      <c r="BF103" s="14"/>
      <c r="BG103" s="20"/>
      <c r="BH103" s="14"/>
      <c r="BI103" s="14"/>
      <c r="BJ103" s="336">
        <v>44088</v>
      </c>
      <c r="BK103" s="336">
        <f ca="1">IF(BM103&gt;0,BL103,IF(BJ103&lt;TODAY(),WORKDAY(TODAY(),14),BJ103))</f>
        <v>43987</v>
      </c>
      <c r="BL103" s="41">
        <v>43987</v>
      </c>
      <c r="BM103" s="14" t="s">
        <v>859</v>
      </c>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336">
        <f>WORKDAY(BJ103,10)</f>
        <v>44102</v>
      </c>
      <c r="CR103" s="336">
        <f ca="1">IF(BM103&gt;0,WORKDAY(BK103,20),"-")</f>
        <v>44015</v>
      </c>
      <c r="CS103" s="336">
        <v>44033</v>
      </c>
      <c r="CT103" s="325" t="s">
        <v>905</v>
      </c>
      <c r="CU103" s="143">
        <v>1</v>
      </c>
      <c r="CV103" s="41">
        <f>IF(CT103&gt;0,WORKDAY(CQ103,10),"-")</f>
        <v>44116</v>
      </c>
      <c r="CW103" s="41">
        <f ca="1">IF(CT103&gt;0,WORKDAY(CR103,10),"-")</f>
        <v>44029</v>
      </c>
      <c r="CX103" s="14"/>
      <c r="CY103" s="14"/>
      <c r="CZ103" s="41" t="str">
        <f>IF(CY103&gt;0,WORKDAY(CV103,10),"-")</f>
        <v>-</v>
      </c>
      <c r="DA103" s="41" t="str">
        <f>IF(CY103&gt;0,WORKDAY(CW103,10),"-")</f>
        <v>-</v>
      </c>
      <c r="DB103" s="14"/>
      <c r="DC103" s="14"/>
      <c r="DD103" s="143"/>
      <c r="DE103" s="41" t="str">
        <f>IF(DC103&gt;0,WORKDAY(CZ103,10),"-")</f>
        <v>-</v>
      </c>
      <c r="DF103" s="41" t="str">
        <f>IF(DC103&gt;0,WORKDAY(DA103,10),"-")</f>
        <v>-</v>
      </c>
      <c r="DG103" s="14"/>
      <c r="DH103" s="14"/>
      <c r="DI103" s="41" t="str">
        <f>IF(DH103&gt;0,WORKDAY(DE103,10),"-")</f>
        <v>-</v>
      </c>
      <c r="DJ103" s="41" t="str">
        <f>IF(DH103&gt;0,WORKDAY(DF103,10),"-")</f>
        <v>-</v>
      </c>
      <c r="DK103" s="14"/>
      <c r="DL103" s="14"/>
      <c r="DM103" s="143"/>
      <c r="DN103" s="41" t="str">
        <f>IF(DL103&gt;0,WORKDAY(DI103,10),"-")</f>
        <v>-</v>
      </c>
      <c r="DO103" s="41" t="str">
        <f>IF(DL103&gt;0,WORKDAY(DJ103,10),"-")</f>
        <v>-</v>
      </c>
      <c r="DP103" s="14"/>
      <c r="DQ103" s="14"/>
      <c r="DR103" s="41" t="str">
        <f>IF(DQ103&gt;0,WORKDAY(DN103,10),"-")</f>
        <v>-</v>
      </c>
      <c r="DS103" s="41" t="str">
        <f>IF(DQ103&gt;0,WORKDAY(DO103,10),"-")</f>
        <v>-</v>
      </c>
      <c r="DT103" s="14"/>
      <c r="DU103" s="14"/>
      <c r="DV103" s="205"/>
      <c r="DW103" s="41" t="str">
        <f>IF(DU103&gt;0,WORKDAY(DR103,10),"-")</f>
        <v>-</v>
      </c>
      <c r="DX103" s="41" t="str">
        <f>IF(DU103&gt;0,WORKDAY(DS103,10),"-")</f>
        <v>-</v>
      </c>
      <c r="DY103" s="14"/>
      <c r="DZ103" s="14"/>
      <c r="EA103" s="41" t="str">
        <f>IF(DZ103&gt;0,WORKDAY(DW103,10),"-")</f>
        <v>-</v>
      </c>
      <c r="EB103" s="41" t="str">
        <f>IF(DZ103&gt;0,WORKDAY(DX103,10),"-")</f>
        <v>-</v>
      </c>
      <c r="EC103" s="14"/>
      <c r="ED103" s="14"/>
      <c r="EE103" s="205"/>
      <c r="EF103" s="41" t="str">
        <f>IF(ED103&gt;0,WORKDAY(EA103,10),"-")</f>
        <v>-</v>
      </c>
      <c r="EG103" s="41" t="str">
        <f>IF(ED103&gt;0,WORKDAY(EB103,10),"-")</f>
        <v>-</v>
      </c>
      <c r="EH103" s="14"/>
      <c r="EI103" s="14"/>
      <c r="EJ103" s="41" t="str">
        <f>IF(EI103&gt;0,WORKDAY(EF103,10),"-")</f>
        <v>-</v>
      </c>
      <c r="EK103" s="41" t="str">
        <f>IF(EI103&gt;0,WORKDAY(EG103,10),"-")</f>
        <v>-</v>
      </c>
      <c r="EL103" s="14"/>
      <c r="EM103" s="14"/>
      <c r="EN103" s="205"/>
      <c r="EO103" s="41" t="str">
        <f>IF(EM103&gt;0,WORKDAY(EJ103,10),"-")</f>
        <v>-</v>
      </c>
      <c r="EP103" s="41" t="str">
        <f>IF(EM103&gt;0,WORKDAY(EK103,10),"-")</f>
        <v>-</v>
      </c>
      <c r="EQ103" s="14"/>
      <c r="ER103" s="14"/>
      <c r="ES103" s="41" t="str">
        <f>IF(ER103&gt;0,WORKDAY(EO103,10),"-")</f>
        <v>-</v>
      </c>
      <c r="ET103" s="41" t="str">
        <f>IF(ER103&gt;0,WORKDAY(EP103,10),"-")</f>
        <v>-</v>
      </c>
      <c r="EU103" s="14"/>
      <c r="EV103" s="14"/>
      <c r="EW103" s="205"/>
      <c r="EX103" s="41" t="str">
        <f>IF(EV103&gt;0,WORKDAY(ES103,10),"-")</f>
        <v>-</v>
      </c>
      <c r="EY103" s="41" t="str">
        <f>IF(EV103&gt;0,WORKDAY(ET103,10),"-")</f>
        <v>-</v>
      </c>
      <c r="EZ103" s="14"/>
      <c r="FA103" s="14"/>
      <c r="FB103" s="41" t="str">
        <f>IF(FA103&gt;0,WORKDAY(EX103,10),"-")</f>
        <v>-</v>
      </c>
      <c r="FC103" s="41" t="str">
        <f>IF(FA103&gt;0,WORKDAY(EY103,10),"-")</f>
        <v>-</v>
      </c>
      <c r="FD103" s="14"/>
      <c r="FE103" s="14"/>
      <c r="FF103" s="295"/>
      <c r="FG103" s="41">
        <v>43622</v>
      </c>
      <c r="FH103" s="41">
        <f ca="1">IF(BK103&gt;0,IF(DH103&gt;0,WORKDAY(DG103,20),IF(CY103&gt;0,WORKDAY(CX103,30),IF(CT103&gt;0,WORKDAY(CS103,40),FG103))),"-")</f>
        <v>44089</v>
      </c>
      <c r="FI103" s="41"/>
      <c r="FJ103" s="14"/>
      <c r="FK103" s="41" t="str">
        <f>IF(FJ103&gt;0,WORKDAY(FG103,10),"-")</f>
        <v>-</v>
      </c>
      <c r="FL103" s="41" t="str">
        <f>IF(FJ103&gt;0,WORKDAY(FH103,10),"-")</f>
        <v>-</v>
      </c>
      <c r="FM103" s="14"/>
      <c r="FN103" s="14"/>
      <c r="FO103" s="143"/>
      <c r="FP103" s="41">
        <v>43622</v>
      </c>
      <c r="FQ103" s="41" t="str">
        <f>IF(BT103&gt;0,IF(DQ103&gt;0,WORKDAY(DP103,20),IF(DH103&gt;0,WORKDAY(DG103,30),IF(DC103&gt;0,WORKDAY(DB103,40),FP103))),"-")</f>
        <v>-</v>
      </c>
      <c r="FR103" s="14"/>
      <c r="FS103" s="14"/>
      <c r="FT103" s="41" t="str">
        <f>IF(FS103&gt;0,WORKDAY(FP103,10),"-")</f>
        <v>-</v>
      </c>
      <c r="FU103" s="41" t="str">
        <f>IF(FS103&gt;0,WORKDAY(FQ103,10),"-")</f>
        <v>-</v>
      </c>
      <c r="FV103" s="14"/>
      <c r="FW103" s="14"/>
      <c r="FX103" s="143"/>
      <c r="FY103" s="41">
        <v>43622</v>
      </c>
      <c r="FZ103" s="41" t="str">
        <f>IF(CC103&gt;0,IF(DZ103&gt;0,WORKDAY(DY103,20),IF(DQ103&gt;0,WORKDAY(DP103,30),IF(DL103&gt;0,WORKDAY(DK103,40),FY103))),"-")</f>
        <v>-</v>
      </c>
      <c r="GA103" s="14"/>
      <c r="GB103" s="14"/>
      <c r="GC103" s="41" t="str">
        <f>IF(GB103&gt;0,WORKDAY(FY103,10),"-")</f>
        <v>-</v>
      </c>
      <c r="GD103" s="41" t="str">
        <f>IF(GB103&gt;0,WORKDAY(FZ103,10),"-")</f>
        <v>-</v>
      </c>
      <c r="GE103" s="14"/>
      <c r="GF103" s="14"/>
      <c r="GG103" s="205"/>
      <c r="GH103" s="41"/>
      <c r="GI103" s="41"/>
      <c r="GJ103" s="14"/>
      <c r="GK103" s="14"/>
      <c r="GL103" s="41" t="str">
        <f>IF(GK103&gt;0,WORKDAY(GH103,10),"-")</f>
        <v>-</v>
      </c>
      <c r="GM103" s="41" t="str">
        <f>IF(GK103&gt;0,WORKDAY(GI103,10),"-")</f>
        <v>-</v>
      </c>
      <c r="GN103" s="14"/>
      <c r="GO103" s="14"/>
      <c r="GP103" s="228"/>
      <c r="GQ103" s="295"/>
      <c r="GR103" s="295"/>
      <c r="GS103" s="295"/>
      <c r="GT103" s="295"/>
      <c r="GU103" s="295"/>
      <c r="GV103" s="295"/>
      <c r="GW103" s="295"/>
      <c r="GX103" s="295"/>
      <c r="GY103" s="295"/>
      <c r="GZ103" s="147"/>
      <c r="HA103" s="143">
        <f t="shared" ca="1" si="109"/>
        <v>1</v>
      </c>
      <c r="HB103" s="44">
        <f t="shared" ca="1" si="110"/>
        <v>1.3819095477386936E-3</v>
      </c>
      <c r="HC103" s="44">
        <f t="shared" ca="1" si="111"/>
        <v>2.5125628140703518E-3</v>
      </c>
      <c r="HD103" s="44">
        <f t="shared" ca="1" si="112"/>
        <v>2.2357723577235778E-3</v>
      </c>
      <c r="HE103" s="44">
        <f t="shared" ca="1" si="113"/>
        <v>4.0650406504065045E-3</v>
      </c>
      <c r="HF103" s="44"/>
      <c r="HG103" s="44"/>
      <c r="HH103" s="261"/>
      <c r="HI103" s="14" t="str">
        <f t="shared" si="114"/>
        <v>GA</v>
      </c>
      <c r="HJ103" s="41">
        <f t="shared" si="115"/>
        <v>43987</v>
      </c>
      <c r="HK103" s="267" t="str">
        <f t="shared" si="116"/>
        <v>A1</v>
      </c>
      <c r="HL103" s="268" t="str">
        <f t="shared" si="117"/>
        <v>0055-P2-GA1-CPC-TRM-00504</v>
      </c>
      <c r="HM103" s="320">
        <v>1</v>
      </c>
      <c r="HN103" t="s">
        <v>814</v>
      </c>
      <c r="HO103" s="351">
        <f t="shared" si="118"/>
        <v>1</v>
      </c>
      <c r="HP103" s="351" t="str">
        <f t="shared" si="119"/>
        <v>не выгружено 00</v>
      </c>
      <c r="HQ103" s="351" t="str">
        <f t="shared" si="120"/>
        <v>выгружено A1</v>
      </c>
      <c r="HR103" s="351">
        <f t="shared" si="121"/>
        <v>1</v>
      </c>
      <c r="HS103" s="351" t="b">
        <f t="shared" si="122"/>
        <v>0</v>
      </c>
      <c r="HT103" s="351" t="str">
        <f t="shared" si="123"/>
        <v>Выпустить в 00</v>
      </c>
      <c r="HU103" s="351" t="str">
        <f t="shared" si="124"/>
        <v>0055-P2-CPC-GA1-TRM-00409</v>
      </c>
      <c r="HV103" s="351">
        <f t="shared" si="125"/>
        <v>43987</v>
      </c>
      <c r="HW103" s="351" t="str">
        <f t="shared" si="126"/>
        <v>0055-P2-CPC-GA1-TRM-00409</v>
      </c>
      <c r="HX103" s="351">
        <f t="shared" si="127"/>
        <v>44033</v>
      </c>
      <c r="HY103" s="364"/>
      <c r="HZ103" s="361" t="str">
        <f t="shared" si="128"/>
        <v>выгружено</v>
      </c>
      <c r="IA103" s="361" t="str">
        <f t="shared" si="129"/>
        <v>A1</v>
      </c>
      <c r="IB103" s="361">
        <f t="shared" si="130"/>
        <v>1</v>
      </c>
      <c r="IC103" s="361">
        <f t="shared" si="131"/>
        <v>1</v>
      </c>
      <c r="ID103" s="351" t="str">
        <f t="shared" si="132"/>
        <v>1</v>
      </c>
      <c r="IE103" s="351" t="s">
        <v>894</v>
      </c>
      <c r="IF103" s="356">
        <v>1</v>
      </c>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row>
    <row r="104" spans="1:287" s="1" customFormat="1" ht="57" customHeight="1">
      <c r="A104" s="15"/>
      <c r="B104" s="31" t="s">
        <v>164</v>
      </c>
      <c r="C104" s="31" t="s">
        <v>165</v>
      </c>
      <c r="D104" s="14"/>
      <c r="E104" s="14"/>
      <c r="F104" s="14"/>
      <c r="G104" s="14"/>
      <c r="H104" s="14" t="s">
        <v>723</v>
      </c>
      <c r="I104" s="14" t="s">
        <v>724</v>
      </c>
      <c r="J104" s="14"/>
      <c r="K104" s="14"/>
      <c r="L104" s="14"/>
      <c r="M104" s="14"/>
      <c r="N104" s="14"/>
      <c r="O104" s="14"/>
      <c r="P104" s="14" t="s">
        <v>725</v>
      </c>
      <c r="Q104" s="14" t="s">
        <v>726</v>
      </c>
      <c r="R104" s="14" t="s">
        <v>215</v>
      </c>
      <c r="S104" s="14" t="s">
        <v>399</v>
      </c>
      <c r="T104" s="14" t="s">
        <v>408</v>
      </c>
      <c r="U104" s="14" t="s">
        <v>166</v>
      </c>
      <c r="V104" s="14"/>
      <c r="W104" s="14" t="str">
        <f>CONCATENATE(X104,"-",Y104,"-",Z104,AA104,,AB104,"-",AC104)</f>
        <v>4-30-JSMCN-0002</v>
      </c>
      <c r="X104" s="31">
        <v>4</v>
      </c>
      <c r="Y104" s="31">
        <v>30</v>
      </c>
      <c r="Z104" s="14" t="s">
        <v>337</v>
      </c>
      <c r="AA104" s="14" t="s">
        <v>333</v>
      </c>
      <c r="AB104" s="14" t="s">
        <v>332</v>
      </c>
      <c r="AC104" s="31" t="s">
        <v>198</v>
      </c>
      <c r="AD104" s="14"/>
      <c r="AE104" s="31">
        <v>3</v>
      </c>
      <c r="AF104" s="31">
        <v>3</v>
      </c>
      <c r="AG104" s="31" t="s">
        <v>174</v>
      </c>
      <c r="AH104" s="31">
        <v>437</v>
      </c>
      <c r="AI104" s="31" t="s">
        <v>226</v>
      </c>
      <c r="AJ104" s="14"/>
      <c r="AK104" s="14"/>
      <c r="AL104" s="14" t="s">
        <v>128</v>
      </c>
      <c r="AM104" s="14"/>
      <c r="AN104" s="14" t="s">
        <v>178</v>
      </c>
      <c r="AO104" s="14" t="str">
        <f>CONCATENATE("0055-",B104,"-",C104,"-","4",".",AE104,".",AF104,".",AG104,".",AH104,"-",AL104,".",AN104,"-",AI104)</f>
        <v>0055-CPC-GA1-4.3.3.30.437-ATH2.SB-0004</v>
      </c>
      <c r="AP104" s="14" t="str">
        <f>CONCATENATE("0055-",B104,"-",C104,"-","4",".",AE104,".",AF104,".",AG104,".",AH104,"-",AL104,"-",AN104,"-",AI104,"_",BD104,"_",U104)</f>
        <v>0055-CPC-GA1-4.3.3.30.437-ATH2-SB-0004_A1_ER</v>
      </c>
      <c r="AQ104" s="21" t="s">
        <v>355</v>
      </c>
      <c r="AR104" s="21" t="s">
        <v>435</v>
      </c>
      <c r="AS104" s="21" t="s">
        <v>425</v>
      </c>
      <c r="AT104" s="21" t="s">
        <v>424</v>
      </c>
      <c r="AU104" s="21" t="s">
        <v>352</v>
      </c>
      <c r="AV104" s="21" t="s">
        <v>368</v>
      </c>
      <c r="AW104" s="21" t="str">
        <f>CONCATENATE(AQ104," ",AS104,CHAR(10),W104,CHAR(10),AU104)</f>
        <v>SIS Marshalling Cabinet for NON-IS channels 
4-30-JSMCN-0002
Electrical circuits</v>
      </c>
      <c r="AX104" s="21" t="str">
        <f>CONCATENATE(AR104," ",AT104,CHAR(10),W104,CHAR(10),AV104)</f>
        <v>Шкаф кроссовый ПАЗ, аналоговые и дискретные сигналы, неискробезопасный
4-30-JSMCN-0002
Схема электрическая принципиальная</v>
      </c>
      <c r="AY104" s="14"/>
      <c r="AZ104" s="14" t="s">
        <v>798</v>
      </c>
      <c r="BA104" s="14" t="s">
        <v>600</v>
      </c>
      <c r="BB104" s="14" t="str">
        <f t="shared" si="139"/>
        <v>A1</v>
      </c>
      <c r="BC104" s="14" t="str">
        <f t="shared" si="140"/>
        <v>IFR</v>
      </c>
      <c r="BD104" s="14" t="str">
        <f>BB104</f>
        <v>A1</v>
      </c>
      <c r="BE104" s="14"/>
      <c r="BF104" s="14"/>
      <c r="BG104" s="20"/>
      <c r="BH104" s="14"/>
      <c r="BI104" s="14"/>
      <c r="BJ104" s="336">
        <v>44088</v>
      </c>
      <c r="BK104" s="336">
        <f ca="1">IF(BM104&gt;0,BL104,IF(BJ104&lt;TODAY(),WORKDAY(TODAY(),14),BJ104))</f>
        <v>43987</v>
      </c>
      <c r="BL104" s="41">
        <v>43987</v>
      </c>
      <c r="BM104" s="14" t="s">
        <v>859</v>
      </c>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336">
        <f>WORKDAY(BJ104,10)</f>
        <v>44102</v>
      </c>
      <c r="CR104" s="336">
        <f ca="1">IF(BM104&gt;0,WORKDAY(BK104,20),"-")</f>
        <v>44015</v>
      </c>
      <c r="CS104" s="336">
        <v>44033</v>
      </c>
      <c r="CT104" s="325" t="s">
        <v>905</v>
      </c>
      <c r="CU104" s="143">
        <v>1</v>
      </c>
      <c r="CV104" s="41">
        <f>IF(CT104&gt;0,WORKDAY(CQ104,10),"-")</f>
        <v>44116</v>
      </c>
      <c r="CW104" s="41">
        <f ca="1">IF(CT104&gt;0,WORKDAY(CR104,10),"-")</f>
        <v>44029</v>
      </c>
      <c r="CX104" s="14"/>
      <c r="CY104" s="14"/>
      <c r="CZ104" s="41" t="str">
        <f>IF(CY104&gt;0,WORKDAY(CV104,10),"-")</f>
        <v>-</v>
      </c>
      <c r="DA104" s="41" t="str">
        <f>IF(CY104&gt;0,WORKDAY(CW104,10),"-")</f>
        <v>-</v>
      </c>
      <c r="DB104" s="14"/>
      <c r="DC104" s="14"/>
      <c r="DD104" s="143"/>
      <c r="DE104" s="41" t="str">
        <f>IF(DC104&gt;0,WORKDAY(CZ104,10),"-")</f>
        <v>-</v>
      </c>
      <c r="DF104" s="41" t="str">
        <f>IF(DC104&gt;0,WORKDAY(DA104,10),"-")</f>
        <v>-</v>
      </c>
      <c r="DG104" s="14"/>
      <c r="DH104" s="14"/>
      <c r="DI104" s="41" t="str">
        <f>IF(DH104&gt;0,WORKDAY(DE104,10),"-")</f>
        <v>-</v>
      </c>
      <c r="DJ104" s="41" t="str">
        <f>IF(DH104&gt;0,WORKDAY(DF104,10),"-")</f>
        <v>-</v>
      </c>
      <c r="DK104" s="14"/>
      <c r="DL104" s="14"/>
      <c r="DM104" s="143"/>
      <c r="DN104" s="41" t="str">
        <f>IF(DL104&gt;0,WORKDAY(DI104,10),"-")</f>
        <v>-</v>
      </c>
      <c r="DO104" s="41" t="str">
        <f>IF(DL104&gt;0,WORKDAY(DJ104,10),"-")</f>
        <v>-</v>
      </c>
      <c r="DP104" s="14"/>
      <c r="DQ104" s="14"/>
      <c r="DR104" s="41" t="str">
        <f>IF(DQ104&gt;0,WORKDAY(DN104,10),"-")</f>
        <v>-</v>
      </c>
      <c r="DS104" s="41" t="str">
        <f>IF(DQ104&gt;0,WORKDAY(DO104,10),"-")</f>
        <v>-</v>
      </c>
      <c r="DT104" s="14"/>
      <c r="DU104" s="14"/>
      <c r="DV104" s="205"/>
      <c r="DW104" s="41" t="str">
        <f>IF(DU104&gt;0,WORKDAY(DR104,10),"-")</f>
        <v>-</v>
      </c>
      <c r="DX104" s="41" t="str">
        <f>IF(DU104&gt;0,WORKDAY(DS104,10),"-")</f>
        <v>-</v>
      </c>
      <c r="DY104" s="14"/>
      <c r="DZ104" s="14"/>
      <c r="EA104" s="41" t="str">
        <f>IF(DZ104&gt;0,WORKDAY(DW104,10),"-")</f>
        <v>-</v>
      </c>
      <c r="EB104" s="41" t="str">
        <f>IF(DZ104&gt;0,WORKDAY(DX104,10),"-")</f>
        <v>-</v>
      </c>
      <c r="EC104" s="14"/>
      <c r="ED104" s="14"/>
      <c r="EE104" s="205"/>
      <c r="EF104" s="41" t="str">
        <f>IF(ED104&gt;0,WORKDAY(EA104,10),"-")</f>
        <v>-</v>
      </c>
      <c r="EG104" s="41" t="str">
        <f>IF(ED104&gt;0,WORKDAY(EB104,10),"-")</f>
        <v>-</v>
      </c>
      <c r="EH104" s="14"/>
      <c r="EI104" s="14"/>
      <c r="EJ104" s="41" t="str">
        <f>IF(EI104&gt;0,WORKDAY(EF104,10),"-")</f>
        <v>-</v>
      </c>
      <c r="EK104" s="41" t="str">
        <f>IF(EI104&gt;0,WORKDAY(EG104,10),"-")</f>
        <v>-</v>
      </c>
      <c r="EL104" s="14"/>
      <c r="EM104" s="14"/>
      <c r="EN104" s="205"/>
      <c r="EO104" s="41" t="str">
        <f>IF(EM104&gt;0,WORKDAY(EJ104,10),"-")</f>
        <v>-</v>
      </c>
      <c r="EP104" s="41" t="str">
        <f>IF(EM104&gt;0,WORKDAY(EK104,10),"-")</f>
        <v>-</v>
      </c>
      <c r="EQ104" s="14"/>
      <c r="ER104" s="14"/>
      <c r="ES104" s="41" t="str">
        <f>IF(ER104&gt;0,WORKDAY(EO104,10),"-")</f>
        <v>-</v>
      </c>
      <c r="ET104" s="41" t="str">
        <f>IF(ER104&gt;0,WORKDAY(EP104,10),"-")</f>
        <v>-</v>
      </c>
      <c r="EU104" s="14"/>
      <c r="EV104" s="14"/>
      <c r="EW104" s="205"/>
      <c r="EX104" s="41" t="str">
        <f>IF(EV104&gt;0,WORKDAY(ES104,10),"-")</f>
        <v>-</v>
      </c>
      <c r="EY104" s="41" t="str">
        <f>IF(EV104&gt;0,WORKDAY(ET104,10),"-")</f>
        <v>-</v>
      </c>
      <c r="EZ104" s="14"/>
      <c r="FA104" s="14"/>
      <c r="FB104" s="41" t="str">
        <f>IF(FA104&gt;0,WORKDAY(EX104,10),"-")</f>
        <v>-</v>
      </c>
      <c r="FC104" s="41" t="str">
        <f>IF(FA104&gt;0,WORKDAY(EY104,10),"-")</f>
        <v>-</v>
      </c>
      <c r="FD104" s="14"/>
      <c r="FE104" s="14"/>
      <c r="FF104" s="295"/>
      <c r="FG104" s="41">
        <v>43622</v>
      </c>
      <c r="FH104" s="41">
        <f ca="1">IF(BK104&gt;0,IF(DH104&gt;0,WORKDAY(DG104,20),IF(CY104&gt;0,WORKDAY(CX104,30),IF(CT104&gt;0,WORKDAY(CS104,40),FG104))),"-")</f>
        <v>44089</v>
      </c>
      <c r="FI104" s="41"/>
      <c r="FJ104" s="14"/>
      <c r="FK104" s="41" t="str">
        <f>IF(FJ104&gt;0,WORKDAY(FG104,10),"-")</f>
        <v>-</v>
      </c>
      <c r="FL104" s="41" t="str">
        <f>IF(FJ104&gt;0,WORKDAY(FH104,10),"-")</f>
        <v>-</v>
      </c>
      <c r="FM104" s="14"/>
      <c r="FN104" s="14"/>
      <c r="FO104" s="143"/>
      <c r="FP104" s="41">
        <v>43622</v>
      </c>
      <c r="FQ104" s="41" t="str">
        <f>IF(BT104&gt;0,IF(DQ104&gt;0,WORKDAY(DP104,20),IF(DH104&gt;0,WORKDAY(DG104,30),IF(DC104&gt;0,WORKDAY(DB104,40),FP104))),"-")</f>
        <v>-</v>
      </c>
      <c r="FR104" s="14"/>
      <c r="FS104" s="14"/>
      <c r="FT104" s="41" t="str">
        <f>IF(FS104&gt;0,WORKDAY(FP104,10),"-")</f>
        <v>-</v>
      </c>
      <c r="FU104" s="41" t="str">
        <f>IF(FS104&gt;0,WORKDAY(FQ104,10),"-")</f>
        <v>-</v>
      </c>
      <c r="FV104" s="14"/>
      <c r="FW104" s="14"/>
      <c r="FX104" s="143"/>
      <c r="FY104" s="41">
        <v>43622</v>
      </c>
      <c r="FZ104" s="41" t="str">
        <f>IF(CC104&gt;0,IF(DZ104&gt;0,WORKDAY(DY104,20),IF(DQ104&gt;0,WORKDAY(DP104,30),IF(DL104&gt;0,WORKDAY(DK104,40),FY104))),"-")</f>
        <v>-</v>
      </c>
      <c r="GA104" s="14"/>
      <c r="GB104" s="14"/>
      <c r="GC104" s="41" t="str">
        <f>IF(GB104&gt;0,WORKDAY(FY104,10),"-")</f>
        <v>-</v>
      </c>
      <c r="GD104" s="41" t="str">
        <f>IF(GB104&gt;0,WORKDAY(FZ104,10),"-")</f>
        <v>-</v>
      </c>
      <c r="GE104" s="14"/>
      <c r="GF104" s="14"/>
      <c r="GG104" s="205"/>
      <c r="GH104" s="41"/>
      <c r="GI104" s="41"/>
      <c r="GJ104" s="14"/>
      <c r="GK104" s="14"/>
      <c r="GL104" s="41" t="str">
        <f>IF(GK104&gt;0,WORKDAY(GH104,10),"-")</f>
        <v>-</v>
      </c>
      <c r="GM104" s="41" t="str">
        <f>IF(GK104&gt;0,WORKDAY(GI104,10),"-")</f>
        <v>-</v>
      </c>
      <c r="GN104" s="14"/>
      <c r="GO104" s="14"/>
      <c r="GP104" s="228"/>
      <c r="GQ104" s="295"/>
      <c r="GR104" s="295"/>
      <c r="GS104" s="295"/>
      <c r="GT104" s="295"/>
      <c r="GU104" s="295"/>
      <c r="GV104" s="295"/>
      <c r="GW104" s="295"/>
      <c r="GX104" s="295"/>
      <c r="GY104" s="295"/>
      <c r="GZ104" s="147"/>
      <c r="HA104" s="143">
        <f t="shared" ca="1" si="109"/>
        <v>1</v>
      </c>
      <c r="HB104" s="44">
        <f t="shared" ca="1" si="110"/>
        <v>1.3819095477386936E-3</v>
      </c>
      <c r="HC104" s="44">
        <f t="shared" ca="1" si="111"/>
        <v>2.5125628140703518E-3</v>
      </c>
      <c r="HD104" s="44">
        <f t="shared" ca="1" si="112"/>
        <v>2.2357723577235778E-3</v>
      </c>
      <c r="HE104" s="44">
        <f t="shared" ca="1" si="113"/>
        <v>4.0650406504065045E-3</v>
      </c>
      <c r="HF104" s="44"/>
      <c r="HG104" s="44"/>
      <c r="HH104" s="261"/>
      <c r="HI104" s="14" t="str">
        <f t="shared" si="114"/>
        <v>GA</v>
      </c>
      <c r="HJ104" s="41">
        <f t="shared" si="115"/>
        <v>43987</v>
      </c>
      <c r="HK104" s="267" t="str">
        <f t="shared" si="116"/>
        <v>A1</v>
      </c>
      <c r="HL104" s="268" t="str">
        <f t="shared" si="117"/>
        <v>0055-P2-GA1-CPC-TRM-00504</v>
      </c>
      <c r="HM104" s="320">
        <v>1</v>
      </c>
      <c r="HN104" t="s">
        <v>814</v>
      </c>
      <c r="HO104" s="351">
        <f t="shared" si="118"/>
        <v>1</v>
      </c>
      <c r="HP104" s="351" t="str">
        <f t="shared" si="119"/>
        <v>не выгружено 00</v>
      </c>
      <c r="HQ104" s="351" t="str">
        <f t="shared" si="120"/>
        <v>выгружено A1</v>
      </c>
      <c r="HR104" s="351">
        <f t="shared" si="121"/>
        <v>1</v>
      </c>
      <c r="HS104" s="351" t="b">
        <f t="shared" si="122"/>
        <v>0</v>
      </c>
      <c r="HT104" s="351" t="str">
        <f t="shared" si="123"/>
        <v>Выпустить в 00</v>
      </c>
      <c r="HU104" s="351" t="str">
        <f t="shared" si="124"/>
        <v>0055-P2-CPC-GA1-TRM-00409</v>
      </c>
      <c r="HV104" s="351">
        <f t="shared" si="125"/>
        <v>43987</v>
      </c>
      <c r="HW104" s="351" t="str">
        <f t="shared" si="126"/>
        <v>0055-P2-CPC-GA1-TRM-00409</v>
      </c>
      <c r="HX104" s="351">
        <f t="shared" si="127"/>
        <v>44033</v>
      </c>
      <c r="HY104" s="364"/>
      <c r="HZ104" s="361" t="str">
        <f t="shared" si="128"/>
        <v>выгружено</v>
      </c>
      <c r="IA104" s="361" t="str">
        <f t="shared" si="129"/>
        <v>A1</v>
      </c>
      <c r="IB104" s="361">
        <f t="shared" si="130"/>
        <v>1</v>
      </c>
      <c r="IC104" s="361">
        <f t="shared" si="131"/>
        <v>1</v>
      </c>
      <c r="ID104" s="351" t="str">
        <f t="shared" si="132"/>
        <v>1</v>
      </c>
      <c r="IE104" s="351" t="s">
        <v>894</v>
      </c>
      <c r="IF104" s="356">
        <v>1</v>
      </c>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row>
    <row r="105" spans="1:287" s="1" customFormat="1" ht="57" customHeight="1">
      <c r="A105" s="15"/>
      <c r="B105" s="31" t="s">
        <v>164</v>
      </c>
      <c r="C105" s="31" t="s">
        <v>165</v>
      </c>
      <c r="D105" s="14"/>
      <c r="E105" s="14"/>
      <c r="F105" s="14"/>
      <c r="G105" s="14"/>
      <c r="H105" s="14" t="s">
        <v>723</v>
      </c>
      <c r="I105" s="14" t="s">
        <v>724</v>
      </c>
      <c r="J105" s="14"/>
      <c r="K105" s="14"/>
      <c r="L105" s="14"/>
      <c r="M105" s="14"/>
      <c r="N105" s="14"/>
      <c r="O105" s="14"/>
      <c r="P105" s="14" t="s">
        <v>725</v>
      </c>
      <c r="Q105" s="14" t="s">
        <v>726</v>
      </c>
      <c r="R105" s="14" t="s">
        <v>215</v>
      </c>
      <c r="S105" s="14" t="s">
        <v>399</v>
      </c>
      <c r="T105" s="14" t="s">
        <v>408</v>
      </c>
      <c r="U105" s="14" t="s">
        <v>166</v>
      </c>
      <c r="V105" s="14"/>
      <c r="W105" s="14" t="str">
        <f>CONCATENATE(X105,"-",Y105,"-",Z105,AA105,,AB105,"-",AC105)</f>
        <v>4-30-JSMCN-0002</v>
      </c>
      <c r="X105" s="31">
        <v>4</v>
      </c>
      <c r="Y105" s="31">
        <v>30</v>
      </c>
      <c r="Z105" s="14" t="s">
        <v>337</v>
      </c>
      <c r="AA105" s="14" t="s">
        <v>333</v>
      </c>
      <c r="AB105" s="14" t="s">
        <v>332</v>
      </c>
      <c r="AC105" s="31" t="s">
        <v>198</v>
      </c>
      <c r="AD105" s="14"/>
      <c r="AE105" s="31">
        <v>3</v>
      </c>
      <c r="AF105" s="31">
        <v>3</v>
      </c>
      <c r="AG105" s="31" t="s">
        <v>174</v>
      </c>
      <c r="AH105" s="31">
        <v>437</v>
      </c>
      <c r="AI105" s="31" t="s">
        <v>226</v>
      </c>
      <c r="AJ105" s="14"/>
      <c r="AK105" s="14"/>
      <c r="AL105" s="14" t="s">
        <v>128</v>
      </c>
      <c r="AM105" s="14"/>
      <c r="AN105" s="14" t="s">
        <v>675</v>
      </c>
      <c r="AO105" s="14" t="str">
        <f>CONCATENATE("0055-",B105,"-",C105,"-","4",".",AE105,".",AF105,".",AG105,".",AH105,"-",AL105,".",AN105,"-",AI105)</f>
        <v>0055-CPC-GA1-4.3.3.30.437-ATH2.JH-0004</v>
      </c>
      <c r="AP105" s="14" t="str">
        <f>CONCATENATE("0055-",B105,"-",C105,"-","4",".",AE105,".",AF105,".",AG105,".",AH105,"-",AL105,"-",AN105,"-",AI105,"_",BD105,"_",U105)</f>
        <v>0055-CPC-GA1-4.3.3.30.437-ATH2-JH-0004_00_ER</v>
      </c>
      <c r="AQ105" s="21" t="s">
        <v>355</v>
      </c>
      <c r="AR105" s="21" t="s">
        <v>435</v>
      </c>
      <c r="AS105" s="21" t="s">
        <v>425</v>
      </c>
      <c r="AT105" s="21" t="s">
        <v>424</v>
      </c>
      <c r="AU105" s="21" t="s">
        <v>315</v>
      </c>
      <c r="AV105" s="21" t="s">
        <v>316</v>
      </c>
      <c r="AW105" s="21" t="str">
        <f>CONCATENATE(AQ105," ",AS105,CHAR(10),W105,CHAR(10),AU105)</f>
        <v>SIS Marshalling Cabinet for NON-IS channels 
4-30-JSMCN-0002
Passport</v>
      </c>
      <c r="AX105" s="21" t="str">
        <f>CONCATENATE(AR105," ",AT105,CHAR(10),W105,CHAR(10),AV105)</f>
        <v>Шкаф кроссовый ПАЗ, аналоговые и дискретные сигналы, неискробезопасный
4-30-JSMCN-0002
Паспорт</v>
      </c>
      <c r="AY105" s="14"/>
      <c r="AZ105" s="14" t="s">
        <v>798</v>
      </c>
      <c r="BA105" s="14" t="s">
        <v>600</v>
      </c>
      <c r="BB105" s="14" t="str">
        <f t="shared" si="139"/>
        <v>00</v>
      </c>
      <c r="BC105" s="14" t="str">
        <f t="shared" si="140"/>
        <v>IFU</v>
      </c>
      <c r="BD105" s="14" t="str">
        <f>BB105</f>
        <v>00</v>
      </c>
      <c r="BE105" s="14"/>
      <c r="BF105" s="14"/>
      <c r="BG105" s="20"/>
      <c r="BH105" s="14"/>
      <c r="BI105" s="14"/>
      <c r="BJ105" s="336">
        <v>44088</v>
      </c>
      <c r="BK105" s="336">
        <f ca="1">IF(BM105&gt;0,BL105,IF(BJ105&lt;TODAY(),WORKDAY(TODAY(),14),BJ105))</f>
        <v>43997</v>
      </c>
      <c r="BL105" s="41">
        <v>43997</v>
      </c>
      <c r="BM105" s="14" t="s">
        <v>866</v>
      </c>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336">
        <f>WORKDAY(BJ105,10)</f>
        <v>44102</v>
      </c>
      <c r="CR105" s="336">
        <f ca="1">IF(BM105&gt;0,WORKDAY(BK105,20),"-")</f>
        <v>44025</v>
      </c>
      <c r="CS105" s="336">
        <v>44013</v>
      </c>
      <c r="CT105" s="325" t="s">
        <v>903</v>
      </c>
      <c r="CU105" s="143">
        <v>3</v>
      </c>
      <c r="CV105" s="41">
        <f>FG105-(0)</f>
        <v>43622</v>
      </c>
      <c r="CW105" s="41">
        <f>CV105</f>
        <v>43622</v>
      </c>
      <c r="CX105" s="14"/>
      <c r="CY105" s="14"/>
      <c r="CZ105" s="41" t="str">
        <f>IF(CY105&gt;0,WORKDAY(CV105,10),"-")</f>
        <v>-</v>
      </c>
      <c r="DA105" s="41" t="str">
        <f>IF(CY105&gt;0,WORKDAY(CW105,10),"-")</f>
        <v>-</v>
      </c>
      <c r="DB105" s="14"/>
      <c r="DC105" s="14"/>
      <c r="DD105" s="143"/>
      <c r="DE105" s="41" t="str">
        <f>IF(DC105&gt;0,WORKDAY(CZ105,10),"-")</f>
        <v>-</v>
      </c>
      <c r="DF105" s="41" t="str">
        <f>IF(DC105&gt;0,WORKDAY(DA105,10),"-")</f>
        <v>-</v>
      </c>
      <c r="DG105" s="14"/>
      <c r="DH105" s="14"/>
      <c r="DI105" s="41" t="str">
        <f>IF(DH105&gt;0,WORKDAY(DE105,10),"-")</f>
        <v>-</v>
      </c>
      <c r="DJ105" s="41" t="str">
        <f>IF(DH105&gt;0,WORKDAY(DF105,10),"-")</f>
        <v>-</v>
      </c>
      <c r="DK105" s="14"/>
      <c r="DL105" s="14"/>
      <c r="DM105" s="143"/>
      <c r="DN105" s="41" t="str">
        <f>IF(DL105&gt;0,WORKDAY(DI105,10),"-")</f>
        <v>-</v>
      </c>
      <c r="DO105" s="41" t="str">
        <f>IF(DL105&gt;0,WORKDAY(DJ105,10),"-")</f>
        <v>-</v>
      </c>
      <c r="DP105" s="14"/>
      <c r="DQ105" s="14"/>
      <c r="DR105" s="41" t="str">
        <f>IF(DQ105&gt;0,WORKDAY(DN105,10),"-")</f>
        <v>-</v>
      </c>
      <c r="DS105" s="41" t="str">
        <f>IF(DQ105&gt;0,WORKDAY(DO105,10),"-")</f>
        <v>-</v>
      </c>
      <c r="DT105" s="14"/>
      <c r="DU105" s="14"/>
      <c r="DV105" s="205"/>
      <c r="DW105" s="41" t="str">
        <f>IF(DU105&gt;0,WORKDAY(DR105,10),"-")</f>
        <v>-</v>
      </c>
      <c r="DX105" s="41" t="str">
        <f>IF(DU105&gt;0,WORKDAY(DS105,10),"-")</f>
        <v>-</v>
      </c>
      <c r="DY105" s="14"/>
      <c r="DZ105" s="14"/>
      <c r="EA105" s="41" t="str">
        <f>IF(DZ105&gt;0,WORKDAY(DW105,10),"-")</f>
        <v>-</v>
      </c>
      <c r="EB105" s="41" t="str">
        <f>IF(DZ105&gt;0,WORKDAY(DX105,10),"-")</f>
        <v>-</v>
      </c>
      <c r="EC105" s="14"/>
      <c r="ED105" s="14"/>
      <c r="EE105" s="205"/>
      <c r="EF105" s="41" t="str">
        <f>IF(ED105&gt;0,WORKDAY(EA105,10),"-")</f>
        <v>-</v>
      </c>
      <c r="EG105" s="41" t="str">
        <f>IF(ED105&gt;0,WORKDAY(EB105,10),"-")</f>
        <v>-</v>
      </c>
      <c r="EH105" s="14"/>
      <c r="EI105" s="14"/>
      <c r="EJ105" s="41" t="str">
        <f>IF(EI105&gt;0,WORKDAY(EF105,10),"-")</f>
        <v>-</v>
      </c>
      <c r="EK105" s="41" t="str">
        <f>IF(EI105&gt;0,WORKDAY(EG105,10),"-")</f>
        <v>-</v>
      </c>
      <c r="EL105" s="14"/>
      <c r="EM105" s="14"/>
      <c r="EN105" s="205"/>
      <c r="EO105" s="41" t="str">
        <f>IF(EM105&gt;0,WORKDAY(EJ105,10),"-")</f>
        <v>-</v>
      </c>
      <c r="EP105" s="41" t="str">
        <f>IF(EM105&gt;0,WORKDAY(EK105,10),"-")</f>
        <v>-</v>
      </c>
      <c r="EQ105" s="14"/>
      <c r="ER105" s="14"/>
      <c r="ES105" s="41" t="str">
        <f>IF(ER105&gt;0,WORKDAY(EO105,10),"-")</f>
        <v>-</v>
      </c>
      <c r="ET105" s="41" t="str">
        <f>IF(ER105&gt;0,WORKDAY(EP105,10),"-")</f>
        <v>-</v>
      </c>
      <c r="EU105" s="14"/>
      <c r="EV105" s="14"/>
      <c r="EW105" s="205"/>
      <c r="EX105" s="41" t="str">
        <f>IF(EV105&gt;0,WORKDAY(ES105,10),"-")</f>
        <v>-</v>
      </c>
      <c r="EY105" s="41" t="str">
        <f>IF(EV105&gt;0,WORKDAY(ET105,10),"-")</f>
        <v>-</v>
      </c>
      <c r="EZ105" s="14"/>
      <c r="FA105" s="14"/>
      <c r="FB105" s="41" t="str">
        <f>IF(FA105&gt;0,WORKDAY(EX105,10),"-")</f>
        <v>-</v>
      </c>
      <c r="FC105" s="41" t="str">
        <f>IF(FA105&gt;0,WORKDAY(EY105,10),"-")</f>
        <v>-</v>
      </c>
      <c r="FD105" s="14"/>
      <c r="FE105" s="14"/>
      <c r="FF105" s="295"/>
      <c r="FG105" s="41">
        <v>43622</v>
      </c>
      <c r="FH105" s="41">
        <f ca="1">IF(BK105&gt;0,IF(DH105&gt;0,WORKDAY(DG105,20),IF(CY105&gt;0,WORKDAY(CX105,30),IF(CT105&gt;0,WORKDAY(CS105,40),FG105))),"-")</f>
        <v>44069</v>
      </c>
      <c r="FI105" s="14">
        <v>44088</v>
      </c>
      <c r="FJ105" s="14" t="s">
        <v>924</v>
      </c>
      <c r="FK105" s="41">
        <f>IF(FJ105&gt;0,WORKDAY(FG105,10),"-")</f>
        <v>43636</v>
      </c>
      <c r="FL105" s="41">
        <f ca="1">IF(FJ105&gt;0,WORKDAY(FH105,10),"-")</f>
        <v>44083</v>
      </c>
      <c r="FM105" s="14"/>
      <c r="FN105" s="14"/>
      <c r="FO105" s="143"/>
      <c r="FP105" s="41">
        <v>43622</v>
      </c>
      <c r="FQ105" s="41" t="str">
        <f>IF(BT105&gt;0,IF(DQ105&gt;0,WORKDAY(DP105,20),IF(DH105&gt;0,WORKDAY(DG105,30),IF(DC105&gt;0,WORKDAY(DB105,40),FP105))),"-")</f>
        <v>-</v>
      </c>
      <c r="FR105" s="14"/>
      <c r="FS105" s="14"/>
      <c r="FT105" s="41" t="str">
        <f>IF(FS105&gt;0,WORKDAY(FP105,10),"-")</f>
        <v>-</v>
      </c>
      <c r="FU105" s="41" t="str">
        <f>IF(FS105&gt;0,WORKDAY(FQ105,10),"-")</f>
        <v>-</v>
      </c>
      <c r="FV105" s="14"/>
      <c r="FW105" s="14"/>
      <c r="FX105" s="143"/>
      <c r="FY105" s="41">
        <v>43622</v>
      </c>
      <c r="FZ105" s="41" t="str">
        <f>IF(CC105&gt;0,IF(DZ105&gt;0,WORKDAY(DY105,20),IF(DQ105&gt;0,WORKDAY(DP105,30),IF(DL105&gt;0,WORKDAY(DK105,40),FY105))),"-")</f>
        <v>-</v>
      </c>
      <c r="GA105" s="14"/>
      <c r="GB105" s="14"/>
      <c r="GC105" s="41" t="str">
        <f>IF(GB105&gt;0,WORKDAY(FY105,10),"-")</f>
        <v>-</v>
      </c>
      <c r="GD105" s="41" t="str">
        <f>IF(GB105&gt;0,WORKDAY(FZ105,10),"-")</f>
        <v>-</v>
      </c>
      <c r="GE105" s="14"/>
      <c r="GF105" s="14"/>
      <c r="GG105" s="205"/>
      <c r="GH105" s="41"/>
      <c r="GI105" s="41"/>
      <c r="GJ105" s="14"/>
      <c r="GK105" s="14"/>
      <c r="GL105" s="41" t="str">
        <f>IF(GK105&gt;0,WORKDAY(GH105,10),"-")</f>
        <v>-</v>
      </c>
      <c r="GM105" s="41" t="str">
        <f>IF(GK105&gt;0,WORKDAY(GI105,10),"-")</f>
        <v>-</v>
      </c>
      <c r="GN105" s="14"/>
      <c r="GO105" s="14"/>
      <c r="GP105" s="228"/>
      <c r="GQ105" s="295"/>
      <c r="GR105" s="295"/>
      <c r="GS105" s="295"/>
      <c r="GT105" s="295"/>
      <c r="GU105" s="295"/>
      <c r="GV105" s="295"/>
      <c r="GW105" s="295"/>
      <c r="GX105" s="295"/>
      <c r="GY105" s="295"/>
      <c r="GZ105" s="147"/>
      <c r="HA105" s="143">
        <f t="shared" ca="1" si="109"/>
        <v>1</v>
      </c>
      <c r="HB105" s="44">
        <f t="shared" ca="1" si="110"/>
        <v>2.5125628140703518E-3</v>
      </c>
      <c r="HC105" s="44">
        <f t="shared" ca="1" si="111"/>
        <v>2.5125628140703518E-3</v>
      </c>
      <c r="HD105" s="44">
        <f t="shared" ca="1" si="112"/>
        <v>4.0650406504065045E-3</v>
      </c>
      <c r="HE105" s="44">
        <f t="shared" ca="1" si="113"/>
        <v>4.0650406504065045E-3</v>
      </c>
      <c r="HF105" s="44"/>
      <c r="HG105" s="44"/>
      <c r="HH105" s="261"/>
      <c r="HI105" s="14" t="str">
        <f t="shared" si="114"/>
        <v>rev. 00</v>
      </c>
      <c r="HJ105" s="41">
        <f t="shared" si="115"/>
        <v>44088</v>
      </c>
      <c r="HK105" s="267" t="str">
        <f t="shared" si="116"/>
        <v>00</v>
      </c>
      <c r="HL105" s="268" t="str">
        <f t="shared" si="117"/>
        <v>0055-P2-CPC-GA1-TRM-00581</v>
      </c>
      <c r="HM105" s="320">
        <v>1</v>
      </c>
      <c r="HN105" t="s">
        <v>814</v>
      </c>
      <c r="HO105" s="351">
        <f t="shared" si="118"/>
        <v>3</v>
      </c>
      <c r="HP105" s="351" t="str">
        <f t="shared" si="119"/>
        <v>ожидание 00</v>
      </c>
      <c r="HQ105" s="351" t="str">
        <f t="shared" si="120"/>
        <v>выгружено 00</v>
      </c>
      <c r="HR105" s="351" t="str">
        <f t="shared" si="121"/>
        <v>ожидание 00</v>
      </c>
      <c r="HS105" s="351" t="b">
        <f t="shared" si="122"/>
        <v>0</v>
      </c>
      <c r="HT105" s="351" t="str">
        <f t="shared" si="123"/>
        <v>ожидание замечаний</v>
      </c>
      <c r="HU105" s="351" t="str">
        <f t="shared" si="124"/>
        <v>0055-P2-CPC-GA1-TRM-00396</v>
      </c>
      <c r="HV105" s="351">
        <f t="shared" si="125"/>
        <v>44088</v>
      </c>
      <c r="HW105" s="351" t="str">
        <f t="shared" si="126"/>
        <v>ожидание 00</v>
      </c>
      <c r="HX105" s="351" t="str">
        <f t="shared" si="127"/>
        <v>ожидание 00</v>
      </c>
      <c r="HY105" s="364"/>
      <c r="HZ105" s="361" t="str">
        <f t="shared" si="128"/>
        <v>выгружено</v>
      </c>
      <c r="IA105" s="361" t="str">
        <f t="shared" si="129"/>
        <v>00</v>
      </c>
      <c r="IB105" s="361" t="str">
        <f t="shared" si="130"/>
        <v>ожидание замечаний к ревизии</v>
      </c>
      <c r="IC105" s="361" t="str">
        <f t="shared" si="131"/>
        <v>00</v>
      </c>
      <c r="ID105" s="351" t="str">
        <f t="shared" si="132"/>
        <v>1</v>
      </c>
      <c r="IE105" s="351" t="s">
        <v>894</v>
      </c>
      <c r="IF105" s="356">
        <v>1</v>
      </c>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row>
    <row r="106" spans="1:287" s="27" customFormat="1" ht="15" customHeight="1">
      <c r="A106" s="15"/>
      <c r="B106" s="32"/>
      <c r="C106" s="32"/>
      <c r="D106" s="26"/>
      <c r="E106" s="26"/>
      <c r="F106" s="26"/>
      <c r="G106" s="26"/>
      <c r="H106" s="26"/>
      <c r="I106" s="26"/>
      <c r="J106" s="26"/>
      <c r="K106" s="26"/>
      <c r="L106" s="26"/>
      <c r="M106" s="26"/>
      <c r="N106" s="26"/>
      <c r="O106" s="26"/>
      <c r="P106" s="26"/>
      <c r="Q106" s="26"/>
      <c r="R106" s="26"/>
      <c r="S106" s="26"/>
      <c r="T106" s="26"/>
      <c r="U106" s="26"/>
      <c r="V106" s="26"/>
      <c r="W106" s="32"/>
      <c r="X106" s="32"/>
      <c r="Y106" s="32"/>
      <c r="Z106" s="32"/>
      <c r="AA106" s="32"/>
      <c r="AB106" s="32"/>
      <c r="AC106" s="32"/>
      <c r="AD106" s="26"/>
      <c r="AE106" s="32"/>
      <c r="AF106" s="32"/>
      <c r="AG106" s="32"/>
      <c r="AH106" s="32"/>
      <c r="AI106" s="32"/>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341"/>
      <c r="BK106" s="341"/>
      <c r="BL106" s="163"/>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338"/>
      <c r="CR106" s="338"/>
      <c r="CS106" s="338"/>
      <c r="CT106" s="326"/>
      <c r="CU106" s="219"/>
      <c r="CV106" s="26"/>
      <c r="CW106" s="26"/>
      <c r="CX106" s="26"/>
      <c r="CY106" s="26"/>
      <c r="CZ106" s="26"/>
      <c r="DA106" s="26"/>
      <c r="DB106" s="26"/>
      <c r="DC106" s="26"/>
      <c r="DD106" s="219"/>
      <c r="DE106" s="26"/>
      <c r="DF106" s="26"/>
      <c r="DG106" s="26"/>
      <c r="DH106" s="26"/>
      <c r="DI106" s="26"/>
      <c r="DJ106" s="26"/>
      <c r="DK106" s="26"/>
      <c r="DL106" s="26"/>
      <c r="DM106" s="219"/>
      <c r="DN106" s="26"/>
      <c r="DO106" s="26"/>
      <c r="DP106" s="26"/>
      <c r="DQ106" s="26"/>
      <c r="DR106" s="26"/>
      <c r="DS106" s="26"/>
      <c r="DT106" s="26"/>
      <c r="DU106" s="26"/>
      <c r="DV106" s="229"/>
      <c r="DW106" s="26"/>
      <c r="DX106" s="26"/>
      <c r="DY106" s="26"/>
      <c r="DZ106" s="26"/>
      <c r="EA106" s="26"/>
      <c r="EB106" s="26"/>
      <c r="EC106" s="26"/>
      <c r="ED106" s="26"/>
      <c r="EE106" s="229"/>
      <c r="EF106" s="26"/>
      <c r="EG106" s="26"/>
      <c r="EH106" s="26"/>
      <c r="EI106" s="26"/>
      <c r="EJ106" s="26"/>
      <c r="EK106" s="26"/>
      <c r="EL106" s="26"/>
      <c r="EM106" s="26"/>
      <c r="EN106" s="229"/>
      <c r="EO106" s="26"/>
      <c r="EP106" s="26"/>
      <c r="EQ106" s="26"/>
      <c r="ER106" s="26"/>
      <c r="ES106" s="26"/>
      <c r="ET106" s="26"/>
      <c r="EU106" s="26"/>
      <c r="EV106" s="26"/>
      <c r="EW106" s="229"/>
      <c r="EX106" s="26"/>
      <c r="EY106" s="26"/>
      <c r="EZ106" s="26"/>
      <c r="FA106" s="26"/>
      <c r="FB106" s="26"/>
      <c r="FC106" s="26"/>
      <c r="FD106" s="26"/>
      <c r="FE106" s="26"/>
      <c r="FF106" s="229"/>
      <c r="FG106" s="26"/>
      <c r="FH106" s="26"/>
      <c r="FI106" s="26"/>
      <c r="FJ106" s="26"/>
      <c r="FK106" s="26"/>
      <c r="FL106" s="26"/>
      <c r="FM106" s="26"/>
      <c r="FN106" s="26"/>
      <c r="FO106" s="219"/>
      <c r="FP106" s="26"/>
      <c r="FQ106" s="26"/>
      <c r="FR106" s="26"/>
      <c r="FS106" s="26"/>
      <c r="FT106" s="26"/>
      <c r="FU106" s="26"/>
      <c r="FV106" s="26"/>
      <c r="FW106" s="26"/>
      <c r="FX106" s="219"/>
      <c r="FY106" s="26"/>
      <c r="FZ106" s="26"/>
      <c r="GA106" s="26"/>
      <c r="GB106" s="26"/>
      <c r="GC106" s="26"/>
      <c r="GD106" s="26"/>
      <c r="GE106" s="26"/>
      <c r="GF106" s="26"/>
      <c r="GG106" s="229"/>
      <c r="GH106" s="26"/>
      <c r="GI106" s="26"/>
      <c r="GJ106" s="26"/>
      <c r="GK106" s="26"/>
      <c r="GL106" s="26"/>
      <c r="GM106" s="26"/>
      <c r="GN106" s="26"/>
      <c r="GO106" s="26"/>
      <c r="GP106" s="229"/>
      <c r="GQ106" s="229"/>
      <c r="GR106" s="229"/>
      <c r="GS106" s="229"/>
      <c r="GT106" s="229"/>
      <c r="GU106" s="229"/>
      <c r="GV106" s="229"/>
      <c r="GW106" s="229"/>
      <c r="GX106" s="229"/>
      <c r="GY106" s="229"/>
      <c r="GZ106" s="229"/>
      <c r="HA106" s="143">
        <f t="shared" si="109"/>
        <v>0</v>
      </c>
      <c r="HB106" s="44">
        <f t="shared" si="110"/>
        <v>0</v>
      </c>
      <c r="HC106" s="44">
        <f t="shared" si="111"/>
        <v>0</v>
      </c>
      <c r="HD106" s="44">
        <f t="shared" si="112"/>
        <v>0</v>
      </c>
      <c r="HE106" s="44">
        <f t="shared" si="113"/>
        <v>0</v>
      </c>
      <c r="HF106" s="44"/>
      <c r="HG106" s="26"/>
      <c r="HH106" s="262"/>
      <c r="HI106" s="14" t="str">
        <f t="shared" si="114"/>
        <v>не выпущено</v>
      </c>
      <c r="HJ106" s="41" t="str">
        <f t="shared" si="115"/>
        <v>-</v>
      </c>
      <c r="HK106" s="267" t="str">
        <f t="shared" si="116"/>
        <v>-</v>
      </c>
      <c r="HL106" s="268" t="str">
        <f t="shared" si="117"/>
        <v>-</v>
      </c>
      <c r="HM106" s="320">
        <v>1</v>
      </c>
      <c r="HN106"/>
      <c r="HO106" s="351" t="str">
        <f t="shared" si="118"/>
        <v>---/---</v>
      </c>
      <c r="HP106" s="351" t="str">
        <f t="shared" si="119"/>
        <v>---/---</v>
      </c>
      <c r="HQ106" s="351" t="str">
        <f t="shared" si="120"/>
        <v>---/---</v>
      </c>
      <c r="HR106" s="351" t="str">
        <f t="shared" si="121"/>
        <v>---/---</v>
      </c>
      <c r="HS106" s="351" t="b">
        <f t="shared" si="122"/>
        <v>0</v>
      </c>
      <c r="HT106" s="351" t="str">
        <f t="shared" si="123"/>
        <v>---/---</v>
      </c>
      <c r="HU106" s="351" t="str">
        <f t="shared" si="124"/>
        <v>---/---</v>
      </c>
      <c r="HV106" s="351" t="str">
        <f t="shared" si="125"/>
        <v>---/---</v>
      </c>
      <c r="HW106" s="351" t="str">
        <f t="shared" si="126"/>
        <v>---/---</v>
      </c>
      <c r="HX106" s="351" t="str">
        <f t="shared" si="127"/>
        <v>---/---</v>
      </c>
      <c r="HY106" s="364"/>
      <c r="HZ106" s="361" t="str">
        <f t="shared" si="128"/>
        <v>---/---</v>
      </c>
      <c r="IA106" s="361" t="str">
        <f t="shared" si="129"/>
        <v>---/---</v>
      </c>
      <c r="IB106" s="361" t="str">
        <f t="shared" si="130"/>
        <v>---/---</v>
      </c>
      <c r="IC106" s="361" t="str">
        <f t="shared" si="131"/>
        <v>---/---</v>
      </c>
      <c r="ID106" s="351" t="str">
        <f t="shared" si="132"/>
        <v>---/---</v>
      </c>
      <c r="IE106" s="351" t="s">
        <v>897</v>
      </c>
      <c r="IF106" s="35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row>
    <row r="107" spans="1:287" s="1" customFormat="1" ht="57" customHeight="1">
      <c r="A107" s="15"/>
      <c r="B107" s="31" t="s">
        <v>164</v>
      </c>
      <c r="C107" s="31" t="s">
        <v>165</v>
      </c>
      <c r="D107" s="14"/>
      <c r="E107" s="14"/>
      <c r="F107" s="14"/>
      <c r="G107" s="14"/>
      <c r="H107" s="14" t="s">
        <v>723</v>
      </c>
      <c r="I107" s="14" t="s">
        <v>724</v>
      </c>
      <c r="J107" s="14"/>
      <c r="K107" s="14"/>
      <c r="L107" s="14"/>
      <c r="M107" s="14"/>
      <c r="N107" s="14"/>
      <c r="O107" s="14"/>
      <c r="P107" s="14" t="s">
        <v>725</v>
      </c>
      <c r="Q107" s="14" t="s">
        <v>726</v>
      </c>
      <c r="R107" s="14" t="s">
        <v>215</v>
      </c>
      <c r="S107" s="14" t="s">
        <v>399</v>
      </c>
      <c r="T107" s="14" t="s">
        <v>408</v>
      </c>
      <c r="U107" s="14" t="s">
        <v>166</v>
      </c>
      <c r="V107" s="14"/>
      <c r="W107" s="14" t="str">
        <f>CONCATENATE(X107,"-",Y107,"-",Z107,AA107,,AB107,"-",AC107)</f>
        <v>4-30-JSMCN-0003</v>
      </c>
      <c r="X107" s="31">
        <v>4</v>
      </c>
      <c r="Y107" s="31">
        <v>30</v>
      </c>
      <c r="Z107" s="14" t="s">
        <v>337</v>
      </c>
      <c r="AA107" s="14" t="s">
        <v>333</v>
      </c>
      <c r="AB107" s="14" t="s">
        <v>332</v>
      </c>
      <c r="AC107" s="31" t="s">
        <v>199</v>
      </c>
      <c r="AD107" s="14"/>
      <c r="AE107" s="31">
        <v>3</v>
      </c>
      <c r="AF107" s="31">
        <v>3</v>
      </c>
      <c r="AG107" s="31" t="s">
        <v>174</v>
      </c>
      <c r="AH107" s="31">
        <v>437</v>
      </c>
      <c r="AI107" s="31" t="s">
        <v>227</v>
      </c>
      <c r="AJ107" s="14"/>
      <c r="AK107" s="14"/>
      <c r="AL107" s="14" t="s">
        <v>128</v>
      </c>
      <c r="AM107" s="14"/>
      <c r="AN107" s="14" t="s">
        <v>175</v>
      </c>
      <c r="AO107" s="14" t="str">
        <f>CONCATENATE("0055-",B107,"-",C107,"-","4",".",AE107,".",AF107,".",AG107,".",AH107,"-",AL107,".",AN107,"-",AI107)</f>
        <v>0055-CPC-GA1-4.3.3.30.437-ATH2.RD-0005</v>
      </c>
      <c r="AP107" s="14" t="str">
        <f>CONCATENATE("0055-",B107,"-",C107,"-","4",".",AE107,".",AF107,".",AG107,".",AH107,"-",AL107,"-",AN107,"-",AI107,"_",BD107,"_",U107)</f>
        <v>0055-CPC-GA1-4.3.3.30.437-ATH2-RD-0005_A1_ER</v>
      </c>
      <c r="AQ107" s="21" t="s">
        <v>355</v>
      </c>
      <c r="AR107" s="21" t="s">
        <v>435</v>
      </c>
      <c r="AS107" s="21" t="s">
        <v>425</v>
      </c>
      <c r="AT107" s="21" t="s">
        <v>424</v>
      </c>
      <c r="AU107" s="21" t="s">
        <v>349</v>
      </c>
      <c r="AV107" s="21" t="s">
        <v>365</v>
      </c>
      <c r="AW107" s="21" t="str">
        <f>CONCATENATE(AQ107," ",AS107,CHAR(10),W107,CHAR(10),AU107)</f>
        <v>SIS Marshalling Cabinet for NON-IS channels 
4-30-JSMCN-0003
List of drawings</v>
      </c>
      <c r="AX107" s="21" t="str">
        <f>CONCATENATE(AR107," ",AT107,CHAR(10),W107,CHAR(10),AV107)</f>
        <v>Шкаф кроссовый ПАЗ, аналоговые и дискретные сигналы, неискробезопасный
4-30-JSMCN-0003
Ведомость документов</v>
      </c>
      <c r="AY107" s="14"/>
      <c r="AZ107" s="14" t="s">
        <v>798</v>
      </c>
      <c r="BA107" s="14" t="s">
        <v>600</v>
      </c>
      <c r="BB107" s="14" t="str">
        <f t="shared" ref="BB107:BB111" si="142">IF(GK107&gt;0,"03",IF(GB107&gt;0,"02",IF(FS107&gt;0,"01",IF(FJ107&gt;0,"00",IF(FA107&gt;0,"H1",IF(ER107&gt;0,"G1",IF(EI107&gt;0,"F1",IF(DZ107&gt;0,"E1",IF(DQ107&gt;0,"D1",IF(DH107&gt;0,"C1",IF(CY107&gt;0,"B1",IF(BM107&gt;0,"A1","-"))))))))))))</f>
        <v>A1</v>
      </c>
      <c r="BC107" s="14" t="str">
        <f t="shared" ref="BC107:BC111" si="143">IF(OR(BB107="A1",BB107="B1",BB107="C1",BB107="D1",BB107="E1",BB107="F1",BB107="G1",BB107="H1"),"IFR",IF(OR(BB107="00",BB107="01",BB107="02",BB107="03",BB107="04",BB107="05"),"IFU","-"))</f>
        <v>IFR</v>
      </c>
      <c r="BD107" s="14" t="str">
        <f>BB107</f>
        <v>A1</v>
      </c>
      <c r="BE107" s="14"/>
      <c r="BF107" s="14"/>
      <c r="BG107" s="20"/>
      <c r="BH107" s="14"/>
      <c r="BI107" s="14"/>
      <c r="BJ107" s="336">
        <v>44088</v>
      </c>
      <c r="BK107" s="336">
        <f ca="1">IF(BM107&gt;0,BL107,IF(BJ107&lt;TODAY(),WORKDAY(TODAY(),14),BJ107))</f>
        <v>43987</v>
      </c>
      <c r="BL107" s="41">
        <v>43987</v>
      </c>
      <c r="BM107" s="14" t="s">
        <v>859</v>
      </c>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336">
        <f>WORKDAY(BJ107,10)</f>
        <v>44102</v>
      </c>
      <c r="CR107" s="336">
        <f ca="1">IF(BM107&gt;0,WORKDAY(BK107,20),"-")</f>
        <v>44015</v>
      </c>
      <c r="CS107" s="336">
        <v>44033</v>
      </c>
      <c r="CT107" s="325" t="s">
        <v>905</v>
      </c>
      <c r="CU107" s="143">
        <v>1</v>
      </c>
      <c r="CV107" s="41">
        <f>FG107-(0)</f>
        <v>43622</v>
      </c>
      <c r="CW107" s="41">
        <f ca="1">IF(CT107&gt;0,WORKDAY(CR107,10),"-")</f>
        <v>44029</v>
      </c>
      <c r="CX107" s="14"/>
      <c r="CY107" s="14"/>
      <c r="CZ107" s="41" t="str">
        <f>IF(CY107&gt;0,WORKDAY(CV107,10),"-")</f>
        <v>-</v>
      </c>
      <c r="DA107" s="41" t="str">
        <f>IF(CY107&gt;0,WORKDAY(CW107,10),"-")</f>
        <v>-</v>
      </c>
      <c r="DB107" s="14"/>
      <c r="DC107" s="14"/>
      <c r="DD107" s="143"/>
      <c r="DE107" s="41" t="str">
        <f>IF(DC107&gt;0,WORKDAY(CZ107,10),"-")</f>
        <v>-</v>
      </c>
      <c r="DF107" s="41" t="str">
        <f>IF(DC107&gt;0,WORKDAY(DA107,10),"-")</f>
        <v>-</v>
      </c>
      <c r="DG107" s="14"/>
      <c r="DH107" s="14"/>
      <c r="DI107" s="41" t="str">
        <f>IF(DH107&gt;0,WORKDAY(DE107,10),"-")</f>
        <v>-</v>
      </c>
      <c r="DJ107" s="41" t="str">
        <f>IF(DH107&gt;0,WORKDAY(DF107,10),"-")</f>
        <v>-</v>
      </c>
      <c r="DK107" s="14"/>
      <c r="DL107" s="14"/>
      <c r="DM107" s="143"/>
      <c r="DN107" s="41" t="str">
        <f>IF(DL107&gt;0,WORKDAY(DI107,10),"-")</f>
        <v>-</v>
      </c>
      <c r="DO107" s="41" t="str">
        <f>IF(DL107&gt;0,WORKDAY(DJ107,10),"-")</f>
        <v>-</v>
      </c>
      <c r="DP107" s="14"/>
      <c r="DQ107" s="14"/>
      <c r="DR107" s="41" t="str">
        <f>IF(DQ107&gt;0,WORKDAY(DN107,10),"-")</f>
        <v>-</v>
      </c>
      <c r="DS107" s="41" t="str">
        <f>IF(DQ107&gt;0,WORKDAY(DO107,10),"-")</f>
        <v>-</v>
      </c>
      <c r="DT107" s="14"/>
      <c r="DU107" s="14"/>
      <c r="DV107" s="205"/>
      <c r="DW107" s="41" t="str">
        <f>IF(DU107&gt;0,WORKDAY(DR107,10),"-")</f>
        <v>-</v>
      </c>
      <c r="DX107" s="41" t="str">
        <f>IF(DU107&gt;0,WORKDAY(DS107,10),"-")</f>
        <v>-</v>
      </c>
      <c r="DY107" s="14"/>
      <c r="DZ107" s="14"/>
      <c r="EA107" s="41" t="str">
        <f>IF(DZ107&gt;0,WORKDAY(DW107,10),"-")</f>
        <v>-</v>
      </c>
      <c r="EB107" s="41" t="str">
        <f>IF(DZ107&gt;0,WORKDAY(DX107,10),"-")</f>
        <v>-</v>
      </c>
      <c r="EC107" s="14"/>
      <c r="ED107" s="14"/>
      <c r="EE107" s="205"/>
      <c r="EF107" s="41" t="str">
        <f>IF(ED107&gt;0,WORKDAY(EA107,10),"-")</f>
        <v>-</v>
      </c>
      <c r="EG107" s="41" t="str">
        <f>IF(ED107&gt;0,WORKDAY(EB107,10),"-")</f>
        <v>-</v>
      </c>
      <c r="EH107" s="14"/>
      <c r="EI107" s="14"/>
      <c r="EJ107" s="41" t="str">
        <f>IF(EI107&gt;0,WORKDAY(EF107,10),"-")</f>
        <v>-</v>
      </c>
      <c r="EK107" s="41" t="str">
        <f>IF(EI107&gt;0,WORKDAY(EG107,10),"-")</f>
        <v>-</v>
      </c>
      <c r="EL107" s="14"/>
      <c r="EM107" s="14"/>
      <c r="EN107" s="205"/>
      <c r="EO107" s="41" t="str">
        <f>IF(EM107&gt;0,WORKDAY(EJ107,10),"-")</f>
        <v>-</v>
      </c>
      <c r="EP107" s="41" t="str">
        <f>IF(EM107&gt;0,WORKDAY(EK107,10),"-")</f>
        <v>-</v>
      </c>
      <c r="EQ107" s="14"/>
      <c r="ER107" s="14"/>
      <c r="ES107" s="41" t="str">
        <f>IF(ER107&gt;0,WORKDAY(EO107,10),"-")</f>
        <v>-</v>
      </c>
      <c r="ET107" s="41" t="str">
        <f>IF(ER107&gt;0,WORKDAY(EP107,10),"-")</f>
        <v>-</v>
      </c>
      <c r="EU107" s="14"/>
      <c r="EV107" s="14"/>
      <c r="EW107" s="205"/>
      <c r="EX107" s="41" t="str">
        <f>IF(EV107&gt;0,WORKDAY(ES107,10),"-")</f>
        <v>-</v>
      </c>
      <c r="EY107" s="41" t="str">
        <f>IF(EV107&gt;0,WORKDAY(ET107,10),"-")</f>
        <v>-</v>
      </c>
      <c r="EZ107" s="14"/>
      <c r="FA107" s="14"/>
      <c r="FB107" s="41" t="str">
        <f>IF(FA107&gt;0,WORKDAY(EX107,10),"-")</f>
        <v>-</v>
      </c>
      <c r="FC107" s="41" t="str">
        <f>IF(FA107&gt;0,WORKDAY(EY107,10),"-")</f>
        <v>-</v>
      </c>
      <c r="FD107" s="14"/>
      <c r="FE107" s="14"/>
      <c r="FF107" s="295"/>
      <c r="FG107" s="41">
        <v>43622</v>
      </c>
      <c r="FH107" s="41">
        <f ca="1">IF(BK107&gt;0,IF(DH107&gt;0,WORKDAY(DG107,20),IF(CY107&gt;0,WORKDAY(CX107,30),IF(CT107&gt;0,WORKDAY(CS107,40),FG107))),"-")</f>
        <v>44089</v>
      </c>
      <c r="FI107" s="41"/>
      <c r="FJ107" s="14"/>
      <c r="FK107" s="41" t="str">
        <f>IF(FJ107&gt;0,WORKDAY(FG107,10),"-")</f>
        <v>-</v>
      </c>
      <c r="FL107" s="41" t="str">
        <f>IF(FJ107&gt;0,WORKDAY(FH107,10),"-")</f>
        <v>-</v>
      </c>
      <c r="FM107" s="14"/>
      <c r="FN107" s="14"/>
      <c r="FO107" s="143"/>
      <c r="FP107" s="41">
        <v>43622</v>
      </c>
      <c r="FQ107" s="41" t="str">
        <f t="shared" ref="FQ107" si="144">IF(BT107&gt;0,IF(DQ107&gt;0,WORKDAY(DP107,20),IF(DH107&gt;0,WORKDAY(DG107,30),IF(DC107&gt;0,WORKDAY(DB107,40),FP107))),"-")</f>
        <v>-</v>
      </c>
      <c r="FR107" s="14"/>
      <c r="FS107" s="14"/>
      <c r="FT107" s="41" t="str">
        <f>IF(FS107&gt;0,WORKDAY(FP107,10),"-")</f>
        <v>-</v>
      </c>
      <c r="FU107" s="41" t="str">
        <f>IF(FS107&gt;0,WORKDAY(FQ107,10),"-")</f>
        <v>-</v>
      </c>
      <c r="FV107" s="14"/>
      <c r="FW107" s="14"/>
      <c r="FX107" s="143"/>
      <c r="FY107" s="41">
        <v>43622</v>
      </c>
      <c r="FZ107" s="41" t="str">
        <f>IF(CC107&gt;0,IF(DZ107&gt;0,WORKDAY(DY107,20),IF(DQ107&gt;0,WORKDAY(DP107,30),IF(DL107&gt;0,WORKDAY(DK107,40),FY107))),"-")</f>
        <v>-</v>
      </c>
      <c r="GA107" s="14"/>
      <c r="GB107" s="14"/>
      <c r="GC107" s="41" t="str">
        <f>IF(GB107&gt;0,WORKDAY(FY107,10),"-")</f>
        <v>-</v>
      </c>
      <c r="GD107" s="41" t="str">
        <f>IF(GB107&gt;0,WORKDAY(FZ107,10),"-")</f>
        <v>-</v>
      </c>
      <c r="GE107" s="14"/>
      <c r="GF107" s="14"/>
      <c r="GG107" s="205"/>
      <c r="GH107" s="41"/>
      <c r="GI107" s="41"/>
      <c r="GJ107" s="14"/>
      <c r="GK107" s="14"/>
      <c r="GL107" s="41" t="str">
        <f>IF(GK107&gt;0,WORKDAY(GH107,10),"-")</f>
        <v>-</v>
      </c>
      <c r="GM107" s="41" t="str">
        <f>IF(GK107&gt;0,WORKDAY(GI107,10),"-")</f>
        <v>-</v>
      </c>
      <c r="GN107" s="14"/>
      <c r="GO107" s="14"/>
      <c r="GP107" s="228"/>
      <c r="GQ107" s="295"/>
      <c r="GR107" s="295"/>
      <c r="GS107" s="295"/>
      <c r="GT107" s="295"/>
      <c r="GU107" s="295"/>
      <c r="GV107" s="295"/>
      <c r="GW107" s="295"/>
      <c r="GX107" s="295"/>
      <c r="GY107" s="295"/>
      <c r="GZ107" s="147"/>
      <c r="HA107" s="143">
        <f t="shared" ca="1" si="109"/>
        <v>1</v>
      </c>
      <c r="HB107" s="44">
        <f t="shared" ca="1" si="110"/>
        <v>1.3819095477386936E-3</v>
      </c>
      <c r="HC107" s="44">
        <f t="shared" ca="1" si="111"/>
        <v>2.5125628140703518E-3</v>
      </c>
      <c r="HD107" s="44">
        <f t="shared" ca="1" si="112"/>
        <v>2.2357723577235778E-3</v>
      </c>
      <c r="HE107" s="44">
        <f t="shared" ca="1" si="113"/>
        <v>4.0650406504065045E-3</v>
      </c>
      <c r="HF107" s="44"/>
      <c r="HG107" s="44"/>
      <c r="HH107" s="261"/>
      <c r="HI107" s="14" t="str">
        <f t="shared" si="114"/>
        <v>GA</v>
      </c>
      <c r="HJ107" s="41">
        <f t="shared" si="115"/>
        <v>43987</v>
      </c>
      <c r="HK107" s="267" t="str">
        <f t="shared" si="116"/>
        <v>A1</v>
      </c>
      <c r="HL107" s="268" t="str">
        <f t="shared" si="117"/>
        <v>0055-P2-GA1-CPC-TRM-00504</v>
      </c>
      <c r="HM107" s="320">
        <v>1</v>
      </c>
      <c r="HN107" t="s">
        <v>815</v>
      </c>
      <c r="HO107" s="351">
        <f t="shared" si="118"/>
        <v>1</v>
      </c>
      <c r="HP107" s="351" t="str">
        <f t="shared" si="119"/>
        <v>не выгружено 00</v>
      </c>
      <c r="HQ107" s="351" t="str">
        <f t="shared" si="120"/>
        <v>выгружено A1</v>
      </c>
      <c r="HR107" s="351">
        <f t="shared" si="121"/>
        <v>1</v>
      </c>
      <c r="HS107" s="351" t="b">
        <f t="shared" si="122"/>
        <v>0</v>
      </c>
      <c r="HT107" s="351" t="str">
        <f t="shared" si="123"/>
        <v>Выпустить в 00</v>
      </c>
      <c r="HU107" s="351" t="str">
        <f t="shared" si="124"/>
        <v>0055-P2-CPC-GA1-TRM-00409</v>
      </c>
      <c r="HV107" s="351">
        <f t="shared" si="125"/>
        <v>43987</v>
      </c>
      <c r="HW107" s="351" t="str">
        <f t="shared" si="126"/>
        <v>0055-P2-CPC-GA1-TRM-00409</v>
      </c>
      <c r="HX107" s="351">
        <f t="shared" si="127"/>
        <v>44033</v>
      </c>
      <c r="HY107" s="364"/>
      <c r="HZ107" s="361" t="str">
        <f t="shared" si="128"/>
        <v>выгружено</v>
      </c>
      <c r="IA107" s="361" t="str">
        <f t="shared" si="129"/>
        <v>A1</v>
      </c>
      <c r="IB107" s="361">
        <f t="shared" si="130"/>
        <v>1</v>
      </c>
      <c r="IC107" s="361">
        <f t="shared" si="131"/>
        <v>1</v>
      </c>
      <c r="ID107" s="351" t="str">
        <f t="shared" si="132"/>
        <v>1</v>
      </c>
      <c r="IE107" s="351" t="s">
        <v>894</v>
      </c>
      <c r="IF107" s="356">
        <v>1</v>
      </c>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row>
    <row r="108" spans="1:287" s="1" customFormat="1" ht="57" customHeight="1">
      <c r="A108" s="15"/>
      <c r="B108" s="31" t="s">
        <v>164</v>
      </c>
      <c r="C108" s="31" t="s">
        <v>165</v>
      </c>
      <c r="D108" s="14"/>
      <c r="E108" s="14"/>
      <c r="F108" s="14"/>
      <c r="G108" s="14"/>
      <c r="H108" s="14" t="s">
        <v>723</v>
      </c>
      <c r="I108" s="14" t="s">
        <v>724</v>
      </c>
      <c r="J108" s="14"/>
      <c r="K108" s="14"/>
      <c r="L108" s="14"/>
      <c r="M108" s="14"/>
      <c r="N108" s="14"/>
      <c r="O108" s="14"/>
      <c r="P108" s="14" t="s">
        <v>725</v>
      </c>
      <c r="Q108" s="14" t="s">
        <v>726</v>
      </c>
      <c r="R108" s="14" t="s">
        <v>215</v>
      </c>
      <c r="S108" s="14" t="s">
        <v>399</v>
      </c>
      <c r="T108" s="14" t="s">
        <v>408</v>
      </c>
      <c r="U108" s="14" t="s">
        <v>166</v>
      </c>
      <c r="V108" s="14"/>
      <c r="W108" s="14" t="str">
        <f>CONCATENATE(X108,"-",Y108,"-",Z108,AA108,,AB108,"-",AC108)</f>
        <v>4-30-JSMCN-0003</v>
      </c>
      <c r="X108" s="31">
        <v>4</v>
      </c>
      <c r="Y108" s="31">
        <v>30</v>
      </c>
      <c r="Z108" s="14" t="s">
        <v>337</v>
      </c>
      <c r="AA108" s="14" t="s">
        <v>333</v>
      </c>
      <c r="AB108" s="14" t="s">
        <v>332</v>
      </c>
      <c r="AC108" s="31" t="s">
        <v>199</v>
      </c>
      <c r="AD108" s="14"/>
      <c r="AE108" s="31">
        <v>3</v>
      </c>
      <c r="AF108" s="31">
        <v>3</v>
      </c>
      <c r="AG108" s="31" t="s">
        <v>174</v>
      </c>
      <c r="AH108" s="31">
        <v>437</v>
      </c>
      <c r="AI108" s="31" t="s">
        <v>227</v>
      </c>
      <c r="AJ108" s="14"/>
      <c r="AK108" s="14"/>
      <c r="AL108" s="14" t="s">
        <v>128</v>
      </c>
      <c r="AM108" s="14"/>
      <c r="AN108" s="14" t="s">
        <v>176</v>
      </c>
      <c r="AO108" s="14" t="str">
        <f>CONCATENATE("0055-",B108,"-",C108,"-","4",".",AE108,".",AF108,".",AG108,".",AH108,"-",AL108,".",AN108,"-",AI108)</f>
        <v>0055-CPC-GA1-4.3.3.30.437-ATH2.SP-0005</v>
      </c>
      <c r="AP108" s="14" t="str">
        <f>CONCATENATE("0055-",B108,"-",C108,"-","4",".",AE108,".",AF108,".",AG108,".",AH108,"-",AL108,"-",AN108,"-",AI108,"_",BD108,"_",U108)</f>
        <v>0055-CPC-GA1-4.3.3.30.437-ATH2-SP-0005_A1_ER</v>
      </c>
      <c r="AQ108" s="21" t="s">
        <v>355</v>
      </c>
      <c r="AR108" s="21" t="s">
        <v>435</v>
      </c>
      <c r="AS108" s="21" t="s">
        <v>425</v>
      </c>
      <c r="AT108" s="21" t="s">
        <v>424</v>
      </c>
      <c r="AU108" s="21" t="s">
        <v>350</v>
      </c>
      <c r="AV108" s="21" t="s">
        <v>366</v>
      </c>
      <c r="AW108" s="21" t="str">
        <f>CONCATENATE(AQ108," ",AS108,CHAR(10),W108,CHAR(10),AU108)</f>
        <v>SIS Marshalling Cabinet for NON-IS channels 
4-30-JSMCN-0003
List of elements</v>
      </c>
      <c r="AX108" s="21" t="str">
        <f>CONCATENATE(AR108," ",AT108,CHAR(10),W108,CHAR(10),AV108)</f>
        <v>Шкаф кроссовый ПАЗ, аналоговые и дискретные сигналы, неискробезопасный
4-30-JSMCN-0003
Перечень элементов</v>
      </c>
      <c r="AY108" s="14"/>
      <c r="AZ108" s="14" t="s">
        <v>798</v>
      </c>
      <c r="BA108" s="14" t="s">
        <v>600</v>
      </c>
      <c r="BB108" s="14" t="str">
        <f t="shared" si="142"/>
        <v>A1</v>
      </c>
      <c r="BC108" s="14" t="str">
        <f t="shared" si="143"/>
        <v>IFR</v>
      </c>
      <c r="BD108" s="14" t="str">
        <f>BB108</f>
        <v>A1</v>
      </c>
      <c r="BE108" s="14"/>
      <c r="BF108" s="14"/>
      <c r="BG108" s="20"/>
      <c r="BH108" s="14"/>
      <c r="BI108" s="14"/>
      <c r="BJ108" s="336">
        <v>44088</v>
      </c>
      <c r="BK108" s="336">
        <f ca="1">IF(BM108&gt;0,BL108,IF(BJ108&lt;TODAY(),WORKDAY(TODAY(),14),BJ108))</f>
        <v>43987</v>
      </c>
      <c r="BL108" s="41">
        <v>43987</v>
      </c>
      <c r="BM108" s="14" t="s">
        <v>859</v>
      </c>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336">
        <f>WORKDAY(BJ108,10)</f>
        <v>44102</v>
      </c>
      <c r="CR108" s="336">
        <f ca="1">IF(BM108&gt;0,WORKDAY(BK108,20),"-")</f>
        <v>44015</v>
      </c>
      <c r="CS108" s="336">
        <v>44033</v>
      </c>
      <c r="CT108" s="325" t="s">
        <v>905</v>
      </c>
      <c r="CU108" s="143">
        <v>1</v>
      </c>
      <c r="CV108" s="41">
        <f>FG108-(0)</f>
        <v>43622</v>
      </c>
      <c r="CW108" s="41">
        <f ca="1">IF(CT108&gt;0,WORKDAY(CR108,10),"-")</f>
        <v>44029</v>
      </c>
      <c r="CX108" s="14"/>
      <c r="CY108" s="14"/>
      <c r="CZ108" s="41" t="str">
        <f>IF(CY108&gt;0,WORKDAY(CV108,10),"-")</f>
        <v>-</v>
      </c>
      <c r="DA108" s="41" t="str">
        <f>IF(CY108&gt;0,WORKDAY(CW108,10),"-")</f>
        <v>-</v>
      </c>
      <c r="DB108" s="14"/>
      <c r="DC108" s="14"/>
      <c r="DD108" s="143"/>
      <c r="DE108" s="41" t="str">
        <f>IF(DC108&gt;0,WORKDAY(CZ108,10),"-")</f>
        <v>-</v>
      </c>
      <c r="DF108" s="41" t="str">
        <f>IF(DC108&gt;0,WORKDAY(DA108,10),"-")</f>
        <v>-</v>
      </c>
      <c r="DG108" s="14"/>
      <c r="DH108" s="14"/>
      <c r="DI108" s="41" t="str">
        <f>IF(DH108&gt;0,WORKDAY(DE108,10),"-")</f>
        <v>-</v>
      </c>
      <c r="DJ108" s="41" t="str">
        <f>IF(DH108&gt;0,WORKDAY(DF108,10),"-")</f>
        <v>-</v>
      </c>
      <c r="DK108" s="14"/>
      <c r="DL108" s="14"/>
      <c r="DM108" s="143"/>
      <c r="DN108" s="41" t="str">
        <f>IF(DL108&gt;0,WORKDAY(DI108,10),"-")</f>
        <v>-</v>
      </c>
      <c r="DO108" s="41" t="str">
        <f>IF(DL108&gt;0,WORKDAY(DJ108,10),"-")</f>
        <v>-</v>
      </c>
      <c r="DP108" s="14"/>
      <c r="DQ108" s="14"/>
      <c r="DR108" s="41" t="str">
        <f>IF(DQ108&gt;0,WORKDAY(DN108,10),"-")</f>
        <v>-</v>
      </c>
      <c r="DS108" s="41" t="str">
        <f>IF(DQ108&gt;0,WORKDAY(DO108,10),"-")</f>
        <v>-</v>
      </c>
      <c r="DT108" s="14"/>
      <c r="DU108" s="14"/>
      <c r="DV108" s="205"/>
      <c r="DW108" s="41" t="str">
        <f>IF(DU108&gt;0,WORKDAY(DR108,10),"-")</f>
        <v>-</v>
      </c>
      <c r="DX108" s="41" t="str">
        <f>IF(DU108&gt;0,WORKDAY(DS108,10),"-")</f>
        <v>-</v>
      </c>
      <c r="DY108" s="14"/>
      <c r="DZ108" s="14"/>
      <c r="EA108" s="41" t="str">
        <f>IF(DZ108&gt;0,WORKDAY(DW108,10),"-")</f>
        <v>-</v>
      </c>
      <c r="EB108" s="41" t="str">
        <f>IF(DZ108&gt;0,WORKDAY(DX108,10),"-")</f>
        <v>-</v>
      </c>
      <c r="EC108" s="14"/>
      <c r="ED108" s="14"/>
      <c r="EE108" s="205"/>
      <c r="EF108" s="41" t="str">
        <f>IF(ED108&gt;0,WORKDAY(EA108,10),"-")</f>
        <v>-</v>
      </c>
      <c r="EG108" s="41" t="str">
        <f>IF(ED108&gt;0,WORKDAY(EB108,10),"-")</f>
        <v>-</v>
      </c>
      <c r="EH108" s="14"/>
      <c r="EI108" s="14"/>
      <c r="EJ108" s="41" t="str">
        <f>IF(EI108&gt;0,WORKDAY(EF108,10),"-")</f>
        <v>-</v>
      </c>
      <c r="EK108" s="41" t="str">
        <f>IF(EI108&gt;0,WORKDAY(EG108,10),"-")</f>
        <v>-</v>
      </c>
      <c r="EL108" s="14"/>
      <c r="EM108" s="14"/>
      <c r="EN108" s="205"/>
      <c r="EO108" s="41" t="str">
        <f>IF(EM108&gt;0,WORKDAY(EJ108,10),"-")</f>
        <v>-</v>
      </c>
      <c r="EP108" s="41" t="str">
        <f>IF(EM108&gt;0,WORKDAY(EK108,10),"-")</f>
        <v>-</v>
      </c>
      <c r="EQ108" s="14"/>
      <c r="ER108" s="14"/>
      <c r="ES108" s="41" t="str">
        <f>IF(ER108&gt;0,WORKDAY(EO108,10),"-")</f>
        <v>-</v>
      </c>
      <c r="ET108" s="41" t="str">
        <f>IF(ER108&gt;0,WORKDAY(EP108,10),"-")</f>
        <v>-</v>
      </c>
      <c r="EU108" s="14"/>
      <c r="EV108" s="14"/>
      <c r="EW108" s="205"/>
      <c r="EX108" s="41" t="str">
        <f>IF(EV108&gt;0,WORKDAY(ES108,10),"-")</f>
        <v>-</v>
      </c>
      <c r="EY108" s="41" t="str">
        <f>IF(EV108&gt;0,WORKDAY(ET108,10),"-")</f>
        <v>-</v>
      </c>
      <c r="EZ108" s="14"/>
      <c r="FA108" s="14"/>
      <c r="FB108" s="41" t="str">
        <f>IF(FA108&gt;0,WORKDAY(EX108,10),"-")</f>
        <v>-</v>
      </c>
      <c r="FC108" s="41" t="str">
        <f>IF(FA108&gt;0,WORKDAY(EY108,10),"-")</f>
        <v>-</v>
      </c>
      <c r="FD108" s="14"/>
      <c r="FE108" s="14"/>
      <c r="FF108" s="295"/>
      <c r="FG108" s="41">
        <v>43622</v>
      </c>
      <c r="FH108" s="41">
        <f ca="1">IF(BK108&gt;0,IF(DH108&gt;0,WORKDAY(DG108,20),IF(CY108&gt;0,WORKDAY(CX108,30),IF(CT108&gt;0,WORKDAY(CS108,40),FG108))),"-")</f>
        <v>44089</v>
      </c>
      <c r="FI108" s="41"/>
      <c r="FJ108" s="14"/>
      <c r="FK108" s="41" t="str">
        <f>IF(FJ108&gt;0,WORKDAY(FG108,10),"-")</f>
        <v>-</v>
      </c>
      <c r="FL108" s="41" t="str">
        <f>IF(FJ108&gt;0,WORKDAY(FH108,10),"-")</f>
        <v>-</v>
      </c>
      <c r="FM108" s="14"/>
      <c r="FN108" s="14"/>
      <c r="FO108" s="143"/>
      <c r="FP108" s="41">
        <v>43622</v>
      </c>
      <c r="FQ108" s="41" t="str">
        <f>IF(BT108&gt;0,IF(DQ108&gt;0,WORKDAY(DP108,20),IF(DH108&gt;0,WORKDAY(DG108,30),IF(DC108&gt;0,WORKDAY(DB108,40),FP108))),"-")</f>
        <v>-</v>
      </c>
      <c r="FR108" s="14"/>
      <c r="FS108" s="14"/>
      <c r="FT108" s="41" t="str">
        <f>IF(FS108&gt;0,WORKDAY(FP108,10),"-")</f>
        <v>-</v>
      </c>
      <c r="FU108" s="41" t="str">
        <f>IF(FS108&gt;0,WORKDAY(FQ108,10),"-")</f>
        <v>-</v>
      </c>
      <c r="FV108" s="14"/>
      <c r="FW108" s="14"/>
      <c r="FX108" s="143"/>
      <c r="FY108" s="41">
        <v>43622</v>
      </c>
      <c r="FZ108" s="41" t="str">
        <f>IF(CC108&gt;0,IF(DZ108&gt;0,WORKDAY(DY108,20),IF(DQ108&gt;0,WORKDAY(DP108,30),IF(DL108&gt;0,WORKDAY(DK108,40),FY108))),"-")</f>
        <v>-</v>
      </c>
      <c r="GA108" s="14"/>
      <c r="GB108" s="14"/>
      <c r="GC108" s="41" t="str">
        <f>IF(GB108&gt;0,WORKDAY(FY108,10),"-")</f>
        <v>-</v>
      </c>
      <c r="GD108" s="41" t="str">
        <f>IF(GB108&gt;0,WORKDAY(FZ108,10),"-")</f>
        <v>-</v>
      </c>
      <c r="GE108" s="14"/>
      <c r="GF108" s="14"/>
      <c r="GG108" s="205"/>
      <c r="GH108" s="41"/>
      <c r="GI108" s="41"/>
      <c r="GJ108" s="14"/>
      <c r="GK108" s="14"/>
      <c r="GL108" s="41" t="str">
        <f>IF(GK108&gt;0,WORKDAY(GH108,10),"-")</f>
        <v>-</v>
      </c>
      <c r="GM108" s="41" t="str">
        <f>IF(GK108&gt;0,WORKDAY(GI108,10),"-")</f>
        <v>-</v>
      </c>
      <c r="GN108" s="14"/>
      <c r="GO108" s="14"/>
      <c r="GP108" s="228"/>
      <c r="GQ108" s="295"/>
      <c r="GR108" s="295"/>
      <c r="GS108" s="295"/>
      <c r="GT108" s="295"/>
      <c r="GU108" s="295"/>
      <c r="GV108" s="295"/>
      <c r="GW108" s="295"/>
      <c r="GX108" s="295"/>
      <c r="GY108" s="295"/>
      <c r="GZ108" s="147"/>
      <c r="HA108" s="143">
        <f t="shared" ca="1" si="109"/>
        <v>1</v>
      </c>
      <c r="HB108" s="44">
        <f t="shared" ca="1" si="110"/>
        <v>1.3819095477386936E-3</v>
      </c>
      <c r="HC108" s="44">
        <f t="shared" ca="1" si="111"/>
        <v>2.5125628140703518E-3</v>
      </c>
      <c r="HD108" s="44">
        <f t="shared" ca="1" si="112"/>
        <v>2.2357723577235778E-3</v>
      </c>
      <c r="HE108" s="44">
        <f t="shared" ca="1" si="113"/>
        <v>4.0650406504065045E-3</v>
      </c>
      <c r="HF108" s="44"/>
      <c r="HG108" s="44"/>
      <c r="HH108" s="261"/>
      <c r="HI108" s="14" t="str">
        <f t="shared" si="114"/>
        <v>GA</v>
      </c>
      <c r="HJ108" s="41">
        <f t="shared" si="115"/>
        <v>43987</v>
      </c>
      <c r="HK108" s="267" t="str">
        <f t="shared" si="116"/>
        <v>A1</v>
      </c>
      <c r="HL108" s="268" t="str">
        <f t="shared" si="117"/>
        <v>0055-P2-GA1-CPC-TRM-00504</v>
      </c>
      <c r="HM108" s="320">
        <v>1</v>
      </c>
      <c r="HN108" t="s">
        <v>815</v>
      </c>
      <c r="HO108" s="351">
        <f t="shared" si="118"/>
        <v>1</v>
      </c>
      <c r="HP108" s="351" t="str">
        <f t="shared" si="119"/>
        <v>не выгружено 00</v>
      </c>
      <c r="HQ108" s="351" t="str">
        <f t="shared" si="120"/>
        <v>выгружено A1</v>
      </c>
      <c r="HR108" s="351">
        <f t="shared" si="121"/>
        <v>1</v>
      </c>
      <c r="HS108" s="351" t="b">
        <f t="shared" si="122"/>
        <v>0</v>
      </c>
      <c r="HT108" s="351" t="str">
        <f t="shared" si="123"/>
        <v>Выпустить в 00</v>
      </c>
      <c r="HU108" s="351" t="str">
        <f t="shared" si="124"/>
        <v>0055-P2-CPC-GA1-TRM-00409</v>
      </c>
      <c r="HV108" s="351">
        <f t="shared" si="125"/>
        <v>43987</v>
      </c>
      <c r="HW108" s="351" t="str">
        <f t="shared" si="126"/>
        <v>0055-P2-CPC-GA1-TRM-00409</v>
      </c>
      <c r="HX108" s="351">
        <f t="shared" si="127"/>
        <v>44033</v>
      </c>
      <c r="HY108" s="364"/>
      <c r="HZ108" s="361" t="str">
        <f t="shared" si="128"/>
        <v>выгружено</v>
      </c>
      <c r="IA108" s="361" t="str">
        <f t="shared" si="129"/>
        <v>A1</v>
      </c>
      <c r="IB108" s="361">
        <f t="shared" si="130"/>
        <v>1</v>
      </c>
      <c r="IC108" s="361">
        <f t="shared" si="131"/>
        <v>1</v>
      </c>
      <c r="ID108" s="351" t="str">
        <f t="shared" si="132"/>
        <v>1</v>
      </c>
      <c r="IE108" s="351" t="s">
        <v>894</v>
      </c>
      <c r="IF108" s="356">
        <v>1</v>
      </c>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row>
    <row r="109" spans="1:287" s="1" customFormat="1" ht="57" customHeight="1">
      <c r="A109" s="15"/>
      <c r="B109" s="31" t="s">
        <v>164</v>
      </c>
      <c r="C109" s="31" t="s">
        <v>165</v>
      </c>
      <c r="D109" s="14"/>
      <c r="E109" s="14"/>
      <c r="F109" s="14"/>
      <c r="G109" s="14"/>
      <c r="H109" s="14" t="s">
        <v>723</v>
      </c>
      <c r="I109" s="14" t="s">
        <v>724</v>
      </c>
      <c r="J109" s="14"/>
      <c r="K109" s="14"/>
      <c r="L109" s="14"/>
      <c r="M109" s="14"/>
      <c r="N109" s="14"/>
      <c r="O109" s="14"/>
      <c r="P109" s="14" t="s">
        <v>725</v>
      </c>
      <c r="Q109" s="14" t="s">
        <v>726</v>
      </c>
      <c r="R109" s="14" t="s">
        <v>215</v>
      </c>
      <c r="S109" s="14" t="s">
        <v>399</v>
      </c>
      <c r="T109" s="14" t="s">
        <v>408</v>
      </c>
      <c r="U109" s="14" t="s">
        <v>166</v>
      </c>
      <c r="V109" s="14"/>
      <c r="W109" s="14" t="str">
        <f>CONCATENATE(X109,"-",Y109,"-",Z109,AA109,,AB109,"-",AC109)</f>
        <v>4-30-JSMCN-0003</v>
      </c>
      <c r="X109" s="31">
        <v>4</v>
      </c>
      <c r="Y109" s="31">
        <v>30</v>
      </c>
      <c r="Z109" s="14" t="s">
        <v>337</v>
      </c>
      <c r="AA109" s="14" t="s">
        <v>333</v>
      </c>
      <c r="AB109" s="14" t="s">
        <v>332</v>
      </c>
      <c r="AC109" s="31" t="s">
        <v>199</v>
      </c>
      <c r="AD109" s="14"/>
      <c r="AE109" s="31">
        <v>3</v>
      </c>
      <c r="AF109" s="31">
        <v>3</v>
      </c>
      <c r="AG109" s="31" t="s">
        <v>174</v>
      </c>
      <c r="AH109" s="31">
        <v>437</v>
      </c>
      <c r="AI109" s="31" t="s">
        <v>227</v>
      </c>
      <c r="AJ109" s="14"/>
      <c r="AK109" s="14"/>
      <c r="AL109" s="14" t="s">
        <v>128</v>
      </c>
      <c r="AM109" s="14"/>
      <c r="AN109" s="14" t="s">
        <v>177</v>
      </c>
      <c r="AO109" s="14" t="str">
        <f>CONCATENATE("0055-",B109,"-",C109,"-","4",".",AE109,".",AF109,".",AG109,".",AH109,"-",AL109,".",AN109,"-",AI109)</f>
        <v>0055-CPC-GA1-4.3.3.30.437-ATH2.V0-0005</v>
      </c>
      <c r="AP109" s="14" t="str">
        <f>CONCATENATE("0055-",B109,"-",C109,"-","4",".",AE109,".",AF109,".",AG109,".",AH109,"-",AL109,"-",AN109,"-",AI109,"_",BD109,"_",U109)</f>
        <v>0055-CPC-GA1-4.3.3.30.437-ATH2-V0-0005_A1_ER</v>
      </c>
      <c r="AQ109" s="21" t="s">
        <v>355</v>
      </c>
      <c r="AR109" s="21" t="s">
        <v>435</v>
      </c>
      <c r="AS109" s="21" t="s">
        <v>425</v>
      </c>
      <c r="AT109" s="21" t="s">
        <v>424</v>
      </c>
      <c r="AU109" s="21" t="s">
        <v>351</v>
      </c>
      <c r="AV109" s="21" t="s">
        <v>367</v>
      </c>
      <c r="AW109" s="21" t="str">
        <f>CONCATENATE(AQ109," ",AS109,CHAR(10),W109,CHAR(10),AU109)</f>
        <v>SIS Marshalling Cabinet for NON-IS channels 
4-30-JSMCN-0003
General view drawings</v>
      </c>
      <c r="AX109" s="21" t="str">
        <f>CONCATENATE(AR109," ",AT109,CHAR(10),W109,CHAR(10),AV109)</f>
        <v>Шкаф кроссовый ПАЗ, аналоговые и дискретные сигналы, неискробезопасный
4-30-JSMCN-0003
Чертеж общего вида</v>
      </c>
      <c r="AY109" s="14"/>
      <c r="AZ109" s="14" t="s">
        <v>798</v>
      </c>
      <c r="BA109" s="14" t="s">
        <v>600</v>
      </c>
      <c r="BB109" s="14" t="str">
        <f t="shared" si="142"/>
        <v>A1</v>
      </c>
      <c r="BC109" s="14" t="str">
        <f t="shared" si="143"/>
        <v>IFR</v>
      </c>
      <c r="BD109" s="14" t="str">
        <f>BB109</f>
        <v>A1</v>
      </c>
      <c r="BE109" s="14"/>
      <c r="BF109" s="14"/>
      <c r="BG109" s="20"/>
      <c r="BH109" s="14"/>
      <c r="BI109" s="14"/>
      <c r="BJ109" s="336">
        <v>44088</v>
      </c>
      <c r="BK109" s="336">
        <f ca="1">IF(BM109&gt;0,BL109,IF(BJ109&lt;TODAY(),WORKDAY(TODAY(),14),BJ109))</f>
        <v>43987</v>
      </c>
      <c r="BL109" s="41">
        <v>43987</v>
      </c>
      <c r="BM109" s="14" t="s">
        <v>859</v>
      </c>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336">
        <f>WORKDAY(BJ109,10)</f>
        <v>44102</v>
      </c>
      <c r="CR109" s="336">
        <f ca="1">IF(BM109&gt;0,WORKDAY(BK109,20),"-")</f>
        <v>44015</v>
      </c>
      <c r="CS109" s="336">
        <v>44033</v>
      </c>
      <c r="CT109" s="325" t="s">
        <v>905</v>
      </c>
      <c r="CU109" s="143">
        <v>1</v>
      </c>
      <c r="CV109" s="41">
        <f>FG109-(0)</f>
        <v>43622</v>
      </c>
      <c r="CW109" s="41">
        <f ca="1">IF(CT109&gt;0,WORKDAY(CR109,10),"-")</f>
        <v>44029</v>
      </c>
      <c r="CX109" s="14"/>
      <c r="CY109" s="14"/>
      <c r="CZ109" s="41" t="str">
        <f>IF(CY109&gt;0,WORKDAY(CV109,10),"-")</f>
        <v>-</v>
      </c>
      <c r="DA109" s="41" t="str">
        <f>IF(CY109&gt;0,WORKDAY(CW109,10),"-")</f>
        <v>-</v>
      </c>
      <c r="DB109" s="14"/>
      <c r="DC109" s="14"/>
      <c r="DD109" s="143"/>
      <c r="DE109" s="41" t="str">
        <f>IF(DC109&gt;0,WORKDAY(CZ109,10),"-")</f>
        <v>-</v>
      </c>
      <c r="DF109" s="41" t="str">
        <f>IF(DC109&gt;0,WORKDAY(DA109,10),"-")</f>
        <v>-</v>
      </c>
      <c r="DG109" s="14"/>
      <c r="DH109" s="14"/>
      <c r="DI109" s="41" t="str">
        <f>IF(DH109&gt;0,WORKDAY(DE109,10),"-")</f>
        <v>-</v>
      </c>
      <c r="DJ109" s="41" t="str">
        <f>IF(DH109&gt;0,WORKDAY(DF109,10),"-")</f>
        <v>-</v>
      </c>
      <c r="DK109" s="14"/>
      <c r="DL109" s="14"/>
      <c r="DM109" s="143"/>
      <c r="DN109" s="41" t="str">
        <f>IF(DL109&gt;0,WORKDAY(DI109,10),"-")</f>
        <v>-</v>
      </c>
      <c r="DO109" s="41" t="str">
        <f>IF(DL109&gt;0,WORKDAY(DJ109,10),"-")</f>
        <v>-</v>
      </c>
      <c r="DP109" s="14"/>
      <c r="DQ109" s="14"/>
      <c r="DR109" s="41" t="str">
        <f>IF(DQ109&gt;0,WORKDAY(DN109,10),"-")</f>
        <v>-</v>
      </c>
      <c r="DS109" s="41" t="str">
        <f>IF(DQ109&gt;0,WORKDAY(DO109,10),"-")</f>
        <v>-</v>
      </c>
      <c r="DT109" s="14"/>
      <c r="DU109" s="14"/>
      <c r="DV109" s="205"/>
      <c r="DW109" s="41" t="str">
        <f>IF(DU109&gt;0,WORKDAY(DR109,10),"-")</f>
        <v>-</v>
      </c>
      <c r="DX109" s="41" t="str">
        <f>IF(DU109&gt;0,WORKDAY(DS109,10),"-")</f>
        <v>-</v>
      </c>
      <c r="DY109" s="14"/>
      <c r="DZ109" s="14"/>
      <c r="EA109" s="41" t="str">
        <f>IF(DZ109&gt;0,WORKDAY(DW109,10),"-")</f>
        <v>-</v>
      </c>
      <c r="EB109" s="41" t="str">
        <f>IF(DZ109&gt;0,WORKDAY(DX109,10),"-")</f>
        <v>-</v>
      </c>
      <c r="EC109" s="14"/>
      <c r="ED109" s="14"/>
      <c r="EE109" s="205"/>
      <c r="EF109" s="41" t="str">
        <f>IF(ED109&gt;0,WORKDAY(EA109,10),"-")</f>
        <v>-</v>
      </c>
      <c r="EG109" s="41" t="str">
        <f>IF(ED109&gt;0,WORKDAY(EB109,10),"-")</f>
        <v>-</v>
      </c>
      <c r="EH109" s="14"/>
      <c r="EI109" s="14"/>
      <c r="EJ109" s="41" t="str">
        <f>IF(EI109&gt;0,WORKDAY(EF109,10),"-")</f>
        <v>-</v>
      </c>
      <c r="EK109" s="41" t="str">
        <f>IF(EI109&gt;0,WORKDAY(EG109,10),"-")</f>
        <v>-</v>
      </c>
      <c r="EL109" s="14"/>
      <c r="EM109" s="14"/>
      <c r="EN109" s="205"/>
      <c r="EO109" s="41" t="str">
        <f>IF(EM109&gt;0,WORKDAY(EJ109,10),"-")</f>
        <v>-</v>
      </c>
      <c r="EP109" s="41" t="str">
        <f>IF(EM109&gt;0,WORKDAY(EK109,10),"-")</f>
        <v>-</v>
      </c>
      <c r="EQ109" s="14"/>
      <c r="ER109" s="14"/>
      <c r="ES109" s="41" t="str">
        <f>IF(ER109&gt;0,WORKDAY(EO109,10),"-")</f>
        <v>-</v>
      </c>
      <c r="ET109" s="41" t="str">
        <f>IF(ER109&gt;0,WORKDAY(EP109,10),"-")</f>
        <v>-</v>
      </c>
      <c r="EU109" s="14"/>
      <c r="EV109" s="14"/>
      <c r="EW109" s="205"/>
      <c r="EX109" s="41" t="str">
        <f>IF(EV109&gt;0,WORKDAY(ES109,10),"-")</f>
        <v>-</v>
      </c>
      <c r="EY109" s="41" t="str">
        <f>IF(EV109&gt;0,WORKDAY(ET109,10),"-")</f>
        <v>-</v>
      </c>
      <c r="EZ109" s="14"/>
      <c r="FA109" s="14"/>
      <c r="FB109" s="41" t="str">
        <f>IF(FA109&gt;0,WORKDAY(EX109,10),"-")</f>
        <v>-</v>
      </c>
      <c r="FC109" s="41" t="str">
        <f>IF(FA109&gt;0,WORKDAY(EY109,10),"-")</f>
        <v>-</v>
      </c>
      <c r="FD109" s="14"/>
      <c r="FE109" s="14"/>
      <c r="FF109" s="295"/>
      <c r="FG109" s="41">
        <v>43622</v>
      </c>
      <c r="FH109" s="41">
        <f ca="1">IF(BK109&gt;0,IF(DH109&gt;0,WORKDAY(DG109,20),IF(CY109&gt;0,WORKDAY(CX109,30),IF(CT109&gt;0,WORKDAY(CS109,40),FG109))),"-")</f>
        <v>44089</v>
      </c>
      <c r="FI109" s="41"/>
      <c r="FJ109" s="14"/>
      <c r="FK109" s="41" t="str">
        <f>IF(FJ109&gt;0,WORKDAY(FG109,10),"-")</f>
        <v>-</v>
      </c>
      <c r="FL109" s="41" t="str">
        <f>IF(FJ109&gt;0,WORKDAY(FH109,10),"-")</f>
        <v>-</v>
      </c>
      <c r="FM109" s="14"/>
      <c r="FN109" s="14"/>
      <c r="FO109" s="143"/>
      <c r="FP109" s="41">
        <v>43622</v>
      </c>
      <c r="FQ109" s="41" t="str">
        <f>IF(BT109&gt;0,IF(DQ109&gt;0,WORKDAY(DP109,20),IF(DH109&gt;0,WORKDAY(DG109,30),IF(DC109&gt;0,WORKDAY(DB109,40),FP109))),"-")</f>
        <v>-</v>
      </c>
      <c r="FR109" s="14"/>
      <c r="FS109" s="14"/>
      <c r="FT109" s="41" t="str">
        <f>IF(FS109&gt;0,WORKDAY(FP109,10),"-")</f>
        <v>-</v>
      </c>
      <c r="FU109" s="41" t="str">
        <f>IF(FS109&gt;0,WORKDAY(FQ109,10),"-")</f>
        <v>-</v>
      </c>
      <c r="FV109" s="14"/>
      <c r="FW109" s="14"/>
      <c r="FX109" s="143"/>
      <c r="FY109" s="41">
        <v>43622</v>
      </c>
      <c r="FZ109" s="41" t="str">
        <f>IF(CC109&gt;0,IF(DZ109&gt;0,WORKDAY(DY109,20),IF(DQ109&gt;0,WORKDAY(DP109,30),IF(DL109&gt;0,WORKDAY(DK109,40),FY109))),"-")</f>
        <v>-</v>
      </c>
      <c r="GA109" s="14"/>
      <c r="GB109" s="14"/>
      <c r="GC109" s="41" t="str">
        <f>IF(GB109&gt;0,WORKDAY(FY109,10),"-")</f>
        <v>-</v>
      </c>
      <c r="GD109" s="41" t="str">
        <f>IF(GB109&gt;0,WORKDAY(FZ109,10),"-")</f>
        <v>-</v>
      </c>
      <c r="GE109" s="14"/>
      <c r="GF109" s="14"/>
      <c r="GG109" s="205"/>
      <c r="GH109" s="41"/>
      <c r="GI109" s="41"/>
      <c r="GJ109" s="14"/>
      <c r="GK109" s="14"/>
      <c r="GL109" s="41" t="str">
        <f>IF(GK109&gt;0,WORKDAY(GH109,10),"-")</f>
        <v>-</v>
      </c>
      <c r="GM109" s="41" t="str">
        <f>IF(GK109&gt;0,WORKDAY(GI109,10),"-")</f>
        <v>-</v>
      </c>
      <c r="GN109" s="14"/>
      <c r="GO109" s="14"/>
      <c r="GP109" s="228"/>
      <c r="GQ109" s="295"/>
      <c r="GR109" s="295"/>
      <c r="GS109" s="295"/>
      <c r="GT109" s="295"/>
      <c r="GU109" s="295"/>
      <c r="GV109" s="295"/>
      <c r="GW109" s="295"/>
      <c r="GX109" s="295"/>
      <c r="GY109" s="295"/>
      <c r="GZ109" s="147"/>
      <c r="HA109" s="143">
        <f t="shared" ca="1" si="109"/>
        <v>1</v>
      </c>
      <c r="HB109" s="44">
        <f t="shared" ca="1" si="110"/>
        <v>1.3819095477386936E-3</v>
      </c>
      <c r="HC109" s="44">
        <f t="shared" ca="1" si="111"/>
        <v>2.5125628140703518E-3</v>
      </c>
      <c r="HD109" s="44">
        <f t="shared" ca="1" si="112"/>
        <v>2.2357723577235778E-3</v>
      </c>
      <c r="HE109" s="44">
        <f t="shared" ca="1" si="113"/>
        <v>4.0650406504065045E-3</v>
      </c>
      <c r="HF109" s="44"/>
      <c r="HG109" s="44"/>
      <c r="HH109" s="261"/>
      <c r="HI109" s="14" t="str">
        <f t="shared" si="114"/>
        <v>GA</v>
      </c>
      <c r="HJ109" s="41">
        <f t="shared" si="115"/>
        <v>43987</v>
      </c>
      <c r="HK109" s="267" t="str">
        <f t="shared" si="116"/>
        <v>A1</v>
      </c>
      <c r="HL109" s="268" t="str">
        <f t="shared" si="117"/>
        <v>0055-P2-GA1-CPC-TRM-00504</v>
      </c>
      <c r="HM109" s="320">
        <v>1</v>
      </c>
      <c r="HN109" t="s">
        <v>815</v>
      </c>
      <c r="HO109" s="351">
        <f t="shared" si="118"/>
        <v>1</v>
      </c>
      <c r="HP109" s="351" t="str">
        <f t="shared" si="119"/>
        <v>не выгружено 00</v>
      </c>
      <c r="HQ109" s="351" t="str">
        <f t="shared" si="120"/>
        <v>выгружено A1</v>
      </c>
      <c r="HR109" s="351">
        <f t="shared" si="121"/>
        <v>1</v>
      </c>
      <c r="HS109" s="351" t="b">
        <f t="shared" si="122"/>
        <v>0</v>
      </c>
      <c r="HT109" s="351" t="str">
        <f t="shared" si="123"/>
        <v>Выпустить в 00</v>
      </c>
      <c r="HU109" s="351" t="str">
        <f t="shared" si="124"/>
        <v>0055-P2-CPC-GA1-TRM-00409</v>
      </c>
      <c r="HV109" s="351">
        <f t="shared" si="125"/>
        <v>43987</v>
      </c>
      <c r="HW109" s="351" t="str">
        <f t="shared" si="126"/>
        <v>0055-P2-CPC-GA1-TRM-00409</v>
      </c>
      <c r="HX109" s="351">
        <f t="shared" si="127"/>
        <v>44033</v>
      </c>
      <c r="HY109" s="364"/>
      <c r="HZ109" s="361" t="str">
        <f t="shared" si="128"/>
        <v>выгружено</v>
      </c>
      <c r="IA109" s="361" t="str">
        <f t="shared" si="129"/>
        <v>A1</v>
      </c>
      <c r="IB109" s="361">
        <f t="shared" si="130"/>
        <v>1</v>
      </c>
      <c r="IC109" s="361">
        <f t="shared" si="131"/>
        <v>1</v>
      </c>
      <c r="ID109" s="351" t="str">
        <f t="shared" si="132"/>
        <v>1</v>
      </c>
      <c r="IE109" s="351" t="s">
        <v>894</v>
      </c>
      <c r="IF109" s="356">
        <v>1</v>
      </c>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row>
    <row r="110" spans="1:287" s="1" customFormat="1" ht="57" customHeight="1">
      <c r="A110" s="15"/>
      <c r="B110" s="31" t="s">
        <v>164</v>
      </c>
      <c r="C110" s="31" t="s">
        <v>165</v>
      </c>
      <c r="D110" s="14"/>
      <c r="E110" s="14"/>
      <c r="F110" s="14"/>
      <c r="G110" s="14"/>
      <c r="H110" s="14" t="s">
        <v>723</v>
      </c>
      <c r="I110" s="14" t="s">
        <v>724</v>
      </c>
      <c r="J110" s="14"/>
      <c r="K110" s="14"/>
      <c r="L110" s="14"/>
      <c r="M110" s="14"/>
      <c r="N110" s="14"/>
      <c r="O110" s="14"/>
      <c r="P110" s="14" t="s">
        <v>725</v>
      </c>
      <c r="Q110" s="14" t="s">
        <v>726</v>
      </c>
      <c r="R110" s="14" t="s">
        <v>215</v>
      </c>
      <c r="S110" s="14" t="s">
        <v>399</v>
      </c>
      <c r="T110" s="14" t="s">
        <v>408</v>
      </c>
      <c r="U110" s="14" t="s">
        <v>166</v>
      </c>
      <c r="V110" s="14"/>
      <c r="W110" s="14" t="str">
        <f>CONCATENATE(X110,"-",Y110,"-",Z110,AA110,,AB110,"-",AC110)</f>
        <v>4-30-JSMCN-0003</v>
      </c>
      <c r="X110" s="31">
        <v>4</v>
      </c>
      <c r="Y110" s="31">
        <v>30</v>
      </c>
      <c r="Z110" s="14" t="s">
        <v>337</v>
      </c>
      <c r="AA110" s="14" t="s">
        <v>333</v>
      </c>
      <c r="AB110" s="14" t="s">
        <v>332</v>
      </c>
      <c r="AC110" s="31" t="s">
        <v>199</v>
      </c>
      <c r="AD110" s="14"/>
      <c r="AE110" s="31">
        <v>3</v>
      </c>
      <c r="AF110" s="31">
        <v>3</v>
      </c>
      <c r="AG110" s="31" t="s">
        <v>174</v>
      </c>
      <c r="AH110" s="31">
        <v>437</v>
      </c>
      <c r="AI110" s="31" t="s">
        <v>227</v>
      </c>
      <c r="AJ110" s="14"/>
      <c r="AK110" s="14"/>
      <c r="AL110" s="14" t="s">
        <v>128</v>
      </c>
      <c r="AM110" s="14"/>
      <c r="AN110" s="14" t="s">
        <v>178</v>
      </c>
      <c r="AO110" s="14" t="str">
        <f>CONCATENATE("0055-",B110,"-",C110,"-","4",".",AE110,".",AF110,".",AG110,".",AH110,"-",AL110,".",AN110,"-",AI110)</f>
        <v>0055-CPC-GA1-4.3.3.30.437-ATH2.SB-0005</v>
      </c>
      <c r="AP110" s="14" t="str">
        <f>CONCATENATE("0055-",B110,"-",C110,"-","4",".",AE110,".",AF110,".",AG110,".",AH110,"-",AL110,"-",AN110,"-",AI110,"_",BD110,"_",U110)</f>
        <v>0055-CPC-GA1-4.3.3.30.437-ATH2-SB-0005_A1_ER</v>
      </c>
      <c r="AQ110" s="21" t="s">
        <v>355</v>
      </c>
      <c r="AR110" s="21" t="s">
        <v>435</v>
      </c>
      <c r="AS110" s="21" t="s">
        <v>425</v>
      </c>
      <c r="AT110" s="21" t="s">
        <v>424</v>
      </c>
      <c r="AU110" s="21" t="s">
        <v>352</v>
      </c>
      <c r="AV110" s="21" t="s">
        <v>368</v>
      </c>
      <c r="AW110" s="21" t="str">
        <f>CONCATENATE(AQ110," ",AS110,CHAR(10),W110,CHAR(10),AU110)</f>
        <v>SIS Marshalling Cabinet for NON-IS channels 
4-30-JSMCN-0003
Electrical circuits</v>
      </c>
      <c r="AX110" s="21" t="str">
        <f>CONCATENATE(AR110," ",AT110,CHAR(10),W110,CHAR(10),AV110)</f>
        <v>Шкаф кроссовый ПАЗ, аналоговые и дискретные сигналы, неискробезопасный
4-30-JSMCN-0003
Схема электрическая принципиальная</v>
      </c>
      <c r="AY110" s="14"/>
      <c r="AZ110" s="14" t="s">
        <v>798</v>
      </c>
      <c r="BA110" s="14" t="s">
        <v>600</v>
      </c>
      <c r="BB110" s="14" t="str">
        <f t="shared" si="142"/>
        <v>A1</v>
      </c>
      <c r="BC110" s="14" t="str">
        <f t="shared" si="143"/>
        <v>IFR</v>
      </c>
      <c r="BD110" s="14" t="str">
        <f>BB110</f>
        <v>A1</v>
      </c>
      <c r="BE110" s="14"/>
      <c r="BF110" s="14"/>
      <c r="BG110" s="20"/>
      <c r="BH110" s="14"/>
      <c r="BI110" s="14"/>
      <c r="BJ110" s="336">
        <v>44088</v>
      </c>
      <c r="BK110" s="336">
        <f ca="1">IF(BM110&gt;0,BL110,IF(BJ110&lt;TODAY(),WORKDAY(TODAY(),14),BJ110))</f>
        <v>43987</v>
      </c>
      <c r="BL110" s="41">
        <v>43987</v>
      </c>
      <c r="BM110" s="14" t="s">
        <v>859</v>
      </c>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336">
        <f>WORKDAY(BJ110,10)</f>
        <v>44102</v>
      </c>
      <c r="CR110" s="336">
        <f ca="1">IF(BM110&gt;0,WORKDAY(BK110,20),"-")</f>
        <v>44015</v>
      </c>
      <c r="CS110" s="336">
        <v>44033</v>
      </c>
      <c r="CT110" s="325" t="s">
        <v>905</v>
      </c>
      <c r="CU110" s="143">
        <v>1</v>
      </c>
      <c r="CV110" s="41">
        <f>FG110-(0)</f>
        <v>43622</v>
      </c>
      <c r="CW110" s="41">
        <f ca="1">IF(CT110&gt;0,WORKDAY(CR110,10),"-")</f>
        <v>44029</v>
      </c>
      <c r="CX110" s="14"/>
      <c r="CY110" s="14"/>
      <c r="CZ110" s="41" t="str">
        <f>IF(CY110&gt;0,WORKDAY(CV110,10),"-")</f>
        <v>-</v>
      </c>
      <c r="DA110" s="41" t="str">
        <f>IF(CY110&gt;0,WORKDAY(CW110,10),"-")</f>
        <v>-</v>
      </c>
      <c r="DB110" s="14"/>
      <c r="DC110" s="14"/>
      <c r="DD110" s="143"/>
      <c r="DE110" s="41" t="str">
        <f>IF(DC110&gt;0,WORKDAY(CZ110,10),"-")</f>
        <v>-</v>
      </c>
      <c r="DF110" s="41" t="str">
        <f>IF(DC110&gt;0,WORKDAY(DA110,10),"-")</f>
        <v>-</v>
      </c>
      <c r="DG110" s="14"/>
      <c r="DH110" s="14"/>
      <c r="DI110" s="41" t="str">
        <f>IF(DH110&gt;0,WORKDAY(DE110,10),"-")</f>
        <v>-</v>
      </c>
      <c r="DJ110" s="41" t="str">
        <f>IF(DH110&gt;0,WORKDAY(DF110,10),"-")</f>
        <v>-</v>
      </c>
      <c r="DK110" s="14"/>
      <c r="DL110" s="14"/>
      <c r="DM110" s="143"/>
      <c r="DN110" s="41" t="str">
        <f>IF(DL110&gt;0,WORKDAY(DI110,10),"-")</f>
        <v>-</v>
      </c>
      <c r="DO110" s="41" t="str">
        <f>IF(DL110&gt;0,WORKDAY(DJ110,10),"-")</f>
        <v>-</v>
      </c>
      <c r="DP110" s="14"/>
      <c r="DQ110" s="14"/>
      <c r="DR110" s="41" t="str">
        <f>IF(DQ110&gt;0,WORKDAY(DN110,10),"-")</f>
        <v>-</v>
      </c>
      <c r="DS110" s="41" t="str">
        <f>IF(DQ110&gt;0,WORKDAY(DO110,10),"-")</f>
        <v>-</v>
      </c>
      <c r="DT110" s="14"/>
      <c r="DU110" s="14"/>
      <c r="DV110" s="205"/>
      <c r="DW110" s="41" t="str">
        <f>IF(DU110&gt;0,WORKDAY(DR110,10),"-")</f>
        <v>-</v>
      </c>
      <c r="DX110" s="41" t="str">
        <f>IF(DU110&gt;0,WORKDAY(DS110,10),"-")</f>
        <v>-</v>
      </c>
      <c r="DY110" s="14"/>
      <c r="DZ110" s="14"/>
      <c r="EA110" s="41" t="str">
        <f>IF(DZ110&gt;0,WORKDAY(DW110,10),"-")</f>
        <v>-</v>
      </c>
      <c r="EB110" s="41" t="str">
        <f>IF(DZ110&gt;0,WORKDAY(DX110,10),"-")</f>
        <v>-</v>
      </c>
      <c r="EC110" s="14"/>
      <c r="ED110" s="14"/>
      <c r="EE110" s="205"/>
      <c r="EF110" s="41" t="str">
        <f>IF(ED110&gt;0,WORKDAY(EA110,10),"-")</f>
        <v>-</v>
      </c>
      <c r="EG110" s="41" t="str">
        <f>IF(ED110&gt;0,WORKDAY(EB110,10),"-")</f>
        <v>-</v>
      </c>
      <c r="EH110" s="14"/>
      <c r="EI110" s="14"/>
      <c r="EJ110" s="41" t="str">
        <f>IF(EI110&gt;0,WORKDAY(EF110,10),"-")</f>
        <v>-</v>
      </c>
      <c r="EK110" s="41" t="str">
        <f>IF(EI110&gt;0,WORKDAY(EG110,10),"-")</f>
        <v>-</v>
      </c>
      <c r="EL110" s="14"/>
      <c r="EM110" s="14"/>
      <c r="EN110" s="205"/>
      <c r="EO110" s="41" t="str">
        <f>IF(EM110&gt;0,WORKDAY(EJ110,10),"-")</f>
        <v>-</v>
      </c>
      <c r="EP110" s="41" t="str">
        <f>IF(EM110&gt;0,WORKDAY(EK110,10),"-")</f>
        <v>-</v>
      </c>
      <c r="EQ110" s="14"/>
      <c r="ER110" s="14"/>
      <c r="ES110" s="41" t="str">
        <f>IF(ER110&gt;0,WORKDAY(EO110,10),"-")</f>
        <v>-</v>
      </c>
      <c r="ET110" s="41" t="str">
        <f>IF(ER110&gt;0,WORKDAY(EP110,10),"-")</f>
        <v>-</v>
      </c>
      <c r="EU110" s="14"/>
      <c r="EV110" s="14"/>
      <c r="EW110" s="205"/>
      <c r="EX110" s="41" t="str">
        <f>IF(EV110&gt;0,WORKDAY(ES110,10),"-")</f>
        <v>-</v>
      </c>
      <c r="EY110" s="41" t="str">
        <f>IF(EV110&gt;0,WORKDAY(ET110,10),"-")</f>
        <v>-</v>
      </c>
      <c r="EZ110" s="14"/>
      <c r="FA110" s="14"/>
      <c r="FB110" s="41" t="str">
        <f>IF(FA110&gt;0,WORKDAY(EX110,10),"-")</f>
        <v>-</v>
      </c>
      <c r="FC110" s="41" t="str">
        <f>IF(FA110&gt;0,WORKDAY(EY110,10),"-")</f>
        <v>-</v>
      </c>
      <c r="FD110" s="14"/>
      <c r="FE110" s="14"/>
      <c r="FF110" s="295"/>
      <c r="FG110" s="41">
        <v>43622</v>
      </c>
      <c r="FH110" s="41">
        <f ca="1">IF(BK110&gt;0,IF(DH110&gt;0,WORKDAY(DG110,20),IF(CY110&gt;0,WORKDAY(CX110,30),IF(CT110&gt;0,WORKDAY(CS110,40),FG110))),"-")</f>
        <v>44089</v>
      </c>
      <c r="FI110" s="41"/>
      <c r="FJ110" s="14"/>
      <c r="FK110" s="41" t="str">
        <f>IF(FJ110&gt;0,WORKDAY(FG110,10),"-")</f>
        <v>-</v>
      </c>
      <c r="FL110" s="41" t="str">
        <f>IF(FJ110&gt;0,WORKDAY(FH110,10),"-")</f>
        <v>-</v>
      </c>
      <c r="FM110" s="14"/>
      <c r="FN110" s="14"/>
      <c r="FO110" s="143"/>
      <c r="FP110" s="41">
        <v>43622</v>
      </c>
      <c r="FQ110" s="41" t="str">
        <f>IF(BT110&gt;0,IF(DQ110&gt;0,WORKDAY(DP110,20),IF(DH110&gt;0,WORKDAY(DG110,30),IF(DC110&gt;0,WORKDAY(DB110,40),FP110))),"-")</f>
        <v>-</v>
      </c>
      <c r="FR110" s="14"/>
      <c r="FS110" s="14"/>
      <c r="FT110" s="41" t="str">
        <f>IF(FS110&gt;0,WORKDAY(FP110,10),"-")</f>
        <v>-</v>
      </c>
      <c r="FU110" s="41" t="str">
        <f>IF(FS110&gt;0,WORKDAY(FQ110,10),"-")</f>
        <v>-</v>
      </c>
      <c r="FV110" s="14"/>
      <c r="FW110" s="14"/>
      <c r="FX110" s="143"/>
      <c r="FY110" s="41">
        <v>43622</v>
      </c>
      <c r="FZ110" s="41" t="str">
        <f>IF(CC110&gt;0,IF(DZ110&gt;0,WORKDAY(DY110,20),IF(DQ110&gt;0,WORKDAY(DP110,30),IF(DL110&gt;0,WORKDAY(DK110,40),FY110))),"-")</f>
        <v>-</v>
      </c>
      <c r="GA110" s="14"/>
      <c r="GB110" s="14"/>
      <c r="GC110" s="41" t="str">
        <f>IF(GB110&gt;0,WORKDAY(FY110,10),"-")</f>
        <v>-</v>
      </c>
      <c r="GD110" s="41" t="str">
        <f>IF(GB110&gt;0,WORKDAY(FZ110,10),"-")</f>
        <v>-</v>
      </c>
      <c r="GE110" s="14"/>
      <c r="GF110" s="14"/>
      <c r="GG110" s="205"/>
      <c r="GH110" s="41"/>
      <c r="GI110" s="41"/>
      <c r="GJ110" s="14"/>
      <c r="GK110" s="14"/>
      <c r="GL110" s="41" t="str">
        <f>IF(GK110&gt;0,WORKDAY(GH110,10),"-")</f>
        <v>-</v>
      </c>
      <c r="GM110" s="41" t="str">
        <f>IF(GK110&gt;0,WORKDAY(GI110,10),"-")</f>
        <v>-</v>
      </c>
      <c r="GN110" s="14"/>
      <c r="GO110" s="14"/>
      <c r="GP110" s="228"/>
      <c r="GQ110" s="295"/>
      <c r="GR110" s="295"/>
      <c r="GS110" s="295"/>
      <c r="GT110" s="295"/>
      <c r="GU110" s="295"/>
      <c r="GV110" s="295"/>
      <c r="GW110" s="295"/>
      <c r="GX110" s="295"/>
      <c r="GY110" s="295"/>
      <c r="GZ110" s="147"/>
      <c r="HA110" s="143">
        <f t="shared" ca="1" si="109"/>
        <v>1</v>
      </c>
      <c r="HB110" s="44">
        <f t="shared" ca="1" si="110"/>
        <v>1.3819095477386936E-3</v>
      </c>
      <c r="HC110" s="44">
        <f t="shared" ca="1" si="111"/>
        <v>2.5125628140703518E-3</v>
      </c>
      <c r="HD110" s="44">
        <f t="shared" ca="1" si="112"/>
        <v>2.2357723577235778E-3</v>
      </c>
      <c r="HE110" s="44">
        <f t="shared" ca="1" si="113"/>
        <v>4.0650406504065045E-3</v>
      </c>
      <c r="HF110" s="44"/>
      <c r="HG110" s="44"/>
      <c r="HH110" s="261"/>
      <c r="HI110" s="14" t="str">
        <f t="shared" si="114"/>
        <v>GA</v>
      </c>
      <c r="HJ110" s="41">
        <f t="shared" si="115"/>
        <v>43987</v>
      </c>
      <c r="HK110" s="267" t="str">
        <f t="shared" si="116"/>
        <v>A1</v>
      </c>
      <c r="HL110" s="268" t="str">
        <f t="shared" si="117"/>
        <v>0055-P2-GA1-CPC-TRM-00504</v>
      </c>
      <c r="HM110" s="320">
        <v>1</v>
      </c>
      <c r="HN110" t="s">
        <v>815</v>
      </c>
      <c r="HO110" s="351">
        <f t="shared" si="118"/>
        <v>1</v>
      </c>
      <c r="HP110" s="351" t="str">
        <f t="shared" si="119"/>
        <v>не выгружено 00</v>
      </c>
      <c r="HQ110" s="351" t="str">
        <f t="shared" si="120"/>
        <v>выгружено A1</v>
      </c>
      <c r="HR110" s="351">
        <f t="shared" si="121"/>
        <v>1</v>
      </c>
      <c r="HS110" s="351" t="b">
        <f t="shared" si="122"/>
        <v>0</v>
      </c>
      <c r="HT110" s="351" t="str">
        <f t="shared" si="123"/>
        <v>Выпустить в 00</v>
      </c>
      <c r="HU110" s="351" t="str">
        <f t="shared" si="124"/>
        <v>0055-P2-CPC-GA1-TRM-00409</v>
      </c>
      <c r="HV110" s="351">
        <f t="shared" si="125"/>
        <v>43987</v>
      </c>
      <c r="HW110" s="351" t="str">
        <f t="shared" si="126"/>
        <v>0055-P2-CPC-GA1-TRM-00409</v>
      </c>
      <c r="HX110" s="351">
        <f t="shared" si="127"/>
        <v>44033</v>
      </c>
      <c r="HY110" s="364"/>
      <c r="HZ110" s="361" t="str">
        <f t="shared" si="128"/>
        <v>выгружено</v>
      </c>
      <c r="IA110" s="361" t="str">
        <f t="shared" si="129"/>
        <v>A1</v>
      </c>
      <c r="IB110" s="361">
        <f t="shared" si="130"/>
        <v>1</v>
      </c>
      <c r="IC110" s="361">
        <f t="shared" si="131"/>
        <v>1</v>
      </c>
      <c r="ID110" s="351" t="str">
        <f t="shared" si="132"/>
        <v>1</v>
      </c>
      <c r="IE110" s="351" t="s">
        <v>894</v>
      </c>
      <c r="IF110" s="356">
        <v>1</v>
      </c>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row>
    <row r="111" spans="1:287" s="1" customFormat="1" ht="57" customHeight="1">
      <c r="A111" s="15"/>
      <c r="B111" s="31" t="s">
        <v>164</v>
      </c>
      <c r="C111" s="31" t="s">
        <v>165</v>
      </c>
      <c r="D111" s="14"/>
      <c r="E111" s="14"/>
      <c r="F111" s="14"/>
      <c r="G111" s="14"/>
      <c r="H111" s="14" t="s">
        <v>723</v>
      </c>
      <c r="I111" s="14" t="s">
        <v>724</v>
      </c>
      <c r="J111" s="14"/>
      <c r="K111" s="14"/>
      <c r="L111" s="14"/>
      <c r="M111" s="14"/>
      <c r="N111" s="14"/>
      <c r="O111" s="14"/>
      <c r="P111" s="14" t="s">
        <v>725</v>
      </c>
      <c r="Q111" s="14" t="s">
        <v>726</v>
      </c>
      <c r="R111" s="14" t="s">
        <v>215</v>
      </c>
      <c r="S111" s="14" t="s">
        <v>399</v>
      </c>
      <c r="T111" s="14" t="s">
        <v>408</v>
      </c>
      <c r="U111" s="14" t="s">
        <v>166</v>
      </c>
      <c r="V111" s="14"/>
      <c r="W111" s="14" t="str">
        <f>CONCATENATE(X111,"-",Y111,"-",Z111,AA111,,AB111,"-",AC111)</f>
        <v>4-30-JSMCN-0003</v>
      </c>
      <c r="X111" s="31">
        <v>4</v>
      </c>
      <c r="Y111" s="31">
        <v>30</v>
      </c>
      <c r="Z111" s="14" t="s">
        <v>337</v>
      </c>
      <c r="AA111" s="14" t="s">
        <v>333</v>
      </c>
      <c r="AB111" s="14" t="s">
        <v>332</v>
      </c>
      <c r="AC111" s="31" t="s">
        <v>199</v>
      </c>
      <c r="AD111" s="14"/>
      <c r="AE111" s="31">
        <v>3</v>
      </c>
      <c r="AF111" s="31">
        <v>3</v>
      </c>
      <c r="AG111" s="31" t="s">
        <v>174</v>
      </c>
      <c r="AH111" s="31">
        <v>437</v>
      </c>
      <c r="AI111" s="31" t="s">
        <v>227</v>
      </c>
      <c r="AJ111" s="14"/>
      <c r="AK111" s="14"/>
      <c r="AL111" s="14" t="s">
        <v>128</v>
      </c>
      <c r="AM111" s="14"/>
      <c r="AN111" s="14" t="s">
        <v>675</v>
      </c>
      <c r="AO111" s="14" t="str">
        <f>CONCATENATE("0055-",B111,"-",C111,"-","4",".",AE111,".",AF111,".",AG111,".",AH111,"-",AL111,".",AN111,"-",AI111)</f>
        <v>0055-CPC-GA1-4.3.3.30.437-ATH2.JH-0005</v>
      </c>
      <c r="AP111" s="14" t="str">
        <f>CONCATENATE("0055-",B111,"-",C111,"-","4",".",AE111,".",AF111,".",AG111,".",AH111,"-",AL111,"-",AN111,"-",AI111,"_",BD111,"_",U111)</f>
        <v>0055-CPC-GA1-4.3.3.30.437-ATH2-JH-0005_00_ER</v>
      </c>
      <c r="AQ111" s="21" t="s">
        <v>355</v>
      </c>
      <c r="AR111" s="21" t="s">
        <v>435</v>
      </c>
      <c r="AS111" s="21" t="s">
        <v>425</v>
      </c>
      <c r="AT111" s="21" t="s">
        <v>424</v>
      </c>
      <c r="AU111" s="21" t="s">
        <v>315</v>
      </c>
      <c r="AV111" s="21" t="s">
        <v>316</v>
      </c>
      <c r="AW111" s="21" t="str">
        <f>CONCATENATE(AQ111," ",AS111,CHAR(10),W111,CHAR(10),AU111)</f>
        <v>SIS Marshalling Cabinet for NON-IS channels 
4-30-JSMCN-0003
Passport</v>
      </c>
      <c r="AX111" s="21" t="str">
        <f>CONCATENATE(AR111," ",AT111,CHAR(10),W111,CHAR(10),AV111)</f>
        <v>Шкаф кроссовый ПАЗ, аналоговые и дискретные сигналы, неискробезопасный
4-30-JSMCN-0003
Паспорт</v>
      </c>
      <c r="AY111" s="14"/>
      <c r="AZ111" s="14" t="s">
        <v>798</v>
      </c>
      <c r="BA111" s="14" t="s">
        <v>600</v>
      </c>
      <c r="BB111" s="14" t="str">
        <f t="shared" si="142"/>
        <v>00</v>
      </c>
      <c r="BC111" s="14" t="str">
        <f t="shared" si="143"/>
        <v>IFU</v>
      </c>
      <c r="BD111" s="14" t="str">
        <f>BB111</f>
        <v>00</v>
      </c>
      <c r="BE111" s="14"/>
      <c r="BF111" s="14"/>
      <c r="BG111" s="20"/>
      <c r="BH111" s="14"/>
      <c r="BI111" s="14"/>
      <c r="BJ111" s="336">
        <v>44088</v>
      </c>
      <c r="BK111" s="336">
        <f ca="1">IF(BM111&gt;0,BL111,IF(BJ111&lt;TODAY(),WORKDAY(TODAY(),14),BJ111))</f>
        <v>43997</v>
      </c>
      <c r="BL111" s="41">
        <v>43997</v>
      </c>
      <c r="BM111" s="14" t="s">
        <v>866</v>
      </c>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336">
        <f>WORKDAY(BJ111,10)</f>
        <v>44102</v>
      </c>
      <c r="CR111" s="336">
        <f ca="1">IF(BM111&gt;0,WORKDAY(BK111,20),"-")</f>
        <v>44025</v>
      </c>
      <c r="CS111" s="336">
        <v>44013</v>
      </c>
      <c r="CT111" s="325" t="s">
        <v>903</v>
      </c>
      <c r="CU111" s="143">
        <v>3</v>
      </c>
      <c r="CV111" s="41">
        <f>FG111-(0)</f>
        <v>43622</v>
      </c>
      <c r="CW111" s="41">
        <f>CV111</f>
        <v>43622</v>
      </c>
      <c r="CX111" s="14"/>
      <c r="CY111" s="14"/>
      <c r="CZ111" s="41" t="str">
        <f>IF(CY111&gt;0,WORKDAY(CV111,10),"-")</f>
        <v>-</v>
      </c>
      <c r="DA111" s="41" t="str">
        <f>IF(CY111&gt;0,WORKDAY(CW111,10),"-")</f>
        <v>-</v>
      </c>
      <c r="DB111" s="14"/>
      <c r="DC111" s="14"/>
      <c r="DD111" s="143"/>
      <c r="DE111" s="41" t="str">
        <f>IF(DC111&gt;0,WORKDAY(CZ111,10),"-")</f>
        <v>-</v>
      </c>
      <c r="DF111" s="41" t="str">
        <f>IF(DC111&gt;0,WORKDAY(DA111,10),"-")</f>
        <v>-</v>
      </c>
      <c r="DG111" s="14"/>
      <c r="DH111" s="14"/>
      <c r="DI111" s="41" t="str">
        <f>IF(DH111&gt;0,WORKDAY(DE111,10),"-")</f>
        <v>-</v>
      </c>
      <c r="DJ111" s="41" t="str">
        <f>IF(DH111&gt;0,WORKDAY(DF111,10),"-")</f>
        <v>-</v>
      </c>
      <c r="DK111" s="14"/>
      <c r="DL111" s="14"/>
      <c r="DM111" s="143"/>
      <c r="DN111" s="41" t="str">
        <f>IF(DL111&gt;0,WORKDAY(DI111,10),"-")</f>
        <v>-</v>
      </c>
      <c r="DO111" s="41" t="str">
        <f>IF(DL111&gt;0,WORKDAY(DJ111,10),"-")</f>
        <v>-</v>
      </c>
      <c r="DP111" s="14"/>
      <c r="DQ111" s="14"/>
      <c r="DR111" s="41" t="str">
        <f>IF(DQ111&gt;0,WORKDAY(DN111,10),"-")</f>
        <v>-</v>
      </c>
      <c r="DS111" s="41" t="str">
        <f>IF(DQ111&gt;0,WORKDAY(DO111,10),"-")</f>
        <v>-</v>
      </c>
      <c r="DT111" s="14"/>
      <c r="DU111" s="14"/>
      <c r="DV111" s="205"/>
      <c r="DW111" s="41" t="str">
        <f>IF(DU111&gt;0,WORKDAY(DR111,10),"-")</f>
        <v>-</v>
      </c>
      <c r="DX111" s="41" t="str">
        <f>IF(DU111&gt;0,WORKDAY(DS111,10),"-")</f>
        <v>-</v>
      </c>
      <c r="DY111" s="14"/>
      <c r="DZ111" s="14"/>
      <c r="EA111" s="41" t="str">
        <f>IF(DZ111&gt;0,WORKDAY(DW111,10),"-")</f>
        <v>-</v>
      </c>
      <c r="EB111" s="41" t="str">
        <f>IF(DZ111&gt;0,WORKDAY(DX111,10),"-")</f>
        <v>-</v>
      </c>
      <c r="EC111" s="14"/>
      <c r="ED111" s="14"/>
      <c r="EE111" s="205"/>
      <c r="EF111" s="41" t="str">
        <f>IF(ED111&gt;0,WORKDAY(EA111,10),"-")</f>
        <v>-</v>
      </c>
      <c r="EG111" s="41" t="str">
        <f>IF(ED111&gt;0,WORKDAY(EB111,10),"-")</f>
        <v>-</v>
      </c>
      <c r="EH111" s="14"/>
      <c r="EI111" s="14"/>
      <c r="EJ111" s="41" t="str">
        <f>IF(EI111&gt;0,WORKDAY(EF111,10),"-")</f>
        <v>-</v>
      </c>
      <c r="EK111" s="41" t="str">
        <f>IF(EI111&gt;0,WORKDAY(EG111,10),"-")</f>
        <v>-</v>
      </c>
      <c r="EL111" s="14"/>
      <c r="EM111" s="14"/>
      <c r="EN111" s="205"/>
      <c r="EO111" s="41" t="str">
        <f>IF(EM111&gt;0,WORKDAY(EJ111,10),"-")</f>
        <v>-</v>
      </c>
      <c r="EP111" s="41" t="str">
        <f>IF(EM111&gt;0,WORKDAY(EK111,10),"-")</f>
        <v>-</v>
      </c>
      <c r="EQ111" s="14"/>
      <c r="ER111" s="14"/>
      <c r="ES111" s="41" t="str">
        <f>IF(ER111&gt;0,WORKDAY(EO111,10),"-")</f>
        <v>-</v>
      </c>
      <c r="ET111" s="41" t="str">
        <f>IF(ER111&gt;0,WORKDAY(EP111,10),"-")</f>
        <v>-</v>
      </c>
      <c r="EU111" s="14"/>
      <c r="EV111" s="14"/>
      <c r="EW111" s="205"/>
      <c r="EX111" s="41" t="str">
        <f>IF(EV111&gt;0,WORKDAY(ES111,10),"-")</f>
        <v>-</v>
      </c>
      <c r="EY111" s="41" t="str">
        <f>IF(EV111&gt;0,WORKDAY(ET111,10),"-")</f>
        <v>-</v>
      </c>
      <c r="EZ111" s="14"/>
      <c r="FA111" s="14"/>
      <c r="FB111" s="41" t="str">
        <f>IF(FA111&gt;0,WORKDAY(EX111,10),"-")</f>
        <v>-</v>
      </c>
      <c r="FC111" s="41" t="str">
        <f>IF(FA111&gt;0,WORKDAY(EY111,10),"-")</f>
        <v>-</v>
      </c>
      <c r="FD111" s="14"/>
      <c r="FE111" s="14"/>
      <c r="FF111" s="295"/>
      <c r="FG111" s="41">
        <v>43622</v>
      </c>
      <c r="FH111" s="41">
        <f ca="1">IF(BK111&gt;0,IF(DH111&gt;0,WORKDAY(DG111,20),IF(CY111&gt;0,WORKDAY(CX111,30),IF(CT111&gt;0,WORKDAY(CS111,40),FG111))),"-")</f>
        <v>44069</v>
      </c>
      <c r="FI111" s="14">
        <v>44088</v>
      </c>
      <c r="FJ111" s="14" t="s">
        <v>924</v>
      </c>
      <c r="FK111" s="41">
        <f>IF(FJ111&gt;0,WORKDAY(FG111,10),"-")</f>
        <v>43636</v>
      </c>
      <c r="FL111" s="41">
        <f ca="1">IF(FJ111&gt;0,WORKDAY(FH111,10),"-")</f>
        <v>44083</v>
      </c>
      <c r="FM111" s="14"/>
      <c r="FN111" s="14"/>
      <c r="FO111" s="143"/>
      <c r="FP111" s="41">
        <v>43622</v>
      </c>
      <c r="FQ111" s="41" t="str">
        <f>IF(BT111&gt;0,IF(DQ111&gt;0,WORKDAY(DP111,20),IF(DH111&gt;0,WORKDAY(DG111,30),IF(DC111&gt;0,WORKDAY(DB111,40),FP111))),"-")</f>
        <v>-</v>
      </c>
      <c r="FR111" s="14"/>
      <c r="FS111" s="14"/>
      <c r="FT111" s="41" t="str">
        <f>IF(FS111&gt;0,WORKDAY(FP111,10),"-")</f>
        <v>-</v>
      </c>
      <c r="FU111" s="41" t="str">
        <f>IF(FS111&gt;0,WORKDAY(FQ111,10),"-")</f>
        <v>-</v>
      </c>
      <c r="FV111" s="14"/>
      <c r="FW111" s="14"/>
      <c r="FX111" s="205"/>
      <c r="FY111" s="41">
        <v>43622</v>
      </c>
      <c r="FZ111" s="41" t="str">
        <f>IF(CC111&gt;0,IF(DZ111&gt;0,WORKDAY(DY111,20),IF(DQ111&gt;0,WORKDAY(DP111,30),IF(DL111&gt;0,WORKDAY(DK111,40),FY111))),"-")</f>
        <v>-</v>
      </c>
      <c r="GA111" s="14"/>
      <c r="GB111" s="14"/>
      <c r="GC111" s="41" t="str">
        <f>IF(GB111&gt;0,WORKDAY(FY111,10),"-")</f>
        <v>-</v>
      </c>
      <c r="GD111" s="41" t="str">
        <f>IF(GB111&gt;0,WORKDAY(FZ111,10),"-")</f>
        <v>-</v>
      </c>
      <c r="GE111" s="14"/>
      <c r="GF111" s="14"/>
      <c r="GG111" s="205"/>
      <c r="GH111" s="41"/>
      <c r="GI111" s="41"/>
      <c r="GJ111" s="14"/>
      <c r="GK111" s="14"/>
      <c r="GL111" s="41" t="str">
        <f>IF(GK111&gt;0,WORKDAY(GH111,10),"-")</f>
        <v>-</v>
      </c>
      <c r="GM111" s="41" t="str">
        <f>IF(GK111&gt;0,WORKDAY(GI111,10),"-")</f>
        <v>-</v>
      </c>
      <c r="GN111" s="14"/>
      <c r="GO111" s="14"/>
      <c r="GP111" s="228"/>
      <c r="GQ111" s="295"/>
      <c r="GR111" s="295"/>
      <c r="GS111" s="295"/>
      <c r="GT111" s="295"/>
      <c r="GU111" s="295"/>
      <c r="GV111" s="295"/>
      <c r="GW111" s="295"/>
      <c r="GX111" s="295"/>
      <c r="GY111" s="295"/>
      <c r="GZ111" s="147"/>
      <c r="HA111" s="143">
        <f t="shared" ca="1" si="109"/>
        <v>1</v>
      </c>
      <c r="HB111" s="44">
        <f t="shared" ca="1" si="110"/>
        <v>2.5125628140703518E-3</v>
      </c>
      <c r="HC111" s="44">
        <f t="shared" ca="1" si="111"/>
        <v>2.5125628140703518E-3</v>
      </c>
      <c r="HD111" s="44">
        <f t="shared" ca="1" si="112"/>
        <v>4.0650406504065045E-3</v>
      </c>
      <c r="HE111" s="44">
        <f t="shared" ca="1" si="113"/>
        <v>4.0650406504065045E-3</v>
      </c>
      <c r="HF111" s="44"/>
      <c r="HG111" s="44"/>
      <c r="HH111" s="261"/>
      <c r="HI111" s="14" t="str">
        <f t="shared" si="114"/>
        <v>rev. 00</v>
      </c>
      <c r="HJ111" s="41">
        <f t="shared" si="115"/>
        <v>44088</v>
      </c>
      <c r="HK111" s="267" t="str">
        <f t="shared" si="116"/>
        <v>00</v>
      </c>
      <c r="HL111" s="268" t="str">
        <f t="shared" si="117"/>
        <v>0055-P2-CPC-GA1-TRM-00581</v>
      </c>
      <c r="HM111" s="320">
        <v>1</v>
      </c>
      <c r="HN111" t="s">
        <v>815</v>
      </c>
      <c r="HO111" s="351">
        <f t="shared" si="118"/>
        <v>3</v>
      </c>
      <c r="HP111" s="351" t="str">
        <f t="shared" si="119"/>
        <v>ожидание 00</v>
      </c>
      <c r="HQ111" s="351" t="str">
        <f t="shared" si="120"/>
        <v>выгружено 00</v>
      </c>
      <c r="HR111" s="351" t="str">
        <f t="shared" si="121"/>
        <v>ожидание 00</v>
      </c>
      <c r="HS111" s="351" t="b">
        <f t="shared" si="122"/>
        <v>0</v>
      </c>
      <c r="HT111" s="351" t="str">
        <f t="shared" si="123"/>
        <v>ожидание замечаний</v>
      </c>
      <c r="HU111" s="351" t="str">
        <f t="shared" si="124"/>
        <v>0055-P2-CPC-GA1-TRM-00396</v>
      </c>
      <c r="HV111" s="351">
        <f t="shared" si="125"/>
        <v>44088</v>
      </c>
      <c r="HW111" s="351" t="str">
        <f t="shared" si="126"/>
        <v>ожидание 00</v>
      </c>
      <c r="HX111" s="351" t="str">
        <f t="shared" si="127"/>
        <v>ожидание 00</v>
      </c>
      <c r="HY111" s="364"/>
      <c r="HZ111" s="361" t="str">
        <f t="shared" si="128"/>
        <v>выгружено</v>
      </c>
      <c r="IA111" s="361" t="str">
        <f t="shared" si="129"/>
        <v>00</v>
      </c>
      <c r="IB111" s="361" t="str">
        <f t="shared" si="130"/>
        <v>ожидание замечаний к ревизии</v>
      </c>
      <c r="IC111" s="361" t="str">
        <f t="shared" si="131"/>
        <v>00</v>
      </c>
      <c r="ID111" s="351" t="str">
        <f t="shared" si="132"/>
        <v>1</v>
      </c>
      <c r="IE111" s="351" t="s">
        <v>894</v>
      </c>
      <c r="IF111" s="356">
        <v>1</v>
      </c>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row>
    <row r="112" spans="1:287" s="27" customFormat="1" ht="33" customHeight="1">
      <c r="A112" s="15"/>
      <c r="B112" s="32"/>
      <c r="C112" s="32"/>
      <c r="D112" s="26"/>
      <c r="E112" s="26"/>
      <c r="F112" s="26"/>
      <c r="G112" s="26"/>
      <c r="H112" s="26"/>
      <c r="I112" s="26"/>
      <c r="J112" s="26"/>
      <c r="K112" s="26"/>
      <c r="L112" s="26"/>
      <c r="M112" s="26"/>
      <c r="N112" s="26"/>
      <c r="O112" s="26"/>
      <c r="P112" s="26"/>
      <c r="Q112" s="26"/>
      <c r="R112" s="26"/>
      <c r="S112" s="26"/>
      <c r="T112" s="26"/>
      <c r="U112" s="26"/>
      <c r="V112" s="26"/>
      <c r="W112" s="32"/>
      <c r="X112" s="32"/>
      <c r="Y112" s="32"/>
      <c r="Z112" s="32"/>
      <c r="AA112" s="32"/>
      <c r="AB112" s="32"/>
      <c r="AC112" s="32"/>
      <c r="AD112" s="26"/>
      <c r="AE112" s="32"/>
      <c r="AF112" s="32"/>
      <c r="AG112" s="32"/>
      <c r="AH112" s="32"/>
      <c r="AI112" s="32"/>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341"/>
      <c r="BK112" s="341"/>
      <c r="BL112" s="163"/>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338"/>
      <c r="CR112" s="338"/>
      <c r="CS112" s="338"/>
      <c r="CT112" s="326"/>
      <c r="CU112" s="219"/>
      <c r="CV112" s="26"/>
      <c r="CW112" s="26"/>
      <c r="CX112" s="26"/>
      <c r="CY112" s="26"/>
      <c r="CZ112" s="26"/>
      <c r="DA112" s="26"/>
      <c r="DB112" s="26"/>
      <c r="DC112" s="26"/>
      <c r="DD112" s="219"/>
      <c r="DE112" s="26"/>
      <c r="DF112" s="26"/>
      <c r="DG112" s="26"/>
      <c r="DH112" s="26"/>
      <c r="DI112" s="26"/>
      <c r="DJ112" s="26"/>
      <c r="DK112" s="26"/>
      <c r="DL112" s="26"/>
      <c r="DM112" s="219"/>
      <c r="DN112" s="26"/>
      <c r="DO112" s="26"/>
      <c r="DP112" s="26"/>
      <c r="DQ112" s="26"/>
      <c r="DR112" s="26"/>
      <c r="DS112" s="26"/>
      <c r="DT112" s="26"/>
      <c r="DU112" s="26"/>
      <c r="DV112" s="229"/>
      <c r="DW112" s="26"/>
      <c r="DX112" s="26"/>
      <c r="DY112" s="26"/>
      <c r="DZ112" s="26"/>
      <c r="EA112" s="26"/>
      <c r="EB112" s="26"/>
      <c r="EC112" s="26"/>
      <c r="ED112" s="26"/>
      <c r="EE112" s="229"/>
      <c r="EF112" s="26"/>
      <c r="EG112" s="26"/>
      <c r="EH112" s="26"/>
      <c r="EI112" s="26"/>
      <c r="EJ112" s="26"/>
      <c r="EK112" s="26"/>
      <c r="EL112" s="26"/>
      <c r="EM112" s="26"/>
      <c r="EN112" s="229"/>
      <c r="EO112" s="26"/>
      <c r="EP112" s="26"/>
      <c r="EQ112" s="26"/>
      <c r="ER112" s="26"/>
      <c r="ES112" s="26"/>
      <c r="ET112" s="26"/>
      <c r="EU112" s="26"/>
      <c r="EV112" s="26"/>
      <c r="EW112" s="229"/>
      <c r="EX112" s="26"/>
      <c r="EY112" s="26"/>
      <c r="EZ112" s="26"/>
      <c r="FA112" s="26"/>
      <c r="FB112" s="26"/>
      <c r="FC112" s="26"/>
      <c r="FD112" s="26"/>
      <c r="FE112" s="26"/>
      <c r="FF112" s="229"/>
      <c r="FG112" s="26"/>
      <c r="FH112" s="26"/>
      <c r="FI112" s="26"/>
      <c r="FJ112" s="26"/>
      <c r="FK112" s="26"/>
      <c r="FL112" s="26"/>
      <c r="FM112" s="26"/>
      <c r="FN112" s="26"/>
      <c r="FO112" s="219"/>
      <c r="FP112" s="26"/>
      <c r="FQ112" s="26"/>
      <c r="FR112" s="26"/>
      <c r="FS112" s="26"/>
      <c r="FT112" s="26"/>
      <c r="FU112" s="26"/>
      <c r="FV112" s="26"/>
      <c r="FW112" s="26"/>
      <c r="FX112" s="229"/>
      <c r="FY112" s="26"/>
      <c r="FZ112" s="26"/>
      <c r="GA112" s="26"/>
      <c r="GB112" s="26"/>
      <c r="GC112" s="26"/>
      <c r="GD112" s="26"/>
      <c r="GE112" s="26"/>
      <c r="GF112" s="26"/>
      <c r="GG112" s="229"/>
      <c r="GH112" s="26"/>
      <c r="GI112" s="26"/>
      <c r="GJ112" s="26"/>
      <c r="GK112" s="26"/>
      <c r="GL112" s="26"/>
      <c r="GM112" s="26"/>
      <c r="GN112" s="26"/>
      <c r="GO112" s="26"/>
      <c r="GP112" s="229"/>
      <c r="GQ112" s="229"/>
      <c r="GR112" s="229"/>
      <c r="GS112" s="229"/>
      <c r="GT112" s="229"/>
      <c r="GU112" s="229"/>
      <c r="GV112" s="229"/>
      <c r="GW112" s="229"/>
      <c r="GX112" s="229"/>
      <c r="GY112" s="229"/>
      <c r="GZ112" s="229"/>
      <c r="HA112" s="143">
        <f t="shared" si="109"/>
        <v>0</v>
      </c>
      <c r="HB112" s="44">
        <f t="shared" si="110"/>
        <v>0</v>
      </c>
      <c r="HC112" s="44">
        <f t="shared" si="111"/>
        <v>0</v>
      </c>
      <c r="HD112" s="44">
        <f t="shared" si="112"/>
        <v>0</v>
      </c>
      <c r="HE112" s="44">
        <f t="shared" si="113"/>
        <v>0</v>
      </c>
      <c r="HF112" s="44"/>
      <c r="HG112" s="26"/>
      <c r="HH112" s="262"/>
      <c r="HI112" s="14" t="str">
        <f t="shared" si="114"/>
        <v>не выпущено</v>
      </c>
      <c r="HJ112" s="41" t="str">
        <f t="shared" si="115"/>
        <v>-</v>
      </c>
      <c r="HK112" s="267" t="str">
        <f t="shared" si="116"/>
        <v>-</v>
      </c>
      <c r="HL112" s="268" t="str">
        <f t="shared" si="117"/>
        <v>-</v>
      </c>
      <c r="HM112" s="320">
        <v>1</v>
      </c>
      <c r="HN112"/>
      <c r="HO112" s="351" t="str">
        <f t="shared" si="118"/>
        <v>---/---</v>
      </c>
      <c r="HP112" s="351" t="str">
        <f t="shared" si="119"/>
        <v>---/---</v>
      </c>
      <c r="HQ112" s="351" t="str">
        <f t="shared" si="120"/>
        <v>---/---</v>
      </c>
      <c r="HR112" s="351" t="str">
        <f t="shared" si="121"/>
        <v>---/---</v>
      </c>
      <c r="HS112" s="351" t="b">
        <f t="shared" si="122"/>
        <v>0</v>
      </c>
      <c r="HT112" s="351" t="str">
        <f t="shared" si="123"/>
        <v>---/---</v>
      </c>
      <c r="HU112" s="351" t="str">
        <f t="shared" si="124"/>
        <v>---/---</v>
      </c>
      <c r="HV112" s="351" t="str">
        <f t="shared" si="125"/>
        <v>---/---</v>
      </c>
      <c r="HW112" s="351" t="str">
        <f t="shared" si="126"/>
        <v>---/---</v>
      </c>
      <c r="HX112" s="351" t="str">
        <f t="shared" si="127"/>
        <v>---/---</v>
      </c>
      <c r="HY112" s="364"/>
      <c r="HZ112" s="361" t="str">
        <f t="shared" si="128"/>
        <v>---/---</v>
      </c>
      <c r="IA112" s="361" t="str">
        <f t="shared" si="129"/>
        <v>---/---</v>
      </c>
      <c r="IB112" s="361" t="str">
        <f t="shared" si="130"/>
        <v>---/---</v>
      </c>
      <c r="IC112" s="361" t="str">
        <f t="shared" si="131"/>
        <v>---/---</v>
      </c>
      <c r="ID112" s="351" t="str">
        <f t="shared" si="132"/>
        <v>---/---</v>
      </c>
      <c r="IE112" s="351" t="s">
        <v>897</v>
      </c>
      <c r="IF112" s="356"/>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row>
    <row r="113" spans="1:287" s="1" customFormat="1" ht="42.75" customHeight="1">
      <c r="A113" s="15"/>
      <c r="B113" s="31" t="s">
        <v>164</v>
      </c>
      <c r="C113" s="31" t="s">
        <v>165</v>
      </c>
      <c r="D113" s="14"/>
      <c r="E113" s="14"/>
      <c r="F113" s="14"/>
      <c r="G113" s="14"/>
      <c r="H113" s="14" t="s">
        <v>723</v>
      </c>
      <c r="I113" s="14" t="s">
        <v>724</v>
      </c>
      <c r="J113" s="14"/>
      <c r="K113" s="14"/>
      <c r="L113" s="14"/>
      <c r="M113" s="14"/>
      <c r="N113" s="14"/>
      <c r="O113" s="14"/>
      <c r="P113" s="14" t="s">
        <v>725</v>
      </c>
      <c r="Q113" s="14" t="s">
        <v>726</v>
      </c>
      <c r="R113" s="14" t="s">
        <v>215</v>
      </c>
      <c r="S113" s="14" t="s">
        <v>399</v>
      </c>
      <c r="T113" s="14" t="s">
        <v>408</v>
      </c>
      <c r="U113" s="14" t="s">
        <v>166</v>
      </c>
      <c r="V113" s="14"/>
      <c r="W113" s="14" t="str">
        <f>CONCATENATE(X113,"-",Y113,"-",Z113,AA113,,AB113,"-",AC113)</f>
        <v>4-30-JGCC-0001</v>
      </c>
      <c r="X113" s="31">
        <v>4</v>
      </c>
      <c r="Y113" s="31">
        <v>30</v>
      </c>
      <c r="Z113" s="14" t="s">
        <v>188</v>
      </c>
      <c r="AA113" s="14" t="s">
        <v>331</v>
      </c>
      <c r="AB113" s="14"/>
      <c r="AC113" s="31" t="s">
        <v>194</v>
      </c>
      <c r="AD113" s="14"/>
      <c r="AE113" s="31">
        <v>3</v>
      </c>
      <c r="AF113" s="31">
        <v>3</v>
      </c>
      <c r="AG113" s="31" t="s">
        <v>174</v>
      </c>
      <c r="AH113" s="31">
        <v>437</v>
      </c>
      <c r="AI113" s="31" t="s">
        <v>230</v>
      </c>
      <c r="AJ113" s="14"/>
      <c r="AK113" s="14"/>
      <c r="AL113" s="14" t="s">
        <v>128</v>
      </c>
      <c r="AM113" s="14"/>
      <c r="AN113" s="14" t="s">
        <v>175</v>
      </c>
      <c r="AO113" s="14" t="str">
        <f>CONCATENATE("0055-",B113,"-",C113,"-","4",".",AE113,".",AF113,".",AG113,".",AH113,"-",AL113,".",AN113,"-",AI113)</f>
        <v>0055-CPC-GA1-4.3.3.30.437-ATH2.RD-0011</v>
      </c>
      <c r="AP113" s="14" t="str">
        <f>CONCATENATE("0055-",B113,"-",C113,"-","4",".",AE113,".",AF113,".",AG113,".",AH113,"-",AL113,"-",AN113,"-",AI113,"_",BD113,"_",U113)</f>
        <v>0055-CPC-GA1-4.3.3.30.437-ATH2-RD-0011_A1_ER</v>
      </c>
      <c r="AQ113" s="21" t="s">
        <v>633</v>
      </c>
      <c r="AR113" s="21" t="s">
        <v>429</v>
      </c>
      <c r="AS113" s="21"/>
      <c r="AT113" s="21"/>
      <c r="AU113" s="21" t="s">
        <v>349</v>
      </c>
      <c r="AV113" s="21" t="s">
        <v>365</v>
      </c>
      <c r="AW113" s="21" t="str">
        <f>CONCATENATE(AQ113," ",AS113,CHAR(10),W113,CHAR(10),AU113)</f>
        <v>AGDS Control Cabinet 
4-30-JGCC-0001
List of drawings</v>
      </c>
      <c r="AX113" s="21" t="str">
        <f>CONCATENATE(AR113," ",AT113,CHAR(10),W113,CHAR(10),AV113)</f>
        <v>Системный шкаф АСКЗ 
4-30-JGCC-0001
Ведомость документов</v>
      </c>
      <c r="AY113" s="14"/>
      <c r="AZ113" s="14" t="s">
        <v>798</v>
      </c>
      <c r="BA113" s="14" t="s">
        <v>600</v>
      </c>
      <c r="BB113" s="14" t="str">
        <f t="shared" ref="BB113:BB117" si="145">IF(GK113&gt;0,"03",IF(GB113&gt;0,"02",IF(FS113&gt;0,"01",IF(FJ113&gt;0,"00",IF(FA113&gt;0,"H1",IF(ER113&gt;0,"G1",IF(EI113&gt;0,"F1",IF(DZ113&gt;0,"E1",IF(DQ113&gt;0,"D1",IF(DH113&gt;0,"C1",IF(CY113&gt;0,"B1",IF(BM113&gt;0,"A1","-"))))))))))))</f>
        <v>A1</v>
      </c>
      <c r="BC113" s="14" t="str">
        <f t="shared" ref="BC113:BC117" si="146">IF(OR(BB113="A1",BB113="B1",BB113="C1",BB113="D1",BB113="E1",BB113="F1",BB113="G1",BB113="H1"),"IFR",IF(OR(BB113="00",BB113="01",BB113="02",BB113="03",BB113="04",BB113="05"),"IFU","-"))</f>
        <v>IFR</v>
      </c>
      <c r="BD113" s="14" t="str">
        <f>BB113</f>
        <v>A1</v>
      </c>
      <c r="BE113" s="14"/>
      <c r="BF113" s="14"/>
      <c r="BG113" s="20"/>
      <c r="BH113" s="14"/>
      <c r="BI113" s="14"/>
      <c r="BJ113" s="336">
        <v>44088</v>
      </c>
      <c r="BK113" s="336">
        <f ca="1">IF(BM113&gt;0,BL113,IF(BJ113&lt;TODAY(),WORKDAY(TODAY(),10),BJ113))</f>
        <v>43987</v>
      </c>
      <c r="BL113" s="41">
        <v>43987</v>
      </c>
      <c r="BM113" s="14" t="s">
        <v>860</v>
      </c>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336">
        <f>WORKDAY(BJ113,10)</f>
        <v>44102</v>
      </c>
      <c r="CR113" s="336">
        <f ca="1">IF(BM113&gt;0,WORKDAY(BK113,20),"-")</f>
        <v>44015</v>
      </c>
      <c r="CS113" s="336">
        <v>44033</v>
      </c>
      <c r="CT113" s="325" t="s">
        <v>905</v>
      </c>
      <c r="CU113" s="143">
        <v>1</v>
      </c>
      <c r="CV113" s="41">
        <f>FG113-(28+15)</f>
        <v>43579</v>
      </c>
      <c r="CW113" s="41">
        <f>CV113</f>
        <v>43579</v>
      </c>
      <c r="CX113" s="14"/>
      <c r="CY113" s="14"/>
      <c r="CZ113" s="41" t="str">
        <f>IF(CY113&gt;0,WORKDAY(CV113,10),"-")</f>
        <v>-</v>
      </c>
      <c r="DA113" s="41" t="str">
        <f>IF(CY113&gt;0,WORKDAY(CW113,10),"-")</f>
        <v>-</v>
      </c>
      <c r="DB113" s="14"/>
      <c r="DC113" s="14"/>
      <c r="DD113" s="143"/>
      <c r="DE113" s="41" t="str">
        <f>IF(DC113&gt;0,WORKDAY(CZ113,10),"-")</f>
        <v>-</v>
      </c>
      <c r="DF113" s="41" t="str">
        <f>IF(DC113&gt;0,WORKDAY(DA113,10),"-")</f>
        <v>-</v>
      </c>
      <c r="DG113" s="14"/>
      <c r="DH113" s="14"/>
      <c r="DI113" s="41" t="str">
        <f>IF(DH113&gt;0,WORKDAY(DE113,10),"-")</f>
        <v>-</v>
      </c>
      <c r="DJ113" s="41" t="str">
        <f>IF(DH113&gt;0,WORKDAY(DF113,10),"-")</f>
        <v>-</v>
      </c>
      <c r="DK113" s="14"/>
      <c r="DL113" s="14"/>
      <c r="DM113" s="143"/>
      <c r="DN113" s="41" t="str">
        <f>IF(DL113&gt;0,WORKDAY(DI113,10),"-")</f>
        <v>-</v>
      </c>
      <c r="DO113" s="41" t="str">
        <f>IF(DL113&gt;0,WORKDAY(DJ113,10),"-")</f>
        <v>-</v>
      </c>
      <c r="DP113" s="14"/>
      <c r="DQ113" s="14"/>
      <c r="DR113" s="41" t="str">
        <f>IF(DQ113&gt;0,WORKDAY(DN113,10),"-")</f>
        <v>-</v>
      </c>
      <c r="DS113" s="41" t="str">
        <f>IF(DQ113&gt;0,WORKDAY(DO113,10),"-")</f>
        <v>-</v>
      </c>
      <c r="DT113" s="14"/>
      <c r="DU113" s="14"/>
      <c r="DV113" s="205"/>
      <c r="DW113" s="41" t="str">
        <f>IF(DU113&gt;0,WORKDAY(DR113,10),"-")</f>
        <v>-</v>
      </c>
      <c r="DX113" s="41" t="str">
        <f>IF(DU113&gt;0,WORKDAY(DS113,10),"-")</f>
        <v>-</v>
      </c>
      <c r="DY113" s="14"/>
      <c r="DZ113" s="14"/>
      <c r="EA113" s="41" t="str">
        <f>IF(DZ113&gt;0,WORKDAY(DW113,10),"-")</f>
        <v>-</v>
      </c>
      <c r="EB113" s="41" t="str">
        <f>IF(DZ113&gt;0,WORKDAY(DX113,10),"-")</f>
        <v>-</v>
      </c>
      <c r="EC113" s="14"/>
      <c r="ED113" s="14"/>
      <c r="EE113" s="205"/>
      <c r="EF113" s="41" t="str">
        <f>IF(ED113&gt;0,WORKDAY(EA113,10),"-")</f>
        <v>-</v>
      </c>
      <c r="EG113" s="41" t="str">
        <f>IF(ED113&gt;0,WORKDAY(EB113,10),"-")</f>
        <v>-</v>
      </c>
      <c r="EH113" s="14"/>
      <c r="EI113" s="14"/>
      <c r="EJ113" s="41" t="str">
        <f>IF(EI113&gt;0,WORKDAY(EF113,10),"-")</f>
        <v>-</v>
      </c>
      <c r="EK113" s="41" t="str">
        <f>IF(EI113&gt;0,WORKDAY(EG113,10),"-")</f>
        <v>-</v>
      </c>
      <c r="EL113" s="14"/>
      <c r="EM113" s="14"/>
      <c r="EN113" s="205"/>
      <c r="EO113" s="41" t="str">
        <f>IF(EM113&gt;0,WORKDAY(EJ113,10),"-")</f>
        <v>-</v>
      </c>
      <c r="EP113" s="41" t="str">
        <f>IF(EM113&gt;0,WORKDAY(EK113,10),"-")</f>
        <v>-</v>
      </c>
      <c r="EQ113" s="14"/>
      <c r="ER113" s="14"/>
      <c r="ES113" s="41" t="str">
        <f>IF(ER113&gt;0,WORKDAY(EO113,10),"-")</f>
        <v>-</v>
      </c>
      <c r="ET113" s="41" t="str">
        <f>IF(ER113&gt;0,WORKDAY(EP113,10),"-")</f>
        <v>-</v>
      </c>
      <c r="EU113" s="14"/>
      <c r="EV113" s="14"/>
      <c r="EW113" s="205"/>
      <c r="EX113" s="41" t="str">
        <f>IF(EV113&gt;0,WORKDAY(ES113,10),"-")</f>
        <v>-</v>
      </c>
      <c r="EY113" s="41" t="str">
        <f>IF(EV113&gt;0,WORKDAY(ET113,10),"-")</f>
        <v>-</v>
      </c>
      <c r="EZ113" s="14"/>
      <c r="FA113" s="14"/>
      <c r="FB113" s="41" t="str">
        <f>IF(FA113&gt;0,WORKDAY(EX113,10),"-")</f>
        <v>-</v>
      </c>
      <c r="FC113" s="41" t="str">
        <f>IF(FA113&gt;0,WORKDAY(EY113,10),"-")</f>
        <v>-</v>
      </c>
      <c r="FD113" s="14"/>
      <c r="FE113" s="14"/>
      <c r="FF113" s="295"/>
      <c r="FG113" s="41">
        <v>43622</v>
      </c>
      <c r="FH113" s="41">
        <f>FG113</f>
        <v>43622</v>
      </c>
      <c r="FI113" s="41"/>
      <c r="FJ113" s="14"/>
      <c r="FK113" s="41" t="str">
        <f>IF(FJ113&gt;0,WORKDAY(FG113,10),"-")</f>
        <v>-</v>
      </c>
      <c r="FL113" s="41" t="str">
        <f>IF(FJ113&gt;0,WORKDAY(FH113,10),"-")</f>
        <v>-</v>
      </c>
      <c r="FM113" s="14"/>
      <c r="FN113" s="14"/>
      <c r="FO113" s="143"/>
      <c r="FP113" s="41">
        <v>43622</v>
      </c>
      <c r="FQ113" s="41" t="str">
        <f t="shared" ref="FQ113" si="147">IF(BT113&gt;0,IF(DQ113&gt;0,WORKDAY(DP113,20),IF(DH113&gt;0,WORKDAY(DG113,30),IF(DC113&gt;0,WORKDAY(DB113,40),FP113))),"-")</f>
        <v>-</v>
      </c>
      <c r="FR113" s="14"/>
      <c r="FS113" s="14"/>
      <c r="FT113" s="41" t="str">
        <f>IF(FS113&gt;0,WORKDAY(FP113,10),"-")</f>
        <v>-</v>
      </c>
      <c r="FU113" s="41" t="str">
        <f>IF(FS113&gt;0,WORKDAY(FQ113,10),"-")</f>
        <v>-</v>
      </c>
      <c r="FV113" s="14"/>
      <c r="FW113" s="14"/>
      <c r="FX113" s="205"/>
      <c r="FY113" s="41">
        <v>43622</v>
      </c>
      <c r="FZ113" s="41">
        <f>FY113</f>
        <v>43622</v>
      </c>
      <c r="GA113" s="14"/>
      <c r="GB113" s="14"/>
      <c r="GC113" s="41" t="str">
        <f>IF(GB113&gt;0,WORKDAY(FY113,10),"-")</f>
        <v>-</v>
      </c>
      <c r="GD113" s="41" t="str">
        <f>IF(GB113&gt;0,WORKDAY(FZ113,10),"-")</f>
        <v>-</v>
      </c>
      <c r="GE113" s="14"/>
      <c r="GF113" s="14"/>
      <c r="GG113" s="205"/>
      <c r="GH113" s="41"/>
      <c r="GI113" s="41"/>
      <c r="GJ113" s="14"/>
      <c r="GK113" s="14"/>
      <c r="GL113" s="41" t="str">
        <f>IF(GK113&gt;0,WORKDAY(GH113,10),"-")</f>
        <v>-</v>
      </c>
      <c r="GM113" s="41" t="str">
        <f>IF(GK113&gt;0,WORKDAY(GI113,10),"-")</f>
        <v>-</v>
      </c>
      <c r="GN113" s="14"/>
      <c r="GO113" s="14"/>
      <c r="GP113" s="228"/>
      <c r="GQ113" s="295"/>
      <c r="GR113" s="295"/>
      <c r="GS113" s="295"/>
      <c r="GT113" s="295"/>
      <c r="GU113" s="295"/>
      <c r="GV113" s="295"/>
      <c r="GW113" s="295"/>
      <c r="GX113" s="295"/>
      <c r="GY113" s="295"/>
      <c r="GZ113" s="147"/>
      <c r="HA113" s="143">
        <f t="shared" ca="1" si="109"/>
        <v>1</v>
      </c>
      <c r="HB113" s="44">
        <f t="shared" ca="1" si="110"/>
        <v>1.3819095477386936E-3</v>
      </c>
      <c r="HC113" s="44">
        <f t="shared" ca="1" si="111"/>
        <v>2.5125628140703518E-3</v>
      </c>
      <c r="HD113" s="44">
        <f t="shared" ca="1" si="112"/>
        <v>2.2357723577235778E-3</v>
      </c>
      <c r="HE113" s="44">
        <f t="shared" ca="1" si="113"/>
        <v>4.0650406504065045E-3</v>
      </c>
      <c r="HF113" s="44"/>
      <c r="HG113" s="44"/>
      <c r="HH113" s="261"/>
      <c r="HI113" s="14" t="str">
        <f t="shared" si="114"/>
        <v>GA</v>
      </c>
      <c r="HJ113" s="41">
        <f t="shared" si="115"/>
        <v>43987</v>
      </c>
      <c r="HK113" s="267" t="str">
        <f t="shared" si="116"/>
        <v>A1</v>
      </c>
      <c r="HL113" s="268" t="str">
        <f t="shared" si="117"/>
        <v>0055-P2-GA1-CPC-TRM-00503</v>
      </c>
      <c r="HM113" s="320">
        <v>1</v>
      </c>
      <c r="HN113" t="s">
        <v>816</v>
      </c>
      <c r="HO113" s="351">
        <f t="shared" si="118"/>
        <v>1</v>
      </c>
      <c r="HP113" s="351" t="str">
        <f t="shared" si="119"/>
        <v>не выгружено 00</v>
      </c>
      <c r="HQ113" s="351" t="str">
        <f t="shared" si="120"/>
        <v>выгружено A1</v>
      </c>
      <c r="HR113" s="351">
        <f t="shared" si="121"/>
        <v>1</v>
      </c>
      <c r="HS113" s="351" t="b">
        <f t="shared" si="122"/>
        <v>0</v>
      </c>
      <c r="HT113" s="351" t="str">
        <f t="shared" si="123"/>
        <v>Выпустить в 00</v>
      </c>
      <c r="HU113" s="351" t="str">
        <f t="shared" si="124"/>
        <v>0055-P2-CPC-GA1-TRM-00409</v>
      </c>
      <c r="HV113" s="351">
        <f t="shared" si="125"/>
        <v>43987</v>
      </c>
      <c r="HW113" s="351" t="str">
        <f t="shared" si="126"/>
        <v>0055-P2-CPC-GA1-TRM-00409</v>
      </c>
      <c r="HX113" s="351">
        <f t="shared" si="127"/>
        <v>44033</v>
      </c>
      <c r="HY113" s="364"/>
      <c r="HZ113" s="361" t="str">
        <f t="shared" si="128"/>
        <v>выгружено</v>
      </c>
      <c r="IA113" s="361" t="str">
        <f t="shared" si="129"/>
        <v>A1</v>
      </c>
      <c r="IB113" s="361">
        <f t="shared" si="130"/>
        <v>1</v>
      </c>
      <c r="IC113" s="361">
        <f t="shared" si="131"/>
        <v>1</v>
      </c>
      <c r="ID113" s="351" t="str">
        <f t="shared" si="132"/>
        <v>1</v>
      </c>
      <c r="IE113" s="351" t="s">
        <v>894</v>
      </c>
      <c r="IF113" s="356">
        <v>1</v>
      </c>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row>
    <row r="114" spans="1:287" s="1" customFormat="1" ht="42.75" customHeight="1">
      <c r="A114" s="15"/>
      <c r="B114" s="31" t="s">
        <v>164</v>
      </c>
      <c r="C114" s="31" t="s">
        <v>165</v>
      </c>
      <c r="D114" s="14"/>
      <c r="E114" s="14"/>
      <c r="F114" s="14"/>
      <c r="G114" s="14"/>
      <c r="H114" s="14" t="s">
        <v>723</v>
      </c>
      <c r="I114" s="14" t="s">
        <v>724</v>
      </c>
      <c r="J114" s="14"/>
      <c r="K114" s="14"/>
      <c r="L114" s="14"/>
      <c r="M114" s="14"/>
      <c r="N114" s="14"/>
      <c r="O114" s="14"/>
      <c r="P114" s="14" t="s">
        <v>725</v>
      </c>
      <c r="Q114" s="14" t="s">
        <v>726</v>
      </c>
      <c r="R114" s="14" t="s">
        <v>215</v>
      </c>
      <c r="S114" s="14" t="s">
        <v>399</v>
      </c>
      <c r="T114" s="14" t="s">
        <v>408</v>
      </c>
      <c r="U114" s="14" t="s">
        <v>166</v>
      </c>
      <c r="V114" s="14"/>
      <c r="W114" s="14" t="str">
        <f>CONCATENATE(X114,"-",Y114,"-",Z114,AA114,,AB114,"-",AC114)</f>
        <v>4-30-JGCC-0001</v>
      </c>
      <c r="X114" s="31">
        <v>4</v>
      </c>
      <c r="Y114" s="31">
        <v>30</v>
      </c>
      <c r="Z114" s="14" t="s">
        <v>188</v>
      </c>
      <c r="AA114" s="14" t="s">
        <v>331</v>
      </c>
      <c r="AB114" s="14"/>
      <c r="AC114" s="31" t="s">
        <v>194</v>
      </c>
      <c r="AD114" s="14"/>
      <c r="AE114" s="31">
        <v>3</v>
      </c>
      <c r="AF114" s="31">
        <v>3</v>
      </c>
      <c r="AG114" s="31" t="s">
        <v>174</v>
      </c>
      <c r="AH114" s="31">
        <v>437</v>
      </c>
      <c r="AI114" s="31" t="s">
        <v>230</v>
      </c>
      <c r="AJ114" s="14"/>
      <c r="AK114" s="14"/>
      <c r="AL114" s="14" t="s">
        <v>128</v>
      </c>
      <c r="AM114" s="14"/>
      <c r="AN114" s="14" t="s">
        <v>176</v>
      </c>
      <c r="AO114" s="14" t="str">
        <f>CONCATENATE("0055-",B114,"-",C114,"-","4",".",AE114,".",AF114,".",AG114,".",AH114,"-",AL114,".",AN114,"-",AI114)</f>
        <v>0055-CPC-GA1-4.3.3.30.437-ATH2.SP-0011</v>
      </c>
      <c r="AP114" s="14" t="str">
        <f>CONCATENATE("0055-",B114,"-",C114,"-","4",".",AE114,".",AF114,".",AG114,".",AH114,"-",AL114,"-",AN114,"-",AI114,"_",BD114,"_",U114)</f>
        <v>0055-CPC-GA1-4.3.3.30.437-ATH2-SP-0011_A1_ER</v>
      </c>
      <c r="AQ114" s="21" t="s">
        <v>633</v>
      </c>
      <c r="AR114" s="21" t="s">
        <v>429</v>
      </c>
      <c r="AS114" s="21"/>
      <c r="AT114" s="21"/>
      <c r="AU114" s="21" t="s">
        <v>350</v>
      </c>
      <c r="AV114" s="21" t="s">
        <v>366</v>
      </c>
      <c r="AW114" s="21" t="str">
        <f>CONCATENATE(AQ114," ",AS114,CHAR(10),W114,CHAR(10),AU114)</f>
        <v>AGDS Control Cabinet 
4-30-JGCC-0001
List of elements</v>
      </c>
      <c r="AX114" s="21" t="str">
        <f>CONCATENATE(AR114," ",AT114,CHAR(10),W114,CHAR(10),AV114)</f>
        <v>Системный шкаф АСКЗ 
4-30-JGCC-0001
Перечень элементов</v>
      </c>
      <c r="AY114" s="14"/>
      <c r="AZ114" s="14" t="s">
        <v>798</v>
      </c>
      <c r="BA114" s="14" t="s">
        <v>600</v>
      </c>
      <c r="BB114" s="14" t="str">
        <f t="shared" si="145"/>
        <v>A1</v>
      </c>
      <c r="BC114" s="14" t="str">
        <f t="shared" si="146"/>
        <v>IFR</v>
      </c>
      <c r="BD114" s="14" t="str">
        <f>BB114</f>
        <v>A1</v>
      </c>
      <c r="BE114" s="14"/>
      <c r="BF114" s="14"/>
      <c r="BG114" s="20"/>
      <c r="BH114" s="14"/>
      <c r="BI114" s="14"/>
      <c r="BJ114" s="336">
        <v>44088</v>
      </c>
      <c r="BK114" s="336">
        <f ca="1">IF(BM114&gt;0,BL114,IF(BJ114&lt;TODAY(),WORKDAY(TODAY(),10),BJ114))</f>
        <v>43987</v>
      </c>
      <c r="BL114" s="41">
        <v>43987</v>
      </c>
      <c r="BM114" s="14" t="s">
        <v>860</v>
      </c>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336">
        <f>WORKDAY(BJ114,10)</f>
        <v>44102</v>
      </c>
      <c r="CR114" s="336">
        <f ca="1">IF(BM114&gt;0,WORKDAY(BK114,20),"-")</f>
        <v>44015</v>
      </c>
      <c r="CS114" s="336">
        <v>44033</v>
      </c>
      <c r="CT114" s="325" t="s">
        <v>905</v>
      </c>
      <c r="CU114" s="143">
        <v>1</v>
      </c>
      <c r="CV114" s="41">
        <f>FG114-(28+15)</f>
        <v>43579</v>
      </c>
      <c r="CW114" s="41">
        <f>CV114</f>
        <v>43579</v>
      </c>
      <c r="CX114" s="14"/>
      <c r="CY114" s="14"/>
      <c r="CZ114" s="41" t="str">
        <f>IF(CY114&gt;0,WORKDAY(CV114,10),"-")</f>
        <v>-</v>
      </c>
      <c r="DA114" s="41" t="str">
        <f>IF(CY114&gt;0,WORKDAY(CW114,10),"-")</f>
        <v>-</v>
      </c>
      <c r="DB114" s="14"/>
      <c r="DC114" s="14"/>
      <c r="DD114" s="143"/>
      <c r="DE114" s="41" t="str">
        <f>IF(DC114&gt;0,WORKDAY(CZ114,10),"-")</f>
        <v>-</v>
      </c>
      <c r="DF114" s="41" t="str">
        <f>IF(DC114&gt;0,WORKDAY(DA114,10),"-")</f>
        <v>-</v>
      </c>
      <c r="DG114" s="14"/>
      <c r="DH114" s="14"/>
      <c r="DI114" s="41" t="str">
        <f>IF(DH114&gt;0,WORKDAY(DE114,10),"-")</f>
        <v>-</v>
      </c>
      <c r="DJ114" s="41" t="str">
        <f>IF(DH114&gt;0,WORKDAY(DF114,10),"-")</f>
        <v>-</v>
      </c>
      <c r="DK114" s="14"/>
      <c r="DL114" s="14"/>
      <c r="DM114" s="143"/>
      <c r="DN114" s="41" t="str">
        <f>IF(DL114&gt;0,WORKDAY(DI114,10),"-")</f>
        <v>-</v>
      </c>
      <c r="DO114" s="41" t="str">
        <f>IF(DL114&gt;0,WORKDAY(DJ114,10),"-")</f>
        <v>-</v>
      </c>
      <c r="DP114" s="14"/>
      <c r="DQ114" s="14"/>
      <c r="DR114" s="41" t="str">
        <f>IF(DQ114&gt;0,WORKDAY(DN114,10),"-")</f>
        <v>-</v>
      </c>
      <c r="DS114" s="41" t="str">
        <f>IF(DQ114&gt;0,WORKDAY(DO114,10),"-")</f>
        <v>-</v>
      </c>
      <c r="DT114" s="14"/>
      <c r="DU114" s="14"/>
      <c r="DV114" s="205"/>
      <c r="DW114" s="41" t="str">
        <f>IF(DU114&gt;0,WORKDAY(DR114,10),"-")</f>
        <v>-</v>
      </c>
      <c r="DX114" s="41" t="str">
        <f>IF(DU114&gt;0,WORKDAY(DS114,10),"-")</f>
        <v>-</v>
      </c>
      <c r="DY114" s="14"/>
      <c r="DZ114" s="14"/>
      <c r="EA114" s="41" t="str">
        <f>IF(DZ114&gt;0,WORKDAY(DW114,10),"-")</f>
        <v>-</v>
      </c>
      <c r="EB114" s="41" t="str">
        <f>IF(DZ114&gt;0,WORKDAY(DX114,10),"-")</f>
        <v>-</v>
      </c>
      <c r="EC114" s="14"/>
      <c r="ED114" s="14"/>
      <c r="EE114" s="205"/>
      <c r="EF114" s="41" t="str">
        <f>IF(ED114&gt;0,WORKDAY(EA114,10),"-")</f>
        <v>-</v>
      </c>
      <c r="EG114" s="41" t="str">
        <f>IF(ED114&gt;0,WORKDAY(EB114,10),"-")</f>
        <v>-</v>
      </c>
      <c r="EH114" s="14"/>
      <c r="EI114" s="14"/>
      <c r="EJ114" s="41" t="str">
        <f>IF(EI114&gt;0,WORKDAY(EF114,10),"-")</f>
        <v>-</v>
      </c>
      <c r="EK114" s="41" t="str">
        <f>IF(EI114&gt;0,WORKDAY(EG114,10),"-")</f>
        <v>-</v>
      </c>
      <c r="EL114" s="14"/>
      <c r="EM114" s="14"/>
      <c r="EN114" s="205"/>
      <c r="EO114" s="41" t="str">
        <f>IF(EM114&gt;0,WORKDAY(EJ114,10),"-")</f>
        <v>-</v>
      </c>
      <c r="EP114" s="41" t="str">
        <f>IF(EM114&gt;0,WORKDAY(EK114,10),"-")</f>
        <v>-</v>
      </c>
      <c r="EQ114" s="14"/>
      <c r="ER114" s="14"/>
      <c r="ES114" s="41" t="str">
        <f>IF(ER114&gt;0,WORKDAY(EO114,10),"-")</f>
        <v>-</v>
      </c>
      <c r="ET114" s="41" t="str">
        <f>IF(ER114&gt;0,WORKDAY(EP114,10),"-")</f>
        <v>-</v>
      </c>
      <c r="EU114" s="14"/>
      <c r="EV114" s="14"/>
      <c r="EW114" s="205"/>
      <c r="EX114" s="41" t="str">
        <f>IF(EV114&gt;0,WORKDAY(ES114,10),"-")</f>
        <v>-</v>
      </c>
      <c r="EY114" s="41" t="str">
        <f>IF(EV114&gt;0,WORKDAY(ET114,10),"-")</f>
        <v>-</v>
      </c>
      <c r="EZ114" s="14"/>
      <c r="FA114" s="14"/>
      <c r="FB114" s="41" t="str">
        <f>IF(FA114&gt;0,WORKDAY(EX114,10),"-")</f>
        <v>-</v>
      </c>
      <c r="FC114" s="41" t="str">
        <f>IF(FA114&gt;0,WORKDAY(EY114,10),"-")</f>
        <v>-</v>
      </c>
      <c r="FD114" s="14"/>
      <c r="FE114" s="14"/>
      <c r="FF114" s="295"/>
      <c r="FG114" s="41">
        <v>43622</v>
      </c>
      <c r="FH114" s="41">
        <f>FG114</f>
        <v>43622</v>
      </c>
      <c r="FI114" s="41"/>
      <c r="FJ114" s="14"/>
      <c r="FK114" s="41" t="str">
        <f>IF(FJ114&gt;0,WORKDAY(FG114,10),"-")</f>
        <v>-</v>
      </c>
      <c r="FL114" s="41" t="str">
        <f>IF(FJ114&gt;0,WORKDAY(FH114,10),"-")</f>
        <v>-</v>
      </c>
      <c r="FM114" s="14"/>
      <c r="FN114" s="14"/>
      <c r="FO114" s="143"/>
      <c r="FP114" s="41">
        <v>43622</v>
      </c>
      <c r="FQ114" s="41">
        <f>FP114</f>
        <v>43622</v>
      </c>
      <c r="FR114" s="14"/>
      <c r="FS114" s="14"/>
      <c r="FT114" s="41" t="str">
        <f>IF(FS114&gt;0,WORKDAY(FP114,10),"-")</f>
        <v>-</v>
      </c>
      <c r="FU114" s="41" t="str">
        <f>IF(FS114&gt;0,WORKDAY(FQ114,10),"-")</f>
        <v>-</v>
      </c>
      <c r="FV114" s="14"/>
      <c r="FW114" s="14"/>
      <c r="FX114" s="205"/>
      <c r="FY114" s="41">
        <v>43622</v>
      </c>
      <c r="FZ114" s="41">
        <f>FY114</f>
        <v>43622</v>
      </c>
      <c r="GA114" s="14"/>
      <c r="GB114" s="14"/>
      <c r="GC114" s="41" t="str">
        <f>IF(GB114&gt;0,WORKDAY(FY114,10),"-")</f>
        <v>-</v>
      </c>
      <c r="GD114" s="41" t="str">
        <f>IF(GB114&gt;0,WORKDAY(FZ114,10),"-")</f>
        <v>-</v>
      </c>
      <c r="GE114" s="14"/>
      <c r="GF114" s="14"/>
      <c r="GG114" s="205"/>
      <c r="GH114" s="41"/>
      <c r="GI114" s="41"/>
      <c r="GJ114" s="14"/>
      <c r="GK114" s="14"/>
      <c r="GL114" s="41" t="str">
        <f>IF(GK114&gt;0,WORKDAY(GH114,10),"-")</f>
        <v>-</v>
      </c>
      <c r="GM114" s="41" t="str">
        <f>IF(GK114&gt;0,WORKDAY(GI114,10),"-")</f>
        <v>-</v>
      </c>
      <c r="GN114" s="14"/>
      <c r="GO114" s="14"/>
      <c r="GP114" s="228"/>
      <c r="GQ114" s="295"/>
      <c r="GR114" s="295"/>
      <c r="GS114" s="295"/>
      <c r="GT114" s="295"/>
      <c r="GU114" s="295"/>
      <c r="GV114" s="295"/>
      <c r="GW114" s="295"/>
      <c r="GX114" s="295"/>
      <c r="GY114" s="295"/>
      <c r="GZ114" s="147"/>
      <c r="HA114" s="143">
        <f t="shared" ca="1" si="109"/>
        <v>1</v>
      </c>
      <c r="HB114" s="44">
        <f t="shared" ca="1" si="110"/>
        <v>1.3819095477386936E-3</v>
      </c>
      <c r="HC114" s="44">
        <f t="shared" ca="1" si="111"/>
        <v>2.5125628140703518E-3</v>
      </c>
      <c r="HD114" s="44">
        <f t="shared" ca="1" si="112"/>
        <v>2.2357723577235778E-3</v>
      </c>
      <c r="HE114" s="44">
        <f t="shared" ca="1" si="113"/>
        <v>4.0650406504065045E-3</v>
      </c>
      <c r="HF114" s="44"/>
      <c r="HG114" s="44"/>
      <c r="HH114" s="261"/>
      <c r="HI114" s="14" t="str">
        <f t="shared" si="114"/>
        <v>GA</v>
      </c>
      <c r="HJ114" s="41">
        <f t="shared" si="115"/>
        <v>43987</v>
      </c>
      <c r="HK114" s="267" t="str">
        <f t="shared" si="116"/>
        <v>A1</v>
      </c>
      <c r="HL114" s="268" t="str">
        <f t="shared" si="117"/>
        <v>0055-P2-GA1-CPC-TRM-00503</v>
      </c>
      <c r="HM114" s="320">
        <v>1</v>
      </c>
      <c r="HN114" t="s">
        <v>816</v>
      </c>
      <c r="HO114" s="351">
        <f t="shared" si="118"/>
        <v>1</v>
      </c>
      <c r="HP114" s="351" t="str">
        <f t="shared" si="119"/>
        <v>не выгружено 00</v>
      </c>
      <c r="HQ114" s="351" t="str">
        <f t="shared" si="120"/>
        <v>выгружено A1</v>
      </c>
      <c r="HR114" s="351">
        <f t="shared" si="121"/>
        <v>1</v>
      </c>
      <c r="HS114" s="351" t="b">
        <f t="shared" si="122"/>
        <v>0</v>
      </c>
      <c r="HT114" s="351" t="str">
        <f t="shared" si="123"/>
        <v>Выпустить в 00</v>
      </c>
      <c r="HU114" s="351" t="str">
        <f t="shared" si="124"/>
        <v>0055-P2-CPC-GA1-TRM-00409</v>
      </c>
      <c r="HV114" s="351">
        <f t="shared" si="125"/>
        <v>43987</v>
      </c>
      <c r="HW114" s="351" t="str">
        <f t="shared" si="126"/>
        <v>0055-P2-CPC-GA1-TRM-00409</v>
      </c>
      <c r="HX114" s="351">
        <f t="shared" si="127"/>
        <v>44033</v>
      </c>
      <c r="HY114" s="364"/>
      <c r="HZ114" s="361" t="str">
        <f t="shared" si="128"/>
        <v>выгружено</v>
      </c>
      <c r="IA114" s="361" t="str">
        <f t="shared" si="129"/>
        <v>A1</v>
      </c>
      <c r="IB114" s="361">
        <f t="shared" si="130"/>
        <v>1</v>
      </c>
      <c r="IC114" s="361">
        <f t="shared" si="131"/>
        <v>1</v>
      </c>
      <c r="ID114" s="351" t="str">
        <f t="shared" si="132"/>
        <v>1</v>
      </c>
      <c r="IE114" s="351" t="s">
        <v>894</v>
      </c>
      <c r="IF114" s="356">
        <v>1</v>
      </c>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row>
    <row r="115" spans="1:287" s="1" customFormat="1" ht="42.75" customHeight="1">
      <c r="A115" s="15"/>
      <c r="B115" s="31" t="s">
        <v>164</v>
      </c>
      <c r="C115" s="31" t="s">
        <v>165</v>
      </c>
      <c r="D115" s="14"/>
      <c r="E115" s="14"/>
      <c r="F115" s="14"/>
      <c r="G115" s="14"/>
      <c r="H115" s="14" t="s">
        <v>723</v>
      </c>
      <c r="I115" s="14" t="s">
        <v>724</v>
      </c>
      <c r="J115" s="14"/>
      <c r="K115" s="14"/>
      <c r="L115" s="14"/>
      <c r="M115" s="14"/>
      <c r="N115" s="14"/>
      <c r="O115" s="14"/>
      <c r="P115" s="14" t="s">
        <v>725</v>
      </c>
      <c r="Q115" s="14" t="s">
        <v>726</v>
      </c>
      <c r="R115" s="14" t="s">
        <v>215</v>
      </c>
      <c r="S115" s="14" t="s">
        <v>399</v>
      </c>
      <c r="T115" s="14" t="s">
        <v>408</v>
      </c>
      <c r="U115" s="14" t="s">
        <v>166</v>
      </c>
      <c r="V115" s="14"/>
      <c r="W115" s="14" t="str">
        <f>CONCATENATE(X115,"-",Y115,"-",Z115,AA115,,AB115,"-",AC115)</f>
        <v>4-30-JGCC-0001</v>
      </c>
      <c r="X115" s="31">
        <v>4</v>
      </c>
      <c r="Y115" s="31">
        <v>30</v>
      </c>
      <c r="Z115" s="14" t="s">
        <v>188</v>
      </c>
      <c r="AA115" s="14" t="s">
        <v>331</v>
      </c>
      <c r="AB115" s="14"/>
      <c r="AC115" s="31" t="s">
        <v>194</v>
      </c>
      <c r="AD115" s="14"/>
      <c r="AE115" s="31">
        <v>3</v>
      </c>
      <c r="AF115" s="31">
        <v>3</v>
      </c>
      <c r="AG115" s="31" t="s">
        <v>174</v>
      </c>
      <c r="AH115" s="31">
        <v>437</v>
      </c>
      <c r="AI115" s="31" t="s">
        <v>230</v>
      </c>
      <c r="AJ115" s="14"/>
      <c r="AK115" s="14"/>
      <c r="AL115" s="14" t="s">
        <v>128</v>
      </c>
      <c r="AM115" s="14"/>
      <c r="AN115" s="14" t="s">
        <v>177</v>
      </c>
      <c r="AO115" s="14" t="str">
        <f>CONCATENATE("0055-",B115,"-",C115,"-","4",".",AE115,".",AF115,".",AG115,".",AH115,"-",AL115,".",AN115,"-",AI115)</f>
        <v>0055-CPC-GA1-4.3.3.30.437-ATH2.V0-0011</v>
      </c>
      <c r="AP115" s="14" t="str">
        <f>CONCATENATE("0055-",B115,"-",C115,"-","4",".",AE115,".",AF115,".",AG115,".",AH115,"-",AL115,"-",AN115,"-",AI115,"_",BD115,"_",U115)</f>
        <v>0055-CPC-GA1-4.3.3.30.437-ATH2-V0-0011_A1_ER</v>
      </c>
      <c r="AQ115" s="21" t="s">
        <v>633</v>
      </c>
      <c r="AR115" s="21" t="s">
        <v>429</v>
      </c>
      <c r="AS115" s="21"/>
      <c r="AT115" s="21"/>
      <c r="AU115" s="21" t="s">
        <v>351</v>
      </c>
      <c r="AV115" s="21" t="s">
        <v>367</v>
      </c>
      <c r="AW115" s="21" t="str">
        <f>CONCATENATE(AQ115," ",AS115,CHAR(10),W115,CHAR(10),AU115)</f>
        <v>AGDS Control Cabinet 
4-30-JGCC-0001
General view drawings</v>
      </c>
      <c r="AX115" s="21" t="str">
        <f>CONCATENATE(AR115," ",AT115,CHAR(10),W115,CHAR(10),AV115)</f>
        <v>Системный шкаф АСКЗ 
4-30-JGCC-0001
Чертеж общего вида</v>
      </c>
      <c r="AY115" s="14"/>
      <c r="AZ115" s="14" t="s">
        <v>798</v>
      </c>
      <c r="BA115" s="14" t="s">
        <v>600</v>
      </c>
      <c r="BB115" s="14" t="str">
        <f t="shared" si="145"/>
        <v>A1</v>
      </c>
      <c r="BC115" s="14" t="str">
        <f t="shared" si="146"/>
        <v>IFR</v>
      </c>
      <c r="BD115" s="14" t="str">
        <f>BB115</f>
        <v>A1</v>
      </c>
      <c r="BE115" s="14"/>
      <c r="BF115" s="14"/>
      <c r="BG115" s="20"/>
      <c r="BH115" s="14"/>
      <c r="BI115" s="14"/>
      <c r="BJ115" s="336">
        <v>44088</v>
      </c>
      <c r="BK115" s="336">
        <f ca="1">IF(BM115&gt;0,BL115,IF(BJ115&lt;TODAY(),WORKDAY(TODAY(),10),BJ115))</f>
        <v>43987</v>
      </c>
      <c r="BL115" s="41">
        <v>43987</v>
      </c>
      <c r="BM115" s="14" t="s">
        <v>860</v>
      </c>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336">
        <f>WORKDAY(BJ115,10)</f>
        <v>44102</v>
      </c>
      <c r="CR115" s="336">
        <f ca="1">IF(BM115&gt;0,WORKDAY(BK115,20),"-")</f>
        <v>44015</v>
      </c>
      <c r="CS115" s="336">
        <v>44033</v>
      </c>
      <c r="CT115" s="325" t="s">
        <v>905</v>
      </c>
      <c r="CU115" s="143">
        <v>1</v>
      </c>
      <c r="CV115" s="41">
        <f>FG115-(28+15)</f>
        <v>43579</v>
      </c>
      <c r="CW115" s="41">
        <f>CV115</f>
        <v>43579</v>
      </c>
      <c r="CX115" s="14"/>
      <c r="CY115" s="14"/>
      <c r="CZ115" s="41" t="str">
        <f>IF(CY115&gt;0,WORKDAY(CV115,10),"-")</f>
        <v>-</v>
      </c>
      <c r="DA115" s="41" t="str">
        <f>IF(CY115&gt;0,WORKDAY(CW115,10),"-")</f>
        <v>-</v>
      </c>
      <c r="DB115" s="14"/>
      <c r="DC115" s="14"/>
      <c r="DD115" s="143"/>
      <c r="DE115" s="41" t="str">
        <f>IF(DC115&gt;0,WORKDAY(CZ115,10),"-")</f>
        <v>-</v>
      </c>
      <c r="DF115" s="41" t="str">
        <f>IF(DC115&gt;0,WORKDAY(DA115,10),"-")</f>
        <v>-</v>
      </c>
      <c r="DG115" s="14"/>
      <c r="DH115" s="14"/>
      <c r="DI115" s="41" t="str">
        <f>IF(DH115&gt;0,WORKDAY(DE115,10),"-")</f>
        <v>-</v>
      </c>
      <c r="DJ115" s="41" t="str">
        <f>IF(DH115&gt;0,WORKDAY(DF115,10),"-")</f>
        <v>-</v>
      </c>
      <c r="DK115" s="14"/>
      <c r="DL115" s="14"/>
      <c r="DM115" s="143"/>
      <c r="DN115" s="41" t="str">
        <f>IF(DL115&gt;0,WORKDAY(DI115,10),"-")</f>
        <v>-</v>
      </c>
      <c r="DO115" s="41" t="str">
        <f>IF(DL115&gt;0,WORKDAY(DJ115,10),"-")</f>
        <v>-</v>
      </c>
      <c r="DP115" s="14"/>
      <c r="DQ115" s="14"/>
      <c r="DR115" s="41" t="str">
        <f>IF(DQ115&gt;0,WORKDAY(DN115,10),"-")</f>
        <v>-</v>
      </c>
      <c r="DS115" s="41" t="str">
        <f>IF(DQ115&gt;0,WORKDAY(DO115,10),"-")</f>
        <v>-</v>
      </c>
      <c r="DT115" s="14"/>
      <c r="DU115" s="14"/>
      <c r="DV115" s="205"/>
      <c r="DW115" s="41" t="str">
        <f>IF(DU115&gt;0,WORKDAY(DR115,10),"-")</f>
        <v>-</v>
      </c>
      <c r="DX115" s="41" t="str">
        <f>IF(DU115&gt;0,WORKDAY(DS115,10),"-")</f>
        <v>-</v>
      </c>
      <c r="DY115" s="14"/>
      <c r="DZ115" s="14"/>
      <c r="EA115" s="41" t="str">
        <f>IF(DZ115&gt;0,WORKDAY(DW115,10),"-")</f>
        <v>-</v>
      </c>
      <c r="EB115" s="41" t="str">
        <f>IF(DZ115&gt;0,WORKDAY(DX115,10),"-")</f>
        <v>-</v>
      </c>
      <c r="EC115" s="14"/>
      <c r="ED115" s="14"/>
      <c r="EE115" s="205"/>
      <c r="EF115" s="41" t="str">
        <f>IF(ED115&gt;0,WORKDAY(EA115,10),"-")</f>
        <v>-</v>
      </c>
      <c r="EG115" s="41" t="str">
        <f>IF(ED115&gt;0,WORKDAY(EB115,10),"-")</f>
        <v>-</v>
      </c>
      <c r="EH115" s="14"/>
      <c r="EI115" s="14"/>
      <c r="EJ115" s="41" t="str">
        <f>IF(EI115&gt;0,WORKDAY(EF115,10),"-")</f>
        <v>-</v>
      </c>
      <c r="EK115" s="41" t="str">
        <f>IF(EI115&gt;0,WORKDAY(EG115,10),"-")</f>
        <v>-</v>
      </c>
      <c r="EL115" s="14"/>
      <c r="EM115" s="14"/>
      <c r="EN115" s="205"/>
      <c r="EO115" s="41" t="str">
        <f>IF(EM115&gt;0,WORKDAY(EJ115,10),"-")</f>
        <v>-</v>
      </c>
      <c r="EP115" s="41" t="str">
        <f>IF(EM115&gt;0,WORKDAY(EK115,10),"-")</f>
        <v>-</v>
      </c>
      <c r="EQ115" s="14"/>
      <c r="ER115" s="14"/>
      <c r="ES115" s="41" t="str">
        <f>IF(ER115&gt;0,WORKDAY(EO115,10),"-")</f>
        <v>-</v>
      </c>
      <c r="ET115" s="41" t="str">
        <f>IF(ER115&gt;0,WORKDAY(EP115,10),"-")</f>
        <v>-</v>
      </c>
      <c r="EU115" s="14"/>
      <c r="EV115" s="14"/>
      <c r="EW115" s="205"/>
      <c r="EX115" s="41" t="str">
        <f>IF(EV115&gt;0,WORKDAY(ES115,10),"-")</f>
        <v>-</v>
      </c>
      <c r="EY115" s="41" t="str">
        <f>IF(EV115&gt;0,WORKDAY(ET115,10),"-")</f>
        <v>-</v>
      </c>
      <c r="EZ115" s="14"/>
      <c r="FA115" s="14"/>
      <c r="FB115" s="41" t="str">
        <f>IF(FA115&gt;0,WORKDAY(EX115,10),"-")</f>
        <v>-</v>
      </c>
      <c r="FC115" s="41" t="str">
        <f>IF(FA115&gt;0,WORKDAY(EY115,10),"-")</f>
        <v>-</v>
      </c>
      <c r="FD115" s="14"/>
      <c r="FE115" s="14"/>
      <c r="FF115" s="295"/>
      <c r="FG115" s="41">
        <v>43622</v>
      </c>
      <c r="FH115" s="41">
        <f>FG115</f>
        <v>43622</v>
      </c>
      <c r="FI115" s="41"/>
      <c r="FJ115" s="14"/>
      <c r="FK115" s="41" t="str">
        <f>IF(FJ115&gt;0,WORKDAY(FG115,10),"-")</f>
        <v>-</v>
      </c>
      <c r="FL115" s="41" t="str">
        <f>IF(FJ115&gt;0,WORKDAY(FH115,10),"-")</f>
        <v>-</v>
      </c>
      <c r="FM115" s="14"/>
      <c r="FN115" s="14"/>
      <c r="FO115" s="143"/>
      <c r="FP115" s="41">
        <v>43622</v>
      </c>
      <c r="FQ115" s="41">
        <f>FP115</f>
        <v>43622</v>
      </c>
      <c r="FR115" s="14"/>
      <c r="FS115" s="14"/>
      <c r="FT115" s="41" t="str">
        <f>IF(FS115&gt;0,WORKDAY(FP115,10),"-")</f>
        <v>-</v>
      </c>
      <c r="FU115" s="41" t="str">
        <f>IF(FS115&gt;0,WORKDAY(FQ115,10),"-")</f>
        <v>-</v>
      </c>
      <c r="FV115" s="14"/>
      <c r="FW115" s="14"/>
      <c r="FX115" s="205"/>
      <c r="FY115" s="41">
        <v>43622</v>
      </c>
      <c r="FZ115" s="41">
        <f>FY115</f>
        <v>43622</v>
      </c>
      <c r="GA115" s="14"/>
      <c r="GB115" s="14"/>
      <c r="GC115" s="41" t="str">
        <f>IF(GB115&gt;0,WORKDAY(FY115,10),"-")</f>
        <v>-</v>
      </c>
      <c r="GD115" s="41" t="str">
        <f>IF(GB115&gt;0,WORKDAY(FZ115,10),"-")</f>
        <v>-</v>
      </c>
      <c r="GE115" s="14"/>
      <c r="GF115" s="14"/>
      <c r="GG115" s="205"/>
      <c r="GH115" s="41"/>
      <c r="GI115" s="41"/>
      <c r="GJ115" s="14"/>
      <c r="GK115" s="14"/>
      <c r="GL115" s="41" t="str">
        <f>IF(GK115&gt;0,WORKDAY(GH115,10),"-")</f>
        <v>-</v>
      </c>
      <c r="GM115" s="41" t="str">
        <f>IF(GK115&gt;0,WORKDAY(GI115,10),"-")</f>
        <v>-</v>
      </c>
      <c r="GN115" s="14"/>
      <c r="GO115" s="14"/>
      <c r="GP115" s="228"/>
      <c r="GQ115" s="295"/>
      <c r="GR115" s="295"/>
      <c r="GS115" s="295"/>
      <c r="GT115" s="295"/>
      <c r="GU115" s="295"/>
      <c r="GV115" s="295"/>
      <c r="GW115" s="295"/>
      <c r="GX115" s="295"/>
      <c r="GY115" s="295"/>
      <c r="GZ115" s="147"/>
      <c r="HA115" s="143">
        <f t="shared" ca="1" si="109"/>
        <v>1</v>
      </c>
      <c r="HB115" s="44">
        <f t="shared" ca="1" si="110"/>
        <v>1.3819095477386936E-3</v>
      </c>
      <c r="HC115" s="44">
        <f t="shared" ca="1" si="111"/>
        <v>2.5125628140703518E-3</v>
      </c>
      <c r="HD115" s="44">
        <f t="shared" ca="1" si="112"/>
        <v>2.2357723577235778E-3</v>
      </c>
      <c r="HE115" s="44">
        <f t="shared" ca="1" si="113"/>
        <v>4.0650406504065045E-3</v>
      </c>
      <c r="HF115" s="44"/>
      <c r="HG115" s="44"/>
      <c r="HH115" s="261"/>
      <c r="HI115" s="14" t="str">
        <f t="shared" si="114"/>
        <v>GA</v>
      </c>
      <c r="HJ115" s="41">
        <f t="shared" si="115"/>
        <v>43987</v>
      </c>
      <c r="HK115" s="267" t="str">
        <f t="shared" si="116"/>
        <v>A1</v>
      </c>
      <c r="HL115" s="268" t="str">
        <f t="shared" si="117"/>
        <v>0055-P2-GA1-CPC-TRM-00503</v>
      </c>
      <c r="HM115" s="320">
        <v>1</v>
      </c>
      <c r="HN115" t="s">
        <v>816</v>
      </c>
      <c r="HO115" s="351">
        <f t="shared" si="118"/>
        <v>1</v>
      </c>
      <c r="HP115" s="351" t="str">
        <f t="shared" si="119"/>
        <v>не выгружено 00</v>
      </c>
      <c r="HQ115" s="351" t="str">
        <f t="shared" si="120"/>
        <v>выгружено A1</v>
      </c>
      <c r="HR115" s="351">
        <f t="shared" si="121"/>
        <v>1</v>
      </c>
      <c r="HS115" s="351" t="b">
        <f t="shared" si="122"/>
        <v>0</v>
      </c>
      <c r="HT115" s="351" t="str">
        <f t="shared" si="123"/>
        <v>Выпустить в 00</v>
      </c>
      <c r="HU115" s="351" t="str">
        <f t="shared" si="124"/>
        <v>0055-P2-CPC-GA1-TRM-00409</v>
      </c>
      <c r="HV115" s="351">
        <f t="shared" si="125"/>
        <v>43987</v>
      </c>
      <c r="HW115" s="351" t="str">
        <f t="shared" si="126"/>
        <v>0055-P2-CPC-GA1-TRM-00409</v>
      </c>
      <c r="HX115" s="351">
        <f t="shared" si="127"/>
        <v>44033</v>
      </c>
      <c r="HY115" s="364"/>
      <c r="HZ115" s="361" t="str">
        <f t="shared" si="128"/>
        <v>выгружено</v>
      </c>
      <c r="IA115" s="361" t="str">
        <f t="shared" si="129"/>
        <v>A1</v>
      </c>
      <c r="IB115" s="361">
        <f t="shared" si="130"/>
        <v>1</v>
      </c>
      <c r="IC115" s="361">
        <f t="shared" si="131"/>
        <v>1</v>
      </c>
      <c r="ID115" s="351" t="str">
        <f t="shared" si="132"/>
        <v>1</v>
      </c>
      <c r="IE115" s="351" t="s">
        <v>894</v>
      </c>
      <c r="IF115" s="356">
        <v>1</v>
      </c>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row>
    <row r="116" spans="1:287" s="1" customFormat="1" ht="42.75" customHeight="1">
      <c r="A116" s="15"/>
      <c r="B116" s="31" t="s">
        <v>164</v>
      </c>
      <c r="C116" s="31" t="s">
        <v>165</v>
      </c>
      <c r="D116" s="14"/>
      <c r="E116" s="14"/>
      <c r="F116" s="14"/>
      <c r="G116" s="14"/>
      <c r="H116" s="14" t="s">
        <v>723</v>
      </c>
      <c r="I116" s="14" t="s">
        <v>724</v>
      </c>
      <c r="J116" s="14"/>
      <c r="K116" s="14"/>
      <c r="L116" s="14"/>
      <c r="M116" s="14"/>
      <c r="N116" s="14"/>
      <c r="O116" s="14"/>
      <c r="P116" s="14" t="s">
        <v>725</v>
      </c>
      <c r="Q116" s="14" t="s">
        <v>726</v>
      </c>
      <c r="R116" s="14" t="s">
        <v>215</v>
      </c>
      <c r="S116" s="14" t="s">
        <v>399</v>
      </c>
      <c r="T116" s="14" t="s">
        <v>408</v>
      </c>
      <c r="U116" s="14" t="s">
        <v>166</v>
      </c>
      <c r="V116" s="14"/>
      <c r="W116" s="14" t="str">
        <f>CONCATENATE(X116,"-",Y116,"-",Z116,AA116,,AB116,"-",AC116)</f>
        <v>4-30-JGCC-0001</v>
      </c>
      <c r="X116" s="31">
        <v>4</v>
      </c>
      <c r="Y116" s="31">
        <v>30</v>
      </c>
      <c r="Z116" s="14" t="s">
        <v>188</v>
      </c>
      <c r="AA116" s="14" t="s">
        <v>331</v>
      </c>
      <c r="AB116" s="14"/>
      <c r="AC116" s="31" t="s">
        <v>194</v>
      </c>
      <c r="AD116" s="14"/>
      <c r="AE116" s="31">
        <v>3</v>
      </c>
      <c r="AF116" s="31">
        <v>3</v>
      </c>
      <c r="AG116" s="31" t="s">
        <v>174</v>
      </c>
      <c r="AH116" s="31">
        <v>437</v>
      </c>
      <c r="AI116" s="31" t="s">
        <v>230</v>
      </c>
      <c r="AJ116" s="14"/>
      <c r="AK116" s="14"/>
      <c r="AL116" s="14" t="s">
        <v>128</v>
      </c>
      <c r="AM116" s="14"/>
      <c r="AN116" s="14" t="s">
        <v>178</v>
      </c>
      <c r="AO116" s="14" t="str">
        <f>CONCATENATE("0055-",B116,"-",C116,"-","4",".",AE116,".",AF116,".",AG116,".",AH116,"-",AL116,".",AN116,"-",AI116)</f>
        <v>0055-CPC-GA1-4.3.3.30.437-ATH2.SB-0011</v>
      </c>
      <c r="AP116" s="14" t="str">
        <f>CONCATENATE("0055-",B116,"-",C116,"-","4",".",AE116,".",AF116,".",AG116,".",AH116,"-",AL116,"-",AN116,"-",AI116,"_",BD116,"_",U116)</f>
        <v>0055-CPC-GA1-4.3.3.30.437-ATH2-SB-0011_A1_ER</v>
      </c>
      <c r="AQ116" s="21" t="s">
        <v>633</v>
      </c>
      <c r="AR116" s="21" t="s">
        <v>429</v>
      </c>
      <c r="AS116" s="21"/>
      <c r="AT116" s="21"/>
      <c r="AU116" s="21" t="s">
        <v>352</v>
      </c>
      <c r="AV116" s="21" t="s">
        <v>368</v>
      </c>
      <c r="AW116" s="21" t="str">
        <f>CONCATENATE(AQ116," ",AS116,CHAR(10),W116,CHAR(10),AU116)</f>
        <v>AGDS Control Cabinet 
4-30-JGCC-0001
Electrical circuits</v>
      </c>
      <c r="AX116" s="21" t="str">
        <f>CONCATENATE(AR116," ",AT116,CHAR(10),W116,CHAR(10),AV116)</f>
        <v>Системный шкаф АСКЗ 
4-30-JGCC-0001
Схема электрическая принципиальная</v>
      </c>
      <c r="AY116" s="14"/>
      <c r="AZ116" s="14" t="s">
        <v>798</v>
      </c>
      <c r="BA116" s="14" t="s">
        <v>600</v>
      </c>
      <c r="BB116" s="14" t="str">
        <f t="shared" si="145"/>
        <v>A1</v>
      </c>
      <c r="BC116" s="14" t="str">
        <f t="shared" si="146"/>
        <v>IFR</v>
      </c>
      <c r="BD116" s="14" t="str">
        <f>BB116</f>
        <v>A1</v>
      </c>
      <c r="BE116" s="14"/>
      <c r="BF116" s="14"/>
      <c r="BG116" s="20"/>
      <c r="BH116" s="14"/>
      <c r="BI116" s="14"/>
      <c r="BJ116" s="336">
        <v>44088</v>
      </c>
      <c r="BK116" s="336">
        <f ca="1">IF(BM116&gt;0,BL116,IF(BJ116&lt;TODAY(),WORKDAY(TODAY(),10),BJ116))</f>
        <v>43987</v>
      </c>
      <c r="BL116" s="41">
        <v>43987</v>
      </c>
      <c r="BM116" s="14" t="s">
        <v>860</v>
      </c>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336">
        <f>WORKDAY(BJ116,10)</f>
        <v>44102</v>
      </c>
      <c r="CR116" s="336">
        <f ca="1">IF(BM116&gt;0,WORKDAY(BK116,20),"-")</f>
        <v>44015</v>
      </c>
      <c r="CS116" s="336">
        <v>44033</v>
      </c>
      <c r="CT116" s="325" t="s">
        <v>905</v>
      </c>
      <c r="CU116" s="143">
        <v>1</v>
      </c>
      <c r="CV116" s="41">
        <f>FG116-(28+15)</f>
        <v>43579</v>
      </c>
      <c r="CW116" s="41">
        <f>CV116</f>
        <v>43579</v>
      </c>
      <c r="CX116" s="14"/>
      <c r="CY116" s="14"/>
      <c r="CZ116" s="41" t="str">
        <f>IF(CY116&gt;0,WORKDAY(CV116,10),"-")</f>
        <v>-</v>
      </c>
      <c r="DA116" s="41" t="str">
        <f>IF(CY116&gt;0,WORKDAY(CW116,10),"-")</f>
        <v>-</v>
      </c>
      <c r="DB116" s="14"/>
      <c r="DC116" s="14"/>
      <c r="DD116" s="143"/>
      <c r="DE116" s="41" t="str">
        <f>IF(DC116&gt;0,WORKDAY(CZ116,10),"-")</f>
        <v>-</v>
      </c>
      <c r="DF116" s="41" t="str">
        <f>IF(DC116&gt;0,WORKDAY(DA116,10),"-")</f>
        <v>-</v>
      </c>
      <c r="DG116" s="14"/>
      <c r="DH116" s="14"/>
      <c r="DI116" s="41" t="str">
        <f>IF(DH116&gt;0,WORKDAY(DE116,10),"-")</f>
        <v>-</v>
      </c>
      <c r="DJ116" s="41" t="str">
        <f>IF(DH116&gt;0,WORKDAY(DF116,10),"-")</f>
        <v>-</v>
      </c>
      <c r="DK116" s="14"/>
      <c r="DL116" s="14"/>
      <c r="DM116" s="143"/>
      <c r="DN116" s="41" t="str">
        <f>IF(DL116&gt;0,WORKDAY(DI116,10),"-")</f>
        <v>-</v>
      </c>
      <c r="DO116" s="41" t="str">
        <f>IF(DL116&gt;0,WORKDAY(DJ116,10),"-")</f>
        <v>-</v>
      </c>
      <c r="DP116" s="14"/>
      <c r="DQ116" s="14"/>
      <c r="DR116" s="41" t="str">
        <f>IF(DQ116&gt;0,WORKDAY(DN116,10),"-")</f>
        <v>-</v>
      </c>
      <c r="DS116" s="41" t="str">
        <f>IF(DQ116&gt;0,WORKDAY(DO116,10),"-")</f>
        <v>-</v>
      </c>
      <c r="DT116" s="14"/>
      <c r="DU116" s="14"/>
      <c r="DV116" s="205"/>
      <c r="DW116" s="41" t="str">
        <f>IF(DU116&gt;0,WORKDAY(DR116,10),"-")</f>
        <v>-</v>
      </c>
      <c r="DX116" s="41" t="str">
        <f>IF(DU116&gt;0,WORKDAY(DS116,10),"-")</f>
        <v>-</v>
      </c>
      <c r="DY116" s="14"/>
      <c r="DZ116" s="14"/>
      <c r="EA116" s="41" t="str">
        <f>IF(DZ116&gt;0,WORKDAY(DW116,10),"-")</f>
        <v>-</v>
      </c>
      <c r="EB116" s="41" t="str">
        <f>IF(DZ116&gt;0,WORKDAY(DX116,10),"-")</f>
        <v>-</v>
      </c>
      <c r="EC116" s="14"/>
      <c r="ED116" s="14"/>
      <c r="EE116" s="205"/>
      <c r="EF116" s="41" t="str">
        <f>IF(ED116&gt;0,WORKDAY(EA116,10),"-")</f>
        <v>-</v>
      </c>
      <c r="EG116" s="41" t="str">
        <f>IF(ED116&gt;0,WORKDAY(EB116,10),"-")</f>
        <v>-</v>
      </c>
      <c r="EH116" s="14"/>
      <c r="EI116" s="14"/>
      <c r="EJ116" s="41" t="str">
        <f>IF(EI116&gt;0,WORKDAY(EF116,10),"-")</f>
        <v>-</v>
      </c>
      <c r="EK116" s="41" t="str">
        <f>IF(EI116&gt;0,WORKDAY(EG116,10),"-")</f>
        <v>-</v>
      </c>
      <c r="EL116" s="14"/>
      <c r="EM116" s="14"/>
      <c r="EN116" s="205"/>
      <c r="EO116" s="41" t="str">
        <f>IF(EM116&gt;0,WORKDAY(EJ116,10),"-")</f>
        <v>-</v>
      </c>
      <c r="EP116" s="41" t="str">
        <f>IF(EM116&gt;0,WORKDAY(EK116,10),"-")</f>
        <v>-</v>
      </c>
      <c r="EQ116" s="14"/>
      <c r="ER116" s="14"/>
      <c r="ES116" s="41" t="str">
        <f>IF(ER116&gt;0,WORKDAY(EO116,10),"-")</f>
        <v>-</v>
      </c>
      <c r="ET116" s="41" t="str">
        <f>IF(ER116&gt;0,WORKDAY(EP116,10),"-")</f>
        <v>-</v>
      </c>
      <c r="EU116" s="14"/>
      <c r="EV116" s="14"/>
      <c r="EW116" s="205"/>
      <c r="EX116" s="41" t="str">
        <f>IF(EV116&gt;0,WORKDAY(ES116,10),"-")</f>
        <v>-</v>
      </c>
      <c r="EY116" s="41" t="str">
        <f>IF(EV116&gt;0,WORKDAY(ET116,10),"-")</f>
        <v>-</v>
      </c>
      <c r="EZ116" s="14"/>
      <c r="FA116" s="14"/>
      <c r="FB116" s="41" t="str">
        <f>IF(FA116&gt;0,WORKDAY(EX116,10),"-")</f>
        <v>-</v>
      </c>
      <c r="FC116" s="41" t="str">
        <f>IF(FA116&gt;0,WORKDAY(EY116,10),"-")</f>
        <v>-</v>
      </c>
      <c r="FD116" s="14"/>
      <c r="FE116" s="14"/>
      <c r="FF116" s="295"/>
      <c r="FG116" s="41">
        <v>43622</v>
      </c>
      <c r="FH116" s="41">
        <f>FG116</f>
        <v>43622</v>
      </c>
      <c r="FI116" s="41"/>
      <c r="FJ116" s="14"/>
      <c r="FK116" s="41" t="str">
        <f>IF(FJ116&gt;0,WORKDAY(FG116,10),"-")</f>
        <v>-</v>
      </c>
      <c r="FL116" s="41" t="str">
        <f>IF(FJ116&gt;0,WORKDAY(FH116,10),"-")</f>
        <v>-</v>
      </c>
      <c r="FM116" s="14"/>
      <c r="FN116" s="14"/>
      <c r="FO116" s="143"/>
      <c r="FP116" s="41">
        <v>43622</v>
      </c>
      <c r="FQ116" s="41">
        <f>FP116</f>
        <v>43622</v>
      </c>
      <c r="FR116" s="14"/>
      <c r="FS116" s="14"/>
      <c r="FT116" s="41" t="str">
        <f>IF(FS116&gt;0,WORKDAY(FP116,10),"-")</f>
        <v>-</v>
      </c>
      <c r="FU116" s="41" t="str">
        <f>IF(FS116&gt;0,WORKDAY(FQ116,10),"-")</f>
        <v>-</v>
      </c>
      <c r="FV116" s="14"/>
      <c r="FW116" s="14"/>
      <c r="FX116" s="205"/>
      <c r="FY116" s="41">
        <v>43622</v>
      </c>
      <c r="FZ116" s="41">
        <f>FY116</f>
        <v>43622</v>
      </c>
      <c r="GA116" s="14"/>
      <c r="GB116" s="14"/>
      <c r="GC116" s="41" t="str">
        <f>IF(GB116&gt;0,WORKDAY(FY116,10),"-")</f>
        <v>-</v>
      </c>
      <c r="GD116" s="41" t="str">
        <f>IF(GB116&gt;0,WORKDAY(FZ116,10),"-")</f>
        <v>-</v>
      </c>
      <c r="GE116" s="14"/>
      <c r="GF116" s="14"/>
      <c r="GG116" s="205"/>
      <c r="GH116" s="41"/>
      <c r="GI116" s="41"/>
      <c r="GJ116" s="14"/>
      <c r="GK116" s="14"/>
      <c r="GL116" s="41" t="str">
        <f>IF(GK116&gt;0,WORKDAY(GH116,10),"-")</f>
        <v>-</v>
      </c>
      <c r="GM116" s="41" t="str">
        <f>IF(GK116&gt;0,WORKDAY(GI116,10),"-")</f>
        <v>-</v>
      </c>
      <c r="GN116" s="14"/>
      <c r="GO116" s="14"/>
      <c r="GP116" s="228"/>
      <c r="GQ116" s="295"/>
      <c r="GR116" s="295"/>
      <c r="GS116" s="295"/>
      <c r="GT116" s="295"/>
      <c r="GU116" s="295"/>
      <c r="GV116" s="295"/>
      <c r="GW116" s="295"/>
      <c r="GX116" s="295"/>
      <c r="GY116" s="295"/>
      <c r="GZ116" s="147"/>
      <c r="HA116" s="143">
        <f t="shared" ca="1" si="109"/>
        <v>1</v>
      </c>
      <c r="HB116" s="44">
        <f t="shared" ca="1" si="110"/>
        <v>1.3819095477386936E-3</v>
      </c>
      <c r="HC116" s="44">
        <f t="shared" ca="1" si="111"/>
        <v>2.5125628140703518E-3</v>
      </c>
      <c r="HD116" s="44">
        <f t="shared" ca="1" si="112"/>
        <v>2.2357723577235778E-3</v>
      </c>
      <c r="HE116" s="44">
        <f t="shared" ca="1" si="113"/>
        <v>4.0650406504065045E-3</v>
      </c>
      <c r="HF116" s="44"/>
      <c r="HG116" s="44"/>
      <c r="HH116" s="261"/>
      <c r="HI116" s="14" t="str">
        <f t="shared" si="114"/>
        <v>GA</v>
      </c>
      <c r="HJ116" s="41">
        <f t="shared" si="115"/>
        <v>43987</v>
      </c>
      <c r="HK116" s="267" t="str">
        <f t="shared" si="116"/>
        <v>A1</v>
      </c>
      <c r="HL116" s="268" t="str">
        <f t="shared" si="117"/>
        <v>0055-P2-GA1-CPC-TRM-00503</v>
      </c>
      <c r="HM116" s="320">
        <v>1</v>
      </c>
      <c r="HN116" t="s">
        <v>816</v>
      </c>
      <c r="HO116" s="351">
        <f t="shared" si="118"/>
        <v>1</v>
      </c>
      <c r="HP116" s="351" t="str">
        <f t="shared" si="119"/>
        <v>не выгружено 00</v>
      </c>
      <c r="HQ116" s="351" t="str">
        <f t="shared" si="120"/>
        <v>выгружено A1</v>
      </c>
      <c r="HR116" s="351">
        <f t="shared" si="121"/>
        <v>1</v>
      </c>
      <c r="HS116" s="351" t="b">
        <f t="shared" si="122"/>
        <v>0</v>
      </c>
      <c r="HT116" s="351" t="str">
        <f t="shared" si="123"/>
        <v>Выпустить в 00</v>
      </c>
      <c r="HU116" s="351" t="str">
        <f t="shared" si="124"/>
        <v>0055-P2-CPC-GA1-TRM-00409</v>
      </c>
      <c r="HV116" s="351">
        <f t="shared" si="125"/>
        <v>43987</v>
      </c>
      <c r="HW116" s="351" t="str">
        <f t="shared" si="126"/>
        <v>0055-P2-CPC-GA1-TRM-00409</v>
      </c>
      <c r="HX116" s="351">
        <f t="shared" si="127"/>
        <v>44033</v>
      </c>
      <c r="HY116" s="364"/>
      <c r="HZ116" s="361" t="str">
        <f t="shared" si="128"/>
        <v>выгружено</v>
      </c>
      <c r="IA116" s="361" t="str">
        <f t="shared" si="129"/>
        <v>A1</v>
      </c>
      <c r="IB116" s="361">
        <f t="shared" si="130"/>
        <v>1</v>
      </c>
      <c r="IC116" s="361">
        <f t="shared" si="131"/>
        <v>1</v>
      </c>
      <c r="ID116" s="351" t="str">
        <f t="shared" si="132"/>
        <v>1</v>
      </c>
      <c r="IE116" s="351" t="s">
        <v>894</v>
      </c>
      <c r="IF116" s="356">
        <v>1</v>
      </c>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row>
    <row r="117" spans="1:287" s="1" customFormat="1" ht="42.75" customHeight="1">
      <c r="A117" s="15"/>
      <c r="B117" s="31" t="s">
        <v>164</v>
      </c>
      <c r="C117" s="31" t="s">
        <v>165</v>
      </c>
      <c r="D117" s="14"/>
      <c r="E117" s="14"/>
      <c r="F117" s="14"/>
      <c r="G117" s="14"/>
      <c r="H117" s="14" t="s">
        <v>723</v>
      </c>
      <c r="I117" s="14" t="s">
        <v>724</v>
      </c>
      <c r="J117" s="14"/>
      <c r="K117" s="14"/>
      <c r="L117" s="14"/>
      <c r="M117" s="14"/>
      <c r="N117" s="14"/>
      <c r="O117" s="14"/>
      <c r="P117" s="14" t="s">
        <v>725</v>
      </c>
      <c r="Q117" s="14" t="s">
        <v>726</v>
      </c>
      <c r="R117" s="14" t="s">
        <v>215</v>
      </c>
      <c r="S117" s="14" t="s">
        <v>399</v>
      </c>
      <c r="T117" s="14" t="s">
        <v>408</v>
      </c>
      <c r="U117" s="14" t="s">
        <v>166</v>
      </c>
      <c r="V117" s="14"/>
      <c r="W117" s="14" t="str">
        <f>CONCATENATE(X117,"-",Y117,"-",Z117,AA117,,AB117,"-",AC117)</f>
        <v>4-30-JGCC-0001</v>
      </c>
      <c r="X117" s="31">
        <v>4</v>
      </c>
      <c r="Y117" s="31">
        <v>30</v>
      </c>
      <c r="Z117" s="14" t="s">
        <v>188</v>
      </c>
      <c r="AA117" s="14" t="s">
        <v>331</v>
      </c>
      <c r="AB117" s="14"/>
      <c r="AC117" s="31" t="s">
        <v>194</v>
      </c>
      <c r="AD117" s="14"/>
      <c r="AE117" s="31">
        <v>3</v>
      </c>
      <c r="AF117" s="31">
        <v>3</v>
      </c>
      <c r="AG117" s="31" t="s">
        <v>174</v>
      </c>
      <c r="AH117" s="31">
        <v>437</v>
      </c>
      <c r="AI117" s="31" t="s">
        <v>230</v>
      </c>
      <c r="AJ117" s="14"/>
      <c r="AK117" s="14"/>
      <c r="AL117" s="14" t="s">
        <v>128</v>
      </c>
      <c r="AM117" s="14"/>
      <c r="AN117" s="14" t="s">
        <v>675</v>
      </c>
      <c r="AO117" s="14" t="str">
        <f>CONCATENATE("0055-",B117,"-",C117,"-","4",".",AE117,".",AF117,".",AG117,".",AH117,"-",AL117,".",AN117,"-",AI117)</f>
        <v>0055-CPC-GA1-4.3.3.30.437-ATH2.JH-0011</v>
      </c>
      <c r="AP117" s="14" t="str">
        <f>CONCATENATE("0055-",B117,"-",C117,"-","4",".",AE117,".",AF117,".",AG117,".",AH117,"-",AL117,"-",AN117,"-",AI117,"_",BD117,"_",U117)</f>
        <v>0055-CPC-GA1-4.3.3.30.437-ATH2-JH-0011_00_ER</v>
      </c>
      <c r="AQ117" s="21" t="s">
        <v>633</v>
      </c>
      <c r="AR117" s="21" t="s">
        <v>429</v>
      </c>
      <c r="AS117" s="21"/>
      <c r="AT117" s="21"/>
      <c r="AU117" s="21" t="s">
        <v>315</v>
      </c>
      <c r="AV117" s="21" t="s">
        <v>316</v>
      </c>
      <c r="AW117" s="21" t="str">
        <f>CONCATENATE(AQ117," ",AS117,CHAR(10),W117,CHAR(10),AU117)</f>
        <v>AGDS Control Cabinet 
4-30-JGCC-0001
Passport</v>
      </c>
      <c r="AX117" s="21" t="str">
        <f>CONCATENATE(AR117," ",AT117,CHAR(10),W117,CHAR(10),AV117)</f>
        <v>Системный шкаф АСКЗ 
4-30-JGCC-0001
Паспорт</v>
      </c>
      <c r="AY117" s="14"/>
      <c r="AZ117" s="14" t="s">
        <v>798</v>
      </c>
      <c r="BA117" s="14" t="s">
        <v>600</v>
      </c>
      <c r="BB117" s="14" t="str">
        <f t="shared" si="145"/>
        <v>00</v>
      </c>
      <c r="BC117" s="14" t="str">
        <f t="shared" si="146"/>
        <v>IFU</v>
      </c>
      <c r="BD117" s="14" t="str">
        <f>BB117</f>
        <v>00</v>
      </c>
      <c r="BE117" s="14"/>
      <c r="BF117" s="14"/>
      <c r="BG117" s="20"/>
      <c r="BH117" s="14"/>
      <c r="BI117" s="14"/>
      <c r="BJ117" s="336">
        <v>44088</v>
      </c>
      <c r="BK117" s="336">
        <f ca="1">IF(BM117&gt;0,BL117,IF(BJ117&lt;TODAY(),WORKDAY(TODAY(),10),BJ117))</f>
        <v>43997</v>
      </c>
      <c r="BL117" s="41">
        <v>43997</v>
      </c>
      <c r="BM117" s="14" t="s">
        <v>866</v>
      </c>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336">
        <f>WORKDAY(BJ117,10)</f>
        <v>44102</v>
      </c>
      <c r="CR117" s="336">
        <f ca="1">IF(BM117&gt;0,WORKDAY(BK117,20),"-")</f>
        <v>44025</v>
      </c>
      <c r="CS117" s="336">
        <v>44013</v>
      </c>
      <c r="CT117" s="325" t="s">
        <v>903</v>
      </c>
      <c r="CU117" s="143">
        <v>3</v>
      </c>
      <c r="CV117" s="41">
        <f>FG117-(0)</f>
        <v>43622</v>
      </c>
      <c r="CW117" s="41">
        <f>CV117</f>
        <v>43622</v>
      </c>
      <c r="CX117" s="14"/>
      <c r="CY117" s="14"/>
      <c r="CZ117" s="41" t="str">
        <f>IF(CY117&gt;0,WORKDAY(CV117,10),"-")</f>
        <v>-</v>
      </c>
      <c r="DA117" s="41" t="str">
        <f>IF(CY117&gt;0,WORKDAY(CW117,10),"-")</f>
        <v>-</v>
      </c>
      <c r="DB117" s="14"/>
      <c r="DC117" s="14"/>
      <c r="DD117" s="143"/>
      <c r="DE117" s="41" t="str">
        <f>IF(DC117&gt;0,WORKDAY(CZ117,10),"-")</f>
        <v>-</v>
      </c>
      <c r="DF117" s="41" t="str">
        <f>IF(DC117&gt;0,WORKDAY(DA117,10),"-")</f>
        <v>-</v>
      </c>
      <c r="DG117" s="14"/>
      <c r="DH117" s="14"/>
      <c r="DI117" s="41" t="str">
        <f>IF(DH117&gt;0,WORKDAY(DE117,10),"-")</f>
        <v>-</v>
      </c>
      <c r="DJ117" s="41" t="str">
        <f>IF(DH117&gt;0,WORKDAY(DF117,10),"-")</f>
        <v>-</v>
      </c>
      <c r="DK117" s="14"/>
      <c r="DL117" s="14"/>
      <c r="DM117" s="143"/>
      <c r="DN117" s="41" t="str">
        <f>IF(DL117&gt;0,WORKDAY(DI117,10),"-")</f>
        <v>-</v>
      </c>
      <c r="DO117" s="41" t="str">
        <f>IF(DL117&gt;0,WORKDAY(DJ117,10),"-")</f>
        <v>-</v>
      </c>
      <c r="DP117" s="14"/>
      <c r="DQ117" s="14"/>
      <c r="DR117" s="41" t="str">
        <f>IF(DQ117&gt;0,WORKDAY(DN117,10),"-")</f>
        <v>-</v>
      </c>
      <c r="DS117" s="41" t="str">
        <f>IF(DQ117&gt;0,WORKDAY(DO117,10),"-")</f>
        <v>-</v>
      </c>
      <c r="DT117" s="14"/>
      <c r="DU117" s="14"/>
      <c r="DV117" s="205"/>
      <c r="DW117" s="41" t="str">
        <f>IF(DU117&gt;0,WORKDAY(DR117,10),"-")</f>
        <v>-</v>
      </c>
      <c r="DX117" s="41" t="str">
        <f>IF(DU117&gt;0,WORKDAY(DS117,10),"-")</f>
        <v>-</v>
      </c>
      <c r="DY117" s="14"/>
      <c r="DZ117" s="14"/>
      <c r="EA117" s="41" t="str">
        <f>IF(DZ117&gt;0,WORKDAY(DW117,10),"-")</f>
        <v>-</v>
      </c>
      <c r="EB117" s="41" t="str">
        <f>IF(DZ117&gt;0,WORKDAY(DX117,10),"-")</f>
        <v>-</v>
      </c>
      <c r="EC117" s="14"/>
      <c r="ED117" s="14"/>
      <c r="EE117" s="205"/>
      <c r="EF117" s="41" t="str">
        <f>IF(ED117&gt;0,WORKDAY(EA117,10),"-")</f>
        <v>-</v>
      </c>
      <c r="EG117" s="41" t="str">
        <f>IF(ED117&gt;0,WORKDAY(EB117,10),"-")</f>
        <v>-</v>
      </c>
      <c r="EH117" s="14"/>
      <c r="EI117" s="14"/>
      <c r="EJ117" s="41" t="str">
        <f>IF(EI117&gt;0,WORKDAY(EF117,10),"-")</f>
        <v>-</v>
      </c>
      <c r="EK117" s="41" t="str">
        <f>IF(EI117&gt;0,WORKDAY(EG117,10),"-")</f>
        <v>-</v>
      </c>
      <c r="EL117" s="14"/>
      <c r="EM117" s="14"/>
      <c r="EN117" s="205"/>
      <c r="EO117" s="41" t="str">
        <f>IF(EM117&gt;0,WORKDAY(EJ117,10),"-")</f>
        <v>-</v>
      </c>
      <c r="EP117" s="41" t="str">
        <f>IF(EM117&gt;0,WORKDAY(EK117,10),"-")</f>
        <v>-</v>
      </c>
      <c r="EQ117" s="14"/>
      <c r="ER117" s="14"/>
      <c r="ES117" s="41" t="str">
        <f>IF(ER117&gt;0,WORKDAY(EO117,10),"-")</f>
        <v>-</v>
      </c>
      <c r="ET117" s="41" t="str">
        <f>IF(ER117&gt;0,WORKDAY(EP117,10),"-")</f>
        <v>-</v>
      </c>
      <c r="EU117" s="14"/>
      <c r="EV117" s="14"/>
      <c r="EW117" s="205"/>
      <c r="EX117" s="41" t="str">
        <f>IF(EV117&gt;0,WORKDAY(ES117,10),"-")</f>
        <v>-</v>
      </c>
      <c r="EY117" s="41" t="str">
        <f>IF(EV117&gt;0,WORKDAY(ET117,10),"-")</f>
        <v>-</v>
      </c>
      <c r="EZ117" s="14"/>
      <c r="FA117" s="14"/>
      <c r="FB117" s="41" t="str">
        <f>IF(FA117&gt;0,WORKDAY(EX117,10),"-")</f>
        <v>-</v>
      </c>
      <c r="FC117" s="41" t="str">
        <f>IF(FA117&gt;0,WORKDAY(EY117,10),"-")</f>
        <v>-</v>
      </c>
      <c r="FD117" s="14"/>
      <c r="FE117" s="14"/>
      <c r="FF117" s="295"/>
      <c r="FG117" s="41">
        <v>43622</v>
      </c>
      <c r="FH117" s="41">
        <f>FG117</f>
        <v>43622</v>
      </c>
      <c r="FI117" s="14">
        <v>44088</v>
      </c>
      <c r="FJ117" s="14" t="s">
        <v>924</v>
      </c>
      <c r="FK117" s="41">
        <f>IF(FJ117&gt;0,WORKDAY(FG117,10),"-")</f>
        <v>43636</v>
      </c>
      <c r="FL117" s="41">
        <f>IF(FJ117&gt;0,WORKDAY(FH117,10),"-")</f>
        <v>43636</v>
      </c>
      <c r="FM117" s="14"/>
      <c r="FN117" s="14"/>
      <c r="FO117" s="143"/>
      <c r="FP117" s="41">
        <v>43622</v>
      </c>
      <c r="FQ117" s="41">
        <f>FP117</f>
        <v>43622</v>
      </c>
      <c r="FR117" s="14"/>
      <c r="FS117" s="14"/>
      <c r="FT117" s="41" t="str">
        <f>IF(FS117&gt;0,WORKDAY(FP117,10),"-")</f>
        <v>-</v>
      </c>
      <c r="FU117" s="41" t="str">
        <f>IF(FS117&gt;0,WORKDAY(FQ117,10),"-")</f>
        <v>-</v>
      </c>
      <c r="FV117" s="14"/>
      <c r="FW117" s="14"/>
      <c r="FX117" s="205"/>
      <c r="FY117" s="41">
        <v>43622</v>
      </c>
      <c r="FZ117" s="41">
        <f>FY117</f>
        <v>43622</v>
      </c>
      <c r="GA117" s="14"/>
      <c r="GB117" s="14"/>
      <c r="GC117" s="41" t="str">
        <f>IF(GB117&gt;0,WORKDAY(FY117,10),"-")</f>
        <v>-</v>
      </c>
      <c r="GD117" s="41" t="str">
        <f>IF(GB117&gt;0,WORKDAY(FZ117,10),"-")</f>
        <v>-</v>
      </c>
      <c r="GE117" s="14"/>
      <c r="GF117" s="14"/>
      <c r="GG117" s="205"/>
      <c r="GH117" s="41"/>
      <c r="GI117" s="41"/>
      <c r="GJ117" s="14"/>
      <c r="GK117" s="14"/>
      <c r="GL117" s="41" t="str">
        <f>IF(GK117&gt;0,WORKDAY(GH117,10),"-")</f>
        <v>-</v>
      </c>
      <c r="GM117" s="41" t="str">
        <f>IF(GK117&gt;0,WORKDAY(GI117,10),"-")</f>
        <v>-</v>
      </c>
      <c r="GN117" s="14"/>
      <c r="GO117" s="14"/>
      <c r="GP117" s="228"/>
      <c r="GQ117" s="295"/>
      <c r="GR117" s="295"/>
      <c r="GS117" s="295"/>
      <c r="GT117" s="295"/>
      <c r="GU117" s="295"/>
      <c r="GV117" s="295"/>
      <c r="GW117" s="295"/>
      <c r="GX117" s="295"/>
      <c r="GY117" s="295"/>
      <c r="GZ117" s="147"/>
      <c r="HA117" s="143">
        <f t="shared" ca="1" si="109"/>
        <v>1</v>
      </c>
      <c r="HB117" s="44">
        <f t="shared" ca="1" si="110"/>
        <v>2.5125628140703518E-3</v>
      </c>
      <c r="HC117" s="44">
        <f t="shared" ca="1" si="111"/>
        <v>2.5125628140703518E-3</v>
      </c>
      <c r="HD117" s="44">
        <f t="shared" ca="1" si="112"/>
        <v>4.0650406504065045E-3</v>
      </c>
      <c r="HE117" s="44">
        <f t="shared" ca="1" si="113"/>
        <v>4.0650406504065045E-3</v>
      </c>
      <c r="HF117" s="44"/>
      <c r="HG117" s="44"/>
      <c r="HH117" s="261"/>
      <c r="HI117" s="14" t="str">
        <f t="shared" si="114"/>
        <v>rev. 00</v>
      </c>
      <c r="HJ117" s="41">
        <f t="shared" si="115"/>
        <v>44088</v>
      </c>
      <c r="HK117" s="267" t="str">
        <f t="shared" si="116"/>
        <v>00</v>
      </c>
      <c r="HL117" s="268" t="str">
        <f t="shared" si="117"/>
        <v>0055-P2-CPC-GA1-TRM-00581</v>
      </c>
      <c r="HM117" s="320">
        <v>1</v>
      </c>
      <c r="HN117" t="s">
        <v>816</v>
      </c>
      <c r="HO117" s="351">
        <f t="shared" si="118"/>
        <v>3</v>
      </c>
      <c r="HP117" s="351" t="str">
        <f t="shared" si="119"/>
        <v>ожидание 00</v>
      </c>
      <c r="HQ117" s="351" t="str">
        <f t="shared" si="120"/>
        <v>выгружено 00</v>
      </c>
      <c r="HR117" s="351" t="str">
        <f t="shared" si="121"/>
        <v>ожидание 00</v>
      </c>
      <c r="HS117" s="351" t="b">
        <f t="shared" si="122"/>
        <v>0</v>
      </c>
      <c r="HT117" s="351" t="str">
        <f t="shared" si="123"/>
        <v>ожидание замечаний</v>
      </c>
      <c r="HU117" s="351" t="str">
        <f t="shared" si="124"/>
        <v>0055-P2-CPC-GA1-TRM-00396</v>
      </c>
      <c r="HV117" s="351">
        <f t="shared" si="125"/>
        <v>44088</v>
      </c>
      <c r="HW117" s="351" t="str">
        <f t="shared" si="126"/>
        <v>ожидание 00</v>
      </c>
      <c r="HX117" s="351" t="str">
        <f t="shared" si="127"/>
        <v>ожидание 00</v>
      </c>
      <c r="HY117" s="364"/>
      <c r="HZ117" s="361" t="str">
        <f t="shared" si="128"/>
        <v>выгружено</v>
      </c>
      <c r="IA117" s="361" t="str">
        <f t="shared" si="129"/>
        <v>00</v>
      </c>
      <c r="IB117" s="361" t="str">
        <f t="shared" si="130"/>
        <v>ожидание замечаний к ревизии</v>
      </c>
      <c r="IC117" s="361" t="str">
        <f t="shared" si="131"/>
        <v>00</v>
      </c>
      <c r="ID117" s="351" t="str">
        <f t="shared" si="132"/>
        <v>1</v>
      </c>
      <c r="IE117" s="351" t="s">
        <v>894</v>
      </c>
      <c r="IF117" s="356">
        <v>1</v>
      </c>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row>
    <row r="118" spans="1:287" s="27" customFormat="1" ht="15" customHeight="1">
      <c r="A118" s="15"/>
      <c r="B118" s="32"/>
      <c r="C118" s="32"/>
      <c r="D118" s="26"/>
      <c r="E118" s="26"/>
      <c r="F118" s="26"/>
      <c r="G118" s="26"/>
      <c r="H118" s="26"/>
      <c r="I118" s="26"/>
      <c r="J118" s="26"/>
      <c r="K118" s="26"/>
      <c r="L118" s="26"/>
      <c r="M118" s="26"/>
      <c r="N118" s="26"/>
      <c r="O118" s="26"/>
      <c r="P118" s="26"/>
      <c r="Q118" s="26"/>
      <c r="R118" s="26"/>
      <c r="S118" s="26"/>
      <c r="T118" s="26"/>
      <c r="U118" s="26"/>
      <c r="V118" s="26"/>
      <c r="W118" s="32"/>
      <c r="X118" s="32"/>
      <c r="Y118" s="32"/>
      <c r="Z118" s="32"/>
      <c r="AA118" s="32"/>
      <c r="AB118" s="32"/>
      <c r="AC118" s="32"/>
      <c r="AD118" s="26"/>
      <c r="AE118" s="32"/>
      <c r="AF118" s="32"/>
      <c r="AG118" s="32"/>
      <c r="AH118" s="32"/>
      <c r="AI118" s="32"/>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341"/>
      <c r="BK118" s="341"/>
      <c r="BL118" s="163"/>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338"/>
      <c r="CR118" s="338"/>
      <c r="CS118" s="338"/>
      <c r="CT118" s="326"/>
      <c r="CU118" s="219"/>
      <c r="CV118" s="26"/>
      <c r="CW118" s="26"/>
      <c r="CX118" s="26"/>
      <c r="CY118" s="26"/>
      <c r="CZ118" s="26"/>
      <c r="DA118" s="26"/>
      <c r="DB118" s="26"/>
      <c r="DC118" s="26"/>
      <c r="DD118" s="219"/>
      <c r="DE118" s="26"/>
      <c r="DF118" s="26"/>
      <c r="DG118" s="26"/>
      <c r="DH118" s="26"/>
      <c r="DI118" s="26"/>
      <c r="DJ118" s="26"/>
      <c r="DK118" s="26"/>
      <c r="DL118" s="26"/>
      <c r="DM118" s="219"/>
      <c r="DN118" s="26"/>
      <c r="DO118" s="26"/>
      <c r="DP118" s="26"/>
      <c r="DQ118" s="26"/>
      <c r="DR118" s="26"/>
      <c r="DS118" s="26"/>
      <c r="DT118" s="26"/>
      <c r="DU118" s="26"/>
      <c r="DV118" s="229"/>
      <c r="DW118" s="26"/>
      <c r="DX118" s="26"/>
      <c r="DY118" s="26"/>
      <c r="DZ118" s="26"/>
      <c r="EA118" s="26"/>
      <c r="EB118" s="26"/>
      <c r="EC118" s="26"/>
      <c r="ED118" s="26"/>
      <c r="EE118" s="229"/>
      <c r="EF118" s="26"/>
      <c r="EG118" s="26"/>
      <c r="EH118" s="26"/>
      <c r="EI118" s="26"/>
      <c r="EJ118" s="26"/>
      <c r="EK118" s="26"/>
      <c r="EL118" s="26"/>
      <c r="EM118" s="26"/>
      <c r="EN118" s="229"/>
      <c r="EO118" s="26"/>
      <c r="EP118" s="26"/>
      <c r="EQ118" s="26"/>
      <c r="ER118" s="26"/>
      <c r="ES118" s="26"/>
      <c r="ET118" s="26"/>
      <c r="EU118" s="26"/>
      <c r="EV118" s="26"/>
      <c r="EW118" s="229"/>
      <c r="EX118" s="26"/>
      <c r="EY118" s="26"/>
      <c r="EZ118" s="26"/>
      <c r="FA118" s="26"/>
      <c r="FB118" s="26"/>
      <c r="FC118" s="26"/>
      <c r="FD118" s="26"/>
      <c r="FE118" s="26"/>
      <c r="FF118" s="229"/>
      <c r="FG118" s="26"/>
      <c r="FH118" s="26"/>
      <c r="FI118" s="26"/>
      <c r="FJ118" s="26"/>
      <c r="FK118" s="26"/>
      <c r="FL118" s="26"/>
      <c r="FM118" s="26"/>
      <c r="FN118" s="26"/>
      <c r="FO118" s="219"/>
      <c r="FP118" s="26"/>
      <c r="FQ118" s="26"/>
      <c r="FR118" s="26"/>
      <c r="FS118" s="26"/>
      <c r="FT118" s="26"/>
      <c r="FU118" s="26"/>
      <c r="FV118" s="26"/>
      <c r="FW118" s="26"/>
      <c r="FX118" s="229"/>
      <c r="FY118" s="26"/>
      <c r="FZ118" s="26"/>
      <c r="GA118" s="26"/>
      <c r="GB118" s="26"/>
      <c r="GC118" s="26"/>
      <c r="GD118" s="26"/>
      <c r="GE118" s="26"/>
      <c r="GF118" s="26"/>
      <c r="GG118" s="229"/>
      <c r="GH118" s="26"/>
      <c r="GI118" s="26"/>
      <c r="GJ118" s="26"/>
      <c r="GK118" s="26"/>
      <c r="GL118" s="26"/>
      <c r="GM118" s="26"/>
      <c r="GN118" s="26"/>
      <c r="GO118" s="26"/>
      <c r="GP118" s="229"/>
      <c r="GQ118" s="229"/>
      <c r="GR118" s="229"/>
      <c r="GS118" s="229"/>
      <c r="GT118" s="229"/>
      <c r="GU118" s="229"/>
      <c r="GV118" s="229"/>
      <c r="GW118" s="229"/>
      <c r="GX118" s="229"/>
      <c r="GY118" s="229"/>
      <c r="GZ118" s="229"/>
      <c r="HA118" s="143">
        <f t="shared" si="109"/>
        <v>0</v>
      </c>
      <c r="HB118" s="44">
        <f t="shared" si="110"/>
        <v>0</v>
      </c>
      <c r="HC118" s="44">
        <f t="shared" si="111"/>
        <v>0</v>
      </c>
      <c r="HD118" s="44">
        <f t="shared" si="112"/>
        <v>0</v>
      </c>
      <c r="HE118" s="44">
        <f t="shared" si="113"/>
        <v>0</v>
      </c>
      <c r="HF118" s="44"/>
      <c r="HG118" s="26"/>
      <c r="HH118" s="262"/>
      <c r="HI118" s="14" t="str">
        <f t="shared" si="114"/>
        <v>не выпущено</v>
      </c>
      <c r="HJ118" s="41" t="str">
        <f t="shared" si="115"/>
        <v>-</v>
      </c>
      <c r="HK118" s="267" t="str">
        <f t="shared" si="116"/>
        <v>-</v>
      </c>
      <c r="HL118" s="268" t="str">
        <f t="shared" si="117"/>
        <v>-</v>
      </c>
      <c r="HM118" s="320">
        <v>1</v>
      </c>
      <c r="HN118"/>
      <c r="HO118" s="351" t="str">
        <f t="shared" si="118"/>
        <v>---/---</v>
      </c>
      <c r="HP118" s="351" t="str">
        <f t="shared" si="119"/>
        <v>---/---</v>
      </c>
      <c r="HQ118" s="351" t="str">
        <f t="shared" si="120"/>
        <v>---/---</v>
      </c>
      <c r="HR118" s="351" t="str">
        <f t="shared" si="121"/>
        <v>---/---</v>
      </c>
      <c r="HS118" s="351" t="b">
        <f t="shared" si="122"/>
        <v>0</v>
      </c>
      <c r="HT118" s="351" t="str">
        <f t="shared" si="123"/>
        <v>---/---</v>
      </c>
      <c r="HU118" s="351" t="str">
        <f t="shared" si="124"/>
        <v>---/---</v>
      </c>
      <c r="HV118" s="351" t="str">
        <f t="shared" si="125"/>
        <v>---/---</v>
      </c>
      <c r="HW118" s="351" t="str">
        <f t="shared" si="126"/>
        <v>---/---</v>
      </c>
      <c r="HX118" s="351" t="str">
        <f t="shared" si="127"/>
        <v>---/---</v>
      </c>
      <c r="HY118" s="364"/>
      <c r="HZ118" s="361" t="str">
        <f t="shared" si="128"/>
        <v>---/---</v>
      </c>
      <c r="IA118" s="361" t="str">
        <f t="shared" si="129"/>
        <v>---/---</v>
      </c>
      <c r="IB118" s="361" t="str">
        <f t="shared" si="130"/>
        <v>---/---</v>
      </c>
      <c r="IC118" s="361" t="str">
        <f t="shared" si="131"/>
        <v>---/---</v>
      </c>
      <c r="ID118" s="351" t="str">
        <f t="shared" si="132"/>
        <v>---/---</v>
      </c>
      <c r="IE118" s="351" t="s">
        <v>897</v>
      </c>
      <c r="IF118" s="356"/>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row>
    <row r="119" spans="1:287" s="1" customFormat="1" ht="57" customHeight="1">
      <c r="A119" s="15"/>
      <c r="B119" s="31" t="s">
        <v>164</v>
      </c>
      <c r="C119" s="31" t="s">
        <v>165</v>
      </c>
      <c r="D119" s="14"/>
      <c r="E119" s="14"/>
      <c r="F119" s="14"/>
      <c r="G119" s="14"/>
      <c r="H119" s="14" t="s">
        <v>723</v>
      </c>
      <c r="I119" s="14" t="s">
        <v>724</v>
      </c>
      <c r="J119" s="14"/>
      <c r="K119" s="14"/>
      <c r="L119" s="14"/>
      <c r="M119" s="14"/>
      <c r="N119" s="14"/>
      <c r="O119" s="14"/>
      <c r="P119" s="14" t="s">
        <v>725</v>
      </c>
      <c r="Q119" s="14" t="s">
        <v>726</v>
      </c>
      <c r="R119" s="14" t="s">
        <v>215</v>
      </c>
      <c r="S119" s="14" t="s">
        <v>399</v>
      </c>
      <c r="T119" s="14" t="s">
        <v>408</v>
      </c>
      <c r="U119" s="14" t="s">
        <v>166</v>
      </c>
      <c r="V119" s="14"/>
      <c r="W119" s="14" t="str">
        <f>CONCATENATE(X119,"-",Y119,"-",Z119,AA119,,AB119,"-",AC119)</f>
        <v>4-30-JGMCU-0001</v>
      </c>
      <c r="X119" s="31">
        <v>4</v>
      </c>
      <c r="Y119" s="31">
        <v>30</v>
      </c>
      <c r="Z119" s="14" t="s">
        <v>188</v>
      </c>
      <c r="AA119" s="14" t="s">
        <v>333</v>
      </c>
      <c r="AB119" s="14" t="s">
        <v>392</v>
      </c>
      <c r="AC119" s="31" t="s">
        <v>194</v>
      </c>
      <c r="AD119" s="14"/>
      <c r="AE119" s="31">
        <v>3</v>
      </c>
      <c r="AF119" s="31">
        <v>3</v>
      </c>
      <c r="AG119" s="31" t="s">
        <v>174</v>
      </c>
      <c r="AH119" s="31">
        <v>437</v>
      </c>
      <c r="AI119" s="31" t="s">
        <v>231</v>
      </c>
      <c r="AJ119" s="14"/>
      <c r="AK119" s="14"/>
      <c r="AL119" s="14" t="s">
        <v>128</v>
      </c>
      <c r="AM119" s="14"/>
      <c r="AN119" s="14" t="s">
        <v>175</v>
      </c>
      <c r="AO119" s="14" t="str">
        <f>CONCATENATE("0055-",B119,"-",C119,"-","4",".",AE119,".",AF119,".",AG119,".",AH119,"-",AL119,".",AN119,"-",AI119)</f>
        <v>0055-CPC-GA1-4.3.3.30.437-ATH2.RD-0012</v>
      </c>
      <c r="AP119" s="14" t="str">
        <f>CONCATENATE("0055-",B119,"-",C119,"-","4",".",AE119,".",AF119,".",AG119,".",AH119,"-",AL119,"-",AN119,"-",AI119,"_",BD119,"_",U119)</f>
        <v>0055-CPC-GA1-4.3.3.30.437-ATH2-RD-0012_A1_ER</v>
      </c>
      <c r="AQ119" s="21" t="s">
        <v>356</v>
      </c>
      <c r="AR119" s="21" t="s">
        <v>430</v>
      </c>
      <c r="AS119" s="21" t="s">
        <v>623</v>
      </c>
      <c r="AT119" s="21" t="s">
        <v>622</v>
      </c>
      <c r="AU119" s="21" t="s">
        <v>349</v>
      </c>
      <c r="AV119" s="21" t="s">
        <v>365</v>
      </c>
      <c r="AW119" s="21" t="str">
        <f>CONCATENATE(AQ119," ",AS119,CHAR(10),W119,CHAR(10),AU119)</f>
        <v>AGDS Marshalling Cabinet for IS and NON-IS channels
4-30-JGMCU-0001
List of drawings</v>
      </c>
      <c r="AX119" s="21" t="str">
        <f>CONCATENATE(AR119," ",AT119,CHAR(10),W119,CHAR(10),AV119)</f>
        <v>Шкаф кроссовый АСКЗ, аналоговые и дискретные сигналы, искробезопасный и неискробезопасный
4-30-JGMCU-0001
Ведомость документов</v>
      </c>
      <c r="AY119" s="14"/>
      <c r="AZ119" s="14" t="s">
        <v>798</v>
      </c>
      <c r="BA119" s="14" t="s">
        <v>600</v>
      </c>
      <c r="BB119" s="14" t="str">
        <f t="shared" ref="BB119:BB123" si="148">IF(GK119&gt;0,"03",IF(GB119&gt;0,"02",IF(FS119&gt;0,"01",IF(FJ119&gt;0,"00",IF(FA119&gt;0,"H1",IF(ER119&gt;0,"G1",IF(EI119&gt;0,"F1",IF(DZ119&gt;0,"E1",IF(DQ119&gt;0,"D1",IF(DH119&gt;0,"C1",IF(CY119&gt;0,"B1",IF(BM119&gt;0,"A1","-"))))))))))))</f>
        <v>A1</v>
      </c>
      <c r="BC119" s="14" t="str">
        <f t="shared" ref="BC119:BC123" si="149">IF(OR(BB119="A1",BB119="B1",BB119="C1",BB119="D1",BB119="E1",BB119="F1",BB119="G1",BB119="H1"),"IFR",IF(OR(BB119="00",BB119="01",BB119="02",BB119="03",BB119="04",BB119="05"),"IFU","-"))</f>
        <v>IFR</v>
      </c>
      <c r="BD119" s="14" t="str">
        <f>BB119</f>
        <v>A1</v>
      </c>
      <c r="BE119" s="14"/>
      <c r="BF119" s="14"/>
      <c r="BG119" s="20"/>
      <c r="BH119" s="14"/>
      <c r="BI119" s="14"/>
      <c r="BJ119" s="336">
        <v>44088</v>
      </c>
      <c r="BK119" s="336">
        <f ca="1">IF(BM119&gt;0,BL119,IF(BJ119&lt;TODAY(),WORKDAY(TODAY(),10),BJ119))</f>
        <v>43987</v>
      </c>
      <c r="BL119" s="41">
        <v>43987</v>
      </c>
      <c r="BM119" s="14" t="s">
        <v>860</v>
      </c>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336">
        <f>WORKDAY(BJ119,20)</f>
        <v>44116</v>
      </c>
      <c r="CR119" s="336">
        <f ca="1">IF(BM119&gt;0,WORKDAY(BK119,20),"-")</f>
        <v>44015</v>
      </c>
      <c r="CS119" s="336">
        <v>44033</v>
      </c>
      <c r="CT119" s="325" t="s">
        <v>905</v>
      </c>
      <c r="CU119" s="143">
        <v>1</v>
      </c>
      <c r="CV119" s="41">
        <f>FG119-(28+15)</f>
        <v>43579</v>
      </c>
      <c r="CW119" s="41">
        <f>CV119</f>
        <v>43579</v>
      </c>
      <c r="CX119" s="14"/>
      <c r="CY119" s="14"/>
      <c r="CZ119" s="41" t="str">
        <f>IF(CY119&gt;0,WORKDAY(CV119,10),"-")</f>
        <v>-</v>
      </c>
      <c r="DA119" s="41" t="str">
        <f>IF(CY119&gt;0,WORKDAY(CW119,10),"-")</f>
        <v>-</v>
      </c>
      <c r="DB119" s="14"/>
      <c r="DC119" s="14"/>
      <c r="DD119" s="143"/>
      <c r="DE119" s="41" t="str">
        <f>IF(DC119&gt;0,WORKDAY(CZ119,10),"-")</f>
        <v>-</v>
      </c>
      <c r="DF119" s="41" t="str">
        <f>IF(DC119&gt;0,WORKDAY(DA119,10),"-")</f>
        <v>-</v>
      </c>
      <c r="DG119" s="14"/>
      <c r="DH119" s="14"/>
      <c r="DI119" s="41" t="str">
        <f>IF(DH119&gt;0,WORKDAY(DE119,10),"-")</f>
        <v>-</v>
      </c>
      <c r="DJ119" s="41" t="str">
        <f>IF(DH119&gt;0,WORKDAY(DF119,10),"-")</f>
        <v>-</v>
      </c>
      <c r="DK119" s="14"/>
      <c r="DL119" s="14"/>
      <c r="DM119" s="143"/>
      <c r="DN119" s="41" t="str">
        <f>IF(DL119&gt;0,WORKDAY(DI119,10),"-")</f>
        <v>-</v>
      </c>
      <c r="DO119" s="41" t="str">
        <f>IF(DL119&gt;0,WORKDAY(DJ119,10),"-")</f>
        <v>-</v>
      </c>
      <c r="DP119" s="14"/>
      <c r="DQ119" s="14"/>
      <c r="DR119" s="41" t="str">
        <f>IF(DQ119&gt;0,WORKDAY(DN119,10),"-")</f>
        <v>-</v>
      </c>
      <c r="DS119" s="41" t="str">
        <f>IF(DQ119&gt;0,WORKDAY(DO119,10),"-")</f>
        <v>-</v>
      </c>
      <c r="DT119" s="14"/>
      <c r="DU119" s="14"/>
      <c r="DV119" s="205"/>
      <c r="DW119" s="41" t="str">
        <f>IF(DU119&gt;0,WORKDAY(DR119,10),"-")</f>
        <v>-</v>
      </c>
      <c r="DX119" s="41" t="str">
        <f>IF(DU119&gt;0,WORKDAY(DS119,10),"-")</f>
        <v>-</v>
      </c>
      <c r="DY119" s="14"/>
      <c r="DZ119" s="14"/>
      <c r="EA119" s="41" t="str">
        <f>IF(DZ119&gt;0,WORKDAY(DW119,10),"-")</f>
        <v>-</v>
      </c>
      <c r="EB119" s="41" t="str">
        <f>IF(DZ119&gt;0,WORKDAY(DX119,10),"-")</f>
        <v>-</v>
      </c>
      <c r="EC119" s="14"/>
      <c r="ED119" s="14"/>
      <c r="EE119" s="205"/>
      <c r="EF119" s="41" t="str">
        <f>IF(ED119&gt;0,WORKDAY(EA119,10),"-")</f>
        <v>-</v>
      </c>
      <c r="EG119" s="41" t="str">
        <f>IF(ED119&gt;0,WORKDAY(EB119,10),"-")</f>
        <v>-</v>
      </c>
      <c r="EH119" s="14"/>
      <c r="EI119" s="14"/>
      <c r="EJ119" s="41" t="str">
        <f>IF(EI119&gt;0,WORKDAY(EF119,10),"-")</f>
        <v>-</v>
      </c>
      <c r="EK119" s="41" t="str">
        <f>IF(EI119&gt;0,WORKDAY(EG119,10),"-")</f>
        <v>-</v>
      </c>
      <c r="EL119" s="14"/>
      <c r="EM119" s="14"/>
      <c r="EN119" s="205"/>
      <c r="EO119" s="41" t="str">
        <f>IF(EM119&gt;0,WORKDAY(EJ119,10),"-")</f>
        <v>-</v>
      </c>
      <c r="EP119" s="41" t="str">
        <f>IF(EM119&gt;0,WORKDAY(EK119,10),"-")</f>
        <v>-</v>
      </c>
      <c r="EQ119" s="14"/>
      <c r="ER119" s="14"/>
      <c r="ES119" s="41" t="str">
        <f>IF(ER119&gt;0,WORKDAY(EO119,10),"-")</f>
        <v>-</v>
      </c>
      <c r="ET119" s="41" t="str">
        <f>IF(ER119&gt;0,WORKDAY(EP119,10),"-")</f>
        <v>-</v>
      </c>
      <c r="EU119" s="14"/>
      <c r="EV119" s="14"/>
      <c r="EW119" s="205"/>
      <c r="EX119" s="41" t="str">
        <f>IF(EV119&gt;0,WORKDAY(ES119,10),"-")</f>
        <v>-</v>
      </c>
      <c r="EY119" s="41" t="str">
        <f>IF(EV119&gt;0,WORKDAY(ET119,10),"-")</f>
        <v>-</v>
      </c>
      <c r="EZ119" s="14"/>
      <c r="FA119" s="14"/>
      <c r="FB119" s="41" t="str">
        <f>IF(FA119&gt;0,WORKDAY(EX119,10),"-")</f>
        <v>-</v>
      </c>
      <c r="FC119" s="41" t="str">
        <f>IF(FA119&gt;0,WORKDAY(EY119,10),"-")</f>
        <v>-</v>
      </c>
      <c r="FD119" s="14"/>
      <c r="FE119" s="14"/>
      <c r="FF119" s="295"/>
      <c r="FG119" s="41">
        <v>43622</v>
      </c>
      <c r="FH119" s="41">
        <f>FG119</f>
        <v>43622</v>
      </c>
      <c r="FI119" s="41"/>
      <c r="FJ119" s="14"/>
      <c r="FK119" s="41" t="str">
        <f>IF(FJ119&gt;0,WORKDAY(FG119,10),"-")</f>
        <v>-</v>
      </c>
      <c r="FL119" s="41" t="str">
        <f>IF(FJ119&gt;0,WORKDAY(FH119,10),"-")</f>
        <v>-</v>
      </c>
      <c r="FM119" s="14"/>
      <c r="FN119" s="14"/>
      <c r="FO119" s="143"/>
      <c r="FP119" s="41">
        <v>43622</v>
      </c>
      <c r="FQ119" s="41" t="str">
        <f t="shared" ref="FQ119" si="150">IF(BT119&gt;0,IF(DQ119&gt;0,WORKDAY(DP119,20),IF(DH119&gt;0,WORKDAY(DG119,30),IF(DC119&gt;0,WORKDAY(DB119,40),FP119))),"-")</f>
        <v>-</v>
      </c>
      <c r="FR119" s="14"/>
      <c r="FS119" s="14"/>
      <c r="FT119" s="41" t="str">
        <f>IF(FS119&gt;0,WORKDAY(FP119,10),"-")</f>
        <v>-</v>
      </c>
      <c r="FU119" s="41" t="str">
        <f>IF(FS119&gt;0,WORKDAY(FQ119,10),"-")</f>
        <v>-</v>
      </c>
      <c r="FV119" s="14"/>
      <c r="FW119" s="14"/>
      <c r="FX119" s="205"/>
      <c r="FY119" s="41">
        <v>43622</v>
      </c>
      <c r="FZ119" s="41">
        <f>FY119</f>
        <v>43622</v>
      </c>
      <c r="GA119" s="14"/>
      <c r="GB119" s="14"/>
      <c r="GC119" s="41" t="str">
        <f>IF(GB119&gt;0,WORKDAY(FY119,10),"-")</f>
        <v>-</v>
      </c>
      <c r="GD119" s="41" t="str">
        <f>IF(GB119&gt;0,WORKDAY(FZ119,10),"-")</f>
        <v>-</v>
      </c>
      <c r="GE119" s="14"/>
      <c r="GF119" s="14"/>
      <c r="GG119" s="205"/>
      <c r="GH119" s="41"/>
      <c r="GI119" s="41"/>
      <c r="GJ119" s="14"/>
      <c r="GK119" s="14"/>
      <c r="GL119" s="41" t="str">
        <f>IF(GK119&gt;0,WORKDAY(GH119,10),"-")</f>
        <v>-</v>
      </c>
      <c r="GM119" s="41" t="str">
        <f>IF(GK119&gt;0,WORKDAY(GI119,10),"-")</f>
        <v>-</v>
      </c>
      <c r="GN119" s="14"/>
      <c r="GO119" s="14"/>
      <c r="GP119" s="228"/>
      <c r="GQ119" s="295"/>
      <c r="GR119" s="295"/>
      <c r="GS119" s="295"/>
      <c r="GT119" s="295"/>
      <c r="GU119" s="295"/>
      <c r="GV119" s="295"/>
      <c r="GW119" s="295"/>
      <c r="GX119" s="295"/>
      <c r="GY119" s="295"/>
      <c r="GZ119" s="147"/>
      <c r="HA119" s="143">
        <f t="shared" ca="1" si="109"/>
        <v>1</v>
      </c>
      <c r="HB119" s="44">
        <f t="shared" ca="1" si="110"/>
        <v>1.3819095477386936E-3</v>
      </c>
      <c r="HC119" s="44">
        <f t="shared" ca="1" si="111"/>
        <v>2.5125628140703518E-3</v>
      </c>
      <c r="HD119" s="44">
        <f t="shared" ca="1" si="112"/>
        <v>2.2357723577235778E-3</v>
      </c>
      <c r="HE119" s="44">
        <f t="shared" ca="1" si="113"/>
        <v>4.0650406504065045E-3</v>
      </c>
      <c r="HF119" s="44"/>
      <c r="HG119" s="44"/>
      <c r="HH119" s="261"/>
      <c r="HI119" s="14" t="str">
        <f t="shared" si="114"/>
        <v>GA</v>
      </c>
      <c r="HJ119" s="41">
        <f t="shared" si="115"/>
        <v>43987</v>
      </c>
      <c r="HK119" s="267" t="str">
        <f t="shared" si="116"/>
        <v>A1</v>
      </c>
      <c r="HL119" s="268" t="str">
        <f t="shared" si="117"/>
        <v>0055-P2-GA1-CPC-TRM-00503</v>
      </c>
      <c r="HM119" s="320">
        <v>1</v>
      </c>
      <c r="HN119" t="s">
        <v>817</v>
      </c>
      <c r="HO119" s="351">
        <f t="shared" si="118"/>
        <v>1</v>
      </c>
      <c r="HP119" s="351" t="str">
        <f t="shared" si="119"/>
        <v>не выгружено 00</v>
      </c>
      <c r="HQ119" s="351" t="str">
        <f t="shared" si="120"/>
        <v>выгружено A1</v>
      </c>
      <c r="HR119" s="351">
        <f t="shared" si="121"/>
        <v>1</v>
      </c>
      <c r="HS119" s="351" t="b">
        <f t="shared" si="122"/>
        <v>0</v>
      </c>
      <c r="HT119" s="351" t="str">
        <f t="shared" si="123"/>
        <v>Выпустить в 00</v>
      </c>
      <c r="HU119" s="351" t="str">
        <f t="shared" si="124"/>
        <v>0055-P2-CPC-GA1-TRM-00409</v>
      </c>
      <c r="HV119" s="351">
        <f t="shared" si="125"/>
        <v>43987</v>
      </c>
      <c r="HW119" s="351" t="str">
        <f t="shared" si="126"/>
        <v>0055-P2-CPC-GA1-TRM-00409</v>
      </c>
      <c r="HX119" s="351">
        <f t="shared" si="127"/>
        <v>44033</v>
      </c>
      <c r="HY119" s="364"/>
      <c r="HZ119" s="361" t="str">
        <f t="shared" si="128"/>
        <v>выгружено</v>
      </c>
      <c r="IA119" s="361" t="str">
        <f t="shared" si="129"/>
        <v>A1</v>
      </c>
      <c r="IB119" s="361">
        <f t="shared" si="130"/>
        <v>1</v>
      </c>
      <c r="IC119" s="361">
        <f t="shared" si="131"/>
        <v>1</v>
      </c>
      <c r="ID119" s="351" t="str">
        <f t="shared" si="132"/>
        <v>1</v>
      </c>
      <c r="IE119" s="351" t="s">
        <v>894</v>
      </c>
      <c r="IF119" s="356">
        <v>1</v>
      </c>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row>
    <row r="120" spans="1:287" s="1" customFormat="1" ht="57" customHeight="1">
      <c r="A120" s="15"/>
      <c r="B120" s="31" t="s">
        <v>164</v>
      </c>
      <c r="C120" s="31" t="s">
        <v>165</v>
      </c>
      <c r="D120" s="14"/>
      <c r="E120" s="14"/>
      <c r="F120" s="14"/>
      <c r="G120" s="14"/>
      <c r="H120" s="14" t="s">
        <v>723</v>
      </c>
      <c r="I120" s="14" t="s">
        <v>724</v>
      </c>
      <c r="J120" s="14"/>
      <c r="K120" s="14"/>
      <c r="L120" s="14"/>
      <c r="M120" s="14"/>
      <c r="N120" s="14"/>
      <c r="O120" s="14"/>
      <c r="P120" s="14" t="s">
        <v>725</v>
      </c>
      <c r="Q120" s="14" t="s">
        <v>726</v>
      </c>
      <c r="R120" s="14" t="s">
        <v>215</v>
      </c>
      <c r="S120" s="14" t="s">
        <v>399</v>
      </c>
      <c r="T120" s="14" t="s">
        <v>408</v>
      </c>
      <c r="U120" s="14" t="s">
        <v>166</v>
      </c>
      <c r="V120" s="14"/>
      <c r="W120" s="14" t="str">
        <f>CONCATENATE(X120,"-",Y120,"-",Z120,AA120,,AB120,"-",AC120)</f>
        <v>4-30-JGMCU-0001</v>
      </c>
      <c r="X120" s="31">
        <v>4</v>
      </c>
      <c r="Y120" s="31">
        <v>30</v>
      </c>
      <c r="Z120" s="14" t="s">
        <v>188</v>
      </c>
      <c r="AA120" s="14" t="s">
        <v>333</v>
      </c>
      <c r="AB120" s="14" t="s">
        <v>392</v>
      </c>
      <c r="AC120" s="31" t="s">
        <v>194</v>
      </c>
      <c r="AD120" s="14"/>
      <c r="AE120" s="31">
        <v>3</v>
      </c>
      <c r="AF120" s="31">
        <v>3</v>
      </c>
      <c r="AG120" s="31" t="s">
        <v>174</v>
      </c>
      <c r="AH120" s="31">
        <v>437</v>
      </c>
      <c r="AI120" s="31" t="s">
        <v>231</v>
      </c>
      <c r="AJ120" s="14"/>
      <c r="AK120" s="14"/>
      <c r="AL120" s="14" t="s">
        <v>128</v>
      </c>
      <c r="AM120" s="14"/>
      <c r="AN120" s="14" t="s">
        <v>176</v>
      </c>
      <c r="AO120" s="14" t="str">
        <f>CONCATENATE("0055-",B120,"-",C120,"-","4",".",AE120,".",AF120,".",AG120,".",AH120,"-",AL120,".",AN120,"-",AI120)</f>
        <v>0055-CPC-GA1-4.3.3.30.437-ATH2.SP-0012</v>
      </c>
      <c r="AP120" s="14" t="str">
        <f>CONCATENATE("0055-",B120,"-",C120,"-","4",".",AE120,".",AF120,".",AG120,".",AH120,"-",AL120,"-",AN120,"-",AI120,"_",BD120,"_",U120)</f>
        <v>0055-CPC-GA1-4.3.3.30.437-ATH2-SP-0012_A1_ER</v>
      </c>
      <c r="AQ120" s="21" t="s">
        <v>356</v>
      </c>
      <c r="AR120" s="21" t="s">
        <v>430</v>
      </c>
      <c r="AS120" s="21" t="s">
        <v>623</v>
      </c>
      <c r="AT120" s="21" t="s">
        <v>622</v>
      </c>
      <c r="AU120" s="21" t="s">
        <v>350</v>
      </c>
      <c r="AV120" s="21" t="s">
        <v>366</v>
      </c>
      <c r="AW120" s="21" t="str">
        <f>CONCATENATE(AQ120," ",AS120,CHAR(10),W120,CHAR(10),AU120)</f>
        <v>AGDS Marshalling Cabinet for IS and NON-IS channels
4-30-JGMCU-0001
List of elements</v>
      </c>
      <c r="AX120" s="21" t="str">
        <f>CONCATENATE(AR120," ",AT120,CHAR(10),W120,CHAR(10),AV120)</f>
        <v>Шкаф кроссовый АСКЗ, аналоговые и дискретные сигналы, искробезопасный и неискробезопасный
4-30-JGMCU-0001
Перечень элементов</v>
      </c>
      <c r="AY120" s="14"/>
      <c r="AZ120" s="14" t="s">
        <v>798</v>
      </c>
      <c r="BA120" s="14" t="s">
        <v>600</v>
      </c>
      <c r="BB120" s="14" t="str">
        <f t="shared" si="148"/>
        <v>A1</v>
      </c>
      <c r="BC120" s="14" t="str">
        <f t="shared" si="149"/>
        <v>IFR</v>
      </c>
      <c r="BD120" s="14" t="str">
        <f>BB120</f>
        <v>A1</v>
      </c>
      <c r="BE120" s="14"/>
      <c r="BF120" s="14"/>
      <c r="BG120" s="20"/>
      <c r="BH120" s="14"/>
      <c r="BI120" s="14"/>
      <c r="BJ120" s="336">
        <v>44088</v>
      </c>
      <c r="BK120" s="336">
        <f ca="1">IF(BM120&gt;0,BL120,IF(BJ120&lt;TODAY(),WORKDAY(TODAY(),10),BJ120))</f>
        <v>43987</v>
      </c>
      <c r="BL120" s="41">
        <v>43987</v>
      </c>
      <c r="BM120" s="14" t="s">
        <v>860</v>
      </c>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336">
        <f>WORKDAY(BJ120,20)</f>
        <v>44116</v>
      </c>
      <c r="CR120" s="336">
        <f ca="1">IF(BM120&gt;0,WORKDAY(BK120,20),"-")</f>
        <v>44015</v>
      </c>
      <c r="CS120" s="336">
        <v>44033</v>
      </c>
      <c r="CT120" s="325" t="s">
        <v>905</v>
      </c>
      <c r="CU120" s="143">
        <v>1</v>
      </c>
      <c r="CV120" s="41">
        <f>FG120-(28+15)</f>
        <v>43579</v>
      </c>
      <c r="CW120" s="41">
        <f>CV120</f>
        <v>43579</v>
      </c>
      <c r="CX120" s="14"/>
      <c r="CY120" s="14"/>
      <c r="CZ120" s="41" t="str">
        <f>IF(CY120&gt;0,WORKDAY(CV120,10),"-")</f>
        <v>-</v>
      </c>
      <c r="DA120" s="41" t="str">
        <f>IF(CY120&gt;0,WORKDAY(CW120,10),"-")</f>
        <v>-</v>
      </c>
      <c r="DB120" s="14"/>
      <c r="DC120" s="14"/>
      <c r="DD120" s="143"/>
      <c r="DE120" s="41" t="str">
        <f>IF(DC120&gt;0,WORKDAY(CZ120,10),"-")</f>
        <v>-</v>
      </c>
      <c r="DF120" s="41" t="str">
        <f>IF(DC120&gt;0,WORKDAY(DA120,10),"-")</f>
        <v>-</v>
      </c>
      <c r="DG120" s="14"/>
      <c r="DH120" s="14"/>
      <c r="DI120" s="41" t="str">
        <f>IF(DH120&gt;0,WORKDAY(DE120,10),"-")</f>
        <v>-</v>
      </c>
      <c r="DJ120" s="41" t="str">
        <f>IF(DH120&gt;0,WORKDAY(DF120,10),"-")</f>
        <v>-</v>
      </c>
      <c r="DK120" s="14"/>
      <c r="DL120" s="14"/>
      <c r="DM120" s="143"/>
      <c r="DN120" s="41" t="str">
        <f>IF(DL120&gt;0,WORKDAY(DI120,10),"-")</f>
        <v>-</v>
      </c>
      <c r="DO120" s="41" t="str">
        <f>IF(DL120&gt;0,WORKDAY(DJ120,10),"-")</f>
        <v>-</v>
      </c>
      <c r="DP120" s="14"/>
      <c r="DQ120" s="14"/>
      <c r="DR120" s="41" t="str">
        <f>IF(DQ120&gt;0,WORKDAY(DN120,10),"-")</f>
        <v>-</v>
      </c>
      <c r="DS120" s="41" t="str">
        <f>IF(DQ120&gt;0,WORKDAY(DO120,10),"-")</f>
        <v>-</v>
      </c>
      <c r="DT120" s="14"/>
      <c r="DU120" s="14"/>
      <c r="DV120" s="205"/>
      <c r="DW120" s="41" t="str">
        <f>IF(DU120&gt;0,WORKDAY(DR120,10),"-")</f>
        <v>-</v>
      </c>
      <c r="DX120" s="41" t="str">
        <f>IF(DU120&gt;0,WORKDAY(DS120,10),"-")</f>
        <v>-</v>
      </c>
      <c r="DY120" s="14"/>
      <c r="DZ120" s="14"/>
      <c r="EA120" s="41" t="str">
        <f>IF(DZ120&gt;0,WORKDAY(DW120,10),"-")</f>
        <v>-</v>
      </c>
      <c r="EB120" s="41" t="str">
        <f>IF(DZ120&gt;0,WORKDAY(DX120,10),"-")</f>
        <v>-</v>
      </c>
      <c r="EC120" s="14"/>
      <c r="ED120" s="14"/>
      <c r="EE120" s="205"/>
      <c r="EF120" s="41" t="str">
        <f>IF(ED120&gt;0,WORKDAY(EA120,10),"-")</f>
        <v>-</v>
      </c>
      <c r="EG120" s="41" t="str">
        <f>IF(ED120&gt;0,WORKDAY(EB120,10),"-")</f>
        <v>-</v>
      </c>
      <c r="EH120" s="14"/>
      <c r="EI120" s="14"/>
      <c r="EJ120" s="41" t="str">
        <f>IF(EI120&gt;0,WORKDAY(EF120,10),"-")</f>
        <v>-</v>
      </c>
      <c r="EK120" s="41" t="str">
        <f>IF(EI120&gt;0,WORKDAY(EG120,10),"-")</f>
        <v>-</v>
      </c>
      <c r="EL120" s="14"/>
      <c r="EM120" s="14"/>
      <c r="EN120" s="205"/>
      <c r="EO120" s="41" t="str">
        <f>IF(EM120&gt;0,WORKDAY(EJ120,10),"-")</f>
        <v>-</v>
      </c>
      <c r="EP120" s="41" t="str">
        <f>IF(EM120&gt;0,WORKDAY(EK120,10),"-")</f>
        <v>-</v>
      </c>
      <c r="EQ120" s="14"/>
      <c r="ER120" s="14"/>
      <c r="ES120" s="41" t="str">
        <f>IF(ER120&gt;0,WORKDAY(EO120,10),"-")</f>
        <v>-</v>
      </c>
      <c r="ET120" s="41" t="str">
        <f>IF(ER120&gt;0,WORKDAY(EP120,10),"-")</f>
        <v>-</v>
      </c>
      <c r="EU120" s="14"/>
      <c r="EV120" s="14"/>
      <c r="EW120" s="205"/>
      <c r="EX120" s="41" t="str">
        <f>IF(EV120&gt;0,WORKDAY(ES120,10),"-")</f>
        <v>-</v>
      </c>
      <c r="EY120" s="41" t="str">
        <f>IF(EV120&gt;0,WORKDAY(ET120,10),"-")</f>
        <v>-</v>
      </c>
      <c r="EZ120" s="14"/>
      <c r="FA120" s="14"/>
      <c r="FB120" s="41" t="str">
        <f>IF(FA120&gt;0,WORKDAY(EX120,10),"-")</f>
        <v>-</v>
      </c>
      <c r="FC120" s="41" t="str">
        <f>IF(FA120&gt;0,WORKDAY(EY120,10),"-")</f>
        <v>-</v>
      </c>
      <c r="FD120" s="14"/>
      <c r="FE120" s="14"/>
      <c r="FF120" s="295"/>
      <c r="FG120" s="41">
        <v>43622</v>
      </c>
      <c r="FH120" s="41">
        <f>FG120</f>
        <v>43622</v>
      </c>
      <c r="FI120" s="41"/>
      <c r="FJ120" s="14"/>
      <c r="FK120" s="41" t="str">
        <f>IF(FJ120&gt;0,WORKDAY(FG120,10),"-")</f>
        <v>-</v>
      </c>
      <c r="FL120" s="41" t="str">
        <f>IF(FJ120&gt;0,WORKDAY(FH120,10),"-")</f>
        <v>-</v>
      </c>
      <c r="FM120" s="14"/>
      <c r="FN120" s="14"/>
      <c r="FO120" s="143"/>
      <c r="FP120" s="41">
        <v>43622</v>
      </c>
      <c r="FQ120" s="41">
        <f>FP120</f>
        <v>43622</v>
      </c>
      <c r="FR120" s="14"/>
      <c r="FS120" s="14"/>
      <c r="FT120" s="41" t="str">
        <f>IF(FS120&gt;0,WORKDAY(FP120,10),"-")</f>
        <v>-</v>
      </c>
      <c r="FU120" s="41" t="str">
        <f>IF(FS120&gt;0,WORKDAY(FQ120,10),"-")</f>
        <v>-</v>
      </c>
      <c r="FV120" s="14"/>
      <c r="FW120" s="14"/>
      <c r="FX120" s="205"/>
      <c r="FY120" s="41">
        <v>43622</v>
      </c>
      <c r="FZ120" s="41">
        <f>FY120</f>
        <v>43622</v>
      </c>
      <c r="GA120" s="14"/>
      <c r="GB120" s="14"/>
      <c r="GC120" s="41" t="str">
        <f>IF(GB120&gt;0,WORKDAY(FY120,10),"-")</f>
        <v>-</v>
      </c>
      <c r="GD120" s="41" t="str">
        <f>IF(GB120&gt;0,WORKDAY(FZ120,10),"-")</f>
        <v>-</v>
      </c>
      <c r="GE120" s="14"/>
      <c r="GF120" s="14"/>
      <c r="GG120" s="205"/>
      <c r="GH120" s="41"/>
      <c r="GI120" s="41"/>
      <c r="GJ120" s="14"/>
      <c r="GK120" s="14"/>
      <c r="GL120" s="41" t="str">
        <f>IF(GK120&gt;0,WORKDAY(GH120,10),"-")</f>
        <v>-</v>
      </c>
      <c r="GM120" s="41" t="str">
        <f>IF(GK120&gt;0,WORKDAY(GI120,10),"-")</f>
        <v>-</v>
      </c>
      <c r="GN120" s="14"/>
      <c r="GO120" s="14"/>
      <c r="GP120" s="228"/>
      <c r="GQ120" s="295"/>
      <c r="GR120" s="295"/>
      <c r="GS120" s="295"/>
      <c r="GT120" s="295"/>
      <c r="GU120" s="295"/>
      <c r="GV120" s="295"/>
      <c r="GW120" s="295"/>
      <c r="GX120" s="295"/>
      <c r="GY120" s="295"/>
      <c r="GZ120" s="147"/>
      <c r="HA120" s="143">
        <f t="shared" ca="1" si="109"/>
        <v>1</v>
      </c>
      <c r="HB120" s="44">
        <f t="shared" ca="1" si="110"/>
        <v>1.3819095477386936E-3</v>
      </c>
      <c r="HC120" s="44">
        <f t="shared" ca="1" si="111"/>
        <v>2.5125628140703518E-3</v>
      </c>
      <c r="HD120" s="44">
        <f t="shared" ca="1" si="112"/>
        <v>2.2357723577235778E-3</v>
      </c>
      <c r="HE120" s="44">
        <f t="shared" ca="1" si="113"/>
        <v>4.0650406504065045E-3</v>
      </c>
      <c r="HF120" s="44"/>
      <c r="HG120" s="44"/>
      <c r="HH120" s="261"/>
      <c r="HI120" s="14" t="str">
        <f t="shared" si="114"/>
        <v>GA</v>
      </c>
      <c r="HJ120" s="41">
        <f t="shared" si="115"/>
        <v>43987</v>
      </c>
      <c r="HK120" s="267" t="str">
        <f t="shared" si="116"/>
        <v>A1</v>
      </c>
      <c r="HL120" s="268" t="str">
        <f t="shared" si="117"/>
        <v>0055-P2-GA1-CPC-TRM-00503</v>
      </c>
      <c r="HM120" s="320">
        <v>1</v>
      </c>
      <c r="HN120" t="s">
        <v>817</v>
      </c>
      <c r="HO120" s="351">
        <f t="shared" si="118"/>
        <v>1</v>
      </c>
      <c r="HP120" s="351" t="str">
        <f t="shared" si="119"/>
        <v>не выгружено 00</v>
      </c>
      <c r="HQ120" s="351" t="str">
        <f t="shared" si="120"/>
        <v>выгружено A1</v>
      </c>
      <c r="HR120" s="351">
        <f t="shared" si="121"/>
        <v>1</v>
      </c>
      <c r="HS120" s="351" t="b">
        <f t="shared" si="122"/>
        <v>0</v>
      </c>
      <c r="HT120" s="351" t="str">
        <f t="shared" si="123"/>
        <v>Выпустить в 00</v>
      </c>
      <c r="HU120" s="351" t="str">
        <f t="shared" si="124"/>
        <v>0055-P2-CPC-GA1-TRM-00409</v>
      </c>
      <c r="HV120" s="351">
        <f t="shared" si="125"/>
        <v>43987</v>
      </c>
      <c r="HW120" s="351" t="str">
        <f t="shared" si="126"/>
        <v>0055-P2-CPC-GA1-TRM-00409</v>
      </c>
      <c r="HX120" s="351">
        <f t="shared" si="127"/>
        <v>44033</v>
      </c>
      <c r="HY120" s="364"/>
      <c r="HZ120" s="361" t="str">
        <f t="shared" si="128"/>
        <v>выгружено</v>
      </c>
      <c r="IA120" s="361" t="str">
        <f t="shared" si="129"/>
        <v>A1</v>
      </c>
      <c r="IB120" s="361">
        <f t="shared" si="130"/>
        <v>1</v>
      </c>
      <c r="IC120" s="361">
        <f t="shared" si="131"/>
        <v>1</v>
      </c>
      <c r="ID120" s="351" t="str">
        <f t="shared" si="132"/>
        <v>1</v>
      </c>
      <c r="IE120" s="351" t="s">
        <v>894</v>
      </c>
      <c r="IF120" s="356">
        <v>1</v>
      </c>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row>
    <row r="121" spans="1:287" s="1" customFormat="1" ht="57" customHeight="1">
      <c r="A121" s="15"/>
      <c r="B121" s="31" t="s">
        <v>164</v>
      </c>
      <c r="C121" s="31" t="s">
        <v>165</v>
      </c>
      <c r="D121" s="14"/>
      <c r="E121" s="14"/>
      <c r="F121" s="14"/>
      <c r="G121" s="14"/>
      <c r="H121" s="14" t="s">
        <v>723</v>
      </c>
      <c r="I121" s="14" t="s">
        <v>724</v>
      </c>
      <c r="J121" s="14"/>
      <c r="K121" s="14"/>
      <c r="L121" s="14"/>
      <c r="M121" s="14"/>
      <c r="N121" s="14"/>
      <c r="O121" s="14"/>
      <c r="P121" s="14" t="s">
        <v>725</v>
      </c>
      <c r="Q121" s="14" t="s">
        <v>726</v>
      </c>
      <c r="R121" s="14" t="s">
        <v>215</v>
      </c>
      <c r="S121" s="14" t="s">
        <v>399</v>
      </c>
      <c r="T121" s="14" t="s">
        <v>408</v>
      </c>
      <c r="U121" s="14" t="s">
        <v>166</v>
      </c>
      <c r="V121" s="14"/>
      <c r="W121" s="14" t="str">
        <f>CONCATENATE(X121,"-",Y121,"-",Z121,AA121,,AB121,"-",AC121)</f>
        <v>4-30-JGMCU-0001</v>
      </c>
      <c r="X121" s="31">
        <v>4</v>
      </c>
      <c r="Y121" s="31">
        <v>30</v>
      </c>
      <c r="Z121" s="14" t="s">
        <v>188</v>
      </c>
      <c r="AA121" s="14" t="s">
        <v>333</v>
      </c>
      <c r="AB121" s="14" t="s">
        <v>392</v>
      </c>
      <c r="AC121" s="31" t="s">
        <v>194</v>
      </c>
      <c r="AD121" s="14"/>
      <c r="AE121" s="31">
        <v>3</v>
      </c>
      <c r="AF121" s="31">
        <v>3</v>
      </c>
      <c r="AG121" s="31" t="s">
        <v>174</v>
      </c>
      <c r="AH121" s="31">
        <v>437</v>
      </c>
      <c r="AI121" s="31" t="s">
        <v>231</v>
      </c>
      <c r="AJ121" s="14"/>
      <c r="AK121" s="14"/>
      <c r="AL121" s="14" t="s">
        <v>128</v>
      </c>
      <c r="AM121" s="14"/>
      <c r="AN121" s="14" t="s">
        <v>177</v>
      </c>
      <c r="AO121" s="14" t="str">
        <f>CONCATENATE("0055-",B121,"-",C121,"-","4",".",AE121,".",AF121,".",AG121,".",AH121,"-",AL121,".",AN121,"-",AI121)</f>
        <v>0055-CPC-GA1-4.3.3.30.437-ATH2.V0-0012</v>
      </c>
      <c r="AP121" s="14" t="str">
        <f>CONCATENATE("0055-",B121,"-",C121,"-","4",".",AE121,".",AF121,".",AG121,".",AH121,"-",AL121,"-",AN121,"-",AI121,"_",BD121,"_",U121)</f>
        <v>0055-CPC-GA1-4.3.3.30.437-ATH2-V0-0012_A1_ER</v>
      </c>
      <c r="AQ121" s="21" t="s">
        <v>356</v>
      </c>
      <c r="AR121" s="21" t="s">
        <v>430</v>
      </c>
      <c r="AS121" s="21" t="s">
        <v>623</v>
      </c>
      <c r="AT121" s="21" t="s">
        <v>622</v>
      </c>
      <c r="AU121" s="21" t="s">
        <v>351</v>
      </c>
      <c r="AV121" s="21" t="s">
        <v>367</v>
      </c>
      <c r="AW121" s="21" t="str">
        <f>CONCATENATE(AQ121," ",AS121,CHAR(10),W121,CHAR(10),AU121)</f>
        <v>AGDS Marshalling Cabinet for IS and NON-IS channels
4-30-JGMCU-0001
General view drawings</v>
      </c>
      <c r="AX121" s="21" t="str">
        <f>CONCATENATE(AR121," ",AT121,CHAR(10),W121,CHAR(10),AV121)</f>
        <v>Шкаф кроссовый АСКЗ, аналоговые и дискретные сигналы, искробезопасный и неискробезопасный
4-30-JGMCU-0001
Чертеж общего вида</v>
      </c>
      <c r="AY121" s="14"/>
      <c r="AZ121" s="14" t="s">
        <v>798</v>
      </c>
      <c r="BA121" s="14" t="s">
        <v>600</v>
      </c>
      <c r="BB121" s="14" t="str">
        <f t="shared" si="148"/>
        <v>A1</v>
      </c>
      <c r="BC121" s="14" t="str">
        <f t="shared" si="149"/>
        <v>IFR</v>
      </c>
      <c r="BD121" s="14" t="str">
        <f>BB121</f>
        <v>A1</v>
      </c>
      <c r="BE121" s="14"/>
      <c r="BF121" s="14"/>
      <c r="BG121" s="20"/>
      <c r="BH121" s="14"/>
      <c r="BI121" s="14"/>
      <c r="BJ121" s="336">
        <v>44088</v>
      </c>
      <c r="BK121" s="336">
        <f ca="1">IF(BM121&gt;0,BL121,IF(BJ121&lt;TODAY(),WORKDAY(TODAY(),10),BJ121))</f>
        <v>43987</v>
      </c>
      <c r="BL121" s="41">
        <v>43987</v>
      </c>
      <c r="BM121" s="14" t="s">
        <v>860</v>
      </c>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336">
        <f>WORKDAY(BJ121,20)</f>
        <v>44116</v>
      </c>
      <c r="CR121" s="336">
        <f ca="1">IF(BM121&gt;0,WORKDAY(BK121,20),"-")</f>
        <v>44015</v>
      </c>
      <c r="CS121" s="336">
        <v>44033</v>
      </c>
      <c r="CT121" s="325" t="s">
        <v>905</v>
      </c>
      <c r="CU121" s="143">
        <v>1</v>
      </c>
      <c r="CV121" s="41">
        <f>FG121-(28+15)</f>
        <v>43579</v>
      </c>
      <c r="CW121" s="41">
        <f>CV121</f>
        <v>43579</v>
      </c>
      <c r="CX121" s="14"/>
      <c r="CY121" s="14"/>
      <c r="CZ121" s="41" t="str">
        <f>IF(CY121&gt;0,WORKDAY(CV121,10),"-")</f>
        <v>-</v>
      </c>
      <c r="DA121" s="41" t="str">
        <f>IF(CY121&gt;0,WORKDAY(CW121,10),"-")</f>
        <v>-</v>
      </c>
      <c r="DB121" s="14"/>
      <c r="DC121" s="14"/>
      <c r="DD121" s="143"/>
      <c r="DE121" s="41" t="str">
        <f>IF(DC121&gt;0,WORKDAY(CZ121,10),"-")</f>
        <v>-</v>
      </c>
      <c r="DF121" s="41" t="str">
        <f>IF(DC121&gt;0,WORKDAY(DA121,10),"-")</f>
        <v>-</v>
      </c>
      <c r="DG121" s="14"/>
      <c r="DH121" s="14"/>
      <c r="DI121" s="41" t="str">
        <f>IF(DH121&gt;0,WORKDAY(DE121,10),"-")</f>
        <v>-</v>
      </c>
      <c r="DJ121" s="41" t="str">
        <f>IF(DH121&gt;0,WORKDAY(DF121,10),"-")</f>
        <v>-</v>
      </c>
      <c r="DK121" s="14"/>
      <c r="DL121" s="14"/>
      <c r="DM121" s="143"/>
      <c r="DN121" s="41" t="str">
        <f>IF(DL121&gt;0,WORKDAY(DI121,10),"-")</f>
        <v>-</v>
      </c>
      <c r="DO121" s="41" t="str">
        <f>IF(DL121&gt;0,WORKDAY(DJ121,10),"-")</f>
        <v>-</v>
      </c>
      <c r="DP121" s="14"/>
      <c r="DQ121" s="14"/>
      <c r="DR121" s="41" t="str">
        <f>IF(DQ121&gt;0,WORKDAY(DN121,10),"-")</f>
        <v>-</v>
      </c>
      <c r="DS121" s="41" t="str">
        <f>IF(DQ121&gt;0,WORKDAY(DO121,10),"-")</f>
        <v>-</v>
      </c>
      <c r="DT121" s="14"/>
      <c r="DU121" s="14"/>
      <c r="DV121" s="205"/>
      <c r="DW121" s="41" t="str">
        <f>IF(DU121&gt;0,WORKDAY(DR121,10),"-")</f>
        <v>-</v>
      </c>
      <c r="DX121" s="41" t="str">
        <f>IF(DU121&gt;0,WORKDAY(DS121,10),"-")</f>
        <v>-</v>
      </c>
      <c r="DY121" s="14"/>
      <c r="DZ121" s="14"/>
      <c r="EA121" s="41" t="str">
        <f>IF(DZ121&gt;0,WORKDAY(DW121,10),"-")</f>
        <v>-</v>
      </c>
      <c r="EB121" s="41" t="str">
        <f>IF(DZ121&gt;0,WORKDAY(DX121,10),"-")</f>
        <v>-</v>
      </c>
      <c r="EC121" s="14"/>
      <c r="ED121" s="14"/>
      <c r="EE121" s="205"/>
      <c r="EF121" s="41" t="str">
        <f>IF(ED121&gt;0,WORKDAY(EA121,10),"-")</f>
        <v>-</v>
      </c>
      <c r="EG121" s="41" t="str">
        <f>IF(ED121&gt;0,WORKDAY(EB121,10),"-")</f>
        <v>-</v>
      </c>
      <c r="EH121" s="14"/>
      <c r="EI121" s="14"/>
      <c r="EJ121" s="41" t="str">
        <f>IF(EI121&gt;0,WORKDAY(EF121,10),"-")</f>
        <v>-</v>
      </c>
      <c r="EK121" s="41" t="str">
        <f>IF(EI121&gt;0,WORKDAY(EG121,10),"-")</f>
        <v>-</v>
      </c>
      <c r="EL121" s="14"/>
      <c r="EM121" s="14"/>
      <c r="EN121" s="205"/>
      <c r="EO121" s="41" t="str">
        <f>IF(EM121&gt;0,WORKDAY(EJ121,10),"-")</f>
        <v>-</v>
      </c>
      <c r="EP121" s="41" t="str">
        <f>IF(EM121&gt;0,WORKDAY(EK121,10),"-")</f>
        <v>-</v>
      </c>
      <c r="EQ121" s="14"/>
      <c r="ER121" s="14"/>
      <c r="ES121" s="41" t="str">
        <f>IF(ER121&gt;0,WORKDAY(EO121,10),"-")</f>
        <v>-</v>
      </c>
      <c r="ET121" s="41" t="str">
        <f>IF(ER121&gt;0,WORKDAY(EP121,10),"-")</f>
        <v>-</v>
      </c>
      <c r="EU121" s="14"/>
      <c r="EV121" s="14"/>
      <c r="EW121" s="205"/>
      <c r="EX121" s="41" t="str">
        <f>IF(EV121&gt;0,WORKDAY(ES121,10),"-")</f>
        <v>-</v>
      </c>
      <c r="EY121" s="41" t="str">
        <f>IF(EV121&gt;0,WORKDAY(ET121,10),"-")</f>
        <v>-</v>
      </c>
      <c r="EZ121" s="14"/>
      <c r="FA121" s="14"/>
      <c r="FB121" s="41" t="str">
        <f>IF(FA121&gt;0,WORKDAY(EX121,10),"-")</f>
        <v>-</v>
      </c>
      <c r="FC121" s="41" t="str">
        <f>IF(FA121&gt;0,WORKDAY(EY121,10),"-")</f>
        <v>-</v>
      </c>
      <c r="FD121" s="14"/>
      <c r="FE121" s="14"/>
      <c r="FF121" s="295"/>
      <c r="FG121" s="41">
        <v>43622</v>
      </c>
      <c r="FH121" s="41">
        <f>FG121</f>
        <v>43622</v>
      </c>
      <c r="FI121" s="41"/>
      <c r="FJ121" s="14"/>
      <c r="FK121" s="41" t="str">
        <f>IF(FJ121&gt;0,WORKDAY(FG121,10),"-")</f>
        <v>-</v>
      </c>
      <c r="FL121" s="41" t="str">
        <f>IF(FJ121&gt;0,WORKDAY(FH121,10),"-")</f>
        <v>-</v>
      </c>
      <c r="FM121" s="14"/>
      <c r="FN121" s="14"/>
      <c r="FO121" s="143"/>
      <c r="FP121" s="41">
        <v>43622</v>
      </c>
      <c r="FQ121" s="41">
        <f>FP121</f>
        <v>43622</v>
      </c>
      <c r="FR121" s="14"/>
      <c r="FS121" s="14"/>
      <c r="FT121" s="41" t="str">
        <f>IF(FS121&gt;0,WORKDAY(FP121,10),"-")</f>
        <v>-</v>
      </c>
      <c r="FU121" s="41" t="str">
        <f>IF(FS121&gt;0,WORKDAY(FQ121,10),"-")</f>
        <v>-</v>
      </c>
      <c r="FV121" s="14"/>
      <c r="FW121" s="14"/>
      <c r="FX121" s="205"/>
      <c r="FY121" s="41">
        <v>43622</v>
      </c>
      <c r="FZ121" s="41">
        <f>FY121</f>
        <v>43622</v>
      </c>
      <c r="GA121" s="14"/>
      <c r="GB121" s="14"/>
      <c r="GC121" s="41" t="str">
        <f>IF(GB121&gt;0,WORKDAY(FY121,10),"-")</f>
        <v>-</v>
      </c>
      <c r="GD121" s="41" t="str">
        <f>IF(GB121&gt;0,WORKDAY(FZ121,10),"-")</f>
        <v>-</v>
      </c>
      <c r="GE121" s="14"/>
      <c r="GF121" s="14"/>
      <c r="GG121" s="205"/>
      <c r="GH121" s="41"/>
      <c r="GI121" s="41"/>
      <c r="GJ121" s="14"/>
      <c r="GK121" s="14"/>
      <c r="GL121" s="41" t="str">
        <f>IF(GK121&gt;0,WORKDAY(GH121,10),"-")</f>
        <v>-</v>
      </c>
      <c r="GM121" s="41" t="str">
        <f>IF(GK121&gt;0,WORKDAY(GI121,10),"-")</f>
        <v>-</v>
      </c>
      <c r="GN121" s="14"/>
      <c r="GO121" s="14"/>
      <c r="GP121" s="228"/>
      <c r="GQ121" s="295"/>
      <c r="GR121" s="295"/>
      <c r="GS121" s="295"/>
      <c r="GT121" s="295"/>
      <c r="GU121" s="295"/>
      <c r="GV121" s="295"/>
      <c r="GW121" s="295"/>
      <c r="GX121" s="295"/>
      <c r="GY121" s="295"/>
      <c r="GZ121" s="147"/>
      <c r="HA121" s="143">
        <f t="shared" ca="1" si="109"/>
        <v>1</v>
      </c>
      <c r="HB121" s="44">
        <f t="shared" ca="1" si="110"/>
        <v>1.3819095477386936E-3</v>
      </c>
      <c r="HC121" s="44">
        <f t="shared" ca="1" si="111"/>
        <v>2.5125628140703518E-3</v>
      </c>
      <c r="HD121" s="44">
        <f t="shared" ca="1" si="112"/>
        <v>2.2357723577235778E-3</v>
      </c>
      <c r="HE121" s="44">
        <f t="shared" ca="1" si="113"/>
        <v>4.0650406504065045E-3</v>
      </c>
      <c r="HF121" s="44"/>
      <c r="HG121" s="44"/>
      <c r="HH121" s="261"/>
      <c r="HI121" s="14" t="str">
        <f t="shared" si="114"/>
        <v>GA</v>
      </c>
      <c r="HJ121" s="41">
        <f t="shared" si="115"/>
        <v>43987</v>
      </c>
      <c r="HK121" s="267" t="str">
        <f t="shared" si="116"/>
        <v>A1</v>
      </c>
      <c r="HL121" s="268" t="str">
        <f t="shared" si="117"/>
        <v>0055-P2-GA1-CPC-TRM-00503</v>
      </c>
      <c r="HM121" s="320">
        <v>1</v>
      </c>
      <c r="HN121" t="s">
        <v>817</v>
      </c>
      <c r="HO121" s="351">
        <f t="shared" si="118"/>
        <v>1</v>
      </c>
      <c r="HP121" s="351" t="str">
        <f t="shared" si="119"/>
        <v>не выгружено 00</v>
      </c>
      <c r="HQ121" s="351" t="str">
        <f t="shared" si="120"/>
        <v>выгружено A1</v>
      </c>
      <c r="HR121" s="351">
        <f t="shared" si="121"/>
        <v>1</v>
      </c>
      <c r="HS121" s="351" t="b">
        <f t="shared" si="122"/>
        <v>0</v>
      </c>
      <c r="HT121" s="351" t="str">
        <f t="shared" si="123"/>
        <v>Выпустить в 00</v>
      </c>
      <c r="HU121" s="351" t="str">
        <f t="shared" si="124"/>
        <v>0055-P2-CPC-GA1-TRM-00409</v>
      </c>
      <c r="HV121" s="351">
        <f t="shared" si="125"/>
        <v>43987</v>
      </c>
      <c r="HW121" s="351" t="str">
        <f t="shared" si="126"/>
        <v>0055-P2-CPC-GA1-TRM-00409</v>
      </c>
      <c r="HX121" s="351">
        <f t="shared" si="127"/>
        <v>44033</v>
      </c>
      <c r="HY121" s="364"/>
      <c r="HZ121" s="361" t="str">
        <f t="shared" si="128"/>
        <v>выгружено</v>
      </c>
      <c r="IA121" s="361" t="str">
        <f t="shared" si="129"/>
        <v>A1</v>
      </c>
      <c r="IB121" s="361">
        <f t="shared" si="130"/>
        <v>1</v>
      </c>
      <c r="IC121" s="361">
        <f t="shared" si="131"/>
        <v>1</v>
      </c>
      <c r="ID121" s="351" t="str">
        <f t="shared" si="132"/>
        <v>1</v>
      </c>
      <c r="IE121" s="351" t="s">
        <v>894</v>
      </c>
      <c r="IF121" s="356">
        <v>1</v>
      </c>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row>
    <row r="122" spans="1:287" s="1" customFormat="1" ht="57" customHeight="1">
      <c r="A122" s="15"/>
      <c r="B122" s="31" t="s">
        <v>164</v>
      </c>
      <c r="C122" s="31" t="s">
        <v>165</v>
      </c>
      <c r="D122" s="14"/>
      <c r="E122" s="14"/>
      <c r="F122" s="14"/>
      <c r="G122" s="14"/>
      <c r="H122" s="14" t="s">
        <v>723</v>
      </c>
      <c r="I122" s="14" t="s">
        <v>724</v>
      </c>
      <c r="J122" s="14"/>
      <c r="K122" s="14"/>
      <c r="L122" s="14"/>
      <c r="M122" s="14"/>
      <c r="N122" s="14"/>
      <c r="O122" s="14"/>
      <c r="P122" s="14" t="s">
        <v>725</v>
      </c>
      <c r="Q122" s="14" t="s">
        <v>726</v>
      </c>
      <c r="R122" s="14" t="s">
        <v>215</v>
      </c>
      <c r="S122" s="14" t="s">
        <v>399</v>
      </c>
      <c r="T122" s="14" t="s">
        <v>408</v>
      </c>
      <c r="U122" s="14" t="s">
        <v>166</v>
      </c>
      <c r="V122" s="14"/>
      <c r="W122" s="14" t="str">
        <f>CONCATENATE(X122,"-",Y122,"-",Z122,AA122,,AB122,"-",AC122)</f>
        <v>4-30-JGMCU-0001</v>
      </c>
      <c r="X122" s="31">
        <v>4</v>
      </c>
      <c r="Y122" s="31">
        <v>30</v>
      </c>
      <c r="Z122" s="14" t="s">
        <v>188</v>
      </c>
      <c r="AA122" s="14" t="s">
        <v>333</v>
      </c>
      <c r="AB122" s="14" t="s">
        <v>392</v>
      </c>
      <c r="AC122" s="31" t="s">
        <v>194</v>
      </c>
      <c r="AD122" s="14"/>
      <c r="AE122" s="31">
        <v>3</v>
      </c>
      <c r="AF122" s="31">
        <v>3</v>
      </c>
      <c r="AG122" s="31" t="s">
        <v>174</v>
      </c>
      <c r="AH122" s="31">
        <v>437</v>
      </c>
      <c r="AI122" s="31" t="s">
        <v>231</v>
      </c>
      <c r="AJ122" s="14"/>
      <c r="AK122" s="14"/>
      <c r="AL122" s="14" t="s">
        <v>128</v>
      </c>
      <c r="AM122" s="14"/>
      <c r="AN122" s="14" t="s">
        <v>178</v>
      </c>
      <c r="AO122" s="14" t="str">
        <f>CONCATENATE("0055-",B122,"-",C122,"-","4",".",AE122,".",AF122,".",AG122,".",AH122,"-",AL122,".",AN122,"-",AI122)</f>
        <v>0055-CPC-GA1-4.3.3.30.437-ATH2.SB-0012</v>
      </c>
      <c r="AP122" s="14" t="str">
        <f>CONCATENATE("0055-",B122,"-",C122,"-","4",".",AE122,".",AF122,".",AG122,".",AH122,"-",AL122,"-",AN122,"-",AI122,"_",BD122,"_",U122)</f>
        <v>0055-CPC-GA1-4.3.3.30.437-ATH2-SB-0012_A1_ER</v>
      </c>
      <c r="AQ122" s="21" t="s">
        <v>356</v>
      </c>
      <c r="AR122" s="21" t="s">
        <v>430</v>
      </c>
      <c r="AS122" s="21" t="s">
        <v>623</v>
      </c>
      <c r="AT122" s="21" t="s">
        <v>622</v>
      </c>
      <c r="AU122" s="21" t="s">
        <v>352</v>
      </c>
      <c r="AV122" s="21" t="s">
        <v>368</v>
      </c>
      <c r="AW122" s="21" t="str">
        <f>CONCATENATE(AQ122," ",AS122,CHAR(10),W122,CHAR(10),AU122)</f>
        <v>AGDS Marshalling Cabinet for IS and NON-IS channels
4-30-JGMCU-0001
Electrical circuits</v>
      </c>
      <c r="AX122" s="21" t="str">
        <f>CONCATENATE(AR122," ",AT122,CHAR(10),W122,CHAR(10),AV122)</f>
        <v>Шкаф кроссовый АСКЗ, аналоговые и дискретные сигналы, искробезопасный и неискробезопасный
4-30-JGMCU-0001
Схема электрическая принципиальная</v>
      </c>
      <c r="AY122" s="14"/>
      <c r="AZ122" s="14" t="s">
        <v>798</v>
      </c>
      <c r="BA122" s="14" t="s">
        <v>600</v>
      </c>
      <c r="BB122" s="14" t="str">
        <f t="shared" si="148"/>
        <v>A1</v>
      </c>
      <c r="BC122" s="14" t="str">
        <f t="shared" si="149"/>
        <v>IFR</v>
      </c>
      <c r="BD122" s="14" t="str">
        <f>BB122</f>
        <v>A1</v>
      </c>
      <c r="BE122" s="14"/>
      <c r="BF122" s="14"/>
      <c r="BG122" s="20"/>
      <c r="BH122" s="14"/>
      <c r="BI122" s="14"/>
      <c r="BJ122" s="336">
        <v>44088</v>
      </c>
      <c r="BK122" s="336">
        <f ca="1">IF(BM122&gt;0,BL122,IF(BJ122&lt;TODAY(),WORKDAY(TODAY(),10),BJ122))</f>
        <v>43987</v>
      </c>
      <c r="BL122" s="41">
        <v>43987</v>
      </c>
      <c r="BM122" s="14" t="s">
        <v>860</v>
      </c>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336">
        <f>WORKDAY(BJ122,20)</f>
        <v>44116</v>
      </c>
      <c r="CR122" s="336">
        <f ca="1">IF(BM122&gt;0,WORKDAY(BK122,20),"-")</f>
        <v>44015</v>
      </c>
      <c r="CS122" s="336">
        <v>44033</v>
      </c>
      <c r="CT122" s="325" t="s">
        <v>905</v>
      </c>
      <c r="CU122" s="143">
        <v>1</v>
      </c>
      <c r="CV122" s="41">
        <f>FG122-(28+15)</f>
        <v>43579</v>
      </c>
      <c r="CW122" s="41">
        <f>CV122</f>
        <v>43579</v>
      </c>
      <c r="CX122" s="14"/>
      <c r="CY122" s="14"/>
      <c r="CZ122" s="41" t="str">
        <f>IF(CY122&gt;0,WORKDAY(CV122,10),"-")</f>
        <v>-</v>
      </c>
      <c r="DA122" s="41" t="str">
        <f>IF(CY122&gt;0,WORKDAY(CW122,10),"-")</f>
        <v>-</v>
      </c>
      <c r="DB122" s="14"/>
      <c r="DC122" s="14"/>
      <c r="DD122" s="143"/>
      <c r="DE122" s="41" t="str">
        <f>IF(DC122&gt;0,WORKDAY(CZ122,10),"-")</f>
        <v>-</v>
      </c>
      <c r="DF122" s="41" t="str">
        <f>IF(DC122&gt;0,WORKDAY(DA122,10),"-")</f>
        <v>-</v>
      </c>
      <c r="DG122" s="14"/>
      <c r="DH122" s="14"/>
      <c r="DI122" s="41" t="str">
        <f>IF(DH122&gt;0,WORKDAY(DE122,10),"-")</f>
        <v>-</v>
      </c>
      <c r="DJ122" s="41" t="str">
        <f>IF(DH122&gt;0,WORKDAY(DF122,10),"-")</f>
        <v>-</v>
      </c>
      <c r="DK122" s="14"/>
      <c r="DL122" s="14"/>
      <c r="DM122" s="143"/>
      <c r="DN122" s="41" t="str">
        <f>IF(DL122&gt;0,WORKDAY(DI122,10),"-")</f>
        <v>-</v>
      </c>
      <c r="DO122" s="41" t="str">
        <f>IF(DL122&gt;0,WORKDAY(DJ122,10),"-")</f>
        <v>-</v>
      </c>
      <c r="DP122" s="14"/>
      <c r="DQ122" s="14"/>
      <c r="DR122" s="41" t="str">
        <f>IF(DQ122&gt;0,WORKDAY(DN122,10),"-")</f>
        <v>-</v>
      </c>
      <c r="DS122" s="41" t="str">
        <f>IF(DQ122&gt;0,WORKDAY(DO122,10),"-")</f>
        <v>-</v>
      </c>
      <c r="DT122" s="14"/>
      <c r="DU122" s="14"/>
      <c r="DV122" s="205"/>
      <c r="DW122" s="41" t="str">
        <f>IF(DU122&gt;0,WORKDAY(DR122,10),"-")</f>
        <v>-</v>
      </c>
      <c r="DX122" s="41" t="str">
        <f>IF(DU122&gt;0,WORKDAY(DS122,10),"-")</f>
        <v>-</v>
      </c>
      <c r="DY122" s="14"/>
      <c r="DZ122" s="14"/>
      <c r="EA122" s="41" t="str">
        <f>IF(DZ122&gt;0,WORKDAY(DW122,10),"-")</f>
        <v>-</v>
      </c>
      <c r="EB122" s="41" t="str">
        <f>IF(DZ122&gt;0,WORKDAY(DX122,10),"-")</f>
        <v>-</v>
      </c>
      <c r="EC122" s="14"/>
      <c r="ED122" s="14"/>
      <c r="EE122" s="205"/>
      <c r="EF122" s="41" t="str">
        <f>IF(ED122&gt;0,WORKDAY(EA122,10),"-")</f>
        <v>-</v>
      </c>
      <c r="EG122" s="41" t="str">
        <f>IF(ED122&gt;0,WORKDAY(EB122,10),"-")</f>
        <v>-</v>
      </c>
      <c r="EH122" s="14"/>
      <c r="EI122" s="14"/>
      <c r="EJ122" s="41" t="str">
        <f>IF(EI122&gt;0,WORKDAY(EF122,10),"-")</f>
        <v>-</v>
      </c>
      <c r="EK122" s="41" t="str">
        <f>IF(EI122&gt;0,WORKDAY(EG122,10),"-")</f>
        <v>-</v>
      </c>
      <c r="EL122" s="14"/>
      <c r="EM122" s="14"/>
      <c r="EN122" s="205"/>
      <c r="EO122" s="41" t="str">
        <f>IF(EM122&gt;0,WORKDAY(EJ122,10),"-")</f>
        <v>-</v>
      </c>
      <c r="EP122" s="41" t="str">
        <f>IF(EM122&gt;0,WORKDAY(EK122,10),"-")</f>
        <v>-</v>
      </c>
      <c r="EQ122" s="14"/>
      <c r="ER122" s="14"/>
      <c r="ES122" s="41" t="str">
        <f>IF(ER122&gt;0,WORKDAY(EO122,10),"-")</f>
        <v>-</v>
      </c>
      <c r="ET122" s="41" t="str">
        <f>IF(ER122&gt;0,WORKDAY(EP122,10),"-")</f>
        <v>-</v>
      </c>
      <c r="EU122" s="14"/>
      <c r="EV122" s="14"/>
      <c r="EW122" s="205"/>
      <c r="EX122" s="41" t="str">
        <f>IF(EV122&gt;0,WORKDAY(ES122,10),"-")</f>
        <v>-</v>
      </c>
      <c r="EY122" s="41" t="str">
        <f>IF(EV122&gt;0,WORKDAY(ET122,10),"-")</f>
        <v>-</v>
      </c>
      <c r="EZ122" s="14"/>
      <c r="FA122" s="14"/>
      <c r="FB122" s="41" t="str">
        <f>IF(FA122&gt;0,WORKDAY(EX122,10),"-")</f>
        <v>-</v>
      </c>
      <c r="FC122" s="41" t="str">
        <f>IF(FA122&gt;0,WORKDAY(EY122,10),"-")</f>
        <v>-</v>
      </c>
      <c r="FD122" s="14"/>
      <c r="FE122" s="14"/>
      <c r="FF122" s="295"/>
      <c r="FG122" s="41">
        <v>43622</v>
      </c>
      <c r="FH122" s="41">
        <f>FG122</f>
        <v>43622</v>
      </c>
      <c r="FI122" s="41"/>
      <c r="FJ122" s="14"/>
      <c r="FK122" s="41" t="str">
        <f>IF(FJ122&gt;0,WORKDAY(FG122,10),"-")</f>
        <v>-</v>
      </c>
      <c r="FL122" s="41" t="str">
        <f>IF(FJ122&gt;0,WORKDAY(FH122,10),"-")</f>
        <v>-</v>
      </c>
      <c r="FM122" s="14"/>
      <c r="FN122" s="14"/>
      <c r="FO122" s="143"/>
      <c r="FP122" s="41">
        <v>43622</v>
      </c>
      <c r="FQ122" s="41">
        <f>FP122</f>
        <v>43622</v>
      </c>
      <c r="FR122" s="14"/>
      <c r="FS122" s="14"/>
      <c r="FT122" s="41" t="str">
        <f>IF(FS122&gt;0,WORKDAY(FP122,10),"-")</f>
        <v>-</v>
      </c>
      <c r="FU122" s="41" t="str">
        <f>IF(FS122&gt;0,WORKDAY(FQ122,10),"-")</f>
        <v>-</v>
      </c>
      <c r="FV122" s="14"/>
      <c r="FW122" s="14"/>
      <c r="FX122" s="205"/>
      <c r="FY122" s="41">
        <v>43622</v>
      </c>
      <c r="FZ122" s="41">
        <f>FY122</f>
        <v>43622</v>
      </c>
      <c r="GA122" s="14"/>
      <c r="GB122" s="14"/>
      <c r="GC122" s="41" t="str">
        <f>IF(GB122&gt;0,WORKDAY(FY122,10),"-")</f>
        <v>-</v>
      </c>
      <c r="GD122" s="41" t="str">
        <f>IF(GB122&gt;0,WORKDAY(FZ122,10),"-")</f>
        <v>-</v>
      </c>
      <c r="GE122" s="14"/>
      <c r="GF122" s="14"/>
      <c r="GG122" s="205"/>
      <c r="GH122" s="41"/>
      <c r="GI122" s="41"/>
      <c r="GJ122" s="14"/>
      <c r="GK122" s="14"/>
      <c r="GL122" s="41" t="str">
        <f>IF(GK122&gt;0,WORKDAY(GH122,10),"-")</f>
        <v>-</v>
      </c>
      <c r="GM122" s="41" t="str">
        <f>IF(GK122&gt;0,WORKDAY(GI122,10),"-")</f>
        <v>-</v>
      </c>
      <c r="GN122" s="14"/>
      <c r="GO122" s="14"/>
      <c r="GP122" s="228"/>
      <c r="GQ122" s="295"/>
      <c r="GR122" s="295"/>
      <c r="GS122" s="295"/>
      <c r="GT122" s="295"/>
      <c r="GU122" s="295"/>
      <c r="GV122" s="295"/>
      <c r="GW122" s="295"/>
      <c r="GX122" s="295"/>
      <c r="GY122" s="295"/>
      <c r="GZ122" s="147"/>
      <c r="HA122" s="143">
        <f t="shared" ca="1" si="109"/>
        <v>1</v>
      </c>
      <c r="HB122" s="44">
        <f t="shared" ca="1" si="110"/>
        <v>1.3819095477386936E-3</v>
      </c>
      <c r="HC122" s="44">
        <f t="shared" ca="1" si="111"/>
        <v>2.5125628140703518E-3</v>
      </c>
      <c r="HD122" s="44">
        <f t="shared" ca="1" si="112"/>
        <v>2.2357723577235778E-3</v>
      </c>
      <c r="HE122" s="44">
        <f t="shared" ca="1" si="113"/>
        <v>4.0650406504065045E-3</v>
      </c>
      <c r="HF122" s="44"/>
      <c r="HG122" s="44"/>
      <c r="HH122" s="261"/>
      <c r="HI122" s="14" t="str">
        <f t="shared" si="114"/>
        <v>GA</v>
      </c>
      <c r="HJ122" s="41">
        <f t="shared" si="115"/>
        <v>43987</v>
      </c>
      <c r="HK122" s="267" t="str">
        <f t="shared" si="116"/>
        <v>A1</v>
      </c>
      <c r="HL122" s="268" t="str">
        <f t="shared" si="117"/>
        <v>0055-P2-GA1-CPC-TRM-00503</v>
      </c>
      <c r="HM122" s="320">
        <v>1</v>
      </c>
      <c r="HN122" t="s">
        <v>817</v>
      </c>
      <c r="HO122" s="351">
        <f t="shared" si="118"/>
        <v>1</v>
      </c>
      <c r="HP122" s="351" t="str">
        <f t="shared" si="119"/>
        <v>не выгружено 00</v>
      </c>
      <c r="HQ122" s="351" t="str">
        <f t="shared" si="120"/>
        <v>выгружено A1</v>
      </c>
      <c r="HR122" s="351">
        <f t="shared" si="121"/>
        <v>1</v>
      </c>
      <c r="HS122" s="351" t="b">
        <f t="shared" si="122"/>
        <v>0</v>
      </c>
      <c r="HT122" s="351" t="str">
        <f t="shared" si="123"/>
        <v>Выпустить в 00</v>
      </c>
      <c r="HU122" s="351" t="str">
        <f t="shared" si="124"/>
        <v>0055-P2-CPC-GA1-TRM-00409</v>
      </c>
      <c r="HV122" s="351">
        <f t="shared" si="125"/>
        <v>43987</v>
      </c>
      <c r="HW122" s="351" t="str">
        <f t="shared" si="126"/>
        <v>0055-P2-CPC-GA1-TRM-00409</v>
      </c>
      <c r="HX122" s="351">
        <f t="shared" si="127"/>
        <v>44033</v>
      </c>
      <c r="HY122" s="364"/>
      <c r="HZ122" s="361" t="str">
        <f t="shared" si="128"/>
        <v>выгружено</v>
      </c>
      <c r="IA122" s="361" t="str">
        <f t="shared" si="129"/>
        <v>A1</v>
      </c>
      <c r="IB122" s="361">
        <f t="shared" si="130"/>
        <v>1</v>
      </c>
      <c r="IC122" s="361">
        <f t="shared" si="131"/>
        <v>1</v>
      </c>
      <c r="ID122" s="351" t="str">
        <f t="shared" si="132"/>
        <v>1</v>
      </c>
      <c r="IE122" s="351" t="s">
        <v>894</v>
      </c>
      <c r="IF122" s="356">
        <v>1</v>
      </c>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row>
    <row r="123" spans="1:287" s="1" customFormat="1" ht="57" customHeight="1">
      <c r="A123" s="15"/>
      <c r="B123" s="31" t="s">
        <v>164</v>
      </c>
      <c r="C123" s="31" t="s">
        <v>165</v>
      </c>
      <c r="D123" s="14"/>
      <c r="E123" s="14"/>
      <c r="F123" s="14"/>
      <c r="G123" s="14"/>
      <c r="H123" s="14" t="s">
        <v>723</v>
      </c>
      <c r="I123" s="14" t="s">
        <v>724</v>
      </c>
      <c r="J123" s="14"/>
      <c r="K123" s="14"/>
      <c r="L123" s="14"/>
      <c r="M123" s="14"/>
      <c r="N123" s="14"/>
      <c r="O123" s="14"/>
      <c r="P123" s="14" t="s">
        <v>725</v>
      </c>
      <c r="Q123" s="14" t="s">
        <v>726</v>
      </c>
      <c r="R123" s="14" t="s">
        <v>215</v>
      </c>
      <c r="S123" s="14" t="s">
        <v>399</v>
      </c>
      <c r="T123" s="14" t="s">
        <v>408</v>
      </c>
      <c r="U123" s="14" t="s">
        <v>166</v>
      </c>
      <c r="V123" s="14"/>
      <c r="W123" s="14" t="str">
        <f>CONCATENATE(X123,"-",Y123,"-",Z123,AA123,,AB123,"-",AC123)</f>
        <v>4-30-JGMCU-0001</v>
      </c>
      <c r="X123" s="31">
        <v>4</v>
      </c>
      <c r="Y123" s="31">
        <v>30</v>
      </c>
      <c r="Z123" s="14" t="s">
        <v>188</v>
      </c>
      <c r="AA123" s="14" t="s">
        <v>333</v>
      </c>
      <c r="AB123" s="14" t="s">
        <v>392</v>
      </c>
      <c r="AC123" s="31" t="s">
        <v>194</v>
      </c>
      <c r="AD123" s="14"/>
      <c r="AE123" s="31">
        <v>3</v>
      </c>
      <c r="AF123" s="31">
        <v>3</v>
      </c>
      <c r="AG123" s="31" t="s">
        <v>174</v>
      </c>
      <c r="AH123" s="31">
        <v>437</v>
      </c>
      <c r="AI123" s="31" t="s">
        <v>231</v>
      </c>
      <c r="AJ123" s="14"/>
      <c r="AK123" s="14"/>
      <c r="AL123" s="14" t="s">
        <v>128</v>
      </c>
      <c r="AM123" s="14"/>
      <c r="AN123" s="14" t="s">
        <v>675</v>
      </c>
      <c r="AO123" s="14" t="str">
        <f>CONCATENATE("0055-",B123,"-",C123,"-","4",".",AE123,".",AF123,".",AG123,".",AH123,"-",AL123,".",AN123,"-",AI123)</f>
        <v>0055-CPC-GA1-4.3.3.30.437-ATH2.JH-0012</v>
      </c>
      <c r="AP123" s="14" t="str">
        <f>CONCATENATE("0055-",B123,"-",C123,"-","4",".",AE123,".",AF123,".",AG123,".",AH123,"-",AL123,"-",AN123,"-",AI123,"_",BD123,"_",U123)</f>
        <v>0055-CPC-GA1-4.3.3.30.437-ATH2-JH-0012_00_ER</v>
      </c>
      <c r="AQ123" s="21" t="s">
        <v>356</v>
      </c>
      <c r="AR123" s="21" t="s">
        <v>430</v>
      </c>
      <c r="AS123" s="21" t="s">
        <v>623</v>
      </c>
      <c r="AT123" s="21" t="s">
        <v>622</v>
      </c>
      <c r="AU123" s="21" t="s">
        <v>315</v>
      </c>
      <c r="AV123" s="21" t="s">
        <v>316</v>
      </c>
      <c r="AW123" s="21" t="str">
        <f>CONCATENATE(AQ123," ",AS123,CHAR(10),W123,CHAR(10),AU123)</f>
        <v>AGDS Marshalling Cabinet for IS and NON-IS channels
4-30-JGMCU-0001
Passport</v>
      </c>
      <c r="AX123" s="21" t="str">
        <f>CONCATENATE(AR123," ",AT123,CHAR(10),W123,CHAR(10),AV123)</f>
        <v>Шкаф кроссовый АСКЗ, аналоговые и дискретные сигналы, искробезопасный и неискробезопасный
4-30-JGMCU-0001
Паспорт</v>
      </c>
      <c r="AY123" s="14"/>
      <c r="AZ123" s="14" t="s">
        <v>798</v>
      </c>
      <c r="BA123" s="14" t="s">
        <v>600</v>
      </c>
      <c r="BB123" s="14" t="str">
        <f t="shared" si="148"/>
        <v>00</v>
      </c>
      <c r="BC123" s="14" t="str">
        <f t="shared" si="149"/>
        <v>IFU</v>
      </c>
      <c r="BD123" s="14" t="str">
        <f>BB123</f>
        <v>00</v>
      </c>
      <c r="BE123" s="14"/>
      <c r="BF123" s="14"/>
      <c r="BG123" s="20"/>
      <c r="BH123" s="14"/>
      <c r="BI123" s="14"/>
      <c r="BJ123" s="336">
        <v>44088</v>
      </c>
      <c r="BK123" s="336">
        <f ca="1">IF(BM123&gt;0,BL123,IF(BJ123&lt;TODAY(),WORKDAY(TODAY(),10),BJ123))</f>
        <v>43997</v>
      </c>
      <c r="BL123" s="41">
        <v>43997</v>
      </c>
      <c r="BM123" s="14" t="s">
        <v>866</v>
      </c>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336">
        <f>WORKDAY(BJ123,20)</f>
        <v>44116</v>
      </c>
      <c r="CR123" s="336">
        <f ca="1">IF(BM123&gt;0,WORKDAY(BK123,20),"-")</f>
        <v>44025</v>
      </c>
      <c r="CS123" s="336">
        <v>44013</v>
      </c>
      <c r="CT123" s="325" t="s">
        <v>903</v>
      </c>
      <c r="CU123" s="143">
        <v>3</v>
      </c>
      <c r="CV123" s="41">
        <f>FG123-(0)</f>
        <v>43622</v>
      </c>
      <c r="CW123" s="41">
        <f>CV123</f>
        <v>43622</v>
      </c>
      <c r="CX123" s="14"/>
      <c r="CY123" s="14"/>
      <c r="CZ123" s="41" t="str">
        <f>IF(CY123&gt;0,WORKDAY(CV123,10),"-")</f>
        <v>-</v>
      </c>
      <c r="DA123" s="41" t="str">
        <f>IF(CY123&gt;0,WORKDAY(CW123,10),"-")</f>
        <v>-</v>
      </c>
      <c r="DB123" s="14"/>
      <c r="DC123" s="14"/>
      <c r="DD123" s="143"/>
      <c r="DE123" s="41" t="str">
        <f>IF(DC123&gt;0,WORKDAY(CZ123,10),"-")</f>
        <v>-</v>
      </c>
      <c r="DF123" s="41" t="str">
        <f>IF(DC123&gt;0,WORKDAY(DA123,10),"-")</f>
        <v>-</v>
      </c>
      <c r="DG123" s="14"/>
      <c r="DH123" s="14"/>
      <c r="DI123" s="41" t="str">
        <f>IF(DH123&gt;0,WORKDAY(DE123,10),"-")</f>
        <v>-</v>
      </c>
      <c r="DJ123" s="41" t="str">
        <f>IF(DH123&gt;0,WORKDAY(DF123,10),"-")</f>
        <v>-</v>
      </c>
      <c r="DK123" s="14"/>
      <c r="DL123" s="14"/>
      <c r="DM123" s="143"/>
      <c r="DN123" s="41" t="str">
        <f>IF(DL123&gt;0,WORKDAY(DI123,10),"-")</f>
        <v>-</v>
      </c>
      <c r="DO123" s="41" t="str">
        <f>IF(DL123&gt;0,WORKDAY(DJ123,10),"-")</f>
        <v>-</v>
      </c>
      <c r="DP123" s="14"/>
      <c r="DQ123" s="14"/>
      <c r="DR123" s="41" t="str">
        <f>IF(DQ123&gt;0,WORKDAY(DN123,10),"-")</f>
        <v>-</v>
      </c>
      <c r="DS123" s="41" t="str">
        <f>IF(DQ123&gt;0,WORKDAY(DO123,10),"-")</f>
        <v>-</v>
      </c>
      <c r="DT123" s="14"/>
      <c r="DU123" s="14"/>
      <c r="DV123" s="205"/>
      <c r="DW123" s="41" t="str">
        <f>IF(DU123&gt;0,WORKDAY(DR123,10),"-")</f>
        <v>-</v>
      </c>
      <c r="DX123" s="41" t="str">
        <f>IF(DU123&gt;0,WORKDAY(DS123,10),"-")</f>
        <v>-</v>
      </c>
      <c r="DY123" s="14"/>
      <c r="DZ123" s="14"/>
      <c r="EA123" s="41" t="str">
        <f>IF(DZ123&gt;0,WORKDAY(DW123,10),"-")</f>
        <v>-</v>
      </c>
      <c r="EB123" s="41" t="str">
        <f>IF(DZ123&gt;0,WORKDAY(DX123,10),"-")</f>
        <v>-</v>
      </c>
      <c r="EC123" s="14"/>
      <c r="ED123" s="14"/>
      <c r="EE123" s="205"/>
      <c r="EF123" s="41" t="str">
        <f>IF(ED123&gt;0,WORKDAY(EA123,10),"-")</f>
        <v>-</v>
      </c>
      <c r="EG123" s="41" t="str">
        <f>IF(ED123&gt;0,WORKDAY(EB123,10),"-")</f>
        <v>-</v>
      </c>
      <c r="EH123" s="14"/>
      <c r="EI123" s="14"/>
      <c r="EJ123" s="41" t="str">
        <f>IF(EI123&gt;0,WORKDAY(EF123,10),"-")</f>
        <v>-</v>
      </c>
      <c r="EK123" s="41" t="str">
        <f>IF(EI123&gt;0,WORKDAY(EG123,10),"-")</f>
        <v>-</v>
      </c>
      <c r="EL123" s="14"/>
      <c r="EM123" s="14"/>
      <c r="EN123" s="205"/>
      <c r="EO123" s="41" t="str">
        <f>IF(EM123&gt;0,WORKDAY(EJ123,10),"-")</f>
        <v>-</v>
      </c>
      <c r="EP123" s="41" t="str">
        <f>IF(EM123&gt;0,WORKDAY(EK123,10),"-")</f>
        <v>-</v>
      </c>
      <c r="EQ123" s="14"/>
      <c r="ER123" s="14"/>
      <c r="ES123" s="41" t="str">
        <f>IF(ER123&gt;0,WORKDAY(EO123,10),"-")</f>
        <v>-</v>
      </c>
      <c r="ET123" s="41" t="str">
        <f>IF(ER123&gt;0,WORKDAY(EP123,10),"-")</f>
        <v>-</v>
      </c>
      <c r="EU123" s="14"/>
      <c r="EV123" s="14"/>
      <c r="EW123" s="205"/>
      <c r="EX123" s="41" t="str">
        <f>IF(EV123&gt;0,WORKDAY(ES123,10),"-")</f>
        <v>-</v>
      </c>
      <c r="EY123" s="41" t="str">
        <f>IF(EV123&gt;0,WORKDAY(ET123,10),"-")</f>
        <v>-</v>
      </c>
      <c r="EZ123" s="14"/>
      <c r="FA123" s="14"/>
      <c r="FB123" s="41" t="str">
        <f>IF(FA123&gt;0,WORKDAY(EX123,10),"-")</f>
        <v>-</v>
      </c>
      <c r="FC123" s="41" t="str">
        <f>IF(FA123&gt;0,WORKDAY(EY123,10),"-")</f>
        <v>-</v>
      </c>
      <c r="FD123" s="14"/>
      <c r="FE123" s="14"/>
      <c r="FF123" s="295"/>
      <c r="FG123" s="41">
        <v>43622</v>
      </c>
      <c r="FH123" s="41">
        <f>FG123</f>
        <v>43622</v>
      </c>
      <c r="FI123" s="14">
        <v>44088</v>
      </c>
      <c r="FJ123" s="14" t="s">
        <v>924</v>
      </c>
      <c r="FK123" s="41">
        <f>IF(FJ123&gt;0,WORKDAY(FG123,10),"-")</f>
        <v>43636</v>
      </c>
      <c r="FL123" s="41">
        <f>IF(FJ123&gt;0,WORKDAY(FH123,10),"-")</f>
        <v>43636</v>
      </c>
      <c r="FM123" s="14"/>
      <c r="FN123" s="14"/>
      <c r="FO123" s="143"/>
      <c r="FP123" s="41">
        <v>43622</v>
      </c>
      <c r="FQ123" s="41">
        <f>FP123</f>
        <v>43622</v>
      </c>
      <c r="FR123" s="14"/>
      <c r="FS123" s="14"/>
      <c r="FT123" s="41" t="str">
        <f>IF(FS123&gt;0,WORKDAY(FP123,10),"-")</f>
        <v>-</v>
      </c>
      <c r="FU123" s="41" t="str">
        <f>IF(FS123&gt;0,WORKDAY(FQ123,10),"-")</f>
        <v>-</v>
      </c>
      <c r="FV123" s="14"/>
      <c r="FW123" s="14"/>
      <c r="FX123" s="205"/>
      <c r="FY123" s="41">
        <v>43622</v>
      </c>
      <c r="FZ123" s="41">
        <f>FY123</f>
        <v>43622</v>
      </c>
      <c r="GA123" s="14"/>
      <c r="GB123" s="14"/>
      <c r="GC123" s="41" t="str">
        <f>IF(GB123&gt;0,WORKDAY(FY123,10),"-")</f>
        <v>-</v>
      </c>
      <c r="GD123" s="41" t="str">
        <f>IF(GB123&gt;0,WORKDAY(FZ123,10),"-")</f>
        <v>-</v>
      </c>
      <c r="GE123" s="14"/>
      <c r="GF123" s="14"/>
      <c r="GG123" s="205"/>
      <c r="GH123" s="41"/>
      <c r="GI123" s="41"/>
      <c r="GJ123" s="14"/>
      <c r="GK123" s="14"/>
      <c r="GL123" s="41" t="str">
        <f>IF(GK123&gt;0,WORKDAY(GH123,10),"-")</f>
        <v>-</v>
      </c>
      <c r="GM123" s="41" t="str">
        <f>IF(GK123&gt;0,WORKDAY(GI123,10),"-")</f>
        <v>-</v>
      </c>
      <c r="GN123" s="14"/>
      <c r="GO123" s="14"/>
      <c r="GP123" s="228"/>
      <c r="GQ123" s="295"/>
      <c r="GR123" s="295"/>
      <c r="GS123" s="295"/>
      <c r="GT123" s="295"/>
      <c r="GU123" s="295"/>
      <c r="GV123" s="295"/>
      <c r="GW123" s="295"/>
      <c r="GX123" s="295"/>
      <c r="GY123" s="295"/>
      <c r="GZ123" s="147"/>
      <c r="HA123" s="143">
        <f t="shared" ca="1" si="109"/>
        <v>1</v>
      </c>
      <c r="HB123" s="44">
        <f t="shared" ca="1" si="110"/>
        <v>2.5125628140703518E-3</v>
      </c>
      <c r="HC123" s="44">
        <f t="shared" ca="1" si="111"/>
        <v>2.5125628140703518E-3</v>
      </c>
      <c r="HD123" s="44">
        <f t="shared" ca="1" si="112"/>
        <v>4.0650406504065045E-3</v>
      </c>
      <c r="HE123" s="44">
        <f t="shared" ca="1" si="113"/>
        <v>4.0650406504065045E-3</v>
      </c>
      <c r="HF123" s="44"/>
      <c r="HG123" s="44"/>
      <c r="HH123" s="261"/>
      <c r="HI123" s="14" t="str">
        <f t="shared" si="114"/>
        <v>rev. 00</v>
      </c>
      <c r="HJ123" s="41">
        <f t="shared" si="115"/>
        <v>44088</v>
      </c>
      <c r="HK123" s="267" t="str">
        <f t="shared" si="116"/>
        <v>00</v>
      </c>
      <c r="HL123" s="268" t="str">
        <f t="shared" si="117"/>
        <v>0055-P2-CPC-GA1-TRM-00581</v>
      </c>
      <c r="HM123" s="320">
        <v>1</v>
      </c>
      <c r="HN123" t="s">
        <v>817</v>
      </c>
      <c r="HO123" s="351">
        <f t="shared" si="118"/>
        <v>3</v>
      </c>
      <c r="HP123" s="351" t="str">
        <f t="shared" si="119"/>
        <v>ожидание 00</v>
      </c>
      <c r="HQ123" s="351" t="str">
        <f t="shared" si="120"/>
        <v>выгружено 00</v>
      </c>
      <c r="HR123" s="351" t="str">
        <f t="shared" si="121"/>
        <v>ожидание 00</v>
      </c>
      <c r="HS123" s="351" t="b">
        <f t="shared" si="122"/>
        <v>0</v>
      </c>
      <c r="HT123" s="351" t="str">
        <f t="shared" si="123"/>
        <v>ожидание замечаний</v>
      </c>
      <c r="HU123" s="351" t="str">
        <f t="shared" si="124"/>
        <v>0055-P2-CPC-GA1-TRM-00396</v>
      </c>
      <c r="HV123" s="351">
        <f t="shared" si="125"/>
        <v>44088</v>
      </c>
      <c r="HW123" s="351" t="str">
        <f t="shared" si="126"/>
        <v>ожидание 00</v>
      </c>
      <c r="HX123" s="351" t="str">
        <f t="shared" si="127"/>
        <v>ожидание 00</v>
      </c>
      <c r="HY123" s="364"/>
      <c r="HZ123" s="361" t="str">
        <f t="shared" si="128"/>
        <v>выгружено</v>
      </c>
      <c r="IA123" s="361" t="str">
        <f t="shared" si="129"/>
        <v>00</v>
      </c>
      <c r="IB123" s="361" t="str">
        <f t="shared" si="130"/>
        <v>ожидание замечаний к ревизии</v>
      </c>
      <c r="IC123" s="361" t="str">
        <f t="shared" si="131"/>
        <v>00</v>
      </c>
      <c r="ID123" s="351" t="str">
        <f t="shared" si="132"/>
        <v>1</v>
      </c>
      <c r="IE123" s="351" t="s">
        <v>894</v>
      </c>
      <c r="IF123" s="356">
        <v>1</v>
      </c>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row>
    <row r="124" spans="1:287" s="27" customFormat="1" ht="15" customHeight="1">
      <c r="A124" s="15"/>
      <c r="B124" s="32"/>
      <c r="C124" s="32"/>
      <c r="D124" s="26"/>
      <c r="E124" s="26"/>
      <c r="F124" s="26"/>
      <c r="G124" s="26"/>
      <c r="H124" s="26"/>
      <c r="I124" s="26"/>
      <c r="J124" s="26"/>
      <c r="K124" s="26"/>
      <c r="L124" s="26"/>
      <c r="M124" s="26"/>
      <c r="N124" s="26"/>
      <c r="O124" s="26"/>
      <c r="P124" s="26"/>
      <c r="Q124" s="26"/>
      <c r="R124" s="26"/>
      <c r="S124" s="26"/>
      <c r="T124" s="26"/>
      <c r="U124" s="26"/>
      <c r="V124" s="26"/>
      <c r="W124" s="32"/>
      <c r="X124" s="32"/>
      <c r="Y124" s="32"/>
      <c r="Z124" s="32"/>
      <c r="AA124" s="32"/>
      <c r="AB124" s="32"/>
      <c r="AC124" s="32"/>
      <c r="AD124" s="26"/>
      <c r="AE124" s="32"/>
      <c r="AF124" s="32"/>
      <c r="AG124" s="32"/>
      <c r="AH124" s="32"/>
      <c r="AI124" s="32"/>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341"/>
      <c r="BK124" s="341"/>
      <c r="BL124" s="163"/>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338"/>
      <c r="CR124" s="338"/>
      <c r="CS124" s="338"/>
      <c r="CT124" s="326"/>
      <c r="CU124" s="219"/>
      <c r="CV124" s="26"/>
      <c r="CW124" s="26"/>
      <c r="CX124" s="26"/>
      <c r="CY124" s="26"/>
      <c r="CZ124" s="26"/>
      <c r="DA124" s="26"/>
      <c r="DB124" s="26"/>
      <c r="DC124" s="26"/>
      <c r="DD124" s="219"/>
      <c r="DE124" s="26"/>
      <c r="DF124" s="26"/>
      <c r="DG124" s="26"/>
      <c r="DH124" s="26"/>
      <c r="DI124" s="26"/>
      <c r="DJ124" s="26"/>
      <c r="DK124" s="26"/>
      <c r="DL124" s="26"/>
      <c r="DM124" s="219"/>
      <c r="DN124" s="26"/>
      <c r="DO124" s="26"/>
      <c r="DP124" s="26"/>
      <c r="DQ124" s="26"/>
      <c r="DR124" s="26"/>
      <c r="DS124" s="26"/>
      <c r="DT124" s="26"/>
      <c r="DU124" s="26"/>
      <c r="DV124" s="229"/>
      <c r="DW124" s="26"/>
      <c r="DX124" s="26"/>
      <c r="DY124" s="26"/>
      <c r="DZ124" s="26"/>
      <c r="EA124" s="26"/>
      <c r="EB124" s="26"/>
      <c r="EC124" s="26"/>
      <c r="ED124" s="26"/>
      <c r="EE124" s="229"/>
      <c r="EF124" s="26"/>
      <c r="EG124" s="26"/>
      <c r="EH124" s="26"/>
      <c r="EI124" s="26"/>
      <c r="EJ124" s="26"/>
      <c r="EK124" s="26"/>
      <c r="EL124" s="26"/>
      <c r="EM124" s="26"/>
      <c r="EN124" s="229"/>
      <c r="EO124" s="26"/>
      <c r="EP124" s="26"/>
      <c r="EQ124" s="26"/>
      <c r="ER124" s="26"/>
      <c r="ES124" s="26"/>
      <c r="ET124" s="26"/>
      <c r="EU124" s="26"/>
      <c r="EV124" s="26"/>
      <c r="EW124" s="229"/>
      <c r="EX124" s="26"/>
      <c r="EY124" s="26"/>
      <c r="EZ124" s="26"/>
      <c r="FA124" s="26"/>
      <c r="FB124" s="26"/>
      <c r="FC124" s="26"/>
      <c r="FD124" s="26"/>
      <c r="FE124" s="26"/>
      <c r="FF124" s="229"/>
      <c r="FG124" s="26"/>
      <c r="FH124" s="26"/>
      <c r="FI124" s="26"/>
      <c r="FJ124" s="26"/>
      <c r="FK124" s="26"/>
      <c r="FL124" s="26"/>
      <c r="FM124" s="26"/>
      <c r="FN124" s="26"/>
      <c r="FO124" s="219"/>
      <c r="FP124" s="26"/>
      <c r="FQ124" s="26"/>
      <c r="FR124" s="26"/>
      <c r="FS124" s="26"/>
      <c r="FT124" s="26"/>
      <c r="FU124" s="26"/>
      <c r="FV124" s="26"/>
      <c r="FW124" s="26"/>
      <c r="FX124" s="229"/>
      <c r="FY124" s="26"/>
      <c r="FZ124" s="26"/>
      <c r="GA124" s="26"/>
      <c r="GB124" s="26"/>
      <c r="GC124" s="26"/>
      <c r="GD124" s="26"/>
      <c r="GE124" s="26"/>
      <c r="GF124" s="26"/>
      <c r="GG124" s="229"/>
      <c r="GH124" s="26"/>
      <c r="GI124" s="26"/>
      <c r="GJ124" s="26"/>
      <c r="GK124" s="26"/>
      <c r="GL124" s="26"/>
      <c r="GM124" s="26"/>
      <c r="GN124" s="26"/>
      <c r="GO124" s="26"/>
      <c r="GP124" s="229"/>
      <c r="GQ124" s="229"/>
      <c r="GR124" s="229"/>
      <c r="GS124" s="229"/>
      <c r="GT124" s="229"/>
      <c r="GU124" s="229"/>
      <c r="GV124" s="229"/>
      <c r="GW124" s="229"/>
      <c r="GX124" s="229"/>
      <c r="GY124" s="229"/>
      <c r="GZ124" s="229"/>
      <c r="HA124" s="143">
        <f t="shared" si="109"/>
        <v>0</v>
      </c>
      <c r="HB124" s="44">
        <f t="shared" si="110"/>
        <v>0</v>
      </c>
      <c r="HC124" s="44">
        <f t="shared" si="111"/>
        <v>0</v>
      </c>
      <c r="HD124" s="44">
        <f t="shared" si="112"/>
        <v>0</v>
      </c>
      <c r="HE124" s="44">
        <f t="shared" si="113"/>
        <v>0</v>
      </c>
      <c r="HF124" s="44"/>
      <c r="HG124" s="26"/>
      <c r="HH124" s="262"/>
      <c r="HI124" s="14" t="str">
        <f t="shared" si="114"/>
        <v>не выпущено</v>
      </c>
      <c r="HJ124" s="41" t="str">
        <f t="shared" si="115"/>
        <v>-</v>
      </c>
      <c r="HK124" s="267" t="str">
        <f t="shared" si="116"/>
        <v>-</v>
      </c>
      <c r="HL124" s="268" t="str">
        <f t="shared" si="117"/>
        <v>-</v>
      </c>
      <c r="HM124" s="320">
        <v>1</v>
      </c>
      <c r="HN124"/>
      <c r="HO124" s="351" t="str">
        <f t="shared" si="118"/>
        <v>---/---</v>
      </c>
      <c r="HP124" s="351" t="str">
        <f t="shared" si="119"/>
        <v>---/---</v>
      </c>
      <c r="HQ124" s="351" t="str">
        <f t="shared" si="120"/>
        <v>---/---</v>
      </c>
      <c r="HR124" s="351" t="str">
        <f t="shared" si="121"/>
        <v>---/---</v>
      </c>
      <c r="HS124" s="351" t="b">
        <f t="shared" si="122"/>
        <v>0</v>
      </c>
      <c r="HT124" s="351" t="str">
        <f t="shared" si="123"/>
        <v>---/---</v>
      </c>
      <c r="HU124" s="351" t="str">
        <f t="shared" si="124"/>
        <v>---/---</v>
      </c>
      <c r="HV124" s="351" t="str">
        <f t="shared" si="125"/>
        <v>---/---</v>
      </c>
      <c r="HW124" s="351" t="str">
        <f t="shared" si="126"/>
        <v>---/---</v>
      </c>
      <c r="HX124" s="351" t="str">
        <f t="shared" si="127"/>
        <v>---/---</v>
      </c>
      <c r="HY124" s="364"/>
      <c r="HZ124" s="361" t="str">
        <f t="shared" si="128"/>
        <v>---/---</v>
      </c>
      <c r="IA124" s="361" t="str">
        <f t="shared" si="129"/>
        <v>---/---</v>
      </c>
      <c r="IB124" s="361" t="str">
        <f t="shared" si="130"/>
        <v>---/---</v>
      </c>
      <c r="IC124" s="361" t="str">
        <f t="shared" si="131"/>
        <v>---/---</v>
      </c>
      <c r="ID124" s="351" t="str">
        <f t="shared" si="132"/>
        <v>---/---</v>
      </c>
      <c r="IE124" s="351" t="s">
        <v>897</v>
      </c>
      <c r="IF124" s="356"/>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row>
    <row r="125" spans="1:287" s="1" customFormat="1" ht="57" customHeight="1">
      <c r="A125" s="15"/>
      <c r="B125" s="31" t="s">
        <v>164</v>
      </c>
      <c r="C125" s="31" t="s">
        <v>165</v>
      </c>
      <c r="D125" s="14"/>
      <c r="E125" s="14"/>
      <c r="F125" s="14"/>
      <c r="G125" s="14"/>
      <c r="H125" s="14" t="s">
        <v>723</v>
      </c>
      <c r="I125" s="14" t="s">
        <v>724</v>
      </c>
      <c r="J125" s="14"/>
      <c r="K125" s="14"/>
      <c r="L125" s="14"/>
      <c r="M125" s="14"/>
      <c r="N125" s="14"/>
      <c r="O125" s="14"/>
      <c r="P125" s="14" t="s">
        <v>725</v>
      </c>
      <c r="Q125" s="14" t="s">
        <v>726</v>
      </c>
      <c r="R125" s="14" t="s">
        <v>215</v>
      </c>
      <c r="S125" s="14" t="s">
        <v>399</v>
      </c>
      <c r="T125" s="14" t="s">
        <v>408</v>
      </c>
      <c r="U125" s="14" t="s">
        <v>166</v>
      </c>
      <c r="V125" s="14"/>
      <c r="W125" s="14" t="str">
        <f>CONCATENATE(X125,"-",Y125,"-",Z125,AA125,,AB125,"-",AC125)</f>
        <v>4-30-JGMCN-0001</v>
      </c>
      <c r="X125" s="31">
        <v>4</v>
      </c>
      <c r="Y125" s="31">
        <v>30</v>
      </c>
      <c r="Z125" s="14" t="s">
        <v>188</v>
      </c>
      <c r="AA125" s="14" t="s">
        <v>333</v>
      </c>
      <c r="AB125" s="14" t="s">
        <v>332</v>
      </c>
      <c r="AC125" s="31" t="s">
        <v>194</v>
      </c>
      <c r="AD125" s="14"/>
      <c r="AE125" s="31">
        <v>3</v>
      </c>
      <c r="AF125" s="31">
        <v>3</v>
      </c>
      <c r="AG125" s="31" t="s">
        <v>174</v>
      </c>
      <c r="AH125" s="31">
        <v>437</v>
      </c>
      <c r="AI125" s="31" t="s">
        <v>232</v>
      </c>
      <c r="AJ125" s="14"/>
      <c r="AK125" s="14"/>
      <c r="AL125" s="14" t="s">
        <v>128</v>
      </c>
      <c r="AM125" s="14"/>
      <c r="AN125" s="14" t="s">
        <v>175</v>
      </c>
      <c r="AO125" s="14" t="str">
        <f>CONCATENATE("0055-",B125,"-",C125,"-","4",".",AE125,".",AF125,".",AG125,".",AH125,"-",AL125,".",AN125,"-",AI125)</f>
        <v>0055-CPC-GA1-4.3.3.30.437-ATH2.RD-0013</v>
      </c>
      <c r="AP125" s="14" t="str">
        <f>CONCATENATE("0055-",B125,"-",C125,"-","4",".",AE125,".",AF125,".",AG125,".",AH125,"-",AL125,"-",AN125,"-",AI125,"_",BD125,"_",U125)</f>
        <v>0055-CPC-GA1-4.3.3.30.437-ATH2-RD-0013_A1_ER</v>
      </c>
      <c r="AQ125" s="21" t="s">
        <v>356</v>
      </c>
      <c r="AR125" s="21" t="s">
        <v>430</v>
      </c>
      <c r="AS125" s="21" t="s">
        <v>425</v>
      </c>
      <c r="AT125" s="21" t="s">
        <v>424</v>
      </c>
      <c r="AU125" s="21" t="s">
        <v>349</v>
      </c>
      <c r="AV125" s="21" t="s">
        <v>365</v>
      </c>
      <c r="AW125" s="21" t="str">
        <f>CONCATENATE(AQ125," ",AS125,CHAR(10),W125,CHAR(10),AU125)</f>
        <v>AGDS Marshalling Cabinet for NON-IS channels 
4-30-JGMCN-0001
List of drawings</v>
      </c>
      <c r="AX125" s="21" t="str">
        <f>CONCATENATE(AR125," ",AT125,CHAR(10),W125,CHAR(10),AV125)</f>
        <v>Шкаф кроссовый АСКЗ, аналоговые и дискретные сигналы, неискробезопасный
4-30-JGMCN-0001
Ведомость документов</v>
      </c>
      <c r="AY125" s="14"/>
      <c r="AZ125" s="14" t="s">
        <v>798</v>
      </c>
      <c r="BA125" s="14" t="s">
        <v>600</v>
      </c>
      <c r="BB125" s="14" t="str">
        <f t="shared" ref="BB125:BB129" si="151">IF(GK125&gt;0,"03",IF(GB125&gt;0,"02",IF(FS125&gt;0,"01",IF(FJ125&gt;0,"00",IF(FA125&gt;0,"H1",IF(ER125&gt;0,"G1",IF(EI125&gt;0,"F1",IF(DZ125&gt;0,"E1",IF(DQ125&gt;0,"D1",IF(DH125&gt;0,"C1",IF(CY125&gt;0,"B1",IF(BM125&gt;0,"A1","-"))))))))))))</f>
        <v>A1</v>
      </c>
      <c r="BC125" s="14" t="str">
        <f t="shared" ref="BC125:BC129" si="152">IF(OR(BB125="A1",BB125="B1",BB125="C1",BB125="D1",BB125="E1",BB125="F1",BB125="G1",BB125="H1"),"IFR",IF(OR(BB125="00",BB125="01",BB125="02",BB125="03",BB125="04",BB125="05"),"IFU","-"))</f>
        <v>IFR</v>
      </c>
      <c r="BD125" s="14" t="str">
        <f>BB125</f>
        <v>A1</v>
      </c>
      <c r="BE125" s="14"/>
      <c r="BF125" s="14"/>
      <c r="BG125" s="20"/>
      <c r="BH125" s="14"/>
      <c r="BI125" s="14"/>
      <c r="BJ125" s="336">
        <v>44088</v>
      </c>
      <c r="BK125" s="336">
        <f ca="1">IF(BM125&gt;0,BL125,IF(BJ125&lt;TODAY(),WORKDAY(TODAY(),10),BJ125))</f>
        <v>43987</v>
      </c>
      <c r="BL125" s="41">
        <v>43987</v>
      </c>
      <c r="BM125" s="14" t="s">
        <v>860</v>
      </c>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336">
        <f>WORKDAY(BJ125,20)</f>
        <v>44116</v>
      </c>
      <c r="CR125" s="336">
        <f ca="1">IF(BM125&gt;0,WORKDAY(BK125,20),"-")</f>
        <v>44015</v>
      </c>
      <c r="CS125" s="336">
        <v>44033</v>
      </c>
      <c r="CT125" s="325" t="s">
        <v>905</v>
      </c>
      <c r="CU125" s="143">
        <v>1</v>
      </c>
      <c r="CV125" s="41">
        <f>FG125-(28+15)</f>
        <v>43579</v>
      </c>
      <c r="CW125" s="41">
        <f>CV125</f>
        <v>43579</v>
      </c>
      <c r="CX125" s="14"/>
      <c r="CY125" s="14"/>
      <c r="CZ125" s="41" t="str">
        <f>IF(CY125&gt;0,WORKDAY(CV125,10),"-")</f>
        <v>-</v>
      </c>
      <c r="DA125" s="41" t="str">
        <f>IF(CY125&gt;0,WORKDAY(CW125,10),"-")</f>
        <v>-</v>
      </c>
      <c r="DB125" s="14"/>
      <c r="DC125" s="14"/>
      <c r="DD125" s="143"/>
      <c r="DE125" s="41" t="str">
        <f>IF(DC125&gt;0,WORKDAY(CZ125,10),"-")</f>
        <v>-</v>
      </c>
      <c r="DF125" s="41" t="str">
        <f>IF(DC125&gt;0,WORKDAY(DA125,10),"-")</f>
        <v>-</v>
      </c>
      <c r="DG125" s="14"/>
      <c r="DH125" s="14"/>
      <c r="DI125" s="41" t="str">
        <f>IF(DH125&gt;0,WORKDAY(DE125,10),"-")</f>
        <v>-</v>
      </c>
      <c r="DJ125" s="41" t="str">
        <f>IF(DH125&gt;0,WORKDAY(DF125,10),"-")</f>
        <v>-</v>
      </c>
      <c r="DK125" s="14"/>
      <c r="DL125" s="14"/>
      <c r="DM125" s="143"/>
      <c r="DN125" s="41" t="str">
        <f>IF(DL125&gt;0,WORKDAY(DI125,10),"-")</f>
        <v>-</v>
      </c>
      <c r="DO125" s="41" t="str">
        <f>IF(DL125&gt;0,WORKDAY(DJ125,10),"-")</f>
        <v>-</v>
      </c>
      <c r="DP125" s="14"/>
      <c r="DQ125" s="14"/>
      <c r="DR125" s="41" t="str">
        <f>IF(DQ125&gt;0,WORKDAY(DN125,10),"-")</f>
        <v>-</v>
      </c>
      <c r="DS125" s="41" t="str">
        <f>IF(DQ125&gt;0,WORKDAY(DO125,10),"-")</f>
        <v>-</v>
      </c>
      <c r="DT125" s="14"/>
      <c r="DU125" s="14"/>
      <c r="DV125" s="205"/>
      <c r="DW125" s="41" t="str">
        <f>IF(DU125&gt;0,WORKDAY(DR125,10),"-")</f>
        <v>-</v>
      </c>
      <c r="DX125" s="41" t="str">
        <f>IF(DU125&gt;0,WORKDAY(DS125,10),"-")</f>
        <v>-</v>
      </c>
      <c r="DY125" s="14"/>
      <c r="DZ125" s="14"/>
      <c r="EA125" s="41" t="str">
        <f>IF(DZ125&gt;0,WORKDAY(DW125,10),"-")</f>
        <v>-</v>
      </c>
      <c r="EB125" s="41" t="str">
        <f>IF(DZ125&gt;0,WORKDAY(DX125,10),"-")</f>
        <v>-</v>
      </c>
      <c r="EC125" s="14"/>
      <c r="ED125" s="14"/>
      <c r="EE125" s="205"/>
      <c r="EF125" s="41" t="str">
        <f>IF(ED125&gt;0,WORKDAY(EA125,10),"-")</f>
        <v>-</v>
      </c>
      <c r="EG125" s="41" t="str">
        <f>IF(ED125&gt;0,WORKDAY(EB125,10),"-")</f>
        <v>-</v>
      </c>
      <c r="EH125" s="14"/>
      <c r="EI125" s="14"/>
      <c r="EJ125" s="41" t="str">
        <f>IF(EI125&gt;0,WORKDAY(EF125,10),"-")</f>
        <v>-</v>
      </c>
      <c r="EK125" s="41" t="str">
        <f>IF(EI125&gt;0,WORKDAY(EG125,10),"-")</f>
        <v>-</v>
      </c>
      <c r="EL125" s="14"/>
      <c r="EM125" s="14"/>
      <c r="EN125" s="205"/>
      <c r="EO125" s="41" t="str">
        <f>IF(EM125&gt;0,WORKDAY(EJ125,10),"-")</f>
        <v>-</v>
      </c>
      <c r="EP125" s="41" t="str">
        <f>IF(EM125&gt;0,WORKDAY(EK125,10),"-")</f>
        <v>-</v>
      </c>
      <c r="EQ125" s="14"/>
      <c r="ER125" s="14"/>
      <c r="ES125" s="41" t="str">
        <f>IF(ER125&gt;0,WORKDAY(EO125,10),"-")</f>
        <v>-</v>
      </c>
      <c r="ET125" s="41" t="str">
        <f>IF(ER125&gt;0,WORKDAY(EP125,10),"-")</f>
        <v>-</v>
      </c>
      <c r="EU125" s="14"/>
      <c r="EV125" s="14"/>
      <c r="EW125" s="205"/>
      <c r="EX125" s="41" t="str">
        <f>IF(EV125&gt;0,WORKDAY(ES125,10),"-")</f>
        <v>-</v>
      </c>
      <c r="EY125" s="41" t="str">
        <f>IF(EV125&gt;0,WORKDAY(ET125,10),"-")</f>
        <v>-</v>
      </c>
      <c r="EZ125" s="14"/>
      <c r="FA125" s="14"/>
      <c r="FB125" s="41" t="str">
        <f>IF(FA125&gt;0,WORKDAY(EX125,10),"-")</f>
        <v>-</v>
      </c>
      <c r="FC125" s="41" t="str">
        <f>IF(FA125&gt;0,WORKDAY(EY125,10),"-")</f>
        <v>-</v>
      </c>
      <c r="FD125" s="14"/>
      <c r="FE125" s="14"/>
      <c r="FF125" s="295"/>
      <c r="FG125" s="41">
        <v>43622</v>
      </c>
      <c r="FH125" s="41">
        <f>FG125</f>
        <v>43622</v>
      </c>
      <c r="FI125" s="41"/>
      <c r="FJ125" s="14"/>
      <c r="FK125" s="41" t="str">
        <f>IF(FJ125&gt;0,WORKDAY(FG125,10),"-")</f>
        <v>-</v>
      </c>
      <c r="FL125" s="41" t="str">
        <f>IF(FJ125&gt;0,WORKDAY(FH125,10),"-")</f>
        <v>-</v>
      </c>
      <c r="FM125" s="14"/>
      <c r="FN125" s="14"/>
      <c r="FO125" s="143"/>
      <c r="FP125" s="41">
        <v>43622</v>
      </c>
      <c r="FQ125" s="41" t="str">
        <f t="shared" ref="FQ125" si="153">IF(BT125&gt;0,IF(DQ125&gt;0,WORKDAY(DP125,20),IF(DH125&gt;0,WORKDAY(DG125,30),IF(DC125&gt;0,WORKDAY(DB125,40),FP125))),"-")</f>
        <v>-</v>
      </c>
      <c r="FR125" s="14"/>
      <c r="FS125" s="14"/>
      <c r="FT125" s="41" t="str">
        <f>IF(FS125&gt;0,WORKDAY(FP125,10),"-")</f>
        <v>-</v>
      </c>
      <c r="FU125" s="41" t="str">
        <f>IF(FS125&gt;0,WORKDAY(FQ125,10),"-")</f>
        <v>-</v>
      </c>
      <c r="FV125" s="14"/>
      <c r="FW125" s="14"/>
      <c r="FX125" s="205"/>
      <c r="FY125" s="41">
        <v>43622</v>
      </c>
      <c r="FZ125" s="41">
        <f>FY125</f>
        <v>43622</v>
      </c>
      <c r="GA125" s="14"/>
      <c r="GB125" s="14"/>
      <c r="GC125" s="41" t="str">
        <f>IF(GB125&gt;0,WORKDAY(FY125,10),"-")</f>
        <v>-</v>
      </c>
      <c r="GD125" s="41" t="str">
        <f>IF(GB125&gt;0,WORKDAY(FZ125,10),"-")</f>
        <v>-</v>
      </c>
      <c r="GE125" s="14"/>
      <c r="GF125" s="14"/>
      <c r="GG125" s="205"/>
      <c r="GH125" s="41"/>
      <c r="GI125" s="41"/>
      <c r="GJ125" s="14"/>
      <c r="GK125" s="14"/>
      <c r="GL125" s="41" t="str">
        <f>IF(GK125&gt;0,WORKDAY(GH125,10),"-")</f>
        <v>-</v>
      </c>
      <c r="GM125" s="41" t="str">
        <f>IF(GK125&gt;0,WORKDAY(GI125,10),"-")</f>
        <v>-</v>
      </c>
      <c r="GN125" s="14"/>
      <c r="GO125" s="14"/>
      <c r="GP125" s="228"/>
      <c r="GQ125" s="295"/>
      <c r="GR125" s="295"/>
      <c r="GS125" s="295"/>
      <c r="GT125" s="295"/>
      <c r="GU125" s="295"/>
      <c r="GV125" s="295"/>
      <c r="GW125" s="295"/>
      <c r="GX125" s="295"/>
      <c r="GY125" s="295"/>
      <c r="GZ125" s="147"/>
      <c r="HA125" s="143">
        <f t="shared" ca="1" si="109"/>
        <v>1</v>
      </c>
      <c r="HB125" s="44">
        <f t="shared" ca="1" si="110"/>
        <v>1.3819095477386936E-3</v>
      </c>
      <c r="HC125" s="44">
        <f t="shared" ca="1" si="111"/>
        <v>2.5125628140703518E-3</v>
      </c>
      <c r="HD125" s="44">
        <f t="shared" ca="1" si="112"/>
        <v>2.2357723577235778E-3</v>
      </c>
      <c r="HE125" s="44">
        <f t="shared" ca="1" si="113"/>
        <v>4.0650406504065045E-3</v>
      </c>
      <c r="HF125" s="44"/>
      <c r="HG125" s="44"/>
      <c r="HH125" s="261"/>
      <c r="HI125" s="14" t="str">
        <f t="shared" si="114"/>
        <v>GA</v>
      </c>
      <c r="HJ125" s="41">
        <f t="shared" si="115"/>
        <v>43987</v>
      </c>
      <c r="HK125" s="267" t="str">
        <f t="shared" si="116"/>
        <v>A1</v>
      </c>
      <c r="HL125" s="268" t="str">
        <f t="shared" si="117"/>
        <v>0055-P2-GA1-CPC-TRM-00503</v>
      </c>
      <c r="HM125" s="320">
        <v>1</v>
      </c>
      <c r="HN125" t="s">
        <v>818</v>
      </c>
      <c r="HO125" s="351">
        <f t="shared" si="118"/>
        <v>1</v>
      </c>
      <c r="HP125" s="351" t="str">
        <f t="shared" si="119"/>
        <v>не выгружено 00</v>
      </c>
      <c r="HQ125" s="351" t="str">
        <f t="shared" si="120"/>
        <v>выгружено A1</v>
      </c>
      <c r="HR125" s="351">
        <f t="shared" si="121"/>
        <v>1</v>
      </c>
      <c r="HS125" s="351" t="b">
        <f t="shared" si="122"/>
        <v>0</v>
      </c>
      <c r="HT125" s="351" t="str">
        <f t="shared" si="123"/>
        <v>Выпустить в 00</v>
      </c>
      <c r="HU125" s="351" t="str">
        <f t="shared" si="124"/>
        <v>0055-P2-CPC-GA1-TRM-00409</v>
      </c>
      <c r="HV125" s="351">
        <f t="shared" si="125"/>
        <v>43987</v>
      </c>
      <c r="HW125" s="351" t="str">
        <f t="shared" si="126"/>
        <v>0055-P2-CPC-GA1-TRM-00409</v>
      </c>
      <c r="HX125" s="351">
        <f t="shared" si="127"/>
        <v>44033</v>
      </c>
      <c r="HY125" s="364"/>
      <c r="HZ125" s="361" t="str">
        <f t="shared" si="128"/>
        <v>выгружено</v>
      </c>
      <c r="IA125" s="361" t="str">
        <f t="shared" si="129"/>
        <v>A1</v>
      </c>
      <c r="IB125" s="361">
        <f t="shared" si="130"/>
        <v>1</v>
      </c>
      <c r="IC125" s="361">
        <f t="shared" si="131"/>
        <v>1</v>
      </c>
      <c r="ID125" s="351" t="str">
        <f t="shared" si="132"/>
        <v>1</v>
      </c>
      <c r="IE125" s="351" t="s">
        <v>894</v>
      </c>
      <c r="IF125" s="356">
        <v>1</v>
      </c>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row>
    <row r="126" spans="1:287" s="1" customFormat="1" ht="57" customHeight="1">
      <c r="A126" s="15"/>
      <c r="B126" s="31" t="s">
        <v>164</v>
      </c>
      <c r="C126" s="31" t="s">
        <v>165</v>
      </c>
      <c r="D126" s="14"/>
      <c r="E126" s="14"/>
      <c r="F126" s="14"/>
      <c r="G126" s="14"/>
      <c r="H126" s="14" t="s">
        <v>723</v>
      </c>
      <c r="I126" s="14" t="s">
        <v>724</v>
      </c>
      <c r="J126" s="14"/>
      <c r="K126" s="14"/>
      <c r="L126" s="14"/>
      <c r="M126" s="14"/>
      <c r="N126" s="14"/>
      <c r="O126" s="14"/>
      <c r="P126" s="14" t="s">
        <v>725</v>
      </c>
      <c r="Q126" s="14" t="s">
        <v>726</v>
      </c>
      <c r="R126" s="14" t="s">
        <v>215</v>
      </c>
      <c r="S126" s="14" t="s">
        <v>399</v>
      </c>
      <c r="T126" s="14" t="s">
        <v>408</v>
      </c>
      <c r="U126" s="14" t="s">
        <v>166</v>
      </c>
      <c r="V126" s="14"/>
      <c r="W126" s="14" t="str">
        <f>CONCATENATE(X126,"-",Y126,"-",Z126,AA126,,AB126,"-",AC126)</f>
        <v>4-30-JGMCN-0001</v>
      </c>
      <c r="X126" s="31">
        <v>4</v>
      </c>
      <c r="Y126" s="31">
        <v>30</v>
      </c>
      <c r="Z126" s="14" t="s">
        <v>188</v>
      </c>
      <c r="AA126" s="14" t="s">
        <v>333</v>
      </c>
      <c r="AB126" s="14" t="s">
        <v>332</v>
      </c>
      <c r="AC126" s="31" t="s">
        <v>194</v>
      </c>
      <c r="AD126" s="14"/>
      <c r="AE126" s="31">
        <v>3</v>
      </c>
      <c r="AF126" s="31">
        <v>3</v>
      </c>
      <c r="AG126" s="31" t="s">
        <v>174</v>
      </c>
      <c r="AH126" s="31">
        <v>437</v>
      </c>
      <c r="AI126" s="31" t="s">
        <v>232</v>
      </c>
      <c r="AJ126" s="14"/>
      <c r="AK126" s="14"/>
      <c r="AL126" s="14" t="s">
        <v>128</v>
      </c>
      <c r="AM126" s="14"/>
      <c r="AN126" s="14" t="s">
        <v>176</v>
      </c>
      <c r="AO126" s="14" t="str">
        <f>CONCATENATE("0055-",B126,"-",C126,"-","4",".",AE126,".",AF126,".",AG126,".",AH126,"-",AL126,".",AN126,"-",AI126)</f>
        <v>0055-CPC-GA1-4.3.3.30.437-ATH2.SP-0013</v>
      </c>
      <c r="AP126" s="14" t="str">
        <f>CONCATENATE("0055-",B126,"-",C126,"-","4",".",AE126,".",AF126,".",AG126,".",AH126,"-",AL126,"-",AN126,"-",AI126,"_",BD126,"_",U126)</f>
        <v>0055-CPC-GA1-4.3.3.30.437-ATH2-SP-0013_A1_ER</v>
      </c>
      <c r="AQ126" s="21" t="s">
        <v>356</v>
      </c>
      <c r="AR126" s="21" t="s">
        <v>430</v>
      </c>
      <c r="AS126" s="21" t="s">
        <v>425</v>
      </c>
      <c r="AT126" s="21" t="s">
        <v>424</v>
      </c>
      <c r="AU126" s="21" t="s">
        <v>350</v>
      </c>
      <c r="AV126" s="21" t="s">
        <v>366</v>
      </c>
      <c r="AW126" s="21" t="str">
        <f>CONCATENATE(AQ126," ",AS126,CHAR(10),W126,CHAR(10),AU126)</f>
        <v>AGDS Marshalling Cabinet for NON-IS channels 
4-30-JGMCN-0001
List of elements</v>
      </c>
      <c r="AX126" s="21" t="str">
        <f>CONCATENATE(AR126," ",AT126,CHAR(10),W126,CHAR(10),AV126)</f>
        <v>Шкаф кроссовый АСКЗ, аналоговые и дискретные сигналы, неискробезопасный
4-30-JGMCN-0001
Перечень элементов</v>
      </c>
      <c r="AY126" s="14"/>
      <c r="AZ126" s="14" t="s">
        <v>798</v>
      </c>
      <c r="BA126" s="14" t="s">
        <v>600</v>
      </c>
      <c r="BB126" s="14" t="str">
        <f t="shared" si="151"/>
        <v>A1</v>
      </c>
      <c r="BC126" s="14" t="str">
        <f t="shared" si="152"/>
        <v>IFR</v>
      </c>
      <c r="BD126" s="14" t="str">
        <f>BB126</f>
        <v>A1</v>
      </c>
      <c r="BE126" s="14"/>
      <c r="BF126" s="14"/>
      <c r="BG126" s="20"/>
      <c r="BH126" s="14"/>
      <c r="BI126" s="14"/>
      <c r="BJ126" s="336">
        <v>44088</v>
      </c>
      <c r="BK126" s="336">
        <f ca="1">IF(BM126&gt;0,BL126,IF(BJ126&lt;TODAY(),WORKDAY(TODAY(),10),BJ126))</f>
        <v>43987</v>
      </c>
      <c r="BL126" s="41">
        <v>43987</v>
      </c>
      <c r="BM126" s="14" t="s">
        <v>860</v>
      </c>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336">
        <f>WORKDAY(BJ126,20)</f>
        <v>44116</v>
      </c>
      <c r="CR126" s="336">
        <f ca="1">IF(BM126&gt;0,WORKDAY(BK126,20),"-")</f>
        <v>44015</v>
      </c>
      <c r="CS126" s="336">
        <v>44033</v>
      </c>
      <c r="CT126" s="325" t="s">
        <v>905</v>
      </c>
      <c r="CU126" s="143">
        <v>1</v>
      </c>
      <c r="CV126" s="41">
        <f>FG126-(28+15)</f>
        <v>43579</v>
      </c>
      <c r="CW126" s="41">
        <f>CV126</f>
        <v>43579</v>
      </c>
      <c r="CX126" s="14"/>
      <c r="CY126" s="14"/>
      <c r="CZ126" s="41" t="str">
        <f>IF(CY126&gt;0,WORKDAY(CV126,10),"-")</f>
        <v>-</v>
      </c>
      <c r="DA126" s="41" t="str">
        <f>IF(CY126&gt;0,WORKDAY(CW126,10),"-")</f>
        <v>-</v>
      </c>
      <c r="DB126" s="14"/>
      <c r="DC126" s="14"/>
      <c r="DD126" s="143"/>
      <c r="DE126" s="41" t="str">
        <f>IF(DC126&gt;0,WORKDAY(CZ126,10),"-")</f>
        <v>-</v>
      </c>
      <c r="DF126" s="41" t="str">
        <f>IF(DC126&gt;0,WORKDAY(DA126,10),"-")</f>
        <v>-</v>
      </c>
      <c r="DG126" s="14"/>
      <c r="DH126" s="14"/>
      <c r="DI126" s="41" t="str">
        <f>IF(DH126&gt;0,WORKDAY(DE126,10),"-")</f>
        <v>-</v>
      </c>
      <c r="DJ126" s="41" t="str">
        <f>IF(DH126&gt;0,WORKDAY(DF126,10),"-")</f>
        <v>-</v>
      </c>
      <c r="DK126" s="14"/>
      <c r="DL126" s="14"/>
      <c r="DM126" s="143"/>
      <c r="DN126" s="41" t="str">
        <f>IF(DL126&gt;0,WORKDAY(DI126,10),"-")</f>
        <v>-</v>
      </c>
      <c r="DO126" s="41" t="str">
        <f>IF(DL126&gt;0,WORKDAY(DJ126,10),"-")</f>
        <v>-</v>
      </c>
      <c r="DP126" s="14"/>
      <c r="DQ126" s="14"/>
      <c r="DR126" s="41" t="str">
        <f>IF(DQ126&gt;0,WORKDAY(DN126,10),"-")</f>
        <v>-</v>
      </c>
      <c r="DS126" s="41" t="str">
        <f>IF(DQ126&gt;0,WORKDAY(DO126,10),"-")</f>
        <v>-</v>
      </c>
      <c r="DT126" s="14"/>
      <c r="DU126" s="14"/>
      <c r="DV126" s="205"/>
      <c r="DW126" s="41" t="str">
        <f>IF(DU126&gt;0,WORKDAY(DR126,10),"-")</f>
        <v>-</v>
      </c>
      <c r="DX126" s="41" t="str">
        <f>IF(DU126&gt;0,WORKDAY(DS126,10),"-")</f>
        <v>-</v>
      </c>
      <c r="DY126" s="14"/>
      <c r="DZ126" s="14"/>
      <c r="EA126" s="41" t="str">
        <f>IF(DZ126&gt;0,WORKDAY(DW126,10),"-")</f>
        <v>-</v>
      </c>
      <c r="EB126" s="41" t="str">
        <f>IF(DZ126&gt;0,WORKDAY(DX126,10),"-")</f>
        <v>-</v>
      </c>
      <c r="EC126" s="14"/>
      <c r="ED126" s="14"/>
      <c r="EE126" s="205"/>
      <c r="EF126" s="41" t="str">
        <f>IF(ED126&gt;0,WORKDAY(EA126,10),"-")</f>
        <v>-</v>
      </c>
      <c r="EG126" s="41" t="str">
        <f>IF(ED126&gt;0,WORKDAY(EB126,10),"-")</f>
        <v>-</v>
      </c>
      <c r="EH126" s="14"/>
      <c r="EI126" s="14"/>
      <c r="EJ126" s="41" t="str">
        <f>IF(EI126&gt;0,WORKDAY(EF126,10),"-")</f>
        <v>-</v>
      </c>
      <c r="EK126" s="41" t="str">
        <f>IF(EI126&gt;0,WORKDAY(EG126,10),"-")</f>
        <v>-</v>
      </c>
      <c r="EL126" s="14"/>
      <c r="EM126" s="14"/>
      <c r="EN126" s="205"/>
      <c r="EO126" s="41" t="str">
        <f>IF(EM126&gt;0,WORKDAY(EJ126,10),"-")</f>
        <v>-</v>
      </c>
      <c r="EP126" s="41" t="str">
        <f>IF(EM126&gt;0,WORKDAY(EK126,10),"-")</f>
        <v>-</v>
      </c>
      <c r="EQ126" s="14"/>
      <c r="ER126" s="14"/>
      <c r="ES126" s="41" t="str">
        <f>IF(ER126&gt;0,WORKDAY(EO126,10),"-")</f>
        <v>-</v>
      </c>
      <c r="ET126" s="41" t="str">
        <f>IF(ER126&gt;0,WORKDAY(EP126,10),"-")</f>
        <v>-</v>
      </c>
      <c r="EU126" s="14"/>
      <c r="EV126" s="14"/>
      <c r="EW126" s="205"/>
      <c r="EX126" s="41" t="str">
        <f>IF(EV126&gt;0,WORKDAY(ES126,10),"-")</f>
        <v>-</v>
      </c>
      <c r="EY126" s="41" t="str">
        <f>IF(EV126&gt;0,WORKDAY(ET126,10),"-")</f>
        <v>-</v>
      </c>
      <c r="EZ126" s="14"/>
      <c r="FA126" s="14"/>
      <c r="FB126" s="41" t="str">
        <f>IF(FA126&gt;0,WORKDAY(EX126,10),"-")</f>
        <v>-</v>
      </c>
      <c r="FC126" s="41" t="str">
        <f>IF(FA126&gt;0,WORKDAY(EY126,10),"-")</f>
        <v>-</v>
      </c>
      <c r="FD126" s="14"/>
      <c r="FE126" s="14"/>
      <c r="FF126" s="295"/>
      <c r="FG126" s="41">
        <v>43622</v>
      </c>
      <c r="FH126" s="41">
        <f>FG126</f>
        <v>43622</v>
      </c>
      <c r="FI126" s="41"/>
      <c r="FJ126" s="14"/>
      <c r="FK126" s="41" t="str">
        <f>IF(FJ126&gt;0,WORKDAY(FG126,10),"-")</f>
        <v>-</v>
      </c>
      <c r="FL126" s="41" t="str">
        <f>IF(FJ126&gt;0,WORKDAY(FH126,10),"-")</f>
        <v>-</v>
      </c>
      <c r="FM126" s="14"/>
      <c r="FN126" s="14"/>
      <c r="FO126" s="143"/>
      <c r="FP126" s="41">
        <v>43622</v>
      </c>
      <c r="FQ126" s="41">
        <f>FP126</f>
        <v>43622</v>
      </c>
      <c r="FR126" s="14"/>
      <c r="FS126" s="14"/>
      <c r="FT126" s="41" t="str">
        <f>IF(FS126&gt;0,WORKDAY(FP126,10),"-")</f>
        <v>-</v>
      </c>
      <c r="FU126" s="41" t="str">
        <f>IF(FS126&gt;0,WORKDAY(FQ126,10),"-")</f>
        <v>-</v>
      </c>
      <c r="FV126" s="14"/>
      <c r="FW126" s="14"/>
      <c r="FX126" s="205"/>
      <c r="FY126" s="41">
        <v>43622</v>
      </c>
      <c r="FZ126" s="41">
        <f>FY126</f>
        <v>43622</v>
      </c>
      <c r="GA126" s="14"/>
      <c r="GB126" s="14"/>
      <c r="GC126" s="41" t="str">
        <f>IF(GB126&gt;0,WORKDAY(FY126,10),"-")</f>
        <v>-</v>
      </c>
      <c r="GD126" s="41" t="str">
        <f>IF(GB126&gt;0,WORKDAY(FZ126,10),"-")</f>
        <v>-</v>
      </c>
      <c r="GE126" s="14"/>
      <c r="GF126" s="14"/>
      <c r="GG126" s="205"/>
      <c r="GH126" s="41"/>
      <c r="GI126" s="41"/>
      <c r="GJ126" s="14"/>
      <c r="GK126" s="14"/>
      <c r="GL126" s="41" t="str">
        <f>IF(GK126&gt;0,WORKDAY(GH126,10),"-")</f>
        <v>-</v>
      </c>
      <c r="GM126" s="41" t="str">
        <f>IF(GK126&gt;0,WORKDAY(GI126,10),"-")</f>
        <v>-</v>
      </c>
      <c r="GN126" s="14"/>
      <c r="GO126" s="14"/>
      <c r="GP126" s="228"/>
      <c r="GQ126" s="295"/>
      <c r="GR126" s="295"/>
      <c r="GS126" s="295"/>
      <c r="GT126" s="295"/>
      <c r="GU126" s="295"/>
      <c r="GV126" s="295"/>
      <c r="GW126" s="295"/>
      <c r="GX126" s="295"/>
      <c r="GY126" s="295"/>
      <c r="GZ126" s="147"/>
      <c r="HA126" s="143">
        <f t="shared" ca="1" si="109"/>
        <v>1</v>
      </c>
      <c r="HB126" s="44">
        <f t="shared" ca="1" si="110"/>
        <v>1.3819095477386936E-3</v>
      </c>
      <c r="HC126" s="44">
        <f t="shared" ca="1" si="111"/>
        <v>2.5125628140703518E-3</v>
      </c>
      <c r="HD126" s="44">
        <f t="shared" ca="1" si="112"/>
        <v>2.2357723577235778E-3</v>
      </c>
      <c r="HE126" s="44">
        <f t="shared" ca="1" si="113"/>
        <v>4.0650406504065045E-3</v>
      </c>
      <c r="HF126" s="44"/>
      <c r="HG126" s="44"/>
      <c r="HH126" s="261"/>
      <c r="HI126" s="14" t="str">
        <f t="shared" si="114"/>
        <v>GA</v>
      </c>
      <c r="HJ126" s="41">
        <f t="shared" si="115"/>
        <v>43987</v>
      </c>
      <c r="HK126" s="267" t="str">
        <f t="shared" si="116"/>
        <v>A1</v>
      </c>
      <c r="HL126" s="268" t="str">
        <f t="shared" si="117"/>
        <v>0055-P2-GA1-CPC-TRM-00503</v>
      </c>
      <c r="HM126" s="320">
        <v>1</v>
      </c>
      <c r="HN126" t="s">
        <v>818</v>
      </c>
      <c r="HO126" s="351">
        <f t="shared" si="118"/>
        <v>1</v>
      </c>
      <c r="HP126" s="351" t="str">
        <f t="shared" si="119"/>
        <v>не выгружено 00</v>
      </c>
      <c r="HQ126" s="351" t="str">
        <f t="shared" si="120"/>
        <v>выгружено A1</v>
      </c>
      <c r="HR126" s="351">
        <f t="shared" si="121"/>
        <v>1</v>
      </c>
      <c r="HS126" s="351" t="b">
        <f t="shared" si="122"/>
        <v>0</v>
      </c>
      <c r="HT126" s="351" t="str">
        <f t="shared" si="123"/>
        <v>Выпустить в 00</v>
      </c>
      <c r="HU126" s="351" t="str">
        <f t="shared" si="124"/>
        <v>0055-P2-CPC-GA1-TRM-00409</v>
      </c>
      <c r="HV126" s="351">
        <f t="shared" si="125"/>
        <v>43987</v>
      </c>
      <c r="HW126" s="351" t="str">
        <f t="shared" si="126"/>
        <v>0055-P2-CPC-GA1-TRM-00409</v>
      </c>
      <c r="HX126" s="351">
        <f t="shared" si="127"/>
        <v>44033</v>
      </c>
      <c r="HY126" s="364"/>
      <c r="HZ126" s="361" t="str">
        <f t="shared" si="128"/>
        <v>выгружено</v>
      </c>
      <c r="IA126" s="361" t="str">
        <f t="shared" si="129"/>
        <v>A1</v>
      </c>
      <c r="IB126" s="361">
        <f t="shared" si="130"/>
        <v>1</v>
      </c>
      <c r="IC126" s="361">
        <f t="shared" si="131"/>
        <v>1</v>
      </c>
      <c r="ID126" s="351" t="str">
        <f t="shared" si="132"/>
        <v>1</v>
      </c>
      <c r="IE126" s="351" t="s">
        <v>894</v>
      </c>
      <c r="IF126" s="356">
        <v>1</v>
      </c>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row>
    <row r="127" spans="1:287" s="1" customFormat="1" ht="57" customHeight="1">
      <c r="A127" s="15"/>
      <c r="B127" s="31" t="s">
        <v>164</v>
      </c>
      <c r="C127" s="31" t="s">
        <v>165</v>
      </c>
      <c r="D127" s="14"/>
      <c r="E127" s="14"/>
      <c r="F127" s="14"/>
      <c r="G127" s="14"/>
      <c r="H127" s="14" t="s">
        <v>723</v>
      </c>
      <c r="I127" s="14" t="s">
        <v>724</v>
      </c>
      <c r="J127" s="14"/>
      <c r="K127" s="14"/>
      <c r="L127" s="14"/>
      <c r="M127" s="14"/>
      <c r="N127" s="14"/>
      <c r="O127" s="14"/>
      <c r="P127" s="14" t="s">
        <v>725</v>
      </c>
      <c r="Q127" s="14" t="s">
        <v>726</v>
      </c>
      <c r="R127" s="14" t="s">
        <v>215</v>
      </c>
      <c r="S127" s="14" t="s">
        <v>399</v>
      </c>
      <c r="T127" s="14" t="s">
        <v>408</v>
      </c>
      <c r="U127" s="14" t="s">
        <v>166</v>
      </c>
      <c r="V127" s="14"/>
      <c r="W127" s="14" t="str">
        <f>CONCATENATE(X127,"-",Y127,"-",Z127,AA127,,AB127,"-",AC127)</f>
        <v>4-30-JGMCN-0001</v>
      </c>
      <c r="X127" s="31">
        <v>4</v>
      </c>
      <c r="Y127" s="31">
        <v>30</v>
      </c>
      <c r="Z127" s="14" t="s">
        <v>188</v>
      </c>
      <c r="AA127" s="14" t="s">
        <v>333</v>
      </c>
      <c r="AB127" s="14" t="s">
        <v>332</v>
      </c>
      <c r="AC127" s="31" t="s">
        <v>194</v>
      </c>
      <c r="AD127" s="14"/>
      <c r="AE127" s="31">
        <v>3</v>
      </c>
      <c r="AF127" s="31">
        <v>3</v>
      </c>
      <c r="AG127" s="31" t="s">
        <v>174</v>
      </c>
      <c r="AH127" s="31">
        <v>437</v>
      </c>
      <c r="AI127" s="31" t="s">
        <v>232</v>
      </c>
      <c r="AJ127" s="14"/>
      <c r="AK127" s="14"/>
      <c r="AL127" s="14" t="s">
        <v>128</v>
      </c>
      <c r="AM127" s="14"/>
      <c r="AN127" s="14" t="s">
        <v>177</v>
      </c>
      <c r="AO127" s="14" t="str">
        <f>CONCATENATE("0055-",B127,"-",C127,"-","4",".",AE127,".",AF127,".",AG127,".",AH127,"-",AL127,".",AN127,"-",AI127)</f>
        <v>0055-CPC-GA1-4.3.3.30.437-ATH2.V0-0013</v>
      </c>
      <c r="AP127" s="14" t="str">
        <f>CONCATENATE("0055-",B127,"-",C127,"-","4",".",AE127,".",AF127,".",AG127,".",AH127,"-",AL127,"-",AN127,"-",AI127,"_",BD127,"_",U127)</f>
        <v>0055-CPC-GA1-4.3.3.30.437-ATH2-V0-0013_A1_ER</v>
      </c>
      <c r="AQ127" s="21" t="s">
        <v>356</v>
      </c>
      <c r="AR127" s="21" t="s">
        <v>430</v>
      </c>
      <c r="AS127" s="21" t="s">
        <v>425</v>
      </c>
      <c r="AT127" s="21" t="s">
        <v>424</v>
      </c>
      <c r="AU127" s="21" t="s">
        <v>351</v>
      </c>
      <c r="AV127" s="21" t="s">
        <v>367</v>
      </c>
      <c r="AW127" s="21" t="str">
        <f>CONCATENATE(AQ127," ",AS127,CHAR(10),W127,CHAR(10),AU127)</f>
        <v>AGDS Marshalling Cabinet for NON-IS channels 
4-30-JGMCN-0001
General view drawings</v>
      </c>
      <c r="AX127" s="21" t="str">
        <f>CONCATENATE(AR127," ",AT127,CHAR(10),W127,CHAR(10),AV127)</f>
        <v>Шкаф кроссовый АСКЗ, аналоговые и дискретные сигналы, неискробезопасный
4-30-JGMCN-0001
Чертеж общего вида</v>
      </c>
      <c r="AY127" s="14"/>
      <c r="AZ127" s="14" t="s">
        <v>798</v>
      </c>
      <c r="BA127" s="14" t="s">
        <v>600</v>
      </c>
      <c r="BB127" s="14" t="str">
        <f t="shared" si="151"/>
        <v>A1</v>
      </c>
      <c r="BC127" s="14" t="str">
        <f t="shared" si="152"/>
        <v>IFR</v>
      </c>
      <c r="BD127" s="14" t="str">
        <f>BB127</f>
        <v>A1</v>
      </c>
      <c r="BE127" s="14"/>
      <c r="BF127" s="14"/>
      <c r="BG127" s="20"/>
      <c r="BH127" s="14"/>
      <c r="BI127" s="14"/>
      <c r="BJ127" s="336">
        <v>44088</v>
      </c>
      <c r="BK127" s="336">
        <f ca="1">IF(BM127&gt;0,BL127,IF(BJ127&lt;TODAY(),WORKDAY(TODAY(),10),BJ127))</f>
        <v>43987</v>
      </c>
      <c r="BL127" s="41">
        <v>43987</v>
      </c>
      <c r="BM127" s="14" t="s">
        <v>860</v>
      </c>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336">
        <f>WORKDAY(BJ127,20)</f>
        <v>44116</v>
      </c>
      <c r="CR127" s="336">
        <f ca="1">IF(BM127&gt;0,WORKDAY(BK127,20),"-")</f>
        <v>44015</v>
      </c>
      <c r="CS127" s="336">
        <v>44033</v>
      </c>
      <c r="CT127" s="325" t="s">
        <v>905</v>
      </c>
      <c r="CU127" s="143">
        <v>1</v>
      </c>
      <c r="CV127" s="41">
        <f>FG127-(28+15)</f>
        <v>43579</v>
      </c>
      <c r="CW127" s="41">
        <f>CV127</f>
        <v>43579</v>
      </c>
      <c r="CX127" s="14"/>
      <c r="CY127" s="14"/>
      <c r="CZ127" s="41" t="str">
        <f>IF(CY127&gt;0,WORKDAY(CV127,10),"-")</f>
        <v>-</v>
      </c>
      <c r="DA127" s="41" t="str">
        <f>IF(CY127&gt;0,WORKDAY(CW127,10),"-")</f>
        <v>-</v>
      </c>
      <c r="DB127" s="14"/>
      <c r="DC127" s="14"/>
      <c r="DD127" s="143"/>
      <c r="DE127" s="41" t="str">
        <f>IF(DC127&gt;0,WORKDAY(CZ127,10),"-")</f>
        <v>-</v>
      </c>
      <c r="DF127" s="41" t="str">
        <f>IF(DC127&gt;0,WORKDAY(DA127,10),"-")</f>
        <v>-</v>
      </c>
      <c r="DG127" s="14"/>
      <c r="DH127" s="14"/>
      <c r="DI127" s="41" t="str">
        <f>IF(DH127&gt;0,WORKDAY(DE127,10),"-")</f>
        <v>-</v>
      </c>
      <c r="DJ127" s="41" t="str">
        <f>IF(DH127&gt;0,WORKDAY(DF127,10),"-")</f>
        <v>-</v>
      </c>
      <c r="DK127" s="14"/>
      <c r="DL127" s="14"/>
      <c r="DM127" s="143"/>
      <c r="DN127" s="41" t="str">
        <f>IF(DL127&gt;0,WORKDAY(DI127,10),"-")</f>
        <v>-</v>
      </c>
      <c r="DO127" s="41" t="str">
        <f>IF(DL127&gt;0,WORKDAY(DJ127,10),"-")</f>
        <v>-</v>
      </c>
      <c r="DP127" s="14"/>
      <c r="DQ127" s="14"/>
      <c r="DR127" s="41" t="str">
        <f>IF(DQ127&gt;0,WORKDAY(DN127,10),"-")</f>
        <v>-</v>
      </c>
      <c r="DS127" s="41" t="str">
        <f>IF(DQ127&gt;0,WORKDAY(DO127,10),"-")</f>
        <v>-</v>
      </c>
      <c r="DT127" s="14"/>
      <c r="DU127" s="14"/>
      <c r="DV127" s="205"/>
      <c r="DW127" s="41" t="str">
        <f>IF(DU127&gt;0,WORKDAY(DR127,10),"-")</f>
        <v>-</v>
      </c>
      <c r="DX127" s="41" t="str">
        <f>IF(DU127&gt;0,WORKDAY(DS127,10),"-")</f>
        <v>-</v>
      </c>
      <c r="DY127" s="14"/>
      <c r="DZ127" s="14"/>
      <c r="EA127" s="41" t="str">
        <f>IF(DZ127&gt;0,WORKDAY(DW127,10),"-")</f>
        <v>-</v>
      </c>
      <c r="EB127" s="41" t="str">
        <f>IF(DZ127&gt;0,WORKDAY(DX127,10),"-")</f>
        <v>-</v>
      </c>
      <c r="EC127" s="14"/>
      <c r="ED127" s="14"/>
      <c r="EE127" s="205"/>
      <c r="EF127" s="41" t="str">
        <f>IF(ED127&gt;0,WORKDAY(EA127,10),"-")</f>
        <v>-</v>
      </c>
      <c r="EG127" s="41" t="str">
        <f>IF(ED127&gt;0,WORKDAY(EB127,10),"-")</f>
        <v>-</v>
      </c>
      <c r="EH127" s="14"/>
      <c r="EI127" s="14"/>
      <c r="EJ127" s="41" t="str">
        <f>IF(EI127&gt;0,WORKDAY(EF127,10),"-")</f>
        <v>-</v>
      </c>
      <c r="EK127" s="41" t="str">
        <f>IF(EI127&gt;0,WORKDAY(EG127,10),"-")</f>
        <v>-</v>
      </c>
      <c r="EL127" s="14"/>
      <c r="EM127" s="14"/>
      <c r="EN127" s="205"/>
      <c r="EO127" s="41" t="str">
        <f>IF(EM127&gt;0,WORKDAY(EJ127,10),"-")</f>
        <v>-</v>
      </c>
      <c r="EP127" s="41" t="str">
        <f>IF(EM127&gt;0,WORKDAY(EK127,10),"-")</f>
        <v>-</v>
      </c>
      <c r="EQ127" s="14"/>
      <c r="ER127" s="14"/>
      <c r="ES127" s="41" t="str">
        <f>IF(ER127&gt;0,WORKDAY(EO127,10),"-")</f>
        <v>-</v>
      </c>
      <c r="ET127" s="41" t="str">
        <f>IF(ER127&gt;0,WORKDAY(EP127,10),"-")</f>
        <v>-</v>
      </c>
      <c r="EU127" s="14"/>
      <c r="EV127" s="14"/>
      <c r="EW127" s="205"/>
      <c r="EX127" s="41" t="str">
        <f>IF(EV127&gt;0,WORKDAY(ES127,10),"-")</f>
        <v>-</v>
      </c>
      <c r="EY127" s="41" t="str">
        <f>IF(EV127&gt;0,WORKDAY(ET127,10),"-")</f>
        <v>-</v>
      </c>
      <c r="EZ127" s="14"/>
      <c r="FA127" s="14"/>
      <c r="FB127" s="41" t="str">
        <f>IF(FA127&gt;0,WORKDAY(EX127,10),"-")</f>
        <v>-</v>
      </c>
      <c r="FC127" s="41" t="str">
        <f>IF(FA127&gt;0,WORKDAY(EY127,10),"-")</f>
        <v>-</v>
      </c>
      <c r="FD127" s="14"/>
      <c r="FE127" s="14"/>
      <c r="FF127" s="295"/>
      <c r="FG127" s="41">
        <v>43622</v>
      </c>
      <c r="FH127" s="41">
        <f>FG127</f>
        <v>43622</v>
      </c>
      <c r="FI127" s="41"/>
      <c r="FJ127" s="14"/>
      <c r="FK127" s="41" t="str">
        <f>IF(FJ127&gt;0,WORKDAY(FG127,10),"-")</f>
        <v>-</v>
      </c>
      <c r="FL127" s="41" t="str">
        <f>IF(FJ127&gt;0,WORKDAY(FH127,10),"-")</f>
        <v>-</v>
      </c>
      <c r="FM127" s="14"/>
      <c r="FN127" s="14"/>
      <c r="FO127" s="143"/>
      <c r="FP127" s="41">
        <v>43622</v>
      </c>
      <c r="FQ127" s="41">
        <f>FP127</f>
        <v>43622</v>
      </c>
      <c r="FR127" s="14"/>
      <c r="FS127" s="14"/>
      <c r="FT127" s="41" t="str">
        <f>IF(FS127&gt;0,WORKDAY(FP127,10),"-")</f>
        <v>-</v>
      </c>
      <c r="FU127" s="41" t="str">
        <f>IF(FS127&gt;0,WORKDAY(FQ127,10),"-")</f>
        <v>-</v>
      </c>
      <c r="FV127" s="14"/>
      <c r="FW127" s="14"/>
      <c r="FX127" s="205"/>
      <c r="FY127" s="41">
        <v>43622</v>
      </c>
      <c r="FZ127" s="41">
        <f>FY127</f>
        <v>43622</v>
      </c>
      <c r="GA127" s="14"/>
      <c r="GB127" s="14"/>
      <c r="GC127" s="41" t="str">
        <f>IF(GB127&gt;0,WORKDAY(FY127,10),"-")</f>
        <v>-</v>
      </c>
      <c r="GD127" s="41" t="str">
        <f>IF(GB127&gt;0,WORKDAY(FZ127,10),"-")</f>
        <v>-</v>
      </c>
      <c r="GE127" s="14"/>
      <c r="GF127" s="14"/>
      <c r="GG127" s="205"/>
      <c r="GH127" s="41"/>
      <c r="GI127" s="41"/>
      <c r="GJ127" s="14"/>
      <c r="GK127" s="14"/>
      <c r="GL127" s="41" t="str">
        <f>IF(GK127&gt;0,WORKDAY(GH127,10),"-")</f>
        <v>-</v>
      </c>
      <c r="GM127" s="41" t="str">
        <f>IF(GK127&gt;0,WORKDAY(GI127,10),"-")</f>
        <v>-</v>
      </c>
      <c r="GN127" s="14"/>
      <c r="GO127" s="14"/>
      <c r="GP127" s="228"/>
      <c r="GQ127" s="295"/>
      <c r="GR127" s="295"/>
      <c r="GS127" s="295"/>
      <c r="GT127" s="295"/>
      <c r="GU127" s="295"/>
      <c r="GV127" s="295"/>
      <c r="GW127" s="295"/>
      <c r="GX127" s="295"/>
      <c r="GY127" s="295"/>
      <c r="GZ127" s="147"/>
      <c r="HA127" s="143">
        <f t="shared" ca="1" si="109"/>
        <v>1</v>
      </c>
      <c r="HB127" s="44">
        <f t="shared" ca="1" si="110"/>
        <v>1.3819095477386936E-3</v>
      </c>
      <c r="HC127" s="44">
        <f t="shared" ca="1" si="111"/>
        <v>2.5125628140703518E-3</v>
      </c>
      <c r="HD127" s="44">
        <f t="shared" ca="1" si="112"/>
        <v>2.2357723577235778E-3</v>
      </c>
      <c r="HE127" s="44">
        <f t="shared" ca="1" si="113"/>
        <v>4.0650406504065045E-3</v>
      </c>
      <c r="HF127" s="44"/>
      <c r="HG127" s="44"/>
      <c r="HH127" s="261"/>
      <c r="HI127" s="14" t="str">
        <f t="shared" si="114"/>
        <v>GA</v>
      </c>
      <c r="HJ127" s="41">
        <f t="shared" si="115"/>
        <v>43987</v>
      </c>
      <c r="HK127" s="267" t="str">
        <f t="shared" si="116"/>
        <v>A1</v>
      </c>
      <c r="HL127" s="268" t="str">
        <f t="shared" si="117"/>
        <v>0055-P2-GA1-CPC-TRM-00503</v>
      </c>
      <c r="HM127" s="320">
        <v>1</v>
      </c>
      <c r="HN127" t="s">
        <v>818</v>
      </c>
      <c r="HO127" s="351">
        <f t="shared" si="118"/>
        <v>1</v>
      </c>
      <c r="HP127" s="351" t="str">
        <f t="shared" si="119"/>
        <v>не выгружено 00</v>
      </c>
      <c r="HQ127" s="351" t="str">
        <f t="shared" si="120"/>
        <v>выгружено A1</v>
      </c>
      <c r="HR127" s="351">
        <f t="shared" si="121"/>
        <v>1</v>
      </c>
      <c r="HS127" s="351" t="b">
        <f t="shared" si="122"/>
        <v>0</v>
      </c>
      <c r="HT127" s="351" t="str">
        <f t="shared" si="123"/>
        <v>Выпустить в 00</v>
      </c>
      <c r="HU127" s="351" t="str">
        <f t="shared" si="124"/>
        <v>0055-P2-CPC-GA1-TRM-00409</v>
      </c>
      <c r="HV127" s="351">
        <f t="shared" si="125"/>
        <v>43987</v>
      </c>
      <c r="HW127" s="351" t="str">
        <f t="shared" si="126"/>
        <v>0055-P2-CPC-GA1-TRM-00409</v>
      </c>
      <c r="HX127" s="351">
        <f t="shared" si="127"/>
        <v>44033</v>
      </c>
      <c r="HY127" s="364"/>
      <c r="HZ127" s="361" t="str">
        <f t="shared" si="128"/>
        <v>выгружено</v>
      </c>
      <c r="IA127" s="361" t="str">
        <f t="shared" si="129"/>
        <v>A1</v>
      </c>
      <c r="IB127" s="361">
        <f t="shared" si="130"/>
        <v>1</v>
      </c>
      <c r="IC127" s="361">
        <f t="shared" si="131"/>
        <v>1</v>
      </c>
      <c r="ID127" s="351" t="str">
        <f t="shared" si="132"/>
        <v>1</v>
      </c>
      <c r="IE127" s="351" t="s">
        <v>894</v>
      </c>
      <c r="IF127" s="356">
        <v>1</v>
      </c>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row>
    <row r="128" spans="1:287" s="1" customFormat="1" ht="57" customHeight="1">
      <c r="A128" s="15"/>
      <c r="B128" s="31" t="s">
        <v>164</v>
      </c>
      <c r="C128" s="31" t="s">
        <v>165</v>
      </c>
      <c r="D128" s="14"/>
      <c r="E128" s="14"/>
      <c r="F128" s="14"/>
      <c r="G128" s="14"/>
      <c r="H128" s="14" t="s">
        <v>723</v>
      </c>
      <c r="I128" s="14" t="s">
        <v>724</v>
      </c>
      <c r="J128" s="14"/>
      <c r="K128" s="14"/>
      <c r="L128" s="14"/>
      <c r="M128" s="14"/>
      <c r="N128" s="14"/>
      <c r="O128" s="14"/>
      <c r="P128" s="14" t="s">
        <v>725</v>
      </c>
      <c r="Q128" s="14" t="s">
        <v>726</v>
      </c>
      <c r="R128" s="14" t="s">
        <v>215</v>
      </c>
      <c r="S128" s="14" t="s">
        <v>399</v>
      </c>
      <c r="T128" s="14" t="s">
        <v>408</v>
      </c>
      <c r="U128" s="14" t="s">
        <v>166</v>
      </c>
      <c r="V128" s="14"/>
      <c r="W128" s="14" t="str">
        <f>CONCATENATE(X128,"-",Y128,"-",Z128,AA128,,AB128,"-",AC128)</f>
        <v>4-30-JGMCN-0001</v>
      </c>
      <c r="X128" s="31">
        <v>4</v>
      </c>
      <c r="Y128" s="31">
        <v>30</v>
      </c>
      <c r="Z128" s="14" t="s">
        <v>188</v>
      </c>
      <c r="AA128" s="14" t="s">
        <v>333</v>
      </c>
      <c r="AB128" s="14" t="s">
        <v>332</v>
      </c>
      <c r="AC128" s="31" t="s">
        <v>194</v>
      </c>
      <c r="AD128" s="14"/>
      <c r="AE128" s="31">
        <v>3</v>
      </c>
      <c r="AF128" s="31">
        <v>3</v>
      </c>
      <c r="AG128" s="31" t="s">
        <v>174</v>
      </c>
      <c r="AH128" s="31">
        <v>437</v>
      </c>
      <c r="AI128" s="31" t="s">
        <v>232</v>
      </c>
      <c r="AJ128" s="14"/>
      <c r="AK128" s="14"/>
      <c r="AL128" s="14" t="s">
        <v>128</v>
      </c>
      <c r="AM128" s="14"/>
      <c r="AN128" s="14" t="s">
        <v>178</v>
      </c>
      <c r="AO128" s="14" t="str">
        <f>CONCATENATE("0055-",B128,"-",C128,"-","4",".",AE128,".",AF128,".",AG128,".",AH128,"-",AL128,".",AN128,"-",AI128)</f>
        <v>0055-CPC-GA1-4.3.3.30.437-ATH2.SB-0013</v>
      </c>
      <c r="AP128" s="14" t="str">
        <f>CONCATENATE("0055-",B128,"-",C128,"-","4",".",AE128,".",AF128,".",AG128,".",AH128,"-",AL128,"-",AN128,"-",AI128,"_",BD128,"_",U128)</f>
        <v>0055-CPC-GA1-4.3.3.30.437-ATH2-SB-0013_A1_ER</v>
      </c>
      <c r="AQ128" s="21" t="s">
        <v>356</v>
      </c>
      <c r="AR128" s="21" t="s">
        <v>430</v>
      </c>
      <c r="AS128" s="21" t="s">
        <v>425</v>
      </c>
      <c r="AT128" s="21" t="s">
        <v>424</v>
      </c>
      <c r="AU128" s="21" t="s">
        <v>352</v>
      </c>
      <c r="AV128" s="21" t="s">
        <v>368</v>
      </c>
      <c r="AW128" s="21" t="str">
        <f>CONCATENATE(AQ128," ",AS128,CHAR(10),W128,CHAR(10),AU128)</f>
        <v>AGDS Marshalling Cabinet for NON-IS channels 
4-30-JGMCN-0001
Electrical circuits</v>
      </c>
      <c r="AX128" s="21" t="str">
        <f>CONCATENATE(AR128," ",AT128,CHAR(10),W128,CHAR(10),AV128)</f>
        <v>Шкаф кроссовый АСКЗ, аналоговые и дискретные сигналы, неискробезопасный
4-30-JGMCN-0001
Схема электрическая принципиальная</v>
      </c>
      <c r="AY128" s="14"/>
      <c r="AZ128" s="14" t="s">
        <v>798</v>
      </c>
      <c r="BA128" s="14" t="s">
        <v>600</v>
      </c>
      <c r="BB128" s="14" t="str">
        <f t="shared" si="151"/>
        <v>A1</v>
      </c>
      <c r="BC128" s="14" t="str">
        <f t="shared" si="152"/>
        <v>IFR</v>
      </c>
      <c r="BD128" s="14" t="str">
        <f>BB128</f>
        <v>A1</v>
      </c>
      <c r="BE128" s="14"/>
      <c r="BF128" s="14"/>
      <c r="BG128" s="20"/>
      <c r="BH128" s="14"/>
      <c r="BI128" s="14"/>
      <c r="BJ128" s="336">
        <v>44088</v>
      </c>
      <c r="BK128" s="336">
        <f ca="1">IF(BM128&gt;0,BL128,IF(BJ128&lt;TODAY(),WORKDAY(TODAY(),10),BJ128))</f>
        <v>43987</v>
      </c>
      <c r="BL128" s="41">
        <v>43987</v>
      </c>
      <c r="BM128" s="14" t="s">
        <v>860</v>
      </c>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336">
        <f>WORKDAY(BJ128,20)</f>
        <v>44116</v>
      </c>
      <c r="CR128" s="336">
        <f ca="1">IF(BM128&gt;0,WORKDAY(BK128,20),"-")</f>
        <v>44015</v>
      </c>
      <c r="CS128" s="336">
        <v>44033</v>
      </c>
      <c r="CT128" s="325" t="s">
        <v>905</v>
      </c>
      <c r="CU128" s="143">
        <v>1</v>
      </c>
      <c r="CV128" s="41">
        <f>FG128-(28+15)</f>
        <v>43579</v>
      </c>
      <c r="CW128" s="41">
        <f>CV128</f>
        <v>43579</v>
      </c>
      <c r="CX128" s="14"/>
      <c r="CY128" s="14"/>
      <c r="CZ128" s="41" t="str">
        <f>IF(CY128&gt;0,WORKDAY(CV128,10),"-")</f>
        <v>-</v>
      </c>
      <c r="DA128" s="41" t="str">
        <f>IF(CY128&gt;0,WORKDAY(CW128,10),"-")</f>
        <v>-</v>
      </c>
      <c r="DB128" s="14"/>
      <c r="DC128" s="14"/>
      <c r="DD128" s="143"/>
      <c r="DE128" s="41" t="str">
        <f>IF(DC128&gt;0,WORKDAY(CZ128,10),"-")</f>
        <v>-</v>
      </c>
      <c r="DF128" s="41" t="str">
        <f>IF(DC128&gt;0,WORKDAY(DA128,10),"-")</f>
        <v>-</v>
      </c>
      <c r="DG128" s="14"/>
      <c r="DH128" s="14"/>
      <c r="DI128" s="41" t="str">
        <f>IF(DH128&gt;0,WORKDAY(DE128,10),"-")</f>
        <v>-</v>
      </c>
      <c r="DJ128" s="41" t="str">
        <f>IF(DH128&gt;0,WORKDAY(DF128,10),"-")</f>
        <v>-</v>
      </c>
      <c r="DK128" s="14"/>
      <c r="DL128" s="14"/>
      <c r="DM128" s="143"/>
      <c r="DN128" s="41" t="str">
        <f>IF(DL128&gt;0,WORKDAY(DI128,10),"-")</f>
        <v>-</v>
      </c>
      <c r="DO128" s="41" t="str">
        <f>IF(DL128&gt;0,WORKDAY(DJ128,10),"-")</f>
        <v>-</v>
      </c>
      <c r="DP128" s="14"/>
      <c r="DQ128" s="14"/>
      <c r="DR128" s="41" t="str">
        <f>IF(DQ128&gt;0,WORKDAY(DN128,10),"-")</f>
        <v>-</v>
      </c>
      <c r="DS128" s="41" t="str">
        <f>IF(DQ128&gt;0,WORKDAY(DO128,10),"-")</f>
        <v>-</v>
      </c>
      <c r="DT128" s="14"/>
      <c r="DU128" s="14"/>
      <c r="DV128" s="205"/>
      <c r="DW128" s="41" t="str">
        <f>IF(DU128&gt;0,WORKDAY(DR128,10),"-")</f>
        <v>-</v>
      </c>
      <c r="DX128" s="41" t="str">
        <f>IF(DU128&gt;0,WORKDAY(DS128,10),"-")</f>
        <v>-</v>
      </c>
      <c r="DY128" s="14"/>
      <c r="DZ128" s="14"/>
      <c r="EA128" s="41" t="str">
        <f>IF(DZ128&gt;0,WORKDAY(DW128,10),"-")</f>
        <v>-</v>
      </c>
      <c r="EB128" s="41" t="str">
        <f>IF(DZ128&gt;0,WORKDAY(DX128,10),"-")</f>
        <v>-</v>
      </c>
      <c r="EC128" s="14"/>
      <c r="ED128" s="14"/>
      <c r="EE128" s="205"/>
      <c r="EF128" s="41" t="str">
        <f>IF(ED128&gt;0,WORKDAY(EA128,10),"-")</f>
        <v>-</v>
      </c>
      <c r="EG128" s="41" t="str">
        <f>IF(ED128&gt;0,WORKDAY(EB128,10),"-")</f>
        <v>-</v>
      </c>
      <c r="EH128" s="14"/>
      <c r="EI128" s="14"/>
      <c r="EJ128" s="41" t="str">
        <f>IF(EI128&gt;0,WORKDAY(EF128,10),"-")</f>
        <v>-</v>
      </c>
      <c r="EK128" s="41" t="str">
        <f>IF(EI128&gt;0,WORKDAY(EG128,10),"-")</f>
        <v>-</v>
      </c>
      <c r="EL128" s="14"/>
      <c r="EM128" s="14"/>
      <c r="EN128" s="205"/>
      <c r="EO128" s="41" t="str">
        <f>IF(EM128&gt;0,WORKDAY(EJ128,10),"-")</f>
        <v>-</v>
      </c>
      <c r="EP128" s="41" t="str">
        <f>IF(EM128&gt;0,WORKDAY(EK128,10),"-")</f>
        <v>-</v>
      </c>
      <c r="EQ128" s="14"/>
      <c r="ER128" s="14"/>
      <c r="ES128" s="41" t="str">
        <f>IF(ER128&gt;0,WORKDAY(EO128,10),"-")</f>
        <v>-</v>
      </c>
      <c r="ET128" s="41" t="str">
        <f>IF(ER128&gt;0,WORKDAY(EP128,10),"-")</f>
        <v>-</v>
      </c>
      <c r="EU128" s="14"/>
      <c r="EV128" s="14"/>
      <c r="EW128" s="205"/>
      <c r="EX128" s="41" t="str">
        <f>IF(EV128&gt;0,WORKDAY(ES128,10),"-")</f>
        <v>-</v>
      </c>
      <c r="EY128" s="41" t="str">
        <f>IF(EV128&gt;0,WORKDAY(ET128,10),"-")</f>
        <v>-</v>
      </c>
      <c r="EZ128" s="14"/>
      <c r="FA128" s="14"/>
      <c r="FB128" s="41" t="str">
        <f>IF(FA128&gt;0,WORKDAY(EX128,10),"-")</f>
        <v>-</v>
      </c>
      <c r="FC128" s="41" t="str">
        <f>IF(FA128&gt;0,WORKDAY(EY128,10),"-")</f>
        <v>-</v>
      </c>
      <c r="FD128" s="14"/>
      <c r="FE128" s="14"/>
      <c r="FF128" s="295"/>
      <c r="FG128" s="41">
        <v>43622</v>
      </c>
      <c r="FH128" s="41">
        <f>FG128</f>
        <v>43622</v>
      </c>
      <c r="FI128" s="41"/>
      <c r="FJ128" s="14"/>
      <c r="FK128" s="41" t="str">
        <f>IF(FJ128&gt;0,WORKDAY(FG128,10),"-")</f>
        <v>-</v>
      </c>
      <c r="FL128" s="41" t="str">
        <f>IF(FJ128&gt;0,WORKDAY(FH128,10),"-")</f>
        <v>-</v>
      </c>
      <c r="FM128" s="14"/>
      <c r="FN128" s="14"/>
      <c r="FO128" s="143"/>
      <c r="FP128" s="41">
        <v>43622</v>
      </c>
      <c r="FQ128" s="41">
        <f>FP128</f>
        <v>43622</v>
      </c>
      <c r="FR128" s="14"/>
      <c r="FS128" s="14"/>
      <c r="FT128" s="41" t="str">
        <f>IF(FS128&gt;0,WORKDAY(FP128,10),"-")</f>
        <v>-</v>
      </c>
      <c r="FU128" s="41" t="str">
        <f>IF(FS128&gt;0,WORKDAY(FQ128,10),"-")</f>
        <v>-</v>
      </c>
      <c r="FV128" s="14"/>
      <c r="FW128" s="14"/>
      <c r="FX128" s="205"/>
      <c r="FY128" s="41">
        <v>43622</v>
      </c>
      <c r="FZ128" s="41">
        <f>FY128</f>
        <v>43622</v>
      </c>
      <c r="GA128" s="14"/>
      <c r="GB128" s="14"/>
      <c r="GC128" s="41" t="str">
        <f>IF(GB128&gt;0,WORKDAY(FY128,10),"-")</f>
        <v>-</v>
      </c>
      <c r="GD128" s="41" t="str">
        <f>IF(GB128&gt;0,WORKDAY(FZ128,10),"-")</f>
        <v>-</v>
      </c>
      <c r="GE128" s="14"/>
      <c r="GF128" s="14"/>
      <c r="GG128" s="205"/>
      <c r="GH128" s="41"/>
      <c r="GI128" s="41"/>
      <c r="GJ128" s="14"/>
      <c r="GK128" s="14"/>
      <c r="GL128" s="41" t="str">
        <f>IF(GK128&gt;0,WORKDAY(GH128,10),"-")</f>
        <v>-</v>
      </c>
      <c r="GM128" s="41" t="str">
        <f>IF(GK128&gt;0,WORKDAY(GI128,10),"-")</f>
        <v>-</v>
      </c>
      <c r="GN128" s="14"/>
      <c r="GO128" s="14"/>
      <c r="GP128" s="228"/>
      <c r="GQ128" s="295"/>
      <c r="GR128" s="295"/>
      <c r="GS128" s="295"/>
      <c r="GT128" s="295"/>
      <c r="GU128" s="295"/>
      <c r="GV128" s="295"/>
      <c r="GW128" s="295"/>
      <c r="GX128" s="295"/>
      <c r="GY128" s="295"/>
      <c r="GZ128" s="147"/>
      <c r="HA128" s="143">
        <f t="shared" ca="1" si="109"/>
        <v>1</v>
      </c>
      <c r="HB128" s="44">
        <f t="shared" ca="1" si="110"/>
        <v>1.3819095477386936E-3</v>
      </c>
      <c r="HC128" s="44">
        <f t="shared" ca="1" si="111"/>
        <v>2.5125628140703518E-3</v>
      </c>
      <c r="HD128" s="44">
        <f t="shared" ca="1" si="112"/>
        <v>2.2357723577235778E-3</v>
      </c>
      <c r="HE128" s="44">
        <f t="shared" ca="1" si="113"/>
        <v>4.0650406504065045E-3</v>
      </c>
      <c r="HF128" s="44"/>
      <c r="HG128" s="44"/>
      <c r="HH128" s="261"/>
      <c r="HI128" s="14" t="str">
        <f t="shared" si="114"/>
        <v>GA</v>
      </c>
      <c r="HJ128" s="41">
        <f t="shared" si="115"/>
        <v>43987</v>
      </c>
      <c r="HK128" s="267" t="str">
        <f t="shared" si="116"/>
        <v>A1</v>
      </c>
      <c r="HL128" s="268" t="str">
        <f t="shared" si="117"/>
        <v>0055-P2-GA1-CPC-TRM-00503</v>
      </c>
      <c r="HM128" s="320">
        <v>1</v>
      </c>
      <c r="HN128" t="s">
        <v>818</v>
      </c>
      <c r="HO128" s="351">
        <f t="shared" si="118"/>
        <v>1</v>
      </c>
      <c r="HP128" s="351" t="str">
        <f t="shared" si="119"/>
        <v>не выгружено 00</v>
      </c>
      <c r="HQ128" s="351" t="str">
        <f t="shared" si="120"/>
        <v>выгружено A1</v>
      </c>
      <c r="HR128" s="351">
        <f t="shared" si="121"/>
        <v>1</v>
      </c>
      <c r="HS128" s="351" t="b">
        <f t="shared" si="122"/>
        <v>0</v>
      </c>
      <c r="HT128" s="351" t="str">
        <f t="shared" si="123"/>
        <v>Выпустить в 00</v>
      </c>
      <c r="HU128" s="351" t="str">
        <f t="shared" si="124"/>
        <v>0055-P2-CPC-GA1-TRM-00409</v>
      </c>
      <c r="HV128" s="351">
        <f t="shared" si="125"/>
        <v>43987</v>
      </c>
      <c r="HW128" s="351" t="str">
        <f t="shared" si="126"/>
        <v>0055-P2-CPC-GA1-TRM-00409</v>
      </c>
      <c r="HX128" s="351">
        <f t="shared" si="127"/>
        <v>44033</v>
      </c>
      <c r="HY128" s="364"/>
      <c r="HZ128" s="361" t="str">
        <f t="shared" si="128"/>
        <v>выгружено</v>
      </c>
      <c r="IA128" s="361" t="str">
        <f t="shared" si="129"/>
        <v>A1</v>
      </c>
      <c r="IB128" s="361">
        <f t="shared" si="130"/>
        <v>1</v>
      </c>
      <c r="IC128" s="361">
        <f t="shared" si="131"/>
        <v>1</v>
      </c>
      <c r="ID128" s="351" t="str">
        <f t="shared" si="132"/>
        <v>1</v>
      </c>
      <c r="IE128" s="351" t="s">
        <v>894</v>
      </c>
      <c r="IF128" s="356">
        <v>1</v>
      </c>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row>
    <row r="129" spans="1:287" s="1" customFormat="1" ht="57" customHeight="1">
      <c r="A129" s="15"/>
      <c r="B129" s="31" t="s">
        <v>164</v>
      </c>
      <c r="C129" s="31" t="s">
        <v>165</v>
      </c>
      <c r="D129" s="14"/>
      <c r="E129" s="14"/>
      <c r="F129" s="14"/>
      <c r="G129" s="14"/>
      <c r="H129" s="14" t="s">
        <v>723</v>
      </c>
      <c r="I129" s="14" t="s">
        <v>724</v>
      </c>
      <c r="J129" s="14"/>
      <c r="K129" s="14"/>
      <c r="L129" s="14"/>
      <c r="M129" s="14"/>
      <c r="N129" s="14"/>
      <c r="O129" s="14"/>
      <c r="P129" s="14" t="s">
        <v>725</v>
      </c>
      <c r="Q129" s="14" t="s">
        <v>726</v>
      </c>
      <c r="R129" s="14" t="s">
        <v>215</v>
      </c>
      <c r="S129" s="14" t="s">
        <v>399</v>
      </c>
      <c r="T129" s="14" t="s">
        <v>408</v>
      </c>
      <c r="U129" s="14" t="s">
        <v>166</v>
      </c>
      <c r="V129" s="14"/>
      <c r="W129" s="14" t="str">
        <f>CONCATENATE(X129,"-",Y129,"-",Z129,AA129,,AB129,"-",AC129)</f>
        <v>4-30-JGMCN-0001</v>
      </c>
      <c r="X129" s="31">
        <v>4</v>
      </c>
      <c r="Y129" s="31">
        <v>30</v>
      </c>
      <c r="Z129" s="14" t="s">
        <v>188</v>
      </c>
      <c r="AA129" s="14" t="s">
        <v>333</v>
      </c>
      <c r="AB129" s="14" t="s">
        <v>332</v>
      </c>
      <c r="AC129" s="31" t="s">
        <v>194</v>
      </c>
      <c r="AD129" s="14"/>
      <c r="AE129" s="31">
        <v>3</v>
      </c>
      <c r="AF129" s="31">
        <v>3</v>
      </c>
      <c r="AG129" s="31" t="s">
        <v>174</v>
      </c>
      <c r="AH129" s="31">
        <v>437</v>
      </c>
      <c r="AI129" s="31" t="s">
        <v>232</v>
      </c>
      <c r="AJ129" s="14"/>
      <c r="AK129" s="14"/>
      <c r="AL129" s="14" t="s">
        <v>128</v>
      </c>
      <c r="AM129" s="14"/>
      <c r="AN129" s="14" t="s">
        <v>675</v>
      </c>
      <c r="AO129" s="14" t="str">
        <f>CONCATENATE("0055-",B129,"-",C129,"-","4",".",AE129,".",AF129,".",AG129,".",AH129,"-",AL129,".",AN129,"-",AI129)</f>
        <v>0055-CPC-GA1-4.3.3.30.437-ATH2.JH-0013</v>
      </c>
      <c r="AP129" s="14" t="str">
        <f>CONCATENATE("0055-",B129,"-",C129,"-","4",".",AE129,".",AF129,".",AG129,".",AH129,"-",AL129,"-",AN129,"-",AI129,"_",BD129,"_",U129)</f>
        <v>0055-CPC-GA1-4.3.3.30.437-ATH2-JH-0013_00_ER</v>
      </c>
      <c r="AQ129" s="21" t="s">
        <v>356</v>
      </c>
      <c r="AR129" s="21" t="s">
        <v>430</v>
      </c>
      <c r="AS129" s="21" t="s">
        <v>425</v>
      </c>
      <c r="AT129" s="21" t="s">
        <v>424</v>
      </c>
      <c r="AU129" s="21" t="s">
        <v>315</v>
      </c>
      <c r="AV129" s="21" t="s">
        <v>316</v>
      </c>
      <c r="AW129" s="21" t="str">
        <f>CONCATENATE(AQ129," ",AS129,CHAR(10),W129,CHAR(10),AU129)</f>
        <v>AGDS Marshalling Cabinet for NON-IS channels 
4-30-JGMCN-0001
Passport</v>
      </c>
      <c r="AX129" s="21" t="str">
        <f>CONCATENATE(AR129," ",AT129,CHAR(10),W129,CHAR(10),AV129)</f>
        <v>Шкаф кроссовый АСКЗ, аналоговые и дискретные сигналы, неискробезопасный
4-30-JGMCN-0001
Паспорт</v>
      </c>
      <c r="AY129" s="14"/>
      <c r="AZ129" s="14" t="s">
        <v>798</v>
      </c>
      <c r="BA129" s="14" t="s">
        <v>600</v>
      </c>
      <c r="BB129" s="14" t="str">
        <f t="shared" si="151"/>
        <v>00</v>
      </c>
      <c r="BC129" s="14" t="str">
        <f t="shared" si="152"/>
        <v>IFU</v>
      </c>
      <c r="BD129" s="14" t="str">
        <f>BB129</f>
        <v>00</v>
      </c>
      <c r="BE129" s="14"/>
      <c r="BF129" s="14"/>
      <c r="BG129" s="20"/>
      <c r="BH129" s="14"/>
      <c r="BI129" s="14"/>
      <c r="BJ129" s="336">
        <v>44088</v>
      </c>
      <c r="BK129" s="336">
        <f ca="1">IF(BM129&gt;0,BL129,IF(BJ129&lt;TODAY(),WORKDAY(TODAY(),10),BJ129))</f>
        <v>43997</v>
      </c>
      <c r="BL129" s="41">
        <v>43997</v>
      </c>
      <c r="BM129" s="14" t="s">
        <v>866</v>
      </c>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336">
        <f>WORKDAY(BJ129,20)</f>
        <v>44116</v>
      </c>
      <c r="CR129" s="336">
        <f ca="1">IF(BM129&gt;0,WORKDAY(BK129,20),"-")</f>
        <v>44025</v>
      </c>
      <c r="CS129" s="336">
        <v>44013</v>
      </c>
      <c r="CT129" s="325" t="s">
        <v>903</v>
      </c>
      <c r="CU129" s="143">
        <v>3</v>
      </c>
      <c r="CV129" s="41">
        <f>FG129-(0)</f>
        <v>43622</v>
      </c>
      <c r="CW129" s="41">
        <f>CV129</f>
        <v>43622</v>
      </c>
      <c r="CX129" s="14"/>
      <c r="CY129" s="14"/>
      <c r="CZ129" s="41" t="str">
        <f>IF(CY129&gt;0,WORKDAY(CV129,10),"-")</f>
        <v>-</v>
      </c>
      <c r="DA129" s="41" t="str">
        <f>IF(CY129&gt;0,WORKDAY(CW129,10),"-")</f>
        <v>-</v>
      </c>
      <c r="DB129" s="14"/>
      <c r="DC129" s="14"/>
      <c r="DD129" s="143"/>
      <c r="DE129" s="41" t="str">
        <f>IF(DC129&gt;0,WORKDAY(CZ129,10),"-")</f>
        <v>-</v>
      </c>
      <c r="DF129" s="41" t="str">
        <f>IF(DC129&gt;0,WORKDAY(DA129,10),"-")</f>
        <v>-</v>
      </c>
      <c r="DG129" s="14"/>
      <c r="DH129" s="14"/>
      <c r="DI129" s="41" t="str">
        <f>IF(DH129&gt;0,WORKDAY(DE129,10),"-")</f>
        <v>-</v>
      </c>
      <c r="DJ129" s="41" t="str">
        <f>IF(DH129&gt;0,WORKDAY(DF129,10),"-")</f>
        <v>-</v>
      </c>
      <c r="DK129" s="14"/>
      <c r="DL129" s="14"/>
      <c r="DM129" s="143"/>
      <c r="DN129" s="41" t="str">
        <f>IF(DL129&gt;0,WORKDAY(DI129,10),"-")</f>
        <v>-</v>
      </c>
      <c r="DO129" s="41" t="str">
        <f>IF(DL129&gt;0,WORKDAY(DJ129,10),"-")</f>
        <v>-</v>
      </c>
      <c r="DP129" s="14"/>
      <c r="DQ129" s="14"/>
      <c r="DR129" s="41" t="str">
        <f>IF(DQ129&gt;0,WORKDAY(DN129,10),"-")</f>
        <v>-</v>
      </c>
      <c r="DS129" s="41" t="str">
        <f>IF(DQ129&gt;0,WORKDAY(DO129,10),"-")</f>
        <v>-</v>
      </c>
      <c r="DT129" s="14"/>
      <c r="DU129" s="14"/>
      <c r="DV129" s="205"/>
      <c r="DW129" s="41" t="str">
        <f>IF(DU129&gt;0,WORKDAY(DR129,10),"-")</f>
        <v>-</v>
      </c>
      <c r="DX129" s="41" t="str">
        <f>IF(DU129&gt;0,WORKDAY(DS129,10),"-")</f>
        <v>-</v>
      </c>
      <c r="DY129" s="14"/>
      <c r="DZ129" s="14"/>
      <c r="EA129" s="41" t="str">
        <f>IF(DZ129&gt;0,WORKDAY(DW129,10),"-")</f>
        <v>-</v>
      </c>
      <c r="EB129" s="41" t="str">
        <f>IF(DZ129&gt;0,WORKDAY(DX129,10),"-")</f>
        <v>-</v>
      </c>
      <c r="EC129" s="14"/>
      <c r="ED129" s="14"/>
      <c r="EE129" s="205"/>
      <c r="EF129" s="41" t="str">
        <f>IF(ED129&gt;0,WORKDAY(EA129,10),"-")</f>
        <v>-</v>
      </c>
      <c r="EG129" s="41" t="str">
        <f>IF(ED129&gt;0,WORKDAY(EB129,10),"-")</f>
        <v>-</v>
      </c>
      <c r="EH129" s="14"/>
      <c r="EI129" s="14"/>
      <c r="EJ129" s="41" t="str">
        <f>IF(EI129&gt;0,WORKDAY(EF129,10),"-")</f>
        <v>-</v>
      </c>
      <c r="EK129" s="41" t="str">
        <f>IF(EI129&gt;0,WORKDAY(EG129,10),"-")</f>
        <v>-</v>
      </c>
      <c r="EL129" s="14"/>
      <c r="EM129" s="14"/>
      <c r="EN129" s="205"/>
      <c r="EO129" s="41" t="str">
        <f>IF(EM129&gt;0,WORKDAY(EJ129,10),"-")</f>
        <v>-</v>
      </c>
      <c r="EP129" s="41" t="str">
        <f>IF(EM129&gt;0,WORKDAY(EK129,10),"-")</f>
        <v>-</v>
      </c>
      <c r="EQ129" s="14"/>
      <c r="ER129" s="14"/>
      <c r="ES129" s="41" t="str">
        <f>IF(ER129&gt;0,WORKDAY(EO129,10),"-")</f>
        <v>-</v>
      </c>
      <c r="ET129" s="41" t="str">
        <f>IF(ER129&gt;0,WORKDAY(EP129,10),"-")</f>
        <v>-</v>
      </c>
      <c r="EU129" s="14"/>
      <c r="EV129" s="14"/>
      <c r="EW129" s="205"/>
      <c r="EX129" s="41" t="str">
        <f>IF(EV129&gt;0,WORKDAY(ES129,10),"-")</f>
        <v>-</v>
      </c>
      <c r="EY129" s="41" t="str">
        <f>IF(EV129&gt;0,WORKDAY(ET129,10),"-")</f>
        <v>-</v>
      </c>
      <c r="EZ129" s="14"/>
      <c r="FA129" s="14"/>
      <c r="FB129" s="41" t="str">
        <f>IF(FA129&gt;0,WORKDAY(EX129,10),"-")</f>
        <v>-</v>
      </c>
      <c r="FC129" s="41" t="str">
        <f>IF(FA129&gt;0,WORKDAY(EY129,10),"-")</f>
        <v>-</v>
      </c>
      <c r="FD129" s="14"/>
      <c r="FE129" s="14"/>
      <c r="FF129" s="295"/>
      <c r="FG129" s="41">
        <v>43622</v>
      </c>
      <c r="FH129" s="41">
        <f>FG129</f>
        <v>43622</v>
      </c>
      <c r="FI129" s="14">
        <v>44088</v>
      </c>
      <c r="FJ129" s="14" t="s">
        <v>924</v>
      </c>
      <c r="FK129" s="41">
        <f>IF(FJ129&gt;0,WORKDAY(FG129,10),"-")</f>
        <v>43636</v>
      </c>
      <c r="FL129" s="41">
        <f>IF(FJ129&gt;0,WORKDAY(FH129,10),"-")</f>
        <v>43636</v>
      </c>
      <c r="FM129" s="14"/>
      <c r="FN129" s="14"/>
      <c r="FO129" s="143"/>
      <c r="FP129" s="41">
        <v>43622</v>
      </c>
      <c r="FQ129" s="41">
        <f>FP129</f>
        <v>43622</v>
      </c>
      <c r="FR129" s="14"/>
      <c r="FS129" s="14"/>
      <c r="FT129" s="41" t="str">
        <f>IF(FS129&gt;0,WORKDAY(FP129,10),"-")</f>
        <v>-</v>
      </c>
      <c r="FU129" s="41" t="str">
        <f>IF(FS129&gt;0,WORKDAY(FQ129,10),"-")</f>
        <v>-</v>
      </c>
      <c r="FV129" s="14"/>
      <c r="FW129" s="14"/>
      <c r="FX129" s="205"/>
      <c r="FY129" s="41">
        <v>43622</v>
      </c>
      <c r="FZ129" s="41">
        <f>FY129</f>
        <v>43622</v>
      </c>
      <c r="GA129" s="14"/>
      <c r="GB129" s="14"/>
      <c r="GC129" s="41" t="str">
        <f>IF(GB129&gt;0,WORKDAY(FY129,10),"-")</f>
        <v>-</v>
      </c>
      <c r="GD129" s="41" t="str">
        <f>IF(GB129&gt;0,WORKDAY(FZ129,10),"-")</f>
        <v>-</v>
      </c>
      <c r="GE129" s="14"/>
      <c r="GF129" s="14"/>
      <c r="GG129" s="205"/>
      <c r="GH129" s="41"/>
      <c r="GI129" s="41"/>
      <c r="GJ129" s="14"/>
      <c r="GK129" s="14"/>
      <c r="GL129" s="41" t="str">
        <f>IF(GK129&gt;0,WORKDAY(GH129,10),"-")</f>
        <v>-</v>
      </c>
      <c r="GM129" s="41" t="str">
        <f>IF(GK129&gt;0,WORKDAY(GI129,10),"-")</f>
        <v>-</v>
      </c>
      <c r="GN129" s="14"/>
      <c r="GO129" s="14"/>
      <c r="GP129" s="228"/>
      <c r="GQ129" s="295"/>
      <c r="GR129" s="295"/>
      <c r="GS129" s="295"/>
      <c r="GT129" s="295"/>
      <c r="GU129" s="295"/>
      <c r="GV129" s="295"/>
      <c r="GW129" s="295"/>
      <c r="GX129" s="295"/>
      <c r="GY129" s="295"/>
      <c r="GZ129" s="147"/>
      <c r="HA129" s="143">
        <f t="shared" ca="1" si="109"/>
        <v>1</v>
      </c>
      <c r="HB129" s="44">
        <f t="shared" ca="1" si="110"/>
        <v>2.5125628140703518E-3</v>
      </c>
      <c r="HC129" s="44">
        <f t="shared" ca="1" si="111"/>
        <v>2.5125628140703518E-3</v>
      </c>
      <c r="HD129" s="44">
        <f t="shared" ca="1" si="112"/>
        <v>4.0650406504065045E-3</v>
      </c>
      <c r="HE129" s="44">
        <f t="shared" ca="1" si="113"/>
        <v>4.0650406504065045E-3</v>
      </c>
      <c r="HF129" s="44"/>
      <c r="HG129" s="44"/>
      <c r="HH129" s="261"/>
      <c r="HI129" s="14" t="str">
        <f t="shared" si="114"/>
        <v>rev. 00</v>
      </c>
      <c r="HJ129" s="41">
        <f t="shared" si="115"/>
        <v>44088</v>
      </c>
      <c r="HK129" s="267" t="str">
        <f t="shared" si="116"/>
        <v>00</v>
      </c>
      <c r="HL129" s="268" t="str">
        <f t="shared" si="117"/>
        <v>0055-P2-CPC-GA1-TRM-00581</v>
      </c>
      <c r="HM129" s="320">
        <v>1</v>
      </c>
      <c r="HN129" t="s">
        <v>818</v>
      </c>
      <c r="HO129" s="351">
        <f t="shared" si="118"/>
        <v>3</v>
      </c>
      <c r="HP129" s="351" t="str">
        <f t="shared" si="119"/>
        <v>ожидание 00</v>
      </c>
      <c r="HQ129" s="351" t="str">
        <f t="shared" si="120"/>
        <v>выгружено 00</v>
      </c>
      <c r="HR129" s="351" t="str">
        <f t="shared" si="121"/>
        <v>ожидание 00</v>
      </c>
      <c r="HS129" s="351" t="b">
        <f t="shared" si="122"/>
        <v>0</v>
      </c>
      <c r="HT129" s="351" t="str">
        <f t="shared" si="123"/>
        <v>ожидание замечаний</v>
      </c>
      <c r="HU129" s="351" t="str">
        <f t="shared" si="124"/>
        <v>0055-P2-CPC-GA1-TRM-00396</v>
      </c>
      <c r="HV129" s="351">
        <f t="shared" si="125"/>
        <v>44088</v>
      </c>
      <c r="HW129" s="351" t="str">
        <f t="shared" si="126"/>
        <v>ожидание 00</v>
      </c>
      <c r="HX129" s="351" t="str">
        <f t="shared" si="127"/>
        <v>ожидание 00</v>
      </c>
      <c r="HY129" s="364"/>
      <c r="HZ129" s="361" t="str">
        <f t="shared" si="128"/>
        <v>выгружено</v>
      </c>
      <c r="IA129" s="361" t="str">
        <f t="shared" si="129"/>
        <v>00</v>
      </c>
      <c r="IB129" s="361" t="str">
        <f t="shared" si="130"/>
        <v>ожидание замечаний к ревизии</v>
      </c>
      <c r="IC129" s="361" t="str">
        <f t="shared" si="131"/>
        <v>00</v>
      </c>
      <c r="ID129" s="351" t="str">
        <f t="shared" si="132"/>
        <v>1</v>
      </c>
      <c r="IE129" s="351" t="s">
        <v>894</v>
      </c>
      <c r="IF129" s="356">
        <v>1</v>
      </c>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row>
    <row r="130" spans="1:287" s="27" customFormat="1" ht="15" customHeight="1">
      <c r="A130" s="15"/>
      <c r="B130" s="32"/>
      <c r="C130" s="32"/>
      <c r="D130" s="26"/>
      <c r="E130" s="26"/>
      <c r="F130" s="26"/>
      <c r="G130" s="26"/>
      <c r="H130" s="26"/>
      <c r="I130" s="26"/>
      <c r="J130" s="26"/>
      <c r="K130" s="26"/>
      <c r="L130" s="26"/>
      <c r="M130" s="26"/>
      <c r="N130" s="26"/>
      <c r="O130" s="26"/>
      <c r="P130" s="26"/>
      <c r="Q130" s="26"/>
      <c r="R130" s="26"/>
      <c r="S130" s="26"/>
      <c r="T130" s="26"/>
      <c r="U130" s="26"/>
      <c r="V130" s="26"/>
      <c r="W130" s="32"/>
      <c r="X130" s="32"/>
      <c r="Y130" s="32"/>
      <c r="Z130" s="32"/>
      <c r="AA130" s="32"/>
      <c r="AB130" s="32"/>
      <c r="AC130" s="32"/>
      <c r="AD130" s="26"/>
      <c r="AE130" s="32"/>
      <c r="AF130" s="32"/>
      <c r="AG130" s="32"/>
      <c r="AH130" s="32"/>
      <c r="AI130" s="32"/>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341"/>
      <c r="BK130" s="341"/>
      <c r="BL130" s="163"/>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338"/>
      <c r="CR130" s="338"/>
      <c r="CS130" s="338"/>
      <c r="CT130" s="326"/>
      <c r="CU130" s="219"/>
      <c r="CV130" s="26"/>
      <c r="CW130" s="26"/>
      <c r="CX130" s="26"/>
      <c r="CY130" s="26"/>
      <c r="CZ130" s="26"/>
      <c r="DA130" s="26"/>
      <c r="DB130" s="26"/>
      <c r="DC130" s="26"/>
      <c r="DD130" s="219"/>
      <c r="DE130" s="26"/>
      <c r="DF130" s="26"/>
      <c r="DG130" s="26"/>
      <c r="DH130" s="26"/>
      <c r="DI130" s="26"/>
      <c r="DJ130" s="26"/>
      <c r="DK130" s="26"/>
      <c r="DL130" s="26"/>
      <c r="DM130" s="219"/>
      <c r="DN130" s="26"/>
      <c r="DO130" s="26"/>
      <c r="DP130" s="26"/>
      <c r="DQ130" s="26"/>
      <c r="DR130" s="26"/>
      <c r="DS130" s="26"/>
      <c r="DT130" s="26"/>
      <c r="DU130" s="26"/>
      <c r="DV130" s="229"/>
      <c r="DW130" s="26"/>
      <c r="DX130" s="26"/>
      <c r="DY130" s="26"/>
      <c r="DZ130" s="26"/>
      <c r="EA130" s="26"/>
      <c r="EB130" s="26"/>
      <c r="EC130" s="26"/>
      <c r="ED130" s="26"/>
      <c r="EE130" s="229"/>
      <c r="EF130" s="26"/>
      <c r="EG130" s="26"/>
      <c r="EH130" s="26"/>
      <c r="EI130" s="26"/>
      <c r="EJ130" s="26"/>
      <c r="EK130" s="26"/>
      <c r="EL130" s="26"/>
      <c r="EM130" s="26"/>
      <c r="EN130" s="229"/>
      <c r="EO130" s="26"/>
      <c r="EP130" s="26"/>
      <c r="EQ130" s="26"/>
      <c r="ER130" s="26"/>
      <c r="ES130" s="26"/>
      <c r="ET130" s="26"/>
      <c r="EU130" s="26"/>
      <c r="EV130" s="26"/>
      <c r="EW130" s="229"/>
      <c r="EX130" s="26"/>
      <c r="EY130" s="26"/>
      <c r="EZ130" s="26"/>
      <c r="FA130" s="26"/>
      <c r="FB130" s="26"/>
      <c r="FC130" s="26"/>
      <c r="FD130" s="26"/>
      <c r="FE130" s="26"/>
      <c r="FF130" s="229"/>
      <c r="FG130" s="26"/>
      <c r="FH130" s="26"/>
      <c r="FI130" s="26"/>
      <c r="FJ130" s="26"/>
      <c r="FK130" s="26"/>
      <c r="FL130" s="26"/>
      <c r="FM130" s="26"/>
      <c r="FN130" s="26"/>
      <c r="FO130" s="219"/>
      <c r="FP130" s="26"/>
      <c r="FQ130" s="26"/>
      <c r="FR130" s="26"/>
      <c r="FS130" s="26"/>
      <c r="FT130" s="26"/>
      <c r="FU130" s="26"/>
      <c r="FV130" s="26"/>
      <c r="FW130" s="26"/>
      <c r="FX130" s="229"/>
      <c r="FY130" s="26"/>
      <c r="FZ130" s="26"/>
      <c r="GA130" s="26"/>
      <c r="GB130" s="26"/>
      <c r="GC130" s="26"/>
      <c r="GD130" s="26"/>
      <c r="GE130" s="26"/>
      <c r="GF130" s="26"/>
      <c r="GG130" s="229"/>
      <c r="GH130" s="26"/>
      <c r="GI130" s="26"/>
      <c r="GJ130" s="26"/>
      <c r="GK130" s="26"/>
      <c r="GL130" s="26"/>
      <c r="GM130" s="26"/>
      <c r="GN130" s="26"/>
      <c r="GO130" s="26"/>
      <c r="GP130" s="229"/>
      <c r="GQ130" s="229"/>
      <c r="GR130" s="229"/>
      <c r="GS130" s="229"/>
      <c r="GT130" s="229"/>
      <c r="GU130" s="229"/>
      <c r="GV130" s="229"/>
      <c r="GW130" s="229"/>
      <c r="GX130" s="229"/>
      <c r="GY130" s="229"/>
      <c r="GZ130" s="229"/>
      <c r="HA130" s="143">
        <f t="shared" si="109"/>
        <v>0</v>
      </c>
      <c r="HB130" s="44">
        <f t="shared" si="110"/>
        <v>0</v>
      </c>
      <c r="HC130" s="44">
        <f t="shared" si="111"/>
        <v>0</v>
      </c>
      <c r="HD130" s="44">
        <f t="shared" si="112"/>
        <v>0</v>
      </c>
      <c r="HE130" s="44">
        <f t="shared" si="113"/>
        <v>0</v>
      </c>
      <c r="HF130" s="44"/>
      <c r="HG130" s="26"/>
      <c r="HH130" s="262"/>
      <c r="HI130" s="14" t="str">
        <f t="shared" si="114"/>
        <v>не выпущено</v>
      </c>
      <c r="HJ130" s="41" t="str">
        <f t="shared" si="115"/>
        <v>-</v>
      </c>
      <c r="HK130" s="267" t="str">
        <f t="shared" si="116"/>
        <v>-</v>
      </c>
      <c r="HL130" s="268" t="str">
        <f t="shared" si="117"/>
        <v>-</v>
      </c>
      <c r="HM130" s="320">
        <v>1</v>
      </c>
      <c r="HN130"/>
      <c r="HO130" s="351" t="str">
        <f t="shared" si="118"/>
        <v>---/---</v>
      </c>
      <c r="HP130" s="351" t="str">
        <f t="shared" si="119"/>
        <v>---/---</v>
      </c>
      <c r="HQ130" s="351" t="str">
        <f t="shared" si="120"/>
        <v>---/---</v>
      </c>
      <c r="HR130" s="351" t="str">
        <f t="shared" si="121"/>
        <v>---/---</v>
      </c>
      <c r="HS130" s="351" t="b">
        <f t="shared" si="122"/>
        <v>0</v>
      </c>
      <c r="HT130" s="351" t="str">
        <f t="shared" si="123"/>
        <v>---/---</v>
      </c>
      <c r="HU130" s="351" t="str">
        <f t="shared" si="124"/>
        <v>---/---</v>
      </c>
      <c r="HV130" s="351" t="str">
        <f t="shared" si="125"/>
        <v>---/---</v>
      </c>
      <c r="HW130" s="351" t="str">
        <f t="shared" si="126"/>
        <v>---/---</v>
      </c>
      <c r="HX130" s="351" t="str">
        <f t="shared" si="127"/>
        <v>---/---</v>
      </c>
      <c r="HY130" s="364"/>
      <c r="HZ130" s="361" t="str">
        <f t="shared" si="128"/>
        <v>---/---</v>
      </c>
      <c r="IA130" s="361" t="str">
        <f t="shared" si="129"/>
        <v>---/---</v>
      </c>
      <c r="IB130" s="361" t="str">
        <f t="shared" si="130"/>
        <v>---/---</v>
      </c>
      <c r="IC130" s="361" t="str">
        <f t="shared" si="131"/>
        <v>---/---</v>
      </c>
      <c r="ID130" s="351" t="str">
        <f t="shared" si="132"/>
        <v>---/---</v>
      </c>
      <c r="IE130" s="351" t="s">
        <v>897</v>
      </c>
      <c r="IF130" s="356"/>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row>
    <row r="131" spans="1:287" s="1" customFormat="1" ht="57" customHeight="1">
      <c r="A131" s="15"/>
      <c r="B131" s="31" t="s">
        <v>164</v>
      </c>
      <c r="C131" s="31" t="s">
        <v>165</v>
      </c>
      <c r="D131" s="14"/>
      <c r="E131" s="14"/>
      <c r="F131" s="14"/>
      <c r="G131" s="14"/>
      <c r="H131" s="14" t="s">
        <v>723</v>
      </c>
      <c r="I131" s="14" t="s">
        <v>724</v>
      </c>
      <c r="J131" s="14"/>
      <c r="K131" s="14"/>
      <c r="L131" s="14"/>
      <c r="M131" s="14"/>
      <c r="N131" s="14"/>
      <c r="O131" s="14"/>
      <c r="P131" s="14" t="s">
        <v>725</v>
      </c>
      <c r="Q131" s="14" t="s">
        <v>726</v>
      </c>
      <c r="R131" s="14" t="s">
        <v>215</v>
      </c>
      <c r="S131" s="14" t="s">
        <v>399</v>
      </c>
      <c r="T131" s="14" t="s">
        <v>408</v>
      </c>
      <c r="U131" s="14" t="s">
        <v>166</v>
      </c>
      <c r="V131" s="14"/>
      <c r="W131" s="14" t="str">
        <f>CONCATENATE(X131,"-",Y131,"-",Z131,AA131,,AB131,"-",AC131)</f>
        <v>4-30-JGMCN-0002</v>
      </c>
      <c r="X131" s="31">
        <v>4</v>
      </c>
      <c r="Y131" s="31">
        <v>30</v>
      </c>
      <c r="Z131" s="14" t="s">
        <v>188</v>
      </c>
      <c r="AA131" s="14" t="s">
        <v>333</v>
      </c>
      <c r="AB131" s="14" t="s">
        <v>332</v>
      </c>
      <c r="AC131" s="31" t="s">
        <v>198</v>
      </c>
      <c r="AD131" s="14"/>
      <c r="AE131" s="31">
        <v>3</v>
      </c>
      <c r="AF131" s="31">
        <v>3</v>
      </c>
      <c r="AG131" s="31" t="s">
        <v>174</v>
      </c>
      <c r="AH131" s="31">
        <v>437</v>
      </c>
      <c r="AI131" s="31" t="s">
        <v>233</v>
      </c>
      <c r="AJ131" s="14"/>
      <c r="AK131" s="14"/>
      <c r="AL131" s="14" t="s">
        <v>128</v>
      </c>
      <c r="AM131" s="14"/>
      <c r="AN131" s="14" t="s">
        <v>175</v>
      </c>
      <c r="AO131" s="14" t="str">
        <f>CONCATENATE("0055-",B131,"-",C131,"-","4",".",AE131,".",AF131,".",AG131,".",AH131,"-",AL131,".",AN131,"-",AI131)</f>
        <v>0055-CPC-GA1-4.3.3.30.437-ATH2.RD-0014</v>
      </c>
      <c r="AP131" s="14" t="str">
        <f>CONCATENATE("0055-",B131,"-",C131,"-","4",".",AE131,".",AF131,".",AG131,".",AH131,"-",AL131,"-",AN131,"-",AI131,"_",BD131,"_",U131)</f>
        <v>0055-CPC-GA1-4.3.3.30.437-ATH2-RD-0014_A1_ER</v>
      </c>
      <c r="AQ131" s="21" t="s">
        <v>356</v>
      </c>
      <c r="AR131" s="21" t="s">
        <v>430</v>
      </c>
      <c r="AS131" s="21" t="s">
        <v>425</v>
      </c>
      <c r="AT131" s="21" t="s">
        <v>424</v>
      </c>
      <c r="AU131" s="21" t="s">
        <v>349</v>
      </c>
      <c r="AV131" s="21" t="s">
        <v>365</v>
      </c>
      <c r="AW131" s="21" t="str">
        <f>CONCATENATE(AQ131," ",AS131,CHAR(10),W131,CHAR(10),AU131)</f>
        <v>AGDS Marshalling Cabinet for NON-IS channels 
4-30-JGMCN-0002
List of drawings</v>
      </c>
      <c r="AX131" s="21" t="str">
        <f>CONCATENATE(AR131," ",AT131,CHAR(10),W131,CHAR(10),AV131)</f>
        <v>Шкаф кроссовый АСКЗ, аналоговые и дискретные сигналы, неискробезопасный
4-30-JGMCN-0002
Ведомость документов</v>
      </c>
      <c r="AY131" s="14"/>
      <c r="AZ131" s="14" t="s">
        <v>798</v>
      </c>
      <c r="BA131" s="14" t="s">
        <v>600</v>
      </c>
      <c r="BB131" s="14" t="str">
        <f t="shared" ref="BB131:BB135" si="154">IF(GK131&gt;0,"03",IF(GB131&gt;0,"02",IF(FS131&gt;0,"01",IF(FJ131&gt;0,"00",IF(FA131&gt;0,"H1",IF(ER131&gt;0,"G1",IF(EI131&gt;0,"F1",IF(DZ131&gt;0,"E1",IF(DQ131&gt;0,"D1",IF(DH131&gt;0,"C1",IF(CY131&gt;0,"B1",IF(BM131&gt;0,"A1","-"))))))))))))</f>
        <v>A1</v>
      </c>
      <c r="BC131" s="14" t="str">
        <f t="shared" ref="BC131:BC135" si="155">IF(OR(BB131="A1",BB131="B1",BB131="C1",BB131="D1",BB131="E1",BB131="F1",BB131="G1",BB131="H1"),"IFR",IF(OR(BB131="00",BB131="01",BB131="02",BB131="03",BB131="04",BB131="05"),"IFU","-"))</f>
        <v>IFR</v>
      </c>
      <c r="BD131" s="14" t="str">
        <f>BB131</f>
        <v>A1</v>
      </c>
      <c r="BE131" s="14"/>
      <c r="BF131" s="14"/>
      <c r="BG131" s="20"/>
      <c r="BH131" s="14"/>
      <c r="BI131" s="14"/>
      <c r="BJ131" s="336">
        <v>44088</v>
      </c>
      <c r="BK131" s="336">
        <f ca="1">IF(BM131&gt;0,BL131,IF(BJ131&lt;TODAY(),WORKDAY(TODAY(),10),BJ131))</f>
        <v>43987</v>
      </c>
      <c r="BL131" s="41">
        <v>43987</v>
      </c>
      <c r="BM131" s="14" t="s">
        <v>860</v>
      </c>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336">
        <f>WORKDAY(BJ131,20)</f>
        <v>44116</v>
      </c>
      <c r="CR131" s="336">
        <f ca="1">IF(BM131&gt;0,WORKDAY(BK131,20),"-")</f>
        <v>44015</v>
      </c>
      <c r="CS131" s="336">
        <v>44033</v>
      </c>
      <c r="CT131" s="325" t="s">
        <v>905</v>
      </c>
      <c r="CU131" s="143">
        <v>1</v>
      </c>
      <c r="CV131" s="41">
        <f>FG131-(28+15)</f>
        <v>43579</v>
      </c>
      <c r="CW131" s="41">
        <f>CV131</f>
        <v>43579</v>
      </c>
      <c r="CX131" s="14"/>
      <c r="CY131" s="14"/>
      <c r="CZ131" s="41" t="str">
        <f>IF(CY131&gt;0,WORKDAY(CV131,10),"-")</f>
        <v>-</v>
      </c>
      <c r="DA131" s="41" t="str">
        <f>IF(CY131&gt;0,WORKDAY(CW131,10),"-")</f>
        <v>-</v>
      </c>
      <c r="DB131" s="14"/>
      <c r="DC131" s="14"/>
      <c r="DD131" s="143"/>
      <c r="DE131" s="41" t="str">
        <f>IF(DC131&gt;0,WORKDAY(CZ131,10),"-")</f>
        <v>-</v>
      </c>
      <c r="DF131" s="41" t="str">
        <f>IF(DC131&gt;0,WORKDAY(DA131,10),"-")</f>
        <v>-</v>
      </c>
      <c r="DG131" s="14"/>
      <c r="DH131" s="14"/>
      <c r="DI131" s="41" t="str">
        <f>IF(DH131&gt;0,WORKDAY(DE131,10),"-")</f>
        <v>-</v>
      </c>
      <c r="DJ131" s="41" t="str">
        <f>IF(DH131&gt;0,WORKDAY(DF131,10),"-")</f>
        <v>-</v>
      </c>
      <c r="DK131" s="14"/>
      <c r="DL131" s="14"/>
      <c r="DM131" s="143"/>
      <c r="DN131" s="41" t="str">
        <f>IF(DL131&gt;0,WORKDAY(DI131,10),"-")</f>
        <v>-</v>
      </c>
      <c r="DO131" s="41" t="str">
        <f>IF(DL131&gt;0,WORKDAY(DJ131,10),"-")</f>
        <v>-</v>
      </c>
      <c r="DP131" s="14"/>
      <c r="DQ131" s="14"/>
      <c r="DR131" s="41" t="str">
        <f>IF(DQ131&gt;0,WORKDAY(DN131,10),"-")</f>
        <v>-</v>
      </c>
      <c r="DS131" s="41" t="str">
        <f>IF(DQ131&gt;0,WORKDAY(DO131,10),"-")</f>
        <v>-</v>
      </c>
      <c r="DT131" s="14"/>
      <c r="DU131" s="14"/>
      <c r="DV131" s="205"/>
      <c r="DW131" s="41" t="str">
        <f>IF(DU131&gt;0,WORKDAY(DR131,10),"-")</f>
        <v>-</v>
      </c>
      <c r="DX131" s="41" t="str">
        <f>IF(DU131&gt;0,WORKDAY(DS131,10),"-")</f>
        <v>-</v>
      </c>
      <c r="DY131" s="14"/>
      <c r="DZ131" s="14"/>
      <c r="EA131" s="41" t="str">
        <f>IF(DZ131&gt;0,WORKDAY(DW131,10),"-")</f>
        <v>-</v>
      </c>
      <c r="EB131" s="41" t="str">
        <f>IF(DZ131&gt;0,WORKDAY(DX131,10),"-")</f>
        <v>-</v>
      </c>
      <c r="EC131" s="14"/>
      <c r="ED131" s="14"/>
      <c r="EE131" s="205"/>
      <c r="EF131" s="41" t="str">
        <f>IF(ED131&gt;0,WORKDAY(EA131,10),"-")</f>
        <v>-</v>
      </c>
      <c r="EG131" s="41" t="str">
        <f>IF(ED131&gt;0,WORKDAY(EB131,10),"-")</f>
        <v>-</v>
      </c>
      <c r="EH131" s="14"/>
      <c r="EI131" s="14"/>
      <c r="EJ131" s="41" t="str">
        <f>IF(EI131&gt;0,WORKDAY(EF131,10),"-")</f>
        <v>-</v>
      </c>
      <c r="EK131" s="41" t="str">
        <f>IF(EI131&gt;0,WORKDAY(EG131,10),"-")</f>
        <v>-</v>
      </c>
      <c r="EL131" s="14"/>
      <c r="EM131" s="14"/>
      <c r="EN131" s="205"/>
      <c r="EO131" s="41" t="str">
        <f>IF(EM131&gt;0,WORKDAY(EJ131,10),"-")</f>
        <v>-</v>
      </c>
      <c r="EP131" s="41" t="str">
        <f>IF(EM131&gt;0,WORKDAY(EK131,10),"-")</f>
        <v>-</v>
      </c>
      <c r="EQ131" s="14"/>
      <c r="ER131" s="14"/>
      <c r="ES131" s="41" t="str">
        <f>IF(ER131&gt;0,WORKDAY(EO131,10),"-")</f>
        <v>-</v>
      </c>
      <c r="ET131" s="41" t="str">
        <f>IF(ER131&gt;0,WORKDAY(EP131,10),"-")</f>
        <v>-</v>
      </c>
      <c r="EU131" s="14"/>
      <c r="EV131" s="14"/>
      <c r="EW131" s="205"/>
      <c r="EX131" s="41" t="str">
        <f>IF(EV131&gt;0,WORKDAY(ES131,10),"-")</f>
        <v>-</v>
      </c>
      <c r="EY131" s="41" t="str">
        <f>IF(EV131&gt;0,WORKDAY(ET131,10),"-")</f>
        <v>-</v>
      </c>
      <c r="EZ131" s="14"/>
      <c r="FA131" s="14"/>
      <c r="FB131" s="41" t="str">
        <f>IF(FA131&gt;0,WORKDAY(EX131,10),"-")</f>
        <v>-</v>
      </c>
      <c r="FC131" s="41" t="str">
        <f>IF(FA131&gt;0,WORKDAY(EY131,10),"-")</f>
        <v>-</v>
      </c>
      <c r="FD131" s="14"/>
      <c r="FE131" s="14"/>
      <c r="FF131" s="295"/>
      <c r="FG131" s="41">
        <v>43622</v>
      </c>
      <c r="FH131" s="41">
        <f>FG131</f>
        <v>43622</v>
      </c>
      <c r="FI131" s="41"/>
      <c r="FJ131" s="14"/>
      <c r="FK131" s="41" t="str">
        <f>IF(FJ131&gt;0,WORKDAY(FG131,10),"-")</f>
        <v>-</v>
      </c>
      <c r="FL131" s="41" t="str">
        <f>IF(FJ131&gt;0,WORKDAY(FH131,10),"-")</f>
        <v>-</v>
      </c>
      <c r="FM131" s="14"/>
      <c r="FN131" s="14"/>
      <c r="FO131" s="143"/>
      <c r="FP131" s="41">
        <v>43622</v>
      </c>
      <c r="FQ131" s="41" t="str">
        <f t="shared" ref="FQ131" si="156">IF(BT131&gt;0,IF(DQ131&gt;0,WORKDAY(DP131,20),IF(DH131&gt;0,WORKDAY(DG131,30),IF(DC131&gt;0,WORKDAY(DB131,40),FP131))),"-")</f>
        <v>-</v>
      </c>
      <c r="FR131" s="14"/>
      <c r="FS131" s="14"/>
      <c r="FT131" s="41" t="str">
        <f>IF(FS131&gt;0,WORKDAY(FP131,10),"-")</f>
        <v>-</v>
      </c>
      <c r="FU131" s="41" t="str">
        <f>IF(FS131&gt;0,WORKDAY(FQ131,10),"-")</f>
        <v>-</v>
      </c>
      <c r="FV131" s="14"/>
      <c r="FW131" s="14"/>
      <c r="FX131" s="205"/>
      <c r="FY131" s="41">
        <v>43622</v>
      </c>
      <c r="FZ131" s="41">
        <f>FY131</f>
        <v>43622</v>
      </c>
      <c r="GA131" s="14"/>
      <c r="GB131" s="14"/>
      <c r="GC131" s="41" t="str">
        <f>IF(GB131&gt;0,WORKDAY(FY131,10),"-")</f>
        <v>-</v>
      </c>
      <c r="GD131" s="41" t="str">
        <f>IF(GB131&gt;0,WORKDAY(FZ131,10),"-")</f>
        <v>-</v>
      </c>
      <c r="GE131" s="14"/>
      <c r="GF131" s="14"/>
      <c r="GG131" s="205"/>
      <c r="GH131" s="41"/>
      <c r="GI131" s="41"/>
      <c r="GJ131" s="14"/>
      <c r="GK131" s="14"/>
      <c r="GL131" s="41" t="str">
        <f>IF(GK131&gt;0,WORKDAY(GH131,10),"-")</f>
        <v>-</v>
      </c>
      <c r="GM131" s="41" t="str">
        <f>IF(GK131&gt;0,WORKDAY(GI131,10),"-")</f>
        <v>-</v>
      </c>
      <c r="GN131" s="14"/>
      <c r="GO131" s="14"/>
      <c r="GP131" s="228"/>
      <c r="GQ131" s="295"/>
      <c r="GR131" s="295"/>
      <c r="GS131" s="295"/>
      <c r="GT131" s="295"/>
      <c r="GU131" s="295"/>
      <c r="GV131" s="295"/>
      <c r="GW131" s="295"/>
      <c r="GX131" s="295"/>
      <c r="GY131" s="295"/>
      <c r="GZ131" s="147"/>
      <c r="HA131" s="143">
        <f t="shared" ca="1" si="109"/>
        <v>1</v>
      </c>
      <c r="HB131" s="44">
        <f t="shared" ca="1" si="110"/>
        <v>1.3819095477386936E-3</v>
      </c>
      <c r="HC131" s="44">
        <f t="shared" ca="1" si="111"/>
        <v>2.5125628140703518E-3</v>
      </c>
      <c r="HD131" s="44">
        <f t="shared" ca="1" si="112"/>
        <v>2.2357723577235778E-3</v>
      </c>
      <c r="HE131" s="44">
        <f t="shared" ca="1" si="113"/>
        <v>4.0650406504065045E-3</v>
      </c>
      <c r="HF131" s="44"/>
      <c r="HG131" s="44"/>
      <c r="HH131" s="261"/>
      <c r="HI131" s="14" t="str">
        <f t="shared" si="114"/>
        <v>GA</v>
      </c>
      <c r="HJ131" s="41">
        <f t="shared" si="115"/>
        <v>43987</v>
      </c>
      <c r="HK131" s="267" t="str">
        <f t="shared" si="116"/>
        <v>A1</v>
      </c>
      <c r="HL131" s="268" t="str">
        <f t="shared" si="117"/>
        <v>0055-P2-GA1-CPC-TRM-00503</v>
      </c>
      <c r="HM131" s="320">
        <v>1</v>
      </c>
      <c r="HN131" t="s">
        <v>819</v>
      </c>
      <c r="HO131" s="351">
        <f t="shared" si="118"/>
        <v>1</v>
      </c>
      <c r="HP131" s="351" t="str">
        <f t="shared" si="119"/>
        <v>не выгружено 00</v>
      </c>
      <c r="HQ131" s="351" t="str">
        <f t="shared" si="120"/>
        <v>выгружено A1</v>
      </c>
      <c r="HR131" s="351">
        <f t="shared" si="121"/>
        <v>1</v>
      </c>
      <c r="HS131" s="351" t="b">
        <f t="shared" si="122"/>
        <v>0</v>
      </c>
      <c r="HT131" s="351" t="str">
        <f t="shared" si="123"/>
        <v>Выпустить в 00</v>
      </c>
      <c r="HU131" s="351" t="str">
        <f t="shared" si="124"/>
        <v>0055-P2-CPC-GA1-TRM-00409</v>
      </c>
      <c r="HV131" s="351">
        <f t="shared" si="125"/>
        <v>43987</v>
      </c>
      <c r="HW131" s="351" t="str">
        <f t="shared" si="126"/>
        <v>0055-P2-CPC-GA1-TRM-00409</v>
      </c>
      <c r="HX131" s="351">
        <f t="shared" si="127"/>
        <v>44033</v>
      </c>
      <c r="HY131" s="364"/>
      <c r="HZ131" s="361" t="str">
        <f t="shared" si="128"/>
        <v>выгружено</v>
      </c>
      <c r="IA131" s="361" t="str">
        <f t="shared" si="129"/>
        <v>A1</v>
      </c>
      <c r="IB131" s="361">
        <f t="shared" si="130"/>
        <v>1</v>
      </c>
      <c r="IC131" s="361">
        <f t="shared" si="131"/>
        <v>1</v>
      </c>
      <c r="ID131" s="351" t="str">
        <f t="shared" si="132"/>
        <v>1</v>
      </c>
      <c r="IE131" s="351" t="s">
        <v>894</v>
      </c>
      <c r="IF131" s="356">
        <v>1</v>
      </c>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row>
    <row r="132" spans="1:287" s="1" customFormat="1" ht="57" customHeight="1">
      <c r="A132" s="15"/>
      <c r="B132" s="31" t="s">
        <v>164</v>
      </c>
      <c r="C132" s="31" t="s">
        <v>165</v>
      </c>
      <c r="D132" s="14"/>
      <c r="E132" s="14"/>
      <c r="F132" s="14"/>
      <c r="G132" s="14"/>
      <c r="H132" s="14" t="s">
        <v>723</v>
      </c>
      <c r="I132" s="14" t="s">
        <v>724</v>
      </c>
      <c r="J132" s="14"/>
      <c r="K132" s="14"/>
      <c r="L132" s="14"/>
      <c r="M132" s="14"/>
      <c r="N132" s="14"/>
      <c r="O132" s="14"/>
      <c r="P132" s="14" t="s">
        <v>725</v>
      </c>
      <c r="Q132" s="14" t="s">
        <v>726</v>
      </c>
      <c r="R132" s="14" t="s">
        <v>215</v>
      </c>
      <c r="S132" s="14" t="s">
        <v>399</v>
      </c>
      <c r="T132" s="14" t="s">
        <v>408</v>
      </c>
      <c r="U132" s="14" t="s">
        <v>166</v>
      </c>
      <c r="V132" s="14"/>
      <c r="W132" s="14" t="str">
        <f>CONCATENATE(X132,"-",Y132,"-",Z132,AA132,,AB132,"-",AC132)</f>
        <v>4-30-JGMCN-0002</v>
      </c>
      <c r="X132" s="31">
        <v>4</v>
      </c>
      <c r="Y132" s="31">
        <v>30</v>
      </c>
      <c r="Z132" s="14" t="s">
        <v>188</v>
      </c>
      <c r="AA132" s="14" t="s">
        <v>333</v>
      </c>
      <c r="AB132" s="14" t="s">
        <v>332</v>
      </c>
      <c r="AC132" s="31" t="s">
        <v>198</v>
      </c>
      <c r="AD132" s="14"/>
      <c r="AE132" s="31">
        <v>3</v>
      </c>
      <c r="AF132" s="31">
        <v>3</v>
      </c>
      <c r="AG132" s="31" t="s">
        <v>174</v>
      </c>
      <c r="AH132" s="31">
        <v>437</v>
      </c>
      <c r="AI132" s="31" t="s">
        <v>233</v>
      </c>
      <c r="AJ132" s="14"/>
      <c r="AK132" s="14"/>
      <c r="AL132" s="14" t="s">
        <v>128</v>
      </c>
      <c r="AM132" s="14"/>
      <c r="AN132" s="14" t="s">
        <v>176</v>
      </c>
      <c r="AO132" s="14" t="str">
        <f>CONCATENATE("0055-",B132,"-",C132,"-","4",".",AE132,".",AF132,".",AG132,".",AH132,"-",AL132,".",AN132,"-",AI132)</f>
        <v>0055-CPC-GA1-4.3.3.30.437-ATH2.SP-0014</v>
      </c>
      <c r="AP132" s="14" t="str">
        <f>CONCATENATE("0055-",B132,"-",C132,"-","4",".",AE132,".",AF132,".",AG132,".",AH132,"-",AL132,"-",AN132,"-",AI132,"_",BD132,"_",U132)</f>
        <v>0055-CPC-GA1-4.3.3.30.437-ATH2-SP-0014_A1_ER</v>
      </c>
      <c r="AQ132" s="21" t="s">
        <v>356</v>
      </c>
      <c r="AR132" s="21" t="s">
        <v>430</v>
      </c>
      <c r="AS132" s="21" t="s">
        <v>425</v>
      </c>
      <c r="AT132" s="21" t="s">
        <v>424</v>
      </c>
      <c r="AU132" s="21" t="s">
        <v>350</v>
      </c>
      <c r="AV132" s="21" t="s">
        <v>366</v>
      </c>
      <c r="AW132" s="21" t="str">
        <f>CONCATENATE(AQ132," ",AS132,CHAR(10),W132,CHAR(10),AU132)</f>
        <v>AGDS Marshalling Cabinet for NON-IS channels 
4-30-JGMCN-0002
List of elements</v>
      </c>
      <c r="AX132" s="21" t="str">
        <f>CONCATENATE(AR132," ",AT132,CHAR(10),W132,CHAR(10),AV132)</f>
        <v>Шкаф кроссовый АСКЗ, аналоговые и дискретные сигналы, неискробезопасный
4-30-JGMCN-0002
Перечень элементов</v>
      </c>
      <c r="AY132" s="14"/>
      <c r="AZ132" s="14" t="s">
        <v>798</v>
      </c>
      <c r="BA132" s="14" t="s">
        <v>600</v>
      </c>
      <c r="BB132" s="14" t="str">
        <f t="shared" si="154"/>
        <v>A1</v>
      </c>
      <c r="BC132" s="14" t="str">
        <f t="shared" si="155"/>
        <v>IFR</v>
      </c>
      <c r="BD132" s="14" t="str">
        <f>BB132</f>
        <v>A1</v>
      </c>
      <c r="BE132" s="14"/>
      <c r="BF132" s="14"/>
      <c r="BG132" s="20"/>
      <c r="BH132" s="14"/>
      <c r="BI132" s="14"/>
      <c r="BJ132" s="336">
        <v>44088</v>
      </c>
      <c r="BK132" s="336">
        <f ca="1">IF(BM132&gt;0,BL132,IF(BJ132&lt;TODAY(),WORKDAY(TODAY(),10),BJ132))</f>
        <v>43987</v>
      </c>
      <c r="BL132" s="41">
        <v>43987</v>
      </c>
      <c r="BM132" s="14" t="s">
        <v>860</v>
      </c>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336">
        <f>WORKDAY(BJ132,20)</f>
        <v>44116</v>
      </c>
      <c r="CR132" s="336">
        <f ca="1">IF(BM132&gt;0,WORKDAY(BK132,20),"-")</f>
        <v>44015</v>
      </c>
      <c r="CS132" s="336">
        <v>44033</v>
      </c>
      <c r="CT132" s="325" t="s">
        <v>905</v>
      </c>
      <c r="CU132" s="143">
        <v>1</v>
      </c>
      <c r="CV132" s="41">
        <f>FG132-(28+15)</f>
        <v>43579</v>
      </c>
      <c r="CW132" s="41">
        <f>CV132</f>
        <v>43579</v>
      </c>
      <c r="CX132" s="14"/>
      <c r="CY132" s="14"/>
      <c r="CZ132" s="41" t="str">
        <f>IF(CY132&gt;0,WORKDAY(CV132,10),"-")</f>
        <v>-</v>
      </c>
      <c r="DA132" s="41" t="str">
        <f>IF(CY132&gt;0,WORKDAY(CW132,10),"-")</f>
        <v>-</v>
      </c>
      <c r="DB132" s="14"/>
      <c r="DC132" s="14"/>
      <c r="DD132" s="143"/>
      <c r="DE132" s="41" t="str">
        <f>IF(DC132&gt;0,WORKDAY(CZ132,10),"-")</f>
        <v>-</v>
      </c>
      <c r="DF132" s="41" t="str">
        <f>IF(DC132&gt;0,WORKDAY(DA132,10),"-")</f>
        <v>-</v>
      </c>
      <c r="DG132" s="14"/>
      <c r="DH132" s="14"/>
      <c r="DI132" s="41" t="str">
        <f>IF(DH132&gt;0,WORKDAY(DE132,10),"-")</f>
        <v>-</v>
      </c>
      <c r="DJ132" s="41" t="str">
        <f>IF(DH132&gt;0,WORKDAY(DF132,10),"-")</f>
        <v>-</v>
      </c>
      <c r="DK132" s="14"/>
      <c r="DL132" s="14"/>
      <c r="DM132" s="143"/>
      <c r="DN132" s="41" t="str">
        <f>IF(DL132&gt;0,WORKDAY(DI132,10),"-")</f>
        <v>-</v>
      </c>
      <c r="DO132" s="41" t="str">
        <f>IF(DL132&gt;0,WORKDAY(DJ132,10),"-")</f>
        <v>-</v>
      </c>
      <c r="DP132" s="14"/>
      <c r="DQ132" s="14"/>
      <c r="DR132" s="41" t="str">
        <f>IF(DQ132&gt;0,WORKDAY(DN132,10),"-")</f>
        <v>-</v>
      </c>
      <c r="DS132" s="41" t="str">
        <f>IF(DQ132&gt;0,WORKDAY(DO132,10),"-")</f>
        <v>-</v>
      </c>
      <c r="DT132" s="14"/>
      <c r="DU132" s="14"/>
      <c r="DV132" s="205"/>
      <c r="DW132" s="41" t="str">
        <f>IF(DU132&gt;0,WORKDAY(DR132,10),"-")</f>
        <v>-</v>
      </c>
      <c r="DX132" s="41" t="str">
        <f>IF(DU132&gt;0,WORKDAY(DS132,10),"-")</f>
        <v>-</v>
      </c>
      <c r="DY132" s="14"/>
      <c r="DZ132" s="14"/>
      <c r="EA132" s="41" t="str">
        <f>IF(DZ132&gt;0,WORKDAY(DW132,10),"-")</f>
        <v>-</v>
      </c>
      <c r="EB132" s="41" t="str">
        <f>IF(DZ132&gt;0,WORKDAY(DX132,10),"-")</f>
        <v>-</v>
      </c>
      <c r="EC132" s="14"/>
      <c r="ED132" s="14"/>
      <c r="EE132" s="205"/>
      <c r="EF132" s="41" t="str">
        <f>IF(ED132&gt;0,WORKDAY(EA132,10),"-")</f>
        <v>-</v>
      </c>
      <c r="EG132" s="41" t="str">
        <f>IF(ED132&gt;0,WORKDAY(EB132,10),"-")</f>
        <v>-</v>
      </c>
      <c r="EH132" s="14"/>
      <c r="EI132" s="14"/>
      <c r="EJ132" s="41" t="str">
        <f>IF(EI132&gt;0,WORKDAY(EF132,10),"-")</f>
        <v>-</v>
      </c>
      <c r="EK132" s="41" t="str">
        <f>IF(EI132&gt;0,WORKDAY(EG132,10),"-")</f>
        <v>-</v>
      </c>
      <c r="EL132" s="14"/>
      <c r="EM132" s="14"/>
      <c r="EN132" s="205"/>
      <c r="EO132" s="41" t="str">
        <f>IF(EM132&gt;0,WORKDAY(EJ132,10),"-")</f>
        <v>-</v>
      </c>
      <c r="EP132" s="41" t="str">
        <f>IF(EM132&gt;0,WORKDAY(EK132,10),"-")</f>
        <v>-</v>
      </c>
      <c r="EQ132" s="14"/>
      <c r="ER132" s="14"/>
      <c r="ES132" s="41" t="str">
        <f>IF(ER132&gt;0,WORKDAY(EO132,10),"-")</f>
        <v>-</v>
      </c>
      <c r="ET132" s="41" t="str">
        <f>IF(ER132&gt;0,WORKDAY(EP132,10),"-")</f>
        <v>-</v>
      </c>
      <c r="EU132" s="14"/>
      <c r="EV132" s="14"/>
      <c r="EW132" s="205"/>
      <c r="EX132" s="41" t="str">
        <f>IF(EV132&gt;0,WORKDAY(ES132,10),"-")</f>
        <v>-</v>
      </c>
      <c r="EY132" s="41" t="str">
        <f>IF(EV132&gt;0,WORKDAY(ET132,10),"-")</f>
        <v>-</v>
      </c>
      <c r="EZ132" s="14"/>
      <c r="FA132" s="14"/>
      <c r="FB132" s="41" t="str">
        <f>IF(FA132&gt;0,WORKDAY(EX132,10),"-")</f>
        <v>-</v>
      </c>
      <c r="FC132" s="41" t="str">
        <f>IF(FA132&gt;0,WORKDAY(EY132,10),"-")</f>
        <v>-</v>
      </c>
      <c r="FD132" s="14"/>
      <c r="FE132" s="14"/>
      <c r="FF132" s="295"/>
      <c r="FG132" s="41">
        <v>43622</v>
      </c>
      <c r="FH132" s="41">
        <f>FG132</f>
        <v>43622</v>
      </c>
      <c r="FI132" s="41"/>
      <c r="FJ132" s="14"/>
      <c r="FK132" s="41" t="str">
        <f>IF(FJ132&gt;0,WORKDAY(FG132,10),"-")</f>
        <v>-</v>
      </c>
      <c r="FL132" s="41" t="str">
        <f>IF(FJ132&gt;0,WORKDAY(FH132,10),"-")</f>
        <v>-</v>
      </c>
      <c r="FM132" s="14"/>
      <c r="FN132" s="14"/>
      <c r="FO132" s="143"/>
      <c r="FP132" s="41">
        <v>43622</v>
      </c>
      <c r="FQ132" s="41">
        <f>FP132</f>
        <v>43622</v>
      </c>
      <c r="FR132" s="14"/>
      <c r="FS132" s="14"/>
      <c r="FT132" s="41" t="str">
        <f>IF(FS132&gt;0,WORKDAY(FP132,10),"-")</f>
        <v>-</v>
      </c>
      <c r="FU132" s="41" t="str">
        <f>IF(FS132&gt;0,WORKDAY(FQ132,10),"-")</f>
        <v>-</v>
      </c>
      <c r="FV132" s="14"/>
      <c r="FW132" s="14"/>
      <c r="FX132" s="205"/>
      <c r="FY132" s="41">
        <v>43622</v>
      </c>
      <c r="FZ132" s="41">
        <f>FY132</f>
        <v>43622</v>
      </c>
      <c r="GA132" s="14"/>
      <c r="GB132" s="14"/>
      <c r="GC132" s="41" t="str">
        <f>IF(GB132&gt;0,WORKDAY(FY132,10),"-")</f>
        <v>-</v>
      </c>
      <c r="GD132" s="41" t="str">
        <f>IF(GB132&gt;0,WORKDAY(FZ132,10),"-")</f>
        <v>-</v>
      </c>
      <c r="GE132" s="14"/>
      <c r="GF132" s="14"/>
      <c r="GG132" s="205"/>
      <c r="GH132" s="41"/>
      <c r="GI132" s="41"/>
      <c r="GJ132" s="14"/>
      <c r="GK132" s="14"/>
      <c r="GL132" s="41" t="str">
        <f>IF(GK132&gt;0,WORKDAY(GH132,10),"-")</f>
        <v>-</v>
      </c>
      <c r="GM132" s="41" t="str">
        <f>IF(GK132&gt;0,WORKDAY(GI132,10),"-")</f>
        <v>-</v>
      </c>
      <c r="GN132" s="14"/>
      <c r="GO132" s="14"/>
      <c r="GP132" s="228"/>
      <c r="GQ132" s="295"/>
      <c r="GR132" s="295"/>
      <c r="GS132" s="295"/>
      <c r="GT132" s="295"/>
      <c r="GU132" s="295"/>
      <c r="GV132" s="295"/>
      <c r="GW132" s="295"/>
      <c r="GX132" s="295"/>
      <c r="GY132" s="295"/>
      <c r="GZ132" s="147"/>
      <c r="HA132" s="143">
        <f t="shared" ca="1" si="109"/>
        <v>1</v>
      </c>
      <c r="HB132" s="44">
        <f t="shared" ca="1" si="110"/>
        <v>1.3819095477386936E-3</v>
      </c>
      <c r="HC132" s="44">
        <f t="shared" ca="1" si="111"/>
        <v>2.5125628140703518E-3</v>
      </c>
      <c r="HD132" s="44">
        <f t="shared" ca="1" si="112"/>
        <v>2.2357723577235778E-3</v>
      </c>
      <c r="HE132" s="44">
        <f t="shared" ca="1" si="113"/>
        <v>4.0650406504065045E-3</v>
      </c>
      <c r="HF132" s="44"/>
      <c r="HG132" s="44"/>
      <c r="HH132" s="261"/>
      <c r="HI132" s="14" t="str">
        <f t="shared" si="114"/>
        <v>GA</v>
      </c>
      <c r="HJ132" s="41">
        <f t="shared" si="115"/>
        <v>43987</v>
      </c>
      <c r="HK132" s="267" t="str">
        <f t="shared" si="116"/>
        <v>A1</v>
      </c>
      <c r="HL132" s="268" t="str">
        <f t="shared" si="117"/>
        <v>0055-P2-GA1-CPC-TRM-00503</v>
      </c>
      <c r="HM132" s="320">
        <v>1</v>
      </c>
      <c r="HN132" t="s">
        <v>819</v>
      </c>
      <c r="HO132" s="351">
        <f t="shared" si="118"/>
        <v>1</v>
      </c>
      <c r="HP132" s="351" t="str">
        <f t="shared" si="119"/>
        <v>не выгружено 00</v>
      </c>
      <c r="HQ132" s="351" t="str">
        <f t="shared" si="120"/>
        <v>выгружено A1</v>
      </c>
      <c r="HR132" s="351">
        <f t="shared" si="121"/>
        <v>1</v>
      </c>
      <c r="HS132" s="351" t="b">
        <f t="shared" si="122"/>
        <v>0</v>
      </c>
      <c r="HT132" s="351" t="str">
        <f t="shared" si="123"/>
        <v>Выпустить в 00</v>
      </c>
      <c r="HU132" s="351" t="str">
        <f t="shared" si="124"/>
        <v>0055-P2-CPC-GA1-TRM-00409</v>
      </c>
      <c r="HV132" s="351">
        <f t="shared" si="125"/>
        <v>43987</v>
      </c>
      <c r="HW132" s="351" t="str">
        <f t="shared" si="126"/>
        <v>0055-P2-CPC-GA1-TRM-00409</v>
      </c>
      <c r="HX132" s="351">
        <f t="shared" si="127"/>
        <v>44033</v>
      </c>
      <c r="HY132" s="364"/>
      <c r="HZ132" s="361" t="str">
        <f t="shared" si="128"/>
        <v>выгружено</v>
      </c>
      <c r="IA132" s="361" t="str">
        <f t="shared" si="129"/>
        <v>A1</v>
      </c>
      <c r="IB132" s="361">
        <f t="shared" si="130"/>
        <v>1</v>
      </c>
      <c r="IC132" s="361">
        <f t="shared" si="131"/>
        <v>1</v>
      </c>
      <c r="ID132" s="351" t="str">
        <f t="shared" si="132"/>
        <v>1</v>
      </c>
      <c r="IE132" s="351" t="s">
        <v>894</v>
      </c>
      <c r="IF132" s="356">
        <v>1</v>
      </c>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row>
    <row r="133" spans="1:287" s="1" customFormat="1" ht="57" customHeight="1">
      <c r="A133" s="15"/>
      <c r="B133" s="31" t="s">
        <v>164</v>
      </c>
      <c r="C133" s="31" t="s">
        <v>165</v>
      </c>
      <c r="D133" s="14"/>
      <c r="E133" s="14"/>
      <c r="F133" s="14"/>
      <c r="G133" s="14"/>
      <c r="H133" s="14" t="s">
        <v>723</v>
      </c>
      <c r="I133" s="14" t="s">
        <v>724</v>
      </c>
      <c r="J133" s="14"/>
      <c r="K133" s="14"/>
      <c r="L133" s="14"/>
      <c r="M133" s="14"/>
      <c r="N133" s="14"/>
      <c r="O133" s="14"/>
      <c r="P133" s="14" t="s">
        <v>725</v>
      </c>
      <c r="Q133" s="14" t="s">
        <v>726</v>
      </c>
      <c r="R133" s="14" t="s">
        <v>215</v>
      </c>
      <c r="S133" s="14" t="s">
        <v>399</v>
      </c>
      <c r="T133" s="14" t="s">
        <v>408</v>
      </c>
      <c r="U133" s="14" t="s">
        <v>166</v>
      </c>
      <c r="V133" s="14"/>
      <c r="W133" s="14" t="str">
        <f>CONCATENATE(X133,"-",Y133,"-",Z133,AA133,,AB133,"-",AC133)</f>
        <v>4-30-JGMCN-0002</v>
      </c>
      <c r="X133" s="31">
        <v>4</v>
      </c>
      <c r="Y133" s="31">
        <v>30</v>
      </c>
      <c r="Z133" s="14" t="s">
        <v>188</v>
      </c>
      <c r="AA133" s="14" t="s">
        <v>333</v>
      </c>
      <c r="AB133" s="14" t="s">
        <v>332</v>
      </c>
      <c r="AC133" s="31" t="s">
        <v>198</v>
      </c>
      <c r="AD133" s="14"/>
      <c r="AE133" s="31">
        <v>3</v>
      </c>
      <c r="AF133" s="31">
        <v>3</v>
      </c>
      <c r="AG133" s="31" t="s">
        <v>174</v>
      </c>
      <c r="AH133" s="31">
        <v>437</v>
      </c>
      <c r="AI133" s="31" t="s">
        <v>233</v>
      </c>
      <c r="AJ133" s="14"/>
      <c r="AK133" s="14"/>
      <c r="AL133" s="14" t="s">
        <v>128</v>
      </c>
      <c r="AM133" s="14"/>
      <c r="AN133" s="14" t="s">
        <v>177</v>
      </c>
      <c r="AO133" s="14" t="str">
        <f>CONCATENATE("0055-",B133,"-",C133,"-","4",".",AE133,".",AF133,".",AG133,".",AH133,"-",AL133,".",AN133,"-",AI133)</f>
        <v>0055-CPC-GA1-4.3.3.30.437-ATH2.V0-0014</v>
      </c>
      <c r="AP133" s="14" t="str">
        <f>CONCATENATE("0055-",B133,"-",C133,"-","4",".",AE133,".",AF133,".",AG133,".",AH133,"-",AL133,"-",AN133,"-",AI133,"_",BD133,"_",U133)</f>
        <v>0055-CPC-GA1-4.3.3.30.437-ATH2-V0-0014_A1_ER</v>
      </c>
      <c r="AQ133" s="21" t="s">
        <v>356</v>
      </c>
      <c r="AR133" s="21" t="s">
        <v>430</v>
      </c>
      <c r="AS133" s="21" t="s">
        <v>425</v>
      </c>
      <c r="AT133" s="21" t="s">
        <v>424</v>
      </c>
      <c r="AU133" s="21" t="s">
        <v>351</v>
      </c>
      <c r="AV133" s="21" t="s">
        <v>367</v>
      </c>
      <c r="AW133" s="21" t="str">
        <f>CONCATENATE(AQ133," ",AS133,CHAR(10),W133,CHAR(10),AU133)</f>
        <v>AGDS Marshalling Cabinet for NON-IS channels 
4-30-JGMCN-0002
General view drawings</v>
      </c>
      <c r="AX133" s="21" t="str">
        <f>CONCATENATE(AR133," ",AT133,CHAR(10),W133,CHAR(10),AV133)</f>
        <v>Шкаф кроссовый АСКЗ, аналоговые и дискретные сигналы, неискробезопасный
4-30-JGMCN-0002
Чертеж общего вида</v>
      </c>
      <c r="AY133" s="14"/>
      <c r="AZ133" s="14" t="s">
        <v>798</v>
      </c>
      <c r="BA133" s="14" t="s">
        <v>600</v>
      </c>
      <c r="BB133" s="14" t="str">
        <f t="shared" si="154"/>
        <v>A1</v>
      </c>
      <c r="BC133" s="14" t="str">
        <f t="shared" si="155"/>
        <v>IFR</v>
      </c>
      <c r="BD133" s="14" t="str">
        <f>BB133</f>
        <v>A1</v>
      </c>
      <c r="BE133" s="14"/>
      <c r="BF133" s="14"/>
      <c r="BG133" s="20"/>
      <c r="BH133" s="14"/>
      <c r="BI133" s="14"/>
      <c r="BJ133" s="336">
        <v>44088</v>
      </c>
      <c r="BK133" s="336">
        <f ca="1">IF(BM133&gt;0,BL133,IF(BJ133&lt;TODAY(),WORKDAY(TODAY(),10),BJ133))</f>
        <v>43987</v>
      </c>
      <c r="BL133" s="41">
        <v>43987</v>
      </c>
      <c r="BM133" s="14" t="s">
        <v>860</v>
      </c>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336">
        <f>WORKDAY(BJ133,20)</f>
        <v>44116</v>
      </c>
      <c r="CR133" s="336">
        <f ca="1">IF(BM133&gt;0,WORKDAY(BK133,20),"-")</f>
        <v>44015</v>
      </c>
      <c r="CS133" s="336">
        <v>44033</v>
      </c>
      <c r="CT133" s="325" t="s">
        <v>905</v>
      </c>
      <c r="CU133" s="143">
        <v>1</v>
      </c>
      <c r="CV133" s="41">
        <f>FG133-(28+15)</f>
        <v>43579</v>
      </c>
      <c r="CW133" s="41">
        <f>CV133</f>
        <v>43579</v>
      </c>
      <c r="CX133" s="14"/>
      <c r="CY133" s="14"/>
      <c r="CZ133" s="41" t="str">
        <f>IF(CY133&gt;0,WORKDAY(CV133,10),"-")</f>
        <v>-</v>
      </c>
      <c r="DA133" s="41" t="str">
        <f>IF(CY133&gt;0,WORKDAY(CW133,10),"-")</f>
        <v>-</v>
      </c>
      <c r="DB133" s="14"/>
      <c r="DC133" s="14"/>
      <c r="DD133" s="143"/>
      <c r="DE133" s="41" t="str">
        <f>IF(DC133&gt;0,WORKDAY(CZ133,10),"-")</f>
        <v>-</v>
      </c>
      <c r="DF133" s="41" t="str">
        <f>IF(DC133&gt;0,WORKDAY(DA133,10),"-")</f>
        <v>-</v>
      </c>
      <c r="DG133" s="14"/>
      <c r="DH133" s="14"/>
      <c r="DI133" s="41" t="str">
        <f>IF(DH133&gt;0,WORKDAY(DE133,10),"-")</f>
        <v>-</v>
      </c>
      <c r="DJ133" s="41" t="str">
        <f>IF(DH133&gt;0,WORKDAY(DF133,10),"-")</f>
        <v>-</v>
      </c>
      <c r="DK133" s="14"/>
      <c r="DL133" s="14"/>
      <c r="DM133" s="143"/>
      <c r="DN133" s="41" t="str">
        <f>IF(DL133&gt;0,WORKDAY(DI133,10),"-")</f>
        <v>-</v>
      </c>
      <c r="DO133" s="41" t="str">
        <f>IF(DL133&gt;0,WORKDAY(DJ133,10),"-")</f>
        <v>-</v>
      </c>
      <c r="DP133" s="14"/>
      <c r="DQ133" s="14"/>
      <c r="DR133" s="41" t="str">
        <f>IF(DQ133&gt;0,WORKDAY(DN133,10),"-")</f>
        <v>-</v>
      </c>
      <c r="DS133" s="41" t="str">
        <f>IF(DQ133&gt;0,WORKDAY(DO133,10),"-")</f>
        <v>-</v>
      </c>
      <c r="DT133" s="14"/>
      <c r="DU133" s="14"/>
      <c r="DV133" s="205"/>
      <c r="DW133" s="41" t="str">
        <f>IF(DU133&gt;0,WORKDAY(DR133,10),"-")</f>
        <v>-</v>
      </c>
      <c r="DX133" s="41" t="str">
        <f>IF(DU133&gt;0,WORKDAY(DS133,10),"-")</f>
        <v>-</v>
      </c>
      <c r="DY133" s="14"/>
      <c r="DZ133" s="14"/>
      <c r="EA133" s="41" t="str">
        <f>IF(DZ133&gt;0,WORKDAY(DW133,10),"-")</f>
        <v>-</v>
      </c>
      <c r="EB133" s="41" t="str">
        <f>IF(DZ133&gt;0,WORKDAY(DX133,10),"-")</f>
        <v>-</v>
      </c>
      <c r="EC133" s="14"/>
      <c r="ED133" s="14"/>
      <c r="EE133" s="205"/>
      <c r="EF133" s="41" t="str">
        <f>IF(ED133&gt;0,WORKDAY(EA133,10),"-")</f>
        <v>-</v>
      </c>
      <c r="EG133" s="41" t="str">
        <f>IF(ED133&gt;0,WORKDAY(EB133,10),"-")</f>
        <v>-</v>
      </c>
      <c r="EH133" s="14"/>
      <c r="EI133" s="14"/>
      <c r="EJ133" s="41" t="str">
        <f>IF(EI133&gt;0,WORKDAY(EF133,10),"-")</f>
        <v>-</v>
      </c>
      <c r="EK133" s="41" t="str">
        <f>IF(EI133&gt;0,WORKDAY(EG133,10),"-")</f>
        <v>-</v>
      </c>
      <c r="EL133" s="14"/>
      <c r="EM133" s="14"/>
      <c r="EN133" s="205"/>
      <c r="EO133" s="41" t="str">
        <f>IF(EM133&gt;0,WORKDAY(EJ133,10),"-")</f>
        <v>-</v>
      </c>
      <c r="EP133" s="41" t="str">
        <f>IF(EM133&gt;0,WORKDAY(EK133,10),"-")</f>
        <v>-</v>
      </c>
      <c r="EQ133" s="14"/>
      <c r="ER133" s="14"/>
      <c r="ES133" s="41" t="str">
        <f>IF(ER133&gt;0,WORKDAY(EO133,10),"-")</f>
        <v>-</v>
      </c>
      <c r="ET133" s="41" t="str">
        <f>IF(ER133&gt;0,WORKDAY(EP133,10),"-")</f>
        <v>-</v>
      </c>
      <c r="EU133" s="14"/>
      <c r="EV133" s="14"/>
      <c r="EW133" s="205"/>
      <c r="EX133" s="41" t="str">
        <f>IF(EV133&gt;0,WORKDAY(ES133,10),"-")</f>
        <v>-</v>
      </c>
      <c r="EY133" s="41" t="str">
        <f>IF(EV133&gt;0,WORKDAY(ET133,10),"-")</f>
        <v>-</v>
      </c>
      <c r="EZ133" s="14"/>
      <c r="FA133" s="14"/>
      <c r="FB133" s="41" t="str">
        <f>IF(FA133&gt;0,WORKDAY(EX133,10),"-")</f>
        <v>-</v>
      </c>
      <c r="FC133" s="41" t="str">
        <f>IF(FA133&gt;0,WORKDAY(EY133,10),"-")</f>
        <v>-</v>
      </c>
      <c r="FD133" s="14"/>
      <c r="FE133" s="14"/>
      <c r="FF133" s="295"/>
      <c r="FG133" s="41">
        <v>43622</v>
      </c>
      <c r="FH133" s="41">
        <f>FG133</f>
        <v>43622</v>
      </c>
      <c r="FI133" s="41"/>
      <c r="FJ133" s="14"/>
      <c r="FK133" s="41" t="str">
        <f>IF(FJ133&gt;0,WORKDAY(FG133,10),"-")</f>
        <v>-</v>
      </c>
      <c r="FL133" s="41" t="str">
        <f>IF(FJ133&gt;0,WORKDAY(FH133,10),"-")</f>
        <v>-</v>
      </c>
      <c r="FM133" s="14"/>
      <c r="FN133" s="14"/>
      <c r="FO133" s="143"/>
      <c r="FP133" s="41">
        <v>43622</v>
      </c>
      <c r="FQ133" s="41">
        <f>FP133</f>
        <v>43622</v>
      </c>
      <c r="FR133" s="14"/>
      <c r="FS133" s="14"/>
      <c r="FT133" s="41" t="str">
        <f>IF(FS133&gt;0,WORKDAY(FP133,10),"-")</f>
        <v>-</v>
      </c>
      <c r="FU133" s="41" t="str">
        <f>IF(FS133&gt;0,WORKDAY(FQ133,10),"-")</f>
        <v>-</v>
      </c>
      <c r="FV133" s="14"/>
      <c r="FW133" s="14"/>
      <c r="FX133" s="205"/>
      <c r="FY133" s="41">
        <v>43622</v>
      </c>
      <c r="FZ133" s="41">
        <f>FY133</f>
        <v>43622</v>
      </c>
      <c r="GA133" s="14"/>
      <c r="GB133" s="14"/>
      <c r="GC133" s="41" t="str">
        <f>IF(GB133&gt;0,WORKDAY(FY133,10),"-")</f>
        <v>-</v>
      </c>
      <c r="GD133" s="41" t="str">
        <f>IF(GB133&gt;0,WORKDAY(FZ133,10),"-")</f>
        <v>-</v>
      </c>
      <c r="GE133" s="14"/>
      <c r="GF133" s="14"/>
      <c r="GG133" s="205"/>
      <c r="GH133" s="41"/>
      <c r="GI133" s="41"/>
      <c r="GJ133" s="14"/>
      <c r="GK133" s="14"/>
      <c r="GL133" s="41" t="str">
        <f>IF(GK133&gt;0,WORKDAY(GH133,10),"-")</f>
        <v>-</v>
      </c>
      <c r="GM133" s="41" t="str">
        <f>IF(GK133&gt;0,WORKDAY(GI133,10),"-")</f>
        <v>-</v>
      </c>
      <c r="GN133" s="14"/>
      <c r="GO133" s="14"/>
      <c r="GP133" s="228"/>
      <c r="GQ133" s="295"/>
      <c r="GR133" s="295"/>
      <c r="GS133" s="295"/>
      <c r="GT133" s="295"/>
      <c r="GU133" s="295"/>
      <c r="GV133" s="295"/>
      <c r="GW133" s="295"/>
      <c r="GX133" s="295"/>
      <c r="GY133" s="295"/>
      <c r="GZ133" s="147"/>
      <c r="HA133" s="143">
        <f t="shared" ca="1" si="109"/>
        <v>1</v>
      </c>
      <c r="HB133" s="44">
        <f t="shared" ca="1" si="110"/>
        <v>1.3819095477386936E-3</v>
      </c>
      <c r="HC133" s="44">
        <f t="shared" ca="1" si="111"/>
        <v>2.5125628140703518E-3</v>
      </c>
      <c r="HD133" s="44">
        <f t="shared" ca="1" si="112"/>
        <v>2.2357723577235778E-3</v>
      </c>
      <c r="HE133" s="44">
        <f t="shared" ca="1" si="113"/>
        <v>4.0650406504065045E-3</v>
      </c>
      <c r="HF133" s="44"/>
      <c r="HG133" s="44"/>
      <c r="HH133" s="261"/>
      <c r="HI133" s="14" t="str">
        <f t="shared" si="114"/>
        <v>GA</v>
      </c>
      <c r="HJ133" s="41">
        <f t="shared" si="115"/>
        <v>43987</v>
      </c>
      <c r="HK133" s="267" t="str">
        <f t="shared" si="116"/>
        <v>A1</v>
      </c>
      <c r="HL133" s="268" t="str">
        <f t="shared" si="117"/>
        <v>0055-P2-GA1-CPC-TRM-00503</v>
      </c>
      <c r="HM133" s="320">
        <v>1</v>
      </c>
      <c r="HN133" t="s">
        <v>819</v>
      </c>
      <c r="HO133" s="351">
        <f t="shared" si="118"/>
        <v>1</v>
      </c>
      <c r="HP133" s="351" t="str">
        <f t="shared" si="119"/>
        <v>не выгружено 00</v>
      </c>
      <c r="HQ133" s="351" t="str">
        <f t="shared" si="120"/>
        <v>выгружено A1</v>
      </c>
      <c r="HR133" s="351">
        <f t="shared" si="121"/>
        <v>1</v>
      </c>
      <c r="HS133" s="351" t="b">
        <f t="shared" si="122"/>
        <v>0</v>
      </c>
      <c r="HT133" s="351" t="str">
        <f t="shared" si="123"/>
        <v>Выпустить в 00</v>
      </c>
      <c r="HU133" s="351" t="str">
        <f t="shared" si="124"/>
        <v>0055-P2-CPC-GA1-TRM-00409</v>
      </c>
      <c r="HV133" s="351">
        <f t="shared" si="125"/>
        <v>43987</v>
      </c>
      <c r="HW133" s="351" t="str">
        <f t="shared" si="126"/>
        <v>0055-P2-CPC-GA1-TRM-00409</v>
      </c>
      <c r="HX133" s="351">
        <f t="shared" si="127"/>
        <v>44033</v>
      </c>
      <c r="HY133" s="364"/>
      <c r="HZ133" s="361" t="str">
        <f t="shared" si="128"/>
        <v>выгружено</v>
      </c>
      <c r="IA133" s="361" t="str">
        <f t="shared" si="129"/>
        <v>A1</v>
      </c>
      <c r="IB133" s="361">
        <f t="shared" si="130"/>
        <v>1</v>
      </c>
      <c r="IC133" s="361">
        <f t="shared" si="131"/>
        <v>1</v>
      </c>
      <c r="ID133" s="351" t="str">
        <f t="shared" si="132"/>
        <v>1</v>
      </c>
      <c r="IE133" s="351" t="s">
        <v>894</v>
      </c>
      <c r="IF133" s="356">
        <v>1</v>
      </c>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row>
    <row r="134" spans="1:287" s="1" customFormat="1" ht="57" customHeight="1">
      <c r="A134" s="15"/>
      <c r="B134" s="31" t="s">
        <v>164</v>
      </c>
      <c r="C134" s="31" t="s">
        <v>165</v>
      </c>
      <c r="D134" s="14"/>
      <c r="E134" s="14"/>
      <c r="F134" s="14"/>
      <c r="G134" s="14"/>
      <c r="H134" s="14" t="s">
        <v>723</v>
      </c>
      <c r="I134" s="14" t="s">
        <v>724</v>
      </c>
      <c r="J134" s="14"/>
      <c r="K134" s="14"/>
      <c r="L134" s="14"/>
      <c r="M134" s="14"/>
      <c r="N134" s="14"/>
      <c r="O134" s="14"/>
      <c r="P134" s="14" t="s">
        <v>725</v>
      </c>
      <c r="Q134" s="14" t="s">
        <v>726</v>
      </c>
      <c r="R134" s="14" t="s">
        <v>215</v>
      </c>
      <c r="S134" s="14" t="s">
        <v>399</v>
      </c>
      <c r="T134" s="14" t="s">
        <v>408</v>
      </c>
      <c r="U134" s="14" t="s">
        <v>166</v>
      </c>
      <c r="V134" s="14"/>
      <c r="W134" s="14" t="str">
        <f>CONCATENATE(X134,"-",Y134,"-",Z134,AA134,,AB134,"-",AC134)</f>
        <v>4-30-JGMCN-0002</v>
      </c>
      <c r="X134" s="31">
        <v>4</v>
      </c>
      <c r="Y134" s="31">
        <v>30</v>
      </c>
      <c r="Z134" s="14" t="s">
        <v>188</v>
      </c>
      <c r="AA134" s="14" t="s">
        <v>333</v>
      </c>
      <c r="AB134" s="14" t="s">
        <v>332</v>
      </c>
      <c r="AC134" s="31" t="s">
        <v>198</v>
      </c>
      <c r="AD134" s="14"/>
      <c r="AE134" s="31">
        <v>3</v>
      </c>
      <c r="AF134" s="31">
        <v>3</v>
      </c>
      <c r="AG134" s="31" t="s">
        <v>174</v>
      </c>
      <c r="AH134" s="31">
        <v>437</v>
      </c>
      <c r="AI134" s="31" t="s">
        <v>233</v>
      </c>
      <c r="AJ134" s="14"/>
      <c r="AK134" s="14"/>
      <c r="AL134" s="14" t="s">
        <v>128</v>
      </c>
      <c r="AM134" s="14"/>
      <c r="AN134" s="14" t="s">
        <v>178</v>
      </c>
      <c r="AO134" s="14" t="str">
        <f>CONCATENATE("0055-",B134,"-",C134,"-","4",".",AE134,".",AF134,".",AG134,".",AH134,"-",AL134,".",AN134,"-",AI134)</f>
        <v>0055-CPC-GA1-4.3.3.30.437-ATH2.SB-0014</v>
      </c>
      <c r="AP134" s="14" t="str">
        <f>CONCATENATE("0055-",B134,"-",C134,"-","4",".",AE134,".",AF134,".",AG134,".",AH134,"-",AL134,"-",AN134,"-",AI134,"_",BD134,"_",U134)</f>
        <v>0055-CPC-GA1-4.3.3.30.437-ATH2-SB-0014_A1_ER</v>
      </c>
      <c r="AQ134" s="21" t="s">
        <v>356</v>
      </c>
      <c r="AR134" s="21" t="s">
        <v>430</v>
      </c>
      <c r="AS134" s="21" t="s">
        <v>425</v>
      </c>
      <c r="AT134" s="21" t="s">
        <v>424</v>
      </c>
      <c r="AU134" s="21" t="s">
        <v>352</v>
      </c>
      <c r="AV134" s="21" t="s">
        <v>368</v>
      </c>
      <c r="AW134" s="21" t="str">
        <f>CONCATENATE(AQ134," ",AS134,CHAR(10),W134,CHAR(10),AU134)</f>
        <v>AGDS Marshalling Cabinet for NON-IS channels 
4-30-JGMCN-0002
Electrical circuits</v>
      </c>
      <c r="AX134" s="21" t="str">
        <f>CONCATENATE(AR134," ",AT134,CHAR(10),W134,CHAR(10),AV134)</f>
        <v>Шкаф кроссовый АСКЗ, аналоговые и дискретные сигналы, неискробезопасный
4-30-JGMCN-0002
Схема электрическая принципиальная</v>
      </c>
      <c r="AY134" s="14"/>
      <c r="AZ134" s="14" t="s">
        <v>798</v>
      </c>
      <c r="BA134" s="14" t="s">
        <v>600</v>
      </c>
      <c r="BB134" s="14" t="str">
        <f t="shared" si="154"/>
        <v>A1</v>
      </c>
      <c r="BC134" s="14" t="str">
        <f t="shared" si="155"/>
        <v>IFR</v>
      </c>
      <c r="BD134" s="14" t="str">
        <f>BB134</f>
        <v>A1</v>
      </c>
      <c r="BE134" s="14"/>
      <c r="BF134" s="14"/>
      <c r="BG134" s="20"/>
      <c r="BH134" s="14"/>
      <c r="BI134" s="14"/>
      <c r="BJ134" s="336">
        <v>44088</v>
      </c>
      <c r="BK134" s="336">
        <f ca="1">IF(BM134&gt;0,BL134,IF(BJ134&lt;TODAY(),WORKDAY(TODAY(),10),BJ134))</f>
        <v>43987</v>
      </c>
      <c r="BL134" s="41">
        <v>43987</v>
      </c>
      <c r="BM134" s="14" t="s">
        <v>860</v>
      </c>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336">
        <f>WORKDAY(BJ134,20)</f>
        <v>44116</v>
      </c>
      <c r="CR134" s="336">
        <f ca="1">IF(BM134&gt;0,WORKDAY(BK134,20),"-")</f>
        <v>44015</v>
      </c>
      <c r="CS134" s="336">
        <v>44033</v>
      </c>
      <c r="CT134" s="325" t="s">
        <v>905</v>
      </c>
      <c r="CU134" s="143">
        <v>1</v>
      </c>
      <c r="CV134" s="41">
        <f>FG134-(28+15)</f>
        <v>43579</v>
      </c>
      <c r="CW134" s="41">
        <f>CV134</f>
        <v>43579</v>
      </c>
      <c r="CX134" s="14"/>
      <c r="CY134" s="14"/>
      <c r="CZ134" s="41" t="str">
        <f>IF(CY134&gt;0,WORKDAY(CV134,10),"-")</f>
        <v>-</v>
      </c>
      <c r="DA134" s="41" t="str">
        <f>IF(CY134&gt;0,WORKDAY(CW134,10),"-")</f>
        <v>-</v>
      </c>
      <c r="DB134" s="14"/>
      <c r="DC134" s="14"/>
      <c r="DD134" s="143"/>
      <c r="DE134" s="41" t="str">
        <f>IF(DC134&gt;0,WORKDAY(CZ134,10),"-")</f>
        <v>-</v>
      </c>
      <c r="DF134" s="41" t="str">
        <f>IF(DC134&gt;0,WORKDAY(DA134,10),"-")</f>
        <v>-</v>
      </c>
      <c r="DG134" s="14"/>
      <c r="DH134" s="14"/>
      <c r="DI134" s="41" t="str">
        <f>IF(DH134&gt;0,WORKDAY(DE134,10),"-")</f>
        <v>-</v>
      </c>
      <c r="DJ134" s="41" t="str">
        <f>IF(DH134&gt;0,WORKDAY(DF134,10),"-")</f>
        <v>-</v>
      </c>
      <c r="DK134" s="14"/>
      <c r="DL134" s="14"/>
      <c r="DM134" s="143"/>
      <c r="DN134" s="41" t="str">
        <f>IF(DL134&gt;0,WORKDAY(DI134,10),"-")</f>
        <v>-</v>
      </c>
      <c r="DO134" s="41" t="str">
        <f>IF(DL134&gt;0,WORKDAY(DJ134,10),"-")</f>
        <v>-</v>
      </c>
      <c r="DP134" s="14"/>
      <c r="DQ134" s="14"/>
      <c r="DR134" s="41" t="str">
        <f>IF(DQ134&gt;0,WORKDAY(DN134,10),"-")</f>
        <v>-</v>
      </c>
      <c r="DS134" s="41" t="str">
        <f>IF(DQ134&gt;0,WORKDAY(DO134,10),"-")</f>
        <v>-</v>
      </c>
      <c r="DT134" s="14"/>
      <c r="DU134" s="14"/>
      <c r="DV134" s="205"/>
      <c r="DW134" s="41" t="str">
        <f>IF(DU134&gt;0,WORKDAY(DR134,10),"-")</f>
        <v>-</v>
      </c>
      <c r="DX134" s="41" t="str">
        <f>IF(DU134&gt;0,WORKDAY(DS134,10),"-")</f>
        <v>-</v>
      </c>
      <c r="DY134" s="14"/>
      <c r="DZ134" s="14"/>
      <c r="EA134" s="41" t="str">
        <f>IF(DZ134&gt;0,WORKDAY(DW134,10),"-")</f>
        <v>-</v>
      </c>
      <c r="EB134" s="41" t="str">
        <f>IF(DZ134&gt;0,WORKDAY(DX134,10),"-")</f>
        <v>-</v>
      </c>
      <c r="EC134" s="14"/>
      <c r="ED134" s="14"/>
      <c r="EE134" s="205"/>
      <c r="EF134" s="41" t="str">
        <f>IF(ED134&gt;0,WORKDAY(EA134,10),"-")</f>
        <v>-</v>
      </c>
      <c r="EG134" s="41" t="str">
        <f>IF(ED134&gt;0,WORKDAY(EB134,10),"-")</f>
        <v>-</v>
      </c>
      <c r="EH134" s="14"/>
      <c r="EI134" s="14"/>
      <c r="EJ134" s="41" t="str">
        <f>IF(EI134&gt;0,WORKDAY(EF134,10),"-")</f>
        <v>-</v>
      </c>
      <c r="EK134" s="41" t="str">
        <f>IF(EI134&gt;0,WORKDAY(EG134,10),"-")</f>
        <v>-</v>
      </c>
      <c r="EL134" s="14"/>
      <c r="EM134" s="14"/>
      <c r="EN134" s="205"/>
      <c r="EO134" s="41" t="str">
        <f>IF(EM134&gt;0,WORKDAY(EJ134,10),"-")</f>
        <v>-</v>
      </c>
      <c r="EP134" s="41" t="str">
        <f>IF(EM134&gt;0,WORKDAY(EK134,10),"-")</f>
        <v>-</v>
      </c>
      <c r="EQ134" s="14"/>
      <c r="ER134" s="14"/>
      <c r="ES134" s="41" t="str">
        <f>IF(ER134&gt;0,WORKDAY(EO134,10),"-")</f>
        <v>-</v>
      </c>
      <c r="ET134" s="41" t="str">
        <f>IF(ER134&gt;0,WORKDAY(EP134,10),"-")</f>
        <v>-</v>
      </c>
      <c r="EU134" s="14"/>
      <c r="EV134" s="14"/>
      <c r="EW134" s="205"/>
      <c r="EX134" s="41" t="str">
        <f>IF(EV134&gt;0,WORKDAY(ES134,10),"-")</f>
        <v>-</v>
      </c>
      <c r="EY134" s="41" t="str">
        <f>IF(EV134&gt;0,WORKDAY(ET134,10),"-")</f>
        <v>-</v>
      </c>
      <c r="EZ134" s="14"/>
      <c r="FA134" s="14"/>
      <c r="FB134" s="41" t="str">
        <f>IF(FA134&gt;0,WORKDAY(EX134,10),"-")</f>
        <v>-</v>
      </c>
      <c r="FC134" s="41" t="str">
        <f>IF(FA134&gt;0,WORKDAY(EY134,10),"-")</f>
        <v>-</v>
      </c>
      <c r="FD134" s="14"/>
      <c r="FE134" s="14"/>
      <c r="FF134" s="295"/>
      <c r="FG134" s="41">
        <v>43622</v>
      </c>
      <c r="FH134" s="41">
        <f>FG134</f>
        <v>43622</v>
      </c>
      <c r="FI134" s="41"/>
      <c r="FJ134" s="14"/>
      <c r="FK134" s="41" t="str">
        <f>IF(FJ134&gt;0,WORKDAY(FG134,10),"-")</f>
        <v>-</v>
      </c>
      <c r="FL134" s="41" t="str">
        <f>IF(FJ134&gt;0,WORKDAY(FH134,10),"-")</f>
        <v>-</v>
      </c>
      <c r="FM134" s="14"/>
      <c r="FN134" s="14"/>
      <c r="FO134" s="143"/>
      <c r="FP134" s="41">
        <v>43622</v>
      </c>
      <c r="FQ134" s="41">
        <f>FP134</f>
        <v>43622</v>
      </c>
      <c r="FR134" s="14"/>
      <c r="FS134" s="14"/>
      <c r="FT134" s="41" t="str">
        <f>IF(FS134&gt;0,WORKDAY(FP134,10),"-")</f>
        <v>-</v>
      </c>
      <c r="FU134" s="41" t="str">
        <f>IF(FS134&gt;0,WORKDAY(FQ134,10),"-")</f>
        <v>-</v>
      </c>
      <c r="FV134" s="14"/>
      <c r="FW134" s="14"/>
      <c r="FX134" s="205"/>
      <c r="FY134" s="41">
        <v>43622</v>
      </c>
      <c r="FZ134" s="41">
        <f>FY134</f>
        <v>43622</v>
      </c>
      <c r="GA134" s="14"/>
      <c r="GB134" s="14"/>
      <c r="GC134" s="41" t="str">
        <f>IF(GB134&gt;0,WORKDAY(FY134,10),"-")</f>
        <v>-</v>
      </c>
      <c r="GD134" s="41" t="str">
        <f>IF(GB134&gt;0,WORKDAY(FZ134,10),"-")</f>
        <v>-</v>
      </c>
      <c r="GE134" s="14"/>
      <c r="GF134" s="14"/>
      <c r="GG134" s="205"/>
      <c r="GH134" s="41"/>
      <c r="GI134" s="41"/>
      <c r="GJ134" s="14"/>
      <c r="GK134" s="14"/>
      <c r="GL134" s="41" t="str">
        <f>IF(GK134&gt;0,WORKDAY(GH134,10),"-")</f>
        <v>-</v>
      </c>
      <c r="GM134" s="41" t="str">
        <f>IF(GK134&gt;0,WORKDAY(GI134,10),"-")</f>
        <v>-</v>
      </c>
      <c r="GN134" s="14"/>
      <c r="GO134" s="14"/>
      <c r="GP134" s="228"/>
      <c r="GQ134" s="295"/>
      <c r="GR134" s="295"/>
      <c r="GS134" s="295"/>
      <c r="GT134" s="295"/>
      <c r="GU134" s="295"/>
      <c r="GV134" s="295"/>
      <c r="GW134" s="295"/>
      <c r="GX134" s="295"/>
      <c r="GY134" s="295"/>
      <c r="GZ134" s="147"/>
      <c r="HA134" s="143">
        <f t="shared" ca="1" si="109"/>
        <v>1</v>
      </c>
      <c r="HB134" s="44">
        <f t="shared" ca="1" si="110"/>
        <v>1.3819095477386936E-3</v>
      </c>
      <c r="HC134" s="44">
        <f t="shared" ca="1" si="111"/>
        <v>2.5125628140703518E-3</v>
      </c>
      <c r="HD134" s="44">
        <f t="shared" ca="1" si="112"/>
        <v>2.2357723577235778E-3</v>
      </c>
      <c r="HE134" s="44">
        <f t="shared" ca="1" si="113"/>
        <v>4.0650406504065045E-3</v>
      </c>
      <c r="HF134" s="44"/>
      <c r="HG134" s="44"/>
      <c r="HH134" s="261"/>
      <c r="HI134" s="14" t="str">
        <f t="shared" si="114"/>
        <v>GA</v>
      </c>
      <c r="HJ134" s="41">
        <f t="shared" si="115"/>
        <v>43987</v>
      </c>
      <c r="HK134" s="267" t="str">
        <f t="shared" si="116"/>
        <v>A1</v>
      </c>
      <c r="HL134" s="268" t="str">
        <f t="shared" si="117"/>
        <v>0055-P2-GA1-CPC-TRM-00503</v>
      </c>
      <c r="HM134" s="320">
        <v>1</v>
      </c>
      <c r="HN134" t="s">
        <v>819</v>
      </c>
      <c r="HO134" s="351">
        <f t="shared" si="118"/>
        <v>1</v>
      </c>
      <c r="HP134" s="351" t="str">
        <f t="shared" si="119"/>
        <v>не выгружено 00</v>
      </c>
      <c r="HQ134" s="351" t="str">
        <f t="shared" si="120"/>
        <v>выгружено A1</v>
      </c>
      <c r="HR134" s="351">
        <f t="shared" si="121"/>
        <v>1</v>
      </c>
      <c r="HS134" s="351" t="b">
        <f t="shared" si="122"/>
        <v>0</v>
      </c>
      <c r="HT134" s="351" t="str">
        <f t="shared" si="123"/>
        <v>Выпустить в 00</v>
      </c>
      <c r="HU134" s="351" t="str">
        <f t="shared" si="124"/>
        <v>0055-P2-CPC-GA1-TRM-00409</v>
      </c>
      <c r="HV134" s="351">
        <f t="shared" si="125"/>
        <v>43987</v>
      </c>
      <c r="HW134" s="351" t="str">
        <f t="shared" si="126"/>
        <v>0055-P2-CPC-GA1-TRM-00409</v>
      </c>
      <c r="HX134" s="351">
        <f t="shared" si="127"/>
        <v>44033</v>
      </c>
      <c r="HY134" s="364"/>
      <c r="HZ134" s="361" t="str">
        <f t="shared" si="128"/>
        <v>выгружено</v>
      </c>
      <c r="IA134" s="361" t="str">
        <f t="shared" si="129"/>
        <v>A1</v>
      </c>
      <c r="IB134" s="361">
        <f t="shared" si="130"/>
        <v>1</v>
      </c>
      <c r="IC134" s="361">
        <f t="shared" si="131"/>
        <v>1</v>
      </c>
      <c r="ID134" s="351" t="str">
        <f t="shared" si="132"/>
        <v>1</v>
      </c>
      <c r="IE134" s="351" t="s">
        <v>894</v>
      </c>
      <c r="IF134" s="356">
        <v>1</v>
      </c>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row>
    <row r="135" spans="1:287" s="1" customFormat="1" ht="57" customHeight="1">
      <c r="A135" s="15"/>
      <c r="B135" s="31" t="s">
        <v>164</v>
      </c>
      <c r="C135" s="31" t="s">
        <v>165</v>
      </c>
      <c r="D135" s="14"/>
      <c r="E135" s="14"/>
      <c r="F135" s="14"/>
      <c r="G135" s="14"/>
      <c r="H135" s="14" t="s">
        <v>723</v>
      </c>
      <c r="I135" s="14" t="s">
        <v>724</v>
      </c>
      <c r="J135" s="14"/>
      <c r="K135" s="14"/>
      <c r="L135" s="14"/>
      <c r="M135" s="14"/>
      <c r="N135" s="14"/>
      <c r="O135" s="14"/>
      <c r="P135" s="14" t="s">
        <v>725</v>
      </c>
      <c r="Q135" s="14" t="s">
        <v>726</v>
      </c>
      <c r="R135" s="14" t="s">
        <v>215</v>
      </c>
      <c r="S135" s="14" t="s">
        <v>399</v>
      </c>
      <c r="T135" s="14" t="s">
        <v>408</v>
      </c>
      <c r="U135" s="14" t="s">
        <v>166</v>
      </c>
      <c r="V135" s="14"/>
      <c r="W135" s="14" t="str">
        <f>CONCATENATE(X135,"-",Y135,"-",Z135,AA135,,AB135,"-",AC135)</f>
        <v>4-30-JGMCN-0002</v>
      </c>
      <c r="X135" s="31">
        <v>4</v>
      </c>
      <c r="Y135" s="31">
        <v>30</v>
      </c>
      <c r="Z135" s="14" t="s">
        <v>188</v>
      </c>
      <c r="AA135" s="14" t="s">
        <v>333</v>
      </c>
      <c r="AB135" s="14" t="s">
        <v>332</v>
      </c>
      <c r="AC135" s="31" t="s">
        <v>198</v>
      </c>
      <c r="AD135" s="14"/>
      <c r="AE135" s="31">
        <v>3</v>
      </c>
      <c r="AF135" s="31">
        <v>3</v>
      </c>
      <c r="AG135" s="31" t="s">
        <v>174</v>
      </c>
      <c r="AH135" s="31">
        <v>437</v>
      </c>
      <c r="AI135" s="31" t="s">
        <v>233</v>
      </c>
      <c r="AJ135" s="14"/>
      <c r="AK135" s="14"/>
      <c r="AL135" s="14" t="s">
        <v>128</v>
      </c>
      <c r="AM135" s="14"/>
      <c r="AN135" s="14" t="s">
        <v>675</v>
      </c>
      <c r="AO135" s="14" t="str">
        <f>CONCATENATE("0055-",B135,"-",C135,"-","4",".",AE135,".",AF135,".",AG135,".",AH135,"-",AL135,".",AN135,"-",AI135)</f>
        <v>0055-CPC-GA1-4.3.3.30.437-ATH2.JH-0014</v>
      </c>
      <c r="AP135" s="14" t="str">
        <f>CONCATENATE("0055-",B135,"-",C135,"-","4",".",AE135,".",AF135,".",AG135,".",AH135,"-",AL135,"-",AN135,"-",AI135,"_",BD135,"_",U135)</f>
        <v>0055-CPC-GA1-4.3.3.30.437-ATH2-JH-0014_00_ER</v>
      </c>
      <c r="AQ135" s="21" t="s">
        <v>356</v>
      </c>
      <c r="AR135" s="21" t="s">
        <v>430</v>
      </c>
      <c r="AS135" s="21" t="s">
        <v>425</v>
      </c>
      <c r="AT135" s="21" t="s">
        <v>424</v>
      </c>
      <c r="AU135" s="21" t="s">
        <v>315</v>
      </c>
      <c r="AV135" s="21" t="s">
        <v>316</v>
      </c>
      <c r="AW135" s="21" t="str">
        <f>CONCATENATE(AQ135," ",AS135,CHAR(10),W135,CHAR(10),AU135)</f>
        <v>AGDS Marshalling Cabinet for NON-IS channels 
4-30-JGMCN-0002
Passport</v>
      </c>
      <c r="AX135" s="21" t="str">
        <f>CONCATENATE(AR135," ",AT135,CHAR(10),W135,CHAR(10),AV135)</f>
        <v>Шкаф кроссовый АСКЗ, аналоговые и дискретные сигналы, неискробезопасный
4-30-JGMCN-0002
Паспорт</v>
      </c>
      <c r="AY135" s="14"/>
      <c r="AZ135" s="14" t="s">
        <v>798</v>
      </c>
      <c r="BA135" s="14" t="s">
        <v>600</v>
      </c>
      <c r="BB135" s="14" t="str">
        <f t="shared" si="154"/>
        <v>00</v>
      </c>
      <c r="BC135" s="14" t="str">
        <f t="shared" si="155"/>
        <v>IFU</v>
      </c>
      <c r="BD135" s="14" t="str">
        <f>BB135</f>
        <v>00</v>
      </c>
      <c r="BE135" s="14"/>
      <c r="BF135" s="14"/>
      <c r="BG135" s="20"/>
      <c r="BH135" s="14"/>
      <c r="BI135" s="14"/>
      <c r="BJ135" s="336">
        <v>44088</v>
      </c>
      <c r="BK135" s="336">
        <f ca="1">IF(BM135&gt;0,BL135,IF(BJ135&lt;TODAY(),WORKDAY(TODAY(),10),BJ135))</f>
        <v>43997</v>
      </c>
      <c r="BL135" s="41">
        <v>43997</v>
      </c>
      <c r="BM135" s="14" t="s">
        <v>866</v>
      </c>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336">
        <f>WORKDAY(BJ135,20)</f>
        <v>44116</v>
      </c>
      <c r="CR135" s="336">
        <f ca="1">IF(BM135&gt;0,WORKDAY(BK135,20),"-")</f>
        <v>44025</v>
      </c>
      <c r="CS135" s="336">
        <v>44013</v>
      </c>
      <c r="CT135" s="325" t="s">
        <v>903</v>
      </c>
      <c r="CU135" s="143">
        <v>3</v>
      </c>
      <c r="CV135" s="41">
        <f>FG135-(0)</f>
        <v>43622</v>
      </c>
      <c r="CW135" s="41">
        <f>CV135</f>
        <v>43622</v>
      </c>
      <c r="CX135" s="14"/>
      <c r="CY135" s="14"/>
      <c r="CZ135" s="41" t="str">
        <f>IF(CY135&gt;0,WORKDAY(CV135,10),"-")</f>
        <v>-</v>
      </c>
      <c r="DA135" s="41" t="str">
        <f>IF(CY135&gt;0,WORKDAY(CW135,10),"-")</f>
        <v>-</v>
      </c>
      <c r="DB135" s="14"/>
      <c r="DC135" s="14"/>
      <c r="DD135" s="143"/>
      <c r="DE135" s="41" t="str">
        <f>IF(DC135&gt;0,WORKDAY(CZ135,10),"-")</f>
        <v>-</v>
      </c>
      <c r="DF135" s="41" t="str">
        <f>IF(DC135&gt;0,WORKDAY(DA135,10),"-")</f>
        <v>-</v>
      </c>
      <c r="DG135" s="14"/>
      <c r="DH135" s="14"/>
      <c r="DI135" s="41" t="str">
        <f>IF(DH135&gt;0,WORKDAY(DE135,10),"-")</f>
        <v>-</v>
      </c>
      <c r="DJ135" s="41" t="str">
        <f>IF(DH135&gt;0,WORKDAY(DF135,10),"-")</f>
        <v>-</v>
      </c>
      <c r="DK135" s="14"/>
      <c r="DL135" s="14"/>
      <c r="DM135" s="143"/>
      <c r="DN135" s="41" t="str">
        <f>IF(DL135&gt;0,WORKDAY(DI135,10),"-")</f>
        <v>-</v>
      </c>
      <c r="DO135" s="41" t="str">
        <f>IF(DL135&gt;0,WORKDAY(DJ135,10),"-")</f>
        <v>-</v>
      </c>
      <c r="DP135" s="14"/>
      <c r="DQ135" s="14"/>
      <c r="DR135" s="41" t="str">
        <f>IF(DQ135&gt;0,WORKDAY(DN135,10),"-")</f>
        <v>-</v>
      </c>
      <c r="DS135" s="41" t="str">
        <f>IF(DQ135&gt;0,WORKDAY(DO135,10),"-")</f>
        <v>-</v>
      </c>
      <c r="DT135" s="14"/>
      <c r="DU135" s="14"/>
      <c r="DV135" s="205"/>
      <c r="DW135" s="41" t="str">
        <f>IF(DU135&gt;0,WORKDAY(DR135,10),"-")</f>
        <v>-</v>
      </c>
      <c r="DX135" s="41" t="str">
        <f>IF(DU135&gt;0,WORKDAY(DS135,10),"-")</f>
        <v>-</v>
      </c>
      <c r="DY135" s="14"/>
      <c r="DZ135" s="14"/>
      <c r="EA135" s="41" t="str">
        <f>IF(DZ135&gt;0,WORKDAY(DW135,10),"-")</f>
        <v>-</v>
      </c>
      <c r="EB135" s="41" t="str">
        <f>IF(DZ135&gt;0,WORKDAY(DX135,10),"-")</f>
        <v>-</v>
      </c>
      <c r="EC135" s="14"/>
      <c r="ED135" s="14"/>
      <c r="EE135" s="205"/>
      <c r="EF135" s="41" t="str">
        <f>IF(ED135&gt;0,WORKDAY(EA135,10),"-")</f>
        <v>-</v>
      </c>
      <c r="EG135" s="41" t="str">
        <f>IF(ED135&gt;0,WORKDAY(EB135,10),"-")</f>
        <v>-</v>
      </c>
      <c r="EH135" s="14"/>
      <c r="EI135" s="14"/>
      <c r="EJ135" s="41" t="str">
        <f>IF(EI135&gt;0,WORKDAY(EF135,10),"-")</f>
        <v>-</v>
      </c>
      <c r="EK135" s="41" t="str">
        <f>IF(EI135&gt;0,WORKDAY(EG135,10),"-")</f>
        <v>-</v>
      </c>
      <c r="EL135" s="14"/>
      <c r="EM135" s="14"/>
      <c r="EN135" s="205"/>
      <c r="EO135" s="41" t="str">
        <f>IF(EM135&gt;0,WORKDAY(EJ135,10),"-")</f>
        <v>-</v>
      </c>
      <c r="EP135" s="41" t="str">
        <f>IF(EM135&gt;0,WORKDAY(EK135,10),"-")</f>
        <v>-</v>
      </c>
      <c r="EQ135" s="14"/>
      <c r="ER135" s="14"/>
      <c r="ES135" s="41" t="str">
        <f>IF(ER135&gt;0,WORKDAY(EO135,10),"-")</f>
        <v>-</v>
      </c>
      <c r="ET135" s="41" t="str">
        <f>IF(ER135&gt;0,WORKDAY(EP135,10),"-")</f>
        <v>-</v>
      </c>
      <c r="EU135" s="14"/>
      <c r="EV135" s="14"/>
      <c r="EW135" s="205"/>
      <c r="EX135" s="41" t="str">
        <f>IF(EV135&gt;0,WORKDAY(ES135,10),"-")</f>
        <v>-</v>
      </c>
      <c r="EY135" s="41" t="str">
        <f>IF(EV135&gt;0,WORKDAY(ET135,10),"-")</f>
        <v>-</v>
      </c>
      <c r="EZ135" s="14"/>
      <c r="FA135" s="14"/>
      <c r="FB135" s="41" t="str">
        <f>IF(FA135&gt;0,WORKDAY(EX135,10),"-")</f>
        <v>-</v>
      </c>
      <c r="FC135" s="41" t="str">
        <f>IF(FA135&gt;0,WORKDAY(EY135,10),"-")</f>
        <v>-</v>
      </c>
      <c r="FD135" s="14"/>
      <c r="FE135" s="14"/>
      <c r="FF135" s="295"/>
      <c r="FG135" s="41">
        <v>43622</v>
      </c>
      <c r="FH135" s="41">
        <f>FG135</f>
        <v>43622</v>
      </c>
      <c r="FI135" s="14">
        <v>44088</v>
      </c>
      <c r="FJ135" s="14" t="s">
        <v>924</v>
      </c>
      <c r="FK135" s="41">
        <f>IF(FJ135&gt;0,WORKDAY(FG135,10),"-")</f>
        <v>43636</v>
      </c>
      <c r="FL135" s="41">
        <f>IF(FJ135&gt;0,WORKDAY(FH135,10),"-")</f>
        <v>43636</v>
      </c>
      <c r="FM135" s="14"/>
      <c r="FN135" s="14"/>
      <c r="FO135" s="143"/>
      <c r="FP135" s="41">
        <v>43622</v>
      </c>
      <c r="FQ135" s="41">
        <f>FP135</f>
        <v>43622</v>
      </c>
      <c r="FR135" s="14"/>
      <c r="FS135" s="14"/>
      <c r="FT135" s="41" t="str">
        <f>IF(FS135&gt;0,WORKDAY(FP135,10),"-")</f>
        <v>-</v>
      </c>
      <c r="FU135" s="41" t="str">
        <f>IF(FS135&gt;0,WORKDAY(FQ135,10),"-")</f>
        <v>-</v>
      </c>
      <c r="FV135" s="14"/>
      <c r="FW135" s="14"/>
      <c r="FX135" s="205"/>
      <c r="FY135" s="41">
        <v>43622</v>
      </c>
      <c r="FZ135" s="41">
        <f>FY135</f>
        <v>43622</v>
      </c>
      <c r="GA135" s="14"/>
      <c r="GB135" s="14"/>
      <c r="GC135" s="41" t="str">
        <f>IF(GB135&gt;0,WORKDAY(FY135,10),"-")</f>
        <v>-</v>
      </c>
      <c r="GD135" s="41" t="str">
        <f>IF(GB135&gt;0,WORKDAY(FZ135,10),"-")</f>
        <v>-</v>
      </c>
      <c r="GE135" s="14"/>
      <c r="GF135" s="14"/>
      <c r="GG135" s="205"/>
      <c r="GH135" s="41"/>
      <c r="GI135" s="41"/>
      <c r="GJ135" s="14"/>
      <c r="GK135" s="14"/>
      <c r="GL135" s="41" t="str">
        <f>IF(GK135&gt;0,WORKDAY(GH135,10),"-")</f>
        <v>-</v>
      </c>
      <c r="GM135" s="41" t="str">
        <f>IF(GK135&gt;0,WORKDAY(GI135,10),"-")</f>
        <v>-</v>
      </c>
      <c r="GN135" s="14"/>
      <c r="GO135" s="14"/>
      <c r="GP135" s="228"/>
      <c r="GQ135" s="295"/>
      <c r="GR135" s="295"/>
      <c r="GS135" s="295"/>
      <c r="GT135" s="295"/>
      <c r="GU135" s="295"/>
      <c r="GV135" s="295"/>
      <c r="GW135" s="295"/>
      <c r="GX135" s="295"/>
      <c r="GY135" s="295"/>
      <c r="GZ135" s="147"/>
      <c r="HA135" s="143">
        <f t="shared" ca="1" si="109"/>
        <v>1</v>
      </c>
      <c r="HB135" s="44">
        <f t="shared" ca="1" si="110"/>
        <v>2.5125628140703518E-3</v>
      </c>
      <c r="HC135" s="44">
        <f t="shared" ca="1" si="111"/>
        <v>2.5125628140703518E-3</v>
      </c>
      <c r="HD135" s="44">
        <f t="shared" ca="1" si="112"/>
        <v>4.0650406504065045E-3</v>
      </c>
      <c r="HE135" s="44">
        <f t="shared" ca="1" si="113"/>
        <v>4.0650406504065045E-3</v>
      </c>
      <c r="HF135" s="44"/>
      <c r="HG135" s="44"/>
      <c r="HH135" s="261"/>
      <c r="HI135" s="14" t="str">
        <f t="shared" si="114"/>
        <v>rev. 00</v>
      </c>
      <c r="HJ135" s="41">
        <f t="shared" si="115"/>
        <v>44088</v>
      </c>
      <c r="HK135" s="267" t="str">
        <f t="shared" si="116"/>
        <v>00</v>
      </c>
      <c r="HL135" s="268" t="str">
        <f t="shared" si="117"/>
        <v>0055-P2-CPC-GA1-TRM-00581</v>
      </c>
      <c r="HM135" s="320">
        <v>1</v>
      </c>
      <c r="HN135" t="s">
        <v>819</v>
      </c>
      <c r="HO135" s="351">
        <f t="shared" si="118"/>
        <v>3</v>
      </c>
      <c r="HP135" s="351" t="str">
        <f t="shared" si="119"/>
        <v>ожидание 00</v>
      </c>
      <c r="HQ135" s="351" t="str">
        <f t="shared" si="120"/>
        <v>выгружено 00</v>
      </c>
      <c r="HR135" s="351" t="str">
        <f t="shared" si="121"/>
        <v>ожидание 00</v>
      </c>
      <c r="HS135" s="351" t="b">
        <f t="shared" si="122"/>
        <v>0</v>
      </c>
      <c r="HT135" s="351" t="str">
        <f t="shared" si="123"/>
        <v>ожидание замечаний</v>
      </c>
      <c r="HU135" s="351" t="str">
        <f t="shared" si="124"/>
        <v>0055-P2-CPC-GA1-TRM-00396</v>
      </c>
      <c r="HV135" s="351">
        <f t="shared" si="125"/>
        <v>44088</v>
      </c>
      <c r="HW135" s="351" t="str">
        <f t="shared" si="126"/>
        <v>ожидание 00</v>
      </c>
      <c r="HX135" s="351" t="str">
        <f t="shared" si="127"/>
        <v>ожидание 00</v>
      </c>
      <c r="HY135" s="364"/>
      <c r="HZ135" s="361" t="str">
        <f t="shared" si="128"/>
        <v>выгружено</v>
      </c>
      <c r="IA135" s="361" t="str">
        <f t="shared" si="129"/>
        <v>00</v>
      </c>
      <c r="IB135" s="361" t="str">
        <f t="shared" si="130"/>
        <v>ожидание замечаний к ревизии</v>
      </c>
      <c r="IC135" s="361" t="str">
        <f t="shared" si="131"/>
        <v>00</v>
      </c>
      <c r="ID135" s="351" t="str">
        <f t="shared" si="132"/>
        <v>1</v>
      </c>
      <c r="IE135" s="351" t="s">
        <v>894</v>
      </c>
      <c r="IF135" s="356">
        <v>1</v>
      </c>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row>
    <row r="136" spans="1:287" s="27" customFormat="1" ht="15" customHeight="1">
      <c r="A136" s="15"/>
      <c r="B136" s="32"/>
      <c r="C136" s="32"/>
      <c r="D136" s="26"/>
      <c r="E136" s="26"/>
      <c r="F136" s="26"/>
      <c r="G136" s="26"/>
      <c r="H136" s="26"/>
      <c r="I136" s="26"/>
      <c r="J136" s="26"/>
      <c r="K136" s="26"/>
      <c r="L136" s="26"/>
      <c r="M136" s="26"/>
      <c r="N136" s="26"/>
      <c r="O136" s="26"/>
      <c r="P136" s="26"/>
      <c r="Q136" s="26"/>
      <c r="R136" s="26"/>
      <c r="S136" s="26"/>
      <c r="T136" s="26"/>
      <c r="U136" s="26"/>
      <c r="V136" s="26"/>
      <c r="W136" s="32"/>
      <c r="X136" s="32"/>
      <c r="Y136" s="32"/>
      <c r="Z136" s="32"/>
      <c r="AA136" s="32"/>
      <c r="AB136" s="32"/>
      <c r="AC136" s="32"/>
      <c r="AD136" s="26"/>
      <c r="AE136" s="32"/>
      <c r="AF136" s="32"/>
      <c r="AG136" s="32"/>
      <c r="AH136" s="32"/>
      <c r="AI136" s="32"/>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341"/>
      <c r="BK136" s="341"/>
      <c r="BL136" s="163"/>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338"/>
      <c r="CR136" s="338"/>
      <c r="CS136" s="338"/>
      <c r="CT136" s="326"/>
      <c r="CU136" s="219"/>
      <c r="CV136" s="26"/>
      <c r="CW136" s="26"/>
      <c r="CX136" s="26"/>
      <c r="CY136" s="26"/>
      <c r="CZ136" s="26"/>
      <c r="DA136" s="26"/>
      <c r="DB136" s="26"/>
      <c r="DC136" s="26"/>
      <c r="DD136" s="219"/>
      <c r="DE136" s="26"/>
      <c r="DF136" s="26"/>
      <c r="DG136" s="26"/>
      <c r="DH136" s="26"/>
      <c r="DI136" s="26"/>
      <c r="DJ136" s="26"/>
      <c r="DK136" s="26"/>
      <c r="DL136" s="26"/>
      <c r="DM136" s="219"/>
      <c r="DN136" s="26"/>
      <c r="DO136" s="26"/>
      <c r="DP136" s="26"/>
      <c r="DQ136" s="26"/>
      <c r="DR136" s="26"/>
      <c r="DS136" s="26"/>
      <c r="DT136" s="26"/>
      <c r="DU136" s="26"/>
      <c r="DV136" s="229"/>
      <c r="DW136" s="26"/>
      <c r="DX136" s="26"/>
      <c r="DY136" s="26"/>
      <c r="DZ136" s="26"/>
      <c r="EA136" s="26"/>
      <c r="EB136" s="26"/>
      <c r="EC136" s="26"/>
      <c r="ED136" s="26"/>
      <c r="EE136" s="229"/>
      <c r="EF136" s="26"/>
      <c r="EG136" s="26"/>
      <c r="EH136" s="26"/>
      <c r="EI136" s="26"/>
      <c r="EJ136" s="26"/>
      <c r="EK136" s="26"/>
      <c r="EL136" s="26"/>
      <c r="EM136" s="26"/>
      <c r="EN136" s="229"/>
      <c r="EO136" s="26"/>
      <c r="EP136" s="26"/>
      <c r="EQ136" s="26"/>
      <c r="ER136" s="26"/>
      <c r="ES136" s="26"/>
      <c r="ET136" s="26"/>
      <c r="EU136" s="26"/>
      <c r="EV136" s="26"/>
      <c r="EW136" s="229"/>
      <c r="EX136" s="26"/>
      <c r="EY136" s="26"/>
      <c r="EZ136" s="26"/>
      <c r="FA136" s="26"/>
      <c r="FB136" s="26"/>
      <c r="FC136" s="26"/>
      <c r="FD136" s="26"/>
      <c r="FE136" s="26"/>
      <c r="FF136" s="229"/>
      <c r="FG136" s="26"/>
      <c r="FH136" s="26"/>
      <c r="FI136" s="26"/>
      <c r="FJ136" s="26"/>
      <c r="FK136" s="26"/>
      <c r="FL136" s="26"/>
      <c r="FM136" s="26"/>
      <c r="FN136" s="26"/>
      <c r="FO136" s="219"/>
      <c r="FP136" s="26"/>
      <c r="FQ136" s="26"/>
      <c r="FR136" s="26"/>
      <c r="FS136" s="26"/>
      <c r="FT136" s="26"/>
      <c r="FU136" s="26"/>
      <c r="FV136" s="26"/>
      <c r="FW136" s="26"/>
      <c r="FX136" s="229"/>
      <c r="FY136" s="26"/>
      <c r="FZ136" s="26"/>
      <c r="GA136" s="26"/>
      <c r="GB136" s="26"/>
      <c r="GC136" s="26"/>
      <c r="GD136" s="26"/>
      <c r="GE136" s="26"/>
      <c r="GF136" s="26"/>
      <c r="GG136" s="229"/>
      <c r="GH136" s="26"/>
      <c r="GI136" s="26"/>
      <c r="GJ136" s="26"/>
      <c r="GK136" s="26"/>
      <c r="GL136" s="26"/>
      <c r="GM136" s="26"/>
      <c r="GN136" s="26"/>
      <c r="GO136" s="26"/>
      <c r="GP136" s="229"/>
      <c r="GQ136" s="229"/>
      <c r="GR136" s="229"/>
      <c r="GS136" s="229"/>
      <c r="GT136" s="229"/>
      <c r="GU136" s="229"/>
      <c r="GV136" s="229"/>
      <c r="GW136" s="229"/>
      <c r="GX136" s="229"/>
      <c r="GY136" s="229"/>
      <c r="GZ136" s="229"/>
      <c r="HA136" s="143">
        <f t="shared" si="109"/>
        <v>0</v>
      </c>
      <c r="HB136" s="44">
        <f t="shared" si="110"/>
        <v>0</v>
      </c>
      <c r="HC136" s="44">
        <f t="shared" si="111"/>
        <v>0</v>
      </c>
      <c r="HD136" s="44">
        <f t="shared" si="112"/>
        <v>0</v>
      </c>
      <c r="HE136" s="44">
        <f t="shared" si="113"/>
        <v>0</v>
      </c>
      <c r="HF136" s="44"/>
      <c r="HG136" s="26"/>
      <c r="HH136" s="262"/>
      <c r="HI136" s="14" t="str">
        <f t="shared" si="114"/>
        <v>не выпущено</v>
      </c>
      <c r="HJ136" s="41" t="str">
        <f t="shared" si="115"/>
        <v>-</v>
      </c>
      <c r="HK136" s="267" t="str">
        <f t="shared" si="116"/>
        <v>-</v>
      </c>
      <c r="HL136" s="268" t="str">
        <f t="shared" si="117"/>
        <v>-</v>
      </c>
      <c r="HM136" s="320">
        <v>1</v>
      </c>
      <c r="HN136"/>
      <c r="HO136" s="351" t="str">
        <f t="shared" si="118"/>
        <v>---/---</v>
      </c>
      <c r="HP136" s="351" t="str">
        <f t="shared" si="119"/>
        <v>---/---</v>
      </c>
      <c r="HQ136" s="351" t="str">
        <f t="shared" si="120"/>
        <v>---/---</v>
      </c>
      <c r="HR136" s="351" t="str">
        <f t="shared" si="121"/>
        <v>---/---</v>
      </c>
      <c r="HS136" s="351" t="b">
        <f t="shared" si="122"/>
        <v>0</v>
      </c>
      <c r="HT136" s="351" t="str">
        <f t="shared" si="123"/>
        <v>---/---</v>
      </c>
      <c r="HU136" s="351" t="str">
        <f t="shared" si="124"/>
        <v>---/---</v>
      </c>
      <c r="HV136" s="351" t="str">
        <f t="shared" si="125"/>
        <v>---/---</v>
      </c>
      <c r="HW136" s="351" t="str">
        <f t="shared" si="126"/>
        <v>---/---</v>
      </c>
      <c r="HX136" s="351" t="str">
        <f t="shared" si="127"/>
        <v>---/---</v>
      </c>
      <c r="HY136" s="364"/>
      <c r="HZ136" s="361" t="str">
        <f t="shared" si="128"/>
        <v>---/---</v>
      </c>
      <c r="IA136" s="361" t="str">
        <f t="shared" si="129"/>
        <v>---/---</v>
      </c>
      <c r="IB136" s="361" t="str">
        <f t="shared" si="130"/>
        <v>---/---</v>
      </c>
      <c r="IC136" s="361" t="str">
        <f t="shared" si="131"/>
        <v>---/---</v>
      </c>
      <c r="ID136" s="351" t="str">
        <f t="shared" si="132"/>
        <v>---/---</v>
      </c>
      <c r="IE136" s="351" t="s">
        <v>897</v>
      </c>
      <c r="IF136" s="35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row>
    <row r="137" spans="1:287" s="1" customFormat="1" ht="45" customHeight="1">
      <c r="A137" s="15"/>
      <c r="B137" s="32"/>
      <c r="C137" s="32"/>
      <c r="D137" s="26"/>
      <c r="E137" s="26"/>
      <c r="F137" s="26"/>
      <c r="G137" s="26"/>
      <c r="H137" s="26"/>
      <c r="I137" s="26"/>
      <c r="J137" s="26"/>
      <c r="K137" s="26"/>
      <c r="L137" s="26"/>
      <c r="M137" s="26"/>
      <c r="N137" s="26"/>
      <c r="O137" s="26"/>
      <c r="P137" s="162" t="s">
        <v>739</v>
      </c>
      <c r="Q137" s="162" t="s">
        <v>740</v>
      </c>
      <c r="R137" s="26"/>
      <c r="S137" s="26"/>
      <c r="T137" s="26"/>
      <c r="U137" s="26"/>
      <c r="V137" s="26"/>
      <c r="W137" s="32"/>
      <c r="X137" s="32"/>
      <c r="Y137" s="32"/>
      <c r="Z137" s="32"/>
      <c r="AA137" s="32"/>
      <c r="AB137" s="32"/>
      <c r="AC137" s="32"/>
      <c r="AD137" s="26"/>
      <c r="AE137" s="32"/>
      <c r="AF137" s="32"/>
      <c r="AG137" s="32"/>
      <c r="AH137" s="32"/>
      <c r="AI137" s="32"/>
      <c r="AJ137" s="26"/>
      <c r="AK137" s="26"/>
      <c r="AL137" s="26"/>
      <c r="AM137" s="26"/>
      <c r="AN137" s="26"/>
      <c r="AO137" s="26"/>
      <c r="AP137" s="26"/>
      <c r="AQ137" s="162" t="s">
        <v>737</v>
      </c>
      <c r="AR137" s="162" t="s">
        <v>738</v>
      </c>
      <c r="AS137" s="162"/>
      <c r="AT137" s="162"/>
      <c r="AU137" s="162" t="s">
        <v>739</v>
      </c>
      <c r="AV137" s="162" t="s">
        <v>740</v>
      </c>
      <c r="AW137" s="162" t="s">
        <v>739</v>
      </c>
      <c r="AX137" s="162" t="s">
        <v>740</v>
      </c>
      <c r="AY137" s="26"/>
      <c r="AZ137" s="26"/>
      <c r="BA137" s="26"/>
      <c r="BB137" s="26"/>
      <c r="BC137" s="26"/>
      <c r="BD137" s="26"/>
      <c r="BE137" s="26"/>
      <c r="BF137" s="26"/>
      <c r="BG137" s="26"/>
      <c r="BH137" s="26"/>
      <c r="BI137" s="26"/>
      <c r="BJ137" s="341"/>
      <c r="BK137" s="341"/>
      <c r="BL137" s="163"/>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341"/>
      <c r="CR137" s="341"/>
      <c r="CS137" s="341"/>
      <c r="CT137" s="326"/>
      <c r="CU137" s="219"/>
      <c r="CV137" s="163"/>
      <c r="CW137" s="163"/>
      <c r="CX137" s="163"/>
      <c r="CY137" s="163"/>
      <c r="CZ137" s="163"/>
      <c r="DA137" s="163"/>
      <c r="DB137" s="163"/>
      <c r="DC137" s="163"/>
      <c r="DD137" s="219"/>
      <c r="DE137" s="163"/>
      <c r="DF137" s="163"/>
      <c r="DG137" s="163"/>
      <c r="DH137" s="163"/>
      <c r="DI137" s="163"/>
      <c r="DJ137" s="163"/>
      <c r="DK137" s="163"/>
      <c r="DL137" s="163"/>
      <c r="DM137" s="219"/>
      <c r="DN137" s="163"/>
      <c r="DO137" s="163"/>
      <c r="DP137" s="163"/>
      <c r="DQ137" s="163"/>
      <c r="DR137" s="163"/>
      <c r="DS137" s="163"/>
      <c r="DT137" s="163"/>
      <c r="DU137" s="163"/>
      <c r="DV137" s="229"/>
      <c r="DW137" s="163"/>
      <c r="DX137" s="163"/>
      <c r="DY137" s="163"/>
      <c r="DZ137" s="163"/>
      <c r="EA137" s="163"/>
      <c r="EB137" s="163"/>
      <c r="EC137" s="163"/>
      <c r="ED137" s="163"/>
      <c r="EE137" s="229"/>
      <c r="EF137" s="163"/>
      <c r="EG137" s="163"/>
      <c r="EH137" s="163"/>
      <c r="EI137" s="163"/>
      <c r="EJ137" s="163"/>
      <c r="EK137" s="163"/>
      <c r="EL137" s="163"/>
      <c r="EM137" s="163"/>
      <c r="EN137" s="229"/>
      <c r="EO137" s="163"/>
      <c r="EP137" s="163"/>
      <c r="EQ137" s="163"/>
      <c r="ER137" s="163"/>
      <c r="ES137" s="163"/>
      <c r="ET137" s="163"/>
      <c r="EU137" s="163"/>
      <c r="EV137" s="163"/>
      <c r="EW137" s="229"/>
      <c r="EX137" s="163"/>
      <c r="EY137" s="163"/>
      <c r="EZ137" s="163"/>
      <c r="FA137" s="163"/>
      <c r="FB137" s="163"/>
      <c r="FC137" s="163"/>
      <c r="FD137" s="163"/>
      <c r="FE137" s="163"/>
      <c r="FF137" s="229"/>
      <c r="FG137" s="163" t="s">
        <v>385</v>
      </c>
      <c r="FH137" s="163" t="str">
        <f t="shared" ref="FH137:FH142" si="157">IF(BK137&gt;0,IF(DH137&gt;0,WORKDAY(DG137,20),IF(CY137&gt;0,WORKDAY(CX137,30),IF(CT137&gt;0,WORKDAY(CS137,40),FG137))),"-")</f>
        <v>-</v>
      </c>
      <c r="FI137" s="163"/>
      <c r="FJ137" s="163"/>
      <c r="FK137" s="163"/>
      <c r="FL137" s="163"/>
      <c r="FM137" s="163"/>
      <c r="FN137" s="163"/>
      <c r="FO137" s="219"/>
      <c r="FP137" s="163" t="s">
        <v>385</v>
      </c>
      <c r="FQ137" s="163" t="str">
        <f t="shared" ref="FQ137:FQ142" si="158">IF(BT137&gt;0,IF(DQ137&gt;0,WORKDAY(DP137,20),IF(DH137&gt;0,WORKDAY(DG137,30),IF(DC137&gt;0,WORKDAY(DB137,40),FP137))),"-")</f>
        <v>-</v>
      </c>
      <c r="FR137" s="163"/>
      <c r="FS137" s="163"/>
      <c r="FT137" s="163"/>
      <c r="FU137" s="163"/>
      <c r="FV137" s="163"/>
      <c r="FW137" s="163"/>
      <c r="FX137" s="229"/>
      <c r="FY137" s="163" t="s">
        <v>385</v>
      </c>
      <c r="FZ137" s="163" t="str">
        <f t="shared" ref="FZ137:FZ142" si="159">IF(CC137&gt;0,IF(DZ137&gt;0,WORKDAY(DY137,20),IF(DQ137&gt;0,WORKDAY(DP137,30),IF(DL137&gt;0,WORKDAY(DK137,40),FY137))),"-")</f>
        <v>-</v>
      </c>
      <c r="GA137" s="163"/>
      <c r="GB137" s="163"/>
      <c r="GC137" s="163"/>
      <c r="GD137" s="163"/>
      <c r="GE137" s="163"/>
      <c r="GF137" s="163"/>
      <c r="GG137" s="229"/>
      <c r="GH137" s="163"/>
      <c r="GI137" s="163"/>
      <c r="GJ137" s="163"/>
      <c r="GK137" s="163"/>
      <c r="GL137" s="163"/>
      <c r="GM137" s="163"/>
      <c r="GN137" s="163"/>
      <c r="GO137" s="163"/>
      <c r="GP137" s="229"/>
      <c r="GQ137" s="229"/>
      <c r="GR137" s="229"/>
      <c r="GS137" s="229"/>
      <c r="GT137" s="229"/>
      <c r="GU137" s="229"/>
      <c r="GV137" s="229"/>
      <c r="GW137" s="229"/>
      <c r="GX137" s="229"/>
      <c r="GY137" s="229"/>
      <c r="GZ137" s="229"/>
      <c r="HA137" s="143">
        <f t="shared" si="109"/>
        <v>0</v>
      </c>
      <c r="HB137" s="44">
        <f t="shared" si="110"/>
        <v>0</v>
      </c>
      <c r="HC137" s="44">
        <f t="shared" si="111"/>
        <v>0</v>
      </c>
      <c r="HD137" s="44">
        <f t="shared" si="112"/>
        <v>0</v>
      </c>
      <c r="HE137" s="44">
        <f t="shared" si="113"/>
        <v>0</v>
      </c>
      <c r="HF137" s="44"/>
      <c r="HG137" s="41"/>
      <c r="HH137" s="261"/>
      <c r="HI137" s="14" t="str">
        <f t="shared" si="114"/>
        <v>не выпущено</v>
      </c>
      <c r="HJ137" s="41" t="str">
        <f t="shared" si="115"/>
        <v>-</v>
      </c>
      <c r="HK137" s="267" t="str">
        <f t="shared" si="116"/>
        <v>-</v>
      </c>
      <c r="HL137" s="268" t="str">
        <f t="shared" si="117"/>
        <v>-</v>
      </c>
      <c r="HM137" s="320">
        <v>1</v>
      </c>
      <c r="HN137"/>
      <c r="HO137" s="351" t="str">
        <f t="shared" si="118"/>
        <v>---/---</v>
      </c>
      <c r="HP137" s="351" t="str">
        <f t="shared" si="119"/>
        <v>---/---</v>
      </c>
      <c r="HQ137" s="351" t="str">
        <f t="shared" si="120"/>
        <v>---/---</v>
      </c>
      <c r="HR137" s="351" t="str">
        <f t="shared" si="121"/>
        <v>---/---</v>
      </c>
      <c r="HS137" s="351" t="b">
        <f t="shared" si="122"/>
        <v>0</v>
      </c>
      <c r="HT137" s="351" t="str">
        <f t="shared" si="123"/>
        <v>---/---</v>
      </c>
      <c r="HU137" s="351" t="str">
        <f t="shared" si="124"/>
        <v>---/---</v>
      </c>
      <c r="HV137" s="351" t="str">
        <f t="shared" si="125"/>
        <v>---/---</v>
      </c>
      <c r="HW137" s="351" t="str">
        <f t="shared" si="126"/>
        <v>---/---</v>
      </c>
      <c r="HX137" s="351" t="str">
        <f t="shared" si="127"/>
        <v>---/---</v>
      </c>
      <c r="HY137" s="364"/>
      <c r="HZ137" s="361" t="str">
        <f t="shared" si="128"/>
        <v>---/---</v>
      </c>
      <c r="IA137" s="361" t="str">
        <f t="shared" si="129"/>
        <v>---/---</v>
      </c>
      <c r="IB137" s="361" t="str">
        <f t="shared" si="130"/>
        <v>---/---</v>
      </c>
      <c r="IC137" s="361" t="str">
        <f t="shared" si="131"/>
        <v>---/---</v>
      </c>
      <c r="ID137" s="351" t="str">
        <f t="shared" si="132"/>
        <v>---/---</v>
      </c>
      <c r="IE137" s="351" t="s">
        <v>897</v>
      </c>
      <c r="IF137" s="356"/>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row>
    <row r="138" spans="1:287" s="1" customFormat="1" ht="71.25" customHeight="1">
      <c r="A138" s="15"/>
      <c r="B138" s="31" t="s">
        <v>164</v>
      </c>
      <c r="C138" s="31" t="s">
        <v>165</v>
      </c>
      <c r="D138" s="14"/>
      <c r="E138" s="14"/>
      <c r="F138" s="14"/>
      <c r="G138" s="14"/>
      <c r="H138" s="14" t="s">
        <v>723</v>
      </c>
      <c r="I138" s="14" t="s">
        <v>724</v>
      </c>
      <c r="J138" s="14"/>
      <c r="K138" s="14"/>
      <c r="L138" s="14"/>
      <c r="M138" s="14"/>
      <c r="N138" s="14"/>
      <c r="O138" s="14"/>
      <c r="P138" s="14" t="s">
        <v>725</v>
      </c>
      <c r="Q138" s="14" t="s">
        <v>726</v>
      </c>
      <c r="R138" s="14" t="s">
        <v>210</v>
      </c>
      <c r="S138" s="14" t="s">
        <v>401</v>
      </c>
      <c r="T138" s="14" t="s">
        <v>400</v>
      </c>
      <c r="U138" s="14" t="s">
        <v>166</v>
      </c>
      <c r="V138" s="14"/>
      <c r="W138" s="14" t="str">
        <f>CONCATENATE(X138,"-",Y138,"-",Z138,AA138,,AB138,"-",AC138)</f>
        <v>4-30-JFCC-0001</v>
      </c>
      <c r="X138" s="31">
        <v>4</v>
      </c>
      <c r="Y138" s="31">
        <v>30</v>
      </c>
      <c r="Z138" s="14" t="s">
        <v>338</v>
      </c>
      <c r="AA138" s="14" t="s">
        <v>331</v>
      </c>
      <c r="AB138" s="14"/>
      <c r="AC138" s="31" t="s">
        <v>194</v>
      </c>
      <c r="AD138" s="14"/>
      <c r="AE138" s="31">
        <v>3</v>
      </c>
      <c r="AF138" s="31">
        <v>3</v>
      </c>
      <c r="AG138" s="31" t="s">
        <v>174</v>
      </c>
      <c r="AH138" s="31">
        <v>437</v>
      </c>
      <c r="AI138" s="31" t="s">
        <v>194</v>
      </c>
      <c r="AJ138" s="14"/>
      <c r="AK138" s="14"/>
      <c r="AL138" s="14" t="s">
        <v>129</v>
      </c>
      <c r="AM138" s="14"/>
      <c r="AN138" s="14" t="s">
        <v>175</v>
      </c>
      <c r="AO138" s="14" t="str">
        <f>CONCATENATE("0055-",B138,"-",C138,"-","4",".",AE138,".",AF138,".",AG138,".",AH138,"-",AL138,".",AN138,"-",AI138)</f>
        <v>0055-CPC-GA1-4.3.3.30.437-PS.RD-0001</v>
      </c>
      <c r="AP138" s="14" t="str">
        <f>CONCATENATE("0055-",B138,"-",C138,"-","4",".",AE138,".",AF138,".",AG138,".",AH138,"-",AL138,"-",AN138,"-",AI138,"_",BD138,"_",U138)</f>
        <v>0055-CPC-GA1-4.3.3.30.437-PS-RD-0001_A1_ER</v>
      </c>
      <c r="AQ138" s="21" t="s">
        <v>634</v>
      </c>
      <c r="AR138" s="21" t="s">
        <v>361</v>
      </c>
      <c r="AS138" s="21"/>
      <c r="AT138" s="21"/>
      <c r="AU138" s="21" t="s">
        <v>349</v>
      </c>
      <c r="AV138" s="21" t="s">
        <v>365</v>
      </c>
      <c r="AW138" s="21" t="str">
        <f>CONCATENATE(AQ138," ",AS138,CHAR(10),W138,CHAR(10),AU138)</f>
        <v>AFA&amp;FFS Control Cabinet KSPA 9030-01/TECON TU 4371-001-00159093-07 REV.5. 
4-30-JFCC-0001
List of drawings</v>
      </c>
      <c r="AX138" s="21" t="str">
        <f>CONCATENATE(AR138," ",AT138,CHAR(10),W138,CHAR(10),AV138)</f>
        <v>Контроллер для систем пожарной автоматики КСПА 9030-01/Текон, ТУ 4371-001-00159093-07 изм.5. Шкаф системный АСПС и ПТ. 
4-30-JFCC-0001
Ведомость документов</v>
      </c>
      <c r="AY138" s="14"/>
      <c r="AZ138" s="14" t="s">
        <v>798</v>
      </c>
      <c r="BA138" s="14" t="s">
        <v>600</v>
      </c>
      <c r="BB138" s="14" t="str">
        <f t="shared" ref="BB138:BB142" si="160">IF(GK138&gt;0,"03",IF(GB138&gt;0,"02",IF(FS138&gt;0,"01",IF(FJ138&gt;0,"00",IF(FA138&gt;0,"H1",IF(ER138&gt;0,"G1",IF(EI138&gt;0,"F1",IF(DZ138&gt;0,"E1",IF(DQ138&gt;0,"D1",IF(DH138&gt;0,"C1",IF(CY138&gt;0,"B1",IF(BM138&gt;0,"A1","-"))))))))))))</f>
        <v>A1</v>
      </c>
      <c r="BC138" s="14" t="str">
        <f t="shared" ref="BC138:BC142" si="161">IF(OR(BB138="A1",BB138="B1",BB138="C1",BB138="D1",BB138="E1",BB138="F1",BB138="G1",BB138="H1"),"IFR",IF(OR(BB138="00",BB138="01",BB138="02",BB138="03",BB138="04",BB138="05"),"IFU","-"))</f>
        <v>IFR</v>
      </c>
      <c r="BD138" s="14" t="str">
        <f>BB138</f>
        <v>A1</v>
      </c>
      <c r="BE138" s="14"/>
      <c r="BF138" s="14"/>
      <c r="BG138" s="20"/>
      <c r="BH138" s="14"/>
      <c r="BI138" s="14"/>
      <c r="BJ138" s="336">
        <v>44088</v>
      </c>
      <c r="BK138" s="336">
        <f ca="1">IF(BM138&gt;0,BL138,IF(BJ138&lt;TODAY(),WORKDAY(TODAY(),10),BJ138))</f>
        <v>44001</v>
      </c>
      <c r="BL138" s="41">
        <v>44001</v>
      </c>
      <c r="BM138" s="14" t="s">
        <v>873</v>
      </c>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336">
        <f>WORKDAY(BJ138,20)</f>
        <v>44116</v>
      </c>
      <c r="CR138" s="336">
        <f ca="1">IF(BM138&gt;0,WORKDAY(BK138,20),"-")</f>
        <v>44029</v>
      </c>
      <c r="CS138" s="336">
        <v>44033</v>
      </c>
      <c r="CT138" s="325" t="s">
        <v>905</v>
      </c>
      <c r="CU138" s="143">
        <v>1</v>
      </c>
      <c r="CV138" s="41">
        <f>FG138-(0)</f>
        <v>43643</v>
      </c>
      <c r="CW138" s="41">
        <f ca="1">IF(CT138&gt;0,WORKDAY(CR138,10),"-")</f>
        <v>44043</v>
      </c>
      <c r="CX138" s="14"/>
      <c r="CY138" s="14"/>
      <c r="CZ138" s="41" t="str">
        <f>IF(CY138&gt;0,WORKDAY(CV138,10),"-")</f>
        <v>-</v>
      </c>
      <c r="DA138" s="41" t="str">
        <f>IF(CY138&gt;0,WORKDAY(CW138,10),"-")</f>
        <v>-</v>
      </c>
      <c r="DB138" s="14"/>
      <c r="DC138" s="14"/>
      <c r="DD138" s="143"/>
      <c r="DE138" s="41" t="str">
        <f>IF(DC138&gt;0,WORKDAY(CZ138,10),"-")</f>
        <v>-</v>
      </c>
      <c r="DF138" s="41" t="str">
        <f>IF(DC138&gt;0,WORKDAY(DA138,10),"-")</f>
        <v>-</v>
      </c>
      <c r="DG138" s="14"/>
      <c r="DH138" s="14"/>
      <c r="DI138" s="41" t="str">
        <f>IF(DH138&gt;0,WORKDAY(DE138,10),"-")</f>
        <v>-</v>
      </c>
      <c r="DJ138" s="41" t="str">
        <f>IF(DH138&gt;0,WORKDAY(DF138,10),"-")</f>
        <v>-</v>
      </c>
      <c r="DK138" s="14"/>
      <c r="DL138" s="14"/>
      <c r="DM138" s="143"/>
      <c r="DN138" s="41" t="str">
        <f>IF(DL138&gt;0,WORKDAY(DI138,10),"-")</f>
        <v>-</v>
      </c>
      <c r="DO138" s="41" t="str">
        <f>IF(DL138&gt;0,WORKDAY(DJ138,10),"-")</f>
        <v>-</v>
      </c>
      <c r="DP138" s="14"/>
      <c r="DQ138" s="14"/>
      <c r="DR138" s="41" t="str">
        <f>IF(DQ138&gt;0,WORKDAY(DN138,10),"-")</f>
        <v>-</v>
      </c>
      <c r="DS138" s="41" t="str">
        <f>IF(DQ138&gt;0,WORKDAY(DO138,10),"-")</f>
        <v>-</v>
      </c>
      <c r="DT138" s="14"/>
      <c r="DU138" s="14"/>
      <c r="DV138" s="205"/>
      <c r="DW138" s="41" t="str">
        <f>IF(DU138&gt;0,WORKDAY(DR138,10),"-")</f>
        <v>-</v>
      </c>
      <c r="DX138" s="41" t="str">
        <f>IF(DU138&gt;0,WORKDAY(DS138,10),"-")</f>
        <v>-</v>
      </c>
      <c r="DY138" s="14"/>
      <c r="DZ138" s="14"/>
      <c r="EA138" s="41" t="str">
        <f>IF(DZ138&gt;0,WORKDAY(DW138,10),"-")</f>
        <v>-</v>
      </c>
      <c r="EB138" s="41" t="str">
        <f>IF(DZ138&gt;0,WORKDAY(DX138,10),"-")</f>
        <v>-</v>
      </c>
      <c r="EC138" s="14"/>
      <c r="ED138" s="14"/>
      <c r="EE138" s="205"/>
      <c r="EF138" s="41" t="str">
        <f>IF(ED138&gt;0,WORKDAY(EA138,10),"-")</f>
        <v>-</v>
      </c>
      <c r="EG138" s="41" t="str">
        <f>IF(ED138&gt;0,WORKDAY(EB138,10),"-")</f>
        <v>-</v>
      </c>
      <c r="EH138" s="14"/>
      <c r="EI138" s="14"/>
      <c r="EJ138" s="41" t="str">
        <f>IF(EI138&gt;0,WORKDAY(EF138,10),"-")</f>
        <v>-</v>
      </c>
      <c r="EK138" s="41" t="str">
        <f>IF(EI138&gt;0,WORKDAY(EG138,10),"-")</f>
        <v>-</v>
      </c>
      <c r="EL138" s="14"/>
      <c r="EM138" s="14"/>
      <c r="EN138" s="205"/>
      <c r="EO138" s="41" t="str">
        <f>IF(EM138&gt;0,WORKDAY(EJ138,10),"-")</f>
        <v>-</v>
      </c>
      <c r="EP138" s="41" t="str">
        <f>IF(EM138&gt;0,WORKDAY(EK138,10),"-")</f>
        <v>-</v>
      </c>
      <c r="EQ138" s="14"/>
      <c r="ER138" s="14"/>
      <c r="ES138" s="41" t="str">
        <f>IF(ER138&gt;0,WORKDAY(EO138,10),"-")</f>
        <v>-</v>
      </c>
      <c r="ET138" s="41" t="str">
        <f>IF(ER138&gt;0,WORKDAY(EP138,10),"-")</f>
        <v>-</v>
      </c>
      <c r="EU138" s="14"/>
      <c r="EV138" s="14"/>
      <c r="EW138" s="205"/>
      <c r="EX138" s="41" t="str">
        <f>IF(EV138&gt;0,WORKDAY(ES138,10),"-")</f>
        <v>-</v>
      </c>
      <c r="EY138" s="41" t="str">
        <f>IF(EV138&gt;0,WORKDAY(ET138,10),"-")</f>
        <v>-</v>
      </c>
      <c r="EZ138" s="14"/>
      <c r="FA138" s="14"/>
      <c r="FB138" s="41" t="str">
        <f>IF(FA138&gt;0,WORKDAY(EX138,10),"-")</f>
        <v>-</v>
      </c>
      <c r="FC138" s="41" t="str">
        <f>IF(FA138&gt;0,WORKDAY(EY138,10),"-")</f>
        <v>-</v>
      </c>
      <c r="FD138" s="14"/>
      <c r="FE138" s="14"/>
      <c r="FF138" s="295"/>
      <c r="FG138" s="41">
        <v>43643</v>
      </c>
      <c r="FH138" s="41">
        <f t="shared" ca="1" si="157"/>
        <v>44089</v>
      </c>
      <c r="FI138" s="41"/>
      <c r="FJ138" s="14"/>
      <c r="FK138" s="41" t="str">
        <f>IF(FJ138&gt;0,WORKDAY(FG138,10),"-")</f>
        <v>-</v>
      </c>
      <c r="FL138" s="41" t="str">
        <f>IF(FJ138&gt;0,WORKDAY(FH138,10),"-")</f>
        <v>-</v>
      </c>
      <c r="FM138" s="14"/>
      <c r="FN138" s="14"/>
      <c r="FO138" s="143"/>
      <c r="FP138" s="41">
        <v>43643</v>
      </c>
      <c r="FQ138" s="41" t="str">
        <f t="shared" si="158"/>
        <v>-</v>
      </c>
      <c r="FR138" s="295"/>
      <c r="FS138" s="14"/>
      <c r="FT138" s="41" t="str">
        <f>IF(FS138&gt;0,WORKDAY(FP138,10),"-")</f>
        <v>-</v>
      </c>
      <c r="FU138" s="41" t="str">
        <f>IF(FS138&gt;0,WORKDAY(FQ138,10),"-")</f>
        <v>-</v>
      </c>
      <c r="FV138" s="14"/>
      <c r="FW138" s="14"/>
      <c r="FX138" s="205"/>
      <c r="FY138" s="41">
        <v>43643</v>
      </c>
      <c r="FZ138" s="41" t="str">
        <f t="shared" si="159"/>
        <v>-</v>
      </c>
      <c r="GA138" s="14"/>
      <c r="GB138" s="14"/>
      <c r="GC138" s="41" t="str">
        <f>IF(GB138&gt;0,WORKDAY(FY138,10),"-")</f>
        <v>-</v>
      </c>
      <c r="GD138" s="41" t="str">
        <f>IF(GB138&gt;0,WORKDAY(FZ138,10),"-")</f>
        <v>-</v>
      </c>
      <c r="GE138" s="14"/>
      <c r="GF138" s="14"/>
      <c r="GG138" s="205"/>
      <c r="GH138" s="41"/>
      <c r="GI138" s="41"/>
      <c r="GJ138" s="14"/>
      <c r="GK138" s="14"/>
      <c r="GL138" s="41" t="str">
        <f>IF(GK138&gt;0,WORKDAY(GH138,10),"-")</f>
        <v>-</v>
      </c>
      <c r="GM138" s="41" t="str">
        <f>IF(GK138&gt;0,WORKDAY(GI138,10),"-")</f>
        <v>-</v>
      </c>
      <c r="GN138" s="14"/>
      <c r="GO138" s="14"/>
      <c r="GP138" s="228"/>
      <c r="GQ138" s="295"/>
      <c r="GR138" s="295"/>
      <c r="GS138" s="295"/>
      <c r="GT138" s="295"/>
      <c r="GU138" s="295"/>
      <c r="GV138" s="295"/>
      <c r="GW138" s="295"/>
      <c r="GX138" s="295"/>
      <c r="GY138" s="295"/>
      <c r="GZ138" s="147"/>
      <c r="HA138" s="143">
        <f t="shared" ca="1" si="109"/>
        <v>1</v>
      </c>
      <c r="HB138" s="44">
        <f t="shared" ca="1" si="110"/>
        <v>1.3819095477386936E-3</v>
      </c>
      <c r="HC138" s="44">
        <f t="shared" ca="1" si="111"/>
        <v>2.5125628140703518E-3</v>
      </c>
      <c r="HD138" s="44">
        <f t="shared" ca="1" si="112"/>
        <v>2.2357723577235778E-3</v>
      </c>
      <c r="HE138" s="44">
        <f t="shared" ca="1" si="113"/>
        <v>4.0650406504065045E-3</v>
      </c>
      <c r="HF138" s="44"/>
      <c r="HG138" s="44"/>
      <c r="HH138" s="261"/>
      <c r="HI138" s="14" t="str">
        <f t="shared" si="114"/>
        <v>GA</v>
      </c>
      <c r="HJ138" s="41">
        <f t="shared" si="115"/>
        <v>44001</v>
      </c>
      <c r="HK138" s="267" t="str">
        <f t="shared" si="116"/>
        <v>A1</v>
      </c>
      <c r="HL138" s="268" t="str">
        <f t="shared" si="117"/>
        <v>0055-P2-GA1-CPC-TRM-00508</v>
      </c>
      <c r="HM138" s="320">
        <v>1</v>
      </c>
      <c r="HN138" t="s">
        <v>820</v>
      </c>
      <c r="HO138" s="351">
        <f t="shared" si="118"/>
        <v>1</v>
      </c>
      <c r="HP138" s="351" t="str">
        <f t="shared" si="119"/>
        <v>не выгружено 00</v>
      </c>
      <c r="HQ138" s="351" t="str">
        <f t="shared" si="120"/>
        <v>выгружено A1</v>
      </c>
      <c r="HR138" s="351">
        <f t="shared" si="121"/>
        <v>1</v>
      </c>
      <c r="HS138" s="351" t="b">
        <f t="shared" si="122"/>
        <v>0</v>
      </c>
      <c r="HT138" s="351" t="str">
        <f t="shared" si="123"/>
        <v>Выпустить в 00</v>
      </c>
      <c r="HU138" s="351" t="str">
        <f t="shared" si="124"/>
        <v>0055-P2-CPC-GA1-TRM-00409</v>
      </c>
      <c r="HV138" s="351">
        <f t="shared" si="125"/>
        <v>44001</v>
      </c>
      <c r="HW138" s="351" t="str">
        <f t="shared" si="126"/>
        <v>0055-P2-CPC-GA1-TRM-00409</v>
      </c>
      <c r="HX138" s="351">
        <f t="shared" si="127"/>
        <v>44033</v>
      </c>
      <c r="HY138" s="364"/>
      <c r="HZ138" s="361" t="str">
        <f t="shared" si="128"/>
        <v>выгружено</v>
      </c>
      <c r="IA138" s="361" t="str">
        <f t="shared" si="129"/>
        <v>A1</v>
      </c>
      <c r="IB138" s="361">
        <f t="shared" si="130"/>
        <v>1</v>
      </c>
      <c r="IC138" s="361">
        <f t="shared" si="131"/>
        <v>1</v>
      </c>
      <c r="ID138" s="351" t="str">
        <f t="shared" si="132"/>
        <v>1</v>
      </c>
      <c r="IE138" s="351" t="s">
        <v>894</v>
      </c>
      <c r="IF138" s="356">
        <v>1</v>
      </c>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row>
    <row r="139" spans="1:287" s="1" customFormat="1" ht="71.25" customHeight="1">
      <c r="A139" s="15"/>
      <c r="B139" s="31" t="s">
        <v>164</v>
      </c>
      <c r="C139" s="31" t="s">
        <v>165</v>
      </c>
      <c r="D139" s="14"/>
      <c r="E139" s="14"/>
      <c r="F139" s="14"/>
      <c r="G139" s="14"/>
      <c r="H139" s="14" t="s">
        <v>723</v>
      </c>
      <c r="I139" s="14" t="s">
        <v>724</v>
      </c>
      <c r="J139" s="14"/>
      <c r="K139" s="14"/>
      <c r="L139" s="14"/>
      <c r="M139" s="14"/>
      <c r="N139" s="14"/>
      <c r="O139" s="14"/>
      <c r="P139" s="14" t="s">
        <v>725</v>
      </c>
      <c r="Q139" s="14" t="s">
        <v>726</v>
      </c>
      <c r="R139" s="14" t="s">
        <v>210</v>
      </c>
      <c r="S139" s="14" t="s">
        <v>401</v>
      </c>
      <c r="T139" s="14" t="s">
        <v>400</v>
      </c>
      <c r="U139" s="14" t="s">
        <v>166</v>
      </c>
      <c r="V139" s="14"/>
      <c r="W139" s="14" t="str">
        <f>CONCATENATE(X139,"-",Y139,"-",Z139,AA139,,AB139,"-",AC139)</f>
        <v>4-30-JFCC-0001</v>
      </c>
      <c r="X139" s="31">
        <v>4</v>
      </c>
      <c r="Y139" s="31">
        <v>30</v>
      </c>
      <c r="Z139" s="14" t="s">
        <v>338</v>
      </c>
      <c r="AA139" s="14" t="s">
        <v>331</v>
      </c>
      <c r="AB139" s="14"/>
      <c r="AC139" s="31" t="s">
        <v>194</v>
      </c>
      <c r="AD139" s="14"/>
      <c r="AE139" s="31">
        <v>3</v>
      </c>
      <c r="AF139" s="31">
        <v>3</v>
      </c>
      <c r="AG139" s="31" t="s">
        <v>174</v>
      </c>
      <c r="AH139" s="31">
        <v>437</v>
      </c>
      <c r="AI139" s="31" t="s">
        <v>194</v>
      </c>
      <c r="AJ139" s="14"/>
      <c r="AK139" s="14"/>
      <c r="AL139" s="14" t="s">
        <v>129</v>
      </c>
      <c r="AM139" s="14"/>
      <c r="AN139" s="14" t="s">
        <v>176</v>
      </c>
      <c r="AO139" s="14" t="str">
        <f>CONCATENATE("0055-",B139,"-",C139,"-","4",".",AE139,".",AF139,".",AG139,".",AH139,"-",AL139,".",AN139,"-",AI139)</f>
        <v>0055-CPC-GA1-4.3.3.30.437-PS.SP-0001</v>
      </c>
      <c r="AP139" s="14" t="str">
        <f>CONCATENATE("0055-",B139,"-",C139,"-","4",".",AE139,".",AF139,".",AG139,".",AH139,"-",AL139,"-",AN139,"-",AI139,"_",BD139,"_",U139)</f>
        <v>0055-CPC-GA1-4.3.3.30.437-PS-SP-0001_A1_ER</v>
      </c>
      <c r="AQ139" s="21" t="s">
        <v>634</v>
      </c>
      <c r="AR139" s="21" t="s">
        <v>361</v>
      </c>
      <c r="AS139" s="21"/>
      <c r="AT139" s="21"/>
      <c r="AU139" s="21" t="s">
        <v>350</v>
      </c>
      <c r="AV139" s="21" t="s">
        <v>366</v>
      </c>
      <c r="AW139" s="21" t="str">
        <f>CONCATENATE(AQ139," ",AS139,CHAR(10),W139,CHAR(10),AU139)</f>
        <v>AFA&amp;FFS Control Cabinet KSPA 9030-01/TECON TU 4371-001-00159093-07 REV.5. 
4-30-JFCC-0001
List of elements</v>
      </c>
      <c r="AX139" s="21" t="str">
        <f>CONCATENATE(AR139," ",AT139,CHAR(10),W139,CHAR(10),AV139)</f>
        <v>Контроллер для систем пожарной автоматики КСПА 9030-01/Текон, ТУ 4371-001-00159093-07 изм.5. Шкаф системный АСПС и ПТ. 
4-30-JFCC-0001
Перечень элементов</v>
      </c>
      <c r="AY139" s="14"/>
      <c r="AZ139" s="14" t="s">
        <v>798</v>
      </c>
      <c r="BA139" s="14" t="s">
        <v>600</v>
      </c>
      <c r="BB139" s="14" t="str">
        <f t="shared" si="160"/>
        <v>A1</v>
      </c>
      <c r="BC139" s="14" t="str">
        <f t="shared" si="161"/>
        <v>IFR</v>
      </c>
      <c r="BD139" s="14" t="str">
        <f>BB139</f>
        <v>A1</v>
      </c>
      <c r="BE139" s="14"/>
      <c r="BF139" s="14"/>
      <c r="BG139" s="20"/>
      <c r="BH139" s="14"/>
      <c r="BI139" s="14"/>
      <c r="BJ139" s="336">
        <v>44088</v>
      </c>
      <c r="BK139" s="336">
        <f ca="1">IF(BM139&gt;0,BL139,IF(BJ139&lt;TODAY(),WORKDAY(TODAY(),10),BJ139))</f>
        <v>44001</v>
      </c>
      <c r="BL139" s="41">
        <v>44001</v>
      </c>
      <c r="BM139" s="14" t="s">
        <v>873</v>
      </c>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336">
        <f>WORKDAY(BJ139,20)</f>
        <v>44116</v>
      </c>
      <c r="CR139" s="336">
        <f ca="1">IF(BM139&gt;0,WORKDAY(BK139,20),"-")</f>
        <v>44029</v>
      </c>
      <c r="CS139" s="336">
        <v>44033</v>
      </c>
      <c r="CT139" s="325" t="s">
        <v>905</v>
      </c>
      <c r="CU139" s="143">
        <v>1</v>
      </c>
      <c r="CV139" s="41">
        <f>FG139-(0)</f>
        <v>43643</v>
      </c>
      <c r="CW139" s="41">
        <f ca="1">IF(CT139&gt;0,WORKDAY(CR139,10),"-")</f>
        <v>44043</v>
      </c>
      <c r="CX139" s="14"/>
      <c r="CY139" s="14"/>
      <c r="CZ139" s="41" t="str">
        <f>IF(CY139&gt;0,WORKDAY(CV139,10),"-")</f>
        <v>-</v>
      </c>
      <c r="DA139" s="41" t="str">
        <f>IF(CY139&gt;0,WORKDAY(CW139,10),"-")</f>
        <v>-</v>
      </c>
      <c r="DB139" s="14"/>
      <c r="DC139" s="14"/>
      <c r="DD139" s="143"/>
      <c r="DE139" s="41" t="str">
        <f>IF(DC139&gt;0,WORKDAY(CZ139,10),"-")</f>
        <v>-</v>
      </c>
      <c r="DF139" s="41" t="str">
        <f>IF(DC139&gt;0,WORKDAY(DA139,10),"-")</f>
        <v>-</v>
      </c>
      <c r="DG139" s="14"/>
      <c r="DH139" s="14"/>
      <c r="DI139" s="41" t="str">
        <f>IF(DH139&gt;0,WORKDAY(DE139,10),"-")</f>
        <v>-</v>
      </c>
      <c r="DJ139" s="41" t="str">
        <f>IF(DH139&gt;0,WORKDAY(DF139,10),"-")</f>
        <v>-</v>
      </c>
      <c r="DK139" s="14"/>
      <c r="DL139" s="14"/>
      <c r="DM139" s="143"/>
      <c r="DN139" s="41" t="str">
        <f>IF(DL139&gt;0,WORKDAY(DI139,10),"-")</f>
        <v>-</v>
      </c>
      <c r="DO139" s="41" t="str">
        <f>IF(DL139&gt;0,WORKDAY(DJ139,10),"-")</f>
        <v>-</v>
      </c>
      <c r="DP139" s="14"/>
      <c r="DQ139" s="14"/>
      <c r="DR139" s="41" t="str">
        <f>IF(DQ139&gt;0,WORKDAY(DN139,10),"-")</f>
        <v>-</v>
      </c>
      <c r="DS139" s="41" t="str">
        <f>IF(DQ139&gt;0,WORKDAY(DO139,10),"-")</f>
        <v>-</v>
      </c>
      <c r="DT139" s="14"/>
      <c r="DU139" s="14"/>
      <c r="DV139" s="205"/>
      <c r="DW139" s="41" t="str">
        <f>IF(DU139&gt;0,WORKDAY(DR139,10),"-")</f>
        <v>-</v>
      </c>
      <c r="DX139" s="41" t="str">
        <f>IF(DU139&gt;0,WORKDAY(DS139,10),"-")</f>
        <v>-</v>
      </c>
      <c r="DY139" s="14"/>
      <c r="DZ139" s="14"/>
      <c r="EA139" s="41" t="str">
        <f>IF(DZ139&gt;0,WORKDAY(DW139,10),"-")</f>
        <v>-</v>
      </c>
      <c r="EB139" s="41" t="str">
        <f>IF(DZ139&gt;0,WORKDAY(DX139,10),"-")</f>
        <v>-</v>
      </c>
      <c r="EC139" s="14"/>
      <c r="ED139" s="14"/>
      <c r="EE139" s="205"/>
      <c r="EF139" s="41" t="str">
        <f>IF(ED139&gt;0,WORKDAY(EA139,10),"-")</f>
        <v>-</v>
      </c>
      <c r="EG139" s="41" t="str">
        <f>IF(ED139&gt;0,WORKDAY(EB139,10),"-")</f>
        <v>-</v>
      </c>
      <c r="EH139" s="14"/>
      <c r="EI139" s="14"/>
      <c r="EJ139" s="41" t="str">
        <f>IF(EI139&gt;0,WORKDAY(EF139,10),"-")</f>
        <v>-</v>
      </c>
      <c r="EK139" s="41" t="str">
        <f>IF(EI139&gt;0,WORKDAY(EG139,10),"-")</f>
        <v>-</v>
      </c>
      <c r="EL139" s="14"/>
      <c r="EM139" s="14"/>
      <c r="EN139" s="205"/>
      <c r="EO139" s="41" t="str">
        <f>IF(EM139&gt;0,WORKDAY(EJ139,10),"-")</f>
        <v>-</v>
      </c>
      <c r="EP139" s="41" t="str">
        <f>IF(EM139&gt;0,WORKDAY(EK139,10),"-")</f>
        <v>-</v>
      </c>
      <c r="EQ139" s="14"/>
      <c r="ER139" s="14"/>
      <c r="ES139" s="41" t="str">
        <f>IF(ER139&gt;0,WORKDAY(EO139,10),"-")</f>
        <v>-</v>
      </c>
      <c r="ET139" s="41" t="str">
        <f>IF(ER139&gt;0,WORKDAY(EP139,10),"-")</f>
        <v>-</v>
      </c>
      <c r="EU139" s="14"/>
      <c r="EV139" s="14"/>
      <c r="EW139" s="205"/>
      <c r="EX139" s="41" t="str">
        <f>IF(EV139&gt;0,WORKDAY(ES139,10),"-")</f>
        <v>-</v>
      </c>
      <c r="EY139" s="41" t="str">
        <f>IF(EV139&gt;0,WORKDAY(ET139,10),"-")</f>
        <v>-</v>
      </c>
      <c r="EZ139" s="14"/>
      <c r="FA139" s="14"/>
      <c r="FB139" s="41" t="str">
        <f>IF(FA139&gt;0,WORKDAY(EX139,10),"-")</f>
        <v>-</v>
      </c>
      <c r="FC139" s="41" t="str">
        <f>IF(FA139&gt;0,WORKDAY(EY139,10),"-")</f>
        <v>-</v>
      </c>
      <c r="FD139" s="14"/>
      <c r="FE139" s="14"/>
      <c r="FF139" s="295"/>
      <c r="FG139" s="41">
        <v>43643</v>
      </c>
      <c r="FH139" s="41">
        <f t="shared" ca="1" si="157"/>
        <v>44089</v>
      </c>
      <c r="FI139" s="41"/>
      <c r="FJ139" s="14"/>
      <c r="FK139" s="41" t="str">
        <f>IF(FJ139&gt;0,WORKDAY(FG139,10),"-")</f>
        <v>-</v>
      </c>
      <c r="FL139" s="41" t="str">
        <f>IF(FJ139&gt;0,WORKDAY(FH139,10),"-")</f>
        <v>-</v>
      </c>
      <c r="FM139" s="14"/>
      <c r="FN139" s="14"/>
      <c r="FO139" s="143"/>
      <c r="FP139" s="41">
        <v>43643</v>
      </c>
      <c r="FQ139" s="41" t="str">
        <f t="shared" si="158"/>
        <v>-</v>
      </c>
      <c r="FR139" s="295"/>
      <c r="FS139" s="14"/>
      <c r="FT139" s="41" t="str">
        <f>IF(FS139&gt;0,WORKDAY(FP139,10),"-")</f>
        <v>-</v>
      </c>
      <c r="FU139" s="41" t="str">
        <f>IF(FS139&gt;0,WORKDAY(FQ139,10),"-")</f>
        <v>-</v>
      </c>
      <c r="FV139" s="14"/>
      <c r="FW139" s="14"/>
      <c r="FX139" s="205"/>
      <c r="FY139" s="41">
        <v>43643</v>
      </c>
      <c r="FZ139" s="41" t="str">
        <f t="shared" si="159"/>
        <v>-</v>
      </c>
      <c r="GA139" s="14"/>
      <c r="GB139" s="14"/>
      <c r="GC139" s="41" t="str">
        <f>IF(GB139&gt;0,WORKDAY(FY139,10),"-")</f>
        <v>-</v>
      </c>
      <c r="GD139" s="41" t="str">
        <f>IF(GB139&gt;0,WORKDAY(FZ139,10),"-")</f>
        <v>-</v>
      </c>
      <c r="GE139" s="14"/>
      <c r="GF139" s="14"/>
      <c r="GG139" s="205"/>
      <c r="GH139" s="41"/>
      <c r="GI139" s="41"/>
      <c r="GJ139" s="14"/>
      <c r="GK139" s="14"/>
      <c r="GL139" s="41" t="str">
        <f>IF(GK139&gt;0,WORKDAY(GH139,10),"-")</f>
        <v>-</v>
      </c>
      <c r="GM139" s="41" t="str">
        <f>IF(GK139&gt;0,WORKDAY(GI139,10),"-")</f>
        <v>-</v>
      </c>
      <c r="GN139" s="14"/>
      <c r="GO139" s="14"/>
      <c r="GP139" s="228"/>
      <c r="GQ139" s="295"/>
      <c r="GR139" s="295"/>
      <c r="GS139" s="295"/>
      <c r="GT139" s="295"/>
      <c r="GU139" s="295"/>
      <c r="GV139" s="295"/>
      <c r="GW139" s="295"/>
      <c r="GX139" s="295"/>
      <c r="GY139" s="295"/>
      <c r="GZ139" s="147"/>
      <c r="HA139" s="143">
        <f t="shared" ca="1" si="109"/>
        <v>1</v>
      </c>
      <c r="HB139" s="44">
        <f t="shared" ca="1" si="110"/>
        <v>1.3819095477386936E-3</v>
      </c>
      <c r="HC139" s="44">
        <f t="shared" ca="1" si="111"/>
        <v>2.5125628140703518E-3</v>
      </c>
      <c r="HD139" s="44">
        <f t="shared" ca="1" si="112"/>
        <v>2.2357723577235778E-3</v>
      </c>
      <c r="HE139" s="44">
        <f t="shared" ca="1" si="113"/>
        <v>4.0650406504065045E-3</v>
      </c>
      <c r="HF139" s="44"/>
      <c r="HG139" s="44"/>
      <c r="HH139" s="261"/>
      <c r="HI139" s="14" t="str">
        <f t="shared" si="114"/>
        <v>GA</v>
      </c>
      <c r="HJ139" s="41">
        <f t="shared" si="115"/>
        <v>44001</v>
      </c>
      <c r="HK139" s="267" t="str">
        <f t="shared" si="116"/>
        <v>A1</v>
      </c>
      <c r="HL139" s="268" t="str">
        <f t="shared" si="117"/>
        <v>0055-P2-GA1-CPC-TRM-00508</v>
      </c>
      <c r="HM139" s="320">
        <v>1</v>
      </c>
      <c r="HN139" t="s">
        <v>820</v>
      </c>
      <c r="HO139" s="351">
        <f t="shared" si="118"/>
        <v>1</v>
      </c>
      <c r="HP139" s="351" t="str">
        <f t="shared" si="119"/>
        <v>не выгружено 00</v>
      </c>
      <c r="HQ139" s="351" t="str">
        <f t="shared" si="120"/>
        <v>выгружено A1</v>
      </c>
      <c r="HR139" s="351">
        <f t="shared" si="121"/>
        <v>1</v>
      </c>
      <c r="HS139" s="351" t="b">
        <f t="shared" si="122"/>
        <v>0</v>
      </c>
      <c r="HT139" s="351" t="str">
        <f t="shared" si="123"/>
        <v>Выпустить в 00</v>
      </c>
      <c r="HU139" s="351" t="str">
        <f t="shared" si="124"/>
        <v>0055-P2-CPC-GA1-TRM-00409</v>
      </c>
      <c r="HV139" s="351">
        <f t="shared" si="125"/>
        <v>44001</v>
      </c>
      <c r="HW139" s="351" t="str">
        <f t="shared" si="126"/>
        <v>0055-P2-CPC-GA1-TRM-00409</v>
      </c>
      <c r="HX139" s="351">
        <f t="shared" si="127"/>
        <v>44033</v>
      </c>
      <c r="HY139" s="364"/>
      <c r="HZ139" s="361" t="str">
        <f t="shared" si="128"/>
        <v>выгружено</v>
      </c>
      <c r="IA139" s="361" t="str">
        <f t="shared" si="129"/>
        <v>A1</v>
      </c>
      <c r="IB139" s="361">
        <f t="shared" si="130"/>
        <v>1</v>
      </c>
      <c r="IC139" s="361">
        <f t="shared" si="131"/>
        <v>1</v>
      </c>
      <c r="ID139" s="351" t="str">
        <f t="shared" si="132"/>
        <v>1</v>
      </c>
      <c r="IE139" s="351" t="s">
        <v>894</v>
      </c>
      <c r="IF139" s="356">
        <v>1</v>
      </c>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row>
    <row r="140" spans="1:287" s="1" customFormat="1" ht="71.25" customHeight="1">
      <c r="A140" s="15"/>
      <c r="B140" s="31" t="s">
        <v>164</v>
      </c>
      <c r="C140" s="31" t="s">
        <v>165</v>
      </c>
      <c r="D140" s="14"/>
      <c r="E140" s="14"/>
      <c r="F140" s="14"/>
      <c r="G140" s="14"/>
      <c r="H140" s="14" t="s">
        <v>723</v>
      </c>
      <c r="I140" s="14" t="s">
        <v>724</v>
      </c>
      <c r="J140" s="14"/>
      <c r="K140" s="14"/>
      <c r="L140" s="14"/>
      <c r="M140" s="14"/>
      <c r="N140" s="14"/>
      <c r="O140" s="14"/>
      <c r="P140" s="14" t="s">
        <v>725</v>
      </c>
      <c r="Q140" s="14" t="s">
        <v>726</v>
      </c>
      <c r="R140" s="14" t="s">
        <v>210</v>
      </c>
      <c r="S140" s="14" t="s">
        <v>401</v>
      </c>
      <c r="T140" s="14" t="s">
        <v>400</v>
      </c>
      <c r="U140" s="14" t="s">
        <v>166</v>
      </c>
      <c r="V140" s="14"/>
      <c r="W140" s="14" t="str">
        <f>CONCATENATE(X140,"-",Y140,"-",Z140,AA140,,AB140,"-",AC140)</f>
        <v>4-30-JFCC-0001</v>
      </c>
      <c r="X140" s="31">
        <v>4</v>
      </c>
      <c r="Y140" s="31">
        <v>30</v>
      </c>
      <c r="Z140" s="14" t="s">
        <v>338</v>
      </c>
      <c r="AA140" s="14" t="s">
        <v>331</v>
      </c>
      <c r="AB140" s="14"/>
      <c r="AC140" s="31" t="s">
        <v>194</v>
      </c>
      <c r="AD140" s="14"/>
      <c r="AE140" s="31">
        <v>3</v>
      </c>
      <c r="AF140" s="31">
        <v>3</v>
      </c>
      <c r="AG140" s="31" t="s">
        <v>174</v>
      </c>
      <c r="AH140" s="31">
        <v>437</v>
      </c>
      <c r="AI140" s="31" t="s">
        <v>194</v>
      </c>
      <c r="AJ140" s="14"/>
      <c r="AK140" s="14"/>
      <c r="AL140" s="14" t="s">
        <v>129</v>
      </c>
      <c r="AM140" s="14"/>
      <c r="AN140" s="14" t="s">
        <v>177</v>
      </c>
      <c r="AO140" s="14" t="str">
        <f>CONCATENATE("0055-",B140,"-",C140,"-","4",".",AE140,".",AF140,".",AG140,".",AH140,"-",AL140,".",AN140,"-",AI140)</f>
        <v>0055-CPC-GA1-4.3.3.30.437-PS.V0-0001</v>
      </c>
      <c r="AP140" s="14" t="str">
        <f>CONCATENATE("0055-",B140,"-",C140,"-","4",".",AE140,".",AF140,".",AG140,".",AH140,"-",AL140,"-",AN140,"-",AI140,"_",BD140,"_",U140)</f>
        <v>0055-CPC-GA1-4.3.3.30.437-PS-V0-0001_A1_ER</v>
      </c>
      <c r="AQ140" s="21" t="s">
        <v>634</v>
      </c>
      <c r="AR140" s="21" t="s">
        <v>361</v>
      </c>
      <c r="AS140" s="21"/>
      <c r="AT140" s="21"/>
      <c r="AU140" s="21" t="s">
        <v>351</v>
      </c>
      <c r="AV140" s="21" t="s">
        <v>367</v>
      </c>
      <c r="AW140" s="21" t="str">
        <f>CONCATENATE(AQ140," ",AS140,CHAR(10),W140,CHAR(10),AU140)</f>
        <v>AFA&amp;FFS Control Cabinet KSPA 9030-01/TECON TU 4371-001-00159093-07 REV.5. 
4-30-JFCC-0001
General view drawings</v>
      </c>
      <c r="AX140" s="21" t="str">
        <f>CONCATENATE(AR140," ",AT140,CHAR(10),W140,CHAR(10),AV140)</f>
        <v>Контроллер для систем пожарной автоматики КСПА 9030-01/Текон, ТУ 4371-001-00159093-07 изм.5. Шкаф системный АСПС и ПТ. 
4-30-JFCC-0001
Чертеж общего вида</v>
      </c>
      <c r="AY140" s="14"/>
      <c r="AZ140" s="14" t="s">
        <v>798</v>
      </c>
      <c r="BA140" s="14" t="s">
        <v>600</v>
      </c>
      <c r="BB140" s="14" t="str">
        <f t="shared" si="160"/>
        <v>A1</v>
      </c>
      <c r="BC140" s="14" t="str">
        <f t="shared" si="161"/>
        <v>IFR</v>
      </c>
      <c r="BD140" s="14" t="str">
        <f>BB140</f>
        <v>A1</v>
      </c>
      <c r="BE140" s="14"/>
      <c r="BF140" s="14"/>
      <c r="BG140" s="20"/>
      <c r="BH140" s="14"/>
      <c r="BI140" s="14"/>
      <c r="BJ140" s="336">
        <v>44088</v>
      </c>
      <c r="BK140" s="336">
        <f ca="1">IF(BM140&gt;0,BL140,IF(BJ140&lt;TODAY(),WORKDAY(TODAY(),10),BJ140))</f>
        <v>44001</v>
      </c>
      <c r="BL140" s="41">
        <v>44001</v>
      </c>
      <c r="BM140" s="14" t="s">
        <v>873</v>
      </c>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336">
        <f>WORKDAY(BJ140,20)</f>
        <v>44116</v>
      </c>
      <c r="CR140" s="336">
        <f ca="1">IF(BM140&gt;0,WORKDAY(BK140,20),"-")</f>
        <v>44029</v>
      </c>
      <c r="CS140" s="336">
        <v>44033</v>
      </c>
      <c r="CT140" s="325" t="s">
        <v>905</v>
      </c>
      <c r="CU140" s="143">
        <v>1</v>
      </c>
      <c r="CV140" s="41">
        <f>FG140-(0)</f>
        <v>43643</v>
      </c>
      <c r="CW140" s="41">
        <f ca="1">IF(CT140&gt;0,WORKDAY(CR140,10),"-")</f>
        <v>44043</v>
      </c>
      <c r="CX140" s="14"/>
      <c r="CY140" s="14"/>
      <c r="CZ140" s="41" t="str">
        <f>IF(CY140&gt;0,WORKDAY(CV140,10),"-")</f>
        <v>-</v>
      </c>
      <c r="DA140" s="41" t="str">
        <f>IF(CY140&gt;0,WORKDAY(CW140,10),"-")</f>
        <v>-</v>
      </c>
      <c r="DB140" s="14"/>
      <c r="DC140" s="14"/>
      <c r="DD140" s="143"/>
      <c r="DE140" s="41" t="str">
        <f>IF(DC140&gt;0,WORKDAY(CZ140,10),"-")</f>
        <v>-</v>
      </c>
      <c r="DF140" s="41" t="str">
        <f>IF(DC140&gt;0,WORKDAY(DA140,10),"-")</f>
        <v>-</v>
      </c>
      <c r="DG140" s="14"/>
      <c r="DH140" s="14"/>
      <c r="DI140" s="41" t="str">
        <f>IF(DH140&gt;0,WORKDAY(DE140,10),"-")</f>
        <v>-</v>
      </c>
      <c r="DJ140" s="41" t="str">
        <f>IF(DH140&gt;0,WORKDAY(DF140,10),"-")</f>
        <v>-</v>
      </c>
      <c r="DK140" s="14"/>
      <c r="DL140" s="14"/>
      <c r="DM140" s="143"/>
      <c r="DN140" s="41" t="str">
        <f>IF(DL140&gt;0,WORKDAY(DI140,10),"-")</f>
        <v>-</v>
      </c>
      <c r="DO140" s="41" t="str">
        <f>IF(DL140&gt;0,WORKDAY(DJ140,10),"-")</f>
        <v>-</v>
      </c>
      <c r="DP140" s="14"/>
      <c r="DQ140" s="14"/>
      <c r="DR140" s="41" t="str">
        <f>IF(DQ140&gt;0,WORKDAY(DN140,10),"-")</f>
        <v>-</v>
      </c>
      <c r="DS140" s="41" t="str">
        <f>IF(DQ140&gt;0,WORKDAY(DO140,10),"-")</f>
        <v>-</v>
      </c>
      <c r="DT140" s="14"/>
      <c r="DU140" s="14"/>
      <c r="DV140" s="205"/>
      <c r="DW140" s="41" t="str">
        <f>IF(DU140&gt;0,WORKDAY(DR140,10),"-")</f>
        <v>-</v>
      </c>
      <c r="DX140" s="41" t="str">
        <f>IF(DU140&gt;0,WORKDAY(DS140,10),"-")</f>
        <v>-</v>
      </c>
      <c r="DY140" s="14"/>
      <c r="DZ140" s="14"/>
      <c r="EA140" s="41" t="str">
        <f>IF(DZ140&gt;0,WORKDAY(DW140,10),"-")</f>
        <v>-</v>
      </c>
      <c r="EB140" s="41" t="str">
        <f>IF(DZ140&gt;0,WORKDAY(DX140,10),"-")</f>
        <v>-</v>
      </c>
      <c r="EC140" s="14"/>
      <c r="ED140" s="14"/>
      <c r="EE140" s="205"/>
      <c r="EF140" s="41" t="str">
        <f>IF(ED140&gt;0,WORKDAY(EA140,10),"-")</f>
        <v>-</v>
      </c>
      <c r="EG140" s="41" t="str">
        <f>IF(ED140&gt;0,WORKDAY(EB140,10),"-")</f>
        <v>-</v>
      </c>
      <c r="EH140" s="14"/>
      <c r="EI140" s="14"/>
      <c r="EJ140" s="41" t="str">
        <f>IF(EI140&gt;0,WORKDAY(EF140,10),"-")</f>
        <v>-</v>
      </c>
      <c r="EK140" s="41" t="str">
        <f>IF(EI140&gt;0,WORKDAY(EG140,10),"-")</f>
        <v>-</v>
      </c>
      <c r="EL140" s="14"/>
      <c r="EM140" s="14"/>
      <c r="EN140" s="205"/>
      <c r="EO140" s="41" t="str">
        <f>IF(EM140&gt;0,WORKDAY(EJ140,10),"-")</f>
        <v>-</v>
      </c>
      <c r="EP140" s="41" t="str">
        <f>IF(EM140&gt;0,WORKDAY(EK140,10),"-")</f>
        <v>-</v>
      </c>
      <c r="EQ140" s="14"/>
      <c r="ER140" s="14"/>
      <c r="ES140" s="41" t="str">
        <f>IF(ER140&gt;0,WORKDAY(EO140,10),"-")</f>
        <v>-</v>
      </c>
      <c r="ET140" s="41" t="str">
        <f>IF(ER140&gt;0,WORKDAY(EP140,10),"-")</f>
        <v>-</v>
      </c>
      <c r="EU140" s="14"/>
      <c r="EV140" s="14"/>
      <c r="EW140" s="205"/>
      <c r="EX140" s="41" t="str">
        <f>IF(EV140&gt;0,WORKDAY(ES140,10),"-")</f>
        <v>-</v>
      </c>
      <c r="EY140" s="41" t="str">
        <f>IF(EV140&gt;0,WORKDAY(ET140,10),"-")</f>
        <v>-</v>
      </c>
      <c r="EZ140" s="14"/>
      <c r="FA140" s="14"/>
      <c r="FB140" s="41" t="str">
        <f>IF(FA140&gt;0,WORKDAY(EX140,10),"-")</f>
        <v>-</v>
      </c>
      <c r="FC140" s="41" t="str">
        <f>IF(FA140&gt;0,WORKDAY(EY140,10),"-")</f>
        <v>-</v>
      </c>
      <c r="FD140" s="14"/>
      <c r="FE140" s="14"/>
      <c r="FF140" s="295"/>
      <c r="FG140" s="41">
        <v>43643</v>
      </c>
      <c r="FH140" s="41">
        <f t="shared" ca="1" si="157"/>
        <v>44089</v>
      </c>
      <c r="FI140" s="41"/>
      <c r="FJ140" s="14"/>
      <c r="FK140" s="41" t="str">
        <f>IF(FJ140&gt;0,WORKDAY(FG140,10),"-")</f>
        <v>-</v>
      </c>
      <c r="FL140" s="41" t="str">
        <f>IF(FJ140&gt;0,WORKDAY(FH140,10),"-")</f>
        <v>-</v>
      </c>
      <c r="FM140" s="14"/>
      <c r="FN140" s="14"/>
      <c r="FO140" s="143"/>
      <c r="FP140" s="41">
        <v>43643</v>
      </c>
      <c r="FQ140" s="41" t="str">
        <f t="shared" si="158"/>
        <v>-</v>
      </c>
      <c r="FR140" s="295"/>
      <c r="FS140" s="14"/>
      <c r="FT140" s="41" t="str">
        <f>IF(FS140&gt;0,WORKDAY(FP140,10),"-")</f>
        <v>-</v>
      </c>
      <c r="FU140" s="41" t="str">
        <f>IF(FS140&gt;0,WORKDAY(FQ140,10),"-")</f>
        <v>-</v>
      </c>
      <c r="FV140" s="14"/>
      <c r="FW140" s="14"/>
      <c r="FX140" s="205"/>
      <c r="FY140" s="41">
        <v>43643</v>
      </c>
      <c r="FZ140" s="41" t="str">
        <f t="shared" si="159"/>
        <v>-</v>
      </c>
      <c r="GA140" s="14"/>
      <c r="GB140" s="14"/>
      <c r="GC140" s="41" t="str">
        <f>IF(GB140&gt;0,WORKDAY(FY140,10),"-")</f>
        <v>-</v>
      </c>
      <c r="GD140" s="41" t="str">
        <f>IF(GB140&gt;0,WORKDAY(FZ140,10),"-")</f>
        <v>-</v>
      </c>
      <c r="GE140" s="14"/>
      <c r="GF140" s="14"/>
      <c r="GG140" s="205"/>
      <c r="GH140" s="41"/>
      <c r="GI140" s="41"/>
      <c r="GJ140" s="14"/>
      <c r="GK140" s="14"/>
      <c r="GL140" s="41" t="str">
        <f>IF(GK140&gt;0,WORKDAY(GH140,10),"-")</f>
        <v>-</v>
      </c>
      <c r="GM140" s="41" t="str">
        <f>IF(GK140&gt;0,WORKDAY(GI140,10),"-")</f>
        <v>-</v>
      </c>
      <c r="GN140" s="14"/>
      <c r="GO140" s="14"/>
      <c r="GP140" s="228"/>
      <c r="GQ140" s="295"/>
      <c r="GR140" s="295"/>
      <c r="GS140" s="295"/>
      <c r="GT140" s="295"/>
      <c r="GU140" s="295"/>
      <c r="GV140" s="295"/>
      <c r="GW140" s="295"/>
      <c r="GX140" s="295"/>
      <c r="GY140" s="295"/>
      <c r="GZ140" s="147"/>
      <c r="HA140" s="143">
        <f t="shared" ca="1" si="109"/>
        <v>1</v>
      </c>
      <c r="HB140" s="44">
        <f t="shared" ca="1" si="110"/>
        <v>1.3819095477386936E-3</v>
      </c>
      <c r="HC140" s="44">
        <f t="shared" ca="1" si="111"/>
        <v>2.5125628140703518E-3</v>
      </c>
      <c r="HD140" s="44">
        <f t="shared" ca="1" si="112"/>
        <v>2.2357723577235778E-3</v>
      </c>
      <c r="HE140" s="44">
        <f t="shared" ca="1" si="113"/>
        <v>4.0650406504065045E-3</v>
      </c>
      <c r="HF140" s="44"/>
      <c r="HG140" s="44"/>
      <c r="HH140" s="261"/>
      <c r="HI140" s="14" t="str">
        <f t="shared" si="114"/>
        <v>GA</v>
      </c>
      <c r="HJ140" s="41">
        <f t="shared" si="115"/>
        <v>44001</v>
      </c>
      <c r="HK140" s="267" t="str">
        <f t="shared" si="116"/>
        <v>A1</v>
      </c>
      <c r="HL140" s="268" t="str">
        <f t="shared" si="117"/>
        <v>0055-P2-GA1-CPC-TRM-00508</v>
      </c>
      <c r="HM140" s="320">
        <v>1</v>
      </c>
      <c r="HN140" t="s">
        <v>820</v>
      </c>
      <c r="HO140" s="351">
        <f t="shared" si="118"/>
        <v>1</v>
      </c>
      <c r="HP140" s="351" t="str">
        <f t="shared" si="119"/>
        <v>не выгружено 00</v>
      </c>
      <c r="HQ140" s="351" t="str">
        <f t="shared" si="120"/>
        <v>выгружено A1</v>
      </c>
      <c r="HR140" s="351">
        <f t="shared" si="121"/>
        <v>1</v>
      </c>
      <c r="HS140" s="351" t="b">
        <f t="shared" si="122"/>
        <v>0</v>
      </c>
      <c r="HT140" s="351" t="str">
        <f t="shared" si="123"/>
        <v>Выпустить в 00</v>
      </c>
      <c r="HU140" s="351" t="str">
        <f t="shared" si="124"/>
        <v>0055-P2-CPC-GA1-TRM-00409</v>
      </c>
      <c r="HV140" s="351">
        <f t="shared" si="125"/>
        <v>44001</v>
      </c>
      <c r="HW140" s="351" t="str">
        <f t="shared" si="126"/>
        <v>0055-P2-CPC-GA1-TRM-00409</v>
      </c>
      <c r="HX140" s="351">
        <f t="shared" si="127"/>
        <v>44033</v>
      </c>
      <c r="HY140" s="364"/>
      <c r="HZ140" s="361" t="str">
        <f t="shared" si="128"/>
        <v>выгружено</v>
      </c>
      <c r="IA140" s="361" t="str">
        <f t="shared" si="129"/>
        <v>A1</v>
      </c>
      <c r="IB140" s="361">
        <f t="shared" si="130"/>
        <v>1</v>
      </c>
      <c r="IC140" s="361">
        <f t="shared" si="131"/>
        <v>1</v>
      </c>
      <c r="ID140" s="351" t="str">
        <f t="shared" si="132"/>
        <v>1</v>
      </c>
      <c r="IE140" s="351" t="s">
        <v>894</v>
      </c>
      <c r="IF140" s="356">
        <v>1</v>
      </c>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row>
    <row r="141" spans="1:287" s="1" customFormat="1" ht="71.25" customHeight="1">
      <c r="A141" s="15"/>
      <c r="B141" s="31" t="s">
        <v>164</v>
      </c>
      <c r="C141" s="31" t="s">
        <v>165</v>
      </c>
      <c r="D141" s="14"/>
      <c r="E141" s="14"/>
      <c r="F141" s="14"/>
      <c r="G141" s="14"/>
      <c r="H141" s="14" t="s">
        <v>723</v>
      </c>
      <c r="I141" s="14" t="s">
        <v>724</v>
      </c>
      <c r="J141" s="14"/>
      <c r="K141" s="14"/>
      <c r="L141" s="14"/>
      <c r="M141" s="14"/>
      <c r="N141" s="14"/>
      <c r="O141" s="14"/>
      <c r="P141" s="14" t="s">
        <v>725</v>
      </c>
      <c r="Q141" s="14" t="s">
        <v>726</v>
      </c>
      <c r="R141" s="14" t="s">
        <v>210</v>
      </c>
      <c r="S141" s="14" t="s">
        <v>401</v>
      </c>
      <c r="T141" s="14" t="s">
        <v>400</v>
      </c>
      <c r="U141" s="14" t="s">
        <v>166</v>
      </c>
      <c r="V141" s="14"/>
      <c r="W141" s="14" t="str">
        <f>CONCATENATE(X141,"-",Y141,"-",Z141,AA141,,AB141,"-",AC141)</f>
        <v>4-30-JFCC-0001</v>
      </c>
      <c r="X141" s="31">
        <v>4</v>
      </c>
      <c r="Y141" s="31">
        <v>30</v>
      </c>
      <c r="Z141" s="14" t="s">
        <v>338</v>
      </c>
      <c r="AA141" s="14" t="s">
        <v>331</v>
      </c>
      <c r="AB141" s="14"/>
      <c r="AC141" s="31" t="s">
        <v>194</v>
      </c>
      <c r="AD141" s="14"/>
      <c r="AE141" s="31">
        <v>3</v>
      </c>
      <c r="AF141" s="31">
        <v>3</v>
      </c>
      <c r="AG141" s="31" t="s">
        <v>174</v>
      </c>
      <c r="AH141" s="31">
        <v>437</v>
      </c>
      <c r="AI141" s="31" t="s">
        <v>194</v>
      </c>
      <c r="AJ141" s="14"/>
      <c r="AK141" s="14"/>
      <c r="AL141" s="14" t="s">
        <v>129</v>
      </c>
      <c r="AM141" s="14"/>
      <c r="AN141" s="14" t="s">
        <v>178</v>
      </c>
      <c r="AO141" s="14" t="str">
        <f>CONCATENATE("0055-",B141,"-",C141,"-","4",".",AE141,".",AF141,".",AG141,".",AH141,"-",AL141,".",AN141,"-",AI141)</f>
        <v>0055-CPC-GA1-4.3.3.30.437-PS.SB-0001</v>
      </c>
      <c r="AP141" s="14" t="str">
        <f>CONCATENATE("0055-",B141,"-",C141,"-","4",".",AE141,".",AF141,".",AG141,".",AH141,"-",AL141,"-",AN141,"-",AI141,"_",BD141,"_",U141)</f>
        <v>0055-CPC-GA1-4.3.3.30.437-PS-SB-0001_A1_ER</v>
      </c>
      <c r="AQ141" s="21" t="s">
        <v>634</v>
      </c>
      <c r="AR141" s="21" t="s">
        <v>361</v>
      </c>
      <c r="AS141" s="21"/>
      <c r="AT141" s="21"/>
      <c r="AU141" s="21" t="s">
        <v>352</v>
      </c>
      <c r="AV141" s="21" t="s">
        <v>368</v>
      </c>
      <c r="AW141" s="21" t="str">
        <f>CONCATENATE(AQ141," ",AS141,CHAR(10),W141,CHAR(10),AU141)</f>
        <v>AFA&amp;FFS Control Cabinet KSPA 9030-01/TECON TU 4371-001-00159093-07 REV.5. 
4-30-JFCC-0001
Electrical circuits</v>
      </c>
      <c r="AX141" s="21" t="str">
        <f>CONCATENATE(AR141," ",AT141,CHAR(10),W141,CHAR(10),AV141)</f>
        <v>Контроллер для систем пожарной автоматики КСПА 9030-01/Текон, ТУ 4371-001-00159093-07 изм.5. Шкаф системный АСПС и ПТ. 
4-30-JFCC-0001
Схема электрическая принципиальная</v>
      </c>
      <c r="AY141" s="14"/>
      <c r="AZ141" s="14" t="s">
        <v>798</v>
      </c>
      <c r="BA141" s="14" t="s">
        <v>600</v>
      </c>
      <c r="BB141" s="14" t="str">
        <f t="shared" si="160"/>
        <v>A1</v>
      </c>
      <c r="BC141" s="14" t="str">
        <f t="shared" si="161"/>
        <v>IFR</v>
      </c>
      <c r="BD141" s="14" t="str">
        <f>BB141</f>
        <v>A1</v>
      </c>
      <c r="BE141" s="14"/>
      <c r="BF141" s="14"/>
      <c r="BG141" s="20"/>
      <c r="BH141" s="14"/>
      <c r="BI141" s="14"/>
      <c r="BJ141" s="336">
        <v>44088</v>
      </c>
      <c r="BK141" s="336">
        <f ca="1">IF(BM141&gt;0,BL141,IF(BJ141&lt;TODAY(),WORKDAY(TODAY(),10),BJ141))</f>
        <v>44001</v>
      </c>
      <c r="BL141" s="41">
        <v>44001</v>
      </c>
      <c r="BM141" s="14" t="s">
        <v>873</v>
      </c>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336">
        <f>WORKDAY(BJ141,20)</f>
        <v>44116</v>
      </c>
      <c r="CR141" s="336">
        <f ca="1">IF(BM141&gt;0,WORKDAY(BK141,20),"-")</f>
        <v>44029</v>
      </c>
      <c r="CS141" s="336">
        <v>44033</v>
      </c>
      <c r="CT141" s="325" t="s">
        <v>905</v>
      </c>
      <c r="CU141" s="143">
        <v>1</v>
      </c>
      <c r="CV141" s="41">
        <f>FG141-(0)</f>
        <v>43643</v>
      </c>
      <c r="CW141" s="41">
        <f ca="1">IF(CT141&gt;0,WORKDAY(CR141,10),"-")</f>
        <v>44043</v>
      </c>
      <c r="CX141" s="14"/>
      <c r="CY141" s="14"/>
      <c r="CZ141" s="41" t="str">
        <f>IF(CY141&gt;0,WORKDAY(CV141,10),"-")</f>
        <v>-</v>
      </c>
      <c r="DA141" s="41" t="str">
        <f>IF(CY141&gt;0,WORKDAY(CW141,10),"-")</f>
        <v>-</v>
      </c>
      <c r="DB141" s="14"/>
      <c r="DC141" s="14"/>
      <c r="DD141" s="143"/>
      <c r="DE141" s="41" t="str">
        <f>IF(DC141&gt;0,WORKDAY(CZ141,10),"-")</f>
        <v>-</v>
      </c>
      <c r="DF141" s="41" t="str">
        <f>IF(DC141&gt;0,WORKDAY(DA141,10),"-")</f>
        <v>-</v>
      </c>
      <c r="DG141" s="14"/>
      <c r="DH141" s="14"/>
      <c r="DI141" s="41" t="str">
        <f>IF(DH141&gt;0,WORKDAY(DE141,10),"-")</f>
        <v>-</v>
      </c>
      <c r="DJ141" s="41" t="str">
        <f>IF(DH141&gt;0,WORKDAY(DF141,10),"-")</f>
        <v>-</v>
      </c>
      <c r="DK141" s="14"/>
      <c r="DL141" s="14"/>
      <c r="DM141" s="143"/>
      <c r="DN141" s="41" t="str">
        <f>IF(DL141&gt;0,WORKDAY(DI141,10),"-")</f>
        <v>-</v>
      </c>
      <c r="DO141" s="41" t="str">
        <f>IF(DL141&gt;0,WORKDAY(DJ141,10),"-")</f>
        <v>-</v>
      </c>
      <c r="DP141" s="14"/>
      <c r="DQ141" s="14"/>
      <c r="DR141" s="41" t="str">
        <f>IF(DQ141&gt;0,WORKDAY(DN141,10),"-")</f>
        <v>-</v>
      </c>
      <c r="DS141" s="41" t="str">
        <f>IF(DQ141&gt;0,WORKDAY(DO141,10),"-")</f>
        <v>-</v>
      </c>
      <c r="DT141" s="14"/>
      <c r="DU141" s="14"/>
      <c r="DV141" s="205"/>
      <c r="DW141" s="41" t="str">
        <f>IF(DU141&gt;0,WORKDAY(DR141,10),"-")</f>
        <v>-</v>
      </c>
      <c r="DX141" s="41" t="str">
        <f>IF(DU141&gt;0,WORKDAY(DS141,10),"-")</f>
        <v>-</v>
      </c>
      <c r="DY141" s="14"/>
      <c r="DZ141" s="14"/>
      <c r="EA141" s="41" t="str">
        <f>IF(DZ141&gt;0,WORKDAY(DW141,10),"-")</f>
        <v>-</v>
      </c>
      <c r="EB141" s="41" t="str">
        <f>IF(DZ141&gt;0,WORKDAY(DX141,10),"-")</f>
        <v>-</v>
      </c>
      <c r="EC141" s="14"/>
      <c r="ED141" s="14"/>
      <c r="EE141" s="205"/>
      <c r="EF141" s="41" t="str">
        <f>IF(ED141&gt;0,WORKDAY(EA141,10),"-")</f>
        <v>-</v>
      </c>
      <c r="EG141" s="41" t="str">
        <f>IF(ED141&gt;0,WORKDAY(EB141,10),"-")</f>
        <v>-</v>
      </c>
      <c r="EH141" s="14"/>
      <c r="EI141" s="14"/>
      <c r="EJ141" s="41" t="str">
        <f>IF(EI141&gt;0,WORKDAY(EF141,10),"-")</f>
        <v>-</v>
      </c>
      <c r="EK141" s="41" t="str">
        <f>IF(EI141&gt;0,WORKDAY(EG141,10),"-")</f>
        <v>-</v>
      </c>
      <c r="EL141" s="14"/>
      <c r="EM141" s="14"/>
      <c r="EN141" s="205"/>
      <c r="EO141" s="41" t="str">
        <f>IF(EM141&gt;0,WORKDAY(EJ141,10),"-")</f>
        <v>-</v>
      </c>
      <c r="EP141" s="41" t="str">
        <f>IF(EM141&gt;0,WORKDAY(EK141,10),"-")</f>
        <v>-</v>
      </c>
      <c r="EQ141" s="14"/>
      <c r="ER141" s="14"/>
      <c r="ES141" s="41" t="str">
        <f>IF(ER141&gt;0,WORKDAY(EO141,10),"-")</f>
        <v>-</v>
      </c>
      <c r="ET141" s="41" t="str">
        <f>IF(ER141&gt;0,WORKDAY(EP141,10),"-")</f>
        <v>-</v>
      </c>
      <c r="EU141" s="14"/>
      <c r="EV141" s="14"/>
      <c r="EW141" s="205"/>
      <c r="EX141" s="41" t="str">
        <f>IF(EV141&gt;0,WORKDAY(ES141,10),"-")</f>
        <v>-</v>
      </c>
      <c r="EY141" s="41" t="str">
        <f>IF(EV141&gt;0,WORKDAY(ET141,10),"-")</f>
        <v>-</v>
      </c>
      <c r="EZ141" s="14"/>
      <c r="FA141" s="14"/>
      <c r="FB141" s="41" t="str">
        <f>IF(FA141&gt;0,WORKDAY(EX141,10),"-")</f>
        <v>-</v>
      </c>
      <c r="FC141" s="41" t="str">
        <f>IF(FA141&gt;0,WORKDAY(EY141,10),"-")</f>
        <v>-</v>
      </c>
      <c r="FD141" s="14"/>
      <c r="FE141" s="14"/>
      <c r="FF141" s="295"/>
      <c r="FG141" s="41">
        <v>43643</v>
      </c>
      <c r="FH141" s="41">
        <f t="shared" ca="1" si="157"/>
        <v>44089</v>
      </c>
      <c r="FI141" s="41"/>
      <c r="FJ141" s="14"/>
      <c r="FK141" s="41" t="str">
        <f>IF(FJ141&gt;0,WORKDAY(FG141,10),"-")</f>
        <v>-</v>
      </c>
      <c r="FL141" s="41" t="str">
        <f>IF(FJ141&gt;0,WORKDAY(FH141,10),"-")</f>
        <v>-</v>
      </c>
      <c r="FM141" s="14"/>
      <c r="FN141" s="14"/>
      <c r="FO141" s="143"/>
      <c r="FP141" s="41">
        <v>43643</v>
      </c>
      <c r="FQ141" s="41" t="str">
        <f t="shared" si="158"/>
        <v>-</v>
      </c>
      <c r="FR141" s="295"/>
      <c r="FS141" s="14"/>
      <c r="FT141" s="41" t="str">
        <f>IF(FS141&gt;0,WORKDAY(FP141,10),"-")</f>
        <v>-</v>
      </c>
      <c r="FU141" s="41" t="str">
        <f>IF(FS141&gt;0,WORKDAY(FQ141,10),"-")</f>
        <v>-</v>
      </c>
      <c r="FV141" s="14"/>
      <c r="FW141" s="14"/>
      <c r="FX141" s="205"/>
      <c r="FY141" s="41">
        <v>43643</v>
      </c>
      <c r="FZ141" s="41" t="str">
        <f t="shared" si="159"/>
        <v>-</v>
      </c>
      <c r="GA141" s="14"/>
      <c r="GB141" s="14"/>
      <c r="GC141" s="41" t="str">
        <f>IF(GB141&gt;0,WORKDAY(FY141,10),"-")</f>
        <v>-</v>
      </c>
      <c r="GD141" s="41" t="str">
        <f>IF(GB141&gt;0,WORKDAY(FZ141,10),"-")</f>
        <v>-</v>
      </c>
      <c r="GE141" s="14"/>
      <c r="GF141" s="14"/>
      <c r="GG141" s="205"/>
      <c r="GH141" s="41"/>
      <c r="GI141" s="41"/>
      <c r="GJ141" s="14"/>
      <c r="GK141" s="14"/>
      <c r="GL141" s="41" t="str">
        <f>IF(GK141&gt;0,WORKDAY(GH141,10),"-")</f>
        <v>-</v>
      </c>
      <c r="GM141" s="41" t="str">
        <f>IF(GK141&gt;0,WORKDAY(GI141,10),"-")</f>
        <v>-</v>
      </c>
      <c r="GN141" s="14"/>
      <c r="GO141" s="14"/>
      <c r="GP141" s="228"/>
      <c r="GQ141" s="295"/>
      <c r="GR141" s="295"/>
      <c r="GS141" s="295"/>
      <c r="GT141" s="295"/>
      <c r="GU141" s="295"/>
      <c r="GV141" s="295"/>
      <c r="GW141" s="295"/>
      <c r="GX141" s="295"/>
      <c r="GY141" s="295"/>
      <c r="GZ141" s="147"/>
      <c r="HA141" s="143">
        <f t="shared" ca="1" si="109"/>
        <v>1</v>
      </c>
      <c r="HB141" s="44">
        <f t="shared" ca="1" si="110"/>
        <v>1.3819095477386936E-3</v>
      </c>
      <c r="HC141" s="44">
        <f t="shared" ca="1" si="111"/>
        <v>2.5125628140703518E-3</v>
      </c>
      <c r="HD141" s="44">
        <f t="shared" ca="1" si="112"/>
        <v>2.2357723577235778E-3</v>
      </c>
      <c r="HE141" s="44">
        <f t="shared" ca="1" si="113"/>
        <v>4.0650406504065045E-3</v>
      </c>
      <c r="HF141" s="44"/>
      <c r="HG141" s="44"/>
      <c r="HH141" s="261"/>
      <c r="HI141" s="14" t="str">
        <f t="shared" si="114"/>
        <v>GA</v>
      </c>
      <c r="HJ141" s="41">
        <f t="shared" si="115"/>
        <v>44001</v>
      </c>
      <c r="HK141" s="267" t="str">
        <f t="shared" si="116"/>
        <v>A1</v>
      </c>
      <c r="HL141" s="268" t="str">
        <f t="shared" si="117"/>
        <v>0055-P2-GA1-CPC-TRM-00508</v>
      </c>
      <c r="HM141" s="320">
        <v>1</v>
      </c>
      <c r="HN141" t="s">
        <v>820</v>
      </c>
      <c r="HO141" s="351">
        <f t="shared" si="118"/>
        <v>1</v>
      </c>
      <c r="HP141" s="351" t="str">
        <f t="shared" si="119"/>
        <v>не выгружено 00</v>
      </c>
      <c r="HQ141" s="351" t="str">
        <f t="shared" si="120"/>
        <v>выгружено A1</v>
      </c>
      <c r="HR141" s="351">
        <f t="shared" si="121"/>
        <v>1</v>
      </c>
      <c r="HS141" s="351" t="b">
        <f t="shared" si="122"/>
        <v>0</v>
      </c>
      <c r="HT141" s="351" t="str">
        <f t="shared" si="123"/>
        <v>Выпустить в 00</v>
      </c>
      <c r="HU141" s="351" t="str">
        <f t="shared" si="124"/>
        <v>0055-P2-CPC-GA1-TRM-00409</v>
      </c>
      <c r="HV141" s="351">
        <f t="shared" si="125"/>
        <v>44001</v>
      </c>
      <c r="HW141" s="351" t="str">
        <f t="shared" si="126"/>
        <v>0055-P2-CPC-GA1-TRM-00409</v>
      </c>
      <c r="HX141" s="351">
        <f t="shared" si="127"/>
        <v>44033</v>
      </c>
      <c r="HY141" s="364"/>
      <c r="HZ141" s="361" t="str">
        <f t="shared" si="128"/>
        <v>выгружено</v>
      </c>
      <c r="IA141" s="361" t="str">
        <f t="shared" si="129"/>
        <v>A1</v>
      </c>
      <c r="IB141" s="361">
        <f t="shared" si="130"/>
        <v>1</v>
      </c>
      <c r="IC141" s="361">
        <f t="shared" si="131"/>
        <v>1</v>
      </c>
      <c r="ID141" s="351" t="str">
        <f t="shared" si="132"/>
        <v>1</v>
      </c>
      <c r="IE141" s="351" t="s">
        <v>894</v>
      </c>
      <c r="IF141" s="356">
        <v>1</v>
      </c>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row>
    <row r="142" spans="1:287" s="1" customFormat="1" ht="71.25" customHeight="1">
      <c r="A142" s="15"/>
      <c r="B142" s="31" t="s">
        <v>164</v>
      </c>
      <c r="C142" s="31" t="s">
        <v>165</v>
      </c>
      <c r="D142" s="14"/>
      <c r="E142" s="14"/>
      <c r="F142" s="14"/>
      <c r="G142" s="14"/>
      <c r="H142" s="14" t="s">
        <v>723</v>
      </c>
      <c r="I142" s="14" t="s">
        <v>724</v>
      </c>
      <c r="J142" s="14"/>
      <c r="K142" s="14"/>
      <c r="L142" s="14"/>
      <c r="M142" s="14"/>
      <c r="N142" s="14"/>
      <c r="O142" s="14"/>
      <c r="P142" s="14" t="s">
        <v>725</v>
      </c>
      <c r="Q142" s="14" t="s">
        <v>726</v>
      </c>
      <c r="R142" s="14" t="s">
        <v>210</v>
      </c>
      <c r="S142" s="14" t="s">
        <v>401</v>
      </c>
      <c r="T142" s="14" t="s">
        <v>400</v>
      </c>
      <c r="U142" s="14" t="s">
        <v>166</v>
      </c>
      <c r="V142" s="14"/>
      <c r="W142" s="14" t="str">
        <f>CONCATENATE(X142,"-",Y142,"-",Z142,AA142,,AB142,"-",AC142)</f>
        <v>4-30-JFCC-0001</v>
      </c>
      <c r="X142" s="31">
        <v>4</v>
      </c>
      <c r="Y142" s="31">
        <v>30</v>
      </c>
      <c r="Z142" s="14" t="s">
        <v>338</v>
      </c>
      <c r="AA142" s="14" t="s">
        <v>331</v>
      </c>
      <c r="AB142" s="14"/>
      <c r="AC142" s="31" t="s">
        <v>194</v>
      </c>
      <c r="AD142" s="14"/>
      <c r="AE142" s="31">
        <v>3</v>
      </c>
      <c r="AF142" s="31">
        <v>3</v>
      </c>
      <c r="AG142" s="31" t="s">
        <v>174</v>
      </c>
      <c r="AH142" s="31">
        <v>437</v>
      </c>
      <c r="AI142" s="31" t="s">
        <v>194</v>
      </c>
      <c r="AJ142" s="14"/>
      <c r="AK142" s="14"/>
      <c r="AL142" s="14" t="s">
        <v>129</v>
      </c>
      <c r="AM142" s="14"/>
      <c r="AN142" s="14" t="s">
        <v>675</v>
      </c>
      <c r="AO142" s="14" t="str">
        <f>CONCATENATE("0055-",B142,"-",C142,"-","4",".",AE142,".",AF142,".",AG142,".",AH142,"-",AL142,".",AN142,"-",AI142)</f>
        <v>0055-CPC-GA1-4.3.3.30.437-PS.JH-0001</v>
      </c>
      <c r="AP142" s="14" t="str">
        <f>CONCATENATE("0055-",B142,"-",C142,"-","4",".",AE142,".",AF142,".",AG142,".",AH142,"-",AL142,"-",AN142,"-",AI142,"_",BD142,"_",U142)</f>
        <v>0055-CPC-GA1-4.3.3.30.437-PS-JH-0001_00_ER</v>
      </c>
      <c r="AQ142" s="21" t="s">
        <v>634</v>
      </c>
      <c r="AR142" s="21" t="s">
        <v>361</v>
      </c>
      <c r="AS142" s="21"/>
      <c r="AT142" s="21"/>
      <c r="AU142" s="21" t="s">
        <v>315</v>
      </c>
      <c r="AV142" s="21" t="s">
        <v>316</v>
      </c>
      <c r="AW142" s="21" t="str">
        <f>CONCATENATE(AQ142," ",AS142,CHAR(10),W142,CHAR(10),AU142)</f>
        <v>AFA&amp;FFS Control Cabinet KSPA 9030-01/TECON TU 4371-001-00159093-07 REV.5. 
4-30-JFCC-0001
Passport</v>
      </c>
      <c r="AX142" s="21" t="str">
        <f>CONCATENATE(AR142," ",AT142,CHAR(10),W142,CHAR(10),AV142)</f>
        <v>Контроллер для систем пожарной автоматики КСПА 9030-01/Текон, ТУ 4371-001-00159093-07 изм.5. Шкаф системный АСПС и ПТ. 
4-30-JFCC-0001
Паспорт</v>
      </c>
      <c r="AY142" s="14"/>
      <c r="AZ142" s="14" t="s">
        <v>798</v>
      </c>
      <c r="BA142" s="14" t="s">
        <v>600</v>
      </c>
      <c r="BB142" s="14" t="str">
        <f t="shared" si="160"/>
        <v>00</v>
      </c>
      <c r="BC142" s="14" t="str">
        <f t="shared" si="161"/>
        <v>IFU</v>
      </c>
      <c r="BD142" s="14" t="str">
        <f>BB142</f>
        <v>00</v>
      </c>
      <c r="BE142" s="14"/>
      <c r="BF142" s="14"/>
      <c r="BG142" s="20"/>
      <c r="BH142" s="14"/>
      <c r="BI142" s="14"/>
      <c r="BJ142" s="336">
        <v>44088</v>
      </c>
      <c r="BK142" s="336">
        <f ca="1">IF(BM142&gt;0,BL142,IF(BJ142&lt;TODAY(),WORKDAY(TODAY(),10),BJ142))</f>
        <v>43997</v>
      </c>
      <c r="BL142" s="41">
        <v>43997</v>
      </c>
      <c r="BM142" s="14" t="s">
        <v>866</v>
      </c>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336">
        <f>WORKDAY(BJ142,20)</f>
        <v>44116</v>
      </c>
      <c r="CR142" s="336">
        <f ca="1">IF(BM142&gt;0,WORKDAY(BK142,20),"-")</f>
        <v>44025</v>
      </c>
      <c r="CS142" s="336">
        <v>44013</v>
      </c>
      <c r="CT142" s="325" t="s">
        <v>903</v>
      </c>
      <c r="CU142" s="143">
        <v>3</v>
      </c>
      <c r="CV142" s="41">
        <f>WORKDAY(CQ142,10)</f>
        <v>44130</v>
      </c>
      <c r="CW142" s="41">
        <f ca="1">IF(CT142&gt;0,WORKDAY(CR142,10),"-")</f>
        <v>44039</v>
      </c>
      <c r="CX142" s="14"/>
      <c r="CY142" s="14"/>
      <c r="CZ142" s="41" t="str">
        <f>IF(CY142&gt;0,WORKDAY(CV142,10),"-")</f>
        <v>-</v>
      </c>
      <c r="DA142" s="41" t="str">
        <f>IF(CY142&gt;0,WORKDAY(CW142,10),"-")</f>
        <v>-</v>
      </c>
      <c r="DB142" s="14"/>
      <c r="DC142" s="14"/>
      <c r="DD142" s="143"/>
      <c r="DE142" s="41" t="str">
        <f>IF(DC142&gt;0,WORKDAY(CZ142,10),"-")</f>
        <v>-</v>
      </c>
      <c r="DF142" s="41" t="str">
        <f>IF(DC142&gt;0,WORKDAY(DA142,10),"-")</f>
        <v>-</v>
      </c>
      <c r="DG142" s="14"/>
      <c r="DH142" s="14"/>
      <c r="DI142" s="41" t="str">
        <f>IF(DH142&gt;0,WORKDAY(DE142,10),"-")</f>
        <v>-</v>
      </c>
      <c r="DJ142" s="41" t="str">
        <f>IF(DH142&gt;0,WORKDAY(DF142,10),"-")</f>
        <v>-</v>
      </c>
      <c r="DK142" s="14"/>
      <c r="DL142" s="14"/>
      <c r="DM142" s="143"/>
      <c r="DN142" s="41" t="str">
        <f>IF(DL142&gt;0,WORKDAY(DI142,10),"-")</f>
        <v>-</v>
      </c>
      <c r="DO142" s="41" t="str">
        <f>IF(DL142&gt;0,WORKDAY(DJ142,10),"-")</f>
        <v>-</v>
      </c>
      <c r="DP142" s="14"/>
      <c r="DQ142" s="14"/>
      <c r="DR142" s="41" t="str">
        <f>IF(DQ142&gt;0,WORKDAY(DN142,10),"-")</f>
        <v>-</v>
      </c>
      <c r="DS142" s="41" t="str">
        <f>IF(DQ142&gt;0,WORKDAY(DO142,10),"-")</f>
        <v>-</v>
      </c>
      <c r="DT142" s="14"/>
      <c r="DU142" s="14"/>
      <c r="DV142" s="205"/>
      <c r="DW142" s="41" t="str">
        <f>IF(DU142&gt;0,WORKDAY(DR142,10),"-")</f>
        <v>-</v>
      </c>
      <c r="DX142" s="41" t="str">
        <f>IF(DU142&gt;0,WORKDAY(DS142,10),"-")</f>
        <v>-</v>
      </c>
      <c r="DY142" s="14"/>
      <c r="DZ142" s="14"/>
      <c r="EA142" s="41" t="str">
        <f>IF(DZ142&gt;0,WORKDAY(DW142,10),"-")</f>
        <v>-</v>
      </c>
      <c r="EB142" s="41" t="str">
        <f>IF(DZ142&gt;0,WORKDAY(DX142,10),"-")</f>
        <v>-</v>
      </c>
      <c r="EC142" s="14"/>
      <c r="ED142" s="14"/>
      <c r="EE142" s="205"/>
      <c r="EF142" s="41" t="str">
        <f>IF(ED142&gt;0,WORKDAY(EA142,10),"-")</f>
        <v>-</v>
      </c>
      <c r="EG142" s="41" t="str">
        <f>IF(ED142&gt;0,WORKDAY(EB142,10),"-")</f>
        <v>-</v>
      </c>
      <c r="EH142" s="14"/>
      <c r="EI142" s="14"/>
      <c r="EJ142" s="41" t="str">
        <f>IF(EI142&gt;0,WORKDAY(EF142,10),"-")</f>
        <v>-</v>
      </c>
      <c r="EK142" s="41" t="str">
        <f>IF(EI142&gt;0,WORKDAY(EG142,10),"-")</f>
        <v>-</v>
      </c>
      <c r="EL142" s="14"/>
      <c r="EM142" s="14"/>
      <c r="EN142" s="205"/>
      <c r="EO142" s="41" t="str">
        <f>IF(EM142&gt;0,WORKDAY(EJ142,10),"-")</f>
        <v>-</v>
      </c>
      <c r="EP142" s="41" t="str">
        <f>IF(EM142&gt;0,WORKDAY(EK142,10),"-")</f>
        <v>-</v>
      </c>
      <c r="EQ142" s="14"/>
      <c r="ER142" s="14"/>
      <c r="ES142" s="41" t="str">
        <f>IF(ER142&gt;0,WORKDAY(EO142,10),"-")</f>
        <v>-</v>
      </c>
      <c r="ET142" s="41" t="str">
        <f>IF(ER142&gt;0,WORKDAY(EP142,10),"-")</f>
        <v>-</v>
      </c>
      <c r="EU142" s="14"/>
      <c r="EV142" s="14"/>
      <c r="EW142" s="205"/>
      <c r="EX142" s="41" t="str">
        <f>IF(EV142&gt;0,WORKDAY(ES142,10),"-")</f>
        <v>-</v>
      </c>
      <c r="EY142" s="41" t="str">
        <f>IF(EV142&gt;0,WORKDAY(ET142,10),"-")</f>
        <v>-</v>
      </c>
      <c r="EZ142" s="14"/>
      <c r="FA142" s="14"/>
      <c r="FB142" s="41" t="str">
        <f>IF(FA142&gt;0,WORKDAY(EX142,10),"-")</f>
        <v>-</v>
      </c>
      <c r="FC142" s="41" t="str">
        <f>IF(FA142&gt;0,WORKDAY(EY142,10),"-")</f>
        <v>-</v>
      </c>
      <c r="FD142" s="14"/>
      <c r="FE142" s="14"/>
      <c r="FF142" s="295"/>
      <c r="FG142" s="41">
        <v>43643</v>
      </c>
      <c r="FH142" s="41">
        <f t="shared" ca="1" si="157"/>
        <v>44069</v>
      </c>
      <c r="FI142" s="14">
        <v>44088</v>
      </c>
      <c r="FJ142" s="14" t="s">
        <v>924</v>
      </c>
      <c r="FK142" s="41">
        <f>IF(FJ142&gt;0,WORKDAY(FG142,10),"-")</f>
        <v>43657</v>
      </c>
      <c r="FL142" s="41">
        <f ca="1">IF(FJ142&gt;0,WORKDAY(FH142,10),"-")</f>
        <v>44083</v>
      </c>
      <c r="FM142" s="14"/>
      <c r="FN142" s="14"/>
      <c r="FO142" s="143"/>
      <c r="FP142" s="41">
        <v>43643</v>
      </c>
      <c r="FQ142" s="41" t="str">
        <f t="shared" si="158"/>
        <v>-</v>
      </c>
      <c r="FR142" s="14"/>
      <c r="FS142" s="14"/>
      <c r="FT142" s="41" t="str">
        <f>IF(FS142&gt;0,WORKDAY(FP142,10),"-")</f>
        <v>-</v>
      </c>
      <c r="FU142" s="41" t="str">
        <f>IF(FS142&gt;0,WORKDAY(FQ142,10),"-")</f>
        <v>-</v>
      </c>
      <c r="FV142" s="14"/>
      <c r="FW142" s="14"/>
      <c r="FX142" s="205"/>
      <c r="FY142" s="41">
        <v>43643</v>
      </c>
      <c r="FZ142" s="41" t="str">
        <f t="shared" si="159"/>
        <v>-</v>
      </c>
      <c r="GA142" s="14"/>
      <c r="GB142" s="14"/>
      <c r="GC142" s="41" t="str">
        <f>IF(GB142&gt;0,WORKDAY(FY142,10),"-")</f>
        <v>-</v>
      </c>
      <c r="GD142" s="41" t="str">
        <f>IF(GB142&gt;0,WORKDAY(FZ142,10),"-")</f>
        <v>-</v>
      </c>
      <c r="GE142" s="14"/>
      <c r="GF142" s="14"/>
      <c r="GG142" s="205"/>
      <c r="GH142" s="41"/>
      <c r="GI142" s="41"/>
      <c r="GJ142" s="14"/>
      <c r="GK142" s="14"/>
      <c r="GL142" s="41" t="str">
        <f>IF(GK142&gt;0,WORKDAY(GH142,10),"-")</f>
        <v>-</v>
      </c>
      <c r="GM142" s="41" t="str">
        <f>IF(GK142&gt;0,WORKDAY(GI142,10),"-")</f>
        <v>-</v>
      </c>
      <c r="GN142" s="14"/>
      <c r="GO142" s="14"/>
      <c r="GP142" s="228"/>
      <c r="GQ142" s="295"/>
      <c r="GR142" s="295"/>
      <c r="GS142" s="295"/>
      <c r="GT142" s="295"/>
      <c r="GU142" s="295"/>
      <c r="GV142" s="295"/>
      <c r="GW142" s="295"/>
      <c r="GX142" s="295"/>
      <c r="GY142" s="295"/>
      <c r="GZ142" s="147"/>
      <c r="HA142" s="143">
        <f t="shared" ca="1" si="109"/>
        <v>1</v>
      </c>
      <c r="HB142" s="44">
        <f t="shared" ca="1" si="110"/>
        <v>2.5125628140703518E-3</v>
      </c>
      <c r="HC142" s="44">
        <f t="shared" ca="1" si="111"/>
        <v>2.5125628140703518E-3</v>
      </c>
      <c r="HD142" s="44">
        <f t="shared" ca="1" si="112"/>
        <v>4.0650406504065045E-3</v>
      </c>
      <c r="HE142" s="44">
        <f t="shared" ca="1" si="113"/>
        <v>4.0650406504065045E-3</v>
      </c>
      <c r="HF142" s="44"/>
      <c r="HG142" s="44"/>
      <c r="HH142" s="261"/>
      <c r="HI142" s="14" t="str">
        <f t="shared" si="114"/>
        <v>rev. 00</v>
      </c>
      <c r="HJ142" s="41">
        <f t="shared" si="115"/>
        <v>44088</v>
      </c>
      <c r="HK142" s="267" t="str">
        <f t="shared" si="116"/>
        <v>00</v>
      </c>
      <c r="HL142" s="268" t="str">
        <f t="shared" si="117"/>
        <v>0055-P2-CPC-GA1-TRM-00581</v>
      </c>
      <c r="HM142" s="320">
        <v>1</v>
      </c>
      <c r="HN142" t="s">
        <v>820</v>
      </c>
      <c r="HO142" s="351">
        <f t="shared" si="118"/>
        <v>3</v>
      </c>
      <c r="HP142" s="351" t="str">
        <f t="shared" si="119"/>
        <v>ожидание 00</v>
      </c>
      <c r="HQ142" s="351" t="str">
        <f t="shared" si="120"/>
        <v>выгружено 00</v>
      </c>
      <c r="HR142" s="351" t="str">
        <f t="shared" si="121"/>
        <v>ожидание 00</v>
      </c>
      <c r="HS142" s="351" t="b">
        <f t="shared" si="122"/>
        <v>0</v>
      </c>
      <c r="HT142" s="351" t="str">
        <f t="shared" si="123"/>
        <v>ожидание замечаний</v>
      </c>
      <c r="HU142" s="351" t="str">
        <f t="shared" si="124"/>
        <v>0055-P2-CPC-GA1-TRM-00396</v>
      </c>
      <c r="HV142" s="351">
        <f t="shared" si="125"/>
        <v>44088</v>
      </c>
      <c r="HW142" s="351" t="str">
        <f t="shared" si="126"/>
        <v>ожидание 00</v>
      </c>
      <c r="HX142" s="351" t="str">
        <f t="shared" si="127"/>
        <v>ожидание 00</v>
      </c>
      <c r="HY142" s="364"/>
      <c r="HZ142" s="361" t="str">
        <f t="shared" si="128"/>
        <v>выгружено</v>
      </c>
      <c r="IA142" s="361" t="str">
        <f t="shared" si="129"/>
        <v>00</v>
      </c>
      <c r="IB142" s="361" t="str">
        <f t="shared" si="130"/>
        <v>ожидание замечаний к ревизии</v>
      </c>
      <c r="IC142" s="361" t="str">
        <f t="shared" si="131"/>
        <v>00</v>
      </c>
      <c r="ID142" s="351" t="str">
        <f t="shared" si="132"/>
        <v>1</v>
      </c>
      <c r="IE142" s="351" t="s">
        <v>894</v>
      </c>
      <c r="IF142" s="356">
        <v>1</v>
      </c>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row>
    <row r="143" spans="1:287" s="27" customFormat="1" ht="15" customHeight="1">
      <c r="A143" s="15"/>
      <c r="B143" s="32"/>
      <c r="C143" s="32"/>
      <c r="D143" s="26"/>
      <c r="E143" s="26"/>
      <c r="F143" s="26"/>
      <c r="G143" s="26"/>
      <c r="H143" s="26"/>
      <c r="I143" s="26"/>
      <c r="J143" s="26"/>
      <c r="K143" s="26"/>
      <c r="L143" s="26"/>
      <c r="M143" s="26"/>
      <c r="N143" s="26"/>
      <c r="O143" s="26"/>
      <c r="P143" s="26"/>
      <c r="Q143" s="26"/>
      <c r="R143" s="26"/>
      <c r="S143" s="26"/>
      <c r="T143" s="26"/>
      <c r="U143" s="26"/>
      <c r="V143" s="26"/>
      <c r="W143" s="32"/>
      <c r="X143" s="32"/>
      <c r="Y143" s="32"/>
      <c r="Z143" s="32"/>
      <c r="AA143" s="32"/>
      <c r="AB143" s="32"/>
      <c r="AC143" s="32"/>
      <c r="AD143" s="26"/>
      <c r="AE143" s="32"/>
      <c r="AF143" s="32"/>
      <c r="AG143" s="32"/>
      <c r="AH143" s="32"/>
      <c r="AI143" s="32"/>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341"/>
      <c r="BK143" s="341"/>
      <c r="BL143" s="163"/>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338"/>
      <c r="CR143" s="338"/>
      <c r="CS143" s="338"/>
      <c r="CT143" s="326"/>
      <c r="CU143" s="219"/>
      <c r="CV143" s="26"/>
      <c r="CW143" s="26"/>
      <c r="CX143" s="26"/>
      <c r="CY143" s="26"/>
      <c r="CZ143" s="26"/>
      <c r="DA143" s="26"/>
      <c r="DB143" s="26"/>
      <c r="DC143" s="26"/>
      <c r="DD143" s="219"/>
      <c r="DE143" s="26"/>
      <c r="DF143" s="26"/>
      <c r="DG143" s="26"/>
      <c r="DH143" s="26"/>
      <c r="DI143" s="26"/>
      <c r="DJ143" s="26"/>
      <c r="DK143" s="26"/>
      <c r="DL143" s="26"/>
      <c r="DM143" s="219"/>
      <c r="DN143" s="26"/>
      <c r="DO143" s="26"/>
      <c r="DP143" s="26"/>
      <c r="DQ143" s="26"/>
      <c r="DR143" s="26"/>
      <c r="DS143" s="26"/>
      <c r="DT143" s="26"/>
      <c r="DU143" s="26"/>
      <c r="DV143" s="229"/>
      <c r="DW143" s="26"/>
      <c r="DX143" s="26"/>
      <c r="DY143" s="26"/>
      <c r="DZ143" s="26"/>
      <c r="EA143" s="26"/>
      <c r="EB143" s="26"/>
      <c r="EC143" s="26"/>
      <c r="ED143" s="26"/>
      <c r="EE143" s="229"/>
      <c r="EF143" s="26"/>
      <c r="EG143" s="26"/>
      <c r="EH143" s="26"/>
      <c r="EI143" s="26"/>
      <c r="EJ143" s="26"/>
      <c r="EK143" s="26"/>
      <c r="EL143" s="26"/>
      <c r="EM143" s="26"/>
      <c r="EN143" s="229"/>
      <c r="EO143" s="26"/>
      <c r="EP143" s="26"/>
      <c r="EQ143" s="26"/>
      <c r="ER143" s="26"/>
      <c r="ES143" s="26"/>
      <c r="ET143" s="26"/>
      <c r="EU143" s="26"/>
      <c r="EV143" s="26"/>
      <c r="EW143" s="229"/>
      <c r="EX143" s="26"/>
      <c r="EY143" s="26"/>
      <c r="EZ143" s="26"/>
      <c r="FA143" s="26"/>
      <c r="FB143" s="26"/>
      <c r="FC143" s="26"/>
      <c r="FD143" s="26"/>
      <c r="FE143" s="26"/>
      <c r="FF143" s="229"/>
      <c r="FG143" s="26"/>
      <c r="FH143" s="26"/>
      <c r="FI143" s="26"/>
      <c r="FJ143" s="26"/>
      <c r="FK143" s="26"/>
      <c r="FL143" s="26"/>
      <c r="FM143" s="26"/>
      <c r="FN143" s="26"/>
      <c r="FO143" s="219"/>
      <c r="FP143" s="26"/>
      <c r="FQ143" s="26"/>
      <c r="FR143" s="26"/>
      <c r="FS143" s="26"/>
      <c r="FT143" s="26"/>
      <c r="FU143" s="26"/>
      <c r="FV143" s="26"/>
      <c r="FW143" s="26"/>
      <c r="FX143" s="229"/>
      <c r="FY143" s="26"/>
      <c r="FZ143" s="26"/>
      <c r="GA143" s="26"/>
      <c r="GB143" s="26"/>
      <c r="GC143" s="26"/>
      <c r="GD143" s="26"/>
      <c r="GE143" s="26"/>
      <c r="GF143" s="26"/>
      <c r="GG143" s="229"/>
      <c r="GH143" s="26"/>
      <c r="GI143" s="26"/>
      <c r="GJ143" s="26"/>
      <c r="GK143" s="26"/>
      <c r="GL143" s="26"/>
      <c r="GM143" s="26"/>
      <c r="GN143" s="26"/>
      <c r="GO143" s="26"/>
      <c r="GP143" s="229"/>
      <c r="GQ143" s="229"/>
      <c r="GR143" s="229"/>
      <c r="GS143" s="229"/>
      <c r="GT143" s="229"/>
      <c r="GU143" s="229"/>
      <c r="GV143" s="229"/>
      <c r="GW143" s="229"/>
      <c r="GX143" s="229"/>
      <c r="GY143" s="229"/>
      <c r="GZ143" s="229"/>
      <c r="HA143" s="143">
        <f t="shared" si="109"/>
        <v>0</v>
      </c>
      <c r="HB143" s="44">
        <f t="shared" si="110"/>
        <v>0</v>
      </c>
      <c r="HC143" s="44">
        <f t="shared" si="111"/>
        <v>0</v>
      </c>
      <c r="HD143" s="44">
        <f t="shared" si="112"/>
        <v>0</v>
      </c>
      <c r="HE143" s="44">
        <f t="shared" si="113"/>
        <v>0</v>
      </c>
      <c r="HF143" s="44"/>
      <c r="HG143" s="26"/>
      <c r="HH143" s="262"/>
      <c r="HI143" s="14" t="str">
        <f t="shared" si="114"/>
        <v>не выпущено</v>
      </c>
      <c r="HJ143" s="41" t="str">
        <f t="shared" si="115"/>
        <v>-</v>
      </c>
      <c r="HK143" s="267" t="str">
        <f t="shared" si="116"/>
        <v>-</v>
      </c>
      <c r="HL143" s="268" t="str">
        <f t="shared" si="117"/>
        <v>-</v>
      </c>
      <c r="HM143" s="320">
        <v>1</v>
      </c>
      <c r="HN143"/>
      <c r="HO143" s="351" t="str">
        <f t="shared" si="118"/>
        <v>---/---</v>
      </c>
      <c r="HP143" s="351" t="str">
        <f t="shared" si="119"/>
        <v>---/---</v>
      </c>
      <c r="HQ143" s="351" t="str">
        <f t="shared" si="120"/>
        <v>---/---</v>
      </c>
      <c r="HR143" s="351" t="str">
        <f t="shared" si="121"/>
        <v>---/---</v>
      </c>
      <c r="HS143" s="351" t="b">
        <f t="shared" si="122"/>
        <v>0</v>
      </c>
      <c r="HT143" s="351" t="str">
        <f t="shared" si="123"/>
        <v>---/---</v>
      </c>
      <c r="HU143" s="351" t="str">
        <f t="shared" si="124"/>
        <v>---/---</v>
      </c>
      <c r="HV143" s="351" t="str">
        <f t="shared" si="125"/>
        <v>---/---</v>
      </c>
      <c r="HW143" s="351" t="str">
        <f t="shared" si="126"/>
        <v>---/---</v>
      </c>
      <c r="HX143" s="351" t="str">
        <f t="shared" si="127"/>
        <v>---/---</v>
      </c>
      <c r="HY143" s="364"/>
      <c r="HZ143" s="361" t="str">
        <f t="shared" si="128"/>
        <v>---/---</v>
      </c>
      <c r="IA143" s="361" t="str">
        <f t="shared" si="129"/>
        <v>---/---</v>
      </c>
      <c r="IB143" s="361" t="str">
        <f t="shared" si="130"/>
        <v>---/---</v>
      </c>
      <c r="IC143" s="361" t="str">
        <f t="shared" si="131"/>
        <v>---/---</v>
      </c>
      <c r="ID143" s="351" t="str">
        <f t="shared" si="132"/>
        <v>---/---</v>
      </c>
      <c r="IE143" s="351" t="s">
        <v>897</v>
      </c>
      <c r="IF143" s="356"/>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row>
    <row r="144" spans="1:287" s="1" customFormat="1" ht="57" customHeight="1">
      <c r="A144" s="15"/>
      <c r="B144" s="31" t="s">
        <v>164</v>
      </c>
      <c r="C144" s="31" t="s">
        <v>165</v>
      </c>
      <c r="D144" s="14"/>
      <c r="E144" s="14"/>
      <c r="F144" s="14"/>
      <c r="G144" s="14"/>
      <c r="H144" s="14" t="s">
        <v>723</v>
      </c>
      <c r="I144" s="14" t="s">
        <v>724</v>
      </c>
      <c r="J144" s="14"/>
      <c r="K144" s="14"/>
      <c r="L144" s="14"/>
      <c r="M144" s="14"/>
      <c r="N144" s="14"/>
      <c r="O144" s="14"/>
      <c r="P144" s="14" t="s">
        <v>725</v>
      </c>
      <c r="Q144" s="14" t="s">
        <v>726</v>
      </c>
      <c r="R144" s="14" t="s">
        <v>210</v>
      </c>
      <c r="S144" s="14" t="s">
        <v>401</v>
      </c>
      <c r="T144" s="14" t="s">
        <v>400</v>
      </c>
      <c r="U144" s="14" t="s">
        <v>166</v>
      </c>
      <c r="V144" s="14"/>
      <c r="W144" s="14" t="str">
        <f>CONCATENATE(X144,"-",Y144,"-",Z144,AA144,,AB144,"-",AC144)</f>
        <v>4-30-JFMC-0001</v>
      </c>
      <c r="X144" s="31">
        <v>4</v>
      </c>
      <c r="Y144" s="31">
        <v>30</v>
      </c>
      <c r="Z144" s="14" t="s">
        <v>338</v>
      </c>
      <c r="AA144" s="14" t="s">
        <v>333</v>
      </c>
      <c r="AB144" s="14"/>
      <c r="AC144" s="31" t="s">
        <v>194</v>
      </c>
      <c r="AD144" s="14"/>
      <c r="AE144" s="31">
        <v>3</v>
      </c>
      <c r="AF144" s="31">
        <v>3</v>
      </c>
      <c r="AG144" s="31" t="s">
        <v>174</v>
      </c>
      <c r="AH144" s="31">
        <v>437</v>
      </c>
      <c r="AI144" s="31" t="s">
        <v>198</v>
      </c>
      <c r="AJ144" s="14"/>
      <c r="AK144" s="14"/>
      <c r="AL144" s="14" t="s">
        <v>129</v>
      </c>
      <c r="AM144" s="14"/>
      <c r="AN144" s="14" t="s">
        <v>175</v>
      </c>
      <c r="AO144" s="14" t="str">
        <f>CONCATENATE("0055-",B144,"-",C144,"-","4",".",AE144,".",AF144,".",AG144,".",AH144,"-",AL144,".",AN144,"-",AI144)</f>
        <v>0055-CPC-GA1-4.3.3.30.437-PS.RD-0002</v>
      </c>
      <c r="AP144" s="14" t="str">
        <f>CONCATENATE("0055-",B144,"-",C144,"-","4",".",AE144,".",AF144,".",AG144,".",AH144,"-",AL144,"-",AN144,"-",AI144,"_",BD144,"_",U144)</f>
        <v>0055-CPC-GA1-4.3.3.30.437-PS-RD-0002_A1_ER</v>
      </c>
      <c r="AQ144" s="21" t="s">
        <v>645</v>
      </c>
      <c r="AR144" s="21" t="s">
        <v>915</v>
      </c>
      <c r="AS144" s="21"/>
      <c r="AT144" s="21"/>
      <c r="AU144" s="21" t="s">
        <v>349</v>
      </c>
      <c r="AV144" s="21" t="s">
        <v>365</v>
      </c>
      <c r="AW144" s="21" t="str">
        <f>CONCATENATE(AQ144," ",AS144,CHAR(10),W144,CHAR(10),AU144)</f>
        <v>AFA&amp;FFS Marshalling cabinet KSPA 9030-01/TECON TU 4371-001-00159093-07 REV.5. 
4-30-JFMC-0001
List of drawings</v>
      </c>
      <c r="AX144" s="21" t="str">
        <f>CONCATENATE(AR144," ",AT144,CHAR(10),W144,CHAR(10),AV144)</f>
        <v>Контроллер для систем пожарной автоматики КСПА 9030-01/Текон, ТУ 4371-001-00159093-07 изм.5. Шкаф кроссовый АСПС и ПТ. 
4-30-JFMC-0001
Ведомость документов</v>
      </c>
      <c r="AY144" s="14"/>
      <c r="AZ144" s="14" t="s">
        <v>798</v>
      </c>
      <c r="BA144" s="14" t="s">
        <v>600</v>
      </c>
      <c r="BB144" s="14" t="str">
        <f t="shared" ref="BB144:BB148" si="162">IF(GK144&gt;0,"03",IF(GB144&gt;0,"02",IF(FS144&gt;0,"01",IF(FJ144&gt;0,"00",IF(FA144&gt;0,"H1",IF(ER144&gt;0,"G1",IF(EI144&gt;0,"F1",IF(DZ144&gt;0,"E1",IF(DQ144&gt;0,"D1",IF(DH144&gt;0,"C1",IF(CY144&gt;0,"B1",IF(BM144&gt;0,"A1","-"))))))))))))</f>
        <v>A1</v>
      </c>
      <c r="BC144" s="14" t="str">
        <f t="shared" ref="BC144:BC148" si="163">IF(OR(BB144="A1",BB144="B1",BB144="C1",BB144="D1",BB144="E1",BB144="F1",BB144="G1",BB144="H1"),"IFR",IF(OR(BB144="00",BB144="01",BB144="02",BB144="03",BB144="04",BB144="05"),"IFU","-"))</f>
        <v>IFR</v>
      </c>
      <c r="BD144" s="14" t="str">
        <f>BB144</f>
        <v>A1</v>
      </c>
      <c r="BE144" s="14"/>
      <c r="BF144" s="14"/>
      <c r="BG144" s="20"/>
      <c r="BH144" s="14"/>
      <c r="BI144" s="14"/>
      <c r="BJ144" s="336">
        <v>44088</v>
      </c>
      <c r="BK144" s="336">
        <f ca="1">IF(BM144&gt;0,BL144,IF(BJ144&lt;TODAY(),WORKDAY(TODAY(),10),BJ144))</f>
        <v>44001</v>
      </c>
      <c r="BL144" s="41">
        <v>44001</v>
      </c>
      <c r="BM144" s="14" t="s">
        <v>873</v>
      </c>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336">
        <f>WORKDAY(BJ144,20)</f>
        <v>44116</v>
      </c>
      <c r="CR144" s="336">
        <f ca="1">IF(BM144&gt;0,WORKDAY(BK144,20),"-")</f>
        <v>44029</v>
      </c>
      <c r="CS144" s="336">
        <v>44033</v>
      </c>
      <c r="CT144" s="325" t="s">
        <v>905</v>
      </c>
      <c r="CU144" s="143">
        <v>1</v>
      </c>
      <c r="CV144" s="41">
        <f>FG144-(0)</f>
        <v>43643</v>
      </c>
      <c r="CW144" s="41">
        <f ca="1">IF(CT144&gt;0,WORKDAY(CR144,10),"-")</f>
        <v>44043</v>
      </c>
      <c r="CX144" s="14"/>
      <c r="CY144" s="14"/>
      <c r="CZ144" s="41" t="str">
        <f>IF(CY144&gt;0,WORKDAY(CV144,10),"-")</f>
        <v>-</v>
      </c>
      <c r="DA144" s="41" t="str">
        <f>IF(CY144&gt;0,WORKDAY(CW144,10),"-")</f>
        <v>-</v>
      </c>
      <c r="DB144" s="14"/>
      <c r="DC144" s="14"/>
      <c r="DD144" s="143"/>
      <c r="DE144" s="41" t="str">
        <f>IF(DC144&gt;0,WORKDAY(CZ144,10),"-")</f>
        <v>-</v>
      </c>
      <c r="DF144" s="41" t="str">
        <f>IF(DC144&gt;0,WORKDAY(DA144,10),"-")</f>
        <v>-</v>
      </c>
      <c r="DG144" s="14"/>
      <c r="DH144" s="14"/>
      <c r="DI144" s="41" t="str">
        <f>IF(DH144&gt;0,WORKDAY(DE144,10),"-")</f>
        <v>-</v>
      </c>
      <c r="DJ144" s="41" t="str">
        <f>IF(DH144&gt;0,WORKDAY(DF144,10),"-")</f>
        <v>-</v>
      </c>
      <c r="DK144" s="14"/>
      <c r="DL144" s="14"/>
      <c r="DM144" s="143"/>
      <c r="DN144" s="41" t="str">
        <f>IF(DL144&gt;0,WORKDAY(DI144,10),"-")</f>
        <v>-</v>
      </c>
      <c r="DO144" s="41" t="str">
        <f>IF(DL144&gt;0,WORKDAY(DJ144,10),"-")</f>
        <v>-</v>
      </c>
      <c r="DP144" s="14"/>
      <c r="DQ144" s="14"/>
      <c r="DR144" s="41" t="str">
        <f>IF(DQ144&gt;0,WORKDAY(DN144,10),"-")</f>
        <v>-</v>
      </c>
      <c r="DS144" s="41" t="str">
        <f>IF(DQ144&gt;0,WORKDAY(DO144,10),"-")</f>
        <v>-</v>
      </c>
      <c r="DT144" s="14"/>
      <c r="DU144" s="14"/>
      <c r="DV144" s="205"/>
      <c r="DW144" s="41" t="str">
        <f>IF(DU144&gt;0,WORKDAY(DR144,10),"-")</f>
        <v>-</v>
      </c>
      <c r="DX144" s="41" t="str">
        <f>IF(DU144&gt;0,WORKDAY(DS144,10),"-")</f>
        <v>-</v>
      </c>
      <c r="DY144" s="14"/>
      <c r="DZ144" s="14"/>
      <c r="EA144" s="41" t="str">
        <f>IF(DZ144&gt;0,WORKDAY(DW144,10),"-")</f>
        <v>-</v>
      </c>
      <c r="EB144" s="41" t="str">
        <f>IF(DZ144&gt;0,WORKDAY(DX144,10),"-")</f>
        <v>-</v>
      </c>
      <c r="EC144" s="14"/>
      <c r="ED144" s="14"/>
      <c r="EE144" s="205"/>
      <c r="EF144" s="41" t="str">
        <f>IF(ED144&gt;0,WORKDAY(EA144,10),"-")</f>
        <v>-</v>
      </c>
      <c r="EG144" s="41" t="str">
        <f>IF(ED144&gt;0,WORKDAY(EB144,10),"-")</f>
        <v>-</v>
      </c>
      <c r="EH144" s="14"/>
      <c r="EI144" s="14"/>
      <c r="EJ144" s="41" t="str">
        <f>IF(EI144&gt;0,WORKDAY(EF144,10),"-")</f>
        <v>-</v>
      </c>
      <c r="EK144" s="41" t="str">
        <f>IF(EI144&gt;0,WORKDAY(EG144,10),"-")</f>
        <v>-</v>
      </c>
      <c r="EL144" s="14"/>
      <c r="EM144" s="14"/>
      <c r="EN144" s="205"/>
      <c r="EO144" s="41" t="str">
        <f>IF(EM144&gt;0,WORKDAY(EJ144,10),"-")</f>
        <v>-</v>
      </c>
      <c r="EP144" s="41" t="str">
        <f>IF(EM144&gt;0,WORKDAY(EK144,10),"-")</f>
        <v>-</v>
      </c>
      <c r="EQ144" s="14"/>
      <c r="ER144" s="14"/>
      <c r="ES144" s="41" t="str">
        <f>IF(ER144&gt;0,WORKDAY(EO144,10),"-")</f>
        <v>-</v>
      </c>
      <c r="ET144" s="41" t="str">
        <f>IF(ER144&gt;0,WORKDAY(EP144,10),"-")</f>
        <v>-</v>
      </c>
      <c r="EU144" s="14"/>
      <c r="EV144" s="14"/>
      <c r="EW144" s="205"/>
      <c r="EX144" s="41" t="str">
        <f>IF(EV144&gt;0,WORKDAY(ES144,10),"-")</f>
        <v>-</v>
      </c>
      <c r="EY144" s="41" t="str">
        <f>IF(EV144&gt;0,WORKDAY(ET144,10),"-")</f>
        <v>-</v>
      </c>
      <c r="EZ144" s="14"/>
      <c r="FA144" s="14"/>
      <c r="FB144" s="41" t="str">
        <f>IF(FA144&gt;0,WORKDAY(EX144,10),"-")</f>
        <v>-</v>
      </c>
      <c r="FC144" s="41" t="str">
        <f>IF(FA144&gt;0,WORKDAY(EY144,10),"-")</f>
        <v>-</v>
      </c>
      <c r="FD144" s="14"/>
      <c r="FE144" s="14"/>
      <c r="FF144" s="295"/>
      <c r="FG144" s="41">
        <v>43643</v>
      </c>
      <c r="FH144" s="41">
        <f ca="1">IF(BK144&gt;0,IF(DH144&gt;0,WORKDAY(DG144,20),IF(CY144&gt;0,WORKDAY(CX144,30),IF(CT144&gt;0,WORKDAY(CS144,40),FG144))),"-")</f>
        <v>44089</v>
      </c>
      <c r="FI144" s="41"/>
      <c r="FJ144" s="14"/>
      <c r="FK144" s="41" t="str">
        <f>IF(FJ144&gt;0,WORKDAY(FG144,10),"-")</f>
        <v>-</v>
      </c>
      <c r="FL144" s="41" t="str">
        <f>IF(FJ144&gt;0,WORKDAY(FH144,10),"-")</f>
        <v>-</v>
      </c>
      <c r="FM144" s="14"/>
      <c r="FN144" s="14"/>
      <c r="FO144" s="143"/>
      <c r="FP144" s="41">
        <v>43643</v>
      </c>
      <c r="FQ144" s="41" t="str">
        <f>IF(BT144&gt;0,IF(DQ144&gt;0,WORKDAY(DP144,20),IF(DH144&gt;0,WORKDAY(DG144,30),IF(DC144&gt;0,WORKDAY(DB144,40),FP144))),"-")</f>
        <v>-</v>
      </c>
      <c r="FR144" s="295"/>
      <c r="FS144" s="14"/>
      <c r="FT144" s="41" t="str">
        <f>IF(FS144&gt;0,WORKDAY(FP144,10),"-")</f>
        <v>-</v>
      </c>
      <c r="FU144" s="41" t="str">
        <f>IF(FS144&gt;0,WORKDAY(FQ144,10),"-")</f>
        <v>-</v>
      </c>
      <c r="FV144" s="14"/>
      <c r="FW144" s="14"/>
      <c r="FX144" s="205"/>
      <c r="FY144" s="41">
        <v>43643</v>
      </c>
      <c r="FZ144" s="41" t="str">
        <f>IF(CC144&gt;0,IF(DZ144&gt;0,WORKDAY(DY144,20),IF(DQ144&gt;0,WORKDAY(DP144,30),IF(DL144&gt;0,WORKDAY(DK144,40),FY144))),"-")</f>
        <v>-</v>
      </c>
      <c r="GA144" s="14"/>
      <c r="GB144" s="14"/>
      <c r="GC144" s="41" t="str">
        <f>IF(GB144&gt;0,WORKDAY(FY144,10),"-")</f>
        <v>-</v>
      </c>
      <c r="GD144" s="41" t="str">
        <f>IF(GB144&gt;0,WORKDAY(FZ144,10),"-")</f>
        <v>-</v>
      </c>
      <c r="GE144" s="14"/>
      <c r="GF144" s="14"/>
      <c r="GG144" s="205"/>
      <c r="GH144" s="41"/>
      <c r="GI144" s="41"/>
      <c r="GJ144" s="14"/>
      <c r="GK144" s="14"/>
      <c r="GL144" s="41" t="str">
        <f>IF(GK144&gt;0,WORKDAY(GH144,10),"-")</f>
        <v>-</v>
      </c>
      <c r="GM144" s="41" t="str">
        <f>IF(GK144&gt;0,WORKDAY(GI144,10),"-")</f>
        <v>-</v>
      </c>
      <c r="GN144" s="14"/>
      <c r="GO144" s="14"/>
      <c r="GP144" s="228"/>
      <c r="GQ144" s="295"/>
      <c r="GR144" s="295"/>
      <c r="GS144" s="295"/>
      <c r="GT144" s="295"/>
      <c r="GU144" s="295"/>
      <c r="GV144" s="295"/>
      <c r="GW144" s="295"/>
      <c r="GX144" s="295"/>
      <c r="GY144" s="295"/>
      <c r="GZ144" s="147"/>
      <c r="HA144" s="143">
        <f t="shared" ca="1" si="109"/>
        <v>1</v>
      </c>
      <c r="HB144" s="44">
        <f t="shared" ca="1" si="110"/>
        <v>1.3819095477386936E-3</v>
      </c>
      <c r="HC144" s="44">
        <f t="shared" ca="1" si="111"/>
        <v>2.5125628140703518E-3</v>
      </c>
      <c r="HD144" s="44">
        <f t="shared" ca="1" si="112"/>
        <v>2.2357723577235778E-3</v>
      </c>
      <c r="HE144" s="44">
        <f t="shared" ca="1" si="113"/>
        <v>4.0650406504065045E-3</v>
      </c>
      <c r="HF144" s="44"/>
      <c r="HG144" s="44"/>
      <c r="HH144" s="261"/>
      <c r="HI144" s="14" t="str">
        <f t="shared" si="114"/>
        <v>GA</v>
      </c>
      <c r="HJ144" s="41">
        <f t="shared" si="115"/>
        <v>44001</v>
      </c>
      <c r="HK144" s="267" t="str">
        <f t="shared" si="116"/>
        <v>A1</v>
      </c>
      <c r="HL144" s="268" t="str">
        <f t="shared" si="117"/>
        <v>0055-P2-GA1-CPC-TRM-00508</v>
      </c>
      <c r="HM144" s="320">
        <v>1</v>
      </c>
      <c r="HN144" t="s">
        <v>821</v>
      </c>
      <c r="HO144" s="351">
        <f t="shared" si="118"/>
        <v>1</v>
      </c>
      <c r="HP144" s="351" t="str">
        <f t="shared" si="119"/>
        <v>не выгружено 00</v>
      </c>
      <c r="HQ144" s="351" t="str">
        <f t="shared" si="120"/>
        <v>выгружено A1</v>
      </c>
      <c r="HR144" s="351">
        <f t="shared" si="121"/>
        <v>1</v>
      </c>
      <c r="HS144" s="351" t="b">
        <f t="shared" si="122"/>
        <v>0</v>
      </c>
      <c r="HT144" s="351" t="str">
        <f t="shared" si="123"/>
        <v>Выпустить в 00</v>
      </c>
      <c r="HU144" s="351" t="str">
        <f t="shared" si="124"/>
        <v>0055-P2-CPC-GA1-TRM-00409</v>
      </c>
      <c r="HV144" s="351">
        <f t="shared" si="125"/>
        <v>44001</v>
      </c>
      <c r="HW144" s="351" t="str">
        <f t="shared" si="126"/>
        <v>0055-P2-CPC-GA1-TRM-00409</v>
      </c>
      <c r="HX144" s="351">
        <f t="shared" si="127"/>
        <v>44033</v>
      </c>
      <c r="HY144" s="364"/>
      <c r="HZ144" s="361" t="str">
        <f t="shared" si="128"/>
        <v>выгружено</v>
      </c>
      <c r="IA144" s="361" t="str">
        <f t="shared" si="129"/>
        <v>A1</v>
      </c>
      <c r="IB144" s="361">
        <f t="shared" si="130"/>
        <v>1</v>
      </c>
      <c r="IC144" s="361">
        <f t="shared" si="131"/>
        <v>1</v>
      </c>
      <c r="ID144" s="351" t="str">
        <f t="shared" si="132"/>
        <v>1</v>
      </c>
      <c r="IE144" s="351" t="s">
        <v>894</v>
      </c>
      <c r="IF144" s="356">
        <v>1</v>
      </c>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row>
    <row r="145" spans="1:287" s="1" customFormat="1" ht="57" customHeight="1">
      <c r="A145" s="15"/>
      <c r="B145" s="31" t="s">
        <v>164</v>
      </c>
      <c r="C145" s="31" t="s">
        <v>165</v>
      </c>
      <c r="D145" s="14"/>
      <c r="E145" s="14"/>
      <c r="F145" s="14"/>
      <c r="G145" s="14"/>
      <c r="H145" s="14" t="s">
        <v>723</v>
      </c>
      <c r="I145" s="14" t="s">
        <v>724</v>
      </c>
      <c r="J145" s="14"/>
      <c r="K145" s="14"/>
      <c r="L145" s="14"/>
      <c r="M145" s="14"/>
      <c r="N145" s="14"/>
      <c r="O145" s="14"/>
      <c r="P145" s="14" t="s">
        <v>725</v>
      </c>
      <c r="Q145" s="14" t="s">
        <v>726</v>
      </c>
      <c r="R145" s="14" t="s">
        <v>210</v>
      </c>
      <c r="S145" s="14" t="s">
        <v>401</v>
      </c>
      <c r="T145" s="14" t="s">
        <v>400</v>
      </c>
      <c r="U145" s="14" t="s">
        <v>166</v>
      </c>
      <c r="V145" s="14"/>
      <c r="W145" s="14" t="str">
        <f>CONCATENATE(X145,"-",Y145,"-",Z145,AA145,,AB145,"-",AC145)</f>
        <v>4-30-JFMC-0001</v>
      </c>
      <c r="X145" s="31">
        <v>4</v>
      </c>
      <c r="Y145" s="31">
        <v>30</v>
      </c>
      <c r="Z145" s="14" t="s">
        <v>338</v>
      </c>
      <c r="AA145" s="14" t="s">
        <v>333</v>
      </c>
      <c r="AB145" s="14"/>
      <c r="AC145" s="31" t="s">
        <v>194</v>
      </c>
      <c r="AD145" s="14"/>
      <c r="AE145" s="31">
        <v>3</v>
      </c>
      <c r="AF145" s="31">
        <v>3</v>
      </c>
      <c r="AG145" s="31" t="s">
        <v>174</v>
      </c>
      <c r="AH145" s="31">
        <v>437</v>
      </c>
      <c r="AI145" s="31" t="s">
        <v>198</v>
      </c>
      <c r="AJ145" s="14"/>
      <c r="AK145" s="14"/>
      <c r="AL145" s="14" t="s">
        <v>129</v>
      </c>
      <c r="AM145" s="14"/>
      <c r="AN145" s="14" t="s">
        <v>176</v>
      </c>
      <c r="AO145" s="14" t="str">
        <f>CONCATENATE("0055-",B145,"-",C145,"-","4",".",AE145,".",AF145,".",AG145,".",AH145,"-",AL145,".",AN145,"-",AI145)</f>
        <v>0055-CPC-GA1-4.3.3.30.437-PS.SP-0002</v>
      </c>
      <c r="AP145" s="14" t="str">
        <f>CONCATENATE("0055-",B145,"-",C145,"-","4",".",AE145,".",AF145,".",AG145,".",AH145,"-",AL145,"-",AN145,"-",AI145,"_",BD145,"_",U145)</f>
        <v>0055-CPC-GA1-4.3.3.30.437-PS-SP-0002_A1_ER</v>
      </c>
      <c r="AQ145" s="21" t="s">
        <v>645</v>
      </c>
      <c r="AR145" s="21" t="s">
        <v>915</v>
      </c>
      <c r="AS145" s="21"/>
      <c r="AT145" s="21"/>
      <c r="AU145" s="21" t="s">
        <v>350</v>
      </c>
      <c r="AV145" s="21" t="s">
        <v>366</v>
      </c>
      <c r="AW145" s="21" t="str">
        <f>CONCATENATE(AQ145," ",AS145,CHAR(10),W145,CHAR(10),AU145)</f>
        <v>AFA&amp;FFS Marshalling cabinet KSPA 9030-01/TECON TU 4371-001-00159093-07 REV.5. 
4-30-JFMC-0001
List of elements</v>
      </c>
      <c r="AX145" s="21" t="str">
        <f>CONCATENATE(AR145," ",AT145,CHAR(10),W145,CHAR(10),AV145)</f>
        <v>Контроллер для систем пожарной автоматики КСПА 9030-01/Текон, ТУ 4371-001-00159093-07 изм.5. Шкаф кроссовый АСПС и ПТ. 
4-30-JFMC-0001
Перечень элементов</v>
      </c>
      <c r="AY145" s="14"/>
      <c r="AZ145" s="14" t="s">
        <v>798</v>
      </c>
      <c r="BA145" s="14" t="s">
        <v>600</v>
      </c>
      <c r="BB145" s="14" t="str">
        <f t="shared" si="162"/>
        <v>A1</v>
      </c>
      <c r="BC145" s="14" t="str">
        <f t="shared" si="163"/>
        <v>IFR</v>
      </c>
      <c r="BD145" s="14" t="str">
        <f>BB145</f>
        <v>A1</v>
      </c>
      <c r="BE145" s="14"/>
      <c r="BF145" s="14"/>
      <c r="BG145" s="20"/>
      <c r="BH145" s="14"/>
      <c r="BI145" s="14"/>
      <c r="BJ145" s="336">
        <v>44088</v>
      </c>
      <c r="BK145" s="336">
        <f ca="1">IF(BM145&gt;0,BL145,IF(BJ145&lt;TODAY(),WORKDAY(TODAY(),10),BJ145))</f>
        <v>44001</v>
      </c>
      <c r="BL145" s="41">
        <v>44001</v>
      </c>
      <c r="BM145" s="14" t="s">
        <v>873</v>
      </c>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336">
        <f>WORKDAY(BJ145,20)</f>
        <v>44116</v>
      </c>
      <c r="CR145" s="336">
        <f ca="1">IF(BM145&gt;0,WORKDAY(BK145,20),"-")</f>
        <v>44029</v>
      </c>
      <c r="CS145" s="336">
        <v>44033</v>
      </c>
      <c r="CT145" s="325" t="s">
        <v>905</v>
      </c>
      <c r="CU145" s="143">
        <v>1</v>
      </c>
      <c r="CV145" s="41">
        <f>FG145-(0)</f>
        <v>43643</v>
      </c>
      <c r="CW145" s="41">
        <f ca="1">IF(CT145&gt;0,WORKDAY(CR145,10),"-")</f>
        <v>44043</v>
      </c>
      <c r="CX145" s="14"/>
      <c r="CY145" s="14"/>
      <c r="CZ145" s="41" t="str">
        <f>IF(CY145&gt;0,WORKDAY(CV145,10),"-")</f>
        <v>-</v>
      </c>
      <c r="DA145" s="41" t="str">
        <f>IF(CY145&gt;0,WORKDAY(CW145,10),"-")</f>
        <v>-</v>
      </c>
      <c r="DB145" s="14"/>
      <c r="DC145" s="14"/>
      <c r="DD145" s="143"/>
      <c r="DE145" s="41" t="str">
        <f>IF(DC145&gt;0,WORKDAY(CZ145,10),"-")</f>
        <v>-</v>
      </c>
      <c r="DF145" s="41" t="str">
        <f>IF(DC145&gt;0,WORKDAY(DA145,10),"-")</f>
        <v>-</v>
      </c>
      <c r="DG145" s="14"/>
      <c r="DH145" s="14"/>
      <c r="DI145" s="41" t="str">
        <f>IF(DH145&gt;0,WORKDAY(DE145,10),"-")</f>
        <v>-</v>
      </c>
      <c r="DJ145" s="41" t="str">
        <f>IF(DH145&gt;0,WORKDAY(DF145,10),"-")</f>
        <v>-</v>
      </c>
      <c r="DK145" s="14"/>
      <c r="DL145" s="14"/>
      <c r="DM145" s="143"/>
      <c r="DN145" s="41" t="str">
        <f>IF(DL145&gt;0,WORKDAY(DI145,10),"-")</f>
        <v>-</v>
      </c>
      <c r="DO145" s="41" t="str">
        <f>IF(DL145&gt;0,WORKDAY(DJ145,10),"-")</f>
        <v>-</v>
      </c>
      <c r="DP145" s="14"/>
      <c r="DQ145" s="14"/>
      <c r="DR145" s="41" t="str">
        <f>IF(DQ145&gt;0,WORKDAY(DN145,10),"-")</f>
        <v>-</v>
      </c>
      <c r="DS145" s="41" t="str">
        <f>IF(DQ145&gt;0,WORKDAY(DO145,10),"-")</f>
        <v>-</v>
      </c>
      <c r="DT145" s="14"/>
      <c r="DU145" s="14"/>
      <c r="DV145" s="205"/>
      <c r="DW145" s="41" t="str">
        <f>IF(DU145&gt;0,WORKDAY(DR145,10),"-")</f>
        <v>-</v>
      </c>
      <c r="DX145" s="41" t="str">
        <f>IF(DU145&gt;0,WORKDAY(DS145,10),"-")</f>
        <v>-</v>
      </c>
      <c r="DY145" s="14"/>
      <c r="DZ145" s="14"/>
      <c r="EA145" s="41" t="str">
        <f>IF(DZ145&gt;0,WORKDAY(DW145,10),"-")</f>
        <v>-</v>
      </c>
      <c r="EB145" s="41" t="str">
        <f>IF(DZ145&gt;0,WORKDAY(DX145,10),"-")</f>
        <v>-</v>
      </c>
      <c r="EC145" s="14"/>
      <c r="ED145" s="14"/>
      <c r="EE145" s="205"/>
      <c r="EF145" s="41" t="str">
        <f>IF(ED145&gt;0,WORKDAY(EA145,10),"-")</f>
        <v>-</v>
      </c>
      <c r="EG145" s="41" t="str">
        <f>IF(ED145&gt;0,WORKDAY(EB145,10),"-")</f>
        <v>-</v>
      </c>
      <c r="EH145" s="14"/>
      <c r="EI145" s="14"/>
      <c r="EJ145" s="41" t="str">
        <f>IF(EI145&gt;0,WORKDAY(EF145,10),"-")</f>
        <v>-</v>
      </c>
      <c r="EK145" s="41" t="str">
        <f>IF(EI145&gt;0,WORKDAY(EG145,10),"-")</f>
        <v>-</v>
      </c>
      <c r="EL145" s="14"/>
      <c r="EM145" s="14"/>
      <c r="EN145" s="205"/>
      <c r="EO145" s="41" t="str">
        <f>IF(EM145&gt;0,WORKDAY(EJ145,10),"-")</f>
        <v>-</v>
      </c>
      <c r="EP145" s="41" t="str">
        <f>IF(EM145&gt;0,WORKDAY(EK145,10),"-")</f>
        <v>-</v>
      </c>
      <c r="EQ145" s="14"/>
      <c r="ER145" s="14"/>
      <c r="ES145" s="41" t="str">
        <f>IF(ER145&gt;0,WORKDAY(EO145,10),"-")</f>
        <v>-</v>
      </c>
      <c r="ET145" s="41" t="str">
        <f>IF(ER145&gt;0,WORKDAY(EP145,10),"-")</f>
        <v>-</v>
      </c>
      <c r="EU145" s="14"/>
      <c r="EV145" s="14"/>
      <c r="EW145" s="205"/>
      <c r="EX145" s="41" t="str">
        <f>IF(EV145&gt;0,WORKDAY(ES145,10),"-")</f>
        <v>-</v>
      </c>
      <c r="EY145" s="41" t="str">
        <f>IF(EV145&gt;0,WORKDAY(ET145,10),"-")</f>
        <v>-</v>
      </c>
      <c r="EZ145" s="14"/>
      <c r="FA145" s="14"/>
      <c r="FB145" s="41" t="str">
        <f>IF(FA145&gt;0,WORKDAY(EX145,10),"-")</f>
        <v>-</v>
      </c>
      <c r="FC145" s="41" t="str">
        <f>IF(FA145&gt;0,WORKDAY(EY145,10),"-")</f>
        <v>-</v>
      </c>
      <c r="FD145" s="14"/>
      <c r="FE145" s="14"/>
      <c r="FF145" s="295"/>
      <c r="FG145" s="41">
        <v>43643</v>
      </c>
      <c r="FH145" s="41">
        <f ca="1">IF(BK145&gt;0,IF(DH145&gt;0,WORKDAY(DG145,20),IF(CY145&gt;0,WORKDAY(CX145,30),IF(CT145&gt;0,WORKDAY(CS145,40),FG145))),"-")</f>
        <v>44089</v>
      </c>
      <c r="FI145" s="41"/>
      <c r="FJ145" s="14"/>
      <c r="FK145" s="41" t="str">
        <f>IF(FJ145&gt;0,WORKDAY(FG145,10),"-")</f>
        <v>-</v>
      </c>
      <c r="FL145" s="41" t="str">
        <f>IF(FJ145&gt;0,WORKDAY(FH145,10),"-")</f>
        <v>-</v>
      </c>
      <c r="FM145" s="14"/>
      <c r="FN145" s="14"/>
      <c r="FO145" s="143"/>
      <c r="FP145" s="41">
        <v>43643</v>
      </c>
      <c r="FQ145" s="41" t="str">
        <f>IF(BT145&gt;0,IF(DQ145&gt;0,WORKDAY(DP145,20),IF(DH145&gt;0,WORKDAY(DG145,30),IF(DC145&gt;0,WORKDAY(DB145,40),FP145))),"-")</f>
        <v>-</v>
      </c>
      <c r="FR145" s="295"/>
      <c r="FS145" s="14"/>
      <c r="FT145" s="41" t="str">
        <f>IF(FS145&gt;0,WORKDAY(FP145,10),"-")</f>
        <v>-</v>
      </c>
      <c r="FU145" s="41" t="str">
        <f>IF(FS145&gt;0,WORKDAY(FQ145,10),"-")</f>
        <v>-</v>
      </c>
      <c r="FV145" s="14"/>
      <c r="FW145" s="14"/>
      <c r="FX145" s="205"/>
      <c r="FY145" s="41">
        <v>43643</v>
      </c>
      <c r="FZ145" s="41" t="str">
        <f>IF(CC145&gt;0,IF(DZ145&gt;0,WORKDAY(DY145,20),IF(DQ145&gt;0,WORKDAY(DP145,30),IF(DL145&gt;0,WORKDAY(DK145,40),FY145))),"-")</f>
        <v>-</v>
      </c>
      <c r="GA145" s="14"/>
      <c r="GB145" s="14"/>
      <c r="GC145" s="41" t="str">
        <f>IF(GB145&gt;0,WORKDAY(FY145,10),"-")</f>
        <v>-</v>
      </c>
      <c r="GD145" s="41" t="str">
        <f>IF(GB145&gt;0,WORKDAY(FZ145,10),"-")</f>
        <v>-</v>
      </c>
      <c r="GE145" s="14"/>
      <c r="GF145" s="14"/>
      <c r="GG145" s="205"/>
      <c r="GH145" s="41"/>
      <c r="GI145" s="41"/>
      <c r="GJ145" s="14"/>
      <c r="GK145" s="14"/>
      <c r="GL145" s="41" t="str">
        <f>IF(GK145&gt;0,WORKDAY(GH145,10),"-")</f>
        <v>-</v>
      </c>
      <c r="GM145" s="41" t="str">
        <f>IF(GK145&gt;0,WORKDAY(GI145,10),"-")</f>
        <v>-</v>
      </c>
      <c r="GN145" s="14"/>
      <c r="GO145" s="14"/>
      <c r="GP145" s="228"/>
      <c r="GQ145" s="295"/>
      <c r="GR145" s="295"/>
      <c r="GS145" s="295"/>
      <c r="GT145" s="295"/>
      <c r="GU145" s="295"/>
      <c r="GV145" s="295"/>
      <c r="GW145" s="295"/>
      <c r="GX145" s="295"/>
      <c r="GY145" s="295"/>
      <c r="GZ145" s="147"/>
      <c r="HA145" s="143">
        <f t="shared" ca="1" si="109"/>
        <v>1</v>
      </c>
      <c r="HB145" s="44">
        <f t="shared" ca="1" si="110"/>
        <v>1.3819095477386936E-3</v>
      </c>
      <c r="HC145" s="44">
        <f t="shared" ca="1" si="111"/>
        <v>2.5125628140703518E-3</v>
      </c>
      <c r="HD145" s="44">
        <f t="shared" ca="1" si="112"/>
        <v>2.2357723577235778E-3</v>
      </c>
      <c r="HE145" s="44">
        <f t="shared" ca="1" si="113"/>
        <v>4.0650406504065045E-3</v>
      </c>
      <c r="HF145" s="44"/>
      <c r="HG145" s="44"/>
      <c r="HH145" s="261"/>
      <c r="HI145" s="14" t="str">
        <f t="shared" si="114"/>
        <v>GA</v>
      </c>
      <c r="HJ145" s="41">
        <f t="shared" si="115"/>
        <v>44001</v>
      </c>
      <c r="HK145" s="267" t="str">
        <f t="shared" si="116"/>
        <v>A1</v>
      </c>
      <c r="HL145" s="268" t="str">
        <f t="shared" si="117"/>
        <v>0055-P2-GA1-CPC-TRM-00508</v>
      </c>
      <c r="HM145" s="320">
        <v>1</v>
      </c>
      <c r="HN145" t="s">
        <v>821</v>
      </c>
      <c r="HO145" s="351">
        <f t="shared" si="118"/>
        <v>1</v>
      </c>
      <c r="HP145" s="351" t="str">
        <f t="shared" si="119"/>
        <v>не выгружено 00</v>
      </c>
      <c r="HQ145" s="351" t="str">
        <f t="shared" si="120"/>
        <v>выгружено A1</v>
      </c>
      <c r="HR145" s="351">
        <f t="shared" si="121"/>
        <v>1</v>
      </c>
      <c r="HS145" s="351" t="b">
        <f t="shared" si="122"/>
        <v>0</v>
      </c>
      <c r="HT145" s="351" t="str">
        <f t="shared" si="123"/>
        <v>Выпустить в 00</v>
      </c>
      <c r="HU145" s="351" t="str">
        <f t="shared" si="124"/>
        <v>0055-P2-CPC-GA1-TRM-00409</v>
      </c>
      <c r="HV145" s="351">
        <f t="shared" si="125"/>
        <v>44001</v>
      </c>
      <c r="HW145" s="351" t="str">
        <f t="shared" si="126"/>
        <v>0055-P2-CPC-GA1-TRM-00409</v>
      </c>
      <c r="HX145" s="351">
        <f t="shared" si="127"/>
        <v>44033</v>
      </c>
      <c r="HY145" s="364"/>
      <c r="HZ145" s="361" t="str">
        <f t="shared" si="128"/>
        <v>выгружено</v>
      </c>
      <c r="IA145" s="361" t="str">
        <f t="shared" si="129"/>
        <v>A1</v>
      </c>
      <c r="IB145" s="361">
        <f t="shared" si="130"/>
        <v>1</v>
      </c>
      <c r="IC145" s="361">
        <f t="shared" si="131"/>
        <v>1</v>
      </c>
      <c r="ID145" s="351" t="str">
        <f t="shared" si="132"/>
        <v>1</v>
      </c>
      <c r="IE145" s="351" t="s">
        <v>894</v>
      </c>
      <c r="IF145" s="356">
        <v>1</v>
      </c>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row>
    <row r="146" spans="1:287" s="1" customFormat="1" ht="57" customHeight="1">
      <c r="A146" s="15"/>
      <c r="B146" s="31" t="s">
        <v>164</v>
      </c>
      <c r="C146" s="31" t="s">
        <v>165</v>
      </c>
      <c r="D146" s="14"/>
      <c r="E146" s="14"/>
      <c r="F146" s="14"/>
      <c r="G146" s="14"/>
      <c r="H146" s="14" t="s">
        <v>723</v>
      </c>
      <c r="I146" s="14" t="s">
        <v>724</v>
      </c>
      <c r="J146" s="14"/>
      <c r="K146" s="14"/>
      <c r="L146" s="14"/>
      <c r="M146" s="14"/>
      <c r="N146" s="14"/>
      <c r="O146" s="14"/>
      <c r="P146" s="14" t="s">
        <v>725</v>
      </c>
      <c r="Q146" s="14" t="s">
        <v>726</v>
      </c>
      <c r="R146" s="14" t="s">
        <v>210</v>
      </c>
      <c r="S146" s="14" t="s">
        <v>401</v>
      </c>
      <c r="T146" s="14" t="s">
        <v>400</v>
      </c>
      <c r="U146" s="14" t="s">
        <v>166</v>
      </c>
      <c r="V146" s="14"/>
      <c r="W146" s="14" t="str">
        <f>CONCATENATE(X146,"-",Y146,"-",Z146,AA146,,AB146,"-",AC146)</f>
        <v>4-30-JFMC-0001</v>
      </c>
      <c r="X146" s="31">
        <v>4</v>
      </c>
      <c r="Y146" s="31">
        <v>30</v>
      </c>
      <c r="Z146" s="14" t="s">
        <v>338</v>
      </c>
      <c r="AA146" s="14" t="s">
        <v>333</v>
      </c>
      <c r="AB146" s="14"/>
      <c r="AC146" s="31" t="s">
        <v>194</v>
      </c>
      <c r="AD146" s="14"/>
      <c r="AE146" s="31">
        <v>3</v>
      </c>
      <c r="AF146" s="31">
        <v>3</v>
      </c>
      <c r="AG146" s="31" t="s">
        <v>174</v>
      </c>
      <c r="AH146" s="31">
        <v>437</v>
      </c>
      <c r="AI146" s="31" t="s">
        <v>198</v>
      </c>
      <c r="AJ146" s="14"/>
      <c r="AK146" s="14"/>
      <c r="AL146" s="14" t="s">
        <v>129</v>
      </c>
      <c r="AM146" s="14"/>
      <c r="AN146" s="14" t="s">
        <v>177</v>
      </c>
      <c r="AO146" s="14" t="str">
        <f>CONCATENATE("0055-",B146,"-",C146,"-","4",".",AE146,".",AF146,".",AG146,".",AH146,"-",AL146,".",AN146,"-",AI146)</f>
        <v>0055-CPC-GA1-4.3.3.30.437-PS.V0-0002</v>
      </c>
      <c r="AP146" s="14" t="str">
        <f>CONCATENATE("0055-",B146,"-",C146,"-","4",".",AE146,".",AF146,".",AG146,".",AH146,"-",AL146,"-",AN146,"-",AI146,"_",BD146,"_",U146)</f>
        <v>0055-CPC-GA1-4.3.3.30.437-PS-V0-0002_A1_ER</v>
      </c>
      <c r="AQ146" s="21" t="s">
        <v>645</v>
      </c>
      <c r="AR146" s="21" t="s">
        <v>915</v>
      </c>
      <c r="AS146" s="21"/>
      <c r="AT146" s="21"/>
      <c r="AU146" s="21" t="s">
        <v>351</v>
      </c>
      <c r="AV146" s="21" t="s">
        <v>367</v>
      </c>
      <c r="AW146" s="21" t="str">
        <f>CONCATENATE(AQ146," ",AS146,CHAR(10),W146,CHAR(10),AU146)</f>
        <v>AFA&amp;FFS Marshalling cabinet KSPA 9030-01/TECON TU 4371-001-00159093-07 REV.5. 
4-30-JFMC-0001
General view drawings</v>
      </c>
      <c r="AX146" s="21" t="str">
        <f>CONCATENATE(AR146," ",AT146,CHAR(10),W146,CHAR(10),AV146)</f>
        <v>Контроллер для систем пожарной автоматики КСПА 9030-01/Текон, ТУ 4371-001-00159093-07 изм.5. Шкаф кроссовый АСПС и ПТ. 
4-30-JFMC-0001
Чертеж общего вида</v>
      </c>
      <c r="AY146" s="14"/>
      <c r="AZ146" s="14" t="s">
        <v>798</v>
      </c>
      <c r="BA146" s="14" t="s">
        <v>600</v>
      </c>
      <c r="BB146" s="14" t="str">
        <f t="shared" si="162"/>
        <v>A1</v>
      </c>
      <c r="BC146" s="14" t="str">
        <f t="shared" si="163"/>
        <v>IFR</v>
      </c>
      <c r="BD146" s="14" t="str">
        <f>BB146</f>
        <v>A1</v>
      </c>
      <c r="BE146" s="14"/>
      <c r="BF146" s="14"/>
      <c r="BG146" s="20"/>
      <c r="BH146" s="14"/>
      <c r="BI146" s="14"/>
      <c r="BJ146" s="336">
        <v>44088</v>
      </c>
      <c r="BK146" s="336">
        <f ca="1">IF(BM146&gt;0,BL146,IF(BJ146&lt;TODAY(),WORKDAY(TODAY(),10),BJ146))</f>
        <v>44001</v>
      </c>
      <c r="BL146" s="41">
        <v>44001</v>
      </c>
      <c r="BM146" s="14" t="s">
        <v>873</v>
      </c>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336">
        <f>WORKDAY(BJ146,20)</f>
        <v>44116</v>
      </c>
      <c r="CR146" s="336">
        <f ca="1">IF(BM146&gt;0,WORKDAY(BK146,20),"-")</f>
        <v>44029</v>
      </c>
      <c r="CS146" s="336">
        <v>44033</v>
      </c>
      <c r="CT146" s="325" t="s">
        <v>905</v>
      </c>
      <c r="CU146" s="143">
        <v>1</v>
      </c>
      <c r="CV146" s="41">
        <f>FG146-(0)</f>
        <v>43643</v>
      </c>
      <c r="CW146" s="41">
        <f ca="1">IF(CT146&gt;0,WORKDAY(CR146,10),"-")</f>
        <v>44043</v>
      </c>
      <c r="CX146" s="14"/>
      <c r="CY146" s="14"/>
      <c r="CZ146" s="41" t="str">
        <f>IF(CY146&gt;0,WORKDAY(CV146,10),"-")</f>
        <v>-</v>
      </c>
      <c r="DA146" s="41" t="str">
        <f>IF(CY146&gt;0,WORKDAY(CW146,10),"-")</f>
        <v>-</v>
      </c>
      <c r="DB146" s="14"/>
      <c r="DC146" s="14"/>
      <c r="DD146" s="143"/>
      <c r="DE146" s="41" t="str">
        <f>IF(DC146&gt;0,WORKDAY(CZ146,10),"-")</f>
        <v>-</v>
      </c>
      <c r="DF146" s="41" t="str">
        <f>IF(DC146&gt;0,WORKDAY(DA146,10),"-")</f>
        <v>-</v>
      </c>
      <c r="DG146" s="14"/>
      <c r="DH146" s="14"/>
      <c r="DI146" s="41" t="str">
        <f>IF(DH146&gt;0,WORKDAY(DE146,10),"-")</f>
        <v>-</v>
      </c>
      <c r="DJ146" s="41" t="str">
        <f>IF(DH146&gt;0,WORKDAY(DF146,10),"-")</f>
        <v>-</v>
      </c>
      <c r="DK146" s="14"/>
      <c r="DL146" s="14"/>
      <c r="DM146" s="143"/>
      <c r="DN146" s="41" t="str">
        <f>IF(DL146&gt;0,WORKDAY(DI146,10),"-")</f>
        <v>-</v>
      </c>
      <c r="DO146" s="41" t="str">
        <f>IF(DL146&gt;0,WORKDAY(DJ146,10),"-")</f>
        <v>-</v>
      </c>
      <c r="DP146" s="14"/>
      <c r="DQ146" s="14"/>
      <c r="DR146" s="41" t="str">
        <f>IF(DQ146&gt;0,WORKDAY(DN146,10),"-")</f>
        <v>-</v>
      </c>
      <c r="DS146" s="41" t="str">
        <f>IF(DQ146&gt;0,WORKDAY(DO146,10),"-")</f>
        <v>-</v>
      </c>
      <c r="DT146" s="14"/>
      <c r="DU146" s="14"/>
      <c r="DV146" s="205"/>
      <c r="DW146" s="41" t="str">
        <f>IF(DU146&gt;0,WORKDAY(DR146,10),"-")</f>
        <v>-</v>
      </c>
      <c r="DX146" s="41" t="str">
        <f>IF(DU146&gt;0,WORKDAY(DS146,10),"-")</f>
        <v>-</v>
      </c>
      <c r="DY146" s="14"/>
      <c r="DZ146" s="14"/>
      <c r="EA146" s="41" t="str">
        <f>IF(DZ146&gt;0,WORKDAY(DW146,10),"-")</f>
        <v>-</v>
      </c>
      <c r="EB146" s="41" t="str">
        <f>IF(DZ146&gt;0,WORKDAY(DX146,10),"-")</f>
        <v>-</v>
      </c>
      <c r="EC146" s="14"/>
      <c r="ED146" s="14"/>
      <c r="EE146" s="205"/>
      <c r="EF146" s="41" t="str">
        <f>IF(ED146&gt;0,WORKDAY(EA146,10),"-")</f>
        <v>-</v>
      </c>
      <c r="EG146" s="41" t="str">
        <f>IF(ED146&gt;0,WORKDAY(EB146,10),"-")</f>
        <v>-</v>
      </c>
      <c r="EH146" s="14"/>
      <c r="EI146" s="14"/>
      <c r="EJ146" s="41" t="str">
        <f>IF(EI146&gt;0,WORKDAY(EF146,10),"-")</f>
        <v>-</v>
      </c>
      <c r="EK146" s="41" t="str">
        <f>IF(EI146&gt;0,WORKDAY(EG146,10),"-")</f>
        <v>-</v>
      </c>
      <c r="EL146" s="14"/>
      <c r="EM146" s="14"/>
      <c r="EN146" s="205"/>
      <c r="EO146" s="41" t="str">
        <f>IF(EM146&gt;0,WORKDAY(EJ146,10),"-")</f>
        <v>-</v>
      </c>
      <c r="EP146" s="41" t="str">
        <f>IF(EM146&gt;0,WORKDAY(EK146,10),"-")</f>
        <v>-</v>
      </c>
      <c r="EQ146" s="14"/>
      <c r="ER146" s="14"/>
      <c r="ES146" s="41" t="str">
        <f>IF(ER146&gt;0,WORKDAY(EO146,10),"-")</f>
        <v>-</v>
      </c>
      <c r="ET146" s="41" t="str">
        <f>IF(ER146&gt;0,WORKDAY(EP146,10),"-")</f>
        <v>-</v>
      </c>
      <c r="EU146" s="14"/>
      <c r="EV146" s="14"/>
      <c r="EW146" s="205"/>
      <c r="EX146" s="41" t="str">
        <f>IF(EV146&gt;0,WORKDAY(ES146,10),"-")</f>
        <v>-</v>
      </c>
      <c r="EY146" s="41" t="str">
        <f>IF(EV146&gt;0,WORKDAY(ET146,10),"-")</f>
        <v>-</v>
      </c>
      <c r="EZ146" s="14"/>
      <c r="FA146" s="14"/>
      <c r="FB146" s="41" t="str">
        <f>IF(FA146&gt;0,WORKDAY(EX146,10),"-")</f>
        <v>-</v>
      </c>
      <c r="FC146" s="41" t="str">
        <f>IF(FA146&gt;0,WORKDAY(EY146,10),"-")</f>
        <v>-</v>
      </c>
      <c r="FD146" s="14"/>
      <c r="FE146" s="14"/>
      <c r="FF146" s="295"/>
      <c r="FG146" s="41">
        <v>43643</v>
      </c>
      <c r="FH146" s="41">
        <f ca="1">IF(BK146&gt;0,IF(DH146&gt;0,WORKDAY(DG146,20),IF(CY146&gt;0,WORKDAY(CX146,30),IF(CT146&gt;0,WORKDAY(CS146,40),FG146))),"-")</f>
        <v>44089</v>
      </c>
      <c r="FI146" s="41"/>
      <c r="FJ146" s="14"/>
      <c r="FK146" s="41" t="str">
        <f>IF(FJ146&gt;0,WORKDAY(FG146,10),"-")</f>
        <v>-</v>
      </c>
      <c r="FL146" s="41" t="str">
        <f>IF(FJ146&gt;0,WORKDAY(FH146,10),"-")</f>
        <v>-</v>
      </c>
      <c r="FM146" s="14"/>
      <c r="FN146" s="14"/>
      <c r="FO146" s="143"/>
      <c r="FP146" s="41">
        <v>43643</v>
      </c>
      <c r="FQ146" s="41" t="str">
        <f>IF(BT146&gt;0,IF(DQ146&gt;0,WORKDAY(DP146,20),IF(DH146&gt;0,WORKDAY(DG146,30),IF(DC146&gt;0,WORKDAY(DB146,40),FP146))),"-")</f>
        <v>-</v>
      </c>
      <c r="FR146" s="295"/>
      <c r="FS146" s="14"/>
      <c r="FT146" s="41" t="str">
        <f>IF(FS146&gt;0,WORKDAY(FP146,10),"-")</f>
        <v>-</v>
      </c>
      <c r="FU146" s="41" t="str">
        <f>IF(FS146&gt;0,WORKDAY(FQ146,10),"-")</f>
        <v>-</v>
      </c>
      <c r="FV146" s="14"/>
      <c r="FW146" s="14"/>
      <c r="FX146" s="205"/>
      <c r="FY146" s="41">
        <v>43643</v>
      </c>
      <c r="FZ146" s="41" t="str">
        <f>IF(CC146&gt;0,IF(DZ146&gt;0,WORKDAY(DY146,20),IF(DQ146&gt;0,WORKDAY(DP146,30),IF(DL146&gt;0,WORKDAY(DK146,40),FY146))),"-")</f>
        <v>-</v>
      </c>
      <c r="GA146" s="14"/>
      <c r="GB146" s="14"/>
      <c r="GC146" s="41" t="str">
        <f>IF(GB146&gt;0,WORKDAY(FY146,10),"-")</f>
        <v>-</v>
      </c>
      <c r="GD146" s="41" t="str">
        <f>IF(GB146&gt;0,WORKDAY(FZ146,10),"-")</f>
        <v>-</v>
      </c>
      <c r="GE146" s="14"/>
      <c r="GF146" s="14"/>
      <c r="GG146" s="205"/>
      <c r="GH146" s="41"/>
      <c r="GI146" s="41"/>
      <c r="GJ146" s="14"/>
      <c r="GK146" s="14"/>
      <c r="GL146" s="41" t="str">
        <f>IF(GK146&gt;0,WORKDAY(GH146,10),"-")</f>
        <v>-</v>
      </c>
      <c r="GM146" s="41" t="str">
        <f>IF(GK146&gt;0,WORKDAY(GI146,10),"-")</f>
        <v>-</v>
      </c>
      <c r="GN146" s="14"/>
      <c r="GO146" s="14"/>
      <c r="GP146" s="228"/>
      <c r="GQ146" s="295"/>
      <c r="GR146" s="295"/>
      <c r="GS146" s="295"/>
      <c r="GT146" s="295"/>
      <c r="GU146" s="295"/>
      <c r="GV146" s="295"/>
      <c r="GW146" s="295"/>
      <c r="GX146" s="295"/>
      <c r="GY146" s="295"/>
      <c r="GZ146" s="147"/>
      <c r="HA146" s="143">
        <f t="shared" ca="1" si="109"/>
        <v>1</v>
      </c>
      <c r="HB146" s="44">
        <f t="shared" ca="1" si="110"/>
        <v>1.3819095477386936E-3</v>
      </c>
      <c r="HC146" s="44">
        <f t="shared" ca="1" si="111"/>
        <v>2.5125628140703518E-3</v>
      </c>
      <c r="HD146" s="44">
        <f t="shared" ca="1" si="112"/>
        <v>2.2357723577235778E-3</v>
      </c>
      <c r="HE146" s="44">
        <f t="shared" ca="1" si="113"/>
        <v>4.0650406504065045E-3</v>
      </c>
      <c r="HF146" s="44"/>
      <c r="HG146" s="44"/>
      <c r="HH146" s="261"/>
      <c r="HI146" s="14" t="str">
        <f t="shared" si="114"/>
        <v>GA</v>
      </c>
      <c r="HJ146" s="41">
        <f t="shared" si="115"/>
        <v>44001</v>
      </c>
      <c r="HK146" s="267" t="str">
        <f t="shared" si="116"/>
        <v>A1</v>
      </c>
      <c r="HL146" s="268" t="str">
        <f t="shared" si="117"/>
        <v>0055-P2-GA1-CPC-TRM-00508</v>
      </c>
      <c r="HM146" s="320">
        <v>1</v>
      </c>
      <c r="HN146" t="s">
        <v>821</v>
      </c>
      <c r="HO146" s="351">
        <f t="shared" si="118"/>
        <v>1</v>
      </c>
      <c r="HP146" s="351" t="str">
        <f t="shared" si="119"/>
        <v>не выгружено 00</v>
      </c>
      <c r="HQ146" s="351" t="str">
        <f t="shared" si="120"/>
        <v>выгружено A1</v>
      </c>
      <c r="HR146" s="351">
        <f t="shared" si="121"/>
        <v>1</v>
      </c>
      <c r="HS146" s="351" t="b">
        <f t="shared" si="122"/>
        <v>0</v>
      </c>
      <c r="HT146" s="351" t="str">
        <f t="shared" si="123"/>
        <v>Выпустить в 00</v>
      </c>
      <c r="HU146" s="351" t="str">
        <f t="shared" si="124"/>
        <v>0055-P2-CPC-GA1-TRM-00409</v>
      </c>
      <c r="HV146" s="351">
        <f t="shared" si="125"/>
        <v>44001</v>
      </c>
      <c r="HW146" s="351" t="str">
        <f t="shared" si="126"/>
        <v>0055-P2-CPC-GA1-TRM-00409</v>
      </c>
      <c r="HX146" s="351">
        <f t="shared" si="127"/>
        <v>44033</v>
      </c>
      <c r="HY146" s="364"/>
      <c r="HZ146" s="361" t="str">
        <f t="shared" si="128"/>
        <v>выгружено</v>
      </c>
      <c r="IA146" s="361" t="str">
        <f t="shared" si="129"/>
        <v>A1</v>
      </c>
      <c r="IB146" s="361">
        <f t="shared" si="130"/>
        <v>1</v>
      </c>
      <c r="IC146" s="361">
        <f t="shared" si="131"/>
        <v>1</v>
      </c>
      <c r="ID146" s="351" t="str">
        <f t="shared" si="132"/>
        <v>1</v>
      </c>
      <c r="IE146" s="351" t="s">
        <v>894</v>
      </c>
      <c r="IF146" s="356">
        <v>1</v>
      </c>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row>
    <row r="147" spans="1:287" s="1" customFormat="1" ht="57" customHeight="1">
      <c r="A147" s="15"/>
      <c r="B147" s="31" t="s">
        <v>164</v>
      </c>
      <c r="C147" s="31" t="s">
        <v>165</v>
      </c>
      <c r="D147" s="14"/>
      <c r="E147" s="14"/>
      <c r="F147" s="14"/>
      <c r="G147" s="14"/>
      <c r="H147" s="14" t="s">
        <v>723</v>
      </c>
      <c r="I147" s="14" t="s">
        <v>724</v>
      </c>
      <c r="J147" s="14"/>
      <c r="K147" s="14"/>
      <c r="L147" s="14"/>
      <c r="M147" s="14"/>
      <c r="N147" s="14"/>
      <c r="O147" s="14"/>
      <c r="P147" s="14" t="s">
        <v>725</v>
      </c>
      <c r="Q147" s="14" t="s">
        <v>726</v>
      </c>
      <c r="R147" s="14" t="s">
        <v>210</v>
      </c>
      <c r="S147" s="14" t="s">
        <v>401</v>
      </c>
      <c r="T147" s="14" t="s">
        <v>400</v>
      </c>
      <c r="U147" s="14" t="s">
        <v>166</v>
      </c>
      <c r="V147" s="14"/>
      <c r="W147" s="14" t="str">
        <f>CONCATENATE(X147,"-",Y147,"-",Z147,AA147,,AB147,"-",AC147)</f>
        <v>4-30-JFMC-0001</v>
      </c>
      <c r="X147" s="31">
        <v>4</v>
      </c>
      <c r="Y147" s="31">
        <v>30</v>
      </c>
      <c r="Z147" s="14" t="s">
        <v>338</v>
      </c>
      <c r="AA147" s="14" t="s">
        <v>333</v>
      </c>
      <c r="AB147" s="14"/>
      <c r="AC147" s="31" t="s">
        <v>194</v>
      </c>
      <c r="AD147" s="14"/>
      <c r="AE147" s="31">
        <v>3</v>
      </c>
      <c r="AF147" s="31">
        <v>3</v>
      </c>
      <c r="AG147" s="31" t="s">
        <v>174</v>
      </c>
      <c r="AH147" s="31">
        <v>437</v>
      </c>
      <c r="AI147" s="31" t="s">
        <v>198</v>
      </c>
      <c r="AJ147" s="14"/>
      <c r="AK147" s="14"/>
      <c r="AL147" s="14" t="s">
        <v>129</v>
      </c>
      <c r="AM147" s="14"/>
      <c r="AN147" s="14" t="s">
        <v>178</v>
      </c>
      <c r="AO147" s="14" t="str">
        <f>CONCATENATE("0055-",B147,"-",C147,"-","4",".",AE147,".",AF147,".",AG147,".",AH147,"-",AL147,".",AN147,"-",AI147)</f>
        <v>0055-CPC-GA1-4.3.3.30.437-PS.SB-0002</v>
      </c>
      <c r="AP147" s="14" t="str">
        <f>CONCATENATE("0055-",B147,"-",C147,"-","4",".",AE147,".",AF147,".",AG147,".",AH147,"-",AL147,"-",AN147,"-",AI147,"_",BD147,"_",U147)</f>
        <v>0055-CPC-GA1-4.3.3.30.437-PS-SB-0002_A1_ER</v>
      </c>
      <c r="AQ147" s="21" t="s">
        <v>645</v>
      </c>
      <c r="AR147" s="21" t="s">
        <v>915</v>
      </c>
      <c r="AS147" s="21"/>
      <c r="AT147" s="21"/>
      <c r="AU147" s="21" t="s">
        <v>352</v>
      </c>
      <c r="AV147" s="21" t="s">
        <v>368</v>
      </c>
      <c r="AW147" s="21" t="str">
        <f>CONCATENATE(AQ147," ",AS147,CHAR(10),W147,CHAR(10),AU147)</f>
        <v>AFA&amp;FFS Marshalling cabinet KSPA 9030-01/TECON TU 4371-001-00159093-07 REV.5. 
4-30-JFMC-0001
Electrical circuits</v>
      </c>
      <c r="AX147" s="21" t="str">
        <f>CONCATENATE(AR147," ",AT147,CHAR(10),W147,CHAR(10),AV147)</f>
        <v>Контроллер для систем пожарной автоматики КСПА 9030-01/Текон, ТУ 4371-001-00159093-07 изм.5. Шкаф кроссовый АСПС и ПТ. 
4-30-JFMC-0001
Схема электрическая принципиальная</v>
      </c>
      <c r="AY147" s="14"/>
      <c r="AZ147" s="14" t="s">
        <v>798</v>
      </c>
      <c r="BA147" s="14" t="s">
        <v>600</v>
      </c>
      <c r="BB147" s="14" t="str">
        <f t="shared" si="162"/>
        <v>A1</v>
      </c>
      <c r="BC147" s="14" t="str">
        <f t="shared" si="163"/>
        <v>IFR</v>
      </c>
      <c r="BD147" s="14" t="str">
        <f>BB147</f>
        <v>A1</v>
      </c>
      <c r="BE147" s="14"/>
      <c r="BF147" s="14"/>
      <c r="BG147" s="20"/>
      <c r="BH147" s="14"/>
      <c r="BI147" s="14"/>
      <c r="BJ147" s="336">
        <v>44088</v>
      </c>
      <c r="BK147" s="336">
        <f ca="1">IF(BM147&gt;0,BL147,IF(BJ147&lt;TODAY(),WORKDAY(TODAY(),10),BJ147))</f>
        <v>44001</v>
      </c>
      <c r="BL147" s="41">
        <v>44001</v>
      </c>
      <c r="BM147" s="14" t="s">
        <v>873</v>
      </c>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336">
        <f>WORKDAY(BJ147,20)</f>
        <v>44116</v>
      </c>
      <c r="CR147" s="336">
        <f ca="1">IF(BM147&gt;0,WORKDAY(BK147,20),"-")</f>
        <v>44029</v>
      </c>
      <c r="CS147" s="336">
        <v>44033</v>
      </c>
      <c r="CT147" s="325" t="s">
        <v>905</v>
      </c>
      <c r="CU147" s="143">
        <v>1</v>
      </c>
      <c r="CV147" s="41">
        <f>FG147-(0)</f>
        <v>43643</v>
      </c>
      <c r="CW147" s="41">
        <f ca="1">IF(CT147&gt;0,WORKDAY(CR147,10),"-")</f>
        <v>44043</v>
      </c>
      <c r="CX147" s="14"/>
      <c r="CY147" s="14"/>
      <c r="CZ147" s="41" t="str">
        <f>IF(CY147&gt;0,WORKDAY(CV147,10),"-")</f>
        <v>-</v>
      </c>
      <c r="DA147" s="41" t="str">
        <f>IF(CY147&gt;0,WORKDAY(CW147,10),"-")</f>
        <v>-</v>
      </c>
      <c r="DB147" s="14"/>
      <c r="DC147" s="14"/>
      <c r="DD147" s="143"/>
      <c r="DE147" s="41" t="str">
        <f>IF(DC147&gt;0,WORKDAY(CZ147,10),"-")</f>
        <v>-</v>
      </c>
      <c r="DF147" s="41" t="str">
        <f>IF(DC147&gt;0,WORKDAY(DA147,10),"-")</f>
        <v>-</v>
      </c>
      <c r="DG147" s="14"/>
      <c r="DH147" s="14"/>
      <c r="DI147" s="41" t="str">
        <f>IF(DH147&gt;0,WORKDAY(DE147,10),"-")</f>
        <v>-</v>
      </c>
      <c r="DJ147" s="41" t="str">
        <f>IF(DH147&gt;0,WORKDAY(DF147,10),"-")</f>
        <v>-</v>
      </c>
      <c r="DK147" s="14"/>
      <c r="DL147" s="14"/>
      <c r="DM147" s="143"/>
      <c r="DN147" s="41" t="str">
        <f>IF(DL147&gt;0,WORKDAY(DI147,10),"-")</f>
        <v>-</v>
      </c>
      <c r="DO147" s="41" t="str">
        <f>IF(DL147&gt;0,WORKDAY(DJ147,10),"-")</f>
        <v>-</v>
      </c>
      <c r="DP147" s="14"/>
      <c r="DQ147" s="14"/>
      <c r="DR147" s="41" t="str">
        <f>IF(DQ147&gt;0,WORKDAY(DN147,10),"-")</f>
        <v>-</v>
      </c>
      <c r="DS147" s="41" t="str">
        <f>IF(DQ147&gt;0,WORKDAY(DO147,10),"-")</f>
        <v>-</v>
      </c>
      <c r="DT147" s="14"/>
      <c r="DU147" s="14"/>
      <c r="DV147" s="205"/>
      <c r="DW147" s="41" t="str">
        <f>IF(DU147&gt;0,WORKDAY(DR147,10),"-")</f>
        <v>-</v>
      </c>
      <c r="DX147" s="41" t="str">
        <f>IF(DU147&gt;0,WORKDAY(DS147,10),"-")</f>
        <v>-</v>
      </c>
      <c r="DY147" s="14"/>
      <c r="DZ147" s="14"/>
      <c r="EA147" s="41" t="str">
        <f>IF(DZ147&gt;0,WORKDAY(DW147,10),"-")</f>
        <v>-</v>
      </c>
      <c r="EB147" s="41" t="str">
        <f>IF(DZ147&gt;0,WORKDAY(DX147,10),"-")</f>
        <v>-</v>
      </c>
      <c r="EC147" s="14"/>
      <c r="ED147" s="14"/>
      <c r="EE147" s="205"/>
      <c r="EF147" s="41" t="str">
        <f>IF(ED147&gt;0,WORKDAY(EA147,10),"-")</f>
        <v>-</v>
      </c>
      <c r="EG147" s="41" t="str">
        <f>IF(ED147&gt;0,WORKDAY(EB147,10),"-")</f>
        <v>-</v>
      </c>
      <c r="EH147" s="14"/>
      <c r="EI147" s="14"/>
      <c r="EJ147" s="41" t="str">
        <f>IF(EI147&gt;0,WORKDAY(EF147,10),"-")</f>
        <v>-</v>
      </c>
      <c r="EK147" s="41" t="str">
        <f>IF(EI147&gt;0,WORKDAY(EG147,10),"-")</f>
        <v>-</v>
      </c>
      <c r="EL147" s="14"/>
      <c r="EM147" s="14"/>
      <c r="EN147" s="205"/>
      <c r="EO147" s="41" t="str">
        <f>IF(EM147&gt;0,WORKDAY(EJ147,10),"-")</f>
        <v>-</v>
      </c>
      <c r="EP147" s="41" t="str">
        <f>IF(EM147&gt;0,WORKDAY(EK147,10),"-")</f>
        <v>-</v>
      </c>
      <c r="EQ147" s="14"/>
      <c r="ER147" s="14"/>
      <c r="ES147" s="41" t="str">
        <f>IF(ER147&gt;0,WORKDAY(EO147,10),"-")</f>
        <v>-</v>
      </c>
      <c r="ET147" s="41" t="str">
        <f>IF(ER147&gt;0,WORKDAY(EP147,10),"-")</f>
        <v>-</v>
      </c>
      <c r="EU147" s="14"/>
      <c r="EV147" s="14"/>
      <c r="EW147" s="205"/>
      <c r="EX147" s="41" t="str">
        <f>IF(EV147&gt;0,WORKDAY(ES147,10),"-")</f>
        <v>-</v>
      </c>
      <c r="EY147" s="41" t="str">
        <f>IF(EV147&gt;0,WORKDAY(ET147,10),"-")</f>
        <v>-</v>
      </c>
      <c r="EZ147" s="14"/>
      <c r="FA147" s="14"/>
      <c r="FB147" s="41" t="str">
        <f>IF(FA147&gt;0,WORKDAY(EX147,10),"-")</f>
        <v>-</v>
      </c>
      <c r="FC147" s="41" t="str">
        <f>IF(FA147&gt;0,WORKDAY(EY147,10),"-")</f>
        <v>-</v>
      </c>
      <c r="FD147" s="14"/>
      <c r="FE147" s="14"/>
      <c r="FF147" s="295"/>
      <c r="FG147" s="41">
        <v>43643</v>
      </c>
      <c r="FH147" s="41">
        <f ca="1">IF(BK147&gt;0,IF(DH147&gt;0,WORKDAY(DG147,20),IF(CY147&gt;0,WORKDAY(CX147,30),IF(CT147&gt;0,WORKDAY(CS147,40),FG147))),"-")</f>
        <v>44089</v>
      </c>
      <c r="FI147" s="41"/>
      <c r="FJ147" s="14"/>
      <c r="FK147" s="41" t="str">
        <f>IF(FJ147&gt;0,WORKDAY(FG147,10),"-")</f>
        <v>-</v>
      </c>
      <c r="FL147" s="41" t="str">
        <f>IF(FJ147&gt;0,WORKDAY(FH147,10),"-")</f>
        <v>-</v>
      </c>
      <c r="FM147" s="14"/>
      <c r="FN147" s="14"/>
      <c r="FO147" s="143"/>
      <c r="FP147" s="41">
        <v>43643</v>
      </c>
      <c r="FQ147" s="41" t="str">
        <f>IF(BT147&gt;0,IF(DQ147&gt;0,WORKDAY(DP147,20),IF(DH147&gt;0,WORKDAY(DG147,30),IF(DC147&gt;0,WORKDAY(DB147,40),FP147))),"-")</f>
        <v>-</v>
      </c>
      <c r="FR147" s="295"/>
      <c r="FS147" s="14"/>
      <c r="FT147" s="41" t="str">
        <f>IF(FS147&gt;0,WORKDAY(FP147,10),"-")</f>
        <v>-</v>
      </c>
      <c r="FU147" s="41" t="str">
        <f>IF(FS147&gt;0,WORKDAY(FQ147,10),"-")</f>
        <v>-</v>
      </c>
      <c r="FV147" s="14"/>
      <c r="FW147" s="14"/>
      <c r="FX147" s="205"/>
      <c r="FY147" s="41">
        <v>43643</v>
      </c>
      <c r="FZ147" s="41" t="str">
        <f>IF(CC147&gt;0,IF(DZ147&gt;0,WORKDAY(DY147,20),IF(DQ147&gt;0,WORKDAY(DP147,30),IF(DL147&gt;0,WORKDAY(DK147,40),FY147))),"-")</f>
        <v>-</v>
      </c>
      <c r="GA147" s="14"/>
      <c r="GB147" s="14"/>
      <c r="GC147" s="41" t="str">
        <f>IF(GB147&gt;0,WORKDAY(FY147,10),"-")</f>
        <v>-</v>
      </c>
      <c r="GD147" s="41" t="str">
        <f>IF(GB147&gt;0,WORKDAY(FZ147,10),"-")</f>
        <v>-</v>
      </c>
      <c r="GE147" s="14"/>
      <c r="GF147" s="14"/>
      <c r="GG147" s="205"/>
      <c r="GH147" s="41"/>
      <c r="GI147" s="41"/>
      <c r="GJ147" s="14"/>
      <c r="GK147" s="14"/>
      <c r="GL147" s="41" t="str">
        <f>IF(GK147&gt;0,WORKDAY(GH147,10),"-")</f>
        <v>-</v>
      </c>
      <c r="GM147" s="41" t="str">
        <f>IF(GK147&gt;0,WORKDAY(GI147,10),"-")</f>
        <v>-</v>
      </c>
      <c r="GN147" s="14"/>
      <c r="GO147" s="14"/>
      <c r="GP147" s="228"/>
      <c r="GQ147" s="295"/>
      <c r="GR147" s="295"/>
      <c r="GS147" s="295"/>
      <c r="GT147" s="295"/>
      <c r="GU147" s="295"/>
      <c r="GV147" s="295"/>
      <c r="GW147" s="295"/>
      <c r="GX147" s="295"/>
      <c r="GY147" s="295"/>
      <c r="GZ147" s="147"/>
      <c r="HA147" s="143">
        <f t="shared" ca="1" si="109"/>
        <v>1</v>
      </c>
      <c r="HB147" s="44">
        <f t="shared" ca="1" si="110"/>
        <v>1.3819095477386936E-3</v>
      </c>
      <c r="HC147" s="44">
        <f t="shared" ca="1" si="111"/>
        <v>2.5125628140703518E-3</v>
      </c>
      <c r="HD147" s="44">
        <f t="shared" ca="1" si="112"/>
        <v>2.2357723577235778E-3</v>
      </c>
      <c r="HE147" s="44">
        <f t="shared" ca="1" si="113"/>
        <v>4.0650406504065045E-3</v>
      </c>
      <c r="HF147" s="44"/>
      <c r="HG147" s="44"/>
      <c r="HH147" s="261"/>
      <c r="HI147" s="14" t="str">
        <f t="shared" si="114"/>
        <v>GA</v>
      </c>
      <c r="HJ147" s="41">
        <f t="shared" si="115"/>
        <v>44001</v>
      </c>
      <c r="HK147" s="267" t="str">
        <f t="shared" si="116"/>
        <v>A1</v>
      </c>
      <c r="HL147" s="268" t="str">
        <f t="shared" si="117"/>
        <v>0055-P2-GA1-CPC-TRM-00508</v>
      </c>
      <c r="HM147" s="320">
        <v>1</v>
      </c>
      <c r="HN147" t="s">
        <v>821</v>
      </c>
      <c r="HO147" s="351">
        <f t="shared" si="118"/>
        <v>1</v>
      </c>
      <c r="HP147" s="351" t="str">
        <f t="shared" si="119"/>
        <v>не выгружено 00</v>
      </c>
      <c r="HQ147" s="351" t="str">
        <f t="shared" si="120"/>
        <v>выгружено A1</v>
      </c>
      <c r="HR147" s="351">
        <f t="shared" si="121"/>
        <v>1</v>
      </c>
      <c r="HS147" s="351" t="b">
        <f t="shared" si="122"/>
        <v>0</v>
      </c>
      <c r="HT147" s="351" t="str">
        <f t="shared" si="123"/>
        <v>Выпустить в 00</v>
      </c>
      <c r="HU147" s="351" t="str">
        <f t="shared" si="124"/>
        <v>0055-P2-CPC-GA1-TRM-00409</v>
      </c>
      <c r="HV147" s="351">
        <f t="shared" si="125"/>
        <v>44001</v>
      </c>
      <c r="HW147" s="351" t="str">
        <f t="shared" si="126"/>
        <v>0055-P2-CPC-GA1-TRM-00409</v>
      </c>
      <c r="HX147" s="351">
        <f t="shared" si="127"/>
        <v>44033</v>
      </c>
      <c r="HY147" s="364"/>
      <c r="HZ147" s="361" t="str">
        <f t="shared" si="128"/>
        <v>выгружено</v>
      </c>
      <c r="IA147" s="361" t="str">
        <f t="shared" si="129"/>
        <v>A1</v>
      </c>
      <c r="IB147" s="361">
        <f t="shared" si="130"/>
        <v>1</v>
      </c>
      <c r="IC147" s="361">
        <f t="shared" si="131"/>
        <v>1</v>
      </c>
      <c r="ID147" s="351" t="str">
        <f t="shared" si="132"/>
        <v>1</v>
      </c>
      <c r="IE147" s="351" t="s">
        <v>894</v>
      </c>
      <c r="IF147" s="356">
        <v>1</v>
      </c>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row>
    <row r="148" spans="1:287" s="1" customFormat="1" ht="57" customHeight="1">
      <c r="A148" s="15"/>
      <c r="B148" s="31" t="s">
        <v>164</v>
      </c>
      <c r="C148" s="31" t="s">
        <v>165</v>
      </c>
      <c r="D148" s="14"/>
      <c r="E148" s="14"/>
      <c r="F148" s="14"/>
      <c r="G148" s="14"/>
      <c r="H148" s="14" t="s">
        <v>723</v>
      </c>
      <c r="I148" s="14" t="s">
        <v>724</v>
      </c>
      <c r="J148" s="14"/>
      <c r="K148" s="14"/>
      <c r="L148" s="14"/>
      <c r="M148" s="14"/>
      <c r="N148" s="14"/>
      <c r="O148" s="14"/>
      <c r="P148" s="14" t="s">
        <v>725</v>
      </c>
      <c r="Q148" s="14" t="s">
        <v>726</v>
      </c>
      <c r="R148" s="14" t="s">
        <v>210</v>
      </c>
      <c r="S148" s="14" t="s">
        <v>401</v>
      </c>
      <c r="T148" s="14" t="s">
        <v>400</v>
      </c>
      <c r="U148" s="14" t="s">
        <v>166</v>
      </c>
      <c r="V148" s="14"/>
      <c r="W148" s="14" t="str">
        <f>CONCATENATE(X148,"-",Y148,"-",Z148,AA148,,AB148,"-",AC148)</f>
        <v>4-30-JFMC-0001</v>
      </c>
      <c r="X148" s="31">
        <v>4</v>
      </c>
      <c r="Y148" s="31">
        <v>30</v>
      </c>
      <c r="Z148" s="14" t="s">
        <v>338</v>
      </c>
      <c r="AA148" s="14" t="s">
        <v>333</v>
      </c>
      <c r="AB148" s="14"/>
      <c r="AC148" s="31" t="s">
        <v>194</v>
      </c>
      <c r="AD148" s="14"/>
      <c r="AE148" s="31">
        <v>3</v>
      </c>
      <c r="AF148" s="31">
        <v>3</v>
      </c>
      <c r="AG148" s="31" t="s">
        <v>174</v>
      </c>
      <c r="AH148" s="31">
        <v>437</v>
      </c>
      <c r="AI148" s="31" t="s">
        <v>198</v>
      </c>
      <c r="AJ148" s="14"/>
      <c r="AK148" s="14"/>
      <c r="AL148" s="14" t="s">
        <v>129</v>
      </c>
      <c r="AM148" s="14"/>
      <c r="AN148" s="14" t="s">
        <v>675</v>
      </c>
      <c r="AO148" s="14" t="str">
        <f>CONCATENATE("0055-",B148,"-",C148,"-","4",".",AE148,".",AF148,".",AG148,".",AH148,"-",AL148,".",AN148,"-",AI148)</f>
        <v>0055-CPC-GA1-4.3.3.30.437-PS.JH-0002</v>
      </c>
      <c r="AP148" s="14" t="str">
        <f>CONCATENATE("0055-",B148,"-",C148,"-","4",".",AE148,".",AF148,".",AG148,".",AH148,"-",AL148,"-",AN148,"-",AI148,"_",BD148,"_",U148)</f>
        <v>0055-CPC-GA1-4.3.3.30.437-PS-JH-0002_00_ER</v>
      </c>
      <c r="AQ148" s="21" t="s">
        <v>645</v>
      </c>
      <c r="AR148" s="21" t="s">
        <v>915</v>
      </c>
      <c r="AS148" s="21"/>
      <c r="AT148" s="21"/>
      <c r="AU148" s="21" t="s">
        <v>315</v>
      </c>
      <c r="AV148" s="21" t="s">
        <v>316</v>
      </c>
      <c r="AW148" s="21" t="str">
        <f>CONCATENATE(AQ148," ",AS148,CHAR(10),W148,CHAR(10),AU148)</f>
        <v>AFA&amp;FFS Marshalling cabinet KSPA 9030-01/TECON TU 4371-001-00159093-07 REV.5. 
4-30-JFMC-0001
Passport</v>
      </c>
      <c r="AX148" s="21" t="str">
        <f>CONCATENATE(AR148," ",AT148,CHAR(10),W148,CHAR(10),AV148)</f>
        <v>Контроллер для систем пожарной автоматики КСПА 9030-01/Текон, ТУ 4371-001-00159093-07 изм.5. Шкаф кроссовый АСПС и ПТ. 
4-30-JFMC-0001
Паспорт</v>
      </c>
      <c r="AY148" s="14"/>
      <c r="AZ148" s="14" t="s">
        <v>798</v>
      </c>
      <c r="BA148" s="14" t="s">
        <v>600</v>
      </c>
      <c r="BB148" s="14" t="str">
        <f t="shared" si="162"/>
        <v>00</v>
      </c>
      <c r="BC148" s="14" t="str">
        <f t="shared" si="163"/>
        <v>IFU</v>
      </c>
      <c r="BD148" s="14" t="str">
        <f>BB148</f>
        <v>00</v>
      </c>
      <c r="BE148" s="14"/>
      <c r="BF148" s="14"/>
      <c r="BG148" s="20"/>
      <c r="BH148" s="14"/>
      <c r="BI148" s="14"/>
      <c r="BJ148" s="336">
        <v>44088</v>
      </c>
      <c r="BK148" s="336">
        <f ca="1">IF(BM148&gt;0,BL148,IF(BJ148&lt;TODAY(),WORKDAY(TODAY(),10),BJ148))</f>
        <v>43997</v>
      </c>
      <c r="BL148" s="41">
        <v>43997</v>
      </c>
      <c r="BM148" s="14" t="s">
        <v>866</v>
      </c>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336">
        <f>WORKDAY(BJ148,20)</f>
        <v>44116</v>
      </c>
      <c r="CR148" s="336">
        <f ca="1">IF(BM148&gt;0,WORKDAY(BK148,20),"-")</f>
        <v>44025</v>
      </c>
      <c r="CS148" s="336">
        <v>44013</v>
      </c>
      <c r="CT148" s="325" t="s">
        <v>903</v>
      </c>
      <c r="CU148" s="143">
        <v>3</v>
      </c>
      <c r="CV148" s="41">
        <f>WORKDAY(CQ148,10)</f>
        <v>44130</v>
      </c>
      <c r="CW148" s="41">
        <f ca="1">IF(CT148&gt;0,WORKDAY(CR148,10),"-")</f>
        <v>44039</v>
      </c>
      <c r="CX148" s="14"/>
      <c r="CY148" s="14"/>
      <c r="CZ148" s="41" t="str">
        <f>IF(CY148&gt;0,WORKDAY(CV148,10),"-")</f>
        <v>-</v>
      </c>
      <c r="DA148" s="41" t="str">
        <f>IF(CY148&gt;0,WORKDAY(CW148,10),"-")</f>
        <v>-</v>
      </c>
      <c r="DB148" s="14"/>
      <c r="DC148" s="14"/>
      <c r="DD148" s="143"/>
      <c r="DE148" s="41" t="str">
        <f>IF(DC148&gt;0,WORKDAY(CZ148,10),"-")</f>
        <v>-</v>
      </c>
      <c r="DF148" s="41" t="str">
        <f>IF(DC148&gt;0,WORKDAY(DA148,10),"-")</f>
        <v>-</v>
      </c>
      <c r="DG148" s="14"/>
      <c r="DH148" s="14"/>
      <c r="DI148" s="41" t="str">
        <f>IF(DH148&gt;0,WORKDAY(DE148,10),"-")</f>
        <v>-</v>
      </c>
      <c r="DJ148" s="41" t="str">
        <f>IF(DH148&gt;0,WORKDAY(DF148,10),"-")</f>
        <v>-</v>
      </c>
      <c r="DK148" s="14"/>
      <c r="DL148" s="14"/>
      <c r="DM148" s="143"/>
      <c r="DN148" s="41" t="str">
        <f>IF(DL148&gt;0,WORKDAY(DI148,10),"-")</f>
        <v>-</v>
      </c>
      <c r="DO148" s="41" t="str">
        <f>IF(DL148&gt;0,WORKDAY(DJ148,10),"-")</f>
        <v>-</v>
      </c>
      <c r="DP148" s="14"/>
      <c r="DQ148" s="14"/>
      <c r="DR148" s="41" t="str">
        <f>IF(DQ148&gt;0,WORKDAY(DN148,10),"-")</f>
        <v>-</v>
      </c>
      <c r="DS148" s="41" t="str">
        <f>IF(DQ148&gt;0,WORKDAY(DO148,10),"-")</f>
        <v>-</v>
      </c>
      <c r="DT148" s="14"/>
      <c r="DU148" s="14"/>
      <c r="DV148" s="205"/>
      <c r="DW148" s="41" t="str">
        <f>IF(DU148&gt;0,WORKDAY(DR148,10),"-")</f>
        <v>-</v>
      </c>
      <c r="DX148" s="41" t="str">
        <f>IF(DU148&gt;0,WORKDAY(DS148,10),"-")</f>
        <v>-</v>
      </c>
      <c r="DY148" s="14"/>
      <c r="DZ148" s="14"/>
      <c r="EA148" s="41" t="str">
        <f>IF(DZ148&gt;0,WORKDAY(DW148,10),"-")</f>
        <v>-</v>
      </c>
      <c r="EB148" s="41" t="str">
        <f>IF(DZ148&gt;0,WORKDAY(DX148,10),"-")</f>
        <v>-</v>
      </c>
      <c r="EC148" s="14"/>
      <c r="ED148" s="14"/>
      <c r="EE148" s="205"/>
      <c r="EF148" s="41" t="str">
        <f>IF(ED148&gt;0,WORKDAY(EA148,10),"-")</f>
        <v>-</v>
      </c>
      <c r="EG148" s="41" t="str">
        <f>IF(ED148&gt;0,WORKDAY(EB148,10),"-")</f>
        <v>-</v>
      </c>
      <c r="EH148" s="14"/>
      <c r="EI148" s="14"/>
      <c r="EJ148" s="41" t="str">
        <f>IF(EI148&gt;0,WORKDAY(EF148,10),"-")</f>
        <v>-</v>
      </c>
      <c r="EK148" s="41" t="str">
        <f>IF(EI148&gt;0,WORKDAY(EG148,10),"-")</f>
        <v>-</v>
      </c>
      <c r="EL148" s="14"/>
      <c r="EM148" s="14"/>
      <c r="EN148" s="205"/>
      <c r="EO148" s="41" t="str">
        <f>IF(EM148&gt;0,WORKDAY(EJ148,10),"-")</f>
        <v>-</v>
      </c>
      <c r="EP148" s="41" t="str">
        <f>IF(EM148&gt;0,WORKDAY(EK148,10),"-")</f>
        <v>-</v>
      </c>
      <c r="EQ148" s="14"/>
      <c r="ER148" s="14"/>
      <c r="ES148" s="41" t="str">
        <f>IF(ER148&gt;0,WORKDAY(EO148,10),"-")</f>
        <v>-</v>
      </c>
      <c r="ET148" s="41" t="str">
        <f>IF(ER148&gt;0,WORKDAY(EP148,10),"-")</f>
        <v>-</v>
      </c>
      <c r="EU148" s="14"/>
      <c r="EV148" s="14"/>
      <c r="EW148" s="205"/>
      <c r="EX148" s="41" t="str">
        <f>IF(EV148&gt;0,WORKDAY(ES148,10),"-")</f>
        <v>-</v>
      </c>
      <c r="EY148" s="41" t="str">
        <f>IF(EV148&gt;0,WORKDAY(ET148,10),"-")</f>
        <v>-</v>
      </c>
      <c r="EZ148" s="14"/>
      <c r="FA148" s="14"/>
      <c r="FB148" s="41" t="str">
        <f>IF(FA148&gt;0,WORKDAY(EX148,10),"-")</f>
        <v>-</v>
      </c>
      <c r="FC148" s="41" t="str">
        <f>IF(FA148&gt;0,WORKDAY(EY148,10),"-")</f>
        <v>-</v>
      </c>
      <c r="FD148" s="14"/>
      <c r="FE148" s="14"/>
      <c r="FF148" s="295"/>
      <c r="FG148" s="41">
        <v>43643</v>
      </c>
      <c r="FH148" s="41">
        <f ca="1">IF(BK148&gt;0,IF(DH148&gt;0,WORKDAY(DG148,20),IF(CY148&gt;0,WORKDAY(CX148,30),IF(CT148&gt;0,WORKDAY(CS148,40),FG148))),"-")</f>
        <v>44069</v>
      </c>
      <c r="FI148" s="14">
        <v>44088</v>
      </c>
      <c r="FJ148" s="14" t="s">
        <v>924</v>
      </c>
      <c r="FK148" s="41">
        <f>IF(FJ148&gt;0,WORKDAY(FG148,10),"-")</f>
        <v>43657</v>
      </c>
      <c r="FL148" s="41">
        <f ca="1">IF(FJ148&gt;0,WORKDAY(FH148,10),"-")</f>
        <v>44083</v>
      </c>
      <c r="FM148" s="14"/>
      <c r="FN148" s="14"/>
      <c r="FO148" s="143"/>
      <c r="FP148" s="41">
        <v>43643</v>
      </c>
      <c r="FQ148" s="41" t="str">
        <f>IF(BT148&gt;0,IF(DQ148&gt;0,WORKDAY(DP148,20),IF(DH148&gt;0,WORKDAY(DG148,30),IF(DC148&gt;0,WORKDAY(DB148,40),FP148))),"-")</f>
        <v>-</v>
      </c>
      <c r="FR148" s="14"/>
      <c r="FS148" s="14"/>
      <c r="FT148" s="41" t="str">
        <f>IF(FS148&gt;0,WORKDAY(FP148,10),"-")</f>
        <v>-</v>
      </c>
      <c r="FU148" s="41" t="str">
        <f>IF(FS148&gt;0,WORKDAY(FQ148,10),"-")</f>
        <v>-</v>
      </c>
      <c r="FV148" s="14"/>
      <c r="FW148" s="14"/>
      <c r="FX148" s="205"/>
      <c r="FY148" s="41">
        <v>43643</v>
      </c>
      <c r="FZ148" s="41" t="str">
        <f>IF(CC148&gt;0,IF(DZ148&gt;0,WORKDAY(DY148,20),IF(DQ148&gt;0,WORKDAY(DP148,30),IF(DL148&gt;0,WORKDAY(DK148,40),FY148))),"-")</f>
        <v>-</v>
      </c>
      <c r="GA148" s="14"/>
      <c r="GB148" s="14"/>
      <c r="GC148" s="41" t="str">
        <f>IF(GB148&gt;0,WORKDAY(FY148,10),"-")</f>
        <v>-</v>
      </c>
      <c r="GD148" s="41" t="str">
        <f>IF(GB148&gt;0,WORKDAY(FZ148,10),"-")</f>
        <v>-</v>
      </c>
      <c r="GE148" s="14"/>
      <c r="GF148" s="14"/>
      <c r="GG148" s="205"/>
      <c r="GH148" s="41"/>
      <c r="GI148" s="41"/>
      <c r="GJ148" s="14"/>
      <c r="GK148" s="14"/>
      <c r="GL148" s="41" t="str">
        <f>IF(GK148&gt;0,WORKDAY(GH148,10),"-")</f>
        <v>-</v>
      </c>
      <c r="GM148" s="41" t="str">
        <f>IF(GK148&gt;0,WORKDAY(GI148,10),"-")</f>
        <v>-</v>
      </c>
      <c r="GN148" s="14"/>
      <c r="GO148" s="14"/>
      <c r="GP148" s="228"/>
      <c r="GQ148" s="295"/>
      <c r="GR148" s="295"/>
      <c r="GS148" s="295"/>
      <c r="GT148" s="295"/>
      <c r="GU148" s="295"/>
      <c r="GV148" s="295"/>
      <c r="GW148" s="295"/>
      <c r="GX148" s="295"/>
      <c r="GY148" s="295"/>
      <c r="GZ148" s="147"/>
      <c r="HA148" s="143">
        <f t="shared" ref="HA148:HA211" ca="1" si="164">IF(AZ148="аннулирован / VOID",0,IF(BK148&gt;0,1,0))</f>
        <v>1</v>
      </c>
      <c r="HB148" s="44">
        <f t="shared" ref="HB148:HB211" ca="1" si="165">IF(FV148&gt;43101,(HA148/$HA$535)*$FV$13,IF(FR148&gt;43101,(HA148/$HA$535)*$FR$13,IF(FM148&gt;43101,(HA148/$HA$535)*$FM$13,IF(FI148&gt;43101,(HA148/$HA$535)*$FI$13,IF(EU148&gt;43101,(HA148/$HA$535)*$EU$13,IF(EQ148&gt;43101,(HA148/$HA$535)*$EQ$13,IF(FR148&gt;43101,(EL148/$HA$535)*$EL$13,IF(EH148&gt;43101,(HA148/$HA$535)*$EH$13,IF(EC148&gt;43101,(HA148/$HA$535)*$EC$13,IF(DY148&gt;43101,(HA148/$HA$535)*$DY$13,IF(DT148&gt;43101,(HA148/$HA$535)*$DT$13,IF(DP148&gt;43101,(HA148/$HA$535)*$DP$13,IF(DK148&gt;43101,(HA148/$HA$535)*$DK$13,IF(DG148&gt;43101,(HA148/$HA$535)*$DG$13,IF(DB148&gt;43101,(HA148/$HA$535)*$DB$13,IF(CX148&gt;43101,(HA148/$HA$535)*$CX$13,IF(CS148&gt;43101,(HA148/$HA$535)*$CS$13,IF(BL148&gt;43101,(HA148/$HA$535)*$BL$13,0))))))))))))))))))</f>
        <v>2.5125628140703518E-3</v>
      </c>
      <c r="HC148" s="44">
        <f t="shared" ref="HC148:HC211" ca="1" si="166">IF(BK148&gt;43101,HA148/$HA$535,0)</f>
        <v>2.5125628140703518E-3</v>
      </c>
      <c r="HD148" s="44">
        <f t="shared" ref="HD148:HD211" ca="1" si="167">IF(FV148&gt;43101,(HA148/$HA$536)*$FV$13,IF(FR148&gt;43101,(HA148/$HA$536)*$FR$13,IF(FM148&gt;43101,(HA148/$HA$536)*$FM$13,IF(FI148&gt;43101,(HA148/$HA$536)*$FI$13,IF(EU148&gt;43101,(HA148/$HA$536)*$EU$13,IF(EQ148&gt;43101,(HA148/$HA$536)*$EQ$13,IF(EL148&gt;43101,(HA148/$HA$536)*$EL$13,IF(EH148&gt;43101,(HA148/$HA$536)*$EH$13,IF(EC148&gt;43101,(HA148/$HA$536)*$EC$13,IF(DY148&gt;43101,(HA148/$HA$536)*$DY$13,IF(DT148&gt;43101,(HA148/$HA$536)*$DT$13,IF(DP148&gt;43101,(HA148/$HA$536)*$DP$13,IF(DK148&gt;43101,(HA148/$HA$536)*$DK$13,IF(DG148&gt;43101,(HA148/$HA$536)*$DG$13,IF(DB148&gt;43101,(HA148/$HA$536)*$DB$13,IF(CX148&gt;43101,(HA148/$HA$536)*$CX$13,IF(CS148&gt;43101,(HA148/$HA$536)*$CS$13,IF(BL148&gt;43101,(HA148/$HA$536)*$BL$13,0))))))))))))))))))</f>
        <v>4.0650406504065045E-3</v>
      </c>
      <c r="HE148" s="44">
        <f t="shared" ref="HE148:HE211" ca="1" si="168">IF(BK148&gt;43101,HA148/$HA$536,0)</f>
        <v>4.0650406504065045E-3</v>
      </c>
      <c r="HF148" s="44"/>
      <c r="HG148" s="44"/>
      <c r="HH148" s="261"/>
      <c r="HI148" s="14" t="str">
        <f t="shared" ref="HI148:HI211" si="169">IF(FJ148&gt;0,"rev. 00",IF(EV148&gt;0,"GA",IF(ER148&gt;0,"CPECC",IF(EM148&gt;0,"GA",IF(EI148&gt;0,"CPECC",IF(ED148&gt;0,"GA",IF(DZ148&gt;0,"CPECC",IF(DU148&gt;0,"GA",IF(DQ148&gt;0,"CPECC",IF(DL148&gt;0,"GA",IF(DH148&gt;0,"CPECC",IF(DC148&gt;0,"GA",IF(CY148&gt;0,"CPECC",IF(CT148&gt;0,"GA",IF(BM148&gt;0,"CPECC","не выпущено")))))))))))))))</f>
        <v>rev. 00</v>
      </c>
      <c r="HJ148" s="41">
        <f t="shared" ref="HJ148:HJ211" si="170">IF(GB148&gt;0,GA148,IF(FS148&gt;0,FR148,IF(FJ148&gt;0,FI148,IF(DH148&gt;0,DG148,IF(CY148&gt;0,CX148,IF(BM148&gt;0,BL148,"-"))))))</f>
        <v>44088</v>
      </c>
      <c r="HK148" s="267" t="str">
        <f t="shared" ref="HK148:HK211" si="171">IF(FS148&gt;0,"00",IF(FJ148&gt;0,"00",IF(DQ148&gt;0,"D1",IF(DH148&gt;0,"C1",IF(CY148&gt;0,"B1",IF(BM148&gt;0,"A1","-"))))))</f>
        <v>00</v>
      </c>
      <c r="HL148" s="268" t="str">
        <f t="shared" ref="HL148:HL211" si="172">IF(GB148&gt;0,GB148,IF(FS148&gt;0,FS148,IF(FJ148&gt;0,FJ148,IF(DH148&gt;0,DH148,IF(CY148&gt;0,CY148,IF(BM148&gt;0,BM148,"-"))))))</f>
        <v>0055-P2-CPC-GA1-TRM-00581</v>
      </c>
      <c r="HM148" s="320">
        <v>1</v>
      </c>
      <c r="HN148" t="s">
        <v>821</v>
      </c>
      <c r="HO148" s="351">
        <f t="shared" si="118"/>
        <v>3</v>
      </c>
      <c r="HP148" s="351" t="str">
        <f t="shared" si="119"/>
        <v>ожидание 00</v>
      </c>
      <c r="HQ148" s="351" t="str">
        <f t="shared" si="120"/>
        <v>выгружено 00</v>
      </c>
      <c r="HR148" s="351" t="str">
        <f t="shared" si="121"/>
        <v>ожидание 00</v>
      </c>
      <c r="HS148" s="351" t="b">
        <f t="shared" si="122"/>
        <v>0</v>
      </c>
      <c r="HT148" s="351" t="str">
        <f t="shared" si="123"/>
        <v>ожидание замечаний</v>
      </c>
      <c r="HU148" s="351" t="str">
        <f t="shared" si="124"/>
        <v>0055-P2-CPC-GA1-TRM-00396</v>
      </c>
      <c r="HV148" s="351">
        <f t="shared" si="125"/>
        <v>44088</v>
      </c>
      <c r="HW148" s="351" t="str">
        <f t="shared" si="126"/>
        <v>ожидание 00</v>
      </c>
      <c r="HX148" s="351" t="str">
        <f t="shared" si="127"/>
        <v>ожидание 00</v>
      </c>
      <c r="HY148" s="364"/>
      <c r="HZ148" s="361" t="str">
        <f t="shared" si="128"/>
        <v>выгружено</v>
      </c>
      <c r="IA148" s="361" t="str">
        <f t="shared" si="129"/>
        <v>00</v>
      </c>
      <c r="IB148" s="361" t="str">
        <f t="shared" si="130"/>
        <v>ожидание замечаний к ревизии</v>
      </c>
      <c r="IC148" s="361" t="str">
        <f t="shared" si="131"/>
        <v>00</v>
      </c>
      <c r="ID148" s="351" t="str">
        <f t="shared" si="132"/>
        <v>1</v>
      </c>
      <c r="IE148" s="351" t="s">
        <v>894</v>
      </c>
      <c r="IF148" s="356">
        <v>1</v>
      </c>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row>
    <row r="149" spans="1:287" s="27" customFormat="1" ht="15" customHeight="1">
      <c r="A149" s="15"/>
      <c r="B149" s="32"/>
      <c r="C149" s="32"/>
      <c r="D149" s="26"/>
      <c r="E149" s="26"/>
      <c r="F149" s="26"/>
      <c r="G149" s="26"/>
      <c r="H149" s="26"/>
      <c r="I149" s="26"/>
      <c r="J149" s="26"/>
      <c r="K149" s="26"/>
      <c r="L149" s="26"/>
      <c r="M149" s="26"/>
      <c r="N149" s="26"/>
      <c r="O149" s="26"/>
      <c r="P149" s="26"/>
      <c r="Q149" s="26"/>
      <c r="R149" s="26"/>
      <c r="S149" s="26"/>
      <c r="T149" s="26"/>
      <c r="U149" s="26"/>
      <c r="V149" s="26"/>
      <c r="W149" s="32"/>
      <c r="X149" s="32"/>
      <c r="Y149" s="32"/>
      <c r="Z149" s="32"/>
      <c r="AA149" s="32"/>
      <c r="AB149" s="32"/>
      <c r="AC149" s="32"/>
      <c r="AD149" s="26"/>
      <c r="AE149" s="32"/>
      <c r="AF149" s="32"/>
      <c r="AG149" s="32"/>
      <c r="AH149" s="32"/>
      <c r="AI149" s="32"/>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341"/>
      <c r="BK149" s="341"/>
      <c r="BL149" s="163"/>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338"/>
      <c r="CR149" s="338"/>
      <c r="CS149" s="338"/>
      <c r="CT149" s="326"/>
      <c r="CU149" s="219"/>
      <c r="CV149" s="26"/>
      <c r="CW149" s="26"/>
      <c r="CX149" s="26"/>
      <c r="CY149" s="26"/>
      <c r="CZ149" s="26"/>
      <c r="DA149" s="26"/>
      <c r="DB149" s="26"/>
      <c r="DC149" s="26"/>
      <c r="DD149" s="219"/>
      <c r="DE149" s="26"/>
      <c r="DF149" s="26"/>
      <c r="DG149" s="26"/>
      <c r="DH149" s="26"/>
      <c r="DI149" s="26"/>
      <c r="DJ149" s="26"/>
      <c r="DK149" s="26"/>
      <c r="DL149" s="26"/>
      <c r="DM149" s="219"/>
      <c r="DN149" s="26"/>
      <c r="DO149" s="26"/>
      <c r="DP149" s="26"/>
      <c r="DQ149" s="26"/>
      <c r="DR149" s="26"/>
      <c r="DS149" s="26"/>
      <c r="DT149" s="26"/>
      <c r="DU149" s="26"/>
      <c r="DV149" s="229"/>
      <c r="DW149" s="26"/>
      <c r="DX149" s="26"/>
      <c r="DY149" s="26"/>
      <c r="DZ149" s="26"/>
      <c r="EA149" s="26"/>
      <c r="EB149" s="26"/>
      <c r="EC149" s="26"/>
      <c r="ED149" s="26"/>
      <c r="EE149" s="229"/>
      <c r="EF149" s="26"/>
      <c r="EG149" s="26"/>
      <c r="EH149" s="26"/>
      <c r="EI149" s="26"/>
      <c r="EJ149" s="26"/>
      <c r="EK149" s="26"/>
      <c r="EL149" s="26"/>
      <c r="EM149" s="26"/>
      <c r="EN149" s="229"/>
      <c r="EO149" s="26"/>
      <c r="EP149" s="26"/>
      <c r="EQ149" s="26"/>
      <c r="ER149" s="26"/>
      <c r="ES149" s="26"/>
      <c r="ET149" s="26"/>
      <c r="EU149" s="26"/>
      <c r="EV149" s="26"/>
      <c r="EW149" s="229"/>
      <c r="EX149" s="26"/>
      <c r="EY149" s="26"/>
      <c r="EZ149" s="26"/>
      <c r="FA149" s="26"/>
      <c r="FB149" s="26"/>
      <c r="FC149" s="26"/>
      <c r="FD149" s="26"/>
      <c r="FE149" s="26"/>
      <c r="FF149" s="229"/>
      <c r="FG149" s="26"/>
      <c r="FH149" s="26"/>
      <c r="FI149" s="26"/>
      <c r="FJ149" s="26"/>
      <c r="FK149" s="26"/>
      <c r="FL149" s="26"/>
      <c r="FM149" s="26"/>
      <c r="FN149" s="26"/>
      <c r="FO149" s="219"/>
      <c r="FP149" s="26"/>
      <c r="FQ149" s="26"/>
      <c r="FR149" s="26"/>
      <c r="FS149" s="26"/>
      <c r="FT149" s="26"/>
      <c r="FU149" s="26"/>
      <c r="FV149" s="26"/>
      <c r="FW149" s="26"/>
      <c r="FX149" s="229"/>
      <c r="FY149" s="26"/>
      <c r="FZ149" s="26"/>
      <c r="GA149" s="26"/>
      <c r="GB149" s="26"/>
      <c r="GC149" s="26"/>
      <c r="GD149" s="26"/>
      <c r="GE149" s="26"/>
      <c r="GF149" s="26"/>
      <c r="GG149" s="229"/>
      <c r="GH149" s="26"/>
      <c r="GI149" s="26"/>
      <c r="GJ149" s="26"/>
      <c r="GK149" s="26"/>
      <c r="GL149" s="26"/>
      <c r="GM149" s="26"/>
      <c r="GN149" s="26"/>
      <c r="GO149" s="26"/>
      <c r="GP149" s="229"/>
      <c r="GQ149" s="229"/>
      <c r="GR149" s="229"/>
      <c r="GS149" s="229"/>
      <c r="GT149" s="229"/>
      <c r="GU149" s="229"/>
      <c r="GV149" s="229"/>
      <c r="GW149" s="229"/>
      <c r="GX149" s="229"/>
      <c r="GY149" s="229"/>
      <c r="GZ149" s="229"/>
      <c r="HA149" s="143">
        <f t="shared" si="164"/>
        <v>0</v>
      </c>
      <c r="HB149" s="44">
        <f t="shared" si="165"/>
        <v>0</v>
      </c>
      <c r="HC149" s="44">
        <f t="shared" si="166"/>
        <v>0</v>
      </c>
      <c r="HD149" s="44">
        <f t="shared" si="167"/>
        <v>0</v>
      </c>
      <c r="HE149" s="44">
        <f t="shared" si="168"/>
        <v>0</v>
      </c>
      <c r="HF149" s="44"/>
      <c r="HG149" s="26"/>
      <c r="HH149" s="262"/>
      <c r="HI149" s="14" t="str">
        <f t="shared" si="169"/>
        <v>не выпущено</v>
      </c>
      <c r="HJ149" s="41" t="str">
        <f t="shared" si="170"/>
        <v>-</v>
      </c>
      <c r="HK149" s="267" t="str">
        <f t="shared" si="171"/>
        <v>-</v>
      </c>
      <c r="HL149" s="268" t="str">
        <f t="shared" si="172"/>
        <v>-</v>
      </c>
      <c r="HM149" s="320">
        <v>1</v>
      </c>
      <c r="HN149"/>
      <c r="HO149" s="351" t="str">
        <f t="shared" ref="HO149:HO212" si="173">IF(AO149="","---/---",(IF(AZ149="аннулирован / VOID","аннулирован / VOID",(IF(FA149&gt;0,(IF(FE149&gt;0,FF149,"ожидание H1")),(IF(ER149&gt;0,(IF(EV149&gt;0,EW149,"ожидание G1")),(IF(EI149&gt;0,(IF(EM149&gt;0,EN149,"ожидание F1")),(IF(DZ149&gt;0,(IF(ED149&gt;0,EE149,"ожидание E1")),(IF(DQ149&gt;0,(IF(DU149&gt;0,DV149,"ожидание D1")),(IF(DH149&gt;0,(IF(DL149&gt;0,DM149,"ожидание C1")),(IF(CY149&gt;0,(IF(DC149&gt;0,DD149,"ожидание B1")),(IF(BM149&gt;0,(IF(CT149&gt;0,CU149,"ожидание A1")),"не выгружено A1")))))))))))))))))))</f>
        <v>---/---</v>
      </c>
      <c r="HP149" s="351" t="str">
        <f t="shared" ref="HP149:HP212" si="174">IF(AO149="","---/---",(IF(AZ149="аннулирован / VOID","аннулирован / VOID",(IF(GT149&gt;0,(IF(GX149&gt;0,GY149,"ожидание 04")),(IF(GK149&gt;0,(IF(GO149&gt;0,GP149,"ожидание 03")),(IF(GB149&gt;0,(IF(GF149&gt;0,GG149,"ожидание 02")),(IF(FS149&gt;0,(IF(FW149&gt;0,FX149,"ожидание 01")),(IF(FJ149&gt;0,(IF(FN149&gt;0,FO149,"ожидание 00")),"не выгружено 00")))))))))))))</f>
        <v>---/---</v>
      </c>
      <c r="HQ149" s="351" t="str">
        <f t="shared" ref="HQ149:HQ212" si="175">IF(AO149="","---/---",(IF(AZ149="аннулирован / VOID","аннулирован / VOID",(IF(GT149&gt;0,("выгружено 04"),(IF(GK149&gt;0,("выгружено 03"),(IF(GB149&gt;0,("выгружено 02"),(IF(FS149&gt;0,("выгружено 01"),(IF(FJ149&gt;0,("выгружено 00"),((IF(FA149&gt;0,("выгружено H1"),(IF(ER149&gt;0,("выгружено G1"),(IF(EI149&gt;0,("выгружено F1"),(IF(DZ149&gt;0,("выгружено E1"),(IF(DQ149&gt;0,("выгружено D1"),(IF(DH149&gt;0,("выгружено C1"),(IF(CY149&gt;0,("выгружено B1"),(IF(BM149&gt;0,("выгружено A1"),"не выгружено A1"))))))))))))))))))))))))))))))</f>
        <v>---/---</v>
      </c>
      <c r="HR149" s="351" t="str">
        <f t="shared" ref="HR149:HR212" si="176">IF(AO149="","---/---",(IF(AZ149="аннулирован / VOID","аннулирован / VOID",(IF(GT149&gt;0,(IF(GX149&gt;0,GY149,"ожидание 04")),(IF(GK149&gt;0,(IF(GO149&gt;0,GP149,"ожидание 03")),(IF(GB149&gt;0,(IF(GF149&gt;0,GG149,"ожидание 02")),(IF(FS149&gt;0,(IF(FW149&gt;0,FX149,"ожидание 01")),(IF(FJ149&gt;0,(IF(FN149&gt;0,FO149,"ожидание 00")),((IF(FA149&gt;0,(IF(FE149&gt;0,FF149,"ожидание H1")),(IF(ER149&gt;0,(IF(EV149&gt;0,EW149,"ожидание G1")),(IF(EI149&gt;0,(IF(EM149&gt;0,EN149,"ожидание F1")),(IF(DZ149&gt;0,(IF(ED149&gt;0,EE149,"ожидание E1")),(IF(DQ149&gt;0,(IF(DU149&gt;0,DV149,"ожидание D1")),(IF(DH149&gt;0,(IF(DL149&gt;0,DM149,"ожидание C1")),(IF(CY149&gt;0,(IF(DC149&gt;0,DD149,"ожидание B1")),(IF(BM149&gt;0,(IF(CT149&gt;0,CU149,"ожидание A1")),"не выгружено A1"))))))))))))))))))))))))))))))</f>
        <v>---/---</v>
      </c>
      <c r="HS149" s="351" t="b">
        <f t="shared" ref="HS149:HS212" si="177">IF((AND((OR((HQ149="выгружено 04"),(HQ149="выгружено 03"),(HQ149="выгружено 02"),(HQ149="выгружено 01"),(HQ149="выгружено 00"))),(OR(HR149=1,HR149=5)))),"Согласовано",IF((AND((OR((HQ149="выгружено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A1"))),(OR(HR149=2,HR149=3)))),"Устранить замечания"))</f>
        <v>0</v>
      </c>
      <c r="HT149" s="351" t="str">
        <f t="shared" ref="HT149:HT212" si="178">IF(AO149="","---/---",(IF(AZ149="аннулирован / VOID","аннулирован / VOID",(IF((AND((OR((HQ149="выгружено 04"),(HQ149="выгружено 03"),(HQ149="выгружено 02"),(HQ149="выгружено 01"),(HQ149="выгружено 00"))),(OR(HR149=1,HR149=5)))),"Согласовано",IF((AND((OR((HQ149="выгружено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A1"))),(OR(HR149=2,HR149=3)))),"Устранить замечания",IF((OR((HR149="ожидание 04"),(HR149="ожидание 03"),(HR149="ожидание 02"),(HR149="ожидание 01"),(HR149="ожидание 00"),(HR149="ожидание H1"),(HR149="ожидание G1"),(HR149="ожидание F1"),(HR149="ожидание E1"),(HR149="ожидание D1"),(HR149="ожидание C1"),(HR149="ожидание B1"),(HR149="ожидание A1"))),"ожидание замечаний",IF((AND((OR((HQ149="выгружено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A1"))),(OR(HR149=1,HR149=5)))),"Выпустить в 00",(IF(HQ149="не выгружено A1","не выгружено A1"))))))))))</f>
        <v>---/---</v>
      </c>
      <c r="HU149" s="351" t="str">
        <f t="shared" ref="HU149:HU212" si="179">IF(AO149="","---/---",(IF(AZ149="аннулирован / VOID","аннулирован / VOID",(IF(GX149&gt;0,GX149,(IF(GO149&gt;0,GO149,(IF(GF149&gt;0,GF149,(IF(FW149&gt;0,FW149,(IF(FN149&gt;0,FN149,(IF(FE149&gt;0,FE149,((IF(EV149&gt;0,EV149,(IF(EM149&gt;0,EM149,(IF(ED149&gt;0,ED149,(IF(DU149&gt;0,DU149,(IF(DL149&gt;0,DL149,(IF(DC149&gt;0,DC149,(IF(CT149&gt;0,CT149,(IF(BM149&gt;0,BM149,"не выгружено A1"))))))))))))))))))))))))))))))))</f>
        <v>---/---</v>
      </c>
      <c r="HV149" s="351" t="str">
        <f t="shared" ref="HV149:HV212" si="180">IF(AO149="","---/---",(IF(AZ149="аннулирован / VOID","аннулирован / VOID",(IF(GT149&gt;0,GS149,(IF(GK149&gt;0,GJ149,(IF(GB149&gt;0,GA149,(IF(FS149&gt;0,FR149,(IF(FJ149&gt;0,FI149,(IF(FA149&gt;0,EZ149,((IF(ER149&gt;0,EQ149,(IF(EI149&gt;0,EH149,(IF(DZ149&gt;0,DY149,(IF(DQ149&gt;0,DP149,(IF(DH149&gt;0,DG149,(IF(CY149&gt;0,CX149,(IF(BM149&gt;0,BL149,"не выгружено A1"))))))))))))))))))))))))))))))</f>
        <v>---/---</v>
      </c>
      <c r="HW149" s="351" t="str">
        <f t="shared" ref="HW149:HW212" si="181">IF(AO149="","---/---",(IF(AZ149="аннулирован / VOID","аннулирован / VOID",(IF(GS149&gt;0,(IF(GX149&gt;0,GX149,"ожидание 04")),(IF(GK149&gt;0,(IF(GO149&gt;0,GO149,"ожидание 03")),(IF(GB149&gt;0,(IF(GF149&gt;0,GF149,"ожидание 02")),(IF(FS149&gt;0,(IF(FW149&gt;0,FW149,"ожидание 01")),(IF(FJ149&gt;0,(IF(FN149&gt;0,FN149,"ожидание 00")),((IF(FA149&gt;0,(IF(FE149&gt;0,FE149,"ожидание H1")),(IF(ER149&gt;0,(IF(EV149&gt;0,EV149,"ожидание G1")),(IF(EI149&gt;0,(IF(EM149&gt;0,EM149,"ожидание F1")),(IF(DZ149&gt;0,(IF(ED149&gt;0,ED149,"ожидание E1")),(IF(DQ149&gt;0,(IF(DU149&gt;0,DU149,"ожидание D1")),(IF(DH149&gt;0,(IF(DL149&gt;0,DL149,"ожидание C1")),(IF(CY149&gt;0,(IF(DC149&gt;0,DC149,"ожидание B1")),(IF(BM149&gt;0,(IF(CT149&gt;0,CT149,"ожидание A1")),"не выгружено A1"))))))))))))))))))))))))))))))</f>
        <v>---/---</v>
      </c>
      <c r="HX149" s="351" t="str">
        <f t="shared" ref="HX149:HX212" si="182">IF(AO149="","---/---",(IF(AZ149="аннулирован / VOID","аннулирован / VOID",(IF(GT149&gt;0,(IF(GX149&gt;0,GW149,"ожидание 04")),(IF(GK149&gt;0,(IF(GO149&gt;0,GN149,"ожидание 03")),(IF(GB149&gt;0,(IF(GF149&gt;0,GE149,"ожидание 02")),(IF(FS149&gt;0,(IF(FW149&gt;0,FV149,"ожидание 01")),(IF(FJ149&gt;0,(IF(FN149&gt;0,FM149,"ожидание 00")),((IF(FA149&gt;0,(IF(FE149&gt;0,FD149,"ожидание H1")),(IF(ER149&gt;0,(IF(EV149&gt;0,EU149,"ожидание G1")),(IF(EI149&gt;0,(IF(EM149&gt;0,EL149,"ожидание F1")),(IF(DZ149&gt;0,(IF(ED149&gt;0,EC149,"ожидание E1")),(IF(DQ149&gt;0,(IF(DU149&gt;0,DT149,"ожидание D1")),(IF(DH149&gt;0,(IF(DL149&gt;0,DK149,"ожидание C1")),(IF(CY149&gt;0,(IF(DC149&gt;0,DB149,"ожидание B1")),(IF(BM149&gt;0,(IF(CT149&gt;0,CS149,"ожидание A1")),"не выгружено A1"))))))))))))))))))))))))))))))</f>
        <v>---/---</v>
      </c>
      <c r="HY149" s="364"/>
      <c r="HZ149" s="361" t="str">
        <f t="shared" ref="HZ149:HZ212" si="183">IF(AO149="","---/---",(IF(AZ149="аннулирован / VOID","аннулирован / VOID",(IF(GS149&gt;0,("выгружено"),(IF(GK149&gt;0,("выгружено"),(IF(GB149&gt;0,("выгружено"),(IF(FS149&gt;0,("выгружено"),(IF(FJ149&gt;0,("выгружено"),((IF(FA149&gt;0,("выгружено"),(IF(ER149&gt;0,("выгружено"),(IF(EI149&gt;0,("выгружено"),(IF(DZ149&gt;0,("выгружено"),(IF(DQ149&gt;0,("выгружено"),(IF(DH149&gt;0,("выгружено"),(IF(CY149&gt;0,("выгружено"),(IF(BM149&gt;0,("выгружено"),"не выгружено"))))))))))))))))))))))))))))))</f>
        <v>---/---</v>
      </c>
      <c r="IA149" s="361" t="str">
        <f t="shared" ref="IA149:IA212" si="184">IF(AO149="","---/---",(IF(AZ149="аннулирован / VOID","аннулирован / VOID",(IF(GS149&gt;0,("04"),(IF(GK149&gt;0,("03"),(IF(GB149&gt;0,("02"),(IF(FS149&gt;0,("01"),(IF(FJ149&gt;0,("00"),((IF(FA149&gt;0,("H1"),(IF(ER149&gt;0,("G1"),(IF(EI149&gt;0,("F1"),(IF(DZ149&gt;0,("E1"),(IF(DQ149&gt;0,("D1"),(IF(DH149&gt;0,("C1"),(IF(CY149&gt;0,("B1"),(IF(BM149&gt;0,("A1"),"A1"))))))))))))))))))))))))))))))</f>
        <v>---/---</v>
      </c>
      <c r="IB149" s="361" t="str">
        <f t="shared" ref="IB149:IB212" si="185">IF(AO149="","---/---",(IF(AZ149="аннулирован / VOID","аннулирован / VOID",(IF(GT149&gt;0,(IF(GX149&gt;0,GY149,"ожидание замечаний к ревизии")),(IF(GK149&gt;0,(IF(GO149&gt;0,GP149,"ожидание замечаний к ревизии")),(IF(GB149&gt;0,(IF(GF149&gt;0,GG149,"ожидание замечаний к ревизии")),(IF(FS149&gt;0,(IF(FW149&gt;0,FX149,"ожидание замечаний к ревизии")),(IF(FJ149&gt;0,(IF(FN149&gt;0,FO149,"ожидание замечаний к ревизии")),((IF(FA149&gt;0,(IF(FE149&gt;0,FF149,"ожидание замечаний к ревизии")),(IF(ER149&gt;0,(IF(EV149&gt;0,EW149,"ожидание замечаний к ревизии")),(IF(EI149&gt;0,(IF(EM149&gt;0,EN149,"ожидание замечаний к ревизии")),(IF(DZ149&gt;0,(IF(ED149&gt;0,EE149,"ожидание замечаний к ревизии")),(IF(DQ149&gt;0,(IF(DU149&gt;0,DV149,"ожидание замечаний к ревизии")),(IF(DH149&gt;0,(IF(DL149&gt;0,DM149,"ожидание замечаний к ревизии")),(IF(CY149&gt;0,(IF(DC149&gt;0,DD149,"ожидание замечаний к ревизии")),(IF(BM149&gt;0,(IF(CT149&gt;0,CU149,"ожидание замечаний к ревизии")),"не выгружено"))))))))))))))))))))))))))))))</f>
        <v>---/---</v>
      </c>
      <c r="IC149" s="361" t="str">
        <f t="shared" ref="IC149:IC212" si="186">IF(AO149="","---/---",(IF(AZ149="аннулирован / VOID","аннулирован / VOID",(IF(GT149&gt;0,(IF(GX149&gt;0,GY149,"04")),(IF(GK149&gt;0,(IF(GO149&gt;0,GP149,"03")),(IF(GB149&gt;0,(IF(GF149&gt;0,GG149,"02")),(IF(FS149&gt;0,(IF(FW149&gt;0,FX149,"01")),(IF(FJ149&gt;0,(IF(FN149&gt;0,FO149,"00")),((IF(FA149&gt;0,(IF(FE149&gt;0,FF149,"H1")),(IF(ER149&gt;0,(IF(EV149&gt;0,EW149,"G1")),(IF(EI149&gt;0,(IF(EM149&gt;0,EN149,"F1")),(IF(DZ149&gt;0,(IF(ED149&gt;0,EE149,"E1")),(IF(DQ149&gt;0,(IF(DU149&gt;0,DV149,"D1")),(IF(DH149&gt;0,(IF(DL149&gt;0,DM149,"C1")),(IF(CY149&gt;0,(IF(DC149&gt;0,DD149,"B1")),(IF(BM149&gt;0,(IF(CT149&gt;0,CU149,"A1")),"A1"))))))))))))))))))))))))))))))</f>
        <v>---/---</v>
      </c>
      <c r="ID149" s="351" t="str">
        <f t="shared" ref="ID149:ID212" si="187">IF(AO149="","---/---",(IF(AZ149="аннулирован / VOID","аннулирован / VOID",(IF(BM149&gt;0,"1","выгрузить A1")))))</f>
        <v>---/---</v>
      </c>
      <c r="IE149" s="351" t="s">
        <v>897</v>
      </c>
      <c r="IF149" s="356"/>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row>
    <row r="150" spans="1:287" s="1" customFormat="1" ht="57" customHeight="1">
      <c r="A150" s="15"/>
      <c r="B150" s="31" t="s">
        <v>164</v>
      </c>
      <c r="C150" s="31" t="s">
        <v>165</v>
      </c>
      <c r="D150" s="14"/>
      <c r="E150" s="14"/>
      <c r="F150" s="14"/>
      <c r="G150" s="14"/>
      <c r="H150" s="14" t="s">
        <v>723</v>
      </c>
      <c r="I150" s="14" t="s">
        <v>724</v>
      </c>
      <c r="J150" s="14"/>
      <c r="K150" s="14"/>
      <c r="L150" s="14"/>
      <c r="M150" s="14"/>
      <c r="N150" s="14"/>
      <c r="O150" s="14"/>
      <c r="P150" s="14" t="s">
        <v>725</v>
      </c>
      <c r="Q150" s="14" t="s">
        <v>726</v>
      </c>
      <c r="R150" s="14" t="s">
        <v>210</v>
      </c>
      <c r="S150" s="14" t="s">
        <v>401</v>
      </c>
      <c r="T150" s="14" t="s">
        <v>400</v>
      </c>
      <c r="U150" s="14" t="s">
        <v>166</v>
      </c>
      <c r="V150" s="14"/>
      <c r="W150" s="14" t="str">
        <f>CONCATENATE(X150,"-",Y150,"-",Z150,AA150,,AB150,"-",AC150)</f>
        <v>4-30-JFMC-0002</v>
      </c>
      <c r="X150" s="31">
        <v>4</v>
      </c>
      <c r="Y150" s="31">
        <v>30</v>
      </c>
      <c r="Z150" s="14" t="s">
        <v>338</v>
      </c>
      <c r="AA150" s="14" t="s">
        <v>333</v>
      </c>
      <c r="AB150" s="14"/>
      <c r="AC150" s="31" t="s">
        <v>198</v>
      </c>
      <c r="AD150" s="14"/>
      <c r="AE150" s="31">
        <v>3</v>
      </c>
      <c r="AF150" s="31">
        <v>3</v>
      </c>
      <c r="AG150" s="31" t="s">
        <v>174</v>
      </c>
      <c r="AH150" s="31">
        <v>437</v>
      </c>
      <c r="AI150" s="31" t="s">
        <v>199</v>
      </c>
      <c r="AJ150" s="14"/>
      <c r="AK150" s="14"/>
      <c r="AL150" s="14" t="s">
        <v>129</v>
      </c>
      <c r="AM150" s="14"/>
      <c r="AN150" s="14" t="s">
        <v>175</v>
      </c>
      <c r="AO150" s="14" t="str">
        <f>CONCATENATE("0055-",B150,"-",C150,"-","4",".",AE150,".",AF150,".",AG150,".",AH150,"-",AL150,".",AN150,"-",AI150)</f>
        <v>0055-CPC-GA1-4.3.3.30.437-PS.RD-0003</v>
      </c>
      <c r="AP150" s="14" t="str">
        <f>CONCATENATE("0055-",B150,"-",C150,"-","4",".",AE150,".",AF150,".",AG150,".",AH150,"-",AL150,"-",AN150,"-",AI150,"_",BD150,"_",U150)</f>
        <v>0055-CPC-GA1-4.3.3.30.437-PS-RD-0003_A1_ER</v>
      </c>
      <c r="AQ150" s="21" t="s">
        <v>645</v>
      </c>
      <c r="AR150" s="21" t="s">
        <v>915</v>
      </c>
      <c r="AS150" s="21"/>
      <c r="AT150" s="21"/>
      <c r="AU150" s="21" t="s">
        <v>349</v>
      </c>
      <c r="AV150" s="21" t="s">
        <v>365</v>
      </c>
      <c r="AW150" s="21" t="str">
        <f>CONCATENATE(AQ150," ",AS150,CHAR(10),W150,CHAR(10),AU150)</f>
        <v>AFA&amp;FFS Marshalling cabinet KSPA 9030-01/TECON TU 4371-001-00159093-07 REV.5. 
4-30-JFMC-0002
List of drawings</v>
      </c>
      <c r="AX150" s="21" t="str">
        <f>CONCATENATE(AR150," ",AT150,CHAR(10),W150,CHAR(10),AV150)</f>
        <v>Контроллер для систем пожарной автоматики КСПА 9030-01/Текон, ТУ 4371-001-00159093-07 изм.5. Шкаф кроссовый АСПС и ПТ. 
4-30-JFMC-0002
Ведомость документов</v>
      </c>
      <c r="AY150" s="14"/>
      <c r="AZ150" s="14" t="s">
        <v>798</v>
      </c>
      <c r="BA150" s="14" t="s">
        <v>600</v>
      </c>
      <c r="BB150" s="14" t="str">
        <f t="shared" ref="BB150:BB154" si="188">IF(GK150&gt;0,"03",IF(GB150&gt;0,"02",IF(FS150&gt;0,"01",IF(FJ150&gt;0,"00",IF(FA150&gt;0,"H1",IF(ER150&gt;0,"G1",IF(EI150&gt;0,"F1",IF(DZ150&gt;0,"E1",IF(DQ150&gt;0,"D1",IF(DH150&gt;0,"C1",IF(CY150&gt;0,"B1",IF(BM150&gt;0,"A1","-"))))))))))))</f>
        <v>A1</v>
      </c>
      <c r="BC150" s="14" t="str">
        <f t="shared" ref="BC150:BC154" si="189">IF(OR(BB150="A1",BB150="B1",BB150="C1",BB150="D1",BB150="E1",BB150="F1",BB150="G1",BB150="H1"),"IFR",IF(OR(BB150="00",BB150="01",BB150="02",BB150="03",BB150="04",BB150="05"),"IFU","-"))</f>
        <v>IFR</v>
      </c>
      <c r="BD150" s="14" t="str">
        <f>BB150</f>
        <v>A1</v>
      </c>
      <c r="BE150" s="14"/>
      <c r="BF150" s="14"/>
      <c r="BG150" s="20"/>
      <c r="BH150" s="14"/>
      <c r="BI150" s="14"/>
      <c r="BJ150" s="336">
        <v>44088</v>
      </c>
      <c r="BK150" s="336">
        <f ca="1">IF(BM150&gt;0,BL150,IF(BJ150&lt;TODAY(),WORKDAY(TODAY(),10),BJ150))</f>
        <v>44001</v>
      </c>
      <c r="BL150" s="41">
        <v>44001</v>
      </c>
      <c r="BM150" s="14" t="s">
        <v>873</v>
      </c>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336">
        <f>WORKDAY(BJ150,20)</f>
        <v>44116</v>
      </c>
      <c r="CR150" s="336">
        <f ca="1">IF(BM150&gt;0,WORKDAY(BK150,20),"-")</f>
        <v>44029</v>
      </c>
      <c r="CS150" s="336">
        <v>44033</v>
      </c>
      <c r="CT150" s="325" t="s">
        <v>905</v>
      </c>
      <c r="CU150" s="143">
        <v>1</v>
      </c>
      <c r="CV150" s="41">
        <f>FG150-(0)</f>
        <v>43643</v>
      </c>
      <c r="CW150" s="41">
        <f ca="1">IF(CT150&gt;0,WORKDAY(CR150,10),"-")</f>
        <v>44043</v>
      </c>
      <c r="CX150" s="14"/>
      <c r="CY150" s="14"/>
      <c r="CZ150" s="41" t="str">
        <f>IF(CY150&gt;0,WORKDAY(CV150,10),"-")</f>
        <v>-</v>
      </c>
      <c r="DA150" s="41" t="str">
        <f>IF(CY150&gt;0,WORKDAY(CW150,10),"-")</f>
        <v>-</v>
      </c>
      <c r="DB150" s="14"/>
      <c r="DC150" s="14"/>
      <c r="DD150" s="143"/>
      <c r="DE150" s="41" t="str">
        <f>IF(DC150&gt;0,WORKDAY(CZ150,10),"-")</f>
        <v>-</v>
      </c>
      <c r="DF150" s="41" t="str">
        <f>IF(DC150&gt;0,WORKDAY(DA150,10),"-")</f>
        <v>-</v>
      </c>
      <c r="DG150" s="14"/>
      <c r="DH150" s="14"/>
      <c r="DI150" s="41" t="str">
        <f>IF(DH150&gt;0,WORKDAY(DE150,10),"-")</f>
        <v>-</v>
      </c>
      <c r="DJ150" s="41" t="str">
        <f>IF(DH150&gt;0,WORKDAY(DF150,10),"-")</f>
        <v>-</v>
      </c>
      <c r="DK150" s="14"/>
      <c r="DL150" s="14"/>
      <c r="DM150" s="143"/>
      <c r="DN150" s="41" t="str">
        <f>IF(DL150&gt;0,WORKDAY(DI150,10),"-")</f>
        <v>-</v>
      </c>
      <c r="DO150" s="41" t="str">
        <f>IF(DL150&gt;0,WORKDAY(DJ150,10),"-")</f>
        <v>-</v>
      </c>
      <c r="DP150" s="14"/>
      <c r="DQ150" s="14"/>
      <c r="DR150" s="41" t="str">
        <f>IF(DQ150&gt;0,WORKDAY(DN150,10),"-")</f>
        <v>-</v>
      </c>
      <c r="DS150" s="41" t="str">
        <f>IF(DQ150&gt;0,WORKDAY(DO150,10),"-")</f>
        <v>-</v>
      </c>
      <c r="DT150" s="14"/>
      <c r="DU150" s="14"/>
      <c r="DV150" s="205"/>
      <c r="DW150" s="41" t="str">
        <f>IF(DU150&gt;0,WORKDAY(DR150,10),"-")</f>
        <v>-</v>
      </c>
      <c r="DX150" s="41" t="str">
        <f>IF(DU150&gt;0,WORKDAY(DS150,10),"-")</f>
        <v>-</v>
      </c>
      <c r="DY150" s="14"/>
      <c r="DZ150" s="14"/>
      <c r="EA150" s="41" t="str">
        <f>IF(DZ150&gt;0,WORKDAY(DW150,10),"-")</f>
        <v>-</v>
      </c>
      <c r="EB150" s="41" t="str">
        <f>IF(DZ150&gt;0,WORKDAY(DX150,10),"-")</f>
        <v>-</v>
      </c>
      <c r="EC150" s="14"/>
      <c r="ED150" s="14"/>
      <c r="EE150" s="205"/>
      <c r="EF150" s="41" t="str">
        <f>IF(ED150&gt;0,WORKDAY(EA150,10),"-")</f>
        <v>-</v>
      </c>
      <c r="EG150" s="41" t="str">
        <f>IF(ED150&gt;0,WORKDAY(EB150,10),"-")</f>
        <v>-</v>
      </c>
      <c r="EH150" s="14"/>
      <c r="EI150" s="14"/>
      <c r="EJ150" s="41" t="str">
        <f>IF(EI150&gt;0,WORKDAY(EF150,10),"-")</f>
        <v>-</v>
      </c>
      <c r="EK150" s="41" t="str">
        <f>IF(EI150&gt;0,WORKDAY(EG150,10),"-")</f>
        <v>-</v>
      </c>
      <c r="EL150" s="14"/>
      <c r="EM150" s="14"/>
      <c r="EN150" s="205"/>
      <c r="EO150" s="41" t="str">
        <f>IF(EM150&gt;0,WORKDAY(EJ150,10),"-")</f>
        <v>-</v>
      </c>
      <c r="EP150" s="41" t="str">
        <f>IF(EM150&gt;0,WORKDAY(EK150,10),"-")</f>
        <v>-</v>
      </c>
      <c r="EQ150" s="14"/>
      <c r="ER150" s="14"/>
      <c r="ES150" s="41" t="str">
        <f>IF(ER150&gt;0,WORKDAY(EO150,10),"-")</f>
        <v>-</v>
      </c>
      <c r="ET150" s="41" t="str">
        <f>IF(ER150&gt;0,WORKDAY(EP150,10),"-")</f>
        <v>-</v>
      </c>
      <c r="EU150" s="14"/>
      <c r="EV150" s="14"/>
      <c r="EW150" s="205"/>
      <c r="EX150" s="41" t="str">
        <f>IF(EV150&gt;0,WORKDAY(ES150,10),"-")</f>
        <v>-</v>
      </c>
      <c r="EY150" s="41" t="str">
        <f>IF(EV150&gt;0,WORKDAY(ET150,10),"-")</f>
        <v>-</v>
      </c>
      <c r="EZ150" s="14"/>
      <c r="FA150" s="14"/>
      <c r="FB150" s="41" t="str">
        <f>IF(FA150&gt;0,WORKDAY(EX150,10),"-")</f>
        <v>-</v>
      </c>
      <c r="FC150" s="41" t="str">
        <f>IF(FA150&gt;0,WORKDAY(EY150,10),"-")</f>
        <v>-</v>
      </c>
      <c r="FD150" s="14"/>
      <c r="FE150" s="14"/>
      <c r="FF150" s="295"/>
      <c r="FG150" s="41">
        <v>43643</v>
      </c>
      <c r="FH150" s="41">
        <f ca="1">IF(BK150&gt;0,IF(DH150&gt;0,WORKDAY(DG150,20),IF(CY150&gt;0,WORKDAY(CX150,30),IF(CT150&gt;0,WORKDAY(CS150,40),FG150))),"-")</f>
        <v>44089</v>
      </c>
      <c r="FI150" s="41"/>
      <c r="FJ150" s="14"/>
      <c r="FK150" s="41" t="str">
        <f>IF(FJ150&gt;0,WORKDAY(FG150,10),"-")</f>
        <v>-</v>
      </c>
      <c r="FL150" s="41" t="str">
        <f>IF(FJ150&gt;0,WORKDAY(FH150,10),"-")</f>
        <v>-</v>
      </c>
      <c r="FM150" s="14"/>
      <c r="FN150" s="14"/>
      <c r="FO150" s="143"/>
      <c r="FP150" s="41">
        <v>43643</v>
      </c>
      <c r="FQ150" s="41" t="str">
        <f>IF(BT150&gt;0,IF(DQ150&gt;0,WORKDAY(DP150,20),IF(DH150&gt;0,WORKDAY(DG150,30),IF(DC150&gt;0,WORKDAY(DB150,40),FP150))),"-")</f>
        <v>-</v>
      </c>
      <c r="FR150" s="295"/>
      <c r="FS150" s="14"/>
      <c r="FT150" s="41" t="str">
        <f>IF(FS150&gt;0,WORKDAY(FP150,10),"-")</f>
        <v>-</v>
      </c>
      <c r="FU150" s="41" t="str">
        <f>IF(FS150&gt;0,WORKDAY(FQ150,10),"-")</f>
        <v>-</v>
      </c>
      <c r="FV150" s="14"/>
      <c r="FW150" s="14"/>
      <c r="FX150" s="205"/>
      <c r="FY150" s="41">
        <v>43643</v>
      </c>
      <c r="FZ150" s="41" t="str">
        <f>IF(CC150&gt;0,IF(DZ150&gt;0,WORKDAY(DY150,20),IF(DQ150&gt;0,WORKDAY(DP150,30),IF(DL150&gt;0,WORKDAY(DK150,40),FY150))),"-")</f>
        <v>-</v>
      </c>
      <c r="GA150" s="14"/>
      <c r="GB150" s="14"/>
      <c r="GC150" s="41" t="str">
        <f>IF(GB150&gt;0,WORKDAY(FY150,10),"-")</f>
        <v>-</v>
      </c>
      <c r="GD150" s="41" t="str">
        <f>IF(GB150&gt;0,WORKDAY(FZ150,10),"-")</f>
        <v>-</v>
      </c>
      <c r="GE150" s="14"/>
      <c r="GF150" s="14"/>
      <c r="GG150" s="205"/>
      <c r="GH150" s="41"/>
      <c r="GI150" s="41"/>
      <c r="GJ150" s="14"/>
      <c r="GK150" s="14"/>
      <c r="GL150" s="41" t="str">
        <f>IF(GK150&gt;0,WORKDAY(GH150,10),"-")</f>
        <v>-</v>
      </c>
      <c r="GM150" s="41" t="str">
        <f>IF(GK150&gt;0,WORKDAY(GI150,10),"-")</f>
        <v>-</v>
      </c>
      <c r="GN150" s="14"/>
      <c r="GO150" s="14"/>
      <c r="GP150" s="228"/>
      <c r="GQ150" s="295"/>
      <c r="GR150" s="295"/>
      <c r="GS150" s="295"/>
      <c r="GT150" s="295"/>
      <c r="GU150" s="295"/>
      <c r="GV150" s="295"/>
      <c r="GW150" s="295"/>
      <c r="GX150" s="295"/>
      <c r="GY150" s="295"/>
      <c r="GZ150" s="147"/>
      <c r="HA150" s="143">
        <f t="shared" ca="1" si="164"/>
        <v>1</v>
      </c>
      <c r="HB150" s="44">
        <f t="shared" ca="1" si="165"/>
        <v>1.3819095477386936E-3</v>
      </c>
      <c r="HC150" s="44">
        <f t="shared" ca="1" si="166"/>
        <v>2.5125628140703518E-3</v>
      </c>
      <c r="HD150" s="44">
        <f t="shared" ca="1" si="167"/>
        <v>2.2357723577235778E-3</v>
      </c>
      <c r="HE150" s="44">
        <f t="shared" ca="1" si="168"/>
        <v>4.0650406504065045E-3</v>
      </c>
      <c r="HF150" s="44"/>
      <c r="HG150" s="44"/>
      <c r="HH150" s="261"/>
      <c r="HI150" s="14" t="str">
        <f t="shared" si="169"/>
        <v>GA</v>
      </c>
      <c r="HJ150" s="41">
        <f t="shared" si="170"/>
        <v>44001</v>
      </c>
      <c r="HK150" s="267" t="str">
        <f t="shared" si="171"/>
        <v>A1</v>
      </c>
      <c r="HL150" s="268" t="str">
        <f t="shared" si="172"/>
        <v>0055-P2-GA1-CPC-TRM-00508</v>
      </c>
      <c r="HM150" s="320">
        <v>1</v>
      </c>
      <c r="HN150" t="s">
        <v>822</v>
      </c>
      <c r="HO150" s="351">
        <f t="shared" si="173"/>
        <v>1</v>
      </c>
      <c r="HP150" s="351" t="str">
        <f t="shared" si="174"/>
        <v>не выгружено 00</v>
      </c>
      <c r="HQ150" s="351" t="str">
        <f t="shared" si="175"/>
        <v>выгружено A1</v>
      </c>
      <c r="HR150" s="351">
        <f t="shared" si="176"/>
        <v>1</v>
      </c>
      <c r="HS150" s="351" t="b">
        <f t="shared" si="177"/>
        <v>0</v>
      </c>
      <c r="HT150" s="351" t="str">
        <f t="shared" si="178"/>
        <v>Выпустить в 00</v>
      </c>
      <c r="HU150" s="351" t="str">
        <f t="shared" si="179"/>
        <v>0055-P2-CPC-GA1-TRM-00409</v>
      </c>
      <c r="HV150" s="351">
        <f t="shared" si="180"/>
        <v>44001</v>
      </c>
      <c r="HW150" s="351" t="str">
        <f t="shared" si="181"/>
        <v>0055-P2-CPC-GA1-TRM-00409</v>
      </c>
      <c r="HX150" s="351">
        <f t="shared" si="182"/>
        <v>44033</v>
      </c>
      <c r="HY150" s="364"/>
      <c r="HZ150" s="361" t="str">
        <f t="shared" si="183"/>
        <v>выгружено</v>
      </c>
      <c r="IA150" s="361" t="str">
        <f t="shared" si="184"/>
        <v>A1</v>
      </c>
      <c r="IB150" s="361">
        <f t="shared" si="185"/>
        <v>1</v>
      </c>
      <c r="IC150" s="361">
        <f t="shared" si="186"/>
        <v>1</v>
      </c>
      <c r="ID150" s="351" t="str">
        <f t="shared" si="187"/>
        <v>1</v>
      </c>
      <c r="IE150" s="351" t="s">
        <v>894</v>
      </c>
      <c r="IF150" s="356">
        <v>1</v>
      </c>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row>
    <row r="151" spans="1:287" s="1" customFormat="1" ht="57" customHeight="1">
      <c r="A151" s="15"/>
      <c r="B151" s="31" t="s">
        <v>164</v>
      </c>
      <c r="C151" s="31" t="s">
        <v>165</v>
      </c>
      <c r="D151" s="14"/>
      <c r="E151" s="14"/>
      <c r="F151" s="14"/>
      <c r="G151" s="14"/>
      <c r="H151" s="14" t="s">
        <v>723</v>
      </c>
      <c r="I151" s="14" t="s">
        <v>724</v>
      </c>
      <c r="J151" s="14"/>
      <c r="K151" s="14"/>
      <c r="L151" s="14"/>
      <c r="M151" s="14"/>
      <c r="N151" s="14"/>
      <c r="O151" s="14"/>
      <c r="P151" s="14" t="s">
        <v>725</v>
      </c>
      <c r="Q151" s="14" t="s">
        <v>726</v>
      </c>
      <c r="R151" s="14" t="s">
        <v>210</v>
      </c>
      <c r="S151" s="14" t="s">
        <v>401</v>
      </c>
      <c r="T151" s="14" t="s">
        <v>400</v>
      </c>
      <c r="U151" s="14" t="s">
        <v>166</v>
      </c>
      <c r="V151" s="14"/>
      <c r="W151" s="14" t="str">
        <f>CONCATENATE(X151,"-",Y151,"-",Z151,AA151,,AB151,"-",AC151)</f>
        <v>4-30-JFMC-0002</v>
      </c>
      <c r="X151" s="31">
        <v>4</v>
      </c>
      <c r="Y151" s="31">
        <v>30</v>
      </c>
      <c r="Z151" s="14" t="s">
        <v>338</v>
      </c>
      <c r="AA151" s="14" t="s">
        <v>333</v>
      </c>
      <c r="AB151" s="14"/>
      <c r="AC151" s="31" t="s">
        <v>198</v>
      </c>
      <c r="AD151" s="14"/>
      <c r="AE151" s="31">
        <v>3</v>
      </c>
      <c r="AF151" s="31">
        <v>3</v>
      </c>
      <c r="AG151" s="31" t="s">
        <v>174</v>
      </c>
      <c r="AH151" s="31">
        <v>437</v>
      </c>
      <c r="AI151" s="31" t="s">
        <v>199</v>
      </c>
      <c r="AJ151" s="14"/>
      <c r="AK151" s="14"/>
      <c r="AL151" s="14" t="s">
        <v>129</v>
      </c>
      <c r="AM151" s="14"/>
      <c r="AN151" s="14" t="s">
        <v>176</v>
      </c>
      <c r="AO151" s="14" t="str">
        <f>CONCATENATE("0055-",B151,"-",C151,"-","4",".",AE151,".",AF151,".",AG151,".",AH151,"-",AL151,".",AN151,"-",AI151)</f>
        <v>0055-CPC-GA1-4.3.3.30.437-PS.SP-0003</v>
      </c>
      <c r="AP151" s="14" t="str">
        <f>CONCATENATE("0055-",B151,"-",C151,"-","4",".",AE151,".",AF151,".",AG151,".",AH151,"-",AL151,"-",AN151,"-",AI151,"_",BD151,"_",U151)</f>
        <v>0055-CPC-GA1-4.3.3.30.437-PS-SP-0003_A1_ER</v>
      </c>
      <c r="AQ151" s="21" t="s">
        <v>645</v>
      </c>
      <c r="AR151" s="21" t="s">
        <v>915</v>
      </c>
      <c r="AS151" s="21"/>
      <c r="AT151" s="21"/>
      <c r="AU151" s="21" t="s">
        <v>350</v>
      </c>
      <c r="AV151" s="21" t="s">
        <v>366</v>
      </c>
      <c r="AW151" s="21" t="str">
        <f>CONCATENATE(AQ151," ",AS151,CHAR(10),W151,CHAR(10),AU151)</f>
        <v>AFA&amp;FFS Marshalling cabinet KSPA 9030-01/TECON TU 4371-001-00159093-07 REV.5. 
4-30-JFMC-0002
List of elements</v>
      </c>
      <c r="AX151" s="21" t="str">
        <f>CONCATENATE(AR151," ",AT151,CHAR(10),W151,CHAR(10),AV151)</f>
        <v>Контроллер для систем пожарной автоматики КСПА 9030-01/Текон, ТУ 4371-001-00159093-07 изм.5. Шкаф кроссовый АСПС и ПТ. 
4-30-JFMC-0002
Перечень элементов</v>
      </c>
      <c r="AY151" s="14"/>
      <c r="AZ151" s="14" t="s">
        <v>798</v>
      </c>
      <c r="BA151" s="14" t="s">
        <v>600</v>
      </c>
      <c r="BB151" s="14" t="str">
        <f t="shared" si="188"/>
        <v>A1</v>
      </c>
      <c r="BC151" s="14" t="str">
        <f t="shared" si="189"/>
        <v>IFR</v>
      </c>
      <c r="BD151" s="14" t="str">
        <f>BB151</f>
        <v>A1</v>
      </c>
      <c r="BE151" s="14"/>
      <c r="BF151" s="14"/>
      <c r="BG151" s="20"/>
      <c r="BH151" s="14"/>
      <c r="BI151" s="14"/>
      <c r="BJ151" s="336">
        <v>44088</v>
      </c>
      <c r="BK151" s="336">
        <f ca="1">IF(BM151&gt;0,BL151,IF(BJ151&lt;TODAY(),WORKDAY(TODAY(),10),BJ151))</f>
        <v>44001</v>
      </c>
      <c r="BL151" s="41">
        <v>44001</v>
      </c>
      <c r="BM151" s="14" t="s">
        <v>873</v>
      </c>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336">
        <f>WORKDAY(BJ151,20)</f>
        <v>44116</v>
      </c>
      <c r="CR151" s="336">
        <f ca="1">IF(BM151&gt;0,WORKDAY(BK151,20),"-")</f>
        <v>44029</v>
      </c>
      <c r="CS151" s="336">
        <v>44033</v>
      </c>
      <c r="CT151" s="325" t="s">
        <v>905</v>
      </c>
      <c r="CU151" s="143">
        <v>1</v>
      </c>
      <c r="CV151" s="41">
        <f>FG151-(0)</f>
        <v>43643</v>
      </c>
      <c r="CW151" s="41">
        <f ca="1">IF(CT151&gt;0,WORKDAY(CR151,10),"-")</f>
        <v>44043</v>
      </c>
      <c r="CX151" s="14"/>
      <c r="CY151" s="14"/>
      <c r="CZ151" s="41" t="str">
        <f>IF(CY151&gt;0,WORKDAY(CV151,10),"-")</f>
        <v>-</v>
      </c>
      <c r="DA151" s="41" t="str">
        <f>IF(CY151&gt;0,WORKDAY(CW151,10),"-")</f>
        <v>-</v>
      </c>
      <c r="DB151" s="14"/>
      <c r="DC151" s="14"/>
      <c r="DD151" s="143"/>
      <c r="DE151" s="41" t="str">
        <f>IF(DC151&gt;0,WORKDAY(CZ151,10),"-")</f>
        <v>-</v>
      </c>
      <c r="DF151" s="41" t="str">
        <f>IF(DC151&gt;0,WORKDAY(DA151,10),"-")</f>
        <v>-</v>
      </c>
      <c r="DG151" s="14"/>
      <c r="DH151" s="14"/>
      <c r="DI151" s="41" t="str">
        <f>IF(DH151&gt;0,WORKDAY(DE151,10),"-")</f>
        <v>-</v>
      </c>
      <c r="DJ151" s="41" t="str">
        <f>IF(DH151&gt;0,WORKDAY(DF151,10),"-")</f>
        <v>-</v>
      </c>
      <c r="DK151" s="14"/>
      <c r="DL151" s="14"/>
      <c r="DM151" s="143"/>
      <c r="DN151" s="41" t="str">
        <f>IF(DL151&gt;0,WORKDAY(DI151,10),"-")</f>
        <v>-</v>
      </c>
      <c r="DO151" s="41" t="str">
        <f>IF(DL151&gt;0,WORKDAY(DJ151,10),"-")</f>
        <v>-</v>
      </c>
      <c r="DP151" s="14"/>
      <c r="DQ151" s="14"/>
      <c r="DR151" s="41" t="str">
        <f>IF(DQ151&gt;0,WORKDAY(DN151,10),"-")</f>
        <v>-</v>
      </c>
      <c r="DS151" s="41" t="str">
        <f>IF(DQ151&gt;0,WORKDAY(DO151,10),"-")</f>
        <v>-</v>
      </c>
      <c r="DT151" s="14"/>
      <c r="DU151" s="14"/>
      <c r="DV151" s="205"/>
      <c r="DW151" s="41" t="str">
        <f>IF(DU151&gt;0,WORKDAY(DR151,10),"-")</f>
        <v>-</v>
      </c>
      <c r="DX151" s="41" t="str">
        <f>IF(DU151&gt;0,WORKDAY(DS151,10),"-")</f>
        <v>-</v>
      </c>
      <c r="DY151" s="14"/>
      <c r="DZ151" s="14"/>
      <c r="EA151" s="41" t="str">
        <f>IF(DZ151&gt;0,WORKDAY(DW151,10),"-")</f>
        <v>-</v>
      </c>
      <c r="EB151" s="41" t="str">
        <f>IF(DZ151&gt;0,WORKDAY(DX151,10),"-")</f>
        <v>-</v>
      </c>
      <c r="EC151" s="14"/>
      <c r="ED151" s="14"/>
      <c r="EE151" s="205"/>
      <c r="EF151" s="41" t="str">
        <f>IF(ED151&gt;0,WORKDAY(EA151,10),"-")</f>
        <v>-</v>
      </c>
      <c r="EG151" s="41" t="str">
        <f>IF(ED151&gt;0,WORKDAY(EB151,10),"-")</f>
        <v>-</v>
      </c>
      <c r="EH151" s="14"/>
      <c r="EI151" s="14"/>
      <c r="EJ151" s="41" t="str">
        <f>IF(EI151&gt;0,WORKDAY(EF151,10),"-")</f>
        <v>-</v>
      </c>
      <c r="EK151" s="41" t="str">
        <f>IF(EI151&gt;0,WORKDAY(EG151,10),"-")</f>
        <v>-</v>
      </c>
      <c r="EL151" s="14"/>
      <c r="EM151" s="14"/>
      <c r="EN151" s="205"/>
      <c r="EO151" s="41" t="str">
        <f>IF(EM151&gt;0,WORKDAY(EJ151,10),"-")</f>
        <v>-</v>
      </c>
      <c r="EP151" s="41" t="str">
        <f>IF(EM151&gt;0,WORKDAY(EK151,10),"-")</f>
        <v>-</v>
      </c>
      <c r="EQ151" s="14"/>
      <c r="ER151" s="14"/>
      <c r="ES151" s="41" t="str">
        <f>IF(ER151&gt;0,WORKDAY(EO151,10),"-")</f>
        <v>-</v>
      </c>
      <c r="ET151" s="41" t="str">
        <f>IF(ER151&gt;0,WORKDAY(EP151,10),"-")</f>
        <v>-</v>
      </c>
      <c r="EU151" s="14"/>
      <c r="EV151" s="14"/>
      <c r="EW151" s="205"/>
      <c r="EX151" s="41" t="str">
        <f>IF(EV151&gt;0,WORKDAY(ES151,10),"-")</f>
        <v>-</v>
      </c>
      <c r="EY151" s="41" t="str">
        <f>IF(EV151&gt;0,WORKDAY(ET151,10),"-")</f>
        <v>-</v>
      </c>
      <c r="EZ151" s="14"/>
      <c r="FA151" s="14"/>
      <c r="FB151" s="41" t="str">
        <f>IF(FA151&gt;0,WORKDAY(EX151,10),"-")</f>
        <v>-</v>
      </c>
      <c r="FC151" s="41" t="str">
        <f>IF(FA151&gt;0,WORKDAY(EY151,10),"-")</f>
        <v>-</v>
      </c>
      <c r="FD151" s="14"/>
      <c r="FE151" s="14"/>
      <c r="FF151" s="295"/>
      <c r="FG151" s="41">
        <v>43643</v>
      </c>
      <c r="FH151" s="41">
        <f ca="1">IF(BK151&gt;0,IF(DH151&gt;0,WORKDAY(DG151,20),IF(CY151&gt;0,WORKDAY(CX151,30),IF(CT151&gt;0,WORKDAY(CS151,40),FG151))),"-")</f>
        <v>44089</v>
      </c>
      <c r="FI151" s="41"/>
      <c r="FJ151" s="14"/>
      <c r="FK151" s="41" t="str">
        <f>IF(FJ151&gt;0,WORKDAY(FG151,10),"-")</f>
        <v>-</v>
      </c>
      <c r="FL151" s="41" t="str">
        <f>IF(FJ151&gt;0,WORKDAY(FH151,10),"-")</f>
        <v>-</v>
      </c>
      <c r="FM151" s="14"/>
      <c r="FN151" s="14"/>
      <c r="FO151" s="143"/>
      <c r="FP151" s="41">
        <v>43643</v>
      </c>
      <c r="FQ151" s="41" t="str">
        <f>IF(BT151&gt;0,IF(DQ151&gt;0,WORKDAY(DP151,20),IF(DH151&gt;0,WORKDAY(DG151,30),IF(DC151&gt;0,WORKDAY(DB151,40),FP151))),"-")</f>
        <v>-</v>
      </c>
      <c r="FR151" s="295"/>
      <c r="FS151" s="14"/>
      <c r="FT151" s="41" t="str">
        <f>IF(FS151&gt;0,WORKDAY(FP151,10),"-")</f>
        <v>-</v>
      </c>
      <c r="FU151" s="41" t="str">
        <f>IF(FS151&gt;0,WORKDAY(FQ151,10),"-")</f>
        <v>-</v>
      </c>
      <c r="FV151" s="14"/>
      <c r="FW151" s="14"/>
      <c r="FX151" s="205"/>
      <c r="FY151" s="41">
        <v>43643</v>
      </c>
      <c r="FZ151" s="41" t="str">
        <f>IF(CC151&gt;0,IF(DZ151&gt;0,WORKDAY(DY151,20),IF(DQ151&gt;0,WORKDAY(DP151,30),IF(DL151&gt;0,WORKDAY(DK151,40),FY151))),"-")</f>
        <v>-</v>
      </c>
      <c r="GA151" s="14"/>
      <c r="GB151" s="14"/>
      <c r="GC151" s="41" t="str">
        <f>IF(GB151&gt;0,WORKDAY(FY151,10),"-")</f>
        <v>-</v>
      </c>
      <c r="GD151" s="41" t="str">
        <f>IF(GB151&gt;0,WORKDAY(FZ151,10),"-")</f>
        <v>-</v>
      </c>
      <c r="GE151" s="14"/>
      <c r="GF151" s="14"/>
      <c r="GG151" s="205"/>
      <c r="GH151" s="41"/>
      <c r="GI151" s="41"/>
      <c r="GJ151" s="14"/>
      <c r="GK151" s="14"/>
      <c r="GL151" s="41" t="str">
        <f>IF(GK151&gt;0,WORKDAY(GH151,10),"-")</f>
        <v>-</v>
      </c>
      <c r="GM151" s="41" t="str">
        <f>IF(GK151&gt;0,WORKDAY(GI151,10),"-")</f>
        <v>-</v>
      </c>
      <c r="GN151" s="14"/>
      <c r="GO151" s="14"/>
      <c r="GP151" s="228"/>
      <c r="GQ151" s="295"/>
      <c r="GR151" s="295"/>
      <c r="GS151" s="295"/>
      <c r="GT151" s="295"/>
      <c r="GU151" s="295"/>
      <c r="GV151" s="295"/>
      <c r="GW151" s="295"/>
      <c r="GX151" s="295"/>
      <c r="GY151" s="295"/>
      <c r="GZ151" s="147"/>
      <c r="HA151" s="143">
        <f t="shared" ca="1" si="164"/>
        <v>1</v>
      </c>
      <c r="HB151" s="44">
        <f t="shared" ca="1" si="165"/>
        <v>1.3819095477386936E-3</v>
      </c>
      <c r="HC151" s="44">
        <f t="shared" ca="1" si="166"/>
        <v>2.5125628140703518E-3</v>
      </c>
      <c r="HD151" s="44">
        <f t="shared" ca="1" si="167"/>
        <v>2.2357723577235778E-3</v>
      </c>
      <c r="HE151" s="44">
        <f t="shared" ca="1" si="168"/>
        <v>4.0650406504065045E-3</v>
      </c>
      <c r="HF151" s="44"/>
      <c r="HG151" s="44"/>
      <c r="HH151" s="261"/>
      <c r="HI151" s="14" t="str">
        <f t="shared" si="169"/>
        <v>GA</v>
      </c>
      <c r="HJ151" s="41">
        <f t="shared" si="170"/>
        <v>44001</v>
      </c>
      <c r="HK151" s="267" t="str">
        <f t="shared" si="171"/>
        <v>A1</v>
      </c>
      <c r="HL151" s="268" t="str">
        <f t="shared" si="172"/>
        <v>0055-P2-GA1-CPC-TRM-00508</v>
      </c>
      <c r="HM151" s="320">
        <v>1</v>
      </c>
      <c r="HN151" t="s">
        <v>822</v>
      </c>
      <c r="HO151" s="351">
        <f t="shared" si="173"/>
        <v>1</v>
      </c>
      <c r="HP151" s="351" t="str">
        <f t="shared" si="174"/>
        <v>не выгружено 00</v>
      </c>
      <c r="HQ151" s="351" t="str">
        <f t="shared" si="175"/>
        <v>выгружено A1</v>
      </c>
      <c r="HR151" s="351">
        <f t="shared" si="176"/>
        <v>1</v>
      </c>
      <c r="HS151" s="351" t="b">
        <f t="shared" si="177"/>
        <v>0</v>
      </c>
      <c r="HT151" s="351" t="str">
        <f t="shared" si="178"/>
        <v>Выпустить в 00</v>
      </c>
      <c r="HU151" s="351" t="str">
        <f t="shared" si="179"/>
        <v>0055-P2-CPC-GA1-TRM-00409</v>
      </c>
      <c r="HV151" s="351">
        <f t="shared" si="180"/>
        <v>44001</v>
      </c>
      <c r="HW151" s="351" t="str">
        <f t="shared" si="181"/>
        <v>0055-P2-CPC-GA1-TRM-00409</v>
      </c>
      <c r="HX151" s="351">
        <f t="shared" si="182"/>
        <v>44033</v>
      </c>
      <c r="HY151" s="364"/>
      <c r="HZ151" s="361" t="str">
        <f t="shared" si="183"/>
        <v>выгружено</v>
      </c>
      <c r="IA151" s="361" t="str">
        <f t="shared" si="184"/>
        <v>A1</v>
      </c>
      <c r="IB151" s="361">
        <f t="shared" si="185"/>
        <v>1</v>
      </c>
      <c r="IC151" s="361">
        <f t="shared" si="186"/>
        <v>1</v>
      </c>
      <c r="ID151" s="351" t="str">
        <f t="shared" si="187"/>
        <v>1</v>
      </c>
      <c r="IE151" s="351" t="s">
        <v>894</v>
      </c>
      <c r="IF151" s="356">
        <v>1</v>
      </c>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row>
    <row r="152" spans="1:287" s="1" customFormat="1" ht="57" customHeight="1">
      <c r="A152" s="15"/>
      <c r="B152" s="31" t="s">
        <v>164</v>
      </c>
      <c r="C152" s="31" t="s">
        <v>165</v>
      </c>
      <c r="D152" s="14"/>
      <c r="E152" s="14"/>
      <c r="F152" s="14"/>
      <c r="G152" s="14"/>
      <c r="H152" s="14" t="s">
        <v>723</v>
      </c>
      <c r="I152" s="14" t="s">
        <v>724</v>
      </c>
      <c r="J152" s="14"/>
      <c r="K152" s="14"/>
      <c r="L152" s="14"/>
      <c r="M152" s="14"/>
      <c r="N152" s="14"/>
      <c r="O152" s="14"/>
      <c r="P152" s="14" t="s">
        <v>725</v>
      </c>
      <c r="Q152" s="14" t="s">
        <v>726</v>
      </c>
      <c r="R152" s="14" t="s">
        <v>210</v>
      </c>
      <c r="S152" s="14" t="s">
        <v>401</v>
      </c>
      <c r="T152" s="14" t="s">
        <v>400</v>
      </c>
      <c r="U152" s="14" t="s">
        <v>166</v>
      </c>
      <c r="V152" s="14"/>
      <c r="W152" s="14" t="str">
        <f>CONCATENATE(X152,"-",Y152,"-",Z152,AA152,,AB152,"-",AC152)</f>
        <v>4-30-JFMC-0002</v>
      </c>
      <c r="X152" s="31">
        <v>4</v>
      </c>
      <c r="Y152" s="31">
        <v>30</v>
      </c>
      <c r="Z152" s="14" t="s">
        <v>338</v>
      </c>
      <c r="AA152" s="14" t="s">
        <v>333</v>
      </c>
      <c r="AB152" s="14"/>
      <c r="AC152" s="31" t="s">
        <v>198</v>
      </c>
      <c r="AD152" s="14"/>
      <c r="AE152" s="31">
        <v>3</v>
      </c>
      <c r="AF152" s="31">
        <v>3</v>
      </c>
      <c r="AG152" s="31" t="s">
        <v>174</v>
      </c>
      <c r="AH152" s="31">
        <v>437</v>
      </c>
      <c r="AI152" s="31" t="s">
        <v>199</v>
      </c>
      <c r="AJ152" s="14"/>
      <c r="AK152" s="14"/>
      <c r="AL152" s="14" t="s">
        <v>129</v>
      </c>
      <c r="AM152" s="14"/>
      <c r="AN152" s="14" t="s">
        <v>177</v>
      </c>
      <c r="AO152" s="14" t="str">
        <f>CONCATENATE("0055-",B152,"-",C152,"-","4",".",AE152,".",AF152,".",AG152,".",AH152,"-",AL152,".",AN152,"-",AI152)</f>
        <v>0055-CPC-GA1-4.3.3.30.437-PS.V0-0003</v>
      </c>
      <c r="AP152" s="14" t="str">
        <f>CONCATENATE("0055-",B152,"-",C152,"-","4",".",AE152,".",AF152,".",AG152,".",AH152,"-",AL152,"-",AN152,"-",AI152,"_",BD152,"_",U152)</f>
        <v>0055-CPC-GA1-4.3.3.30.437-PS-V0-0003_A1_ER</v>
      </c>
      <c r="AQ152" s="21" t="s">
        <v>645</v>
      </c>
      <c r="AR152" s="21" t="s">
        <v>915</v>
      </c>
      <c r="AS152" s="21"/>
      <c r="AT152" s="21"/>
      <c r="AU152" s="21" t="s">
        <v>351</v>
      </c>
      <c r="AV152" s="21" t="s">
        <v>367</v>
      </c>
      <c r="AW152" s="21" t="str">
        <f>CONCATENATE(AQ152," ",AS152,CHAR(10),W152,CHAR(10),AU152)</f>
        <v>AFA&amp;FFS Marshalling cabinet KSPA 9030-01/TECON TU 4371-001-00159093-07 REV.5. 
4-30-JFMC-0002
General view drawings</v>
      </c>
      <c r="AX152" s="21" t="str">
        <f>CONCATENATE(AR152," ",AT152,CHAR(10),W152,CHAR(10),AV152)</f>
        <v>Контроллер для систем пожарной автоматики КСПА 9030-01/Текон, ТУ 4371-001-00159093-07 изм.5. Шкаф кроссовый АСПС и ПТ. 
4-30-JFMC-0002
Чертеж общего вида</v>
      </c>
      <c r="AY152" s="14"/>
      <c r="AZ152" s="14" t="s">
        <v>798</v>
      </c>
      <c r="BA152" s="14" t="s">
        <v>600</v>
      </c>
      <c r="BB152" s="14" t="str">
        <f t="shared" si="188"/>
        <v>A1</v>
      </c>
      <c r="BC152" s="14" t="str">
        <f t="shared" si="189"/>
        <v>IFR</v>
      </c>
      <c r="BD152" s="14" t="str">
        <f>BB152</f>
        <v>A1</v>
      </c>
      <c r="BE152" s="14"/>
      <c r="BF152" s="14"/>
      <c r="BG152" s="20"/>
      <c r="BH152" s="14"/>
      <c r="BI152" s="14"/>
      <c r="BJ152" s="336">
        <v>44088</v>
      </c>
      <c r="BK152" s="336">
        <f ca="1">IF(BM152&gt;0,BL152,IF(BJ152&lt;TODAY(),WORKDAY(TODAY(),10),BJ152))</f>
        <v>44001</v>
      </c>
      <c r="BL152" s="41">
        <v>44001</v>
      </c>
      <c r="BM152" s="14" t="s">
        <v>873</v>
      </c>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336">
        <f>WORKDAY(BJ152,20)</f>
        <v>44116</v>
      </c>
      <c r="CR152" s="336">
        <f ca="1">IF(BM152&gt;0,WORKDAY(BK152,20),"-")</f>
        <v>44029</v>
      </c>
      <c r="CS152" s="336">
        <v>44033</v>
      </c>
      <c r="CT152" s="325" t="s">
        <v>905</v>
      </c>
      <c r="CU152" s="143">
        <v>1</v>
      </c>
      <c r="CV152" s="41">
        <f>FG152-(0)</f>
        <v>43643</v>
      </c>
      <c r="CW152" s="41">
        <f ca="1">IF(CT152&gt;0,WORKDAY(CR152,10),"-")</f>
        <v>44043</v>
      </c>
      <c r="CX152" s="14"/>
      <c r="CY152" s="14"/>
      <c r="CZ152" s="41" t="str">
        <f>IF(CY152&gt;0,WORKDAY(CV152,10),"-")</f>
        <v>-</v>
      </c>
      <c r="DA152" s="41" t="str">
        <f>IF(CY152&gt;0,WORKDAY(CW152,10),"-")</f>
        <v>-</v>
      </c>
      <c r="DB152" s="14"/>
      <c r="DC152" s="14"/>
      <c r="DD152" s="143"/>
      <c r="DE152" s="41" t="str">
        <f>IF(DC152&gt;0,WORKDAY(CZ152,10),"-")</f>
        <v>-</v>
      </c>
      <c r="DF152" s="41" t="str">
        <f>IF(DC152&gt;0,WORKDAY(DA152,10),"-")</f>
        <v>-</v>
      </c>
      <c r="DG152" s="14"/>
      <c r="DH152" s="14"/>
      <c r="DI152" s="41" t="str">
        <f>IF(DH152&gt;0,WORKDAY(DE152,10),"-")</f>
        <v>-</v>
      </c>
      <c r="DJ152" s="41" t="str">
        <f>IF(DH152&gt;0,WORKDAY(DF152,10),"-")</f>
        <v>-</v>
      </c>
      <c r="DK152" s="14"/>
      <c r="DL152" s="14"/>
      <c r="DM152" s="143"/>
      <c r="DN152" s="41" t="str">
        <f>IF(DL152&gt;0,WORKDAY(DI152,10),"-")</f>
        <v>-</v>
      </c>
      <c r="DO152" s="41" t="str">
        <f>IF(DL152&gt;0,WORKDAY(DJ152,10),"-")</f>
        <v>-</v>
      </c>
      <c r="DP152" s="14"/>
      <c r="DQ152" s="14"/>
      <c r="DR152" s="41" t="str">
        <f>IF(DQ152&gt;0,WORKDAY(DN152,10),"-")</f>
        <v>-</v>
      </c>
      <c r="DS152" s="41" t="str">
        <f>IF(DQ152&gt;0,WORKDAY(DO152,10),"-")</f>
        <v>-</v>
      </c>
      <c r="DT152" s="14"/>
      <c r="DU152" s="14"/>
      <c r="DV152" s="205"/>
      <c r="DW152" s="41" t="str">
        <f>IF(DU152&gt;0,WORKDAY(DR152,10),"-")</f>
        <v>-</v>
      </c>
      <c r="DX152" s="41" t="str">
        <f>IF(DU152&gt;0,WORKDAY(DS152,10),"-")</f>
        <v>-</v>
      </c>
      <c r="DY152" s="14"/>
      <c r="DZ152" s="14"/>
      <c r="EA152" s="41" t="str">
        <f>IF(DZ152&gt;0,WORKDAY(DW152,10),"-")</f>
        <v>-</v>
      </c>
      <c r="EB152" s="41" t="str">
        <f>IF(DZ152&gt;0,WORKDAY(DX152,10),"-")</f>
        <v>-</v>
      </c>
      <c r="EC152" s="14"/>
      <c r="ED152" s="14"/>
      <c r="EE152" s="205"/>
      <c r="EF152" s="41" t="str">
        <f>IF(ED152&gt;0,WORKDAY(EA152,10),"-")</f>
        <v>-</v>
      </c>
      <c r="EG152" s="41" t="str">
        <f>IF(ED152&gt;0,WORKDAY(EB152,10),"-")</f>
        <v>-</v>
      </c>
      <c r="EH152" s="14"/>
      <c r="EI152" s="14"/>
      <c r="EJ152" s="41" t="str">
        <f>IF(EI152&gt;0,WORKDAY(EF152,10),"-")</f>
        <v>-</v>
      </c>
      <c r="EK152" s="41" t="str">
        <f>IF(EI152&gt;0,WORKDAY(EG152,10),"-")</f>
        <v>-</v>
      </c>
      <c r="EL152" s="14"/>
      <c r="EM152" s="14"/>
      <c r="EN152" s="205"/>
      <c r="EO152" s="41" t="str">
        <f>IF(EM152&gt;0,WORKDAY(EJ152,10),"-")</f>
        <v>-</v>
      </c>
      <c r="EP152" s="41" t="str">
        <f>IF(EM152&gt;0,WORKDAY(EK152,10),"-")</f>
        <v>-</v>
      </c>
      <c r="EQ152" s="14"/>
      <c r="ER152" s="14"/>
      <c r="ES152" s="41" t="str">
        <f>IF(ER152&gt;0,WORKDAY(EO152,10),"-")</f>
        <v>-</v>
      </c>
      <c r="ET152" s="41" t="str">
        <f>IF(ER152&gt;0,WORKDAY(EP152,10),"-")</f>
        <v>-</v>
      </c>
      <c r="EU152" s="14"/>
      <c r="EV152" s="14"/>
      <c r="EW152" s="205"/>
      <c r="EX152" s="41" t="str">
        <f>IF(EV152&gt;0,WORKDAY(ES152,10),"-")</f>
        <v>-</v>
      </c>
      <c r="EY152" s="41" t="str">
        <f>IF(EV152&gt;0,WORKDAY(ET152,10),"-")</f>
        <v>-</v>
      </c>
      <c r="EZ152" s="14"/>
      <c r="FA152" s="14"/>
      <c r="FB152" s="41" t="str">
        <f>IF(FA152&gt;0,WORKDAY(EX152,10),"-")</f>
        <v>-</v>
      </c>
      <c r="FC152" s="41" t="str">
        <f>IF(FA152&gt;0,WORKDAY(EY152,10),"-")</f>
        <v>-</v>
      </c>
      <c r="FD152" s="14"/>
      <c r="FE152" s="14"/>
      <c r="FF152" s="295"/>
      <c r="FG152" s="41">
        <v>43643</v>
      </c>
      <c r="FH152" s="41">
        <f ca="1">IF(BK152&gt;0,IF(DH152&gt;0,WORKDAY(DG152,20),IF(CY152&gt;0,WORKDAY(CX152,30),IF(CT152&gt;0,WORKDAY(CS152,40),FG152))),"-")</f>
        <v>44089</v>
      </c>
      <c r="FI152" s="41"/>
      <c r="FJ152" s="14"/>
      <c r="FK152" s="41" t="str">
        <f>IF(FJ152&gt;0,WORKDAY(FG152,10),"-")</f>
        <v>-</v>
      </c>
      <c r="FL152" s="41" t="str">
        <f>IF(FJ152&gt;0,WORKDAY(FH152,10),"-")</f>
        <v>-</v>
      </c>
      <c r="FM152" s="14"/>
      <c r="FN152" s="14"/>
      <c r="FO152" s="143"/>
      <c r="FP152" s="41">
        <v>43643</v>
      </c>
      <c r="FQ152" s="41" t="str">
        <f>IF(BT152&gt;0,IF(DQ152&gt;0,WORKDAY(DP152,20),IF(DH152&gt;0,WORKDAY(DG152,30),IF(DC152&gt;0,WORKDAY(DB152,40),FP152))),"-")</f>
        <v>-</v>
      </c>
      <c r="FR152" s="295"/>
      <c r="FS152" s="14"/>
      <c r="FT152" s="41" t="str">
        <f>IF(FS152&gt;0,WORKDAY(FP152,10),"-")</f>
        <v>-</v>
      </c>
      <c r="FU152" s="41" t="str">
        <f>IF(FS152&gt;0,WORKDAY(FQ152,10),"-")</f>
        <v>-</v>
      </c>
      <c r="FV152" s="14"/>
      <c r="FW152" s="14"/>
      <c r="FX152" s="205"/>
      <c r="FY152" s="41">
        <v>43643</v>
      </c>
      <c r="FZ152" s="41" t="str">
        <f>IF(CC152&gt;0,IF(DZ152&gt;0,WORKDAY(DY152,20),IF(DQ152&gt;0,WORKDAY(DP152,30),IF(DL152&gt;0,WORKDAY(DK152,40),FY152))),"-")</f>
        <v>-</v>
      </c>
      <c r="GA152" s="14"/>
      <c r="GB152" s="14"/>
      <c r="GC152" s="41" t="str">
        <f>IF(GB152&gt;0,WORKDAY(FY152,10),"-")</f>
        <v>-</v>
      </c>
      <c r="GD152" s="41" t="str">
        <f>IF(GB152&gt;0,WORKDAY(FZ152,10),"-")</f>
        <v>-</v>
      </c>
      <c r="GE152" s="14"/>
      <c r="GF152" s="14"/>
      <c r="GG152" s="205"/>
      <c r="GH152" s="41"/>
      <c r="GI152" s="41"/>
      <c r="GJ152" s="14"/>
      <c r="GK152" s="14"/>
      <c r="GL152" s="41" t="str">
        <f>IF(GK152&gt;0,WORKDAY(GH152,10),"-")</f>
        <v>-</v>
      </c>
      <c r="GM152" s="41" t="str">
        <f>IF(GK152&gt;0,WORKDAY(GI152,10),"-")</f>
        <v>-</v>
      </c>
      <c r="GN152" s="14"/>
      <c r="GO152" s="14"/>
      <c r="GP152" s="228"/>
      <c r="GQ152" s="295"/>
      <c r="GR152" s="295"/>
      <c r="GS152" s="295"/>
      <c r="GT152" s="295"/>
      <c r="GU152" s="295"/>
      <c r="GV152" s="295"/>
      <c r="GW152" s="295"/>
      <c r="GX152" s="295"/>
      <c r="GY152" s="295"/>
      <c r="GZ152" s="147"/>
      <c r="HA152" s="143">
        <f t="shared" ca="1" si="164"/>
        <v>1</v>
      </c>
      <c r="HB152" s="44">
        <f t="shared" ca="1" si="165"/>
        <v>1.3819095477386936E-3</v>
      </c>
      <c r="HC152" s="44">
        <f t="shared" ca="1" si="166"/>
        <v>2.5125628140703518E-3</v>
      </c>
      <c r="HD152" s="44">
        <f t="shared" ca="1" si="167"/>
        <v>2.2357723577235778E-3</v>
      </c>
      <c r="HE152" s="44">
        <f t="shared" ca="1" si="168"/>
        <v>4.0650406504065045E-3</v>
      </c>
      <c r="HF152" s="44"/>
      <c r="HG152" s="44"/>
      <c r="HH152" s="261"/>
      <c r="HI152" s="14" t="str">
        <f t="shared" si="169"/>
        <v>GA</v>
      </c>
      <c r="HJ152" s="41">
        <f t="shared" si="170"/>
        <v>44001</v>
      </c>
      <c r="HK152" s="267" t="str">
        <f t="shared" si="171"/>
        <v>A1</v>
      </c>
      <c r="HL152" s="268" t="str">
        <f t="shared" si="172"/>
        <v>0055-P2-GA1-CPC-TRM-00508</v>
      </c>
      <c r="HM152" s="320">
        <v>1</v>
      </c>
      <c r="HN152" t="s">
        <v>822</v>
      </c>
      <c r="HO152" s="351">
        <f t="shared" si="173"/>
        <v>1</v>
      </c>
      <c r="HP152" s="351" t="str">
        <f t="shared" si="174"/>
        <v>не выгружено 00</v>
      </c>
      <c r="HQ152" s="351" t="str">
        <f t="shared" si="175"/>
        <v>выгружено A1</v>
      </c>
      <c r="HR152" s="351">
        <f t="shared" si="176"/>
        <v>1</v>
      </c>
      <c r="HS152" s="351" t="b">
        <f t="shared" si="177"/>
        <v>0</v>
      </c>
      <c r="HT152" s="351" t="str">
        <f t="shared" si="178"/>
        <v>Выпустить в 00</v>
      </c>
      <c r="HU152" s="351" t="str">
        <f t="shared" si="179"/>
        <v>0055-P2-CPC-GA1-TRM-00409</v>
      </c>
      <c r="HV152" s="351">
        <f t="shared" si="180"/>
        <v>44001</v>
      </c>
      <c r="HW152" s="351" t="str">
        <f t="shared" si="181"/>
        <v>0055-P2-CPC-GA1-TRM-00409</v>
      </c>
      <c r="HX152" s="351">
        <f t="shared" si="182"/>
        <v>44033</v>
      </c>
      <c r="HY152" s="364"/>
      <c r="HZ152" s="361" t="str">
        <f t="shared" si="183"/>
        <v>выгружено</v>
      </c>
      <c r="IA152" s="361" t="str">
        <f t="shared" si="184"/>
        <v>A1</v>
      </c>
      <c r="IB152" s="361">
        <f t="shared" si="185"/>
        <v>1</v>
      </c>
      <c r="IC152" s="361">
        <f t="shared" si="186"/>
        <v>1</v>
      </c>
      <c r="ID152" s="351" t="str">
        <f t="shared" si="187"/>
        <v>1</v>
      </c>
      <c r="IE152" s="351" t="s">
        <v>894</v>
      </c>
      <c r="IF152" s="356">
        <v>1</v>
      </c>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row>
    <row r="153" spans="1:287" s="1" customFormat="1" ht="57" customHeight="1">
      <c r="A153" s="15"/>
      <c r="B153" s="31" t="s">
        <v>164</v>
      </c>
      <c r="C153" s="31" t="s">
        <v>165</v>
      </c>
      <c r="D153" s="14"/>
      <c r="E153" s="14"/>
      <c r="F153" s="14"/>
      <c r="G153" s="14"/>
      <c r="H153" s="14" t="s">
        <v>723</v>
      </c>
      <c r="I153" s="14" t="s">
        <v>724</v>
      </c>
      <c r="J153" s="14"/>
      <c r="K153" s="14"/>
      <c r="L153" s="14"/>
      <c r="M153" s="14"/>
      <c r="N153" s="14"/>
      <c r="O153" s="14"/>
      <c r="P153" s="14" t="s">
        <v>725</v>
      </c>
      <c r="Q153" s="14" t="s">
        <v>726</v>
      </c>
      <c r="R153" s="14" t="s">
        <v>210</v>
      </c>
      <c r="S153" s="14" t="s">
        <v>401</v>
      </c>
      <c r="T153" s="14" t="s">
        <v>400</v>
      </c>
      <c r="U153" s="14" t="s">
        <v>166</v>
      </c>
      <c r="V153" s="14"/>
      <c r="W153" s="14" t="str">
        <f>CONCATENATE(X153,"-",Y153,"-",Z153,AA153,,AB153,"-",AC153)</f>
        <v>4-30-JFMC-0002</v>
      </c>
      <c r="X153" s="31">
        <v>4</v>
      </c>
      <c r="Y153" s="31">
        <v>30</v>
      </c>
      <c r="Z153" s="14" t="s">
        <v>338</v>
      </c>
      <c r="AA153" s="14" t="s">
        <v>333</v>
      </c>
      <c r="AB153" s="14"/>
      <c r="AC153" s="31" t="s">
        <v>198</v>
      </c>
      <c r="AD153" s="14"/>
      <c r="AE153" s="31">
        <v>3</v>
      </c>
      <c r="AF153" s="31">
        <v>3</v>
      </c>
      <c r="AG153" s="31" t="s">
        <v>174</v>
      </c>
      <c r="AH153" s="31">
        <v>437</v>
      </c>
      <c r="AI153" s="31" t="s">
        <v>199</v>
      </c>
      <c r="AJ153" s="14"/>
      <c r="AK153" s="14"/>
      <c r="AL153" s="14" t="s">
        <v>129</v>
      </c>
      <c r="AM153" s="14"/>
      <c r="AN153" s="14" t="s">
        <v>178</v>
      </c>
      <c r="AO153" s="14" t="str">
        <f>CONCATENATE("0055-",B153,"-",C153,"-","4",".",AE153,".",AF153,".",AG153,".",AH153,"-",AL153,".",AN153,"-",AI153)</f>
        <v>0055-CPC-GA1-4.3.3.30.437-PS.SB-0003</v>
      </c>
      <c r="AP153" s="14" t="str">
        <f>CONCATENATE("0055-",B153,"-",C153,"-","4",".",AE153,".",AF153,".",AG153,".",AH153,"-",AL153,"-",AN153,"-",AI153,"_",BD153,"_",U153)</f>
        <v>0055-CPC-GA1-4.3.3.30.437-PS-SB-0003_A1_ER</v>
      </c>
      <c r="AQ153" s="21" t="s">
        <v>645</v>
      </c>
      <c r="AR153" s="21" t="s">
        <v>915</v>
      </c>
      <c r="AS153" s="21"/>
      <c r="AT153" s="21"/>
      <c r="AU153" s="21" t="s">
        <v>352</v>
      </c>
      <c r="AV153" s="21" t="s">
        <v>368</v>
      </c>
      <c r="AW153" s="21" t="str">
        <f>CONCATENATE(AQ153," ",AS153,CHAR(10),W153,CHAR(10),AU153)</f>
        <v>AFA&amp;FFS Marshalling cabinet KSPA 9030-01/TECON TU 4371-001-00159093-07 REV.5. 
4-30-JFMC-0002
Electrical circuits</v>
      </c>
      <c r="AX153" s="21" t="str">
        <f>CONCATENATE(AR153," ",AT153,CHAR(10),W153,CHAR(10),AV153)</f>
        <v>Контроллер для систем пожарной автоматики КСПА 9030-01/Текон, ТУ 4371-001-00159093-07 изм.5. Шкаф кроссовый АСПС и ПТ. 
4-30-JFMC-0002
Схема электрическая принципиальная</v>
      </c>
      <c r="AY153" s="14"/>
      <c r="AZ153" s="14" t="s">
        <v>798</v>
      </c>
      <c r="BA153" s="14" t="s">
        <v>600</v>
      </c>
      <c r="BB153" s="14" t="str">
        <f t="shared" si="188"/>
        <v>A1</v>
      </c>
      <c r="BC153" s="14" t="str">
        <f t="shared" si="189"/>
        <v>IFR</v>
      </c>
      <c r="BD153" s="14" t="str">
        <f>BB153</f>
        <v>A1</v>
      </c>
      <c r="BE153" s="14"/>
      <c r="BF153" s="14"/>
      <c r="BG153" s="20"/>
      <c r="BH153" s="14"/>
      <c r="BI153" s="14"/>
      <c r="BJ153" s="336">
        <v>44088</v>
      </c>
      <c r="BK153" s="336">
        <f ca="1">IF(BM153&gt;0,BL153,IF(BJ153&lt;TODAY(),WORKDAY(TODAY(),10),BJ153))</f>
        <v>44001</v>
      </c>
      <c r="BL153" s="41">
        <v>44001</v>
      </c>
      <c r="BM153" s="14" t="s">
        <v>873</v>
      </c>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336">
        <f>WORKDAY(BJ153,20)</f>
        <v>44116</v>
      </c>
      <c r="CR153" s="336">
        <f ca="1">IF(BM153&gt;0,WORKDAY(BK153,20),"-")</f>
        <v>44029</v>
      </c>
      <c r="CS153" s="336">
        <v>44033</v>
      </c>
      <c r="CT153" s="325" t="s">
        <v>905</v>
      </c>
      <c r="CU153" s="143">
        <v>1</v>
      </c>
      <c r="CV153" s="41">
        <f>FG153-(0)</f>
        <v>43643</v>
      </c>
      <c r="CW153" s="41">
        <f ca="1">IF(CT153&gt;0,WORKDAY(CR153,10),"-")</f>
        <v>44043</v>
      </c>
      <c r="CX153" s="14"/>
      <c r="CY153" s="14"/>
      <c r="CZ153" s="41" t="str">
        <f>IF(CY153&gt;0,WORKDAY(CV153,10),"-")</f>
        <v>-</v>
      </c>
      <c r="DA153" s="41" t="str">
        <f>IF(CY153&gt;0,WORKDAY(CW153,10),"-")</f>
        <v>-</v>
      </c>
      <c r="DB153" s="14"/>
      <c r="DC153" s="14"/>
      <c r="DD153" s="143"/>
      <c r="DE153" s="41" t="str">
        <f>IF(DC153&gt;0,WORKDAY(CZ153,10),"-")</f>
        <v>-</v>
      </c>
      <c r="DF153" s="41" t="str">
        <f>IF(DC153&gt;0,WORKDAY(DA153,10),"-")</f>
        <v>-</v>
      </c>
      <c r="DG153" s="14"/>
      <c r="DH153" s="14"/>
      <c r="DI153" s="41" t="str">
        <f>IF(DH153&gt;0,WORKDAY(DE153,10),"-")</f>
        <v>-</v>
      </c>
      <c r="DJ153" s="41" t="str">
        <f>IF(DH153&gt;0,WORKDAY(DF153,10),"-")</f>
        <v>-</v>
      </c>
      <c r="DK153" s="14"/>
      <c r="DL153" s="14"/>
      <c r="DM153" s="143"/>
      <c r="DN153" s="41" t="str">
        <f>IF(DL153&gt;0,WORKDAY(DI153,10),"-")</f>
        <v>-</v>
      </c>
      <c r="DO153" s="41" t="str">
        <f>IF(DL153&gt;0,WORKDAY(DJ153,10),"-")</f>
        <v>-</v>
      </c>
      <c r="DP153" s="14"/>
      <c r="DQ153" s="14"/>
      <c r="DR153" s="41" t="str">
        <f>IF(DQ153&gt;0,WORKDAY(DN153,10),"-")</f>
        <v>-</v>
      </c>
      <c r="DS153" s="41" t="str">
        <f>IF(DQ153&gt;0,WORKDAY(DO153,10),"-")</f>
        <v>-</v>
      </c>
      <c r="DT153" s="14"/>
      <c r="DU153" s="14"/>
      <c r="DV153" s="205"/>
      <c r="DW153" s="41" t="str">
        <f>IF(DU153&gt;0,WORKDAY(DR153,10),"-")</f>
        <v>-</v>
      </c>
      <c r="DX153" s="41" t="str">
        <f>IF(DU153&gt;0,WORKDAY(DS153,10),"-")</f>
        <v>-</v>
      </c>
      <c r="DY153" s="14"/>
      <c r="DZ153" s="14"/>
      <c r="EA153" s="41" t="str">
        <f>IF(DZ153&gt;0,WORKDAY(DW153,10),"-")</f>
        <v>-</v>
      </c>
      <c r="EB153" s="41" t="str">
        <f>IF(DZ153&gt;0,WORKDAY(DX153,10),"-")</f>
        <v>-</v>
      </c>
      <c r="EC153" s="14"/>
      <c r="ED153" s="14"/>
      <c r="EE153" s="205"/>
      <c r="EF153" s="41" t="str">
        <f>IF(ED153&gt;0,WORKDAY(EA153,10),"-")</f>
        <v>-</v>
      </c>
      <c r="EG153" s="41" t="str">
        <f>IF(ED153&gt;0,WORKDAY(EB153,10),"-")</f>
        <v>-</v>
      </c>
      <c r="EH153" s="14"/>
      <c r="EI153" s="14"/>
      <c r="EJ153" s="41" t="str">
        <f>IF(EI153&gt;0,WORKDAY(EF153,10),"-")</f>
        <v>-</v>
      </c>
      <c r="EK153" s="41" t="str">
        <f>IF(EI153&gt;0,WORKDAY(EG153,10),"-")</f>
        <v>-</v>
      </c>
      <c r="EL153" s="14"/>
      <c r="EM153" s="14"/>
      <c r="EN153" s="205"/>
      <c r="EO153" s="41" t="str">
        <f>IF(EM153&gt;0,WORKDAY(EJ153,10),"-")</f>
        <v>-</v>
      </c>
      <c r="EP153" s="41" t="str">
        <f>IF(EM153&gt;0,WORKDAY(EK153,10),"-")</f>
        <v>-</v>
      </c>
      <c r="EQ153" s="14"/>
      <c r="ER153" s="14"/>
      <c r="ES153" s="41" t="str">
        <f>IF(ER153&gt;0,WORKDAY(EO153,10),"-")</f>
        <v>-</v>
      </c>
      <c r="ET153" s="41" t="str">
        <f>IF(ER153&gt;0,WORKDAY(EP153,10),"-")</f>
        <v>-</v>
      </c>
      <c r="EU153" s="14"/>
      <c r="EV153" s="14"/>
      <c r="EW153" s="205"/>
      <c r="EX153" s="41" t="str">
        <f>IF(EV153&gt;0,WORKDAY(ES153,10),"-")</f>
        <v>-</v>
      </c>
      <c r="EY153" s="41" t="str">
        <f>IF(EV153&gt;0,WORKDAY(ET153,10),"-")</f>
        <v>-</v>
      </c>
      <c r="EZ153" s="14"/>
      <c r="FA153" s="14"/>
      <c r="FB153" s="41" t="str">
        <f>IF(FA153&gt;0,WORKDAY(EX153,10),"-")</f>
        <v>-</v>
      </c>
      <c r="FC153" s="41" t="str">
        <f>IF(FA153&gt;0,WORKDAY(EY153,10),"-")</f>
        <v>-</v>
      </c>
      <c r="FD153" s="14"/>
      <c r="FE153" s="14"/>
      <c r="FF153" s="295"/>
      <c r="FG153" s="41">
        <v>43643</v>
      </c>
      <c r="FH153" s="41">
        <f ca="1">IF(BK153&gt;0,IF(DH153&gt;0,WORKDAY(DG153,20),IF(CY153&gt;0,WORKDAY(CX153,30),IF(CT153&gt;0,WORKDAY(CS153,40),FG153))),"-")</f>
        <v>44089</v>
      </c>
      <c r="FI153" s="41"/>
      <c r="FJ153" s="14"/>
      <c r="FK153" s="41" t="str">
        <f>IF(FJ153&gt;0,WORKDAY(FG153,10),"-")</f>
        <v>-</v>
      </c>
      <c r="FL153" s="41" t="str">
        <f>IF(FJ153&gt;0,WORKDAY(FH153,10),"-")</f>
        <v>-</v>
      </c>
      <c r="FM153" s="14"/>
      <c r="FN153" s="14"/>
      <c r="FO153" s="143"/>
      <c r="FP153" s="41">
        <v>43643</v>
      </c>
      <c r="FQ153" s="41" t="str">
        <f>IF(BT153&gt;0,IF(DQ153&gt;0,WORKDAY(DP153,20),IF(DH153&gt;0,WORKDAY(DG153,30),IF(DC153&gt;0,WORKDAY(DB153,40),FP153))),"-")</f>
        <v>-</v>
      </c>
      <c r="FR153" s="295"/>
      <c r="FS153" s="14"/>
      <c r="FT153" s="41" t="str">
        <f>IF(FS153&gt;0,WORKDAY(FP153,10),"-")</f>
        <v>-</v>
      </c>
      <c r="FU153" s="41" t="str">
        <f>IF(FS153&gt;0,WORKDAY(FQ153,10),"-")</f>
        <v>-</v>
      </c>
      <c r="FV153" s="14"/>
      <c r="FW153" s="14"/>
      <c r="FX153" s="205"/>
      <c r="FY153" s="41">
        <v>43643</v>
      </c>
      <c r="FZ153" s="41" t="str">
        <f>IF(CC153&gt;0,IF(DZ153&gt;0,WORKDAY(DY153,20),IF(DQ153&gt;0,WORKDAY(DP153,30),IF(DL153&gt;0,WORKDAY(DK153,40),FY153))),"-")</f>
        <v>-</v>
      </c>
      <c r="GA153" s="14"/>
      <c r="GB153" s="14"/>
      <c r="GC153" s="41" t="str">
        <f>IF(GB153&gt;0,WORKDAY(FY153,10),"-")</f>
        <v>-</v>
      </c>
      <c r="GD153" s="41" t="str">
        <f>IF(GB153&gt;0,WORKDAY(FZ153,10),"-")</f>
        <v>-</v>
      </c>
      <c r="GE153" s="14"/>
      <c r="GF153" s="14"/>
      <c r="GG153" s="205"/>
      <c r="GH153" s="41"/>
      <c r="GI153" s="41"/>
      <c r="GJ153" s="14"/>
      <c r="GK153" s="14"/>
      <c r="GL153" s="41" t="str">
        <f>IF(GK153&gt;0,WORKDAY(GH153,10),"-")</f>
        <v>-</v>
      </c>
      <c r="GM153" s="41" t="str">
        <f>IF(GK153&gt;0,WORKDAY(GI153,10),"-")</f>
        <v>-</v>
      </c>
      <c r="GN153" s="14"/>
      <c r="GO153" s="14"/>
      <c r="GP153" s="228"/>
      <c r="GQ153" s="295"/>
      <c r="GR153" s="295"/>
      <c r="GS153" s="295"/>
      <c r="GT153" s="295"/>
      <c r="GU153" s="295"/>
      <c r="GV153" s="295"/>
      <c r="GW153" s="295"/>
      <c r="GX153" s="295"/>
      <c r="GY153" s="295"/>
      <c r="GZ153" s="147"/>
      <c r="HA153" s="143">
        <f t="shared" ca="1" si="164"/>
        <v>1</v>
      </c>
      <c r="HB153" s="44">
        <f t="shared" ca="1" si="165"/>
        <v>1.3819095477386936E-3</v>
      </c>
      <c r="HC153" s="44">
        <f t="shared" ca="1" si="166"/>
        <v>2.5125628140703518E-3</v>
      </c>
      <c r="HD153" s="44">
        <f t="shared" ca="1" si="167"/>
        <v>2.2357723577235778E-3</v>
      </c>
      <c r="HE153" s="44">
        <f t="shared" ca="1" si="168"/>
        <v>4.0650406504065045E-3</v>
      </c>
      <c r="HF153" s="44"/>
      <c r="HG153" s="44"/>
      <c r="HH153" s="261"/>
      <c r="HI153" s="14" t="str">
        <f t="shared" si="169"/>
        <v>GA</v>
      </c>
      <c r="HJ153" s="41">
        <f t="shared" si="170"/>
        <v>44001</v>
      </c>
      <c r="HK153" s="267" t="str">
        <f t="shared" si="171"/>
        <v>A1</v>
      </c>
      <c r="HL153" s="268" t="str">
        <f t="shared" si="172"/>
        <v>0055-P2-GA1-CPC-TRM-00508</v>
      </c>
      <c r="HM153" s="320">
        <v>1</v>
      </c>
      <c r="HN153" t="s">
        <v>822</v>
      </c>
      <c r="HO153" s="351">
        <f t="shared" si="173"/>
        <v>1</v>
      </c>
      <c r="HP153" s="351" t="str">
        <f t="shared" si="174"/>
        <v>не выгружено 00</v>
      </c>
      <c r="HQ153" s="351" t="str">
        <f t="shared" si="175"/>
        <v>выгружено A1</v>
      </c>
      <c r="HR153" s="351">
        <f t="shared" si="176"/>
        <v>1</v>
      </c>
      <c r="HS153" s="351" t="b">
        <f t="shared" si="177"/>
        <v>0</v>
      </c>
      <c r="HT153" s="351" t="str">
        <f t="shared" si="178"/>
        <v>Выпустить в 00</v>
      </c>
      <c r="HU153" s="351" t="str">
        <f t="shared" si="179"/>
        <v>0055-P2-CPC-GA1-TRM-00409</v>
      </c>
      <c r="HV153" s="351">
        <f t="shared" si="180"/>
        <v>44001</v>
      </c>
      <c r="HW153" s="351" t="str">
        <f t="shared" si="181"/>
        <v>0055-P2-CPC-GA1-TRM-00409</v>
      </c>
      <c r="HX153" s="351">
        <f t="shared" si="182"/>
        <v>44033</v>
      </c>
      <c r="HY153" s="364"/>
      <c r="HZ153" s="361" t="str">
        <f t="shared" si="183"/>
        <v>выгружено</v>
      </c>
      <c r="IA153" s="361" t="str">
        <f t="shared" si="184"/>
        <v>A1</v>
      </c>
      <c r="IB153" s="361">
        <f t="shared" si="185"/>
        <v>1</v>
      </c>
      <c r="IC153" s="361">
        <f t="shared" si="186"/>
        <v>1</v>
      </c>
      <c r="ID153" s="351" t="str">
        <f t="shared" si="187"/>
        <v>1</v>
      </c>
      <c r="IE153" s="351" t="s">
        <v>894</v>
      </c>
      <c r="IF153" s="356">
        <v>1</v>
      </c>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row>
    <row r="154" spans="1:287" s="1" customFormat="1" ht="57" customHeight="1">
      <c r="A154" s="15"/>
      <c r="B154" s="31" t="s">
        <v>164</v>
      </c>
      <c r="C154" s="31" t="s">
        <v>165</v>
      </c>
      <c r="D154" s="14"/>
      <c r="E154" s="14"/>
      <c r="F154" s="14"/>
      <c r="G154" s="14"/>
      <c r="H154" s="14" t="s">
        <v>723</v>
      </c>
      <c r="I154" s="14" t="s">
        <v>724</v>
      </c>
      <c r="J154" s="14"/>
      <c r="K154" s="14"/>
      <c r="L154" s="14"/>
      <c r="M154" s="14"/>
      <c r="N154" s="14"/>
      <c r="O154" s="14"/>
      <c r="P154" s="14" t="s">
        <v>725</v>
      </c>
      <c r="Q154" s="14" t="s">
        <v>726</v>
      </c>
      <c r="R154" s="14" t="s">
        <v>210</v>
      </c>
      <c r="S154" s="14" t="s">
        <v>401</v>
      </c>
      <c r="T154" s="14" t="s">
        <v>400</v>
      </c>
      <c r="U154" s="14" t="s">
        <v>166</v>
      </c>
      <c r="V154" s="14"/>
      <c r="W154" s="14" t="str">
        <f>CONCATENATE(X154,"-",Y154,"-",Z154,AA154,,AB154,"-",AC154)</f>
        <v>4-30-JFMC-0002</v>
      </c>
      <c r="X154" s="31">
        <v>4</v>
      </c>
      <c r="Y154" s="31">
        <v>30</v>
      </c>
      <c r="Z154" s="14" t="s">
        <v>338</v>
      </c>
      <c r="AA154" s="14" t="s">
        <v>333</v>
      </c>
      <c r="AB154" s="14"/>
      <c r="AC154" s="31" t="s">
        <v>198</v>
      </c>
      <c r="AD154" s="14"/>
      <c r="AE154" s="31">
        <v>3</v>
      </c>
      <c r="AF154" s="31">
        <v>3</v>
      </c>
      <c r="AG154" s="31" t="s">
        <v>174</v>
      </c>
      <c r="AH154" s="31">
        <v>437</v>
      </c>
      <c r="AI154" s="31" t="s">
        <v>199</v>
      </c>
      <c r="AJ154" s="14"/>
      <c r="AK154" s="14"/>
      <c r="AL154" s="14" t="s">
        <v>129</v>
      </c>
      <c r="AM154" s="14"/>
      <c r="AN154" s="14" t="s">
        <v>675</v>
      </c>
      <c r="AO154" s="14" t="str">
        <f>CONCATENATE("0055-",B154,"-",C154,"-","4",".",AE154,".",AF154,".",AG154,".",AH154,"-",AL154,".",AN154,"-",AI154)</f>
        <v>0055-CPC-GA1-4.3.3.30.437-PS.JH-0003</v>
      </c>
      <c r="AP154" s="14" t="str">
        <f>CONCATENATE("0055-",B154,"-",C154,"-","4",".",AE154,".",AF154,".",AG154,".",AH154,"-",AL154,"-",AN154,"-",AI154,"_",BD154,"_",U154)</f>
        <v>0055-CPC-GA1-4.3.3.30.437-PS-JH-0003_00_ER</v>
      </c>
      <c r="AQ154" s="21" t="s">
        <v>645</v>
      </c>
      <c r="AR154" s="21" t="s">
        <v>915</v>
      </c>
      <c r="AS154" s="21"/>
      <c r="AT154" s="21"/>
      <c r="AU154" s="21" t="s">
        <v>315</v>
      </c>
      <c r="AV154" s="21" t="s">
        <v>316</v>
      </c>
      <c r="AW154" s="21" t="str">
        <f>CONCATENATE(AQ154," ",AS154,CHAR(10),W154,CHAR(10),AU154)</f>
        <v>AFA&amp;FFS Marshalling cabinet KSPA 9030-01/TECON TU 4371-001-00159093-07 REV.5. 
4-30-JFMC-0002
Passport</v>
      </c>
      <c r="AX154" s="21" t="str">
        <f>CONCATENATE(AR154," ",AT154,CHAR(10),W154,CHAR(10),AV154)</f>
        <v>Контроллер для систем пожарной автоматики КСПА 9030-01/Текон, ТУ 4371-001-00159093-07 изм.5. Шкаф кроссовый АСПС и ПТ. 
4-30-JFMC-0002
Паспорт</v>
      </c>
      <c r="AY154" s="14"/>
      <c r="AZ154" s="14" t="s">
        <v>798</v>
      </c>
      <c r="BA154" s="14" t="s">
        <v>600</v>
      </c>
      <c r="BB154" s="14" t="str">
        <f t="shared" si="188"/>
        <v>00</v>
      </c>
      <c r="BC154" s="14" t="str">
        <f t="shared" si="189"/>
        <v>IFU</v>
      </c>
      <c r="BD154" s="14" t="str">
        <f>BB154</f>
        <v>00</v>
      </c>
      <c r="BE154" s="14"/>
      <c r="BF154" s="14"/>
      <c r="BG154" s="20"/>
      <c r="BH154" s="14"/>
      <c r="BI154" s="14"/>
      <c r="BJ154" s="336">
        <v>44088</v>
      </c>
      <c r="BK154" s="336">
        <f ca="1">IF(BM154&gt;0,BL154,IF(BJ154&lt;TODAY(),WORKDAY(TODAY(),10),BJ154))</f>
        <v>43997</v>
      </c>
      <c r="BL154" s="41">
        <v>43997</v>
      </c>
      <c r="BM154" s="14" t="s">
        <v>866</v>
      </c>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336">
        <f>WORKDAY(BJ154,20)</f>
        <v>44116</v>
      </c>
      <c r="CR154" s="336">
        <f ca="1">IF(BM154&gt;0,WORKDAY(BK154,20),"-")</f>
        <v>44025</v>
      </c>
      <c r="CS154" s="336">
        <v>44013</v>
      </c>
      <c r="CT154" s="325" t="s">
        <v>903</v>
      </c>
      <c r="CU154" s="143">
        <v>3</v>
      </c>
      <c r="CV154" s="41">
        <f>FG154-(0)</f>
        <v>43643</v>
      </c>
      <c r="CW154" s="41">
        <f ca="1">IF(CT154&gt;0,WORKDAY(CR154,10),"-")</f>
        <v>44039</v>
      </c>
      <c r="CX154" s="14"/>
      <c r="CY154" s="14"/>
      <c r="CZ154" s="41" t="str">
        <f>IF(CY154&gt;0,WORKDAY(CV154,10),"-")</f>
        <v>-</v>
      </c>
      <c r="DA154" s="41" t="str">
        <f>IF(CY154&gt;0,WORKDAY(CW154,10),"-")</f>
        <v>-</v>
      </c>
      <c r="DB154" s="14"/>
      <c r="DC154" s="14"/>
      <c r="DD154" s="143"/>
      <c r="DE154" s="41" t="str">
        <f>IF(DC154&gt;0,WORKDAY(CZ154,10),"-")</f>
        <v>-</v>
      </c>
      <c r="DF154" s="41" t="str">
        <f>IF(DC154&gt;0,WORKDAY(DA154,10),"-")</f>
        <v>-</v>
      </c>
      <c r="DG154" s="14"/>
      <c r="DH154" s="14"/>
      <c r="DI154" s="41" t="str">
        <f>IF(DH154&gt;0,WORKDAY(DE154,10),"-")</f>
        <v>-</v>
      </c>
      <c r="DJ154" s="41" t="str">
        <f>IF(DH154&gt;0,WORKDAY(DF154,10),"-")</f>
        <v>-</v>
      </c>
      <c r="DK154" s="14"/>
      <c r="DL154" s="14"/>
      <c r="DM154" s="143"/>
      <c r="DN154" s="41" t="str">
        <f>IF(DL154&gt;0,WORKDAY(DI154,10),"-")</f>
        <v>-</v>
      </c>
      <c r="DO154" s="41" t="str">
        <f>IF(DL154&gt;0,WORKDAY(DJ154,10),"-")</f>
        <v>-</v>
      </c>
      <c r="DP154" s="14"/>
      <c r="DQ154" s="14"/>
      <c r="DR154" s="41" t="str">
        <f>IF(DQ154&gt;0,WORKDAY(DN154,10),"-")</f>
        <v>-</v>
      </c>
      <c r="DS154" s="41" t="str">
        <f>IF(DQ154&gt;0,WORKDAY(DO154,10),"-")</f>
        <v>-</v>
      </c>
      <c r="DT154" s="14"/>
      <c r="DU154" s="14"/>
      <c r="DV154" s="205"/>
      <c r="DW154" s="41" t="str">
        <f>IF(DU154&gt;0,WORKDAY(DR154,10),"-")</f>
        <v>-</v>
      </c>
      <c r="DX154" s="41" t="str">
        <f>IF(DU154&gt;0,WORKDAY(DS154,10),"-")</f>
        <v>-</v>
      </c>
      <c r="DY154" s="14"/>
      <c r="DZ154" s="14"/>
      <c r="EA154" s="41" t="str">
        <f>IF(DZ154&gt;0,WORKDAY(DW154,10),"-")</f>
        <v>-</v>
      </c>
      <c r="EB154" s="41" t="str">
        <f>IF(DZ154&gt;0,WORKDAY(DX154,10),"-")</f>
        <v>-</v>
      </c>
      <c r="EC154" s="14"/>
      <c r="ED154" s="14"/>
      <c r="EE154" s="205"/>
      <c r="EF154" s="41" t="str">
        <f>IF(ED154&gt;0,WORKDAY(EA154,10),"-")</f>
        <v>-</v>
      </c>
      <c r="EG154" s="41" t="str">
        <f>IF(ED154&gt;0,WORKDAY(EB154,10),"-")</f>
        <v>-</v>
      </c>
      <c r="EH154" s="14"/>
      <c r="EI154" s="14"/>
      <c r="EJ154" s="41" t="str">
        <f>IF(EI154&gt;0,WORKDAY(EF154,10),"-")</f>
        <v>-</v>
      </c>
      <c r="EK154" s="41" t="str">
        <f>IF(EI154&gt;0,WORKDAY(EG154,10),"-")</f>
        <v>-</v>
      </c>
      <c r="EL154" s="14"/>
      <c r="EM154" s="14"/>
      <c r="EN154" s="205"/>
      <c r="EO154" s="41" t="str">
        <f>IF(EM154&gt;0,WORKDAY(EJ154,10),"-")</f>
        <v>-</v>
      </c>
      <c r="EP154" s="41" t="str">
        <f>IF(EM154&gt;0,WORKDAY(EK154,10),"-")</f>
        <v>-</v>
      </c>
      <c r="EQ154" s="14"/>
      <c r="ER154" s="14"/>
      <c r="ES154" s="41" t="str">
        <f>IF(ER154&gt;0,WORKDAY(EO154,10),"-")</f>
        <v>-</v>
      </c>
      <c r="ET154" s="41" t="str">
        <f>IF(ER154&gt;0,WORKDAY(EP154,10),"-")</f>
        <v>-</v>
      </c>
      <c r="EU154" s="14"/>
      <c r="EV154" s="14"/>
      <c r="EW154" s="205"/>
      <c r="EX154" s="41" t="str">
        <f>IF(EV154&gt;0,WORKDAY(ES154,10),"-")</f>
        <v>-</v>
      </c>
      <c r="EY154" s="41" t="str">
        <f>IF(EV154&gt;0,WORKDAY(ET154,10),"-")</f>
        <v>-</v>
      </c>
      <c r="EZ154" s="14"/>
      <c r="FA154" s="14"/>
      <c r="FB154" s="41" t="str">
        <f>IF(FA154&gt;0,WORKDAY(EX154,10),"-")</f>
        <v>-</v>
      </c>
      <c r="FC154" s="41" t="str">
        <f>IF(FA154&gt;0,WORKDAY(EY154,10),"-")</f>
        <v>-</v>
      </c>
      <c r="FD154" s="14"/>
      <c r="FE154" s="14"/>
      <c r="FF154" s="295"/>
      <c r="FG154" s="41">
        <v>43643</v>
      </c>
      <c r="FH154" s="41">
        <f ca="1">IF(BK154&gt;0,IF(DH154&gt;0,WORKDAY(DG154,20),IF(CY154&gt;0,WORKDAY(CX154,30),IF(CT154&gt;0,WORKDAY(CS154,40),FG154))),"-")</f>
        <v>44069</v>
      </c>
      <c r="FI154" s="14">
        <v>44088</v>
      </c>
      <c r="FJ154" s="14" t="s">
        <v>924</v>
      </c>
      <c r="FK154" s="41">
        <f>IF(FJ154&gt;0,WORKDAY(FG154,10),"-")</f>
        <v>43657</v>
      </c>
      <c r="FL154" s="41">
        <f ca="1">IF(FJ154&gt;0,WORKDAY(FH154,10),"-")</f>
        <v>44083</v>
      </c>
      <c r="FM154" s="14"/>
      <c r="FN154" s="14"/>
      <c r="FO154" s="143"/>
      <c r="FP154" s="41">
        <v>43643</v>
      </c>
      <c r="FQ154" s="41" t="str">
        <f>IF(BT154&gt;0,IF(DQ154&gt;0,WORKDAY(DP154,20),IF(DH154&gt;0,WORKDAY(DG154,30),IF(DC154&gt;0,WORKDAY(DB154,40),FP154))),"-")</f>
        <v>-</v>
      </c>
      <c r="FR154" s="14"/>
      <c r="FS154" s="14"/>
      <c r="FT154" s="41" t="str">
        <f>IF(FS154&gt;0,WORKDAY(FP154,10),"-")</f>
        <v>-</v>
      </c>
      <c r="FU154" s="41" t="str">
        <f>IF(FS154&gt;0,WORKDAY(FQ154,10),"-")</f>
        <v>-</v>
      </c>
      <c r="FV154" s="14"/>
      <c r="FW154" s="14"/>
      <c r="FX154" s="205"/>
      <c r="FY154" s="41">
        <v>43643</v>
      </c>
      <c r="FZ154" s="41" t="str">
        <f>IF(CC154&gt;0,IF(DZ154&gt;0,WORKDAY(DY154,20),IF(DQ154&gt;0,WORKDAY(DP154,30),IF(DL154&gt;0,WORKDAY(DK154,40),FY154))),"-")</f>
        <v>-</v>
      </c>
      <c r="GA154" s="14"/>
      <c r="GB154" s="14"/>
      <c r="GC154" s="41" t="str">
        <f>IF(GB154&gt;0,WORKDAY(FY154,10),"-")</f>
        <v>-</v>
      </c>
      <c r="GD154" s="41" t="str">
        <f>IF(GB154&gt;0,WORKDAY(FZ154,10),"-")</f>
        <v>-</v>
      </c>
      <c r="GE154" s="14"/>
      <c r="GF154" s="14"/>
      <c r="GG154" s="205"/>
      <c r="GH154" s="41"/>
      <c r="GI154" s="41"/>
      <c r="GJ154" s="14"/>
      <c r="GK154" s="14"/>
      <c r="GL154" s="41" t="str">
        <f>IF(GK154&gt;0,WORKDAY(GH154,10),"-")</f>
        <v>-</v>
      </c>
      <c r="GM154" s="41" t="str">
        <f>IF(GK154&gt;0,WORKDAY(GI154,10),"-")</f>
        <v>-</v>
      </c>
      <c r="GN154" s="14"/>
      <c r="GO154" s="14"/>
      <c r="GP154" s="228"/>
      <c r="GQ154" s="295"/>
      <c r="GR154" s="295"/>
      <c r="GS154" s="295"/>
      <c r="GT154" s="295"/>
      <c r="GU154" s="295"/>
      <c r="GV154" s="295"/>
      <c r="GW154" s="295"/>
      <c r="GX154" s="295"/>
      <c r="GY154" s="295"/>
      <c r="GZ154" s="147"/>
      <c r="HA154" s="143">
        <f t="shared" ca="1" si="164"/>
        <v>1</v>
      </c>
      <c r="HB154" s="44">
        <f t="shared" ca="1" si="165"/>
        <v>2.5125628140703518E-3</v>
      </c>
      <c r="HC154" s="44">
        <f t="shared" ca="1" si="166"/>
        <v>2.5125628140703518E-3</v>
      </c>
      <c r="HD154" s="44">
        <f t="shared" ca="1" si="167"/>
        <v>4.0650406504065045E-3</v>
      </c>
      <c r="HE154" s="44">
        <f t="shared" ca="1" si="168"/>
        <v>4.0650406504065045E-3</v>
      </c>
      <c r="HF154" s="44"/>
      <c r="HG154" s="44"/>
      <c r="HH154" s="261"/>
      <c r="HI154" s="14" t="str">
        <f t="shared" si="169"/>
        <v>rev. 00</v>
      </c>
      <c r="HJ154" s="41">
        <f t="shared" si="170"/>
        <v>44088</v>
      </c>
      <c r="HK154" s="267" t="str">
        <f t="shared" si="171"/>
        <v>00</v>
      </c>
      <c r="HL154" s="268" t="str">
        <f t="shared" si="172"/>
        <v>0055-P2-CPC-GA1-TRM-00581</v>
      </c>
      <c r="HM154" s="320">
        <v>1</v>
      </c>
      <c r="HN154" t="s">
        <v>822</v>
      </c>
      <c r="HO154" s="351">
        <f t="shared" si="173"/>
        <v>3</v>
      </c>
      <c r="HP154" s="351" t="str">
        <f t="shared" si="174"/>
        <v>ожидание 00</v>
      </c>
      <c r="HQ154" s="351" t="str">
        <f t="shared" si="175"/>
        <v>выгружено 00</v>
      </c>
      <c r="HR154" s="351" t="str">
        <f t="shared" si="176"/>
        <v>ожидание 00</v>
      </c>
      <c r="HS154" s="351" t="b">
        <f t="shared" si="177"/>
        <v>0</v>
      </c>
      <c r="HT154" s="351" t="str">
        <f t="shared" si="178"/>
        <v>ожидание замечаний</v>
      </c>
      <c r="HU154" s="351" t="str">
        <f t="shared" si="179"/>
        <v>0055-P2-CPC-GA1-TRM-00396</v>
      </c>
      <c r="HV154" s="351">
        <f t="shared" si="180"/>
        <v>44088</v>
      </c>
      <c r="HW154" s="351" t="str">
        <f t="shared" si="181"/>
        <v>ожидание 00</v>
      </c>
      <c r="HX154" s="351" t="str">
        <f t="shared" si="182"/>
        <v>ожидание 00</v>
      </c>
      <c r="HY154" s="364"/>
      <c r="HZ154" s="361" t="str">
        <f t="shared" si="183"/>
        <v>выгружено</v>
      </c>
      <c r="IA154" s="361" t="str">
        <f t="shared" si="184"/>
        <v>00</v>
      </c>
      <c r="IB154" s="361" t="str">
        <f t="shared" si="185"/>
        <v>ожидание замечаний к ревизии</v>
      </c>
      <c r="IC154" s="361" t="str">
        <f t="shared" si="186"/>
        <v>00</v>
      </c>
      <c r="ID154" s="351" t="str">
        <f t="shared" si="187"/>
        <v>1</v>
      </c>
      <c r="IE154" s="351" t="s">
        <v>894</v>
      </c>
      <c r="IF154" s="356">
        <v>1</v>
      </c>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row>
    <row r="155" spans="1:287" s="27" customFormat="1" ht="15" customHeight="1">
      <c r="A155" s="15"/>
      <c r="B155" s="32"/>
      <c r="C155" s="32"/>
      <c r="D155" s="26"/>
      <c r="E155" s="26"/>
      <c r="F155" s="26"/>
      <c r="G155" s="26"/>
      <c r="H155" s="26"/>
      <c r="I155" s="26"/>
      <c r="J155" s="26"/>
      <c r="K155" s="26"/>
      <c r="L155" s="26"/>
      <c r="M155" s="26"/>
      <c r="N155" s="26"/>
      <c r="O155" s="26"/>
      <c r="P155" s="26"/>
      <c r="Q155" s="26"/>
      <c r="R155" s="26"/>
      <c r="S155" s="26"/>
      <c r="T155" s="26"/>
      <c r="U155" s="26"/>
      <c r="V155" s="26"/>
      <c r="W155" s="32"/>
      <c r="X155" s="32"/>
      <c r="Y155" s="32"/>
      <c r="Z155" s="32"/>
      <c r="AA155" s="32"/>
      <c r="AB155" s="32"/>
      <c r="AC155" s="32"/>
      <c r="AD155" s="26"/>
      <c r="AE155" s="32"/>
      <c r="AF155" s="32"/>
      <c r="AG155" s="32"/>
      <c r="AH155" s="32"/>
      <c r="AI155" s="32"/>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341"/>
      <c r="BK155" s="341"/>
      <c r="BL155" s="163"/>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338"/>
      <c r="CR155" s="338"/>
      <c r="CS155" s="338"/>
      <c r="CT155" s="326"/>
      <c r="CU155" s="219"/>
      <c r="CV155" s="26"/>
      <c r="CW155" s="26"/>
      <c r="CX155" s="26"/>
      <c r="CY155" s="26"/>
      <c r="CZ155" s="26"/>
      <c r="DA155" s="26"/>
      <c r="DB155" s="26"/>
      <c r="DC155" s="26"/>
      <c r="DD155" s="219"/>
      <c r="DE155" s="26"/>
      <c r="DF155" s="26"/>
      <c r="DG155" s="26"/>
      <c r="DH155" s="26"/>
      <c r="DI155" s="26"/>
      <c r="DJ155" s="26"/>
      <c r="DK155" s="26"/>
      <c r="DL155" s="26"/>
      <c r="DM155" s="219"/>
      <c r="DN155" s="26"/>
      <c r="DO155" s="26"/>
      <c r="DP155" s="26"/>
      <c r="DQ155" s="26"/>
      <c r="DR155" s="26"/>
      <c r="DS155" s="26"/>
      <c r="DT155" s="26"/>
      <c r="DU155" s="26"/>
      <c r="DV155" s="229"/>
      <c r="DW155" s="26"/>
      <c r="DX155" s="26"/>
      <c r="DY155" s="26"/>
      <c r="DZ155" s="26"/>
      <c r="EA155" s="26"/>
      <c r="EB155" s="26"/>
      <c r="EC155" s="26"/>
      <c r="ED155" s="26"/>
      <c r="EE155" s="229"/>
      <c r="EF155" s="26"/>
      <c r="EG155" s="26"/>
      <c r="EH155" s="26"/>
      <c r="EI155" s="26"/>
      <c r="EJ155" s="26"/>
      <c r="EK155" s="26"/>
      <c r="EL155" s="26"/>
      <c r="EM155" s="26"/>
      <c r="EN155" s="229"/>
      <c r="EO155" s="26"/>
      <c r="EP155" s="26"/>
      <c r="EQ155" s="26"/>
      <c r="ER155" s="26"/>
      <c r="ES155" s="26"/>
      <c r="ET155" s="26"/>
      <c r="EU155" s="26"/>
      <c r="EV155" s="26"/>
      <c r="EW155" s="229"/>
      <c r="EX155" s="26"/>
      <c r="EY155" s="26"/>
      <c r="EZ155" s="26"/>
      <c r="FA155" s="26"/>
      <c r="FB155" s="26"/>
      <c r="FC155" s="26"/>
      <c r="FD155" s="26"/>
      <c r="FE155" s="26"/>
      <c r="FF155" s="229"/>
      <c r="FG155" s="26"/>
      <c r="FH155" s="26"/>
      <c r="FI155" s="26"/>
      <c r="FJ155" s="26"/>
      <c r="FK155" s="26"/>
      <c r="FL155" s="26"/>
      <c r="FM155" s="26"/>
      <c r="FN155" s="26"/>
      <c r="FO155" s="219"/>
      <c r="FP155" s="26"/>
      <c r="FQ155" s="26"/>
      <c r="FR155" s="26"/>
      <c r="FS155" s="26"/>
      <c r="FT155" s="26"/>
      <c r="FU155" s="26"/>
      <c r="FV155" s="26"/>
      <c r="FW155" s="26"/>
      <c r="FX155" s="229"/>
      <c r="FY155" s="26"/>
      <c r="FZ155" s="26"/>
      <c r="GA155" s="26"/>
      <c r="GB155" s="26"/>
      <c r="GC155" s="26"/>
      <c r="GD155" s="26"/>
      <c r="GE155" s="26"/>
      <c r="GF155" s="26"/>
      <c r="GG155" s="229"/>
      <c r="GH155" s="26"/>
      <c r="GI155" s="26"/>
      <c r="GJ155" s="26"/>
      <c r="GK155" s="26"/>
      <c r="GL155" s="26"/>
      <c r="GM155" s="26"/>
      <c r="GN155" s="26"/>
      <c r="GO155" s="26"/>
      <c r="GP155" s="229"/>
      <c r="GQ155" s="229"/>
      <c r="GR155" s="229"/>
      <c r="GS155" s="229"/>
      <c r="GT155" s="229"/>
      <c r="GU155" s="229"/>
      <c r="GV155" s="229"/>
      <c r="GW155" s="229"/>
      <c r="GX155" s="229"/>
      <c r="GY155" s="229"/>
      <c r="GZ155" s="229"/>
      <c r="HA155" s="143">
        <f t="shared" si="164"/>
        <v>0</v>
      </c>
      <c r="HB155" s="44">
        <f t="shared" si="165"/>
        <v>0</v>
      </c>
      <c r="HC155" s="44">
        <f t="shared" si="166"/>
        <v>0</v>
      </c>
      <c r="HD155" s="44">
        <f t="shared" si="167"/>
        <v>0</v>
      </c>
      <c r="HE155" s="44">
        <f t="shared" si="168"/>
        <v>0</v>
      </c>
      <c r="HF155" s="44"/>
      <c r="HG155" s="26"/>
      <c r="HH155" s="262"/>
      <c r="HI155" s="14" t="str">
        <f t="shared" si="169"/>
        <v>не выпущено</v>
      </c>
      <c r="HJ155" s="41" t="str">
        <f t="shared" si="170"/>
        <v>-</v>
      </c>
      <c r="HK155" s="267" t="str">
        <f t="shared" si="171"/>
        <v>-</v>
      </c>
      <c r="HL155" s="268" t="str">
        <f t="shared" si="172"/>
        <v>-</v>
      </c>
      <c r="HM155" s="320">
        <v>1</v>
      </c>
      <c r="HN155"/>
      <c r="HO155" s="351" t="str">
        <f t="shared" si="173"/>
        <v>---/---</v>
      </c>
      <c r="HP155" s="351" t="str">
        <f t="shared" si="174"/>
        <v>---/---</v>
      </c>
      <c r="HQ155" s="351" t="str">
        <f t="shared" si="175"/>
        <v>---/---</v>
      </c>
      <c r="HR155" s="351" t="str">
        <f t="shared" si="176"/>
        <v>---/---</v>
      </c>
      <c r="HS155" s="351" t="b">
        <f t="shared" si="177"/>
        <v>0</v>
      </c>
      <c r="HT155" s="351" t="str">
        <f t="shared" si="178"/>
        <v>---/---</v>
      </c>
      <c r="HU155" s="351" t="str">
        <f t="shared" si="179"/>
        <v>---/---</v>
      </c>
      <c r="HV155" s="351" t="str">
        <f t="shared" si="180"/>
        <v>---/---</v>
      </c>
      <c r="HW155" s="351" t="str">
        <f t="shared" si="181"/>
        <v>---/---</v>
      </c>
      <c r="HX155" s="351" t="str">
        <f t="shared" si="182"/>
        <v>---/---</v>
      </c>
      <c r="HY155" s="364"/>
      <c r="HZ155" s="361" t="str">
        <f t="shared" si="183"/>
        <v>---/---</v>
      </c>
      <c r="IA155" s="361" t="str">
        <f t="shared" si="184"/>
        <v>---/---</v>
      </c>
      <c r="IB155" s="361" t="str">
        <f t="shared" si="185"/>
        <v>---/---</v>
      </c>
      <c r="IC155" s="361" t="str">
        <f t="shared" si="186"/>
        <v>---/---</v>
      </c>
      <c r="ID155" s="351" t="str">
        <f t="shared" si="187"/>
        <v>---/---</v>
      </c>
      <c r="IE155" s="351" t="s">
        <v>897</v>
      </c>
      <c r="IF155" s="356"/>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row>
    <row r="156" spans="1:287" s="1" customFormat="1" ht="57" customHeight="1">
      <c r="A156" s="15"/>
      <c r="B156" s="31" t="s">
        <v>164</v>
      </c>
      <c r="C156" s="31" t="s">
        <v>165</v>
      </c>
      <c r="D156" s="14"/>
      <c r="E156" s="14"/>
      <c r="F156" s="14"/>
      <c r="G156" s="14"/>
      <c r="H156" s="14" t="s">
        <v>723</v>
      </c>
      <c r="I156" s="14" t="s">
        <v>724</v>
      </c>
      <c r="J156" s="14"/>
      <c r="K156" s="14"/>
      <c r="L156" s="14"/>
      <c r="M156" s="14"/>
      <c r="N156" s="14"/>
      <c r="O156" s="14"/>
      <c r="P156" s="14" t="s">
        <v>725</v>
      </c>
      <c r="Q156" s="14" t="s">
        <v>726</v>
      </c>
      <c r="R156" s="14" t="s">
        <v>210</v>
      </c>
      <c r="S156" s="14" t="s">
        <v>401</v>
      </c>
      <c r="T156" s="14" t="s">
        <v>400</v>
      </c>
      <c r="U156" s="14" t="s">
        <v>166</v>
      </c>
      <c r="V156" s="14"/>
      <c r="W156" s="14" t="str">
        <f>CONCATENATE(X156,"-",Y156,"-",Z156,AA156,,AB156,"-",AC156)</f>
        <v>4-30-JFMC-0003</v>
      </c>
      <c r="X156" s="31">
        <v>4</v>
      </c>
      <c r="Y156" s="31">
        <v>30</v>
      </c>
      <c r="Z156" s="14" t="s">
        <v>338</v>
      </c>
      <c r="AA156" s="14" t="s">
        <v>333</v>
      </c>
      <c r="AB156" s="14"/>
      <c r="AC156" s="31" t="s">
        <v>199</v>
      </c>
      <c r="AD156" s="14"/>
      <c r="AE156" s="31">
        <v>3</v>
      </c>
      <c r="AF156" s="31">
        <v>3</v>
      </c>
      <c r="AG156" s="31" t="s">
        <v>174</v>
      </c>
      <c r="AH156" s="31">
        <v>437</v>
      </c>
      <c r="AI156" s="31" t="s">
        <v>226</v>
      </c>
      <c r="AJ156" s="14"/>
      <c r="AK156" s="14"/>
      <c r="AL156" s="14" t="s">
        <v>129</v>
      </c>
      <c r="AM156" s="14"/>
      <c r="AN156" s="14" t="s">
        <v>175</v>
      </c>
      <c r="AO156" s="14" t="str">
        <f>CONCATENATE("0055-",B156,"-",C156,"-","4",".",AE156,".",AF156,".",AG156,".",AH156,"-",AL156,".",AN156,"-",AI156)</f>
        <v>0055-CPC-GA1-4.3.3.30.437-PS.RD-0004</v>
      </c>
      <c r="AP156" s="14" t="str">
        <f>CONCATENATE("0055-",B156,"-",C156,"-","4",".",AE156,".",AF156,".",AG156,".",AH156,"-",AL156,"-",AN156,"-",AI156,"_",BD156,"_",U156)</f>
        <v>0055-CPC-GA1-4.3.3.30.437-PS-RD-0004_A1_ER</v>
      </c>
      <c r="AQ156" s="21" t="s">
        <v>645</v>
      </c>
      <c r="AR156" s="21" t="s">
        <v>915</v>
      </c>
      <c r="AS156" s="21"/>
      <c r="AT156" s="21"/>
      <c r="AU156" s="21" t="s">
        <v>349</v>
      </c>
      <c r="AV156" s="21" t="s">
        <v>365</v>
      </c>
      <c r="AW156" s="21" t="str">
        <f>CONCATENATE(AQ156," ",AS156,CHAR(10),W156,CHAR(10),AU156)</f>
        <v>AFA&amp;FFS Marshalling cabinet KSPA 9030-01/TECON TU 4371-001-00159093-07 REV.5. 
4-30-JFMC-0003
List of drawings</v>
      </c>
      <c r="AX156" s="21" t="str">
        <f>CONCATENATE(AR156," ",AT156,CHAR(10),W156,CHAR(10),AV156)</f>
        <v>Контроллер для систем пожарной автоматики КСПА 9030-01/Текон, ТУ 4371-001-00159093-07 изм.5. Шкаф кроссовый АСПС и ПТ. 
4-30-JFMC-0003
Ведомость документов</v>
      </c>
      <c r="AY156" s="14"/>
      <c r="AZ156" s="14" t="s">
        <v>798</v>
      </c>
      <c r="BA156" s="14" t="s">
        <v>600</v>
      </c>
      <c r="BB156" s="14" t="str">
        <f t="shared" ref="BB156:BB219" si="190">IF(GK156&gt;0,"03",IF(GB156&gt;0,"02",IF(FS156&gt;0,"01",IF(FJ156&gt;0,"00",IF(FA156&gt;0,"H1",IF(ER156&gt;0,"G1",IF(EI156&gt;0,"F1",IF(DZ156&gt;0,"E1",IF(DQ156&gt;0,"D1",IF(DH156&gt;0,"C1",IF(CY156&gt;0,"B1",IF(BM156&gt;0,"A1","-"))))))))))))</f>
        <v>A1</v>
      </c>
      <c r="BC156" s="14" t="str">
        <f t="shared" ref="BC156:BC160" si="191">IF(OR(BB156="A1",BB156="B1",BB156="C1",BB156="D1",BB156="E1",BB156="F1",BB156="G1",BB156="H1"),"IFR",IF(OR(BB156="00",BB156="01",BB156="02",BB156="03",BB156="04",BB156="05"),"IFU","-"))</f>
        <v>IFR</v>
      </c>
      <c r="BD156" s="14" t="str">
        <f>BB156</f>
        <v>A1</v>
      </c>
      <c r="BE156" s="14"/>
      <c r="BF156" s="14"/>
      <c r="BG156" s="20"/>
      <c r="BH156" s="14"/>
      <c r="BI156" s="14"/>
      <c r="BJ156" s="336">
        <v>44088</v>
      </c>
      <c r="BK156" s="336">
        <f ca="1">IF(BM156&gt;0,BL156,IF(BJ156&lt;TODAY(),WORKDAY(TODAY(),10),BJ156))</f>
        <v>44001</v>
      </c>
      <c r="BL156" s="41">
        <v>44001</v>
      </c>
      <c r="BM156" s="14" t="s">
        <v>873</v>
      </c>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336">
        <f>WORKDAY(BJ156,20)</f>
        <v>44116</v>
      </c>
      <c r="CR156" s="336">
        <f ca="1">IF(BM156&gt;0,WORKDAY(BK156,20),"-")</f>
        <v>44029</v>
      </c>
      <c r="CS156" s="336">
        <v>44033</v>
      </c>
      <c r="CT156" s="325" t="s">
        <v>905</v>
      </c>
      <c r="CU156" s="143">
        <v>1</v>
      </c>
      <c r="CV156" s="41">
        <f>FG156-(0)</f>
        <v>43643</v>
      </c>
      <c r="CW156" s="41">
        <f ca="1">IF(CT156&gt;0,WORKDAY(CR156,10),"-")</f>
        <v>44043</v>
      </c>
      <c r="CX156" s="14"/>
      <c r="CY156" s="14"/>
      <c r="CZ156" s="41" t="str">
        <f>IF(CY156&gt;0,WORKDAY(CV156,10),"-")</f>
        <v>-</v>
      </c>
      <c r="DA156" s="41" t="str">
        <f>IF(CY156&gt;0,WORKDAY(CW156,10),"-")</f>
        <v>-</v>
      </c>
      <c r="DB156" s="14"/>
      <c r="DC156" s="14"/>
      <c r="DD156" s="143"/>
      <c r="DE156" s="41" t="str">
        <f>IF(DC156&gt;0,WORKDAY(CZ156,10),"-")</f>
        <v>-</v>
      </c>
      <c r="DF156" s="41" t="str">
        <f>IF(DC156&gt;0,WORKDAY(DA156,10),"-")</f>
        <v>-</v>
      </c>
      <c r="DG156" s="14"/>
      <c r="DH156" s="14"/>
      <c r="DI156" s="41" t="str">
        <f>IF(DH156&gt;0,WORKDAY(DE156,10),"-")</f>
        <v>-</v>
      </c>
      <c r="DJ156" s="41" t="str">
        <f>IF(DH156&gt;0,WORKDAY(DF156,10),"-")</f>
        <v>-</v>
      </c>
      <c r="DK156" s="14"/>
      <c r="DL156" s="14"/>
      <c r="DM156" s="143"/>
      <c r="DN156" s="41" t="str">
        <f>IF(DL156&gt;0,WORKDAY(DI156,10),"-")</f>
        <v>-</v>
      </c>
      <c r="DO156" s="41" t="str">
        <f>IF(DL156&gt;0,WORKDAY(DJ156,10),"-")</f>
        <v>-</v>
      </c>
      <c r="DP156" s="14"/>
      <c r="DQ156" s="14"/>
      <c r="DR156" s="41" t="str">
        <f>IF(DQ156&gt;0,WORKDAY(DN156,10),"-")</f>
        <v>-</v>
      </c>
      <c r="DS156" s="41" t="str">
        <f>IF(DQ156&gt;0,WORKDAY(DO156,10),"-")</f>
        <v>-</v>
      </c>
      <c r="DT156" s="14"/>
      <c r="DU156" s="14"/>
      <c r="DV156" s="295"/>
      <c r="DW156" s="41" t="str">
        <f>IF(DU156&gt;0,WORKDAY(DR156,10),"-")</f>
        <v>-</v>
      </c>
      <c r="DX156" s="41" t="str">
        <f>IF(DU156&gt;0,WORKDAY(DS156,10),"-")</f>
        <v>-</v>
      </c>
      <c r="DY156" s="14"/>
      <c r="DZ156" s="14"/>
      <c r="EA156" s="41" t="str">
        <f>IF(DZ156&gt;0,WORKDAY(DW156,10),"-")</f>
        <v>-</v>
      </c>
      <c r="EB156" s="41" t="str">
        <f>IF(DZ156&gt;0,WORKDAY(DX156,10),"-")</f>
        <v>-</v>
      </c>
      <c r="EC156" s="14"/>
      <c r="ED156" s="14"/>
      <c r="EE156" s="295"/>
      <c r="EF156" s="41" t="str">
        <f>IF(ED156&gt;0,WORKDAY(EA156,10),"-")</f>
        <v>-</v>
      </c>
      <c r="EG156" s="41" t="str">
        <f>IF(ED156&gt;0,WORKDAY(EB156,10),"-")</f>
        <v>-</v>
      </c>
      <c r="EH156" s="14"/>
      <c r="EI156" s="14"/>
      <c r="EJ156" s="41" t="str">
        <f>IF(EI156&gt;0,WORKDAY(EF156,10),"-")</f>
        <v>-</v>
      </c>
      <c r="EK156" s="41" t="str">
        <f>IF(EI156&gt;0,WORKDAY(EG156,10),"-")</f>
        <v>-</v>
      </c>
      <c r="EL156" s="14"/>
      <c r="EM156" s="14"/>
      <c r="EN156" s="295"/>
      <c r="EO156" s="41" t="str">
        <f>IF(EM156&gt;0,WORKDAY(EJ156,10),"-")</f>
        <v>-</v>
      </c>
      <c r="EP156" s="41" t="str">
        <f>IF(EM156&gt;0,WORKDAY(EK156,10),"-")</f>
        <v>-</v>
      </c>
      <c r="EQ156" s="14"/>
      <c r="ER156" s="14"/>
      <c r="ES156" s="41" t="str">
        <f>IF(ER156&gt;0,WORKDAY(EO156,10),"-")</f>
        <v>-</v>
      </c>
      <c r="ET156" s="41" t="str">
        <f>IF(ER156&gt;0,WORKDAY(EP156,10),"-")</f>
        <v>-</v>
      </c>
      <c r="EU156" s="14"/>
      <c r="EV156" s="14"/>
      <c r="EW156" s="295"/>
      <c r="EX156" s="41" t="str">
        <f>IF(EV156&gt;0,WORKDAY(ES156,10),"-")</f>
        <v>-</v>
      </c>
      <c r="EY156" s="41" t="str">
        <f>IF(EV156&gt;0,WORKDAY(ET156,10),"-")</f>
        <v>-</v>
      </c>
      <c r="EZ156" s="14"/>
      <c r="FA156" s="14"/>
      <c r="FB156" s="41" t="str">
        <f>IF(FA156&gt;0,WORKDAY(EX156,10),"-")</f>
        <v>-</v>
      </c>
      <c r="FC156" s="41" t="str">
        <f>IF(FA156&gt;0,WORKDAY(EY156,10),"-")</f>
        <v>-</v>
      </c>
      <c r="FD156" s="14"/>
      <c r="FE156" s="14"/>
      <c r="FF156" s="295"/>
      <c r="FG156" s="41">
        <v>43643</v>
      </c>
      <c r="FH156" s="41">
        <f ca="1">IF(BK156&gt;0,IF(DH156&gt;0,WORKDAY(DG156,20),IF(CY156&gt;0,WORKDAY(CX156,30),IF(CT156&gt;0,WORKDAY(CS156,40),FG156))),"-")</f>
        <v>44089</v>
      </c>
      <c r="FI156" s="41"/>
      <c r="FJ156" s="14"/>
      <c r="FK156" s="41" t="str">
        <f>IF(FJ156&gt;0,WORKDAY(FG156,10),"-")</f>
        <v>-</v>
      </c>
      <c r="FL156" s="41" t="str">
        <f>IF(FJ156&gt;0,WORKDAY(FH156,10),"-")</f>
        <v>-</v>
      </c>
      <c r="FM156" s="14"/>
      <c r="FN156" s="14"/>
      <c r="FO156" s="143"/>
      <c r="FP156" s="41">
        <v>43643</v>
      </c>
      <c r="FQ156" s="41" t="str">
        <f>IF(BT156&gt;0,IF(DQ156&gt;0,WORKDAY(DP156,20),IF(DH156&gt;0,WORKDAY(DG156,30),IF(DC156&gt;0,WORKDAY(DB156,40),FP156))),"-")</f>
        <v>-</v>
      </c>
      <c r="FR156" s="295"/>
      <c r="FS156" s="14"/>
      <c r="FT156" s="41" t="str">
        <f>IF(FS156&gt;0,WORKDAY(FP156,10),"-")</f>
        <v>-</v>
      </c>
      <c r="FU156" s="41" t="str">
        <f>IF(FS156&gt;0,WORKDAY(FQ156,10),"-")</f>
        <v>-</v>
      </c>
      <c r="FV156" s="14"/>
      <c r="FW156" s="14"/>
      <c r="FX156" s="295"/>
      <c r="FY156" s="41">
        <v>43643</v>
      </c>
      <c r="FZ156" s="41" t="str">
        <f>IF(CC156&gt;0,IF(DZ156&gt;0,WORKDAY(DY156,20),IF(DQ156&gt;0,WORKDAY(DP156,30),IF(DL156&gt;0,WORKDAY(DK156,40),FY156))),"-")</f>
        <v>-</v>
      </c>
      <c r="GA156" s="14"/>
      <c r="GB156" s="14"/>
      <c r="GC156" s="41" t="str">
        <f>IF(GB156&gt;0,WORKDAY(FY156,10),"-")</f>
        <v>-</v>
      </c>
      <c r="GD156" s="41" t="str">
        <f>IF(GB156&gt;0,WORKDAY(FZ156,10),"-")</f>
        <v>-</v>
      </c>
      <c r="GE156" s="14"/>
      <c r="GF156" s="14"/>
      <c r="GG156" s="295"/>
      <c r="GH156" s="41"/>
      <c r="GI156" s="41"/>
      <c r="GJ156" s="14"/>
      <c r="GK156" s="14"/>
      <c r="GL156" s="41" t="str">
        <f>IF(GK156&gt;0,WORKDAY(GH156,10),"-")</f>
        <v>-</v>
      </c>
      <c r="GM156" s="41" t="str">
        <f>IF(GK156&gt;0,WORKDAY(GI156,10),"-")</f>
        <v>-</v>
      </c>
      <c r="GN156" s="14"/>
      <c r="GO156" s="14"/>
      <c r="GP156" s="295"/>
      <c r="GQ156" s="295"/>
      <c r="GR156" s="295"/>
      <c r="GS156" s="295"/>
      <c r="GT156" s="295"/>
      <c r="GU156" s="295"/>
      <c r="GV156" s="295"/>
      <c r="GW156" s="295"/>
      <c r="GX156" s="295"/>
      <c r="GY156" s="295"/>
      <c r="GZ156" s="295"/>
      <c r="HA156" s="143">
        <f t="shared" ca="1" si="164"/>
        <v>1</v>
      </c>
      <c r="HB156" s="44">
        <f t="shared" ca="1" si="165"/>
        <v>1.3819095477386936E-3</v>
      </c>
      <c r="HC156" s="44">
        <f t="shared" ca="1" si="166"/>
        <v>2.5125628140703518E-3</v>
      </c>
      <c r="HD156" s="44">
        <f t="shared" ca="1" si="167"/>
        <v>2.2357723577235778E-3</v>
      </c>
      <c r="HE156" s="44">
        <f t="shared" ca="1" si="168"/>
        <v>4.0650406504065045E-3</v>
      </c>
      <c r="HF156" s="44"/>
      <c r="HG156" s="44"/>
      <c r="HH156" s="261"/>
      <c r="HI156" s="14" t="str">
        <f t="shared" si="169"/>
        <v>GA</v>
      </c>
      <c r="HJ156" s="41">
        <f t="shared" si="170"/>
        <v>44001</v>
      </c>
      <c r="HK156" s="267" t="str">
        <f t="shared" si="171"/>
        <v>A1</v>
      </c>
      <c r="HL156" s="268" t="str">
        <f t="shared" si="172"/>
        <v>0055-P2-GA1-CPC-TRM-00508</v>
      </c>
      <c r="HM156" s="320">
        <v>1</v>
      </c>
      <c r="HN156" t="s">
        <v>823</v>
      </c>
      <c r="HO156" s="351">
        <f t="shared" si="173"/>
        <v>1</v>
      </c>
      <c r="HP156" s="351" t="str">
        <f t="shared" si="174"/>
        <v>не выгружено 00</v>
      </c>
      <c r="HQ156" s="351" t="str">
        <f t="shared" si="175"/>
        <v>выгружено A1</v>
      </c>
      <c r="HR156" s="351">
        <f t="shared" si="176"/>
        <v>1</v>
      </c>
      <c r="HS156" s="351" t="b">
        <f t="shared" si="177"/>
        <v>0</v>
      </c>
      <c r="HT156" s="351" t="str">
        <f t="shared" si="178"/>
        <v>Выпустить в 00</v>
      </c>
      <c r="HU156" s="351" t="str">
        <f t="shared" si="179"/>
        <v>0055-P2-CPC-GA1-TRM-00409</v>
      </c>
      <c r="HV156" s="351">
        <f t="shared" si="180"/>
        <v>44001</v>
      </c>
      <c r="HW156" s="351" t="str">
        <f t="shared" si="181"/>
        <v>0055-P2-CPC-GA1-TRM-00409</v>
      </c>
      <c r="HX156" s="351">
        <f t="shared" si="182"/>
        <v>44033</v>
      </c>
      <c r="HY156" s="364"/>
      <c r="HZ156" s="361" t="str">
        <f t="shared" si="183"/>
        <v>выгружено</v>
      </c>
      <c r="IA156" s="361" t="str">
        <f t="shared" si="184"/>
        <v>A1</v>
      </c>
      <c r="IB156" s="361">
        <f t="shared" si="185"/>
        <v>1</v>
      </c>
      <c r="IC156" s="361">
        <f t="shared" si="186"/>
        <v>1</v>
      </c>
      <c r="ID156" s="351" t="str">
        <f t="shared" si="187"/>
        <v>1</v>
      </c>
      <c r="IE156" s="351" t="s">
        <v>894</v>
      </c>
      <c r="IF156" s="356">
        <v>1</v>
      </c>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row>
    <row r="157" spans="1:287" s="1" customFormat="1" ht="57" customHeight="1">
      <c r="A157" s="15"/>
      <c r="B157" s="31" t="s">
        <v>164</v>
      </c>
      <c r="C157" s="31" t="s">
        <v>165</v>
      </c>
      <c r="D157" s="14"/>
      <c r="E157" s="14"/>
      <c r="F157" s="14"/>
      <c r="G157" s="14"/>
      <c r="H157" s="14" t="s">
        <v>723</v>
      </c>
      <c r="I157" s="14" t="s">
        <v>724</v>
      </c>
      <c r="J157" s="14"/>
      <c r="K157" s="14"/>
      <c r="L157" s="14"/>
      <c r="M157" s="14"/>
      <c r="N157" s="14"/>
      <c r="O157" s="14"/>
      <c r="P157" s="14" t="s">
        <v>725</v>
      </c>
      <c r="Q157" s="14" t="s">
        <v>726</v>
      </c>
      <c r="R157" s="14" t="s">
        <v>210</v>
      </c>
      <c r="S157" s="14" t="s">
        <v>401</v>
      </c>
      <c r="T157" s="14" t="s">
        <v>400</v>
      </c>
      <c r="U157" s="14" t="s">
        <v>166</v>
      </c>
      <c r="V157" s="14"/>
      <c r="W157" s="14" t="str">
        <f>CONCATENATE(X157,"-",Y157,"-",Z157,AA157,,AB157,"-",AC157)</f>
        <v>4-30-JFMC-0003</v>
      </c>
      <c r="X157" s="31">
        <v>4</v>
      </c>
      <c r="Y157" s="31">
        <v>30</v>
      </c>
      <c r="Z157" s="14" t="s">
        <v>338</v>
      </c>
      <c r="AA157" s="14" t="s">
        <v>333</v>
      </c>
      <c r="AB157" s="14"/>
      <c r="AC157" s="31" t="s">
        <v>199</v>
      </c>
      <c r="AD157" s="14"/>
      <c r="AE157" s="31">
        <v>3</v>
      </c>
      <c r="AF157" s="31">
        <v>3</v>
      </c>
      <c r="AG157" s="31" t="s">
        <v>174</v>
      </c>
      <c r="AH157" s="31">
        <v>437</v>
      </c>
      <c r="AI157" s="31" t="s">
        <v>226</v>
      </c>
      <c r="AJ157" s="14"/>
      <c r="AK157" s="14"/>
      <c r="AL157" s="14" t="s">
        <v>129</v>
      </c>
      <c r="AM157" s="14"/>
      <c r="AN157" s="14" t="s">
        <v>176</v>
      </c>
      <c r="AO157" s="14" t="str">
        <f>CONCATENATE("0055-",B157,"-",C157,"-","4",".",AE157,".",AF157,".",AG157,".",AH157,"-",AL157,".",AN157,"-",AI157)</f>
        <v>0055-CPC-GA1-4.3.3.30.437-PS.SP-0004</v>
      </c>
      <c r="AP157" s="14" t="str">
        <f>CONCATENATE("0055-",B157,"-",C157,"-","4",".",AE157,".",AF157,".",AG157,".",AH157,"-",AL157,"-",AN157,"-",AI157,"_",BD157,"_",U157)</f>
        <v>0055-CPC-GA1-4.3.3.30.437-PS-SP-0004_A1_ER</v>
      </c>
      <c r="AQ157" s="21" t="s">
        <v>645</v>
      </c>
      <c r="AR157" s="21" t="s">
        <v>915</v>
      </c>
      <c r="AS157" s="21"/>
      <c r="AT157" s="21"/>
      <c r="AU157" s="21" t="s">
        <v>350</v>
      </c>
      <c r="AV157" s="21" t="s">
        <v>366</v>
      </c>
      <c r="AW157" s="21" t="str">
        <f>CONCATENATE(AQ157," ",AS157,CHAR(10),W157,CHAR(10),AU157)</f>
        <v>AFA&amp;FFS Marshalling cabinet KSPA 9030-01/TECON TU 4371-001-00159093-07 REV.5. 
4-30-JFMC-0003
List of elements</v>
      </c>
      <c r="AX157" s="21" t="str">
        <f>CONCATENATE(AR157," ",AT157,CHAR(10),W157,CHAR(10),AV157)</f>
        <v>Контроллер для систем пожарной автоматики КСПА 9030-01/Текон, ТУ 4371-001-00159093-07 изм.5. Шкаф кроссовый АСПС и ПТ. 
4-30-JFMC-0003
Перечень элементов</v>
      </c>
      <c r="AY157" s="14"/>
      <c r="AZ157" s="14" t="s">
        <v>798</v>
      </c>
      <c r="BA157" s="14" t="s">
        <v>600</v>
      </c>
      <c r="BB157" s="14" t="str">
        <f t="shared" si="190"/>
        <v>A1</v>
      </c>
      <c r="BC157" s="14" t="str">
        <f t="shared" si="191"/>
        <v>IFR</v>
      </c>
      <c r="BD157" s="14" t="str">
        <f>BB157</f>
        <v>A1</v>
      </c>
      <c r="BE157" s="14"/>
      <c r="BF157" s="14"/>
      <c r="BG157" s="20"/>
      <c r="BH157" s="14"/>
      <c r="BI157" s="14"/>
      <c r="BJ157" s="336">
        <v>44088</v>
      </c>
      <c r="BK157" s="336">
        <f ca="1">IF(BM157&gt;0,BL157,IF(BJ157&lt;TODAY(),WORKDAY(TODAY(),10),BJ157))</f>
        <v>44001</v>
      </c>
      <c r="BL157" s="41">
        <v>44001</v>
      </c>
      <c r="BM157" s="14" t="s">
        <v>873</v>
      </c>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336">
        <f>WORKDAY(BJ157,20)</f>
        <v>44116</v>
      </c>
      <c r="CR157" s="336">
        <f ca="1">IF(BM157&gt;0,WORKDAY(BK157,20),"-")</f>
        <v>44029</v>
      </c>
      <c r="CS157" s="336">
        <v>44033</v>
      </c>
      <c r="CT157" s="325" t="s">
        <v>905</v>
      </c>
      <c r="CU157" s="143">
        <v>1</v>
      </c>
      <c r="CV157" s="41">
        <f>FG157-(0)</f>
        <v>43643</v>
      </c>
      <c r="CW157" s="41">
        <f ca="1">IF(CT157&gt;0,WORKDAY(CR157,10),"-")</f>
        <v>44043</v>
      </c>
      <c r="CX157" s="14"/>
      <c r="CY157" s="14"/>
      <c r="CZ157" s="41" t="str">
        <f>IF(CY157&gt;0,WORKDAY(CV157,10),"-")</f>
        <v>-</v>
      </c>
      <c r="DA157" s="41" t="str">
        <f>IF(CY157&gt;0,WORKDAY(CW157,10),"-")</f>
        <v>-</v>
      </c>
      <c r="DB157" s="14"/>
      <c r="DC157" s="14"/>
      <c r="DD157" s="143"/>
      <c r="DE157" s="41" t="str">
        <f>IF(DC157&gt;0,WORKDAY(CZ157,10),"-")</f>
        <v>-</v>
      </c>
      <c r="DF157" s="41" t="str">
        <f>IF(DC157&gt;0,WORKDAY(DA157,10),"-")</f>
        <v>-</v>
      </c>
      <c r="DG157" s="14"/>
      <c r="DH157" s="14"/>
      <c r="DI157" s="41" t="str">
        <f>IF(DH157&gt;0,WORKDAY(DE157,10),"-")</f>
        <v>-</v>
      </c>
      <c r="DJ157" s="41" t="str">
        <f>IF(DH157&gt;0,WORKDAY(DF157,10),"-")</f>
        <v>-</v>
      </c>
      <c r="DK157" s="14"/>
      <c r="DL157" s="14"/>
      <c r="DM157" s="143"/>
      <c r="DN157" s="41" t="str">
        <f>IF(DL157&gt;0,WORKDAY(DI157,10),"-")</f>
        <v>-</v>
      </c>
      <c r="DO157" s="41" t="str">
        <f>IF(DL157&gt;0,WORKDAY(DJ157,10),"-")</f>
        <v>-</v>
      </c>
      <c r="DP157" s="14"/>
      <c r="DQ157" s="14"/>
      <c r="DR157" s="41" t="str">
        <f>IF(DQ157&gt;0,WORKDAY(DN157,10),"-")</f>
        <v>-</v>
      </c>
      <c r="DS157" s="41" t="str">
        <f>IF(DQ157&gt;0,WORKDAY(DO157,10),"-")</f>
        <v>-</v>
      </c>
      <c r="DT157" s="14"/>
      <c r="DU157" s="14"/>
      <c r="DV157" s="295"/>
      <c r="DW157" s="41" t="str">
        <f>IF(DU157&gt;0,WORKDAY(DR157,10),"-")</f>
        <v>-</v>
      </c>
      <c r="DX157" s="41" t="str">
        <f>IF(DU157&gt;0,WORKDAY(DS157,10),"-")</f>
        <v>-</v>
      </c>
      <c r="DY157" s="14"/>
      <c r="DZ157" s="14"/>
      <c r="EA157" s="41" t="str">
        <f>IF(DZ157&gt;0,WORKDAY(DW157,10),"-")</f>
        <v>-</v>
      </c>
      <c r="EB157" s="41" t="str">
        <f>IF(DZ157&gt;0,WORKDAY(DX157,10),"-")</f>
        <v>-</v>
      </c>
      <c r="EC157" s="14"/>
      <c r="ED157" s="14"/>
      <c r="EE157" s="295"/>
      <c r="EF157" s="41" t="str">
        <f>IF(ED157&gt;0,WORKDAY(EA157,10),"-")</f>
        <v>-</v>
      </c>
      <c r="EG157" s="41" t="str">
        <f>IF(ED157&gt;0,WORKDAY(EB157,10),"-")</f>
        <v>-</v>
      </c>
      <c r="EH157" s="14"/>
      <c r="EI157" s="14"/>
      <c r="EJ157" s="41" t="str">
        <f>IF(EI157&gt;0,WORKDAY(EF157,10),"-")</f>
        <v>-</v>
      </c>
      <c r="EK157" s="41" t="str">
        <f>IF(EI157&gt;0,WORKDAY(EG157,10),"-")</f>
        <v>-</v>
      </c>
      <c r="EL157" s="14"/>
      <c r="EM157" s="14"/>
      <c r="EN157" s="295"/>
      <c r="EO157" s="41" t="str">
        <f>IF(EM157&gt;0,WORKDAY(EJ157,10),"-")</f>
        <v>-</v>
      </c>
      <c r="EP157" s="41" t="str">
        <f>IF(EM157&gt;0,WORKDAY(EK157,10),"-")</f>
        <v>-</v>
      </c>
      <c r="EQ157" s="14"/>
      <c r="ER157" s="14"/>
      <c r="ES157" s="41" t="str">
        <f>IF(ER157&gt;0,WORKDAY(EO157,10),"-")</f>
        <v>-</v>
      </c>
      <c r="ET157" s="41" t="str">
        <f>IF(ER157&gt;0,WORKDAY(EP157,10),"-")</f>
        <v>-</v>
      </c>
      <c r="EU157" s="14"/>
      <c r="EV157" s="14"/>
      <c r="EW157" s="295"/>
      <c r="EX157" s="41" t="str">
        <f>IF(EV157&gt;0,WORKDAY(ES157,10),"-")</f>
        <v>-</v>
      </c>
      <c r="EY157" s="41" t="str">
        <f>IF(EV157&gt;0,WORKDAY(ET157,10),"-")</f>
        <v>-</v>
      </c>
      <c r="EZ157" s="14"/>
      <c r="FA157" s="14"/>
      <c r="FB157" s="41" t="str">
        <f>IF(FA157&gt;0,WORKDAY(EX157,10),"-")</f>
        <v>-</v>
      </c>
      <c r="FC157" s="41" t="str">
        <f>IF(FA157&gt;0,WORKDAY(EY157,10),"-")</f>
        <v>-</v>
      </c>
      <c r="FD157" s="14"/>
      <c r="FE157" s="14"/>
      <c r="FF157" s="295"/>
      <c r="FG157" s="41">
        <v>43643</v>
      </c>
      <c r="FH157" s="41">
        <f ca="1">IF(BK157&gt;0,IF(DH157&gt;0,WORKDAY(DG157,20),IF(CY157&gt;0,WORKDAY(CX157,30),IF(CT157&gt;0,WORKDAY(CS157,40),FG157))),"-")</f>
        <v>44089</v>
      </c>
      <c r="FI157" s="41"/>
      <c r="FJ157" s="14"/>
      <c r="FK157" s="41" t="str">
        <f>IF(FJ157&gt;0,WORKDAY(FG157,10),"-")</f>
        <v>-</v>
      </c>
      <c r="FL157" s="41" t="str">
        <f>IF(FJ157&gt;0,WORKDAY(FH157,10),"-")</f>
        <v>-</v>
      </c>
      <c r="FM157" s="14"/>
      <c r="FN157" s="14"/>
      <c r="FO157" s="143"/>
      <c r="FP157" s="41">
        <v>43643</v>
      </c>
      <c r="FQ157" s="41" t="str">
        <f>IF(BT157&gt;0,IF(DQ157&gt;0,WORKDAY(DP157,20),IF(DH157&gt;0,WORKDAY(DG157,30),IF(DC157&gt;0,WORKDAY(DB157,40),FP157))),"-")</f>
        <v>-</v>
      </c>
      <c r="FR157" s="295"/>
      <c r="FS157" s="14"/>
      <c r="FT157" s="41" t="str">
        <f>IF(FS157&gt;0,WORKDAY(FP157,10),"-")</f>
        <v>-</v>
      </c>
      <c r="FU157" s="41" t="str">
        <f>IF(FS157&gt;0,WORKDAY(FQ157,10),"-")</f>
        <v>-</v>
      </c>
      <c r="FV157" s="14"/>
      <c r="FW157" s="14"/>
      <c r="FX157" s="295"/>
      <c r="FY157" s="41">
        <v>43643</v>
      </c>
      <c r="FZ157" s="41" t="str">
        <f>IF(CC157&gt;0,IF(DZ157&gt;0,WORKDAY(DY157,20),IF(DQ157&gt;0,WORKDAY(DP157,30),IF(DL157&gt;0,WORKDAY(DK157,40),FY157))),"-")</f>
        <v>-</v>
      </c>
      <c r="GA157" s="14"/>
      <c r="GB157" s="14"/>
      <c r="GC157" s="41" t="str">
        <f>IF(GB157&gt;0,WORKDAY(FY157,10),"-")</f>
        <v>-</v>
      </c>
      <c r="GD157" s="41" t="str">
        <f>IF(GB157&gt;0,WORKDAY(FZ157,10),"-")</f>
        <v>-</v>
      </c>
      <c r="GE157" s="14"/>
      <c r="GF157" s="14"/>
      <c r="GG157" s="295"/>
      <c r="GH157" s="41"/>
      <c r="GI157" s="41"/>
      <c r="GJ157" s="14"/>
      <c r="GK157" s="14"/>
      <c r="GL157" s="41" t="str">
        <f>IF(GK157&gt;0,WORKDAY(GH157,10),"-")</f>
        <v>-</v>
      </c>
      <c r="GM157" s="41" t="str">
        <f>IF(GK157&gt;0,WORKDAY(GI157,10),"-")</f>
        <v>-</v>
      </c>
      <c r="GN157" s="14"/>
      <c r="GO157" s="14"/>
      <c r="GP157" s="295"/>
      <c r="GQ157" s="295"/>
      <c r="GR157" s="295"/>
      <c r="GS157" s="295"/>
      <c r="GT157" s="295"/>
      <c r="GU157" s="295"/>
      <c r="GV157" s="295"/>
      <c r="GW157" s="295"/>
      <c r="GX157" s="295"/>
      <c r="GY157" s="295"/>
      <c r="GZ157" s="295"/>
      <c r="HA157" s="143">
        <f t="shared" ca="1" si="164"/>
        <v>1</v>
      </c>
      <c r="HB157" s="44">
        <f t="shared" ca="1" si="165"/>
        <v>1.3819095477386936E-3</v>
      </c>
      <c r="HC157" s="44">
        <f t="shared" ca="1" si="166"/>
        <v>2.5125628140703518E-3</v>
      </c>
      <c r="HD157" s="44">
        <f t="shared" ca="1" si="167"/>
        <v>2.2357723577235778E-3</v>
      </c>
      <c r="HE157" s="44">
        <f t="shared" ca="1" si="168"/>
        <v>4.0650406504065045E-3</v>
      </c>
      <c r="HF157" s="44"/>
      <c r="HG157" s="44"/>
      <c r="HH157" s="261"/>
      <c r="HI157" s="14" t="str">
        <f t="shared" si="169"/>
        <v>GA</v>
      </c>
      <c r="HJ157" s="41">
        <f t="shared" si="170"/>
        <v>44001</v>
      </c>
      <c r="HK157" s="267" t="str">
        <f t="shared" si="171"/>
        <v>A1</v>
      </c>
      <c r="HL157" s="268" t="str">
        <f t="shared" si="172"/>
        <v>0055-P2-GA1-CPC-TRM-00508</v>
      </c>
      <c r="HM157" s="320">
        <v>1</v>
      </c>
      <c r="HN157" t="s">
        <v>823</v>
      </c>
      <c r="HO157" s="351">
        <f t="shared" si="173"/>
        <v>1</v>
      </c>
      <c r="HP157" s="351" t="str">
        <f t="shared" si="174"/>
        <v>не выгружено 00</v>
      </c>
      <c r="HQ157" s="351" t="str">
        <f t="shared" si="175"/>
        <v>выгружено A1</v>
      </c>
      <c r="HR157" s="351">
        <f t="shared" si="176"/>
        <v>1</v>
      </c>
      <c r="HS157" s="351" t="b">
        <f t="shared" si="177"/>
        <v>0</v>
      </c>
      <c r="HT157" s="351" t="str">
        <f t="shared" si="178"/>
        <v>Выпустить в 00</v>
      </c>
      <c r="HU157" s="351" t="str">
        <f t="shared" si="179"/>
        <v>0055-P2-CPC-GA1-TRM-00409</v>
      </c>
      <c r="HV157" s="351">
        <f t="shared" si="180"/>
        <v>44001</v>
      </c>
      <c r="HW157" s="351" t="str">
        <f t="shared" si="181"/>
        <v>0055-P2-CPC-GA1-TRM-00409</v>
      </c>
      <c r="HX157" s="351">
        <f t="shared" si="182"/>
        <v>44033</v>
      </c>
      <c r="HY157" s="364"/>
      <c r="HZ157" s="361" t="str">
        <f t="shared" si="183"/>
        <v>выгружено</v>
      </c>
      <c r="IA157" s="361" t="str">
        <f t="shared" si="184"/>
        <v>A1</v>
      </c>
      <c r="IB157" s="361">
        <f t="shared" si="185"/>
        <v>1</v>
      </c>
      <c r="IC157" s="361">
        <f t="shared" si="186"/>
        <v>1</v>
      </c>
      <c r="ID157" s="351" t="str">
        <f t="shared" si="187"/>
        <v>1</v>
      </c>
      <c r="IE157" s="351" t="s">
        <v>894</v>
      </c>
      <c r="IF157" s="356">
        <v>1</v>
      </c>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row>
    <row r="158" spans="1:287" s="1" customFormat="1" ht="57" customHeight="1">
      <c r="A158" s="15"/>
      <c r="B158" s="31" t="s">
        <v>164</v>
      </c>
      <c r="C158" s="31" t="s">
        <v>165</v>
      </c>
      <c r="D158" s="14"/>
      <c r="E158" s="14"/>
      <c r="F158" s="14"/>
      <c r="G158" s="14"/>
      <c r="H158" s="14" t="s">
        <v>723</v>
      </c>
      <c r="I158" s="14" t="s">
        <v>724</v>
      </c>
      <c r="J158" s="14"/>
      <c r="K158" s="14"/>
      <c r="L158" s="14"/>
      <c r="M158" s="14"/>
      <c r="N158" s="14"/>
      <c r="O158" s="14"/>
      <c r="P158" s="14" t="s">
        <v>725</v>
      </c>
      <c r="Q158" s="14" t="s">
        <v>726</v>
      </c>
      <c r="R158" s="14" t="s">
        <v>210</v>
      </c>
      <c r="S158" s="14" t="s">
        <v>401</v>
      </c>
      <c r="T158" s="14" t="s">
        <v>400</v>
      </c>
      <c r="U158" s="14" t="s">
        <v>166</v>
      </c>
      <c r="V158" s="14"/>
      <c r="W158" s="14" t="str">
        <f>CONCATENATE(X158,"-",Y158,"-",Z158,AA158,,AB158,"-",AC158)</f>
        <v>4-30-JFMC-0003</v>
      </c>
      <c r="X158" s="31">
        <v>4</v>
      </c>
      <c r="Y158" s="31">
        <v>30</v>
      </c>
      <c r="Z158" s="14" t="s">
        <v>338</v>
      </c>
      <c r="AA158" s="14" t="s">
        <v>333</v>
      </c>
      <c r="AB158" s="14"/>
      <c r="AC158" s="31" t="s">
        <v>199</v>
      </c>
      <c r="AD158" s="14"/>
      <c r="AE158" s="31">
        <v>3</v>
      </c>
      <c r="AF158" s="31">
        <v>3</v>
      </c>
      <c r="AG158" s="31" t="s">
        <v>174</v>
      </c>
      <c r="AH158" s="31">
        <v>437</v>
      </c>
      <c r="AI158" s="31" t="s">
        <v>226</v>
      </c>
      <c r="AJ158" s="14"/>
      <c r="AK158" s="14"/>
      <c r="AL158" s="14" t="s">
        <v>129</v>
      </c>
      <c r="AM158" s="14"/>
      <c r="AN158" s="14" t="s">
        <v>177</v>
      </c>
      <c r="AO158" s="14" t="str">
        <f>CONCATENATE("0055-",B158,"-",C158,"-","4",".",AE158,".",AF158,".",AG158,".",AH158,"-",AL158,".",AN158,"-",AI158)</f>
        <v>0055-CPC-GA1-4.3.3.30.437-PS.V0-0004</v>
      </c>
      <c r="AP158" s="14" t="str">
        <f>CONCATENATE("0055-",B158,"-",C158,"-","4",".",AE158,".",AF158,".",AG158,".",AH158,"-",AL158,"-",AN158,"-",AI158,"_",BD158,"_",U158)</f>
        <v>0055-CPC-GA1-4.3.3.30.437-PS-V0-0004_A1_ER</v>
      </c>
      <c r="AQ158" s="21" t="s">
        <v>645</v>
      </c>
      <c r="AR158" s="21" t="s">
        <v>915</v>
      </c>
      <c r="AS158" s="21"/>
      <c r="AT158" s="21"/>
      <c r="AU158" s="21" t="s">
        <v>351</v>
      </c>
      <c r="AV158" s="21" t="s">
        <v>367</v>
      </c>
      <c r="AW158" s="21" t="str">
        <f>CONCATENATE(AQ158," ",AS158,CHAR(10),W158,CHAR(10),AU158)</f>
        <v>AFA&amp;FFS Marshalling cabinet KSPA 9030-01/TECON TU 4371-001-00159093-07 REV.5. 
4-30-JFMC-0003
General view drawings</v>
      </c>
      <c r="AX158" s="21" t="str">
        <f>CONCATENATE(AR158," ",AT158,CHAR(10),W158,CHAR(10),AV158)</f>
        <v>Контроллер для систем пожарной автоматики КСПА 9030-01/Текон, ТУ 4371-001-00159093-07 изм.5. Шкаф кроссовый АСПС и ПТ. 
4-30-JFMC-0003
Чертеж общего вида</v>
      </c>
      <c r="AY158" s="14"/>
      <c r="AZ158" s="14" t="s">
        <v>798</v>
      </c>
      <c r="BA158" s="14" t="s">
        <v>600</v>
      </c>
      <c r="BB158" s="14" t="str">
        <f t="shared" si="190"/>
        <v>A1</v>
      </c>
      <c r="BC158" s="14" t="str">
        <f t="shared" si="191"/>
        <v>IFR</v>
      </c>
      <c r="BD158" s="14" t="str">
        <f>BB158</f>
        <v>A1</v>
      </c>
      <c r="BE158" s="14"/>
      <c r="BF158" s="14"/>
      <c r="BG158" s="20"/>
      <c r="BH158" s="14"/>
      <c r="BI158" s="14"/>
      <c r="BJ158" s="336">
        <v>44088</v>
      </c>
      <c r="BK158" s="336">
        <f ca="1">IF(BM158&gt;0,BL158,IF(BJ158&lt;TODAY(),WORKDAY(TODAY(),10),BJ158))</f>
        <v>44001</v>
      </c>
      <c r="BL158" s="41">
        <v>44001</v>
      </c>
      <c r="BM158" s="14" t="s">
        <v>873</v>
      </c>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336">
        <f>WORKDAY(BJ158,20)</f>
        <v>44116</v>
      </c>
      <c r="CR158" s="336">
        <f ca="1">IF(BM158&gt;0,WORKDAY(BK158,20),"-")</f>
        <v>44029</v>
      </c>
      <c r="CS158" s="336">
        <v>44033</v>
      </c>
      <c r="CT158" s="325" t="s">
        <v>905</v>
      </c>
      <c r="CU158" s="143">
        <v>1</v>
      </c>
      <c r="CV158" s="41">
        <f>FG158-(0)</f>
        <v>43643</v>
      </c>
      <c r="CW158" s="41">
        <f ca="1">IF(CT158&gt;0,WORKDAY(CR158,10),"-")</f>
        <v>44043</v>
      </c>
      <c r="CX158" s="14"/>
      <c r="CY158" s="14"/>
      <c r="CZ158" s="41" t="str">
        <f>IF(CY158&gt;0,WORKDAY(CV158,10),"-")</f>
        <v>-</v>
      </c>
      <c r="DA158" s="41" t="str">
        <f>IF(CY158&gt;0,WORKDAY(CW158,10),"-")</f>
        <v>-</v>
      </c>
      <c r="DB158" s="14"/>
      <c r="DC158" s="14"/>
      <c r="DD158" s="143"/>
      <c r="DE158" s="41" t="str">
        <f>IF(DC158&gt;0,WORKDAY(CZ158,10),"-")</f>
        <v>-</v>
      </c>
      <c r="DF158" s="41" t="str">
        <f>IF(DC158&gt;0,WORKDAY(DA158,10),"-")</f>
        <v>-</v>
      </c>
      <c r="DG158" s="14"/>
      <c r="DH158" s="14"/>
      <c r="DI158" s="41" t="str">
        <f>IF(DH158&gt;0,WORKDAY(DE158,10),"-")</f>
        <v>-</v>
      </c>
      <c r="DJ158" s="41" t="str">
        <f>IF(DH158&gt;0,WORKDAY(DF158,10),"-")</f>
        <v>-</v>
      </c>
      <c r="DK158" s="14"/>
      <c r="DL158" s="14"/>
      <c r="DM158" s="143"/>
      <c r="DN158" s="41" t="str">
        <f>IF(DL158&gt;0,WORKDAY(DI158,10),"-")</f>
        <v>-</v>
      </c>
      <c r="DO158" s="41" t="str">
        <f>IF(DL158&gt;0,WORKDAY(DJ158,10),"-")</f>
        <v>-</v>
      </c>
      <c r="DP158" s="14"/>
      <c r="DQ158" s="14"/>
      <c r="DR158" s="41" t="str">
        <f>IF(DQ158&gt;0,WORKDAY(DN158,10),"-")</f>
        <v>-</v>
      </c>
      <c r="DS158" s="41" t="str">
        <f>IF(DQ158&gt;0,WORKDAY(DO158,10),"-")</f>
        <v>-</v>
      </c>
      <c r="DT158" s="14"/>
      <c r="DU158" s="14"/>
      <c r="DV158" s="295"/>
      <c r="DW158" s="41" t="str">
        <f>IF(DU158&gt;0,WORKDAY(DR158,10),"-")</f>
        <v>-</v>
      </c>
      <c r="DX158" s="41" t="str">
        <f>IF(DU158&gt;0,WORKDAY(DS158,10),"-")</f>
        <v>-</v>
      </c>
      <c r="DY158" s="14"/>
      <c r="DZ158" s="14"/>
      <c r="EA158" s="41" t="str">
        <f>IF(DZ158&gt;0,WORKDAY(DW158,10),"-")</f>
        <v>-</v>
      </c>
      <c r="EB158" s="41" t="str">
        <f>IF(DZ158&gt;0,WORKDAY(DX158,10),"-")</f>
        <v>-</v>
      </c>
      <c r="EC158" s="14"/>
      <c r="ED158" s="14"/>
      <c r="EE158" s="295"/>
      <c r="EF158" s="41" t="str">
        <f>IF(ED158&gt;0,WORKDAY(EA158,10),"-")</f>
        <v>-</v>
      </c>
      <c r="EG158" s="41" t="str">
        <f>IF(ED158&gt;0,WORKDAY(EB158,10),"-")</f>
        <v>-</v>
      </c>
      <c r="EH158" s="14"/>
      <c r="EI158" s="14"/>
      <c r="EJ158" s="41" t="str">
        <f>IF(EI158&gt;0,WORKDAY(EF158,10),"-")</f>
        <v>-</v>
      </c>
      <c r="EK158" s="41" t="str">
        <f>IF(EI158&gt;0,WORKDAY(EG158,10),"-")</f>
        <v>-</v>
      </c>
      <c r="EL158" s="14"/>
      <c r="EM158" s="14"/>
      <c r="EN158" s="295"/>
      <c r="EO158" s="41" t="str">
        <f>IF(EM158&gt;0,WORKDAY(EJ158,10),"-")</f>
        <v>-</v>
      </c>
      <c r="EP158" s="41" t="str">
        <f>IF(EM158&gt;0,WORKDAY(EK158,10),"-")</f>
        <v>-</v>
      </c>
      <c r="EQ158" s="14"/>
      <c r="ER158" s="14"/>
      <c r="ES158" s="41" t="str">
        <f>IF(ER158&gt;0,WORKDAY(EO158,10),"-")</f>
        <v>-</v>
      </c>
      <c r="ET158" s="41" t="str">
        <f>IF(ER158&gt;0,WORKDAY(EP158,10),"-")</f>
        <v>-</v>
      </c>
      <c r="EU158" s="14"/>
      <c r="EV158" s="14"/>
      <c r="EW158" s="295"/>
      <c r="EX158" s="41" t="str">
        <f>IF(EV158&gt;0,WORKDAY(ES158,10),"-")</f>
        <v>-</v>
      </c>
      <c r="EY158" s="41" t="str">
        <f>IF(EV158&gt;0,WORKDAY(ET158,10),"-")</f>
        <v>-</v>
      </c>
      <c r="EZ158" s="14"/>
      <c r="FA158" s="14"/>
      <c r="FB158" s="41" t="str">
        <f>IF(FA158&gt;0,WORKDAY(EX158,10),"-")</f>
        <v>-</v>
      </c>
      <c r="FC158" s="41" t="str">
        <f>IF(FA158&gt;0,WORKDAY(EY158,10),"-")</f>
        <v>-</v>
      </c>
      <c r="FD158" s="14"/>
      <c r="FE158" s="14"/>
      <c r="FF158" s="295"/>
      <c r="FG158" s="41">
        <v>43643</v>
      </c>
      <c r="FH158" s="41">
        <f ca="1">IF(BK158&gt;0,IF(DH158&gt;0,WORKDAY(DG158,20),IF(CY158&gt;0,WORKDAY(CX158,30),IF(CT158&gt;0,WORKDAY(CS158,40),FG158))),"-")</f>
        <v>44089</v>
      </c>
      <c r="FI158" s="41"/>
      <c r="FJ158" s="14"/>
      <c r="FK158" s="41" t="str">
        <f>IF(FJ158&gt;0,WORKDAY(FG158,10),"-")</f>
        <v>-</v>
      </c>
      <c r="FL158" s="41" t="str">
        <f>IF(FJ158&gt;0,WORKDAY(FH158,10),"-")</f>
        <v>-</v>
      </c>
      <c r="FM158" s="14"/>
      <c r="FN158" s="14"/>
      <c r="FO158" s="143"/>
      <c r="FP158" s="41">
        <v>43643</v>
      </c>
      <c r="FQ158" s="41" t="str">
        <f>IF(BT158&gt;0,IF(DQ158&gt;0,WORKDAY(DP158,20),IF(DH158&gt;0,WORKDAY(DG158,30),IF(DC158&gt;0,WORKDAY(DB158,40),FP158))),"-")</f>
        <v>-</v>
      </c>
      <c r="FR158" s="295"/>
      <c r="FS158" s="14"/>
      <c r="FT158" s="41" t="str">
        <f>IF(FS158&gt;0,WORKDAY(FP158,10),"-")</f>
        <v>-</v>
      </c>
      <c r="FU158" s="41" t="str">
        <f>IF(FS158&gt;0,WORKDAY(FQ158,10),"-")</f>
        <v>-</v>
      </c>
      <c r="FV158" s="14"/>
      <c r="FW158" s="14"/>
      <c r="FX158" s="295"/>
      <c r="FY158" s="41">
        <v>43643</v>
      </c>
      <c r="FZ158" s="41" t="str">
        <f>IF(CC158&gt;0,IF(DZ158&gt;0,WORKDAY(DY158,20),IF(DQ158&gt;0,WORKDAY(DP158,30),IF(DL158&gt;0,WORKDAY(DK158,40),FY158))),"-")</f>
        <v>-</v>
      </c>
      <c r="GA158" s="14"/>
      <c r="GB158" s="14"/>
      <c r="GC158" s="41" t="str">
        <f>IF(GB158&gt;0,WORKDAY(FY158,10),"-")</f>
        <v>-</v>
      </c>
      <c r="GD158" s="41" t="str">
        <f>IF(GB158&gt;0,WORKDAY(FZ158,10),"-")</f>
        <v>-</v>
      </c>
      <c r="GE158" s="14"/>
      <c r="GF158" s="14"/>
      <c r="GG158" s="295"/>
      <c r="GH158" s="41"/>
      <c r="GI158" s="41"/>
      <c r="GJ158" s="14"/>
      <c r="GK158" s="14"/>
      <c r="GL158" s="41" t="str">
        <f>IF(GK158&gt;0,WORKDAY(GH158,10),"-")</f>
        <v>-</v>
      </c>
      <c r="GM158" s="41" t="str">
        <f>IF(GK158&gt;0,WORKDAY(GI158,10),"-")</f>
        <v>-</v>
      </c>
      <c r="GN158" s="14"/>
      <c r="GO158" s="14"/>
      <c r="GP158" s="295"/>
      <c r="GQ158" s="295"/>
      <c r="GR158" s="295"/>
      <c r="GS158" s="295"/>
      <c r="GT158" s="295"/>
      <c r="GU158" s="295"/>
      <c r="GV158" s="295"/>
      <c r="GW158" s="295"/>
      <c r="GX158" s="295"/>
      <c r="GY158" s="295"/>
      <c r="GZ158" s="295"/>
      <c r="HA158" s="143">
        <f t="shared" ca="1" si="164"/>
        <v>1</v>
      </c>
      <c r="HB158" s="44">
        <f t="shared" ca="1" si="165"/>
        <v>1.3819095477386936E-3</v>
      </c>
      <c r="HC158" s="44">
        <f t="shared" ca="1" si="166"/>
        <v>2.5125628140703518E-3</v>
      </c>
      <c r="HD158" s="44">
        <f t="shared" ca="1" si="167"/>
        <v>2.2357723577235778E-3</v>
      </c>
      <c r="HE158" s="44">
        <f t="shared" ca="1" si="168"/>
        <v>4.0650406504065045E-3</v>
      </c>
      <c r="HF158" s="44"/>
      <c r="HG158" s="44"/>
      <c r="HH158" s="261"/>
      <c r="HI158" s="14" t="str">
        <f t="shared" si="169"/>
        <v>GA</v>
      </c>
      <c r="HJ158" s="41">
        <f t="shared" si="170"/>
        <v>44001</v>
      </c>
      <c r="HK158" s="267" t="str">
        <f t="shared" si="171"/>
        <v>A1</v>
      </c>
      <c r="HL158" s="268" t="str">
        <f t="shared" si="172"/>
        <v>0055-P2-GA1-CPC-TRM-00508</v>
      </c>
      <c r="HM158" s="320">
        <v>1</v>
      </c>
      <c r="HN158" t="s">
        <v>823</v>
      </c>
      <c r="HO158" s="351">
        <f t="shared" si="173"/>
        <v>1</v>
      </c>
      <c r="HP158" s="351" t="str">
        <f t="shared" si="174"/>
        <v>не выгружено 00</v>
      </c>
      <c r="HQ158" s="351" t="str">
        <f t="shared" si="175"/>
        <v>выгружено A1</v>
      </c>
      <c r="HR158" s="351">
        <f t="shared" si="176"/>
        <v>1</v>
      </c>
      <c r="HS158" s="351" t="b">
        <f t="shared" si="177"/>
        <v>0</v>
      </c>
      <c r="HT158" s="351" t="str">
        <f t="shared" si="178"/>
        <v>Выпустить в 00</v>
      </c>
      <c r="HU158" s="351" t="str">
        <f t="shared" si="179"/>
        <v>0055-P2-CPC-GA1-TRM-00409</v>
      </c>
      <c r="HV158" s="351">
        <f t="shared" si="180"/>
        <v>44001</v>
      </c>
      <c r="HW158" s="351" t="str">
        <f t="shared" si="181"/>
        <v>0055-P2-CPC-GA1-TRM-00409</v>
      </c>
      <c r="HX158" s="351">
        <f t="shared" si="182"/>
        <v>44033</v>
      </c>
      <c r="HY158" s="364"/>
      <c r="HZ158" s="361" t="str">
        <f t="shared" si="183"/>
        <v>выгружено</v>
      </c>
      <c r="IA158" s="361" t="str">
        <f t="shared" si="184"/>
        <v>A1</v>
      </c>
      <c r="IB158" s="361">
        <f t="shared" si="185"/>
        <v>1</v>
      </c>
      <c r="IC158" s="361">
        <f t="shared" si="186"/>
        <v>1</v>
      </c>
      <c r="ID158" s="351" t="str">
        <f t="shared" si="187"/>
        <v>1</v>
      </c>
      <c r="IE158" s="351" t="s">
        <v>894</v>
      </c>
      <c r="IF158" s="356">
        <v>1</v>
      </c>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row>
    <row r="159" spans="1:287" s="1" customFormat="1" ht="57" customHeight="1">
      <c r="A159" s="15"/>
      <c r="B159" s="31" t="s">
        <v>164</v>
      </c>
      <c r="C159" s="31" t="s">
        <v>165</v>
      </c>
      <c r="D159" s="14"/>
      <c r="E159" s="14"/>
      <c r="F159" s="14"/>
      <c r="G159" s="14"/>
      <c r="H159" s="14" t="s">
        <v>723</v>
      </c>
      <c r="I159" s="14" t="s">
        <v>724</v>
      </c>
      <c r="J159" s="14"/>
      <c r="K159" s="14"/>
      <c r="L159" s="14"/>
      <c r="M159" s="14"/>
      <c r="N159" s="14"/>
      <c r="O159" s="14"/>
      <c r="P159" s="14" t="s">
        <v>725</v>
      </c>
      <c r="Q159" s="14" t="s">
        <v>726</v>
      </c>
      <c r="R159" s="14" t="s">
        <v>210</v>
      </c>
      <c r="S159" s="14" t="s">
        <v>401</v>
      </c>
      <c r="T159" s="14" t="s">
        <v>400</v>
      </c>
      <c r="U159" s="14" t="s">
        <v>166</v>
      </c>
      <c r="V159" s="14"/>
      <c r="W159" s="14" t="str">
        <f>CONCATENATE(X159,"-",Y159,"-",Z159,AA159,,AB159,"-",AC159)</f>
        <v>4-30-JFMC-0003</v>
      </c>
      <c r="X159" s="31">
        <v>4</v>
      </c>
      <c r="Y159" s="31">
        <v>30</v>
      </c>
      <c r="Z159" s="14" t="s">
        <v>338</v>
      </c>
      <c r="AA159" s="14" t="s">
        <v>333</v>
      </c>
      <c r="AB159" s="14"/>
      <c r="AC159" s="31" t="s">
        <v>199</v>
      </c>
      <c r="AD159" s="14"/>
      <c r="AE159" s="31">
        <v>3</v>
      </c>
      <c r="AF159" s="31">
        <v>3</v>
      </c>
      <c r="AG159" s="31" t="s">
        <v>174</v>
      </c>
      <c r="AH159" s="31">
        <v>437</v>
      </c>
      <c r="AI159" s="31" t="s">
        <v>226</v>
      </c>
      <c r="AJ159" s="14"/>
      <c r="AK159" s="14"/>
      <c r="AL159" s="14" t="s">
        <v>129</v>
      </c>
      <c r="AM159" s="14"/>
      <c r="AN159" s="14" t="s">
        <v>178</v>
      </c>
      <c r="AO159" s="14" t="str">
        <f>CONCATENATE("0055-",B159,"-",C159,"-","4",".",AE159,".",AF159,".",AG159,".",AH159,"-",AL159,".",AN159,"-",AI159)</f>
        <v>0055-CPC-GA1-4.3.3.30.437-PS.SB-0004</v>
      </c>
      <c r="AP159" s="14" t="str">
        <f>CONCATENATE("0055-",B159,"-",C159,"-","4",".",AE159,".",AF159,".",AG159,".",AH159,"-",AL159,"-",AN159,"-",AI159,"_",BD159,"_",U159)</f>
        <v>0055-CPC-GA1-4.3.3.30.437-PS-SB-0004_A1_ER</v>
      </c>
      <c r="AQ159" s="21" t="s">
        <v>645</v>
      </c>
      <c r="AR159" s="21" t="s">
        <v>915</v>
      </c>
      <c r="AS159" s="21"/>
      <c r="AT159" s="21"/>
      <c r="AU159" s="21" t="s">
        <v>352</v>
      </c>
      <c r="AV159" s="21" t="s">
        <v>368</v>
      </c>
      <c r="AW159" s="21" t="str">
        <f>CONCATENATE(AQ159," ",AS159,CHAR(10),W159,CHAR(10),AU159)</f>
        <v>AFA&amp;FFS Marshalling cabinet KSPA 9030-01/TECON TU 4371-001-00159093-07 REV.5. 
4-30-JFMC-0003
Electrical circuits</v>
      </c>
      <c r="AX159" s="21" t="str">
        <f>CONCATENATE(AR159," ",AT159,CHAR(10),W159,CHAR(10),AV159)</f>
        <v>Контроллер для систем пожарной автоматики КСПА 9030-01/Текон, ТУ 4371-001-00159093-07 изм.5. Шкаф кроссовый АСПС и ПТ. 
4-30-JFMC-0003
Схема электрическая принципиальная</v>
      </c>
      <c r="AY159" s="14"/>
      <c r="AZ159" s="14" t="s">
        <v>798</v>
      </c>
      <c r="BA159" s="14" t="s">
        <v>600</v>
      </c>
      <c r="BB159" s="14" t="str">
        <f t="shared" si="190"/>
        <v>A1</v>
      </c>
      <c r="BC159" s="14" t="str">
        <f t="shared" si="191"/>
        <v>IFR</v>
      </c>
      <c r="BD159" s="14" t="str">
        <f>BB159</f>
        <v>A1</v>
      </c>
      <c r="BE159" s="14"/>
      <c r="BF159" s="14"/>
      <c r="BG159" s="20"/>
      <c r="BH159" s="14"/>
      <c r="BI159" s="14"/>
      <c r="BJ159" s="336">
        <v>44088</v>
      </c>
      <c r="BK159" s="336">
        <f ca="1">IF(BM159&gt;0,BL159,IF(BJ159&lt;TODAY(),WORKDAY(TODAY(),10),BJ159))</f>
        <v>44001</v>
      </c>
      <c r="BL159" s="41">
        <v>44001</v>
      </c>
      <c r="BM159" s="14" t="s">
        <v>873</v>
      </c>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336">
        <f>WORKDAY(BJ159,20)</f>
        <v>44116</v>
      </c>
      <c r="CR159" s="336">
        <f ca="1">IF(BM159&gt;0,WORKDAY(BK159,20),"-")</f>
        <v>44029</v>
      </c>
      <c r="CS159" s="336">
        <v>44033</v>
      </c>
      <c r="CT159" s="325" t="s">
        <v>905</v>
      </c>
      <c r="CU159" s="143">
        <v>1</v>
      </c>
      <c r="CV159" s="41">
        <f>FG159-(0)</f>
        <v>43643</v>
      </c>
      <c r="CW159" s="41">
        <f ca="1">IF(CT159&gt;0,WORKDAY(CR159,10),"-")</f>
        <v>44043</v>
      </c>
      <c r="CX159" s="14"/>
      <c r="CY159" s="14"/>
      <c r="CZ159" s="41" t="str">
        <f>IF(CY159&gt;0,WORKDAY(CV159,10),"-")</f>
        <v>-</v>
      </c>
      <c r="DA159" s="41" t="str">
        <f>IF(CY159&gt;0,WORKDAY(CW159,10),"-")</f>
        <v>-</v>
      </c>
      <c r="DB159" s="14"/>
      <c r="DC159" s="14"/>
      <c r="DD159" s="143"/>
      <c r="DE159" s="41" t="str">
        <f>IF(DC159&gt;0,WORKDAY(CZ159,10),"-")</f>
        <v>-</v>
      </c>
      <c r="DF159" s="41" t="str">
        <f>IF(DC159&gt;0,WORKDAY(DA159,10),"-")</f>
        <v>-</v>
      </c>
      <c r="DG159" s="14"/>
      <c r="DH159" s="14"/>
      <c r="DI159" s="41" t="str">
        <f>IF(DH159&gt;0,WORKDAY(DE159,10),"-")</f>
        <v>-</v>
      </c>
      <c r="DJ159" s="41" t="str">
        <f>IF(DH159&gt;0,WORKDAY(DF159,10),"-")</f>
        <v>-</v>
      </c>
      <c r="DK159" s="14"/>
      <c r="DL159" s="14"/>
      <c r="DM159" s="143"/>
      <c r="DN159" s="41" t="str">
        <f>IF(DL159&gt;0,WORKDAY(DI159,10),"-")</f>
        <v>-</v>
      </c>
      <c r="DO159" s="41" t="str">
        <f>IF(DL159&gt;0,WORKDAY(DJ159,10),"-")</f>
        <v>-</v>
      </c>
      <c r="DP159" s="14"/>
      <c r="DQ159" s="14"/>
      <c r="DR159" s="41" t="str">
        <f>IF(DQ159&gt;0,WORKDAY(DN159,10),"-")</f>
        <v>-</v>
      </c>
      <c r="DS159" s="41" t="str">
        <f>IF(DQ159&gt;0,WORKDAY(DO159,10),"-")</f>
        <v>-</v>
      </c>
      <c r="DT159" s="14"/>
      <c r="DU159" s="14"/>
      <c r="DV159" s="295"/>
      <c r="DW159" s="41" t="str">
        <f>IF(DU159&gt;0,WORKDAY(DR159,10),"-")</f>
        <v>-</v>
      </c>
      <c r="DX159" s="41" t="str">
        <f>IF(DU159&gt;0,WORKDAY(DS159,10),"-")</f>
        <v>-</v>
      </c>
      <c r="DY159" s="14"/>
      <c r="DZ159" s="14"/>
      <c r="EA159" s="41" t="str">
        <f>IF(DZ159&gt;0,WORKDAY(DW159,10),"-")</f>
        <v>-</v>
      </c>
      <c r="EB159" s="41" t="str">
        <f>IF(DZ159&gt;0,WORKDAY(DX159,10),"-")</f>
        <v>-</v>
      </c>
      <c r="EC159" s="14"/>
      <c r="ED159" s="14"/>
      <c r="EE159" s="295"/>
      <c r="EF159" s="41" t="str">
        <f>IF(ED159&gt;0,WORKDAY(EA159,10),"-")</f>
        <v>-</v>
      </c>
      <c r="EG159" s="41" t="str">
        <f>IF(ED159&gt;0,WORKDAY(EB159,10),"-")</f>
        <v>-</v>
      </c>
      <c r="EH159" s="14"/>
      <c r="EI159" s="14"/>
      <c r="EJ159" s="41" t="str">
        <f>IF(EI159&gt;0,WORKDAY(EF159,10),"-")</f>
        <v>-</v>
      </c>
      <c r="EK159" s="41" t="str">
        <f>IF(EI159&gt;0,WORKDAY(EG159,10),"-")</f>
        <v>-</v>
      </c>
      <c r="EL159" s="14"/>
      <c r="EM159" s="14"/>
      <c r="EN159" s="295"/>
      <c r="EO159" s="41" t="str">
        <f>IF(EM159&gt;0,WORKDAY(EJ159,10),"-")</f>
        <v>-</v>
      </c>
      <c r="EP159" s="41" t="str">
        <f>IF(EM159&gt;0,WORKDAY(EK159,10),"-")</f>
        <v>-</v>
      </c>
      <c r="EQ159" s="14"/>
      <c r="ER159" s="14"/>
      <c r="ES159" s="41" t="str">
        <f>IF(ER159&gt;0,WORKDAY(EO159,10),"-")</f>
        <v>-</v>
      </c>
      <c r="ET159" s="41" t="str">
        <f>IF(ER159&gt;0,WORKDAY(EP159,10),"-")</f>
        <v>-</v>
      </c>
      <c r="EU159" s="14"/>
      <c r="EV159" s="14"/>
      <c r="EW159" s="295"/>
      <c r="EX159" s="41" t="str">
        <f>IF(EV159&gt;0,WORKDAY(ES159,10),"-")</f>
        <v>-</v>
      </c>
      <c r="EY159" s="41" t="str">
        <f>IF(EV159&gt;0,WORKDAY(ET159,10),"-")</f>
        <v>-</v>
      </c>
      <c r="EZ159" s="14"/>
      <c r="FA159" s="14"/>
      <c r="FB159" s="41" t="str">
        <f>IF(FA159&gt;0,WORKDAY(EX159,10),"-")</f>
        <v>-</v>
      </c>
      <c r="FC159" s="41" t="str">
        <f>IF(FA159&gt;0,WORKDAY(EY159,10),"-")</f>
        <v>-</v>
      </c>
      <c r="FD159" s="14"/>
      <c r="FE159" s="14"/>
      <c r="FF159" s="295"/>
      <c r="FG159" s="41">
        <v>43643</v>
      </c>
      <c r="FH159" s="41">
        <f ca="1">IF(BK159&gt;0,IF(DH159&gt;0,WORKDAY(DG159,20),IF(CY159&gt;0,WORKDAY(CX159,30),IF(CT159&gt;0,WORKDAY(CS159,40),FG159))),"-")</f>
        <v>44089</v>
      </c>
      <c r="FI159" s="41"/>
      <c r="FJ159" s="14"/>
      <c r="FK159" s="41" t="str">
        <f>IF(FJ159&gt;0,WORKDAY(FG159,10),"-")</f>
        <v>-</v>
      </c>
      <c r="FL159" s="41" t="str">
        <f>IF(FJ159&gt;0,WORKDAY(FH159,10),"-")</f>
        <v>-</v>
      </c>
      <c r="FM159" s="14"/>
      <c r="FN159" s="14"/>
      <c r="FO159" s="143"/>
      <c r="FP159" s="41">
        <v>43643</v>
      </c>
      <c r="FQ159" s="41" t="str">
        <f>IF(BT159&gt;0,IF(DQ159&gt;0,WORKDAY(DP159,20),IF(DH159&gt;0,WORKDAY(DG159,30),IF(DC159&gt;0,WORKDAY(DB159,40),FP159))),"-")</f>
        <v>-</v>
      </c>
      <c r="FR159" s="295"/>
      <c r="FS159" s="14"/>
      <c r="FT159" s="41" t="str">
        <f>IF(FS159&gt;0,WORKDAY(FP159,10),"-")</f>
        <v>-</v>
      </c>
      <c r="FU159" s="41" t="str">
        <f>IF(FS159&gt;0,WORKDAY(FQ159,10),"-")</f>
        <v>-</v>
      </c>
      <c r="FV159" s="14"/>
      <c r="FW159" s="14"/>
      <c r="FX159" s="295"/>
      <c r="FY159" s="41">
        <v>43643</v>
      </c>
      <c r="FZ159" s="41" t="str">
        <f>IF(CC159&gt;0,IF(DZ159&gt;0,WORKDAY(DY159,20),IF(DQ159&gt;0,WORKDAY(DP159,30),IF(DL159&gt;0,WORKDAY(DK159,40),FY159))),"-")</f>
        <v>-</v>
      </c>
      <c r="GA159" s="14"/>
      <c r="GB159" s="14"/>
      <c r="GC159" s="41" t="str">
        <f>IF(GB159&gt;0,WORKDAY(FY159,10),"-")</f>
        <v>-</v>
      </c>
      <c r="GD159" s="41" t="str">
        <f>IF(GB159&gt;0,WORKDAY(FZ159,10),"-")</f>
        <v>-</v>
      </c>
      <c r="GE159" s="14"/>
      <c r="GF159" s="14"/>
      <c r="GG159" s="295"/>
      <c r="GH159" s="41"/>
      <c r="GI159" s="41"/>
      <c r="GJ159" s="14"/>
      <c r="GK159" s="14"/>
      <c r="GL159" s="41" t="str">
        <f>IF(GK159&gt;0,WORKDAY(GH159,10),"-")</f>
        <v>-</v>
      </c>
      <c r="GM159" s="41" t="str">
        <f>IF(GK159&gt;0,WORKDAY(GI159,10),"-")</f>
        <v>-</v>
      </c>
      <c r="GN159" s="14"/>
      <c r="GO159" s="14"/>
      <c r="GP159" s="295"/>
      <c r="GQ159" s="295"/>
      <c r="GR159" s="295"/>
      <c r="GS159" s="295"/>
      <c r="GT159" s="295"/>
      <c r="GU159" s="295"/>
      <c r="GV159" s="295"/>
      <c r="GW159" s="295"/>
      <c r="GX159" s="295"/>
      <c r="GY159" s="295"/>
      <c r="GZ159" s="295"/>
      <c r="HA159" s="143">
        <f t="shared" ca="1" si="164"/>
        <v>1</v>
      </c>
      <c r="HB159" s="44">
        <f t="shared" ca="1" si="165"/>
        <v>1.3819095477386936E-3</v>
      </c>
      <c r="HC159" s="44">
        <f t="shared" ca="1" si="166"/>
        <v>2.5125628140703518E-3</v>
      </c>
      <c r="HD159" s="44">
        <f t="shared" ca="1" si="167"/>
        <v>2.2357723577235778E-3</v>
      </c>
      <c r="HE159" s="44">
        <f t="shared" ca="1" si="168"/>
        <v>4.0650406504065045E-3</v>
      </c>
      <c r="HF159" s="44"/>
      <c r="HG159" s="44"/>
      <c r="HH159" s="261"/>
      <c r="HI159" s="14" t="str">
        <f t="shared" si="169"/>
        <v>GA</v>
      </c>
      <c r="HJ159" s="41">
        <f t="shared" si="170"/>
        <v>44001</v>
      </c>
      <c r="HK159" s="267" t="str">
        <f t="shared" si="171"/>
        <v>A1</v>
      </c>
      <c r="HL159" s="268" t="str">
        <f t="shared" si="172"/>
        <v>0055-P2-GA1-CPC-TRM-00508</v>
      </c>
      <c r="HM159" s="320">
        <v>1</v>
      </c>
      <c r="HN159" t="s">
        <v>823</v>
      </c>
      <c r="HO159" s="351">
        <f t="shared" si="173"/>
        <v>1</v>
      </c>
      <c r="HP159" s="351" t="str">
        <f t="shared" si="174"/>
        <v>не выгружено 00</v>
      </c>
      <c r="HQ159" s="351" t="str">
        <f t="shared" si="175"/>
        <v>выгружено A1</v>
      </c>
      <c r="HR159" s="351">
        <f t="shared" si="176"/>
        <v>1</v>
      </c>
      <c r="HS159" s="351" t="b">
        <f t="shared" si="177"/>
        <v>0</v>
      </c>
      <c r="HT159" s="351" t="str">
        <f t="shared" si="178"/>
        <v>Выпустить в 00</v>
      </c>
      <c r="HU159" s="351" t="str">
        <f t="shared" si="179"/>
        <v>0055-P2-CPC-GA1-TRM-00409</v>
      </c>
      <c r="HV159" s="351">
        <f t="shared" si="180"/>
        <v>44001</v>
      </c>
      <c r="HW159" s="351" t="str">
        <f t="shared" si="181"/>
        <v>0055-P2-CPC-GA1-TRM-00409</v>
      </c>
      <c r="HX159" s="351">
        <f t="shared" si="182"/>
        <v>44033</v>
      </c>
      <c r="HY159" s="364"/>
      <c r="HZ159" s="361" t="str">
        <f t="shared" si="183"/>
        <v>выгружено</v>
      </c>
      <c r="IA159" s="361" t="str">
        <f t="shared" si="184"/>
        <v>A1</v>
      </c>
      <c r="IB159" s="361">
        <f t="shared" si="185"/>
        <v>1</v>
      </c>
      <c r="IC159" s="361">
        <f t="shared" si="186"/>
        <v>1</v>
      </c>
      <c r="ID159" s="351" t="str">
        <f t="shared" si="187"/>
        <v>1</v>
      </c>
      <c r="IE159" s="351" t="s">
        <v>894</v>
      </c>
      <c r="IF159" s="356">
        <v>1</v>
      </c>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row>
    <row r="160" spans="1:287" s="1" customFormat="1" ht="57" customHeight="1">
      <c r="A160" s="15"/>
      <c r="B160" s="31" t="s">
        <v>164</v>
      </c>
      <c r="C160" s="31" t="s">
        <v>165</v>
      </c>
      <c r="D160" s="14"/>
      <c r="E160" s="14"/>
      <c r="F160" s="14"/>
      <c r="G160" s="14"/>
      <c r="H160" s="14" t="s">
        <v>723</v>
      </c>
      <c r="I160" s="14" t="s">
        <v>724</v>
      </c>
      <c r="J160" s="14"/>
      <c r="K160" s="14"/>
      <c r="L160" s="14"/>
      <c r="M160" s="14"/>
      <c r="N160" s="14"/>
      <c r="O160" s="14"/>
      <c r="P160" s="14" t="s">
        <v>725</v>
      </c>
      <c r="Q160" s="14" t="s">
        <v>726</v>
      </c>
      <c r="R160" s="14" t="s">
        <v>210</v>
      </c>
      <c r="S160" s="14" t="s">
        <v>401</v>
      </c>
      <c r="T160" s="14" t="s">
        <v>400</v>
      </c>
      <c r="U160" s="14" t="s">
        <v>166</v>
      </c>
      <c r="V160" s="14"/>
      <c r="W160" s="14" t="str">
        <f>CONCATENATE(X160,"-",Y160,"-",Z160,AA160,,AB160,"-",AC160)</f>
        <v>4-30-JFMC-0003</v>
      </c>
      <c r="X160" s="31">
        <v>4</v>
      </c>
      <c r="Y160" s="31">
        <v>30</v>
      </c>
      <c r="Z160" s="14" t="s">
        <v>338</v>
      </c>
      <c r="AA160" s="14" t="s">
        <v>333</v>
      </c>
      <c r="AB160" s="14"/>
      <c r="AC160" s="31" t="s">
        <v>199</v>
      </c>
      <c r="AD160" s="14"/>
      <c r="AE160" s="31">
        <v>3</v>
      </c>
      <c r="AF160" s="31">
        <v>3</v>
      </c>
      <c r="AG160" s="31" t="s">
        <v>174</v>
      </c>
      <c r="AH160" s="31">
        <v>437</v>
      </c>
      <c r="AI160" s="31" t="s">
        <v>226</v>
      </c>
      <c r="AJ160" s="14"/>
      <c r="AK160" s="14"/>
      <c r="AL160" s="14" t="s">
        <v>129</v>
      </c>
      <c r="AM160" s="14"/>
      <c r="AN160" s="14" t="s">
        <v>675</v>
      </c>
      <c r="AO160" s="14" t="str">
        <f>CONCATENATE("0055-",B160,"-",C160,"-","4",".",AE160,".",AF160,".",AG160,".",AH160,"-",AL160,".",AN160,"-",AI160)</f>
        <v>0055-CPC-GA1-4.3.3.30.437-PS.JH-0004</v>
      </c>
      <c r="AP160" s="14" t="str">
        <f>CONCATENATE("0055-",B160,"-",C160,"-","4",".",AE160,".",AF160,".",AG160,".",AH160,"-",AL160,"-",AN160,"-",AI160,"_",BD160,"_",U160)</f>
        <v>0055-CPC-GA1-4.3.3.30.437-PS-JH-0004_00_ER</v>
      </c>
      <c r="AQ160" s="21" t="s">
        <v>645</v>
      </c>
      <c r="AR160" s="21" t="s">
        <v>915</v>
      </c>
      <c r="AS160" s="21"/>
      <c r="AT160" s="21"/>
      <c r="AU160" s="21" t="s">
        <v>315</v>
      </c>
      <c r="AV160" s="21" t="s">
        <v>316</v>
      </c>
      <c r="AW160" s="21" t="str">
        <f>CONCATENATE(AQ160," ",AS160,CHAR(10),W160,CHAR(10),AU160)</f>
        <v>AFA&amp;FFS Marshalling cabinet KSPA 9030-01/TECON TU 4371-001-00159093-07 REV.5. 
4-30-JFMC-0003
Passport</v>
      </c>
      <c r="AX160" s="21" t="str">
        <f>CONCATENATE(AR160," ",AT160,CHAR(10),W160,CHAR(10),AV160)</f>
        <v>Контроллер для систем пожарной автоматики КСПА 9030-01/Текон, ТУ 4371-001-00159093-07 изм.5. Шкаф кроссовый АСПС и ПТ. 
4-30-JFMC-0003
Паспорт</v>
      </c>
      <c r="AY160" s="14"/>
      <c r="AZ160" s="14" t="s">
        <v>798</v>
      </c>
      <c r="BA160" s="14" t="s">
        <v>600</v>
      </c>
      <c r="BB160" s="14" t="str">
        <f t="shared" si="190"/>
        <v>00</v>
      </c>
      <c r="BC160" s="14" t="str">
        <f t="shared" si="191"/>
        <v>IFU</v>
      </c>
      <c r="BD160" s="14" t="str">
        <f>BB160</f>
        <v>00</v>
      </c>
      <c r="BE160" s="14"/>
      <c r="BF160" s="14"/>
      <c r="BG160" s="20"/>
      <c r="BH160" s="14"/>
      <c r="BI160" s="14"/>
      <c r="BJ160" s="336">
        <v>44088</v>
      </c>
      <c r="BK160" s="336">
        <f ca="1">IF(BM160&gt;0,BL160,IF(BJ160&lt;TODAY(),WORKDAY(TODAY(),10),BJ160))</f>
        <v>43997</v>
      </c>
      <c r="BL160" s="41">
        <v>43997</v>
      </c>
      <c r="BM160" s="14" t="s">
        <v>866</v>
      </c>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336">
        <f>WORKDAY(BJ160,20)</f>
        <v>44116</v>
      </c>
      <c r="CR160" s="336">
        <f ca="1">IF(BM160&gt;0,WORKDAY(BK160,20),"-")</f>
        <v>44025</v>
      </c>
      <c r="CS160" s="336">
        <v>44013</v>
      </c>
      <c r="CT160" s="325" t="s">
        <v>903</v>
      </c>
      <c r="CU160" s="143">
        <v>3</v>
      </c>
      <c r="CV160" s="41">
        <f>FG160-(0)</f>
        <v>43643</v>
      </c>
      <c r="CW160" s="41">
        <f ca="1">IF(CT160&gt;0,WORKDAY(CR160,10),"-")</f>
        <v>44039</v>
      </c>
      <c r="CX160" s="14"/>
      <c r="CY160" s="14"/>
      <c r="CZ160" s="41" t="str">
        <f>IF(CY160&gt;0,WORKDAY(CV160,10),"-")</f>
        <v>-</v>
      </c>
      <c r="DA160" s="41" t="str">
        <f>IF(CY160&gt;0,WORKDAY(CW160,10),"-")</f>
        <v>-</v>
      </c>
      <c r="DB160" s="14"/>
      <c r="DC160" s="14"/>
      <c r="DD160" s="143"/>
      <c r="DE160" s="41" t="str">
        <f>IF(DC160&gt;0,WORKDAY(CZ160,10),"-")</f>
        <v>-</v>
      </c>
      <c r="DF160" s="41" t="str">
        <f>IF(DC160&gt;0,WORKDAY(DA160,10),"-")</f>
        <v>-</v>
      </c>
      <c r="DG160" s="14"/>
      <c r="DH160" s="14"/>
      <c r="DI160" s="41" t="str">
        <f>IF(DH160&gt;0,WORKDAY(DE160,10),"-")</f>
        <v>-</v>
      </c>
      <c r="DJ160" s="41" t="str">
        <f>IF(DH160&gt;0,WORKDAY(DF160,10),"-")</f>
        <v>-</v>
      </c>
      <c r="DK160" s="14"/>
      <c r="DL160" s="14"/>
      <c r="DM160" s="143"/>
      <c r="DN160" s="41" t="str">
        <f>IF(DL160&gt;0,WORKDAY(DI160,10),"-")</f>
        <v>-</v>
      </c>
      <c r="DO160" s="41" t="str">
        <f>IF(DL160&gt;0,WORKDAY(DJ160,10),"-")</f>
        <v>-</v>
      </c>
      <c r="DP160" s="14"/>
      <c r="DQ160" s="14"/>
      <c r="DR160" s="41" t="str">
        <f>IF(DQ160&gt;0,WORKDAY(DN160,10),"-")</f>
        <v>-</v>
      </c>
      <c r="DS160" s="41" t="str">
        <f>IF(DQ160&gt;0,WORKDAY(DO160,10),"-")</f>
        <v>-</v>
      </c>
      <c r="DT160" s="14"/>
      <c r="DU160" s="14"/>
      <c r="DV160" s="295"/>
      <c r="DW160" s="41" t="str">
        <f>IF(DU160&gt;0,WORKDAY(DR160,10),"-")</f>
        <v>-</v>
      </c>
      <c r="DX160" s="41" t="str">
        <f>IF(DU160&gt;0,WORKDAY(DS160,10),"-")</f>
        <v>-</v>
      </c>
      <c r="DY160" s="14"/>
      <c r="DZ160" s="14"/>
      <c r="EA160" s="41" t="str">
        <f>IF(DZ160&gt;0,WORKDAY(DW160,10),"-")</f>
        <v>-</v>
      </c>
      <c r="EB160" s="41" t="str">
        <f>IF(DZ160&gt;0,WORKDAY(DX160,10),"-")</f>
        <v>-</v>
      </c>
      <c r="EC160" s="14"/>
      <c r="ED160" s="14"/>
      <c r="EE160" s="295"/>
      <c r="EF160" s="41" t="str">
        <f>IF(ED160&gt;0,WORKDAY(EA160,10),"-")</f>
        <v>-</v>
      </c>
      <c r="EG160" s="41" t="str">
        <f>IF(ED160&gt;0,WORKDAY(EB160,10),"-")</f>
        <v>-</v>
      </c>
      <c r="EH160" s="14"/>
      <c r="EI160" s="14"/>
      <c r="EJ160" s="41" t="str">
        <f>IF(EI160&gt;0,WORKDAY(EF160,10),"-")</f>
        <v>-</v>
      </c>
      <c r="EK160" s="41" t="str">
        <f>IF(EI160&gt;0,WORKDAY(EG160,10),"-")</f>
        <v>-</v>
      </c>
      <c r="EL160" s="14"/>
      <c r="EM160" s="14"/>
      <c r="EN160" s="295"/>
      <c r="EO160" s="41" t="str">
        <f>IF(EM160&gt;0,WORKDAY(EJ160,10),"-")</f>
        <v>-</v>
      </c>
      <c r="EP160" s="41" t="str">
        <f>IF(EM160&gt;0,WORKDAY(EK160,10),"-")</f>
        <v>-</v>
      </c>
      <c r="EQ160" s="14"/>
      <c r="ER160" s="14"/>
      <c r="ES160" s="41" t="str">
        <f>IF(ER160&gt;0,WORKDAY(EO160,10),"-")</f>
        <v>-</v>
      </c>
      <c r="ET160" s="41" t="str">
        <f>IF(ER160&gt;0,WORKDAY(EP160,10),"-")</f>
        <v>-</v>
      </c>
      <c r="EU160" s="14"/>
      <c r="EV160" s="14"/>
      <c r="EW160" s="295"/>
      <c r="EX160" s="41" t="str">
        <f>IF(EV160&gt;0,WORKDAY(ES160,10),"-")</f>
        <v>-</v>
      </c>
      <c r="EY160" s="41" t="str">
        <f>IF(EV160&gt;0,WORKDAY(ET160,10),"-")</f>
        <v>-</v>
      </c>
      <c r="EZ160" s="14"/>
      <c r="FA160" s="14"/>
      <c r="FB160" s="41" t="str">
        <f>IF(FA160&gt;0,WORKDAY(EX160,10),"-")</f>
        <v>-</v>
      </c>
      <c r="FC160" s="41" t="str">
        <f>IF(FA160&gt;0,WORKDAY(EY160,10),"-")</f>
        <v>-</v>
      </c>
      <c r="FD160" s="14"/>
      <c r="FE160" s="14"/>
      <c r="FF160" s="295"/>
      <c r="FG160" s="41">
        <v>43643</v>
      </c>
      <c r="FH160" s="41">
        <f ca="1">IF(BK160&gt;0,IF(DH160&gt;0,WORKDAY(DG160,20),IF(CY160&gt;0,WORKDAY(CX160,30),IF(CT160&gt;0,WORKDAY(CS160,40),FG160))),"-")</f>
        <v>44069</v>
      </c>
      <c r="FI160" s="14">
        <v>44088</v>
      </c>
      <c r="FJ160" s="14" t="s">
        <v>924</v>
      </c>
      <c r="FK160" s="41">
        <f>IF(FJ160&gt;0,WORKDAY(FG160,10),"-")</f>
        <v>43657</v>
      </c>
      <c r="FL160" s="41">
        <f ca="1">IF(FJ160&gt;0,WORKDAY(FH160,10),"-")</f>
        <v>44083</v>
      </c>
      <c r="FM160" s="14"/>
      <c r="FN160" s="14"/>
      <c r="FO160" s="143"/>
      <c r="FP160" s="41">
        <v>43643</v>
      </c>
      <c r="FQ160" s="41" t="str">
        <f>IF(BT160&gt;0,IF(DQ160&gt;0,WORKDAY(DP160,20),IF(DH160&gt;0,WORKDAY(DG160,30),IF(DC160&gt;0,WORKDAY(DB160,40),FP160))),"-")</f>
        <v>-</v>
      </c>
      <c r="FR160" s="14"/>
      <c r="FS160" s="14"/>
      <c r="FT160" s="41" t="str">
        <f>IF(FS160&gt;0,WORKDAY(FP160,10),"-")</f>
        <v>-</v>
      </c>
      <c r="FU160" s="41" t="str">
        <f>IF(FS160&gt;0,WORKDAY(FQ160,10),"-")</f>
        <v>-</v>
      </c>
      <c r="FV160" s="14"/>
      <c r="FW160" s="14"/>
      <c r="FX160" s="295"/>
      <c r="FY160" s="41">
        <v>43643</v>
      </c>
      <c r="FZ160" s="41" t="str">
        <f>IF(CC160&gt;0,IF(DZ160&gt;0,WORKDAY(DY160,20),IF(DQ160&gt;0,WORKDAY(DP160,30),IF(DL160&gt;0,WORKDAY(DK160,40),FY160))),"-")</f>
        <v>-</v>
      </c>
      <c r="GA160" s="14"/>
      <c r="GB160" s="14"/>
      <c r="GC160" s="41" t="str">
        <f>IF(GB160&gt;0,WORKDAY(FY160,10),"-")</f>
        <v>-</v>
      </c>
      <c r="GD160" s="41" t="str">
        <f>IF(GB160&gt;0,WORKDAY(FZ160,10),"-")</f>
        <v>-</v>
      </c>
      <c r="GE160" s="14"/>
      <c r="GF160" s="14"/>
      <c r="GG160" s="295"/>
      <c r="GH160" s="41"/>
      <c r="GI160" s="41"/>
      <c r="GJ160" s="14"/>
      <c r="GK160" s="14"/>
      <c r="GL160" s="41" t="str">
        <f>IF(GK160&gt;0,WORKDAY(GH160,10),"-")</f>
        <v>-</v>
      </c>
      <c r="GM160" s="41" t="str">
        <f>IF(GK160&gt;0,WORKDAY(GI160,10),"-")</f>
        <v>-</v>
      </c>
      <c r="GN160" s="14"/>
      <c r="GO160" s="14"/>
      <c r="GP160" s="295"/>
      <c r="GQ160" s="295"/>
      <c r="GR160" s="295"/>
      <c r="GS160" s="295"/>
      <c r="GT160" s="295"/>
      <c r="GU160" s="295"/>
      <c r="GV160" s="295"/>
      <c r="GW160" s="295"/>
      <c r="GX160" s="295"/>
      <c r="GY160" s="295"/>
      <c r="GZ160" s="295"/>
      <c r="HA160" s="143">
        <f t="shared" ca="1" si="164"/>
        <v>1</v>
      </c>
      <c r="HB160" s="44">
        <f t="shared" ca="1" si="165"/>
        <v>2.5125628140703518E-3</v>
      </c>
      <c r="HC160" s="44">
        <f t="shared" ca="1" si="166"/>
        <v>2.5125628140703518E-3</v>
      </c>
      <c r="HD160" s="44">
        <f t="shared" ca="1" si="167"/>
        <v>4.0650406504065045E-3</v>
      </c>
      <c r="HE160" s="44">
        <f t="shared" ca="1" si="168"/>
        <v>4.0650406504065045E-3</v>
      </c>
      <c r="HF160" s="44"/>
      <c r="HG160" s="44"/>
      <c r="HH160" s="261"/>
      <c r="HI160" s="14" t="str">
        <f t="shared" si="169"/>
        <v>rev. 00</v>
      </c>
      <c r="HJ160" s="41">
        <f t="shared" si="170"/>
        <v>44088</v>
      </c>
      <c r="HK160" s="267" t="str">
        <f t="shared" si="171"/>
        <v>00</v>
      </c>
      <c r="HL160" s="268" t="str">
        <f t="shared" si="172"/>
        <v>0055-P2-CPC-GA1-TRM-00581</v>
      </c>
      <c r="HM160" s="320">
        <v>1</v>
      </c>
      <c r="HN160" t="s">
        <v>823</v>
      </c>
      <c r="HO160" s="351">
        <f t="shared" si="173"/>
        <v>3</v>
      </c>
      <c r="HP160" s="351" t="str">
        <f t="shared" si="174"/>
        <v>ожидание 00</v>
      </c>
      <c r="HQ160" s="351" t="str">
        <f t="shared" si="175"/>
        <v>выгружено 00</v>
      </c>
      <c r="HR160" s="351" t="str">
        <f t="shared" si="176"/>
        <v>ожидание 00</v>
      </c>
      <c r="HS160" s="351" t="b">
        <f t="shared" si="177"/>
        <v>0</v>
      </c>
      <c r="HT160" s="351" t="str">
        <f t="shared" si="178"/>
        <v>ожидание замечаний</v>
      </c>
      <c r="HU160" s="351" t="str">
        <f t="shared" si="179"/>
        <v>0055-P2-CPC-GA1-TRM-00396</v>
      </c>
      <c r="HV160" s="351">
        <f t="shared" si="180"/>
        <v>44088</v>
      </c>
      <c r="HW160" s="351" t="str">
        <f t="shared" si="181"/>
        <v>ожидание 00</v>
      </c>
      <c r="HX160" s="351" t="str">
        <f t="shared" si="182"/>
        <v>ожидание 00</v>
      </c>
      <c r="HY160" s="364"/>
      <c r="HZ160" s="361" t="str">
        <f t="shared" si="183"/>
        <v>выгружено</v>
      </c>
      <c r="IA160" s="361" t="str">
        <f t="shared" si="184"/>
        <v>00</v>
      </c>
      <c r="IB160" s="361" t="str">
        <f t="shared" si="185"/>
        <v>ожидание замечаний к ревизии</v>
      </c>
      <c r="IC160" s="361" t="str">
        <f t="shared" si="186"/>
        <v>00</v>
      </c>
      <c r="ID160" s="351" t="str">
        <f t="shared" si="187"/>
        <v>1</v>
      </c>
      <c r="IE160" s="351" t="s">
        <v>894</v>
      </c>
      <c r="IF160" s="356">
        <v>1</v>
      </c>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row>
    <row r="161" spans="1:287" s="1" customFormat="1" ht="45" customHeight="1">
      <c r="A161" s="15"/>
      <c r="B161" s="32"/>
      <c r="C161" s="32"/>
      <c r="D161" s="26"/>
      <c r="E161" s="26"/>
      <c r="F161" s="26"/>
      <c r="G161" s="26"/>
      <c r="H161" s="26"/>
      <c r="I161" s="26"/>
      <c r="J161" s="26"/>
      <c r="K161" s="26"/>
      <c r="L161" s="26"/>
      <c r="M161" s="26"/>
      <c r="N161" s="26"/>
      <c r="O161" s="26"/>
      <c r="P161" s="26"/>
      <c r="Q161" s="26"/>
      <c r="R161" s="26"/>
      <c r="S161" s="26"/>
      <c r="T161" s="26"/>
      <c r="U161" s="26"/>
      <c r="V161" s="26"/>
      <c r="W161" s="32"/>
      <c r="X161" s="32"/>
      <c r="Y161" s="32"/>
      <c r="Z161" s="32"/>
      <c r="AA161" s="32"/>
      <c r="AB161" s="32"/>
      <c r="AC161" s="32"/>
      <c r="AD161" s="26"/>
      <c r="AE161" s="32"/>
      <c r="AF161" s="32"/>
      <c r="AG161" s="32"/>
      <c r="AH161" s="32"/>
      <c r="AI161" s="32"/>
      <c r="AJ161" s="26"/>
      <c r="AK161" s="26"/>
      <c r="AL161" s="26"/>
      <c r="AM161" s="26"/>
      <c r="AN161" s="26"/>
      <c r="AO161" s="26"/>
      <c r="AP161" s="26"/>
      <c r="AQ161" s="162" t="s">
        <v>741</v>
      </c>
      <c r="AR161" s="162" t="s">
        <v>742</v>
      </c>
      <c r="AS161" s="162"/>
      <c r="AT161" s="162"/>
      <c r="AU161" s="162" t="s">
        <v>743</v>
      </c>
      <c r="AV161" s="162" t="s">
        <v>744</v>
      </c>
      <c r="AW161" s="162" t="s">
        <v>743</v>
      </c>
      <c r="AX161" s="162" t="s">
        <v>744</v>
      </c>
      <c r="AY161" s="26"/>
      <c r="AZ161" s="26"/>
      <c r="BA161" s="26"/>
      <c r="BB161" s="26"/>
      <c r="BC161" s="26"/>
      <c r="BD161" s="26"/>
      <c r="BE161" s="26"/>
      <c r="BF161" s="26"/>
      <c r="BG161" s="26"/>
      <c r="BH161" s="26"/>
      <c r="BI161" s="26"/>
      <c r="BJ161" s="341"/>
      <c r="BK161" s="341"/>
      <c r="BL161" s="163"/>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338"/>
      <c r="CR161" s="338"/>
      <c r="CS161" s="338"/>
      <c r="CT161" s="326"/>
      <c r="CU161" s="219"/>
      <c r="CV161" s="26"/>
      <c r="CW161" s="26"/>
      <c r="CX161" s="26"/>
      <c r="CY161" s="26"/>
      <c r="CZ161" s="26"/>
      <c r="DA161" s="26"/>
      <c r="DB161" s="26"/>
      <c r="DC161" s="26"/>
      <c r="DD161" s="219"/>
      <c r="DE161" s="26"/>
      <c r="DF161" s="26"/>
      <c r="DG161" s="26"/>
      <c r="DH161" s="26"/>
      <c r="DI161" s="26"/>
      <c r="DJ161" s="26"/>
      <c r="DK161" s="26"/>
      <c r="DL161" s="26"/>
      <c r="DM161" s="219"/>
      <c r="DN161" s="26"/>
      <c r="DO161" s="26"/>
      <c r="DP161" s="26"/>
      <c r="DQ161" s="26"/>
      <c r="DR161" s="26"/>
      <c r="DS161" s="26"/>
      <c r="DT161" s="26"/>
      <c r="DU161" s="26"/>
      <c r="DV161" s="229"/>
      <c r="DW161" s="26"/>
      <c r="DX161" s="26"/>
      <c r="DY161" s="26"/>
      <c r="DZ161" s="26"/>
      <c r="EA161" s="26"/>
      <c r="EB161" s="26"/>
      <c r="EC161" s="26"/>
      <c r="ED161" s="26"/>
      <c r="EE161" s="229"/>
      <c r="EF161" s="26"/>
      <c r="EG161" s="26"/>
      <c r="EH161" s="26"/>
      <c r="EI161" s="26"/>
      <c r="EJ161" s="26"/>
      <c r="EK161" s="26"/>
      <c r="EL161" s="26"/>
      <c r="EM161" s="26"/>
      <c r="EN161" s="229"/>
      <c r="EO161" s="26"/>
      <c r="EP161" s="26"/>
      <c r="EQ161" s="26"/>
      <c r="ER161" s="26"/>
      <c r="ES161" s="26"/>
      <c r="ET161" s="26"/>
      <c r="EU161" s="26"/>
      <c r="EV161" s="26"/>
      <c r="EW161" s="229"/>
      <c r="EX161" s="26"/>
      <c r="EY161" s="26"/>
      <c r="EZ161" s="26"/>
      <c r="FA161" s="26"/>
      <c r="FB161" s="26"/>
      <c r="FC161" s="26"/>
      <c r="FD161" s="26"/>
      <c r="FE161" s="26"/>
      <c r="FF161" s="229"/>
      <c r="FG161" s="163" t="s">
        <v>385</v>
      </c>
      <c r="FH161" s="163" t="str">
        <f t="shared" ref="FH161:FH166" si="192">IF(BK161&gt;0,IF(DH161&gt;0,WORKDAY(DG161,20),IF(CY161&gt;0,WORKDAY(CX161,30),IF(CT161&gt;0,WORKDAY(CS161,40),FG161))),"-")</f>
        <v>-</v>
      </c>
      <c r="FI161" s="26"/>
      <c r="FJ161" s="26"/>
      <c r="FK161" s="26"/>
      <c r="FL161" s="26"/>
      <c r="FM161" s="26"/>
      <c r="FN161" s="26"/>
      <c r="FO161" s="219"/>
      <c r="FP161" s="163" t="s">
        <v>385</v>
      </c>
      <c r="FQ161" s="163" t="str">
        <f t="shared" ref="FQ161:FQ166" si="193">IF(BT161&gt;0,IF(DQ161&gt;0,WORKDAY(DP161,20),IF(DH161&gt;0,WORKDAY(DG161,30),IF(DC161&gt;0,WORKDAY(DB161,40),FP161))),"-")</f>
        <v>-</v>
      </c>
      <c r="FR161" s="26"/>
      <c r="FS161" s="26"/>
      <c r="FT161" s="26"/>
      <c r="FU161" s="26"/>
      <c r="FV161" s="26"/>
      <c r="FW161" s="26"/>
      <c r="FX161" s="229"/>
      <c r="FY161" s="163" t="s">
        <v>385</v>
      </c>
      <c r="FZ161" s="163" t="str">
        <f t="shared" ref="FZ161:FZ166" si="194">IF(CC161&gt;0,IF(DZ161&gt;0,WORKDAY(DY161,20),IF(DQ161&gt;0,WORKDAY(DP161,30),IF(DL161&gt;0,WORKDAY(DK161,40),FY161))),"-")</f>
        <v>-</v>
      </c>
      <c r="GA161" s="26"/>
      <c r="GB161" s="26"/>
      <c r="GC161" s="26"/>
      <c r="GD161" s="26"/>
      <c r="GE161" s="26"/>
      <c r="GF161" s="26"/>
      <c r="GG161" s="229"/>
      <c r="GH161" s="163"/>
      <c r="GI161" s="163"/>
      <c r="GJ161" s="26"/>
      <c r="GK161" s="26"/>
      <c r="GL161" s="26"/>
      <c r="GM161" s="26"/>
      <c r="GN161" s="26"/>
      <c r="GO161" s="26"/>
      <c r="GP161" s="229"/>
      <c r="GQ161" s="229"/>
      <c r="GR161" s="229"/>
      <c r="GS161" s="229"/>
      <c r="GT161" s="229"/>
      <c r="GU161" s="229"/>
      <c r="GV161" s="229"/>
      <c r="GW161" s="229"/>
      <c r="GX161" s="229"/>
      <c r="GY161" s="229"/>
      <c r="GZ161" s="229"/>
      <c r="HA161" s="143">
        <f t="shared" si="164"/>
        <v>0</v>
      </c>
      <c r="HB161" s="44">
        <f t="shared" si="165"/>
        <v>0</v>
      </c>
      <c r="HC161" s="164">
        <f t="shared" si="166"/>
        <v>0</v>
      </c>
      <c r="HD161" s="44">
        <f t="shared" si="167"/>
        <v>0</v>
      </c>
      <c r="HE161" s="44">
        <f t="shared" si="168"/>
        <v>0</v>
      </c>
      <c r="HF161" s="164"/>
      <c r="HG161" s="26"/>
      <c r="HH161" s="262"/>
      <c r="HI161" s="14" t="str">
        <f t="shared" si="169"/>
        <v>не выпущено</v>
      </c>
      <c r="HJ161" s="41" t="str">
        <f t="shared" si="170"/>
        <v>-</v>
      </c>
      <c r="HK161" s="267" t="str">
        <f t="shared" si="171"/>
        <v>-</v>
      </c>
      <c r="HL161" s="268" t="str">
        <f t="shared" si="172"/>
        <v>-</v>
      </c>
      <c r="HM161" s="320">
        <v>1</v>
      </c>
      <c r="HN161"/>
      <c r="HO161" s="351" t="str">
        <f t="shared" si="173"/>
        <v>---/---</v>
      </c>
      <c r="HP161" s="351" t="str">
        <f t="shared" si="174"/>
        <v>---/---</v>
      </c>
      <c r="HQ161" s="351" t="str">
        <f t="shared" si="175"/>
        <v>---/---</v>
      </c>
      <c r="HR161" s="351" t="str">
        <f t="shared" si="176"/>
        <v>---/---</v>
      </c>
      <c r="HS161" s="351" t="b">
        <f t="shared" si="177"/>
        <v>0</v>
      </c>
      <c r="HT161" s="351" t="str">
        <f t="shared" si="178"/>
        <v>---/---</v>
      </c>
      <c r="HU161" s="351" t="str">
        <f t="shared" si="179"/>
        <v>---/---</v>
      </c>
      <c r="HV161" s="351" t="str">
        <f t="shared" si="180"/>
        <v>---/---</v>
      </c>
      <c r="HW161" s="351" t="str">
        <f t="shared" si="181"/>
        <v>---/---</v>
      </c>
      <c r="HX161" s="351" t="str">
        <f t="shared" si="182"/>
        <v>---/---</v>
      </c>
      <c r="HY161" s="364"/>
      <c r="HZ161" s="361" t="str">
        <f t="shared" si="183"/>
        <v>---/---</v>
      </c>
      <c r="IA161" s="361" t="str">
        <f t="shared" si="184"/>
        <v>---/---</v>
      </c>
      <c r="IB161" s="361" t="str">
        <f t="shared" si="185"/>
        <v>---/---</v>
      </c>
      <c r="IC161" s="361" t="str">
        <f t="shared" si="186"/>
        <v>---/---</v>
      </c>
      <c r="ID161" s="351" t="str">
        <f t="shared" si="187"/>
        <v>---/---</v>
      </c>
      <c r="IE161" s="351" t="s">
        <v>897</v>
      </c>
      <c r="IF161" s="356"/>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row>
    <row r="162" spans="1:287" s="1" customFormat="1" ht="42.75" customHeight="1">
      <c r="A162" s="15"/>
      <c r="B162" s="31" t="s">
        <v>164</v>
      </c>
      <c r="C162" s="31" t="s">
        <v>165</v>
      </c>
      <c r="D162" s="14"/>
      <c r="E162" s="14"/>
      <c r="F162" s="14"/>
      <c r="G162" s="14"/>
      <c r="H162" s="14" t="s">
        <v>723</v>
      </c>
      <c r="I162" s="14" t="s">
        <v>724</v>
      </c>
      <c r="J162" s="14"/>
      <c r="K162" s="14"/>
      <c r="L162" s="14"/>
      <c r="M162" s="14"/>
      <c r="N162" s="14"/>
      <c r="O162" s="14"/>
      <c r="P162" s="14" t="s">
        <v>725</v>
      </c>
      <c r="Q162" s="14" t="s">
        <v>726</v>
      </c>
      <c r="R162" s="14" t="s">
        <v>213</v>
      </c>
      <c r="S162" s="14" t="s">
        <v>402</v>
      </c>
      <c r="T162" s="14" t="s">
        <v>405</v>
      </c>
      <c r="U162" s="14" t="s">
        <v>166</v>
      </c>
      <c r="V162" s="14"/>
      <c r="W162" s="14" t="str">
        <f>CONCATENATE(X162,"-",Y162,"-",Z162,AA162,,AB162,"-",AC162)</f>
        <v>4-30-JRCC-0001</v>
      </c>
      <c r="X162" s="31">
        <v>4</v>
      </c>
      <c r="Y162" s="31">
        <v>30</v>
      </c>
      <c r="Z162" s="14" t="s">
        <v>339</v>
      </c>
      <c r="AA162" s="14" t="s">
        <v>331</v>
      </c>
      <c r="AB162" s="14"/>
      <c r="AC162" s="31" t="s">
        <v>194</v>
      </c>
      <c r="AD162" s="14"/>
      <c r="AE162" s="31">
        <v>3</v>
      </c>
      <c r="AF162" s="31">
        <v>3</v>
      </c>
      <c r="AG162" s="31" t="s">
        <v>174</v>
      </c>
      <c r="AH162" s="31">
        <v>437</v>
      </c>
      <c r="AI162" s="31" t="s">
        <v>194</v>
      </c>
      <c r="AJ162" s="14"/>
      <c r="AK162" s="14"/>
      <c r="AL162" s="14" t="s">
        <v>131</v>
      </c>
      <c r="AM162" s="14"/>
      <c r="AN162" s="14" t="s">
        <v>175</v>
      </c>
      <c r="AO162" s="14" t="str">
        <f>CONCATENATE("0055-",B162,"-",C162,"-","4",".",AE162,".",AF162,".",AG162,".",AH162,"-",AL162,".",AN162,"-",AI162)</f>
        <v>0055-CPC-GA1-4.3.3.30.437-ASK2.RD-0001</v>
      </c>
      <c r="AP162" s="14" t="str">
        <f>CONCATENATE("0055-",B162,"-",C162,"-","4",".",AE162,".",AF162,".",AG162,".",AH162,"-",AL162,"-",AN162,"-",AI162,"_",BD162,"_",U162)</f>
        <v>0055-CPC-GA1-4.3.3.30.437-ASK2-RD-0001_A1_ER</v>
      </c>
      <c r="AQ162" s="21" t="s">
        <v>357</v>
      </c>
      <c r="AR162" s="21" t="s">
        <v>362</v>
      </c>
      <c r="AS162" s="21"/>
      <c r="AT162" s="21"/>
      <c r="AU162" s="21" t="s">
        <v>349</v>
      </c>
      <c r="AV162" s="21" t="s">
        <v>365</v>
      </c>
      <c r="AW162" s="21" t="str">
        <f>CONCATENATE(AQ162," ",AS162,CHAR(10),W162,CHAR(10),AU162)</f>
        <v>Cabinet of Data Acquisition and Transmission Device  
4-30-JRCC-0001
List of drawings</v>
      </c>
      <c r="AX162" s="21" t="str">
        <f>CONCATENATE(AR162," ",AT162,CHAR(10),W162,CHAR(10),AV162)</f>
        <v>Шкаф УСПД 
4-30-JRCC-0001
Ведомость документов</v>
      </c>
      <c r="AY162" s="14"/>
      <c r="AZ162" s="14" t="s">
        <v>798</v>
      </c>
      <c r="BA162" s="14" t="s">
        <v>600</v>
      </c>
      <c r="BB162" s="14" t="str">
        <f t="shared" si="190"/>
        <v>A1</v>
      </c>
      <c r="BC162" s="14" t="str">
        <f t="shared" ref="BC162:BC166" si="195">IF(OR(BB162="A1",BB162="B1",BB162="C1",BB162="D1",BB162="E1",BB162="F1",BB162="G1",BB162="H1"),"IFR",IF(OR(BB162="00",BB162="01",BB162="02",BB162="03",BB162="04",BB162="05"),"IFU","-"))</f>
        <v>IFR</v>
      </c>
      <c r="BD162" s="14" t="str">
        <f>BB162</f>
        <v>A1</v>
      </c>
      <c r="BE162" s="14"/>
      <c r="BF162" s="14"/>
      <c r="BG162" s="20"/>
      <c r="BH162" s="14"/>
      <c r="BI162" s="14"/>
      <c r="BJ162" s="336">
        <v>44088</v>
      </c>
      <c r="BK162" s="336">
        <f ca="1">IF(BM162&gt;0,BL162,IF(BJ162&lt;TODAY(),WORKDAY(TODAY(),10),BJ162))</f>
        <v>44001</v>
      </c>
      <c r="BL162" s="41">
        <v>44001</v>
      </c>
      <c r="BM162" s="14" t="s">
        <v>872</v>
      </c>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336">
        <f>WORKDAY(BJ162,20)</f>
        <v>44116</v>
      </c>
      <c r="CR162" s="336">
        <f ca="1">IF(BM162&gt;0,WORKDAY(BK162,20),"-")</f>
        <v>44029</v>
      </c>
      <c r="CS162" s="336">
        <v>44033</v>
      </c>
      <c r="CT162" s="325" t="s">
        <v>905</v>
      </c>
      <c r="CU162" s="143">
        <v>1</v>
      </c>
      <c r="CV162" s="41">
        <f>FG162-(0)</f>
        <v>43624</v>
      </c>
      <c r="CW162" s="41">
        <f ca="1">IF(CT162&gt;0,WORKDAY(CR162,10),"-")</f>
        <v>44043</v>
      </c>
      <c r="CX162" s="14"/>
      <c r="CY162" s="14"/>
      <c r="CZ162" s="41" t="str">
        <f>IF(CY162&gt;0,WORKDAY(CV162,10),"-")</f>
        <v>-</v>
      </c>
      <c r="DA162" s="41" t="str">
        <f>IF(CY162&gt;0,WORKDAY(CW162,10),"-")</f>
        <v>-</v>
      </c>
      <c r="DB162" s="14"/>
      <c r="DC162" s="14"/>
      <c r="DD162" s="143"/>
      <c r="DE162" s="41" t="str">
        <f>IF(DC162&gt;0,WORKDAY(CZ162,10),"-")</f>
        <v>-</v>
      </c>
      <c r="DF162" s="41" t="str">
        <f>IF(DC162&gt;0,WORKDAY(DA162,10),"-")</f>
        <v>-</v>
      </c>
      <c r="DG162" s="14"/>
      <c r="DH162" s="14"/>
      <c r="DI162" s="41" t="str">
        <f>IF(DH162&gt;0,WORKDAY(DE162,10),"-")</f>
        <v>-</v>
      </c>
      <c r="DJ162" s="41" t="str">
        <f>IF(DH162&gt;0,WORKDAY(DF162,10),"-")</f>
        <v>-</v>
      </c>
      <c r="DK162" s="14"/>
      <c r="DL162" s="14"/>
      <c r="DM162" s="143"/>
      <c r="DN162" s="41" t="str">
        <f>IF(DL162&gt;0,WORKDAY(DI162,10),"-")</f>
        <v>-</v>
      </c>
      <c r="DO162" s="41" t="str">
        <f>IF(DL162&gt;0,WORKDAY(DJ162,10),"-")</f>
        <v>-</v>
      </c>
      <c r="DP162" s="14"/>
      <c r="DQ162" s="14"/>
      <c r="DR162" s="41" t="str">
        <f>IF(DQ162&gt;0,WORKDAY(DN162,10),"-")</f>
        <v>-</v>
      </c>
      <c r="DS162" s="41" t="str">
        <f>IF(DQ162&gt;0,WORKDAY(DO162,10),"-")</f>
        <v>-</v>
      </c>
      <c r="DT162" s="14"/>
      <c r="DU162" s="14"/>
      <c r="DV162" s="205"/>
      <c r="DW162" s="41" t="str">
        <f>IF(DU162&gt;0,WORKDAY(DR162,10),"-")</f>
        <v>-</v>
      </c>
      <c r="DX162" s="41" t="str">
        <f>IF(DU162&gt;0,WORKDAY(DS162,10),"-")</f>
        <v>-</v>
      </c>
      <c r="DY162" s="14"/>
      <c r="DZ162" s="14"/>
      <c r="EA162" s="41" t="str">
        <f>IF(DZ162&gt;0,WORKDAY(DW162,10),"-")</f>
        <v>-</v>
      </c>
      <c r="EB162" s="41" t="str">
        <f>IF(DZ162&gt;0,WORKDAY(DX162,10),"-")</f>
        <v>-</v>
      </c>
      <c r="EC162" s="14"/>
      <c r="ED162" s="14"/>
      <c r="EE162" s="205"/>
      <c r="EF162" s="41" t="str">
        <f>IF(ED162&gt;0,WORKDAY(EA162,10),"-")</f>
        <v>-</v>
      </c>
      <c r="EG162" s="41" t="str">
        <f>IF(ED162&gt;0,WORKDAY(EB162,10),"-")</f>
        <v>-</v>
      </c>
      <c r="EH162" s="14"/>
      <c r="EI162" s="14"/>
      <c r="EJ162" s="41" t="str">
        <f>IF(EI162&gt;0,WORKDAY(EF162,10),"-")</f>
        <v>-</v>
      </c>
      <c r="EK162" s="41" t="str">
        <f>IF(EI162&gt;0,WORKDAY(EG162,10),"-")</f>
        <v>-</v>
      </c>
      <c r="EL162" s="14"/>
      <c r="EM162" s="14"/>
      <c r="EN162" s="205"/>
      <c r="EO162" s="41" t="str">
        <f>IF(EM162&gt;0,WORKDAY(EJ162,10),"-")</f>
        <v>-</v>
      </c>
      <c r="EP162" s="41" t="str">
        <f>IF(EM162&gt;0,WORKDAY(EK162,10),"-")</f>
        <v>-</v>
      </c>
      <c r="EQ162" s="14"/>
      <c r="ER162" s="14"/>
      <c r="ES162" s="41" t="str">
        <f>IF(ER162&gt;0,WORKDAY(EO162,10),"-")</f>
        <v>-</v>
      </c>
      <c r="ET162" s="41" t="str">
        <f>IF(ER162&gt;0,WORKDAY(EP162,10),"-")</f>
        <v>-</v>
      </c>
      <c r="EU162" s="14"/>
      <c r="EV162" s="14"/>
      <c r="EW162" s="205"/>
      <c r="EX162" s="41" t="str">
        <f>IF(EV162&gt;0,WORKDAY(ES162,10),"-")</f>
        <v>-</v>
      </c>
      <c r="EY162" s="41" t="str">
        <f>IF(EV162&gt;0,WORKDAY(ET162,10),"-")</f>
        <v>-</v>
      </c>
      <c r="EZ162" s="14"/>
      <c r="FA162" s="14"/>
      <c r="FB162" s="41" t="str">
        <f>IF(FA162&gt;0,WORKDAY(EX162,10),"-")</f>
        <v>-</v>
      </c>
      <c r="FC162" s="41" t="str">
        <f>IF(FA162&gt;0,WORKDAY(EY162,10),"-")</f>
        <v>-</v>
      </c>
      <c r="FD162" s="14"/>
      <c r="FE162" s="14"/>
      <c r="FF162" s="295"/>
      <c r="FG162" s="41">
        <v>43624</v>
      </c>
      <c r="FH162" s="41">
        <f t="shared" ca="1" si="192"/>
        <v>44089</v>
      </c>
      <c r="FI162" s="41"/>
      <c r="FJ162" s="14"/>
      <c r="FK162" s="41" t="str">
        <f>IF(FJ162&gt;0,WORKDAY(FG162,10),"-")</f>
        <v>-</v>
      </c>
      <c r="FL162" s="41" t="str">
        <f>IF(FJ162&gt;0,WORKDAY(FH162,10),"-")</f>
        <v>-</v>
      </c>
      <c r="FM162" s="14"/>
      <c r="FN162" s="14"/>
      <c r="FO162" s="143"/>
      <c r="FP162" s="41">
        <v>43624</v>
      </c>
      <c r="FQ162" s="41" t="str">
        <f t="shared" si="193"/>
        <v>-</v>
      </c>
      <c r="FR162" s="14"/>
      <c r="FS162" s="14"/>
      <c r="FT162" s="41" t="str">
        <f>IF(FS162&gt;0,WORKDAY(FP162,10),"-")</f>
        <v>-</v>
      </c>
      <c r="FU162" s="41" t="str">
        <f>IF(FS162&gt;0,WORKDAY(FQ162,10),"-")</f>
        <v>-</v>
      </c>
      <c r="FV162" s="14"/>
      <c r="FW162" s="14"/>
      <c r="FX162" s="205"/>
      <c r="FY162" s="41">
        <v>43624</v>
      </c>
      <c r="FZ162" s="41" t="str">
        <f t="shared" si="194"/>
        <v>-</v>
      </c>
      <c r="GA162" s="14"/>
      <c r="GB162" s="14"/>
      <c r="GC162" s="41" t="str">
        <f>IF(GB162&gt;0,WORKDAY(FY162,10),"-")</f>
        <v>-</v>
      </c>
      <c r="GD162" s="41" t="str">
        <f>IF(GB162&gt;0,WORKDAY(FZ162,10),"-")</f>
        <v>-</v>
      </c>
      <c r="GE162" s="14"/>
      <c r="GF162" s="14"/>
      <c r="GG162" s="205"/>
      <c r="GH162" s="41"/>
      <c r="GI162" s="41"/>
      <c r="GJ162" s="14"/>
      <c r="GK162" s="14"/>
      <c r="GL162" s="41" t="str">
        <f>IF(GK162&gt;0,WORKDAY(GH162,10),"-")</f>
        <v>-</v>
      </c>
      <c r="GM162" s="41" t="str">
        <f>IF(GK162&gt;0,WORKDAY(GI162,10),"-")</f>
        <v>-</v>
      </c>
      <c r="GN162" s="14"/>
      <c r="GO162" s="14"/>
      <c r="GP162" s="228"/>
      <c r="GQ162" s="295"/>
      <c r="GR162" s="295"/>
      <c r="GS162" s="295"/>
      <c r="GT162" s="295"/>
      <c r="GU162" s="295"/>
      <c r="GV162" s="295"/>
      <c r="GW162" s="295"/>
      <c r="GX162" s="295"/>
      <c r="GY162" s="295"/>
      <c r="GZ162" s="147"/>
      <c r="HA162" s="143">
        <f t="shared" ca="1" si="164"/>
        <v>1</v>
      </c>
      <c r="HB162" s="44">
        <f t="shared" ca="1" si="165"/>
        <v>1.3819095477386936E-3</v>
      </c>
      <c r="HC162" s="44">
        <f t="shared" ca="1" si="166"/>
        <v>2.5125628140703518E-3</v>
      </c>
      <c r="HD162" s="44">
        <f t="shared" ca="1" si="167"/>
        <v>2.2357723577235778E-3</v>
      </c>
      <c r="HE162" s="44">
        <f t="shared" ca="1" si="168"/>
        <v>4.0650406504065045E-3</v>
      </c>
      <c r="HF162" s="44"/>
      <c r="HG162" s="44"/>
      <c r="HH162" s="261"/>
      <c r="HI162" s="14" t="str">
        <f t="shared" si="169"/>
        <v>GA</v>
      </c>
      <c r="HJ162" s="41">
        <f t="shared" si="170"/>
        <v>44001</v>
      </c>
      <c r="HK162" s="267" t="str">
        <f t="shared" si="171"/>
        <v>A1</v>
      </c>
      <c r="HL162" s="268" t="str">
        <f t="shared" si="172"/>
        <v>0055-P2-GA1-CPC-TRM-00507</v>
      </c>
      <c r="HM162" s="320">
        <v>1</v>
      </c>
      <c r="HN162" t="s">
        <v>824</v>
      </c>
      <c r="HO162" s="351">
        <f t="shared" si="173"/>
        <v>1</v>
      </c>
      <c r="HP162" s="351" t="str">
        <f t="shared" si="174"/>
        <v>не выгружено 00</v>
      </c>
      <c r="HQ162" s="351" t="str">
        <f t="shared" si="175"/>
        <v>выгружено A1</v>
      </c>
      <c r="HR162" s="351">
        <f t="shared" si="176"/>
        <v>1</v>
      </c>
      <c r="HS162" s="351" t="b">
        <f t="shared" si="177"/>
        <v>0</v>
      </c>
      <c r="HT162" s="351" t="str">
        <f t="shared" si="178"/>
        <v>Выпустить в 00</v>
      </c>
      <c r="HU162" s="351" t="str">
        <f t="shared" si="179"/>
        <v>0055-P2-CPC-GA1-TRM-00409</v>
      </c>
      <c r="HV162" s="351">
        <f t="shared" si="180"/>
        <v>44001</v>
      </c>
      <c r="HW162" s="351" t="str">
        <f t="shared" si="181"/>
        <v>0055-P2-CPC-GA1-TRM-00409</v>
      </c>
      <c r="HX162" s="351">
        <f t="shared" si="182"/>
        <v>44033</v>
      </c>
      <c r="HY162" s="364"/>
      <c r="HZ162" s="361" t="str">
        <f t="shared" si="183"/>
        <v>выгружено</v>
      </c>
      <c r="IA162" s="361" t="str">
        <f t="shared" si="184"/>
        <v>A1</v>
      </c>
      <c r="IB162" s="361">
        <f t="shared" si="185"/>
        <v>1</v>
      </c>
      <c r="IC162" s="361">
        <f t="shared" si="186"/>
        <v>1</v>
      </c>
      <c r="ID162" s="351" t="str">
        <f t="shared" si="187"/>
        <v>1</v>
      </c>
      <c r="IE162" s="351" t="s">
        <v>894</v>
      </c>
      <c r="IF162" s="356">
        <v>1</v>
      </c>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row>
    <row r="163" spans="1:287" s="1" customFormat="1" ht="42.75" customHeight="1">
      <c r="A163" s="15"/>
      <c r="B163" s="31" t="s">
        <v>164</v>
      </c>
      <c r="C163" s="31" t="s">
        <v>165</v>
      </c>
      <c r="D163" s="14"/>
      <c r="E163" s="14"/>
      <c r="F163" s="14"/>
      <c r="G163" s="14"/>
      <c r="H163" s="14" t="s">
        <v>723</v>
      </c>
      <c r="I163" s="14" t="s">
        <v>724</v>
      </c>
      <c r="J163" s="14"/>
      <c r="K163" s="14"/>
      <c r="L163" s="14"/>
      <c r="M163" s="14"/>
      <c r="N163" s="14"/>
      <c r="O163" s="14"/>
      <c r="P163" s="14" t="s">
        <v>725</v>
      </c>
      <c r="Q163" s="14" t="s">
        <v>726</v>
      </c>
      <c r="R163" s="14" t="s">
        <v>213</v>
      </c>
      <c r="S163" s="14" t="s">
        <v>402</v>
      </c>
      <c r="T163" s="14" t="s">
        <v>405</v>
      </c>
      <c r="U163" s="14" t="s">
        <v>166</v>
      </c>
      <c r="V163" s="14"/>
      <c r="W163" s="14" t="str">
        <f>CONCATENATE(X163,"-",Y163,"-",Z163,AA163,,AB163,"-",AC163)</f>
        <v>4-30-JRCC-0001</v>
      </c>
      <c r="X163" s="31">
        <v>4</v>
      </c>
      <c r="Y163" s="31">
        <v>30</v>
      </c>
      <c r="Z163" s="14" t="s">
        <v>339</v>
      </c>
      <c r="AA163" s="14" t="s">
        <v>331</v>
      </c>
      <c r="AB163" s="14"/>
      <c r="AC163" s="31" t="s">
        <v>194</v>
      </c>
      <c r="AD163" s="14"/>
      <c r="AE163" s="31">
        <v>3</v>
      </c>
      <c r="AF163" s="31">
        <v>3</v>
      </c>
      <c r="AG163" s="31" t="s">
        <v>174</v>
      </c>
      <c r="AH163" s="31">
        <v>437</v>
      </c>
      <c r="AI163" s="31" t="s">
        <v>194</v>
      </c>
      <c r="AJ163" s="14"/>
      <c r="AK163" s="14"/>
      <c r="AL163" s="14" t="s">
        <v>131</v>
      </c>
      <c r="AM163" s="14"/>
      <c r="AN163" s="14" t="s">
        <v>176</v>
      </c>
      <c r="AO163" s="14" t="str">
        <f>CONCATENATE("0055-",B163,"-",C163,"-","4",".",AE163,".",AF163,".",AG163,".",AH163,"-",AL163,".",AN163,"-",AI163)</f>
        <v>0055-CPC-GA1-4.3.3.30.437-ASK2.SP-0001</v>
      </c>
      <c r="AP163" s="14" t="str">
        <f>CONCATENATE("0055-",B163,"-",C163,"-","4",".",AE163,".",AF163,".",AG163,".",AH163,"-",AL163,"-",AN163,"-",AI163,"_",BD163,"_",U163)</f>
        <v>0055-CPC-GA1-4.3.3.30.437-ASK2-SP-0001_A1_ER</v>
      </c>
      <c r="AQ163" s="21" t="s">
        <v>357</v>
      </c>
      <c r="AR163" s="21" t="s">
        <v>362</v>
      </c>
      <c r="AS163" s="21"/>
      <c r="AT163" s="21"/>
      <c r="AU163" s="21" t="s">
        <v>350</v>
      </c>
      <c r="AV163" s="21" t="s">
        <v>366</v>
      </c>
      <c r="AW163" s="21" t="str">
        <f>CONCATENATE(AQ163," ",AS163,CHAR(10),W163,CHAR(10),AU163)</f>
        <v>Cabinet of Data Acquisition and Transmission Device  
4-30-JRCC-0001
List of elements</v>
      </c>
      <c r="AX163" s="21" t="str">
        <f>CONCATENATE(AR163," ",AT163,CHAR(10),W163,CHAR(10),AV163)</f>
        <v>Шкаф УСПД 
4-30-JRCC-0001
Перечень элементов</v>
      </c>
      <c r="AY163" s="14"/>
      <c r="AZ163" s="14" t="s">
        <v>798</v>
      </c>
      <c r="BA163" s="14" t="s">
        <v>600</v>
      </c>
      <c r="BB163" s="14" t="str">
        <f t="shared" si="190"/>
        <v>A1</v>
      </c>
      <c r="BC163" s="14" t="str">
        <f t="shared" si="195"/>
        <v>IFR</v>
      </c>
      <c r="BD163" s="14" t="str">
        <f>BB163</f>
        <v>A1</v>
      </c>
      <c r="BE163" s="14"/>
      <c r="BF163" s="14"/>
      <c r="BG163" s="20"/>
      <c r="BH163" s="14"/>
      <c r="BI163" s="14"/>
      <c r="BJ163" s="336">
        <v>44088</v>
      </c>
      <c r="BK163" s="336">
        <f ca="1">IF(BM163&gt;0,BL163,IF(BJ163&lt;TODAY(),WORKDAY(TODAY(),10),BJ163))</f>
        <v>44001</v>
      </c>
      <c r="BL163" s="41">
        <v>44001</v>
      </c>
      <c r="BM163" s="14" t="s">
        <v>872</v>
      </c>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336">
        <f>WORKDAY(BJ163,20)</f>
        <v>44116</v>
      </c>
      <c r="CR163" s="336">
        <f ca="1">IF(BM163&gt;0,WORKDAY(BK163,20),"-")</f>
        <v>44029</v>
      </c>
      <c r="CS163" s="336">
        <v>44033</v>
      </c>
      <c r="CT163" s="325" t="s">
        <v>905</v>
      </c>
      <c r="CU163" s="143">
        <v>1</v>
      </c>
      <c r="CV163" s="41">
        <f>FG163-(0)</f>
        <v>43624</v>
      </c>
      <c r="CW163" s="41">
        <f ca="1">IF(CT163&gt;0,WORKDAY(CR163,10),"-")</f>
        <v>44043</v>
      </c>
      <c r="CX163" s="14"/>
      <c r="CY163" s="14"/>
      <c r="CZ163" s="41" t="str">
        <f>IF(CY163&gt;0,WORKDAY(CV163,10),"-")</f>
        <v>-</v>
      </c>
      <c r="DA163" s="41" t="str">
        <f>IF(CY163&gt;0,WORKDAY(CW163,10),"-")</f>
        <v>-</v>
      </c>
      <c r="DB163" s="14"/>
      <c r="DC163" s="14"/>
      <c r="DD163" s="143"/>
      <c r="DE163" s="41" t="str">
        <f>IF(DC163&gt;0,WORKDAY(CZ163,10),"-")</f>
        <v>-</v>
      </c>
      <c r="DF163" s="41" t="str">
        <f>IF(DC163&gt;0,WORKDAY(DA163,10),"-")</f>
        <v>-</v>
      </c>
      <c r="DG163" s="14"/>
      <c r="DH163" s="14"/>
      <c r="DI163" s="41" t="str">
        <f>IF(DH163&gt;0,WORKDAY(DE163,10),"-")</f>
        <v>-</v>
      </c>
      <c r="DJ163" s="41" t="str">
        <f>IF(DH163&gt;0,WORKDAY(DF163,10),"-")</f>
        <v>-</v>
      </c>
      <c r="DK163" s="14"/>
      <c r="DL163" s="14"/>
      <c r="DM163" s="143"/>
      <c r="DN163" s="41" t="str">
        <f>IF(DL163&gt;0,WORKDAY(DI163,10),"-")</f>
        <v>-</v>
      </c>
      <c r="DO163" s="41" t="str">
        <f>IF(DL163&gt;0,WORKDAY(DJ163,10),"-")</f>
        <v>-</v>
      </c>
      <c r="DP163" s="14"/>
      <c r="DQ163" s="14"/>
      <c r="DR163" s="41" t="str">
        <f>IF(DQ163&gt;0,WORKDAY(DN163,10),"-")</f>
        <v>-</v>
      </c>
      <c r="DS163" s="41" t="str">
        <f>IF(DQ163&gt;0,WORKDAY(DO163,10),"-")</f>
        <v>-</v>
      </c>
      <c r="DT163" s="14"/>
      <c r="DU163" s="14"/>
      <c r="DV163" s="205"/>
      <c r="DW163" s="41" t="str">
        <f>IF(DU163&gt;0,WORKDAY(DR163,10),"-")</f>
        <v>-</v>
      </c>
      <c r="DX163" s="41" t="str">
        <f>IF(DU163&gt;0,WORKDAY(DS163,10),"-")</f>
        <v>-</v>
      </c>
      <c r="DY163" s="14"/>
      <c r="DZ163" s="14"/>
      <c r="EA163" s="41" t="str">
        <f>IF(DZ163&gt;0,WORKDAY(DW163,10),"-")</f>
        <v>-</v>
      </c>
      <c r="EB163" s="41" t="str">
        <f>IF(DZ163&gt;0,WORKDAY(DX163,10),"-")</f>
        <v>-</v>
      </c>
      <c r="EC163" s="14"/>
      <c r="ED163" s="14"/>
      <c r="EE163" s="205"/>
      <c r="EF163" s="41" t="str">
        <f>IF(ED163&gt;0,WORKDAY(EA163,10),"-")</f>
        <v>-</v>
      </c>
      <c r="EG163" s="41" t="str">
        <f>IF(ED163&gt;0,WORKDAY(EB163,10),"-")</f>
        <v>-</v>
      </c>
      <c r="EH163" s="14"/>
      <c r="EI163" s="14"/>
      <c r="EJ163" s="41" t="str">
        <f>IF(EI163&gt;0,WORKDAY(EF163,10),"-")</f>
        <v>-</v>
      </c>
      <c r="EK163" s="41" t="str">
        <f>IF(EI163&gt;0,WORKDAY(EG163,10),"-")</f>
        <v>-</v>
      </c>
      <c r="EL163" s="14"/>
      <c r="EM163" s="14"/>
      <c r="EN163" s="205"/>
      <c r="EO163" s="41" t="str">
        <f>IF(EM163&gt;0,WORKDAY(EJ163,10),"-")</f>
        <v>-</v>
      </c>
      <c r="EP163" s="41" t="str">
        <f>IF(EM163&gt;0,WORKDAY(EK163,10),"-")</f>
        <v>-</v>
      </c>
      <c r="EQ163" s="14"/>
      <c r="ER163" s="14"/>
      <c r="ES163" s="41" t="str">
        <f>IF(ER163&gt;0,WORKDAY(EO163,10),"-")</f>
        <v>-</v>
      </c>
      <c r="ET163" s="41" t="str">
        <f>IF(ER163&gt;0,WORKDAY(EP163,10),"-")</f>
        <v>-</v>
      </c>
      <c r="EU163" s="14"/>
      <c r="EV163" s="14"/>
      <c r="EW163" s="205"/>
      <c r="EX163" s="41" t="str">
        <f>IF(EV163&gt;0,WORKDAY(ES163,10),"-")</f>
        <v>-</v>
      </c>
      <c r="EY163" s="41" t="str">
        <f>IF(EV163&gt;0,WORKDAY(ET163,10),"-")</f>
        <v>-</v>
      </c>
      <c r="EZ163" s="14"/>
      <c r="FA163" s="14"/>
      <c r="FB163" s="41" t="str">
        <f>IF(FA163&gt;0,WORKDAY(EX163,10),"-")</f>
        <v>-</v>
      </c>
      <c r="FC163" s="41" t="str">
        <f>IF(FA163&gt;0,WORKDAY(EY163,10),"-")</f>
        <v>-</v>
      </c>
      <c r="FD163" s="14"/>
      <c r="FE163" s="14"/>
      <c r="FF163" s="295"/>
      <c r="FG163" s="41">
        <v>43624</v>
      </c>
      <c r="FH163" s="41">
        <f t="shared" ca="1" si="192"/>
        <v>44089</v>
      </c>
      <c r="FI163" s="41"/>
      <c r="FJ163" s="14"/>
      <c r="FK163" s="41" t="str">
        <f>IF(FJ163&gt;0,WORKDAY(FG163,10),"-")</f>
        <v>-</v>
      </c>
      <c r="FL163" s="41" t="str">
        <f>IF(FJ163&gt;0,WORKDAY(FH163,10),"-")</f>
        <v>-</v>
      </c>
      <c r="FM163" s="14"/>
      <c r="FN163" s="14"/>
      <c r="FO163" s="143"/>
      <c r="FP163" s="41">
        <v>43624</v>
      </c>
      <c r="FQ163" s="41" t="str">
        <f t="shared" si="193"/>
        <v>-</v>
      </c>
      <c r="FR163" s="14"/>
      <c r="FS163" s="14"/>
      <c r="FT163" s="41" t="str">
        <f>IF(FS163&gt;0,WORKDAY(FP163,10),"-")</f>
        <v>-</v>
      </c>
      <c r="FU163" s="41" t="str">
        <f>IF(FS163&gt;0,WORKDAY(FQ163,10),"-")</f>
        <v>-</v>
      </c>
      <c r="FV163" s="14"/>
      <c r="FW163" s="14"/>
      <c r="FX163" s="205"/>
      <c r="FY163" s="41">
        <v>43624</v>
      </c>
      <c r="FZ163" s="41" t="str">
        <f t="shared" si="194"/>
        <v>-</v>
      </c>
      <c r="GA163" s="14"/>
      <c r="GB163" s="14"/>
      <c r="GC163" s="41" t="str">
        <f>IF(GB163&gt;0,WORKDAY(FY163,10),"-")</f>
        <v>-</v>
      </c>
      <c r="GD163" s="41" t="str">
        <f>IF(GB163&gt;0,WORKDAY(FZ163,10),"-")</f>
        <v>-</v>
      </c>
      <c r="GE163" s="14"/>
      <c r="GF163" s="14"/>
      <c r="GG163" s="205"/>
      <c r="GH163" s="41"/>
      <c r="GI163" s="41"/>
      <c r="GJ163" s="14"/>
      <c r="GK163" s="14"/>
      <c r="GL163" s="41" t="str">
        <f>IF(GK163&gt;0,WORKDAY(GH163,10),"-")</f>
        <v>-</v>
      </c>
      <c r="GM163" s="41" t="str">
        <f>IF(GK163&gt;0,WORKDAY(GI163,10),"-")</f>
        <v>-</v>
      </c>
      <c r="GN163" s="14"/>
      <c r="GO163" s="14"/>
      <c r="GP163" s="228"/>
      <c r="GQ163" s="295"/>
      <c r="GR163" s="295"/>
      <c r="GS163" s="295"/>
      <c r="GT163" s="295"/>
      <c r="GU163" s="295"/>
      <c r="GV163" s="295"/>
      <c r="GW163" s="295"/>
      <c r="GX163" s="295"/>
      <c r="GY163" s="295"/>
      <c r="GZ163" s="147"/>
      <c r="HA163" s="143">
        <f t="shared" ca="1" si="164"/>
        <v>1</v>
      </c>
      <c r="HB163" s="44">
        <f t="shared" ca="1" si="165"/>
        <v>1.3819095477386936E-3</v>
      </c>
      <c r="HC163" s="44">
        <f t="shared" ca="1" si="166"/>
        <v>2.5125628140703518E-3</v>
      </c>
      <c r="HD163" s="44">
        <f t="shared" ca="1" si="167"/>
        <v>2.2357723577235778E-3</v>
      </c>
      <c r="HE163" s="44">
        <f t="shared" ca="1" si="168"/>
        <v>4.0650406504065045E-3</v>
      </c>
      <c r="HF163" s="44"/>
      <c r="HG163" s="44"/>
      <c r="HH163" s="261"/>
      <c r="HI163" s="14" t="str">
        <f t="shared" si="169"/>
        <v>GA</v>
      </c>
      <c r="HJ163" s="41">
        <f t="shared" si="170"/>
        <v>44001</v>
      </c>
      <c r="HK163" s="267" t="str">
        <f t="shared" si="171"/>
        <v>A1</v>
      </c>
      <c r="HL163" s="268" t="str">
        <f t="shared" si="172"/>
        <v>0055-P2-GA1-CPC-TRM-00507</v>
      </c>
      <c r="HM163" s="320">
        <v>1</v>
      </c>
      <c r="HN163" t="s">
        <v>824</v>
      </c>
      <c r="HO163" s="351">
        <f t="shared" si="173"/>
        <v>1</v>
      </c>
      <c r="HP163" s="351" t="str">
        <f t="shared" si="174"/>
        <v>не выгружено 00</v>
      </c>
      <c r="HQ163" s="351" t="str">
        <f t="shared" si="175"/>
        <v>выгружено A1</v>
      </c>
      <c r="HR163" s="351">
        <f t="shared" si="176"/>
        <v>1</v>
      </c>
      <c r="HS163" s="351" t="b">
        <f t="shared" si="177"/>
        <v>0</v>
      </c>
      <c r="HT163" s="351" t="str">
        <f t="shared" si="178"/>
        <v>Выпустить в 00</v>
      </c>
      <c r="HU163" s="351" t="str">
        <f t="shared" si="179"/>
        <v>0055-P2-CPC-GA1-TRM-00409</v>
      </c>
      <c r="HV163" s="351">
        <f t="shared" si="180"/>
        <v>44001</v>
      </c>
      <c r="HW163" s="351" t="str">
        <f t="shared" si="181"/>
        <v>0055-P2-CPC-GA1-TRM-00409</v>
      </c>
      <c r="HX163" s="351">
        <f t="shared" si="182"/>
        <v>44033</v>
      </c>
      <c r="HY163" s="364"/>
      <c r="HZ163" s="361" t="str">
        <f t="shared" si="183"/>
        <v>выгружено</v>
      </c>
      <c r="IA163" s="361" t="str">
        <f t="shared" si="184"/>
        <v>A1</v>
      </c>
      <c r="IB163" s="361">
        <f t="shared" si="185"/>
        <v>1</v>
      </c>
      <c r="IC163" s="361">
        <f t="shared" si="186"/>
        <v>1</v>
      </c>
      <c r="ID163" s="351" t="str">
        <f t="shared" si="187"/>
        <v>1</v>
      </c>
      <c r="IE163" s="351" t="s">
        <v>894</v>
      </c>
      <c r="IF163" s="356">
        <v>1</v>
      </c>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row>
    <row r="164" spans="1:287" s="1" customFormat="1" ht="42.75" customHeight="1">
      <c r="A164" s="15"/>
      <c r="B164" s="31" t="s">
        <v>164</v>
      </c>
      <c r="C164" s="31" t="s">
        <v>165</v>
      </c>
      <c r="D164" s="14"/>
      <c r="E164" s="14"/>
      <c r="F164" s="14"/>
      <c r="G164" s="14"/>
      <c r="H164" s="14" t="s">
        <v>723</v>
      </c>
      <c r="I164" s="14" t="s">
        <v>724</v>
      </c>
      <c r="J164" s="14"/>
      <c r="K164" s="14"/>
      <c r="L164" s="14"/>
      <c r="M164" s="14"/>
      <c r="N164" s="14"/>
      <c r="O164" s="14"/>
      <c r="P164" s="14" t="s">
        <v>725</v>
      </c>
      <c r="Q164" s="14" t="s">
        <v>726</v>
      </c>
      <c r="R164" s="14" t="s">
        <v>213</v>
      </c>
      <c r="S164" s="14" t="s">
        <v>402</v>
      </c>
      <c r="T164" s="14" t="s">
        <v>405</v>
      </c>
      <c r="U164" s="14" t="s">
        <v>166</v>
      </c>
      <c r="V164" s="14"/>
      <c r="W164" s="14" t="str">
        <f>CONCATENATE(X164,"-",Y164,"-",Z164,AA164,,AB164,"-",AC164)</f>
        <v>4-30-JRCC-0001</v>
      </c>
      <c r="X164" s="31">
        <v>4</v>
      </c>
      <c r="Y164" s="31">
        <v>30</v>
      </c>
      <c r="Z164" s="14" t="s">
        <v>339</v>
      </c>
      <c r="AA164" s="14" t="s">
        <v>331</v>
      </c>
      <c r="AB164" s="14"/>
      <c r="AC164" s="31" t="s">
        <v>194</v>
      </c>
      <c r="AD164" s="14"/>
      <c r="AE164" s="31">
        <v>3</v>
      </c>
      <c r="AF164" s="31">
        <v>3</v>
      </c>
      <c r="AG164" s="31" t="s">
        <v>174</v>
      </c>
      <c r="AH164" s="31">
        <v>437</v>
      </c>
      <c r="AI164" s="31" t="s">
        <v>194</v>
      </c>
      <c r="AJ164" s="14"/>
      <c r="AK164" s="14"/>
      <c r="AL164" s="14" t="s">
        <v>131</v>
      </c>
      <c r="AM164" s="14"/>
      <c r="AN164" s="14" t="s">
        <v>177</v>
      </c>
      <c r="AO164" s="14" t="str">
        <f>CONCATENATE("0055-",B164,"-",C164,"-","4",".",AE164,".",AF164,".",AG164,".",AH164,"-",AL164,".",AN164,"-",AI164)</f>
        <v>0055-CPC-GA1-4.3.3.30.437-ASK2.V0-0001</v>
      </c>
      <c r="AP164" s="14" t="str">
        <f>CONCATENATE("0055-",B164,"-",C164,"-","4",".",AE164,".",AF164,".",AG164,".",AH164,"-",AL164,"-",AN164,"-",AI164,"_",BD164,"_",U164)</f>
        <v>0055-CPC-GA1-4.3.3.30.437-ASK2-V0-0001_A1_ER</v>
      </c>
      <c r="AQ164" s="21" t="s">
        <v>357</v>
      </c>
      <c r="AR164" s="21" t="s">
        <v>362</v>
      </c>
      <c r="AS164" s="21"/>
      <c r="AT164" s="21"/>
      <c r="AU164" s="21" t="s">
        <v>351</v>
      </c>
      <c r="AV164" s="21" t="s">
        <v>367</v>
      </c>
      <c r="AW164" s="21" t="str">
        <f>CONCATENATE(AQ164," ",AS164,CHAR(10),W164,CHAR(10),AU164)</f>
        <v>Cabinet of Data Acquisition and Transmission Device  
4-30-JRCC-0001
General view drawings</v>
      </c>
      <c r="AX164" s="21" t="str">
        <f>CONCATENATE(AR164," ",AT164,CHAR(10),W164,CHAR(10),AV164)</f>
        <v>Шкаф УСПД 
4-30-JRCC-0001
Чертеж общего вида</v>
      </c>
      <c r="AY164" s="14"/>
      <c r="AZ164" s="14" t="s">
        <v>798</v>
      </c>
      <c r="BA164" s="14" t="s">
        <v>600</v>
      </c>
      <c r="BB164" s="14" t="str">
        <f t="shared" si="190"/>
        <v>A1</v>
      </c>
      <c r="BC164" s="14" t="str">
        <f t="shared" si="195"/>
        <v>IFR</v>
      </c>
      <c r="BD164" s="14" t="str">
        <f>BB164</f>
        <v>A1</v>
      </c>
      <c r="BE164" s="14"/>
      <c r="BF164" s="14"/>
      <c r="BG164" s="20"/>
      <c r="BH164" s="14"/>
      <c r="BI164" s="14"/>
      <c r="BJ164" s="336">
        <v>44088</v>
      </c>
      <c r="BK164" s="336">
        <f ca="1">IF(BM164&gt;0,BL164,IF(BJ164&lt;TODAY(),WORKDAY(TODAY(),10),BJ164))</f>
        <v>44001</v>
      </c>
      <c r="BL164" s="41">
        <v>44001</v>
      </c>
      <c r="BM164" s="14" t="s">
        <v>872</v>
      </c>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336">
        <f>WORKDAY(BJ164,20)</f>
        <v>44116</v>
      </c>
      <c r="CR164" s="336">
        <f ca="1">IF(BM164&gt;0,WORKDAY(BK164,20),"-")</f>
        <v>44029</v>
      </c>
      <c r="CS164" s="336">
        <v>44033</v>
      </c>
      <c r="CT164" s="325" t="s">
        <v>905</v>
      </c>
      <c r="CU164" s="143">
        <v>1</v>
      </c>
      <c r="CV164" s="41">
        <f>FG164-(0)</f>
        <v>43624</v>
      </c>
      <c r="CW164" s="41">
        <f ca="1">IF(CT164&gt;0,WORKDAY(CR164,10),"-")</f>
        <v>44043</v>
      </c>
      <c r="CX164" s="14"/>
      <c r="CY164" s="14"/>
      <c r="CZ164" s="41" t="str">
        <f>IF(CY164&gt;0,WORKDAY(CV164,10),"-")</f>
        <v>-</v>
      </c>
      <c r="DA164" s="41" t="str">
        <f>IF(CY164&gt;0,WORKDAY(CW164,10),"-")</f>
        <v>-</v>
      </c>
      <c r="DB164" s="14"/>
      <c r="DC164" s="14"/>
      <c r="DD164" s="143"/>
      <c r="DE164" s="41" t="str">
        <f>IF(DC164&gt;0,WORKDAY(CZ164,10),"-")</f>
        <v>-</v>
      </c>
      <c r="DF164" s="41" t="str">
        <f>IF(DC164&gt;0,WORKDAY(DA164,10),"-")</f>
        <v>-</v>
      </c>
      <c r="DG164" s="14"/>
      <c r="DH164" s="14"/>
      <c r="DI164" s="41" t="str">
        <f>IF(DH164&gt;0,WORKDAY(DE164,10),"-")</f>
        <v>-</v>
      </c>
      <c r="DJ164" s="41" t="str">
        <f>IF(DH164&gt;0,WORKDAY(DF164,10),"-")</f>
        <v>-</v>
      </c>
      <c r="DK164" s="14"/>
      <c r="DL164" s="14"/>
      <c r="DM164" s="143"/>
      <c r="DN164" s="41" t="str">
        <f>IF(DL164&gt;0,WORKDAY(DI164,10),"-")</f>
        <v>-</v>
      </c>
      <c r="DO164" s="41" t="str">
        <f>IF(DL164&gt;0,WORKDAY(DJ164,10),"-")</f>
        <v>-</v>
      </c>
      <c r="DP164" s="14"/>
      <c r="DQ164" s="14"/>
      <c r="DR164" s="41" t="str">
        <f>IF(DQ164&gt;0,WORKDAY(DN164,10),"-")</f>
        <v>-</v>
      </c>
      <c r="DS164" s="41" t="str">
        <f>IF(DQ164&gt;0,WORKDAY(DO164,10),"-")</f>
        <v>-</v>
      </c>
      <c r="DT164" s="14"/>
      <c r="DU164" s="14"/>
      <c r="DV164" s="205"/>
      <c r="DW164" s="41" t="str">
        <f>IF(DU164&gt;0,WORKDAY(DR164,10),"-")</f>
        <v>-</v>
      </c>
      <c r="DX164" s="41" t="str">
        <f>IF(DU164&gt;0,WORKDAY(DS164,10),"-")</f>
        <v>-</v>
      </c>
      <c r="DY164" s="14"/>
      <c r="DZ164" s="14"/>
      <c r="EA164" s="41" t="str">
        <f>IF(DZ164&gt;0,WORKDAY(DW164,10),"-")</f>
        <v>-</v>
      </c>
      <c r="EB164" s="41" t="str">
        <f>IF(DZ164&gt;0,WORKDAY(DX164,10),"-")</f>
        <v>-</v>
      </c>
      <c r="EC164" s="14"/>
      <c r="ED164" s="14"/>
      <c r="EE164" s="205"/>
      <c r="EF164" s="41" t="str">
        <f>IF(ED164&gt;0,WORKDAY(EA164,10),"-")</f>
        <v>-</v>
      </c>
      <c r="EG164" s="41" t="str">
        <f>IF(ED164&gt;0,WORKDAY(EB164,10),"-")</f>
        <v>-</v>
      </c>
      <c r="EH164" s="14"/>
      <c r="EI164" s="14"/>
      <c r="EJ164" s="41" t="str">
        <f>IF(EI164&gt;0,WORKDAY(EF164,10),"-")</f>
        <v>-</v>
      </c>
      <c r="EK164" s="41" t="str">
        <f>IF(EI164&gt;0,WORKDAY(EG164,10),"-")</f>
        <v>-</v>
      </c>
      <c r="EL164" s="14"/>
      <c r="EM164" s="14"/>
      <c r="EN164" s="205"/>
      <c r="EO164" s="41" t="str">
        <f>IF(EM164&gt;0,WORKDAY(EJ164,10),"-")</f>
        <v>-</v>
      </c>
      <c r="EP164" s="41" t="str">
        <f>IF(EM164&gt;0,WORKDAY(EK164,10),"-")</f>
        <v>-</v>
      </c>
      <c r="EQ164" s="14"/>
      <c r="ER164" s="14"/>
      <c r="ES164" s="41" t="str">
        <f>IF(ER164&gt;0,WORKDAY(EO164,10),"-")</f>
        <v>-</v>
      </c>
      <c r="ET164" s="41" t="str">
        <f>IF(ER164&gt;0,WORKDAY(EP164,10),"-")</f>
        <v>-</v>
      </c>
      <c r="EU164" s="14"/>
      <c r="EV164" s="14"/>
      <c r="EW164" s="205"/>
      <c r="EX164" s="41" t="str">
        <f>IF(EV164&gt;0,WORKDAY(ES164,10),"-")</f>
        <v>-</v>
      </c>
      <c r="EY164" s="41" t="str">
        <f>IF(EV164&gt;0,WORKDAY(ET164,10),"-")</f>
        <v>-</v>
      </c>
      <c r="EZ164" s="14"/>
      <c r="FA164" s="14"/>
      <c r="FB164" s="41" t="str">
        <f>IF(FA164&gt;0,WORKDAY(EX164,10),"-")</f>
        <v>-</v>
      </c>
      <c r="FC164" s="41" t="str">
        <f>IF(FA164&gt;0,WORKDAY(EY164,10),"-")</f>
        <v>-</v>
      </c>
      <c r="FD164" s="14"/>
      <c r="FE164" s="14"/>
      <c r="FF164" s="295"/>
      <c r="FG164" s="41">
        <v>43624</v>
      </c>
      <c r="FH164" s="41">
        <f t="shared" ca="1" si="192"/>
        <v>44089</v>
      </c>
      <c r="FI164" s="41"/>
      <c r="FJ164" s="14"/>
      <c r="FK164" s="41" t="str">
        <f>IF(FJ164&gt;0,WORKDAY(FG164,10),"-")</f>
        <v>-</v>
      </c>
      <c r="FL164" s="41" t="str">
        <f>IF(FJ164&gt;0,WORKDAY(FH164,10),"-")</f>
        <v>-</v>
      </c>
      <c r="FM164" s="14"/>
      <c r="FN164" s="14"/>
      <c r="FO164" s="143"/>
      <c r="FP164" s="41">
        <v>43624</v>
      </c>
      <c r="FQ164" s="41" t="str">
        <f t="shared" si="193"/>
        <v>-</v>
      </c>
      <c r="FR164" s="14"/>
      <c r="FS164" s="14"/>
      <c r="FT164" s="41" t="str">
        <f>IF(FS164&gt;0,WORKDAY(FP164,10),"-")</f>
        <v>-</v>
      </c>
      <c r="FU164" s="41" t="str">
        <f>IF(FS164&gt;0,WORKDAY(FQ164,10),"-")</f>
        <v>-</v>
      </c>
      <c r="FV164" s="14"/>
      <c r="FW164" s="14"/>
      <c r="FX164" s="205"/>
      <c r="FY164" s="41">
        <v>43624</v>
      </c>
      <c r="FZ164" s="41" t="str">
        <f t="shared" si="194"/>
        <v>-</v>
      </c>
      <c r="GA164" s="14"/>
      <c r="GB164" s="14"/>
      <c r="GC164" s="41" t="str">
        <f>IF(GB164&gt;0,WORKDAY(FY164,10),"-")</f>
        <v>-</v>
      </c>
      <c r="GD164" s="41" t="str">
        <f>IF(GB164&gt;0,WORKDAY(FZ164,10),"-")</f>
        <v>-</v>
      </c>
      <c r="GE164" s="14"/>
      <c r="GF164" s="14"/>
      <c r="GG164" s="205"/>
      <c r="GH164" s="41"/>
      <c r="GI164" s="41"/>
      <c r="GJ164" s="14"/>
      <c r="GK164" s="14"/>
      <c r="GL164" s="41" t="str">
        <f>IF(GK164&gt;0,WORKDAY(GH164,10),"-")</f>
        <v>-</v>
      </c>
      <c r="GM164" s="41" t="str">
        <f>IF(GK164&gt;0,WORKDAY(GI164,10),"-")</f>
        <v>-</v>
      </c>
      <c r="GN164" s="14"/>
      <c r="GO164" s="14"/>
      <c r="GP164" s="228"/>
      <c r="GQ164" s="295"/>
      <c r="GR164" s="295"/>
      <c r="GS164" s="295"/>
      <c r="GT164" s="295"/>
      <c r="GU164" s="295"/>
      <c r="GV164" s="295"/>
      <c r="GW164" s="295"/>
      <c r="GX164" s="295"/>
      <c r="GY164" s="295"/>
      <c r="GZ164" s="147"/>
      <c r="HA164" s="143">
        <f t="shared" ca="1" si="164"/>
        <v>1</v>
      </c>
      <c r="HB164" s="44">
        <f t="shared" ca="1" si="165"/>
        <v>1.3819095477386936E-3</v>
      </c>
      <c r="HC164" s="44">
        <f t="shared" ca="1" si="166"/>
        <v>2.5125628140703518E-3</v>
      </c>
      <c r="HD164" s="44">
        <f t="shared" ca="1" si="167"/>
        <v>2.2357723577235778E-3</v>
      </c>
      <c r="HE164" s="44">
        <f t="shared" ca="1" si="168"/>
        <v>4.0650406504065045E-3</v>
      </c>
      <c r="HF164" s="44"/>
      <c r="HG164" s="44"/>
      <c r="HH164" s="261"/>
      <c r="HI164" s="14" t="str">
        <f t="shared" si="169"/>
        <v>GA</v>
      </c>
      <c r="HJ164" s="41">
        <f t="shared" si="170"/>
        <v>44001</v>
      </c>
      <c r="HK164" s="267" t="str">
        <f t="shared" si="171"/>
        <v>A1</v>
      </c>
      <c r="HL164" s="268" t="str">
        <f t="shared" si="172"/>
        <v>0055-P2-GA1-CPC-TRM-00507</v>
      </c>
      <c r="HM164" s="320">
        <v>1</v>
      </c>
      <c r="HN164" t="s">
        <v>824</v>
      </c>
      <c r="HO164" s="351">
        <f t="shared" si="173"/>
        <v>1</v>
      </c>
      <c r="HP164" s="351" t="str">
        <f t="shared" si="174"/>
        <v>не выгружено 00</v>
      </c>
      <c r="HQ164" s="351" t="str">
        <f t="shared" si="175"/>
        <v>выгружено A1</v>
      </c>
      <c r="HR164" s="351">
        <f t="shared" si="176"/>
        <v>1</v>
      </c>
      <c r="HS164" s="351" t="b">
        <f t="shared" si="177"/>
        <v>0</v>
      </c>
      <c r="HT164" s="351" t="str">
        <f t="shared" si="178"/>
        <v>Выпустить в 00</v>
      </c>
      <c r="HU164" s="351" t="str">
        <f t="shared" si="179"/>
        <v>0055-P2-CPC-GA1-TRM-00409</v>
      </c>
      <c r="HV164" s="351">
        <f t="shared" si="180"/>
        <v>44001</v>
      </c>
      <c r="HW164" s="351" t="str">
        <f t="shared" si="181"/>
        <v>0055-P2-CPC-GA1-TRM-00409</v>
      </c>
      <c r="HX164" s="351">
        <f t="shared" si="182"/>
        <v>44033</v>
      </c>
      <c r="HY164" s="364"/>
      <c r="HZ164" s="361" t="str">
        <f t="shared" si="183"/>
        <v>выгружено</v>
      </c>
      <c r="IA164" s="361" t="str">
        <f t="shared" si="184"/>
        <v>A1</v>
      </c>
      <c r="IB164" s="361">
        <f t="shared" si="185"/>
        <v>1</v>
      </c>
      <c r="IC164" s="361">
        <f t="shared" si="186"/>
        <v>1</v>
      </c>
      <c r="ID164" s="351" t="str">
        <f t="shared" si="187"/>
        <v>1</v>
      </c>
      <c r="IE164" s="351" t="s">
        <v>894</v>
      </c>
      <c r="IF164" s="356">
        <v>1</v>
      </c>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row>
    <row r="165" spans="1:287" s="1" customFormat="1" ht="42.75" customHeight="1">
      <c r="A165" s="15"/>
      <c r="B165" s="31" t="s">
        <v>164</v>
      </c>
      <c r="C165" s="31" t="s">
        <v>165</v>
      </c>
      <c r="D165" s="14"/>
      <c r="E165" s="14"/>
      <c r="F165" s="14"/>
      <c r="G165" s="14"/>
      <c r="H165" s="14" t="s">
        <v>723</v>
      </c>
      <c r="I165" s="14" t="s">
        <v>724</v>
      </c>
      <c r="J165" s="14"/>
      <c r="K165" s="14"/>
      <c r="L165" s="14"/>
      <c r="M165" s="14"/>
      <c r="N165" s="14"/>
      <c r="O165" s="14"/>
      <c r="P165" s="14" t="s">
        <v>725</v>
      </c>
      <c r="Q165" s="14" t="s">
        <v>726</v>
      </c>
      <c r="R165" s="14" t="s">
        <v>213</v>
      </c>
      <c r="S165" s="14" t="s">
        <v>402</v>
      </c>
      <c r="T165" s="14" t="s">
        <v>405</v>
      </c>
      <c r="U165" s="14" t="s">
        <v>166</v>
      </c>
      <c r="V165" s="14"/>
      <c r="W165" s="14" t="str">
        <f>CONCATENATE(X165,"-",Y165,"-",Z165,AA165,,AB165,"-",AC165)</f>
        <v>4-30-JRCC-0001</v>
      </c>
      <c r="X165" s="31">
        <v>4</v>
      </c>
      <c r="Y165" s="31">
        <v>30</v>
      </c>
      <c r="Z165" s="14" t="s">
        <v>339</v>
      </c>
      <c r="AA165" s="14" t="s">
        <v>331</v>
      </c>
      <c r="AB165" s="14"/>
      <c r="AC165" s="31" t="s">
        <v>194</v>
      </c>
      <c r="AD165" s="14"/>
      <c r="AE165" s="31">
        <v>3</v>
      </c>
      <c r="AF165" s="31">
        <v>3</v>
      </c>
      <c r="AG165" s="31" t="s">
        <v>174</v>
      </c>
      <c r="AH165" s="31">
        <v>437</v>
      </c>
      <c r="AI165" s="31" t="s">
        <v>194</v>
      </c>
      <c r="AJ165" s="14"/>
      <c r="AK165" s="14"/>
      <c r="AL165" s="14" t="s">
        <v>131</v>
      </c>
      <c r="AM165" s="14"/>
      <c r="AN165" s="14" t="s">
        <v>178</v>
      </c>
      <c r="AO165" s="14" t="str">
        <f>CONCATENATE("0055-",B165,"-",C165,"-","4",".",AE165,".",AF165,".",AG165,".",AH165,"-",AL165,".",AN165,"-",AI165)</f>
        <v>0055-CPC-GA1-4.3.3.30.437-ASK2.SB-0001</v>
      </c>
      <c r="AP165" s="14" t="str">
        <f>CONCATENATE("0055-",B165,"-",C165,"-","4",".",AE165,".",AF165,".",AG165,".",AH165,"-",AL165,"-",AN165,"-",AI165,"_",BD165,"_",U165)</f>
        <v>0055-CPC-GA1-4.3.3.30.437-ASK2-SB-0001_A1_ER</v>
      </c>
      <c r="AQ165" s="21" t="s">
        <v>357</v>
      </c>
      <c r="AR165" s="21" t="s">
        <v>362</v>
      </c>
      <c r="AS165" s="21"/>
      <c r="AT165" s="21"/>
      <c r="AU165" s="21" t="s">
        <v>352</v>
      </c>
      <c r="AV165" s="21" t="s">
        <v>368</v>
      </c>
      <c r="AW165" s="21" t="str">
        <f>CONCATENATE(AQ165," ",AS165,CHAR(10),W165,CHAR(10),AU165)</f>
        <v>Cabinet of Data Acquisition and Transmission Device  
4-30-JRCC-0001
Electrical circuits</v>
      </c>
      <c r="AX165" s="21" t="str">
        <f>CONCATENATE(AR165," ",AT165,CHAR(10),W165,CHAR(10),AV165)</f>
        <v>Шкаф УСПД 
4-30-JRCC-0001
Схема электрическая принципиальная</v>
      </c>
      <c r="AY165" s="14"/>
      <c r="AZ165" s="14" t="s">
        <v>798</v>
      </c>
      <c r="BA165" s="14" t="s">
        <v>600</v>
      </c>
      <c r="BB165" s="14" t="str">
        <f t="shared" si="190"/>
        <v>A1</v>
      </c>
      <c r="BC165" s="14" t="str">
        <f t="shared" si="195"/>
        <v>IFR</v>
      </c>
      <c r="BD165" s="14" t="str">
        <f>BB165</f>
        <v>A1</v>
      </c>
      <c r="BE165" s="14"/>
      <c r="BF165" s="14"/>
      <c r="BG165" s="20"/>
      <c r="BH165" s="14"/>
      <c r="BI165" s="14"/>
      <c r="BJ165" s="336">
        <v>44088</v>
      </c>
      <c r="BK165" s="336">
        <f ca="1">IF(BM165&gt;0,BL165,IF(BJ165&lt;TODAY(),WORKDAY(TODAY(),10),BJ165))</f>
        <v>44001</v>
      </c>
      <c r="BL165" s="41">
        <v>44001</v>
      </c>
      <c r="BM165" s="14" t="s">
        <v>872</v>
      </c>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336">
        <f>WORKDAY(BJ165,20)</f>
        <v>44116</v>
      </c>
      <c r="CR165" s="336">
        <f ca="1">IF(BM165&gt;0,WORKDAY(BK165,20),"-")</f>
        <v>44029</v>
      </c>
      <c r="CS165" s="336">
        <v>44033</v>
      </c>
      <c r="CT165" s="325" t="s">
        <v>905</v>
      </c>
      <c r="CU165" s="143">
        <v>1</v>
      </c>
      <c r="CV165" s="41">
        <f>FG165-(0)</f>
        <v>43624</v>
      </c>
      <c r="CW165" s="41">
        <f ca="1">IF(CT165&gt;0,WORKDAY(CR165,10),"-")</f>
        <v>44043</v>
      </c>
      <c r="CX165" s="14"/>
      <c r="CY165" s="14"/>
      <c r="CZ165" s="41" t="str">
        <f>IF(CY165&gt;0,WORKDAY(CV165,10),"-")</f>
        <v>-</v>
      </c>
      <c r="DA165" s="41" t="str">
        <f>IF(CY165&gt;0,WORKDAY(CW165,10),"-")</f>
        <v>-</v>
      </c>
      <c r="DB165" s="14"/>
      <c r="DC165" s="14"/>
      <c r="DD165" s="143"/>
      <c r="DE165" s="41" t="str">
        <f>IF(DC165&gt;0,WORKDAY(CZ165,10),"-")</f>
        <v>-</v>
      </c>
      <c r="DF165" s="41" t="str">
        <f>IF(DC165&gt;0,WORKDAY(DA165,10),"-")</f>
        <v>-</v>
      </c>
      <c r="DG165" s="14"/>
      <c r="DH165" s="14"/>
      <c r="DI165" s="41" t="str">
        <f>IF(DH165&gt;0,WORKDAY(DE165,10),"-")</f>
        <v>-</v>
      </c>
      <c r="DJ165" s="41" t="str">
        <f>IF(DH165&gt;0,WORKDAY(DF165,10),"-")</f>
        <v>-</v>
      </c>
      <c r="DK165" s="14"/>
      <c r="DL165" s="14"/>
      <c r="DM165" s="143"/>
      <c r="DN165" s="41" t="str">
        <f>IF(DL165&gt;0,WORKDAY(DI165,10),"-")</f>
        <v>-</v>
      </c>
      <c r="DO165" s="41" t="str">
        <f>IF(DL165&gt;0,WORKDAY(DJ165,10),"-")</f>
        <v>-</v>
      </c>
      <c r="DP165" s="14"/>
      <c r="DQ165" s="14"/>
      <c r="DR165" s="41" t="str">
        <f>IF(DQ165&gt;0,WORKDAY(DN165,10),"-")</f>
        <v>-</v>
      </c>
      <c r="DS165" s="41" t="str">
        <f>IF(DQ165&gt;0,WORKDAY(DO165,10),"-")</f>
        <v>-</v>
      </c>
      <c r="DT165" s="14"/>
      <c r="DU165" s="14"/>
      <c r="DV165" s="205"/>
      <c r="DW165" s="41" t="str">
        <f>IF(DU165&gt;0,WORKDAY(DR165,10),"-")</f>
        <v>-</v>
      </c>
      <c r="DX165" s="41" t="str">
        <f>IF(DU165&gt;0,WORKDAY(DS165,10),"-")</f>
        <v>-</v>
      </c>
      <c r="DY165" s="14"/>
      <c r="DZ165" s="14"/>
      <c r="EA165" s="41" t="str">
        <f>IF(DZ165&gt;0,WORKDAY(DW165,10),"-")</f>
        <v>-</v>
      </c>
      <c r="EB165" s="41" t="str">
        <f>IF(DZ165&gt;0,WORKDAY(DX165,10),"-")</f>
        <v>-</v>
      </c>
      <c r="EC165" s="14"/>
      <c r="ED165" s="14"/>
      <c r="EE165" s="205"/>
      <c r="EF165" s="41" t="str">
        <f>IF(ED165&gt;0,WORKDAY(EA165,10),"-")</f>
        <v>-</v>
      </c>
      <c r="EG165" s="41" t="str">
        <f>IF(ED165&gt;0,WORKDAY(EB165,10),"-")</f>
        <v>-</v>
      </c>
      <c r="EH165" s="14"/>
      <c r="EI165" s="14"/>
      <c r="EJ165" s="41" t="str">
        <f>IF(EI165&gt;0,WORKDAY(EF165,10),"-")</f>
        <v>-</v>
      </c>
      <c r="EK165" s="41" t="str">
        <f>IF(EI165&gt;0,WORKDAY(EG165,10),"-")</f>
        <v>-</v>
      </c>
      <c r="EL165" s="14"/>
      <c r="EM165" s="14"/>
      <c r="EN165" s="205"/>
      <c r="EO165" s="41" t="str">
        <f>IF(EM165&gt;0,WORKDAY(EJ165,10),"-")</f>
        <v>-</v>
      </c>
      <c r="EP165" s="41" t="str">
        <f>IF(EM165&gt;0,WORKDAY(EK165,10),"-")</f>
        <v>-</v>
      </c>
      <c r="EQ165" s="14"/>
      <c r="ER165" s="14"/>
      <c r="ES165" s="41" t="str">
        <f>IF(ER165&gt;0,WORKDAY(EO165,10),"-")</f>
        <v>-</v>
      </c>
      <c r="ET165" s="41" t="str">
        <f>IF(ER165&gt;0,WORKDAY(EP165,10),"-")</f>
        <v>-</v>
      </c>
      <c r="EU165" s="14"/>
      <c r="EV165" s="14"/>
      <c r="EW165" s="205"/>
      <c r="EX165" s="41" t="str">
        <f>IF(EV165&gt;0,WORKDAY(ES165,10),"-")</f>
        <v>-</v>
      </c>
      <c r="EY165" s="41" t="str">
        <f>IF(EV165&gt;0,WORKDAY(ET165,10),"-")</f>
        <v>-</v>
      </c>
      <c r="EZ165" s="14"/>
      <c r="FA165" s="14"/>
      <c r="FB165" s="41" t="str">
        <f>IF(FA165&gt;0,WORKDAY(EX165,10),"-")</f>
        <v>-</v>
      </c>
      <c r="FC165" s="41" t="str">
        <f>IF(FA165&gt;0,WORKDAY(EY165,10),"-")</f>
        <v>-</v>
      </c>
      <c r="FD165" s="14"/>
      <c r="FE165" s="14"/>
      <c r="FF165" s="295"/>
      <c r="FG165" s="41">
        <v>43624</v>
      </c>
      <c r="FH165" s="41">
        <f t="shared" ca="1" si="192"/>
        <v>44089</v>
      </c>
      <c r="FI165" s="41"/>
      <c r="FJ165" s="14"/>
      <c r="FK165" s="41" t="str">
        <f>IF(FJ165&gt;0,WORKDAY(FG165,10),"-")</f>
        <v>-</v>
      </c>
      <c r="FL165" s="41" t="str">
        <f>IF(FJ165&gt;0,WORKDAY(FH165,10),"-")</f>
        <v>-</v>
      </c>
      <c r="FM165" s="14"/>
      <c r="FN165" s="14"/>
      <c r="FO165" s="143"/>
      <c r="FP165" s="41">
        <v>43624</v>
      </c>
      <c r="FQ165" s="41" t="str">
        <f t="shared" si="193"/>
        <v>-</v>
      </c>
      <c r="FR165" s="14"/>
      <c r="FS165" s="14"/>
      <c r="FT165" s="41" t="str">
        <f>IF(FS165&gt;0,WORKDAY(FP165,10),"-")</f>
        <v>-</v>
      </c>
      <c r="FU165" s="41" t="str">
        <f>IF(FS165&gt;0,WORKDAY(FQ165,10),"-")</f>
        <v>-</v>
      </c>
      <c r="FV165" s="14"/>
      <c r="FW165" s="14"/>
      <c r="FX165" s="205"/>
      <c r="FY165" s="41">
        <v>43624</v>
      </c>
      <c r="FZ165" s="41" t="str">
        <f t="shared" si="194"/>
        <v>-</v>
      </c>
      <c r="GA165" s="14"/>
      <c r="GB165" s="14"/>
      <c r="GC165" s="41" t="str">
        <f>IF(GB165&gt;0,WORKDAY(FY165,10),"-")</f>
        <v>-</v>
      </c>
      <c r="GD165" s="41" t="str">
        <f>IF(GB165&gt;0,WORKDAY(FZ165,10),"-")</f>
        <v>-</v>
      </c>
      <c r="GE165" s="14"/>
      <c r="GF165" s="14"/>
      <c r="GG165" s="205"/>
      <c r="GH165" s="41"/>
      <c r="GI165" s="41"/>
      <c r="GJ165" s="14"/>
      <c r="GK165" s="14"/>
      <c r="GL165" s="41" t="str">
        <f>IF(GK165&gt;0,WORKDAY(GH165,10),"-")</f>
        <v>-</v>
      </c>
      <c r="GM165" s="41" t="str">
        <f>IF(GK165&gt;0,WORKDAY(GI165,10),"-")</f>
        <v>-</v>
      </c>
      <c r="GN165" s="14"/>
      <c r="GO165" s="14"/>
      <c r="GP165" s="228"/>
      <c r="GQ165" s="295"/>
      <c r="GR165" s="295"/>
      <c r="GS165" s="295"/>
      <c r="GT165" s="295"/>
      <c r="GU165" s="295"/>
      <c r="GV165" s="295"/>
      <c r="GW165" s="295"/>
      <c r="GX165" s="295"/>
      <c r="GY165" s="295"/>
      <c r="GZ165" s="147"/>
      <c r="HA165" s="143">
        <f t="shared" ca="1" si="164"/>
        <v>1</v>
      </c>
      <c r="HB165" s="44">
        <f t="shared" ca="1" si="165"/>
        <v>1.3819095477386936E-3</v>
      </c>
      <c r="HC165" s="44">
        <f t="shared" ca="1" si="166"/>
        <v>2.5125628140703518E-3</v>
      </c>
      <c r="HD165" s="44">
        <f t="shared" ca="1" si="167"/>
        <v>2.2357723577235778E-3</v>
      </c>
      <c r="HE165" s="44">
        <f t="shared" ca="1" si="168"/>
        <v>4.0650406504065045E-3</v>
      </c>
      <c r="HF165" s="44"/>
      <c r="HG165" s="44"/>
      <c r="HH165" s="261"/>
      <c r="HI165" s="14" t="str">
        <f t="shared" si="169"/>
        <v>GA</v>
      </c>
      <c r="HJ165" s="41">
        <f t="shared" si="170"/>
        <v>44001</v>
      </c>
      <c r="HK165" s="267" t="str">
        <f t="shared" si="171"/>
        <v>A1</v>
      </c>
      <c r="HL165" s="268" t="str">
        <f t="shared" si="172"/>
        <v>0055-P2-GA1-CPC-TRM-00507</v>
      </c>
      <c r="HM165" s="320">
        <v>1</v>
      </c>
      <c r="HN165" t="s">
        <v>824</v>
      </c>
      <c r="HO165" s="351">
        <f t="shared" si="173"/>
        <v>1</v>
      </c>
      <c r="HP165" s="351" t="str">
        <f t="shared" si="174"/>
        <v>не выгружено 00</v>
      </c>
      <c r="HQ165" s="351" t="str">
        <f t="shared" si="175"/>
        <v>выгружено A1</v>
      </c>
      <c r="HR165" s="351">
        <f t="shared" si="176"/>
        <v>1</v>
      </c>
      <c r="HS165" s="351" t="b">
        <f t="shared" si="177"/>
        <v>0</v>
      </c>
      <c r="HT165" s="351" t="str">
        <f t="shared" si="178"/>
        <v>Выпустить в 00</v>
      </c>
      <c r="HU165" s="351" t="str">
        <f t="shared" si="179"/>
        <v>0055-P2-CPC-GA1-TRM-00409</v>
      </c>
      <c r="HV165" s="351">
        <f t="shared" si="180"/>
        <v>44001</v>
      </c>
      <c r="HW165" s="351" t="str">
        <f t="shared" si="181"/>
        <v>0055-P2-CPC-GA1-TRM-00409</v>
      </c>
      <c r="HX165" s="351">
        <f t="shared" si="182"/>
        <v>44033</v>
      </c>
      <c r="HY165" s="364"/>
      <c r="HZ165" s="361" t="str">
        <f t="shared" si="183"/>
        <v>выгружено</v>
      </c>
      <c r="IA165" s="361" t="str">
        <f t="shared" si="184"/>
        <v>A1</v>
      </c>
      <c r="IB165" s="361">
        <f t="shared" si="185"/>
        <v>1</v>
      </c>
      <c r="IC165" s="361">
        <f t="shared" si="186"/>
        <v>1</v>
      </c>
      <c r="ID165" s="351" t="str">
        <f t="shared" si="187"/>
        <v>1</v>
      </c>
      <c r="IE165" s="351" t="s">
        <v>894</v>
      </c>
      <c r="IF165" s="356">
        <v>1</v>
      </c>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row>
    <row r="166" spans="1:287" s="1" customFormat="1" ht="42.75" customHeight="1">
      <c r="A166" s="15"/>
      <c r="B166" s="31" t="s">
        <v>164</v>
      </c>
      <c r="C166" s="31" t="s">
        <v>165</v>
      </c>
      <c r="D166" s="14"/>
      <c r="E166" s="14"/>
      <c r="F166" s="14"/>
      <c r="G166" s="14"/>
      <c r="H166" s="14" t="s">
        <v>723</v>
      </c>
      <c r="I166" s="14" t="s">
        <v>724</v>
      </c>
      <c r="J166" s="14"/>
      <c r="K166" s="14"/>
      <c r="L166" s="14"/>
      <c r="M166" s="14"/>
      <c r="N166" s="14"/>
      <c r="O166" s="14"/>
      <c r="P166" s="14" t="s">
        <v>725</v>
      </c>
      <c r="Q166" s="14" t="s">
        <v>726</v>
      </c>
      <c r="R166" s="14" t="s">
        <v>213</v>
      </c>
      <c r="S166" s="14" t="s">
        <v>402</v>
      </c>
      <c r="T166" s="14" t="s">
        <v>405</v>
      </c>
      <c r="U166" s="14" t="s">
        <v>166</v>
      </c>
      <c r="V166" s="14"/>
      <c r="W166" s="14" t="str">
        <f>CONCATENATE(X166,"-",Y166,"-",Z166,AA166,,AB166,"-",AC166)</f>
        <v>4-30-JRCC-0001</v>
      </c>
      <c r="X166" s="31">
        <v>4</v>
      </c>
      <c r="Y166" s="31">
        <v>30</v>
      </c>
      <c r="Z166" s="14" t="s">
        <v>339</v>
      </c>
      <c r="AA166" s="14" t="s">
        <v>331</v>
      </c>
      <c r="AB166" s="14"/>
      <c r="AC166" s="31" t="s">
        <v>194</v>
      </c>
      <c r="AD166" s="14"/>
      <c r="AE166" s="31">
        <v>3</v>
      </c>
      <c r="AF166" s="31">
        <v>3</v>
      </c>
      <c r="AG166" s="31" t="s">
        <v>174</v>
      </c>
      <c r="AH166" s="31">
        <v>437</v>
      </c>
      <c r="AI166" s="31" t="s">
        <v>194</v>
      </c>
      <c r="AJ166" s="14"/>
      <c r="AK166" s="14"/>
      <c r="AL166" s="14" t="s">
        <v>131</v>
      </c>
      <c r="AM166" s="14"/>
      <c r="AN166" s="14" t="s">
        <v>675</v>
      </c>
      <c r="AO166" s="14" t="str">
        <f>CONCATENATE("0055-",B166,"-",C166,"-","4",".",AE166,".",AF166,".",AG166,".",AH166,"-",AL166,".",AN166,"-",AI166)</f>
        <v>0055-CPC-GA1-4.3.3.30.437-ASK2.JH-0001</v>
      </c>
      <c r="AP166" s="14" t="str">
        <f>CONCATENATE("0055-",B166,"-",C166,"-","4",".",AE166,".",AF166,".",AG166,".",AH166,"-",AL166,"-",AN166,"-",AI166,"_",BD166,"_",U166)</f>
        <v>0055-CPC-GA1-4.3.3.30.437-ASK2-JH-0001_00_ER</v>
      </c>
      <c r="AQ166" s="21" t="s">
        <v>357</v>
      </c>
      <c r="AR166" s="21" t="s">
        <v>362</v>
      </c>
      <c r="AS166" s="21"/>
      <c r="AT166" s="21"/>
      <c r="AU166" s="21" t="s">
        <v>315</v>
      </c>
      <c r="AV166" s="21" t="s">
        <v>316</v>
      </c>
      <c r="AW166" s="21" t="str">
        <f>CONCATENATE(AQ166," ",AS166,CHAR(10),W166,CHAR(10),AU166)</f>
        <v>Cabinet of Data Acquisition and Transmission Device  
4-30-JRCC-0001
Passport</v>
      </c>
      <c r="AX166" s="21" t="str">
        <f>CONCATENATE(AR166," ",AT166,CHAR(10),W166,CHAR(10),AV166)</f>
        <v>Шкаф УСПД 
4-30-JRCC-0001
Паспорт</v>
      </c>
      <c r="AY166" s="14"/>
      <c r="AZ166" s="14" t="s">
        <v>798</v>
      </c>
      <c r="BA166" s="14" t="s">
        <v>600</v>
      </c>
      <c r="BB166" s="14" t="str">
        <f t="shared" si="190"/>
        <v>00</v>
      </c>
      <c r="BC166" s="14" t="str">
        <f t="shared" si="195"/>
        <v>IFU</v>
      </c>
      <c r="BD166" s="14" t="str">
        <f>BB166</f>
        <v>00</v>
      </c>
      <c r="BE166" s="14"/>
      <c r="BF166" s="14"/>
      <c r="BG166" s="20"/>
      <c r="BH166" s="14"/>
      <c r="BI166" s="14"/>
      <c r="BJ166" s="336">
        <v>44088</v>
      </c>
      <c r="BK166" s="336">
        <f ca="1">IF(BM166&gt;0,BL166,IF(BJ166&lt;TODAY(),WORKDAY(TODAY(),10),BJ166))</f>
        <v>43997</v>
      </c>
      <c r="BL166" s="41">
        <v>43997</v>
      </c>
      <c r="BM166" s="14" t="s">
        <v>866</v>
      </c>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336">
        <f>WORKDAY(BJ166,20)</f>
        <v>44116</v>
      </c>
      <c r="CR166" s="336">
        <f ca="1">IF(BM166&gt;0,WORKDAY(BK166,20),"-")</f>
        <v>44025</v>
      </c>
      <c r="CS166" s="336">
        <v>44013</v>
      </c>
      <c r="CT166" s="325" t="s">
        <v>903</v>
      </c>
      <c r="CU166" s="143">
        <v>3</v>
      </c>
      <c r="CV166" s="41">
        <f>WORKDAY(CQ166,10)</f>
        <v>44130</v>
      </c>
      <c r="CW166" s="41">
        <f ca="1">IF(CT166&gt;0,WORKDAY(CR166,10),"-")</f>
        <v>44039</v>
      </c>
      <c r="CX166" s="14"/>
      <c r="CY166" s="14"/>
      <c r="CZ166" s="41" t="str">
        <f>IF(CY166&gt;0,WORKDAY(CV166,10),"-")</f>
        <v>-</v>
      </c>
      <c r="DA166" s="41" t="str">
        <f>IF(CY166&gt;0,WORKDAY(CW166,10),"-")</f>
        <v>-</v>
      </c>
      <c r="DB166" s="14"/>
      <c r="DC166" s="14"/>
      <c r="DD166" s="143"/>
      <c r="DE166" s="41" t="str">
        <f>IF(DC166&gt;0,WORKDAY(CZ166,10),"-")</f>
        <v>-</v>
      </c>
      <c r="DF166" s="41" t="str">
        <f>IF(DC166&gt;0,WORKDAY(DA166,10),"-")</f>
        <v>-</v>
      </c>
      <c r="DG166" s="14"/>
      <c r="DH166" s="14"/>
      <c r="DI166" s="41" t="str">
        <f>IF(DH166&gt;0,WORKDAY(DE166,10),"-")</f>
        <v>-</v>
      </c>
      <c r="DJ166" s="41" t="str">
        <f>IF(DH166&gt;0,WORKDAY(DF166,10),"-")</f>
        <v>-</v>
      </c>
      <c r="DK166" s="14"/>
      <c r="DL166" s="14"/>
      <c r="DM166" s="143"/>
      <c r="DN166" s="41" t="str">
        <f>IF(DL166&gt;0,WORKDAY(DI166,10),"-")</f>
        <v>-</v>
      </c>
      <c r="DO166" s="41" t="str">
        <f>IF(DL166&gt;0,WORKDAY(DJ166,10),"-")</f>
        <v>-</v>
      </c>
      <c r="DP166" s="14"/>
      <c r="DQ166" s="14"/>
      <c r="DR166" s="41" t="str">
        <f>IF(DQ166&gt;0,WORKDAY(DN166,10),"-")</f>
        <v>-</v>
      </c>
      <c r="DS166" s="41" t="str">
        <f>IF(DQ166&gt;0,WORKDAY(DO166,10),"-")</f>
        <v>-</v>
      </c>
      <c r="DT166" s="14"/>
      <c r="DU166" s="14"/>
      <c r="DV166" s="205"/>
      <c r="DW166" s="41" t="str">
        <f>IF(DU166&gt;0,WORKDAY(DR166,10),"-")</f>
        <v>-</v>
      </c>
      <c r="DX166" s="41" t="str">
        <f>IF(DU166&gt;0,WORKDAY(DS166,10),"-")</f>
        <v>-</v>
      </c>
      <c r="DY166" s="14"/>
      <c r="DZ166" s="14"/>
      <c r="EA166" s="41" t="str">
        <f>IF(DZ166&gt;0,WORKDAY(DW166,10),"-")</f>
        <v>-</v>
      </c>
      <c r="EB166" s="41" t="str">
        <f>IF(DZ166&gt;0,WORKDAY(DX166,10),"-")</f>
        <v>-</v>
      </c>
      <c r="EC166" s="14"/>
      <c r="ED166" s="14"/>
      <c r="EE166" s="205"/>
      <c r="EF166" s="41" t="str">
        <f>IF(ED166&gt;0,WORKDAY(EA166,10),"-")</f>
        <v>-</v>
      </c>
      <c r="EG166" s="41" t="str">
        <f>IF(ED166&gt;0,WORKDAY(EB166,10),"-")</f>
        <v>-</v>
      </c>
      <c r="EH166" s="14"/>
      <c r="EI166" s="14"/>
      <c r="EJ166" s="41" t="str">
        <f>IF(EI166&gt;0,WORKDAY(EF166,10),"-")</f>
        <v>-</v>
      </c>
      <c r="EK166" s="41" t="str">
        <f>IF(EI166&gt;0,WORKDAY(EG166,10),"-")</f>
        <v>-</v>
      </c>
      <c r="EL166" s="14"/>
      <c r="EM166" s="14"/>
      <c r="EN166" s="205"/>
      <c r="EO166" s="41" t="str">
        <f>IF(EM166&gt;0,WORKDAY(EJ166,10),"-")</f>
        <v>-</v>
      </c>
      <c r="EP166" s="41" t="str">
        <f>IF(EM166&gt;0,WORKDAY(EK166,10),"-")</f>
        <v>-</v>
      </c>
      <c r="EQ166" s="14"/>
      <c r="ER166" s="14"/>
      <c r="ES166" s="41" t="str">
        <f>IF(ER166&gt;0,WORKDAY(EO166,10),"-")</f>
        <v>-</v>
      </c>
      <c r="ET166" s="41" t="str">
        <f>IF(ER166&gt;0,WORKDAY(EP166,10),"-")</f>
        <v>-</v>
      </c>
      <c r="EU166" s="14"/>
      <c r="EV166" s="14"/>
      <c r="EW166" s="205"/>
      <c r="EX166" s="41" t="str">
        <f>IF(EV166&gt;0,WORKDAY(ES166,10),"-")</f>
        <v>-</v>
      </c>
      <c r="EY166" s="41" t="str">
        <f>IF(EV166&gt;0,WORKDAY(ET166,10),"-")</f>
        <v>-</v>
      </c>
      <c r="EZ166" s="14"/>
      <c r="FA166" s="14"/>
      <c r="FB166" s="41" t="str">
        <f>IF(FA166&gt;0,WORKDAY(EX166,10),"-")</f>
        <v>-</v>
      </c>
      <c r="FC166" s="41" t="str">
        <f>IF(FA166&gt;0,WORKDAY(EY166,10),"-")</f>
        <v>-</v>
      </c>
      <c r="FD166" s="14"/>
      <c r="FE166" s="14"/>
      <c r="FF166" s="295"/>
      <c r="FG166" s="41">
        <v>43624</v>
      </c>
      <c r="FH166" s="41">
        <f t="shared" ca="1" si="192"/>
        <v>44069</v>
      </c>
      <c r="FI166" s="14">
        <v>44088</v>
      </c>
      <c r="FJ166" s="14" t="s">
        <v>924</v>
      </c>
      <c r="FK166" s="41">
        <f>IF(FJ166&gt;0,WORKDAY(FG166,10),"-")</f>
        <v>43637</v>
      </c>
      <c r="FL166" s="41">
        <f ca="1">IF(FJ166&gt;0,WORKDAY(FH166,10),"-")</f>
        <v>44083</v>
      </c>
      <c r="FM166" s="14"/>
      <c r="FN166" s="14"/>
      <c r="FO166" s="143"/>
      <c r="FP166" s="41">
        <v>43624</v>
      </c>
      <c r="FQ166" s="41" t="str">
        <f t="shared" si="193"/>
        <v>-</v>
      </c>
      <c r="FR166" s="14"/>
      <c r="FS166" s="14"/>
      <c r="FT166" s="41" t="str">
        <f>IF(FS166&gt;0,WORKDAY(FP166,10),"-")</f>
        <v>-</v>
      </c>
      <c r="FU166" s="41" t="str">
        <f>IF(FS166&gt;0,WORKDAY(FQ166,10),"-")</f>
        <v>-</v>
      </c>
      <c r="FV166" s="14"/>
      <c r="FW166" s="14"/>
      <c r="FX166" s="205"/>
      <c r="FY166" s="41">
        <v>43624</v>
      </c>
      <c r="FZ166" s="41" t="str">
        <f t="shared" si="194"/>
        <v>-</v>
      </c>
      <c r="GA166" s="14"/>
      <c r="GB166" s="14"/>
      <c r="GC166" s="41" t="str">
        <f>IF(GB166&gt;0,WORKDAY(FY166,10),"-")</f>
        <v>-</v>
      </c>
      <c r="GD166" s="41" t="str">
        <f>IF(GB166&gt;0,WORKDAY(FZ166,10),"-")</f>
        <v>-</v>
      </c>
      <c r="GE166" s="14"/>
      <c r="GF166" s="14"/>
      <c r="GG166" s="205"/>
      <c r="GH166" s="41"/>
      <c r="GI166" s="41"/>
      <c r="GJ166" s="14"/>
      <c r="GK166" s="14"/>
      <c r="GL166" s="41" t="str">
        <f>IF(GK166&gt;0,WORKDAY(GH166,10),"-")</f>
        <v>-</v>
      </c>
      <c r="GM166" s="41" t="str">
        <f>IF(GK166&gt;0,WORKDAY(GI166,10),"-")</f>
        <v>-</v>
      </c>
      <c r="GN166" s="14"/>
      <c r="GO166" s="14"/>
      <c r="GP166" s="228"/>
      <c r="GQ166" s="295"/>
      <c r="GR166" s="295"/>
      <c r="GS166" s="295"/>
      <c r="GT166" s="295"/>
      <c r="GU166" s="295"/>
      <c r="GV166" s="295"/>
      <c r="GW166" s="295"/>
      <c r="GX166" s="295"/>
      <c r="GY166" s="295"/>
      <c r="GZ166" s="147"/>
      <c r="HA166" s="143">
        <f t="shared" ca="1" si="164"/>
        <v>1</v>
      </c>
      <c r="HB166" s="44">
        <f t="shared" ca="1" si="165"/>
        <v>2.5125628140703518E-3</v>
      </c>
      <c r="HC166" s="44">
        <f t="shared" ca="1" si="166"/>
        <v>2.5125628140703518E-3</v>
      </c>
      <c r="HD166" s="44">
        <f t="shared" ca="1" si="167"/>
        <v>4.0650406504065045E-3</v>
      </c>
      <c r="HE166" s="44">
        <f t="shared" ca="1" si="168"/>
        <v>4.0650406504065045E-3</v>
      </c>
      <c r="HF166" s="44"/>
      <c r="HG166" s="44"/>
      <c r="HH166" s="261"/>
      <c r="HI166" s="14" t="str">
        <f t="shared" si="169"/>
        <v>rev. 00</v>
      </c>
      <c r="HJ166" s="41">
        <f t="shared" si="170"/>
        <v>44088</v>
      </c>
      <c r="HK166" s="267" t="str">
        <f t="shared" si="171"/>
        <v>00</v>
      </c>
      <c r="HL166" s="268" t="str">
        <f t="shared" si="172"/>
        <v>0055-P2-CPC-GA1-TRM-00581</v>
      </c>
      <c r="HM166" s="320">
        <v>1</v>
      </c>
      <c r="HN166" t="s">
        <v>824</v>
      </c>
      <c r="HO166" s="351">
        <f t="shared" si="173"/>
        <v>3</v>
      </c>
      <c r="HP166" s="351" t="str">
        <f t="shared" si="174"/>
        <v>ожидание 00</v>
      </c>
      <c r="HQ166" s="351" t="str">
        <f t="shared" si="175"/>
        <v>выгружено 00</v>
      </c>
      <c r="HR166" s="351" t="str">
        <f t="shared" si="176"/>
        <v>ожидание 00</v>
      </c>
      <c r="HS166" s="351" t="b">
        <f t="shared" si="177"/>
        <v>0</v>
      </c>
      <c r="HT166" s="351" t="str">
        <f t="shared" si="178"/>
        <v>ожидание замечаний</v>
      </c>
      <c r="HU166" s="351" t="str">
        <f t="shared" si="179"/>
        <v>0055-P2-CPC-GA1-TRM-00396</v>
      </c>
      <c r="HV166" s="351">
        <f t="shared" si="180"/>
        <v>44088</v>
      </c>
      <c r="HW166" s="351" t="str">
        <f t="shared" si="181"/>
        <v>ожидание 00</v>
      </c>
      <c r="HX166" s="351" t="str">
        <f t="shared" si="182"/>
        <v>ожидание 00</v>
      </c>
      <c r="HY166" s="364"/>
      <c r="HZ166" s="361" t="str">
        <f t="shared" si="183"/>
        <v>выгружено</v>
      </c>
      <c r="IA166" s="361" t="str">
        <f t="shared" si="184"/>
        <v>00</v>
      </c>
      <c r="IB166" s="361" t="str">
        <f t="shared" si="185"/>
        <v>ожидание замечаний к ревизии</v>
      </c>
      <c r="IC166" s="361" t="str">
        <f t="shared" si="186"/>
        <v>00</v>
      </c>
      <c r="ID166" s="351" t="str">
        <f t="shared" si="187"/>
        <v>1</v>
      </c>
      <c r="IE166" s="351" t="s">
        <v>894</v>
      </c>
      <c r="IF166" s="356">
        <v>1</v>
      </c>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row>
    <row r="167" spans="1:287" s="27" customFormat="1" ht="15" customHeight="1">
      <c r="A167" s="15"/>
      <c r="B167" s="32"/>
      <c r="C167" s="32"/>
      <c r="D167" s="26"/>
      <c r="E167" s="26"/>
      <c r="F167" s="26"/>
      <c r="G167" s="26"/>
      <c r="H167" s="26"/>
      <c r="I167" s="26"/>
      <c r="J167" s="26"/>
      <c r="K167" s="26"/>
      <c r="L167" s="26"/>
      <c r="M167" s="26"/>
      <c r="N167" s="26"/>
      <c r="O167" s="26"/>
      <c r="P167" s="26"/>
      <c r="Q167" s="26"/>
      <c r="R167" s="26"/>
      <c r="S167" s="26"/>
      <c r="T167" s="26"/>
      <c r="U167" s="26"/>
      <c r="V167" s="26"/>
      <c r="W167" s="32"/>
      <c r="X167" s="32"/>
      <c r="Y167" s="32"/>
      <c r="Z167" s="32"/>
      <c r="AA167" s="32"/>
      <c r="AB167" s="32"/>
      <c r="AC167" s="32"/>
      <c r="AD167" s="26"/>
      <c r="AE167" s="32"/>
      <c r="AF167" s="32"/>
      <c r="AG167" s="32"/>
      <c r="AH167" s="32"/>
      <c r="AI167" s="32"/>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341"/>
      <c r="BK167" s="341"/>
      <c r="BL167" s="163"/>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338"/>
      <c r="CR167" s="338"/>
      <c r="CS167" s="338"/>
      <c r="CT167" s="326"/>
      <c r="CU167" s="219"/>
      <c r="CV167" s="26"/>
      <c r="CW167" s="26"/>
      <c r="CX167" s="26"/>
      <c r="CY167" s="26"/>
      <c r="CZ167" s="26"/>
      <c r="DA167" s="26"/>
      <c r="DB167" s="26"/>
      <c r="DC167" s="26"/>
      <c r="DD167" s="219"/>
      <c r="DE167" s="26"/>
      <c r="DF167" s="26"/>
      <c r="DG167" s="26"/>
      <c r="DH167" s="26"/>
      <c r="DI167" s="26"/>
      <c r="DJ167" s="26"/>
      <c r="DK167" s="26"/>
      <c r="DL167" s="26"/>
      <c r="DM167" s="219"/>
      <c r="DN167" s="26"/>
      <c r="DO167" s="26"/>
      <c r="DP167" s="26"/>
      <c r="DQ167" s="26"/>
      <c r="DR167" s="26"/>
      <c r="DS167" s="26"/>
      <c r="DT167" s="26"/>
      <c r="DU167" s="26"/>
      <c r="DV167" s="229"/>
      <c r="DW167" s="26"/>
      <c r="DX167" s="26"/>
      <c r="DY167" s="26"/>
      <c r="DZ167" s="26"/>
      <c r="EA167" s="26"/>
      <c r="EB167" s="26"/>
      <c r="EC167" s="26"/>
      <c r="ED167" s="26"/>
      <c r="EE167" s="229"/>
      <c r="EF167" s="26"/>
      <c r="EG167" s="26"/>
      <c r="EH167" s="26"/>
      <c r="EI167" s="26"/>
      <c r="EJ167" s="26"/>
      <c r="EK167" s="26"/>
      <c r="EL167" s="26"/>
      <c r="EM167" s="26"/>
      <c r="EN167" s="229"/>
      <c r="EO167" s="26"/>
      <c r="EP167" s="26"/>
      <c r="EQ167" s="26"/>
      <c r="ER167" s="26"/>
      <c r="ES167" s="26"/>
      <c r="ET167" s="26"/>
      <c r="EU167" s="26"/>
      <c r="EV167" s="26"/>
      <c r="EW167" s="229"/>
      <c r="EX167" s="26"/>
      <c r="EY167" s="26"/>
      <c r="EZ167" s="26"/>
      <c r="FA167" s="26"/>
      <c r="FB167" s="26"/>
      <c r="FC167" s="26"/>
      <c r="FD167" s="26"/>
      <c r="FE167" s="26"/>
      <c r="FF167" s="229"/>
      <c r="FG167" s="26"/>
      <c r="FH167" s="26"/>
      <c r="FI167" s="26"/>
      <c r="FJ167" s="26"/>
      <c r="FK167" s="26"/>
      <c r="FL167" s="26"/>
      <c r="FM167" s="26"/>
      <c r="FN167" s="26"/>
      <c r="FO167" s="219"/>
      <c r="FP167" s="26"/>
      <c r="FQ167" s="26"/>
      <c r="FR167" s="26"/>
      <c r="FS167" s="26"/>
      <c r="FT167" s="26"/>
      <c r="FU167" s="26"/>
      <c r="FV167" s="26"/>
      <c r="FW167" s="26"/>
      <c r="FX167" s="229"/>
      <c r="FY167" s="26"/>
      <c r="FZ167" s="26"/>
      <c r="GA167" s="26"/>
      <c r="GB167" s="26"/>
      <c r="GC167" s="26"/>
      <c r="GD167" s="26"/>
      <c r="GE167" s="26"/>
      <c r="GF167" s="26"/>
      <c r="GG167" s="229"/>
      <c r="GH167" s="26"/>
      <c r="GI167" s="26"/>
      <c r="GJ167" s="26"/>
      <c r="GK167" s="26"/>
      <c r="GL167" s="26"/>
      <c r="GM167" s="26"/>
      <c r="GN167" s="26"/>
      <c r="GO167" s="26"/>
      <c r="GP167" s="229"/>
      <c r="GQ167" s="229"/>
      <c r="GR167" s="229"/>
      <c r="GS167" s="229"/>
      <c r="GT167" s="229"/>
      <c r="GU167" s="229"/>
      <c r="GV167" s="229"/>
      <c r="GW167" s="229"/>
      <c r="GX167" s="229"/>
      <c r="GY167" s="229"/>
      <c r="GZ167" s="229"/>
      <c r="HA167" s="143">
        <f t="shared" si="164"/>
        <v>0</v>
      </c>
      <c r="HB167" s="44">
        <f t="shared" si="165"/>
        <v>0</v>
      </c>
      <c r="HC167" s="44">
        <f t="shared" si="166"/>
        <v>0</v>
      </c>
      <c r="HD167" s="44">
        <f t="shared" si="167"/>
        <v>0</v>
      </c>
      <c r="HE167" s="44">
        <f t="shared" si="168"/>
        <v>0</v>
      </c>
      <c r="HF167" s="44"/>
      <c r="HG167" s="26"/>
      <c r="HH167" s="262"/>
      <c r="HI167" s="14" t="str">
        <f t="shared" si="169"/>
        <v>не выпущено</v>
      </c>
      <c r="HJ167" s="41" t="str">
        <f t="shared" si="170"/>
        <v>-</v>
      </c>
      <c r="HK167" s="267" t="str">
        <f t="shared" si="171"/>
        <v>-</v>
      </c>
      <c r="HL167" s="268" t="str">
        <f t="shared" si="172"/>
        <v>-</v>
      </c>
      <c r="HM167" s="320">
        <v>1</v>
      </c>
      <c r="HN167"/>
      <c r="HO167" s="351" t="str">
        <f t="shared" si="173"/>
        <v>---/---</v>
      </c>
      <c r="HP167" s="351" t="str">
        <f t="shared" si="174"/>
        <v>---/---</v>
      </c>
      <c r="HQ167" s="351" t="str">
        <f t="shared" si="175"/>
        <v>---/---</v>
      </c>
      <c r="HR167" s="351" t="str">
        <f t="shared" si="176"/>
        <v>---/---</v>
      </c>
      <c r="HS167" s="351" t="b">
        <f t="shared" si="177"/>
        <v>0</v>
      </c>
      <c r="HT167" s="351" t="str">
        <f t="shared" si="178"/>
        <v>---/---</v>
      </c>
      <c r="HU167" s="351" t="str">
        <f t="shared" si="179"/>
        <v>---/---</v>
      </c>
      <c r="HV167" s="351" t="str">
        <f t="shared" si="180"/>
        <v>---/---</v>
      </c>
      <c r="HW167" s="351" t="str">
        <f t="shared" si="181"/>
        <v>---/---</v>
      </c>
      <c r="HX167" s="351" t="str">
        <f t="shared" si="182"/>
        <v>---/---</v>
      </c>
      <c r="HY167" s="364"/>
      <c r="HZ167" s="361" t="str">
        <f t="shared" si="183"/>
        <v>---/---</v>
      </c>
      <c r="IA167" s="361" t="str">
        <f t="shared" si="184"/>
        <v>---/---</v>
      </c>
      <c r="IB167" s="361" t="str">
        <f t="shared" si="185"/>
        <v>---/---</v>
      </c>
      <c r="IC167" s="361" t="str">
        <f t="shared" si="186"/>
        <v>---/---</v>
      </c>
      <c r="ID167" s="351" t="str">
        <f t="shared" si="187"/>
        <v>---/---</v>
      </c>
      <c r="IE167" s="351" t="s">
        <v>897</v>
      </c>
      <c r="IF167" s="356"/>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row>
    <row r="168" spans="1:287" s="1" customFormat="1" ht="45" customHeight="1">
      <c r="A168" s="15"/>
      <c r="B168" s="32"/>
      <c r="C168" s="32"/>
      <c r="D168" s="26"/>
      <c r="E168" s="26"/>
      <c r="F168" s="26"/>
      <c r="G168" s="26"/>
      <c r="H168" s="26"/>
      <c r="I168" s="26"/>
      <c r="J168" s="26"/>
      <c r="K168" s="26"/>
      <c r="L168" s="26"/>
      <c r="M168" s="26"/>
      <c r="N168" s="26"/>
      <c r="O168" s="26"/>
      <c r="P168" s="162" t="s">
        <v>745</v>
      </c>
      <c r="Q168" s="162" t="s">
        <v>746</v>
      </c>
      <c r="R168" s="26"/>
      <c r="S168" s="26"/>
      <c r="T168" s="26"/>
      <c r="U168" s="26"/>
      <c r="V168" s="26"/>
      <c r="W168" s="32"/>
      <c r="X168" s="32"/>
      <c r="Y168" s="32"/>
      <c r="Z168" s="32"/>
      <c r="AA168" s="32"/>
      <c r="AB168" s="32"/>
      <c r="AC168" s="32"/>
      <c r="AD168" s="26"/>
      <c r="AE168" s="32"/>
      <c r="AF168" s="32"/>
      <c r="AG168" s="32"/>
      <c r="AH168" s="32"/>
      <c r="AI168" s="32"/>
      <c r="AJ168" s="26"/>
      <c r="AK168" s="26"/>
      <c r="AL168" s="26"/>
      <c r="AM168" s="26"/>
      <c r="AN168" s="26"/>
      <c r="AO168" s="26"/>
      <c r="AP168" s="26"/>
      <c r="AQ168" s="162" t="s">
        <v>745</v>
      </c>
      <c r="AR168" s="162" t="s">
        <v>746</v>
      </c>
      <c r="AS168" s="162"/>
      <c r="AT168" s="162"/>
      <c r="AU168" s="162" t="s">
        <v>747</v>
      </c>
      <c r="AV168" s="162" t="s">
        <v>748</v>
      </c>
      <c r="AW168" s="162" t="s">
        <v>747</v>
      </c>
      <c r="AX168" s="162" t="s">
        <v>748</v>
      </c>
      <c r="AY168" s="26"/>
      <c r="AZ168" s="26"/>
      <c r="BA168" s="26"/>
      <c r="BB168" s="26"/>
      <c r="BC168" s="26"/>
      <c r="BD168" s="26"/>
      <c r="BE168" s="26"/>
      <c r="BF168" s="26"/>
      <c r="BG168" s="26"/>
      <c r="BH168" s="26"/>
      <c r="BI168" s="26"/>
      <c r="BJ168" s="341"/>
      <c r="BK168" s="341"/>
      <c r="BL168" s="163"/>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338"/>
      <c r="CR168" s="338"/>
      <c r="CS168" s="338"/>
      <c r="CT168" s="326"/>
      <c r="CU168" s="219"/>
      <c r="CV168" s="26"/>
      <c r="CW168" s="26"/>
      <c r="CX168" s="26"/>
      <c r="CY168" s="26"/>
      <c r="CZ168" s="26"/>
      <c r="DA168" s="26"/>
      <c r="DB168" s="26"/>
      <c r="DC168" s="26"/>
      <c r="DD168" s="219"/>
      <c r="DE168" s="26"/>
      <c r="DF168" s="26"/>
      <c r="DG168" s="26"/>
      <c r="DH168" s="26"/>
      <c r="DI168" s="26"/>
      <c r="DJ168" s="26"/>
      <c r="DK168" s="26"/>
      <c r="DL168" s="26"/>
      <c r="DM168" s="219"/>
      <c r="DN168" s="26"/>
      <c r="DO168" s="26"/>
      <c r="DP168" s="26"/>
      <c r="DQ168" s="26"/>
      <c r="DR168" s="26"/>
      <c r="DS168" s="26"/>
      <c r="DT168" s="26"/>
      <c r="DU168" s="26"/>
      <c r="DV168" s="229"/>
      <c r="DW168" s="26"/>
      <c r="DX168" s="26"/>
      <c r="DY168" s="26"/>
      <c r="DZ168" s="26"/>
      <c r="EA168" s="26"/>
      <c r="EB168" s="26"/>
      <c r="EC168" s="26"/>
      <c r="ED168" s="26"/>
      <c r="EE168" s="229"/>
      <c r="EF168" s="26"/>
      <c r="EG168" s="26"/>
      <c r="EH168" s="26"/>
      <c r="EI168" s="26"/>
      <c r="EJ168" s="26"/>
      <c r="EK168" s="26"/>
      <c r="EL168" s="26"/>
      <c r="EM168" s="26"/>
      <c r="EN168" s="229"/>
      <c r="EO168" s="26"/>
      <c r="EP168" s="26"/>
      <c r="EQ168" s="26"/>
      <c r="ER168" s="26"/>
      <c r="ES168" s="26"/>
      <c r="ET168" s="26"/>
      <c r="EU168" s="26"/>
      <c r="EV168" s="26"/>
      <c r="EW168" s="229"/>
      <c r="EX168" s="26"/>
      <c r="EY168" s="26"/>
      <c r="EZ168" s="26"/>
      <c r="FA168" s="26"/>
      <c r="FB168" s="26"/>
      <c r="FC168" s="26"/>
      <c r="FD168" s="26"/>
      <c r="FE168" s="26"/>
      <c r="FF168" s="229"/>
      <c r="FG168" s="163" t="s">
        <v>385</v>
      </c>
      <c r="FH168" s="163" t="str">
        <f t="shared" ref="FH168:FH173" si="196">IF(BK168&gt;0,IF(DH168&gt;0,WORKDAY(DG168,20),IF(CY168&gt;0,WORKDAY(CX168,30),IF(CT168&gt;0,WORKDAY(CS168,40),FG168))),"-")</f>
        <v>-</v>
      </c>
      <c r="FI168" s="26"/>
      <c r="FJ168" s="26"/>
      <c r="FK168" s="26"/>
      <c r="FL168" s="26"/>
      <c r="FM168" s="26"/>
      <c r="FN168" s="26"/>
      <c r="FO168" s="219"/>
      <c r="FP168" s="163" t="s">
        <v>385</v>
      </c>
      <c r="FQ168" s="163" t="str">
        <f t="shared" ref="FQ168:FQ173" si="197">IF(BT168&gt;0,IF(DQ168&gt;0,WORKDAY(DP168,20),IF(DH168&gt;0,WORKDAY(DG168,30),IF(DC168&gt;0,WORKDAY(DB168,40),FP168))),"-")</f>
        <v>-</v>
      </c>
      <c r="FR168" s="26"/>
      <c r="FS168" s="26"/>
      <c r="FT168" s="26"/>
      <c r="FU168" s="26"/>
      <c r="FV168" s="26"/>
      <c r="FW168" s="26"/>
      <c r="FX168" s="229"/>
      <c r="FY168" s="163" t="s">
        <v>385</v>
      </c>
      <c r="FZ168" s="163" t="str">
        <f t="shared" ref="FZ168:FZ173" si="198">IF(CC168&gt;0,IF(DZ168&gt;0,WORKDAY(DY168,20),IF(DQ168&gt;0,WORKDAY(DP168,30),IF(DL168&gt;0,WORKDAY(DK168,40),FY168))),"-")</f>
        <v>-</v>
      </c>
      <c r="GA168" s="26"/>
      <c r="GB168" s="26"/>
      <c r="GC168" s="26"/>
      <c r="GD168" s="26"/>
      <c r="GE168" s="26"/>
      <c r="GF168" s="26"/>
      <c r="GG168" s="229"/>
      <c r="GH168" s="163"/>
      <c r="GI168" s="163"/>
      <c r="GJ168" s="26"/>
      <c r="GK168" s="26"/>
      <c r="GL168" s="26"/>
      <c r="GM168" s="26"/>
      <c r="GN168" s="26"/>
      <c r="GO168" s="26"/>
      <c r="GP168" s="229"/>
      <c r="GQ168" s="229"/>
      <c r="GR168" s="229"/>
      <c r="GS168" s="229"/>
      <c r="GT168" s="229"/>
      <c r="GU168" s="229"/>
      <c r="GV168" s="229"/>
      <c r="GW168" s="229"/>
      <c r="GX168" s="229"/>
      <c r="GY168" s="229"/>
      <c r="GZ168" s="229"/>
      <c r="HA168" s="143">
        <f t="shared" si="164"/>
        <v>0</v>
      </c>
      <c r="HB168" s="44">
        <f t="shared" si="165"/>
        <v>0</v>
      </c>
      <c r="HC168" s="164">
        <f t="shared" si="166"/>
        <v>0</v>
      </c>
      <c r="HD168" s="44">
        <f t="shared" si="167"/>
        <v>0</v>
      </c>
      <c r="HE168" s="44">
        <f t="shared" si="168"/>
        <v>0</v>
      </c>
      <c r="HF168" s="164"/>
      <c r="HG168" s="26"/>
      <c r="HH168" s="262"/>
      <c r="HI168" s="14" t="str">
        <f t="shared" si="169"/>
        <v>не выпущено</v>
      </c>
      <c r="HJ168" s="41" t="str">
        <f t="shared" si="170"/>
        <v>-</v>
      </c>
      <c r="HK168" s="267" t="str">
        <f t="shared" si="171"/>
        <v>-</v>
      </c>
      <c r="HL168" s="268" t="str">
        <f t="shared" si="172"/>
        <v>-</v>
      </c>
      <c r="HM168" s="320">
        <v>1</v>
      </c>
      <c r="HN168"/>
      <c r="HO168" s="351" t="str">
        <f t="shared" si="173"/>
        <v>---/---</v>
      </c>
      <c r="HP168" s="351" t="str">
        <f t="shared" si="174"/>
        <v>---/---</v>
      </c>
      <c r="HQ168" s="351" t="str">
        <f t="shared" si="175"/>
        <v>---/---</v>
      </c>
      <c r="HR168" s="351" t="str">
        <f t="shared" si="176"/>
        <v>---/---</v>
      </c>
      <c r="HS168" s="351" t="b">
        <f t="shared" si="177"/>
        <v>0</v>
      </c>
      <c r="HT168" s="351" t="str">
        <f t="shared" si="178"/>
        <v>---/---</v>
      </c>
      <c r="HU168" s="351" t="str">
        <f t="shared" si="179"/>
        <v>---/---</v>
      </c>
      <c r="HV168" s="351" t="str">
        <f t="shared" si="180"/>
        <v>---/---</v>
      </c>
      <c r="HW168" s="351" t="str">
        <f t="shared" si="181"/>
        <v>---/---</v>
      </c>
      <c r="HX168" s="351" t="str">
        <f t="shared" si="182"/>
        <v>---/---</v>
      </c>
      <c r="HY168" s="364"/>
      <c r="HZ168" s="361" t="str">
        <f t="shared" si="183"/>
        <v>---/---</v>
      </c>
      <c r="IA168" s="361" t="str">
        <f t="shared" si="184"/>
        <v>---/---</v>
      </c>
      <c r="IB168" s="361" t="str">
        <f t="shared" si="185"/>
        <v>---/---</v>
      </c>
      <c r="IC168" s="361" t="str">
        <f t="shared" si="186"/>
        <v>---/---</v>
      </c>
      <c r="ID168" s="351" t="str">
        <f t="shared" si="187"/>
        <v>---/---</v>
      </c>
      <c r="IE168" s="351" t="s">
        <v>897</v>
      </c>
      <c r="IF168" s="356"/>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row>
    <row r="169" spans="1:287" s="1" customFormat="1" ht="42.75" customHeight="1">
      <c r="A169" s="15"/>
      <c r="B169" s="31" t="s">
        <v>164</v>
      </c>
      <c r="C169" s="31" t="s">
        <v>165</v>
      </c>
      <c r="D169" s="14"/>
      <c r="E169" s="14"/>
      <c r="F169" s="14"/>
      <c r="G169" s="14"/>
      <c r="H169" s="14" t="s">
        <v>723</v>
      </c>
      <c r="I169" s="14" t="s">
        <v>724</v>
      </c>
      <c r="J169" s="14"/>
      <c r="K169" s="14"/>
      <c r="L169" s="14"/>
      <c r="M169" s="14"/>
      <c r="N169" s="14"/>
      <c r="O169" s="14"/>
      <c r="P169" s="14" t="s">
        <v>725</v>
      </c>
      <c r="Q169" s="14" t="s">
        <v>726</v>
      </c>
      <c r="R169" s="14" t="s">
        <v>214</v>
      </c>
      <c r="S169" s="14" t="s">
        <v>403</v>
      </c>
      <c r="T169" s="14" t="s">
        <v>404</v>
      </c>
      <c r="U169" s="14" t="s">
        <v>166</v>
      </c>
      <c r="V169" s="14"/>
      <c r="W169" s="14" t="str">
        <f>CONCATENATE(X169,"-",Y169,"-",Z169,AA169,,AB169,"-",AC169)</f>
        <v>4-30-JMCC-0001</v>
      </c>
      <c r="X169" s="31">
        <v>4</v>
      </c>
      <c r="Y169" s="31">
        <v>30</v>
      </c>
      <c r="Z169" s="14" t="s">
        <v>340</v>
      </c>
      <c r="AA169" s="14" t="s">
        <v>331</v>
      </c>
      <c r="AB169" s="14"/>
      <c r="AC169" s="31" t="s">
        <v>194</v>
      </c>
      <c r="AD169" s="14"/>
      <c r="AE169" s="31">
        <v>3</v>
      </c>
      <c r="AF169" s="31">
        <v>3</v>
      </c>
      <c r="AG169" s="31" t="s">
        <v>174</v>
      </c>
      <c r="AH169" s="31">
        <v>437</v>
      </c>
      <c r="AI169" s="31" t="s">
        <v>194</v>
      </c>
      <c r="AJ169" s="14"/>
      <c r="AK169" s="14"/>
      <c r="AL169" s="14" t="s">
        <v>132</v>
      </c>
      <c r="AM169" s="14"/>
      <c r="AN169" s="14" t="s">
        <v>175</v>
      </c>
      <c r="AO169" s="14" t="str">
        <f>CONCATENATE("0055-",B169,"-",C169,"-","4",".",AE169,".",AF169,".",AG169,".",AH169,"-",AL169,".",AN169,"-",AI169)</f>
        <v>0055-CPC-GA1-4.3.3.30.437-ATH4.RD-0001</v>
      </c>
      <c r="AP169" s="14" t="str">
        <f>CONCATENATE("0055-",B169,"-",C169,"-","4",".",AE169,".",AF169,".",AG169,".",AH169,"-",AL169,"-",AN169,"-",AI169,"_",BD169,"_",U169)</f>
        <v>0055-CPC-GA1-4.3.3.30.437-ATH4-RD-0001_00_ER</v>
      </c>
      <c r="AQ169" s="21" t="s">
        <v>635</v>
      </c>
      <c r="AR169" s="21" t="s">
        <v>451</v>
      </c>
      <c r="AS169" s="21"/>
      <c r="AT169" s="21"/>
      <c r="AU169" s="21" t="s">
        <v>349</v>
      </c>
      <c r="AV169" s="21" t="s">
        <v>365</v>
      </c>
      <c r="AW169" s="21" t="str">
        <f>CONCATENATE(AQ169," ",AS169,CHAR(10),W169,CHAR(10),AU169)</f>
        <v>MPCMS Control Cabinet 
4-30-JMCC-0001
List of drawings</v>
      </c>
      <c r="AX169" s="21" t="str">
        <f>CONCATENATE(AR169," ",AT169,CHAR(10),W169,CHAR(10),AV169)</f>
        <v>Шкаф системный МСОиВО 
4-30-JMCC-0001
Ведомость документов</v>
      </c>
      <c r="AY169" s="14"/>
      <c r="AZ169" s="14" t="s">
        <v>798</v>
      </c>
      <c r="BA169" s="14" t="s">
        <v>600</v>
      </c>
      <c r="BB169" s="14" t="str">
        <f t="shared" si="190"/>
        <v>00</v>
      </c>
      <c r="BC169" s="14" t="str">
        <f t="shared" ref="BC169:BC173" si="199">IF(OR(BB169="A1",BB169="B1",BB169="C1",BB169="D1",BB169="E1",BB169="F1",BB169="G1",BB169="H1"),"IFR",IF(OR(BB169="00",BB169="01",BB169="02",BB169="03",BB169="04",BB169="05"),"IFU","-"))</f>
        <v>IFU</v>
      </c>
      <c r="BD169" s="14" t="str">
        <f>BB169</f>
        <v>00</v>
      </c>
      <c r="BE169" s="14"/>
      <c r="BF169" s="14"/>
      <c r="BG169" s="20"/>
      <c r="BH169" s="14"/>
      <c r="BI169" s="14"/>
      <c r="BJ169" s="336">
        <v>44088</v>
      </c>
      <c r="BK169" s="336">
        <f ca="1">IF(BM169&gt;0,BL169,IF(BJ169&lt;TODAY(),WORKDAY(TODAY(),10),BJ169))</f>
        <v>43875</v>
      </c>
      <c r="BL169" s="41">
        <v>43875</v>
      </c>
      <c r="BM169" s="14" t="s">
        <v>771</v>
      </c>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336">
        <f>WORKDAY(BJ169,20)</f>
        <v>44116</v>
      </c>
      <c r="CR169" s="336">
        <f ca="1">IF(BM169&gt;0,WORKDAY(BK169,20),"-")</f>
        <v>43903</v>
      </c>
      <c r="CS169" s="336">
        <v>43986</v>
      </c>
      <c r="CT169" s="325" t="s">
        <v>901</v>
      </c>
      <c r="CU169" s="143">
        <v>2</v>
      </c>
      <c r="CV169" s="41">
        <f>IF(CT169&gt;0,WORKDAY(CQ169,10),"-")</f>
        <v>44130</v>
      </c>
      <c r="CW169" s="41">
        <f ca="1">IF(CT169&gt;0,WORKDAY(CR169,10),"-")</f>
        <v>43917</v>
      </c>
      <c r="CX169" s="14"/>
      <c r="CY169" s="14"/>
      <c r="CZ169" s="41" t="str">
        <f>IF(CY169&gt;0,WORKDAY(CV169,10),"-")</f>
        <v>-</v>
      </c>
      <c r="DA169" s="41" t="str">
        <f>IF(CY169&gt;0,WORKDAY(CW169,10),"-")</f>
        <v>-</v>
      </c>
      <c r="DB169" s="14"/>
      <c r="DC169" s="14"/>
      <c r="DD169" s="143"/>
      <c r="DE169" s="41" t="str">
        <f>IF(DC169&gt;0,WORKDAY(CZ169,10),"-")</f>
        <v>-</v>
      </c>
      <c r="DF169" s="41" t="str">
        <f>IF(DC169&gt;0,WORKDAY(DA169,10),"-")</f>
        <v>-</v>
      </c>
      <c r="DG169" s="14"/>
      <c r="DH169" s="14"/>
      <c r="DI169" s="41" t="str">
        <f>IF(DH169&gt;0,WORKDAY(DE169,10),"-")</f>
        <v>-</v>
      </c>
      <c r="DJ169" s="41" t="str">
        <f>IF(DH169&gt;0,WORKDAY(DF169,10),"-")</f>
        <v>-</v>
      </c>
      <c r="DK169" s="14"/>
      <c r="DL169" s="14"/>
      <c r="DM169" s="143"/>
      <c r="DN169" s="41" t="str">
        <f>IF(DL169&gt;0,WORKDAY(DI169,10),"-")</f>
        <v>-</v>
      </c>
      <c r="DO169" s="41" t="str">
        <f>IF(DL169&gt;0,WORKDAY(DJ169,10),"-")</f>
        <v>-</v>
      </c>
      <c r="DP169" s="14"/>
      <c r="DQ169" s="14"/>
      <c r="DR169" s="41" t="str">
        <f>IF(DQ169&gt;0,WORKDAY(DN169,10),"-")</f>
        <v>-</v>
      </c>
      <c r="DS169" s="41" t="str">
        <f>IF(DQ169&gt;0,WORKDAY(DO169,10),"-")</f>
        <v>-</v>
      </c>
      <c r="DT169" s="14"/>
      <c r="DU169" s="14"/>
      <c r="DV169" s="205"/>
      <c r="DW169" s="41" t="str">
        <f>IF(DU169&gt;0,WORKDAY(DR169,10),"-")</f>
        <v>-</v>
      </c>
      <c r="DX169" s="41" t="str">
        <f>IF(DU169&gt;0,WORKDAY(DS169,10),"-")</f>
        <v>-</v>
      </c>
      <c r="DY169" s="14"/>
      <c r="DZ169" s="14"/>
      <c r="EA169" s="41" t="str">
        <f>IF(DZ169&gt;0,WORKDAY(DW169,10),"-")</f>
        <v>-</v>
      </c>
      <c r="EB169" s="41" t="str">
        <f>IF(DZ169&gt;0,WORKDAY(DX169,10),"-")</f>
        <v>-</v>
      </c>
      <c r="EC169" s="14"/>
      <c r="ED169" s="14"/>
      <c r="EE169" s="205"/>
      <c r="EF169" s="41" t="str">
        <f>IF(ED169&gt;0,WORKDAY(EA169,10),"-")</f>
        <v>-</v>
      </c>
      <c r="EG169" s="41" t="str">
        <f>IF(ED169&gt;0,WORKDAY(EB169,10),"-")</f>
        <v>-</v>
      </c>
      <c r="EH169" s="14"/>
      <c r="EI169" s="14"/>
      <c r="EJ169" s="41" t="str">
        <f>IF(EI169&gt;0,WORKDAY(EF169,10),"-")</f>
        <v>-</v>
      </c>
      <c r="EK169" s="41" t="str">
        <f>IF(EI169&gt;0,WORKDAY(EG169,10),"-")</f>
        <v>-</v>
      </c>
      <c r="EL169" s="14"/>
      <c r="EM169" s="14"/>
      <c r="EN169" s="205"/>
      <c r="EO169" s="41" t="str">
        <f>IF(EM169&gt;0,WORKDAY(EJ169,10),"-")</f>
        <v>-</v>
      </c>
      <c r="EP169" s="41" t="str">
        <f>IF(EM169&gt;0,WORKDAY(EK169,10),"-")</f>
        <v>-</v>
      </c>
      <c r="EQ169" s="14"/>
      <c r="ER169" s="14"/>
      <c r="ES169" s="41" t="str">
        <f>IF(ER169&gt;0,WORKDAY(EO169,10),"-")</f>
        <v>-</v>
      </c>
      <c r="ET169" s="41" t="str">
        <f>IF(ER169&gt;0,WORKDAY(EP169,10),"-")</f>
        <v>-</v>
      </c>
      <c r="EU169" s="14"/>
      <c r="EV169" s="14"/>
      <c r="EW169" s="205"/>
      <c r="EX169" s="41" t="str">
        <f>IF(EV169&gt;0,WORKDAY(ES169,10),"-")</f>
        <v>-</v>
      </c>
      <c r="EY169" s="41" t="str">
        <f>IF(EV169&gt;0,WORKDAY(ET169,10),"-")</f>
        <v>-</v>
      </c>
      <c r="EZ169" s="14"/>
      <c r="FA169" s="14"/>
      <c r="FB169" s="41" t="str">
        <f>IF(FA169&gt;0,WORKDAY(EX169,10),"-")</f>
        <v>-</v>
      </c>
      <c r="FC169" s="41" t="str">
        <f>IF(FA169&gt;0,WORKDAY(EY169,10),"-")</f>
        <v>-</v>
      </c>
      <c r="FD169" s="14"/>
      <c r="FE169" s="14"/>
      <c r="FF169" s="295"/>
      <c r="FG169" s="41">
        <v>43610</v>
      </c>
      <c r="FH169" s="41">
        <f t="shared" ca="1" si="196"/>
        <v>44042</v>
      </c>
      <c r="FI169" s="14">
        <v>43906</v>
      </c>
      <c r="FJ169" s="14" t="s">
        <v>778</v>
      </c>
      <c r="FK169" s="41">
        <f>IF(FJ169&gt;0,WORKDAY(FG169,10),"-")</f>
        <v>43623</v>
      </c>
      <c r="FL169" s="41">
        <f ca="1">IF(FJ169&gt;0,WORKDAY(FH169,10),"-")</f>
        <v>44056</v>
      </c>
      <c r="FM169" s="14"/>
      <c r="FN169" s="14"/>
      <c r="FO169" s="143"/>
      <c r="FP169" s="41">
        <v>43610</v>
      </c>
      <c r="FQ169" s="41" t="str">
        <f t="shared" si="197"/>
        <v>-</v>
      </c>
      <c r="FR169" s="14"/>
      <c r="FS169" s="14"/>
      <c r="FT169" s="41" t="str">
        <f>IF(FS169&gt;0,WORKDAY(FP169,10),"-")</f>
        <v>-</v>
      </c>
      <c r="FU169" s="41" t="str">
        <f>IF(FS169&gt;0,WORKDAY(FQ169,10),"-")</f>
        <v>-</v>
      </c>
      <c r="FV169" s="14"/>
      <c r="FW169" s="14"/>
      <c r="FX169" s="205"/>
      <c r="FY169" s="41">
        <v>43610</v>
      </c>
      <c r="FZ169" s="41" t="str">
        <f t="shared" si="198"/>
        <v>-</v>
      </c>
      <c r="GA169" s="14"/>
      <c r="GB169" s="14"/>
      <c r="GC169" s="41" t="str">
        <f>IF(GB169&gt;0,WORKDAY(FY169,10),"-")</f>
        <v>-</v>
      </c>
      <c r="GD169" s="41" t="str">
        <f>IF(GB169&gt;0,WORKDAY(FZ169,10),"-")</f>
        <v>-</v>
      </c>
      <c r="GE169" s="14"/>
      <c r="GF169" s="14"/>
      <c r="GG169" s="205"/>
      <c r="GH169" s="41"/>
      <c r="GI169" s="41"/>
      <c r="GJ169" s="14"/>
      <c r="GK169" s="14"/>
      <c r="GL169" s="41" t="str">
        <f>IF(GK169&gt;0,WORKDAY(GH169,10),"-")</f>
        <v>-</v>
      </c>
      <c r="GM169" s="41" t="str">
        <f>IF(GK169&gt;0,WORKDAY(GI169,10),"-")</f>
        <v>-</v>
      </c>
      <c r="GN169" s="14"/>
      <c r="GO169" s="14"/>
      <c r="GP169" s="228"/>
      <c r="GQ169" s="295"/>
      <c r="GR169" s="295"/>
      <c r="GS169" s="295"/>
      <c r="GT169" s="295"/>
      <c r="GU169" s="295"/>
      <c r="GV169" s="295"/>
      <c r="GW169" s="295"/>
      <c r="GX169" s="295"/>
      <c r="GY169" s="295"/>
      <c r="GZ169" s="147"/>
      <c r="HA169" s="143">
        <f t="shared" ca="1" si="164"/>
        <v>1</v>
      </c>
      <c r="HB169" s="44">
        <f t="shared" ca="1" si="165"/>
        <v>2.5125628140703518E-3</v>
      </c>
      <c r="HC169" s="44">
        <f t="shared" ca="1" si="166"/>
        <v>2.5125628140703518E-3</v>
      </c>
      <c r="HD169" s="44">
        <f t="shared" ca="1" si="167"/>
        <v>4.0650406504065045E-3</v>
      </c>
      <c r="HE169" s="44">
        <f t="shared" ca="1" si="168"/>
        <v>4.0650406504065045E-3</v>
      </c>
      <c r="HF169" s="44"/>
      <c r="HG169" s="44"/>
      <c r="HH169" s="261"/>
      <c r="HI169" s="14" t="str">
        <f t="shared" si="169"/>
        <v>rev. 00</v>
      </c>
      <c r="HJ169" s="41">
        <f t="shared" si="170"/>
        <v>43906</v>
      </c>
      <c r="HK169" s="267" t="str">
        <f t="shared" si="171"/>
        <v>00</v>
      </c>
      <c r="HL169" s="268" t="str">
        <f t="shared" si="172"/>
        <v>0055-P2-GA1-CPC-TRM-00415</v>
      </c>
      <c r="HM169" s="320">
        <v>1</v>
      </c>
      <c r="HN169" t="s">
        <v>825</v>
      </c>
      <c r="HO169" s="351">
        <f t="shared" si="173"/>
        <v>2</v>
      </c>
      <c r="HP169" s="351" t="str">
        <f t="shared" si="174"/>
        <v>ожидание 00</v>
      </c>
      <c r="HQ169" s="351" t="str">
        <f t="shared" si="175"/>
        <v>выгружено 00</v>
      </c>
      <c r="HR169" s="351" t="str">
        <f t="shared" si="176"/>
        <v>ожидание 00</v>
      </c>
      <c r="HS169" s="351" t="b">
        <f t="shared" si="177"/>
        <v>0</v>
      </c>
      <c r="HT169" s="351" t="str">
        <f t="shared" si="178"/>
        <v>ожидание замечаний</v>
      </c>
      <c r="HU169" s="351" t="str">
        <f t="shared" si="179"/>
        <v>0055-P2-CPC-GA1-TRM-00371</v>
      </c>
      <c r="HV169" s="351">
        <f t="shared" si="180"/>
        <v>43906</v>
      </c>
      <c r="HW169" s="351" t="str">
        <f t="shared" si="181"/>
        <v>ожидание 00</v>
      </c>
      <c r="HX169" s="351" t="str">
        <f t="shared" si="182"/>
        <v>ожидание 00</v>
      </c>
      <c r="HY169" s="364"/>
      <c r="HZ169" s="361" t="str">
        <f t="shared" si="183"/>
        <v>выгружено</v>
      </c>
      <c r="IA169" s="361" t="str">
        <f t="shared" si="184"/>
        <v>00</v>
      </c>
      <c r="IB169" s="361" t="str">
        <f t="shared" si="185"/>
        <v>ожидание замечаний к ревизии</v>
      </c>
      <c r="IC169" s="361" t="str">
        <f t="shared" si="186"/>
        <v>00</v>
      </c>
      <c r="ID169" s="351" t="str">
        <f t="shared" si="187"/>
        <v>1</v>
      </c>
      <c r="IE169" s="351" t="s">
        <v>894</v>
      </c>
      <c r="IF169" s="356">
        <v>1</v>
      </c>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row>
    <row r="170" spans="1:287" s="1" customFormat="1" ht="42.75" customHeight="1">
      <c r="A170" s="15"/>
      <c r="B170" s="31" t="s">
        <v>164</v>
      </c>
      <c r="C170" s="31" t="s">
        <v>165</v>
      </c>
      <c r="D170" s="14"/>
      <c r="E170" s="14"/>
      <c r="F170" s="14"/>
      <c r="G170" s="14"/>
      <c r="H170" s="14" t="s">
        <v>723</v>
      </c>
      <c r="I170" s="14" t="s">
        <v>724</v>
      </c>
      <c r="J170" s="14"/>
      <c r="K170" s="14"/>
      <c r="L170" s="14"/>
      <c r="M170" s="14"/>
      <c r="N170" s="14"/>
      <c r="O170" s="14"/>
      <c r="P170" s="14" t="s">
        <v>725</v>
      </c>
      <c r="Q170" s="14" t="s">
        <v>726</v>
      </c>
      <c r="R170" s="14" t="s">
        <v>214</v>
      </c>
      <c r="S170" s="14" t="s">
        <v>403</v>
      </c>
      <c r="T170" s="14" t="s">
        <v>404</v>
      </c>
      <c r="U170" s="14" t="s">
        <v>166</v>
      </c>
      <c r="V170" s="14"/>
      <c r="W170" s="14" t="str">
        <f>CONCATENATE(X170,"-",Y170,"-",Z170,AA170,,AB170,"-",AC170)</f>
        <v>4-30-JMCC-0001</v>
      </c>
      <c r="X170" s="31">
        <v>4</v>
      </c>
      <c r="Y170" s="31">
        <v>30</v>
      </c>
      <c r="Z170" s="14" t="s">
        <v>340</v>
      </c>
      <c r="AA170" s="14" t="s">
        <v>331</v>
      </c>
      <c r="AB170" s="14"/>
      <c r="AC170" s="31" t="s">
        <v>194</v>
      </c>
      <c r="AD170" s="14"/>
      <c r="AE170" s="31">
        <v>3</v>
      </c>
      <c r="AF170" s="31">
        <v>3</v>
      </c>
      <c r="AG170" s="31" t="s">
        <v>174</v>
      </c>
      <c r="AH170" s="31">
        <v>437</v>
      </c>
      <c r="AI170" s="31" t="s">
        <v>194</v>
      </c>
      <c r="AJ170" s="14"/>
      <c r="AK170" s="14"/>
      <c r="AL170" s="14" t="s">
        <v>132</v>
      </c>
      <c r="AM170" s="14"/>
      <c r="AN170" s="14" t="s">
        <v>176</v>
      </c>
      <c r="AO170" s="14" t="str">
        <f>CONCATENATE("0055-",B170,"-",C170,"-","4",".",AE170,".",AF170,".",AG170,".",AH170,"-",AL170,".",AN170,"-",AI170)</f>
        <v>0055-CPC-GA1-4.3.3.30.437-ATH4.SP-0001</v>
      </c>
      <c r="AP170" s="14" t="str">
        <f>CONCATENATE("0055-",B170,"-",C170,"-","4",".",AE170,".",AF170,".",AG170,".",AH170,"-",AL170,"-",AN170,"-",AI170,"_",BD170,"_",U170)</f>
        <v>0055-CPC-GA1-4.3.3.30.437-ATH4-SP-0001_00_ER</v>
      </c>
      <c r="AQ170" s="21" t="s">
        <v>635</v>
      </c>
      <c r="AR170" s="21" t="s">
        <v>451</v>
      </c>
      <c r="AS170" s="21"/>
      <c r="AT170" s="21"/>
      <c r="AU170" s="21" t="s">
        <v>350</v>
      </c>
      <c r="AV170" s="21" t="s">
        <v>366</v>
      </c>
      <c r="AW170" s="21" t="str">
        <f>CONCATENATE(AQ170," ",AS170,CHAR(10),W170,CHAR(10),AU170)</f>
        <v>MPCMS Control Cabinet 
4-30-JMCC-0001
List of elements</v>
      </c>
      <c r="AX170" s="21" t="str">
        <f>CONCATENATE(AR170," ",AT170,CHAR(10),W170,CHAR(10),AV170)</f>
        <v>Шкаф системный МСОиВО 
4-30-JMCC-0001
Перечень элементов</v>
      </c>
      <c r="AY170" s="14"/>
      <c r="AZ170" s="14" t="s">
        <v>798</v>
      </c>
      <c r="BA170" s="14" t="s">
        <v>600</v>
      </c>
      <c r="BB170" s="14" t="str">
        <f t="shared" si="190"/>
        <v>00</v>
      </c>
      <c r="BC170" s="14" t="str">
        <f t="shared" si="199"/>
        <v>IFU</v>
      </c>
      <c r="BD170" s="14" t="str">
        <f>BB170</f>
        <v>00</v>
      </c>
      <c r="BE170" s="14"/>
      <c r="BF170" s="14"/>
      <c r="BG170" s="20"/>
      <c r="BH170" s="14"/>
      <c r="BI170" s="14"/>
      <c r="BJ170" s="336">
        <v>44088</v>
      </c>
      <c r="BK170" s="336">
        <f ca="1">IF(BM170&gt;0,BL170,IF(BJ170&lt;TODAY(),WORKDAY(TODAY(),10),BJ170))</f>
        <v>43875</v>
      </c>
      <c r="BL170" s="41">
        <v>43875</v>
      </c>
      <c r="BM170" s="14" t="s">
        <v>771</v>
      </c>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336">
        <f>WORKDAY(BJ170,20)</f>
        <v>44116</v>
      </c>
      <c r="CR170" s="336">
        <f ca="1">IF(BM170&gt;0,WORKDAY(BK170,20),"-")</f>
        <v>43903</v>
      </c>
      <c r="CS170" s="336">
        <v>43986</v>
      </c>
      <c r="CT170" s="325" t="s">
        <v>901</v>
      </c>
      <c r="CU170" s="143">
        <v>2</v>
      </c>
      <c r="CV170" s="41">
        <f>IF(CT170&gt;0,WORKDAY(CQ170,10),"-")</f>
        <v>44130</v>
      </c>
      <c r="CW170" s="41">
        <f ca="1">IF(CT170&gt;0,WORKDAY(CR170,10),"-")</f>
        <v>43917</v>
      </c>
      <c r="CX170" s="14"/>
      <c r="CY170" s="14"/>
      <c r="CZ170" s="41" t="str">
        <f>IF(CY170&gt;0,WORKDAY(CV170,10),"-")</f>
        <v>-</v>
      </c>
      <c r="DA170" s="41" t="str">
        <f>IF(CY170&gt;0,WORKDAY(CW170,10),"-")</f>
        <v>-</v>
      </c>
      <c r="DB170" s="14"/>
      <c r="DC170" s="14"/>
      <c r="DD170" s="143"/>
      <c r="DE170" s="41" t="str">
        <f>IF(DC170&gt;0,WORKDAY(CZ170,10),"-")</f>
        <v>-</v>
      </c>
      <c r="DF170" s="41" t="str">
        <f>IF(DC170&gt;0,WORKDAY(DA170,10),"-")</f>
        <v>-</v>
      </c>
      <c r="DG170" s="14"/>
      <c r="DH170" s="14"/>
      <c r="DI170" s="41" t="str">
        <f>IF(DH170&gt;0,WORKDAY(DE170,10),"-")</f>
        <v>-</v>
      </c>
      <c r="DJ170" s="41" t="str">
        <f>IF(DH170&gt;0,WORKDAY(DF170,10),"-")</f>
        <v>-</v>
      </c>
      <c r="DK170" s="14"/>
      <c r="DL170" s="14"/>
      <c r="DM170" s="143"/>
      <c r="DN170" s="41" t="str">
        <f>IF(DL170&gt;0,WORKDAY(DI170,10),"-")</f>
        <v>-</v>
      </c>
      <c r="DO170" s="41" t="str">
        <f>IF(DL170&gt;0,WORKDAY(DJ170,10),"-")</f>
        <v>-</v>
      </c>
      <c r="DP170" s="14"/>
      <c r="DQ170" s="14"/>
      <c r="DR170" s="41" t="str">
        <f>IF(DQ170&gt;0,WORKDAY(DN170,10),"-")</f>
        <v>-</v>
      </c>
      <c r="DS170" s="41" t="str">
        <f>IF(DQ170&gt;0,WORKDAY(DO170,10),"-")</f>
        <v>-</v>
      </c>
      <c r="DT170" s="14"/>
      <c r="DU170" s="14"/>
      <c r="DV170" s="205"/>
      <c r="DW170" s="41" t="str">
        <f>IF(DU170&gt;0,WORKDAY(DR170,10),"-")</f>
        <v>-</v>
      </c>
      <c r="DX170" s="41" t="str">
        <f>IF(DU170&gt;0,WORKDAY(DS170,10),"-")</f>
        <v>-</v>
      </c>
      <c r="DY170" s="14"/>
      <c r="DZ170" s="14"/>
      <c r="EA170" s="41" t="str">
        <f>IF(DZ170&gt;0,WORKDAY(DW170,10),"-")</f>
        <v>-</v>
      </c>
      <c r="EB170" s="41" t="str">
        <f>IF(DZ170&gt;0,WORKDAY(DX170,10),"-")</f>
        <v>-</v>
      </c>
      <c r="EC170" s="14"/>
      <c r="ED170" s="14"/>
      <c r="EE170" s="205"/>
      <c r="EF170" s="41" t="str">
        <f>IF(ED170&gt;0,WORKDAY(EA170,10),"-")</f>
        <v>-</v>
      </c>
      <c r="EG170" s="41" t="str">
        <f>IF(ED170&gt;0,WORKDAY(EB170,10),"-")</f>
        <v>-</v>
      </c>
      <c r="EH170" s="14"/>
      <c r="EI170" s="14"/>
      <c r="EJ170" s="41" t="str">
        <f>IF(EI170&gt;0,WORKDAY(EF170,10),"-")</f>
        <v>-</v>
      </c>
      <c r="EK170" s="41" t="str">
        <f>IF(EI170&gt;0,WORKDAY(EG170,10),"-")</f>
        <v>-</v>
      </c>
      <c r="EL170" s="14"/>
      <c r="EM170" s="14"/>
      <c r="EN170" s="205"/>
      <c r="EO170" s="41" t="str">
        <f>IF(EM170&gt;0,WORKDAY(EJ170,10),"-")</f>
        <v>-</v>
      </c>
      <c r="EP170" s="41" t="str">
        <f>IF(EM170&gt;0,WORKDAY(EK170,10),"-")</f>
        <v>-</v>
      </c>
      <c r="EQ170" s="14"/>
      <c r="ER170" s="14"/>
      <c r="ES170" s="41" t="str">
        <f>IF(ER170&gt;0,WORKDAY(EO170,10),"-")</f>
        <v>-</v>
      </c>
      <c r="ET170" s="41" t="str">
        <f>IF(ER170&gt;0,WORKDAY(EP170,10),"-")</f>
        <v>-</v>
      </c>
      <c r="EU170" s="14"/>
      <c r="EV170" s="14"/>
      <c r="EW170" s="205"/>
      <c r="EX170" s="41" t="str">
        <f>IF(EV170&gt;0,WORKDAY(ES170,10),"-")</f>
        <v>-</v>
      </c>
      <c r="EY170" s="41" t="str">
        <f>IF(EV170&gt;0,WORKDAY(ET170,10),"-")</f>
        <v>-</v>
      </c>
      <c r="EZ170" s="14"/>
      <c r="FA170" s="14"/>
      <c r="FB170" s="41" t="str">
        <f>IF(FA170&gt;0,WORKDAY(EX170,10),"-")</f>
        <v>-</v>
      </c>
      <c r="FC170" s="41" t="str">
        <f>IF(FA170&gt;0,WORKDAY(EY170,10),"-")</f>
        <v>-</v>
      </c>
      <c r="FD170" s="14"/>
      <c r="FE170" s="14"/>
      <c r="FF170" s="295"/>
      <c r="FG170" s="41">
        <v>43610</v>
      </c>
      <c r="FH170" s="41">
        <f t="shared" ca="1" si="196"/>
        <v>44042</v>
      </c>
      <c r="FI170" s="14">
        <v>43906</v>
      </c>
      <c r="FJ170" s="14" t="s">
        <v>778</v>
      </c>
      <c r="FK170" s="41">
        <f>IF(FJ170&gt;0,WORKDAY(FG170,10),"-")</f>
        <v>43623</v>
      </c>
      <c r="FL170" s="41">
        <f ca="1">IF(FJ170&gt;0,WORKDAY(FH170,10),"-")</f>
        <v>44056</v>
      </c>
      <c r="FM170" s="14"/>
      <c r="FN170" s="14"/>
      <c r="FO170" s="143"/>
      <c r="FP170" s="41">
        <v>43610</v>
      </c>
      <c r="FQ170" s="41" t="str">
        <f t="shared" si="197"/>
        <v>-</v>
      </c>
      <c r="FR170" s="14"/>
      <c r="FS170" s="14"/>
      <c r="FT170" s="41" t="str">
        <f>IF(FS170&gt;0,WORKDAY(FP170,10),"-")</f>
        <v>-</v>
      </c>
      <c r="FU170" s="41" t="str">
        <f>IF(FS170&gt;0,WORKDAY(FQ170,10),"-")</f>
        <v>-</v>
      </c>
      <c r="FV170" s="14"/>
      <c r="FW170" s="14"/>
      <c r="FX170" s="205"/>
      <c r="FY170" s="41">
        <v>43610</v>
      </c>
      <c r="FZ170" s="41" t="str">
        <f t="shared" si="198"/>
        <v>-</v>
      </c>
      <c r="GA170" s="14"/>
      <c r="GB170" s="14"/>
      <c r="GC170" s="41" t="str">
        <f>IF(GB170&gt;0,WORKDAY(FY170,10),"-")</f>
        <v>-</v>
      </c>
      <c r="GD170" s="41" t="str">
        <f>IF(GB170&gt;0,WORKDAY(FZ170,10),"-")</f>
        <v>-</v>
      </c>
      <c r="GE170" s="14"/>
      <c r="GF170" s="14"/>
      <c r="GG170" s="205"/>
      <c r="GH170" s="41"/>
      <c r="GI170" s="41"/>
      <c r="GJ170" s="14"/>
      <c r="GK170" s="14"/>
      <c r="GL170" s="41" t="str">
        <f>IF(GK170&gt;0,WORKDAY(GH170,10),"-")</f>
        <v>-</v>
      </c>
      <c r="GM170" s="41" t="str">
        <f>IF(GK170&gt;0,WORKDAY(GI170,10),"-")</f>
        <v>-</v>
      </c>
      <c r="GN170" s="14"/>
      <c r="GO170" s="14"/>
      <c r="GP170" s="228"/>
      <c r="GQ170" s="295"/>
      <c r="GR170" s="295"/>
      <c r="GS170" s="295"/>
      <c r="GT170" s="295"/>
      <c r="GU170" s="295"/>
      <c r="GV170" s="295"/>
      <c r="GW170" s="295"/>
      <c r="GX170" s="295"/>
      <c r="GY170" s="295"/>
      <c r="GZ170" s="147"/>
      <c r="HA170" s="143">
        <f t="shared" ca="1" si="164"/>
        <v>1</v>
      </c>
      <c r="HB170" s="44">
        <f t="shared" ca="1" si="165"/>
        <v>2.5125628140703518E-3</v>
      </c>
      <c r="HC170" s="44">
        <f t="shared" ca="1" si="166"/>
        <v>2.5125628140703518E-3</v>
      </c>
      <c r="HD170" s="44">
        <f t="shared" ca="1" si="167"/>
        <v>4.0650406504065045E-3</v>
      </c>
      <c r="HE170" s="44">
        <f t="shared" ca="1" si="168"/>
        <v>4.0650406504065045E-3</v>
      </c>
      <c r="HF170" s="44"/>
      <c r="HG170" s="44"/>
      <c r="HH170" s="261"/>
      <c r="HI170" s="14" t="str">
        <f t="shared" si="169"/>
        <v>rev. 00</v>
      </c>
      <c r="HJ170" s="41">
        <f t="shared" si="170"/>
        <v>43906</v>
      </c>
      <c r="HK170" s="267" t="str">
        <f t="shared" si="171"/>
        <v>00</v>
      </c>
      <c r="HL170" s="268" t="str">
        <f t="shared" si="172"/>
        <v>0055-P2-GA1-CPC-TRM-00415</v>
      </c>
      <c r="HM170" s="320">
        <v>1</v>
      </c>
      <c r="HN170" t="s">
        <v>825</v>
      </c>
      <c r="HO170" s="351">
        <f t="shared" si="173"/>
        <v>2</v>
      </c>
      <c r="HP170" s="351" t="str">
        <f t="shared" si="174"/>
        <v>ожидание 00</v>
      </c>
      <c r="HQ170" s="351" t="str">
        <f t="shared" si="175"/>
        <v>выгружено 00</v>
      </c>
      <c r="HR170" s="351" t="str">
        <f t="shared" si="176"/>
        <v>ожидание 00</v>
      </c>
      <c r="HS170" s="351" t="b">
        <f t="shared" si="177"/>
        <v>0</v>
      </c>
      <c r="HT170" s="351" t="str">
        <f t="shared" si="178"/>
        <v>ожидание замечаний</v>
      </c>
      <c r="HU170" s="351" t="str">
        <f t="shared" si="179"/>
        <v>0055-P2-CPC-GA1-TRM-00371</v>
      </c>
      <c r="HV170" s="351">
        <f t="shared" si="180"/>
        <v>43906</v>
      </c>
      <c r="HW170" s="351" t="str">
        <f t="shared" si="181"/>
        <v>ожидание 00</v>
      </c>
      <c r="HX170" s="351" t="str">
        <f t="shared" si="182"/>
        <v>ожидание 00</v>
      </c>
      <c r="HY170" s="364"/>
      <c r="HZ170" s="361" t="str">
        <f t="shared" si="183"/>
        <v>выгружено</v>
      </c>
      <c r="IA170" s="361" t="str">
        <f t="shared" si="184"/>
        <v>00</v>
      </c>
      <c r="IB170" s="361" t="str">
        <f t="shared" si="185"/>
        <v>ожидание замечаний к ревизии</v>
      </c>
      <c r="IC170" s="361" t="str">
        <f t="shared" si="186"/>
        <v>00</v>
      </c>
      <c r="ID170" s="351" t="str">
        <f t="shared" si="187"/>
        <v>1</v>
      </c>
      <c r="IE170" s="351" t="s">
        <v>894</v>
      </c>
      <c r="IF170" s="356">
        <v>1</v>
      </c>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row>
    <row r="171" spans="1:287" s="1" customFormat="1" ht="42.75" customHeight="1">
      <c r="A171" s="15"/>
      <c r="B171" s="31" t="s">
        <v>164</v>
      </c>
      <c r="C171" s="31" t="s">
        <v>165</v>
      </c>
      <c r="D171" s="14"/>
      <c r="E171" s="14"/>
      <c r="F171" s="14"/>
      <c r="G171" s="14"/>
      <c r="H171" s="14" t="s">
        <v>723</v>
      </c>
      <c r="I171" s="14" t="s">
        <v>724</v>
      </c>
      <c r="J171" s="14"/>
      <c r="K171" s="14"/>
      <c r="L171" s="14"/>
      <c r="M171" s="14"/>
      <c r="N171" s="14"/>
      <c r="O171" s="14"/>
      <c r="P171" s="14" t="s">
        <v>725</v>
      </c>
      <c r="Q171" s="14" t="s">
        <v>726</v>
      </c>
      <c r="R171" s="14" t="s">
        <v>214</v>
      </c>
      <c r="S171" s="14" t="s">
        <v>403</v>
      </c>
      <c r="T171" s="14" t="s">
        <v>404</v>
      </c>
      <c r="U171" s="14" t="s">
        <v>166</v>
      </c>
      <c r="V171" s="14"/>
      <c r="W171" s="14" t="str">
        <f>CONCATENATE(X171,"-",Y171,"-",Z171,AA171,,AB171,"-",AC171)</f>
        <v>4-30-JMCC-0001</v>
      </c>
      <c r="X171" s="31">
        <v>4</v>
      </c>
      <c r="Y171" s="31">
        <v>30</v>
      </c>
      <c r="Z171" s="14" t="s">
        <v>340</v>
      </c>
      <c r="AA171" s="14" t="s">
        <v>331</v>
      </c>
      <c r="AB171" s="14"/>
      <c r="AC171" s="31" t="s">
        <v>194</v>
      </c>
      <c r="AD171" s="14"/>
      <c r="AE171" s="31">
        <v>3</v>
      </c>
      <c r="AF171" s="31">
        <v>3</v>
      </c>
      <c r="AG171" s="31" t="s">
        <v>174</v>
      </c>
      <c r="AH171" s="31">
        <v>437</v>
      </c>
      <c r="AI171" s="31" t="s">
        <v>194</v>
      </c>
      <c r="AJ171" s="14"/>
      <c r="AK171" s="14"/>
      <c r="AL171" s="14" t="s">
        <v>132</v>
      </c>
      <c r="AM171" s="14"/>
      <c r="AN171" s="14" t="s">
        <v>177</v>
      </c>
      <c r="AO171" s="14" t="str">
        <f>CONCATENATE("0055-",B171,"-",C171,"-","4",".",AE171,".",AF171,".",AG171,".",AH171,"-",AL171,".",AN171,"-",AI171)</f>
        <v>0055-CPC-GA1-4.3.3.30.437-ATH4.V0-0001</v>
      </c>
      <c r="AP171" s="14" t="str">
        <f>CONCATENATE("0055-",B171,"-",C171,"-","4",".",AE171,".",AF171,".",AG171,".",AH171,"-",AL171,"-",AN171,"-",AI171,"_",BD171,"_",U171)</f>
        <v>0055-CPC-GA1-4.3.3.30.437-ATH4-V0-0001_00_ER</v>
      </c>
      <c r="AQ171" s="21" t="s">
        <v>635</v>
      </c>
      <c r="AR171" s="21" t="s">
        <v>451</v>
      </c>
      <c r="AS171" s="21"/>
      <c r="AT171" s="21"/>
      <c r="AU171" s="21" t="s">
        <v>351</v>
      </c>
      <c r="AV171" s="21" t="s">
        <v>367</v>
      </c>
      <c r="AW171" s="21" t="str">
        <f>CONCATENATE(AQ171," ",AS171,CHAR(10),W171,CHAR(10),AU171)</f>
        <v>MPCMS Control Cabinet 
4-30-JMCC-0001
General view drawings</v>
      </c>
      <c r="AX171" s="21" t="str">
        <f>CONCATENATE(AR171," ",AT171,CHAR(10),W171,CHAR(10),AV171)</f>
        <v>Шкаф системный МСОиВО 
4-30-JMCC-0001
Чертеж общего вида</v>
      </c>
      <c r="AY171" s="14"/>
      <c r="AZ171" s="14" t="s">
        <v>798</v>
      </c>
      <c r="BA171" s="14" t="s">
        <v>600</v>
      </c>
      <c r="BB171" s="14" t="str">
        <f t="shared" si="190"/>
        <v>00</v>
      </c>
      <c r="BC171" s="14" t="str">
        <f t="shared" si="199"/>
        <v>IFU</v>
      </c>
      <c r="BD171" s="14" t="str">
        <f>BB171</f>
        <v>00</v>
      </c>
      <c r="BE171" s="14"/>
      <c r="BF171" s="14"/>
      <c r="BG171" s="20"/>
      <c r="BH171" s="14"/>
      <c r="BI171" s="14"/>
      <c r="BJ171" s="336">
        <v>44088</v>
      </c>
      <c r="BK171" s="336">
        <f ca="1">IF(BM171&gt;0,BL171,IF(BJ171&lt;TODAY(),WORKDAY(TODAY(),10),BJ171))</f>
        <v>43875</v>
      </c>
      <c r="BL171" s="41">
        <v>43875</v>
      </c>
      <c r="BM171" s="14" t="s">
        <v>771</v>
      </c>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336">
        <f>WORKDAY(BJ171,20)</f>
        <v>44116</v>
      </c>
      <c r="CR171" s="336">
        <f ca="1">IF(BM171&gt;0,WORKDAY(BK171,20),"-")</f>
        <v>43903</v>
      </c>
      <c r="CS171" s="336">
        <v>43986</v>
      </c>
      <c r="CT171" s="325" t="s">
        <v>901</v>
      </c>
      <c r="CU171" s="143">
        <v>2</v>
      </c>
      <c r="CV171" s="41">
        <f>IF(CT171&gt;0,WORKDAY(CQ171,10),"-")</f>
        <v>44130</v>
      </c>
      <c r="CW171" s="41">
        <f ca="1">IF(CT171&gt;0,WORKDAY(CR171,10),"-")</f>
        <v>43917</v>
      </c>
      <c r="CX171" s="14"/>
      <c r="CY171" s="14"/>
      <c r="CZ171" s="41" t="str">
        <f>IF(CY171&gt;0,WORKDAY(CV171,10),"-")</f>
        <v>-</v>
      </c>
      <c r="DA171" s="41" t="str">
        <f>IF(CY171&gt;0,WORKDAY(CW171,10),"-")</f>
        <v>-</v>
      </c>
      <c r="DB171" s="14"/>
      <c r="DC171" s="14"/>
      <c r="DD171" s="143"/>
      <c r="DE171" s="41" t="str">
        <f>IF(DC171&gt;0,WORKDAY(CZ171,10),"-")</f>
        <v>-</v>
      </c>
      <c r="DF171" s="41" t="str">
        <f>IF(DC171&gt;0,WORKDAY(DA171,10),"-")</f>
        <v>-</v>
      </c>
      <c r="DG171" s="14"/>
      <c r="DH171" s="14"/>
      <c r="DI171" s="41" t="str">
        <f>IF(DH171&gt;0,WORKDAY(DE171,10),"-")</f>
        <v>-</v>
      </c>
      <c r="DJ171" s="41" t="str">
        <f>IF(DH171&gt;0,WORKDAY(DF171,10),"-")</f>
        <v>-</v>
      </c>
      <c r="DK171" s="14"/>
      <c r="DL171" s="14"/>
      <c r="DM171" s="143"/>
      <c r="DN171" s="41" t="str">
        <f>IF(DL171&gt;0,WORKDAY(DI171,10),"-")</f>
        <v>-</v>
      </c>
      <c r="DO171" s="41" t="str">
        <f>IF(DL171&gt;0,WORKDAY(DJ171,10),"-")</f>
        <v>-</v>
      </c>
      <c r="DP171" s="14"/>
      <c r="DQ171" s="14"/>
      <c r="DR171" s="41" t="str">
        <f>IF(DQ171&gt;0,WORKDAY(DN171,10),"-")</f>
        <v>-</v>
      </c>
      <c r="DS171" s="41" t="str">
        <f>IF(DQ171&gt;0,WORKDAY(DO171,10),"-")</f>
        <v>-</v>
      </c>
      <c r="DT171" s="14"/>
      <c r="DU171" s="14"/>
      <c r="DV171" s="205"/>
      <c r="DW171" s="41" t="str">
        <f>IF(DU171&gt;0,WORKDAY(DR171,10),"-")</f>
        <v>-</v>
      </c>
      <c r="DX171" s="41" t="str">
        <f>IF(DU171&gt;0,WORKDAY(DS171,10),"-")</f>
        <v>-</v>
      </c>
      <c r="DY171" s="14"/>
      <c r="DZ171" s="14"/>
      <c r="EA171" s="41" t="str">
        <f>IF(DZ171&gt;0,WORKDAY(DW171,10),"-")</f>
        <v>-</v>
      </c>
      <c r="EB171" s="41" t="str">
        <f>IF(DZ171&gt;0,WORKDAY(DX171,10),"-")</f>
        <v>-</v>
      </c>
      <c r="EC171" s="14"/>
      <c r="ED171" s="14"/>
      <c r="EE171" s="205"/>
      <c r="EF171" s="41" t="str">
        <f>IF(ED171&gt;0,WORKDAY(EA171,10),"-")</f>
        <v>-</v>
      </c>
      <c r="EG171" s="41" t="str">
        <f>IF(ED171&gt;0,WORKDAY(EB171,10),"-")</f>
        <v>-</v>
      </c>
      <c r="EH171" s="14"/>
      <c r="EI171" s="14"/>
      <c r="EJ171" s="41" t="str">
        <f>IF(EI171&gt;0,WORKDAY(EF171,10),"-")</f>
        <v>-</v>
      </c>
      <c r="EK171" s="41" t="str">
        <f>IF(EI171&gt;0,WORKDAY(EG171,10),"-")</f>
        <v>-</v>
      </c>
      <c r="EL171" s="14"/>
      <c r="EM171" s="14"/>
      <c r="EN171" s="205"/>
      <c r="EO171" s="41" t="str">
        <f>IF(EM171&gt;0,WORKDAY(EJ171,10),"-")</f>
        <v>-</v>
      </c>
      <c r="EP171" s="41" t="str">
        <f>IF(EM171&gt;0,WORKDAY(EK171,10),"-")</f>
        <v>-</v>
      </c>
      <c r="EQ171" s="14"/>
      <c r="ER171" s="14"/>
      <c r="ES171" s="41" t="str">
        <f>IF(ER171&gt;0,WORKDAY(EO171,10),"-")</f>
        <v>-</v>
      </c>
      <c r="ET171" s="41" t="str">
        <f>IF(ER171&gt;0,WORKDAY(EP171,10),"-")</f>
        <v>-</v>
      </c>
      <c r="EU171" s="14"/>
      <c r="EV171" s="14"/>
      <c r="EW171" s="205"/>
      <c r="EX171" s="41" t="str">
        <f>IF(EV171&gt;0,WORKDAY(ES171,10),"-")</f>
        <v>-</v>
      </c>
      <c r="EY171" s="41" t="str">
        <f>IF(EV171&gt;0,WORKDAY(ET171,10),"-")</f>
        <v>-</v>
      </c>
      <c r="EZ171" s="14"/>
      <c r="FA171" s="14"/>
      <c r="FB171" s="41" t="str">
        <f>IF(FA171&gt;0,WORKDAY(EX171,10),"-")</f>
        <v>-</v>
      </c>
      <c r="FC171" s="41" t="str">
        <f>IF(FA171&gt;0,WORKDAY(EY171,10),"-")</f>
        <v>-</v>
      </c>
      <c r="FD171" s="14"/>
      <c r="FE171" s="14"/>
      <c r="FF171" s="295"/>
      <c r="FG171" s="41">
        <v>43610</v>
      </c>
      <c r="FH171" s="41">
        <f t="shared" ca="1" si="196"/>
        <v>44042</v>
      </c>
      <c r="FI171" s="14">
        <v>43906</v>
      </c>
      <c r="FJ171" s="14" t="s">
        <v>778</v>
      </c>
      <c r="FK171" s="41">
        <f>IF(FJ171&gt;0,WORKDAY(FG171,10),"-")</f>
        <v>43623</v>
      </c>
      <c r="FL171" s="41">
        <f ca="1">IF(FJ171&gt;0,WORKDAY(FH171,10),"-")</f>
        <v>44056</v>
      </c>
      <c r="FM171" s="14"/>
      <c r="FN171" s="14"/>
      <c r="FO171" s="143"/>
      <c r="FP171" s="41">
        <v>43610</v>
      </c>
      <c r="FQ171" s="41" t="str">
        <f t="shared" si="197"/>
        <v>-</v>
      </c>
      <c r="FR171" s="14"/>
      <c r="FS171" s="14"/>
      <c r="FT171" s="41" t="str">
        <f>IF(FS171&gt;0,WORKDAY(FP171,10),"-")</f>
        <v>-</v>
      </c>
      <c r="FU171" s="41" t="str">
        <f>IF(FS171&gt;0,WORKDAY(FQ171,10),"-")</f>
        <v>-</v>
      </c>
      <c r="FV171" s="14"/>
      <c r="FW171" s="14"/>
      <c r="FX171" s="205"/>
      <c r="FY171" s="41">
        <v>43610</v>
      </c>
      <c r="FZ171" s="41" t="str">
        <f t="shared" si="198"/>
        <v>-</v>
      </c>
      <c r="GA171" s="14"/>
      <c r="GB171" s="14"/>
      <c r="GC171" s="41" t="str">
        <f>IF(GB171&gt;0,WORKDAY(FY171,10),"-")</f>
        <v>-</v>
      </c>
      <c r="GD171" s="41" t="str">
        <f>IF(GB171&gt;0,WORKDAY(FZ171,10),"-")</f>
        <v>-</v>
      </c>
      <c r="GE171" s="14"/>
      <c r="GF171" s="14"/>
      <c r="GG171" s="205"/>
      <c r="GH171" s="41"/>
      <c r="GI171" s="41"/>
      <c r="GJ171" s="14"/>
      <c r="GK171" s="14"/>
      <c r="GL171" s="41" t="str">
        <f>IF(GK171&gt;0,WORKDAY(GH171,10),"-")</f>
        <v>-</v>
      </c>
      <c r="GM171" s="41" t="str">
        <f>IF(GK171&gt;0,WORKDAY(GI171,10),"-")</f>
        <v>-</v>
      </c>
      <c r="GN171" s="14"/>
      <c r="GO171" s="14"/>
      <c r="GP171" s="228"/>
      <c r="GQ171" s="295"/>
      <c r="GR171" s="295"/>
      <c r="GS171" s="295"/>
      <c r="GT171" s="295"/>
      <c r="GU171" s="295"/>
      <c r="GV171" s="295"/>
      <c r="GW171" s="295"/>
      <c r="GX171" s="295"/>
      <c r="GY171" s="295"/>
      <c r="GZ171" s="147"/>
      <c r="HA171" s="143">
        <f t="shared" ca="1" si="164"/>
        <v>1</v>
      </c>
      <c r="HB171" s="44">
        <f t="shared" ca="1" si="165"/>
        <v>2.5125628140703518E-3</v>
      </c>
      <c r="HC171" s="44">
        <f t="shared" ca="1" si="166"/>
        <v>2.5125628140703518E-3</v>
      </c>
      <c r="HD171" s="44">
        <f t="shared" ca="1" si="167"/>
        <v>4.0650406504065045E-3</v>
      </c>
      <c r="HE171" s="44">
        <f t="shared" ca="1" si="168"/>
        <v>4.0650406504065045E-3</v>
      </c>
      <c r="HF171" s="44"/>
      <c r="HG171" s="44"/>
      <c r="HH171" s="261"/>
      <c r="HI171" s="14" t="str">
        <f t="shared" si="169"/>
        <v>rev. 00</v>
      </c>
      <c r="HJ171" s="41">
        <f t="shared" si="170"/>
        <v>43906</v>
      </c>
      <c r="HK171" s="267" t="str">
        <f t="shared" si="171"/>
        <v>00</v>
      </c>
      <c r="HL171" s="268" t="str">
        <f t="shared" si="172"/>
        <v>0055-P2-GA1-CPC-TRM-00415</v>
      </c>
      <c r="HM171" s="320">
        <v>1</v>
      </c>
      <c r="HN171" t="s">
        <v>825</v>
      </c>
      <c r="HO171" s="351">
        <f t="shared" si="173"/>
        <v>2</v>
      </c>
      <c r="HP171" s="351" t="str">
        <f t="shared" si="174"/>
        <v>ожидание 00</v>
      </c>
      <c r="HQ171" s="351" t="str">
        <f t="shared" si="175"/>
        <v>выгружено 00</v>
      </c>
      <c r="HR171" s="351" t="str">
        <f t="shared" si="176"/>
        <v>ожидание 00</v>
      </c>
      <c r="HS171" s="351" t="b">
        <f t="shared" si="177"/>
        <v>0</v>
      </c>
      <c r="HT171" s="351" t="str">
        <f t="shared" si="178"/>
        <v>ожидание замечаний</v>
      </c>
      <c r="HU171" s="351" t="str">
        <f t="shared" si="179"/>
        <v>0055-P2-CPC-GA1-TRM-00371</v>
      </c>
      <c r="HV171" s="351">
        <f t="shared" si="180"/>
        <v>43906</v>
      </c>
      <c r="HW171" s="351" t="str">
        <f t="shared" si="181"/>
        <v>ожидание 00</v>
      </c>
      <c r="HX171" s="351" t="str">
        <f t="shared" si="182"/>
        <v>ожидание 00</v>
      </c>
      <c r="HY171" s="364"/>
      <c r="HZ171" s="361" t="str">
        <f t="shared" si="183"/>
        <v>выгружено</v>
      </c>
      <c r="IA171" s="361" t="str">
        <f t="shared" si="184"/>
        <v>00</v>
      </c>
      <c r="IB171" s="361" t="str">
        <f t="shared" si="185"/>
        <v>ожидание замечаний к ревизии</v>
      </c>
      <c r="IC171" s="361" t="str">
        <f t="shared" si="186"/>
        <v>00</v>
      </c>
      <c r="ID171" s="351" t="str">
        <f t="shared" si="187"/>
        <v>1</v>
      </c>
      <c r="IE171" s="351" t="s">
        <v>894</v>
      </c>
      <c r="IF171" s="356">
        <v>1</v>
      </c>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row>
    <row r="172" spans="1:287" s="1" customFormat="1" ht="42.75" customHeight="1">
      <c r="A172" s="15"/>
      <c r="B172" s="31" t="s">
        <v>164</v>
      </c>
      <c r="C172" s="31" t="s">
        <v>165</v>
      </c>
      <c r="D172" s="14"/>
      <c r="E172" s="14"/>
      <c r="F172" s="14"/>
      <c r="G172" s="14"/>
      <c r="H172" s="14" t="s">
        <v>723</v>
      </c>
      <c r="I172" s="14" t="s">
        <v>724</v>
      </c>
      <c r="J172" s="14"/>
      <c r="K172" s="14"/>
      <c r="L172" s="14"/>
      <c r="M172" s="14"/>
      <c r="N172" s="14"/>
      <c r="O172" s="14"/>
      <c r="P172" s="14" t="s">
        <v>725</v>
      </c>
      <c r="Q172" s="14" t="s">
        <v>726</v>
      </c>
      <c r="R172" s="14" t="s">
        <v>214</v>
      </c>
      <c r="S172" s="14" t="s">
        <v>403</v>
      </c>
      <c r="T172" s="14" t="s">
        <v>404</v>
      </c>
      <c r="U172" s="14" t="s">
        <v>166</v>
      </c>
      <c r="V172" s="14"/>
      <c r="W172" s="14" t="str">
        <f>CONCATENATE(X172,"-",Y172,"-",Z172,AA172,,AB172,"-",AC172)</f>
        <v>4-30-JMCC-0001</v>
      </c>
      <c r="X172" s="31">
        <v>4</v>
      </c>
      <c r="Y172" s="31">
        <v>30</v>
      </c>
      <c r="Z172" s="14" t="s">
        <v>340</v>
      </c>
      <c r="AA172" s="14" t="s">
        <v>331</v>
      </c>
      <c r="AB172" s="14"/>
      <c r="AC172" s="31" t="s">
        <v>194</v>
      </c>
      <c r="AD172" s="14"/>
      <c r="AE172" s="31">
        <v>3</v>
      </c>
      <c r="AF172" s="31">
        <v>3</v>
      </c>
      <c r="AG172" s="31" t="s">
        <v>174</v>
      </c>
      <c r="AH172" s="31">
        <v>437</v>
      </c>
      <c r="AI172" s="31" t="s">
        <v>194</v>
      </c>
      <c r="AJ172" s="14"/>
      <c r="AK172" s="14"/>
      <c r="AL172" s="14" t="s">
        <v>132</v>
      </c>
      <c r="AM172" s="14"/>
      <c r="AN172" s="14" t="s">
        <v>178</v>
      </c>
      <c r="AO172" s="14" t="str">
        <f>CONCATENATE("0055-",B172,"-",C172,"-","4",".",AE172,".",AF172,".",AG172,".",AH172,"-",AL172,".",AN172,"-",AI172)</f>
        <v>0055-CPC-GA1-4.3.3.30.437-ATH4.SB-0001</v>
      </c>
      <c r="AP172" s="14" t="str">
        <f>CONCATENATE("0055-",B172,"-",C172,"-","4",".",AE172,".",AF172,".",AG172,".",AH172,"-",AL172,"-",AN172,"-",AI172,"_",BD172,"_",U172)</f>
        <v>0055-CPC-GA1-4.3.3.30.437-ATH4-SB-0001_00_ER</v>
      </c>
      <c r="AQ172" s="21" t="s">
        <v>635</v>
      </c>
      <c r="AR172" s="21" t="s">
        <v>451</v>
      </c>
      <c r="AS172" s="21"/>
      <c r="AT172" s="21"/>
      <c r="AU172" s="21" t="s">
        <v>352</v>
      </c>
      <c r="AV172" s="21" t="s">
        <v>368</v>
      </c>
      <c r="AW172" s="21" t="str">
        <f>CONCATENATE(AQ172," ",AS172,CHAR(10),W172,CHAR(10),AU172)</f>
        <v>MPCMS Control Cabinet 
4-30-JMCC-0001
Electrical circuits</v>
      </c>
      <c r="AX172" s="21" t="str">
        <f>CONCATENATE(AR172," ",AT172,CHAR(10),W172,CHAR(10),AV172)</f>
        <v>Шкаф системный МСОиВО 
4-30-JMCC-0001
Схема электрическая принципиальная</v>
      </c>
      <c r="AY172" s="14"/>
      <c r="AZ172" s="14" t="s">
        <v>798</v>
      </c>
      <c r="BA172" s="14" t="s">
        <v>600</v>
      </c>
      <c r="BB172" s="14" t="str">
        <f t="shared" si="190"/>
        <v>00</v>
      </c>
      <c r="BC172" s="14" t="str">
        <f t="shared" si="199"/>
        <v>IFU</v>
      </c>
      <c r="BD172" s="14" t="str">
        <f>BB172</f>
        <v>00</v>
      </c>
      <c r="BE172" s="14"/>
      <c r="BF172" s="14"/>
      <c r="BG172" s="20"/>
      <c r="BH172" s="14"/>
      <c r="BI172" s="14"/>
      <c r="BJ172" s="336">
        <v>44088</v>
      </c>
      <c r="BK172" s="336">
        <f ca="1">IF(BM172&gt;0,BL172,IF(BJ172&lt;TODAY(),WORKDAY(TODAY(),10),BJ172))</f>
        <v>43875</v>
      </c>
      <c r="BL172" s="41">
        <v>43875</v>
      </c>
      <c r="BM172" s="14" t="s">
        <v>771</v>
      </c>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336">
        <f>WORKDAY(BJ172,20)</f>
        <v>44116</v>
      </c>
      <c r="CR172" s="336">
        <f ca="1">IF(BM172&gt;0,WORKDAY(BK172,20),"-")</f>
        <v>43903</v>
      </c>
      <c r="CS172" s="336">
        <v>43986</v>
      </c>
      <c r="CT172" s="325" t="s">
        <v>901</v>
      </c>
      <c r="CU172" s="143">
        <v>2</v>
      </c>
      <c r="CV172" s="41">
        <f>IF(CT172&gt;0,WORKDAY(CQ172,10),"-")</f>
        <v>44130</v>
      </c>
      <c r="CW172" s="41">
        <f ca="1">IF(CT172&gt;0,WORKDAY(CR172,10),"-")</f>
        <v>43917</v>
      </c>
      <c r="CX172" s="14"/>
      <c r="CY172" s="14"/>
      <c r="CZ172" s="41" t="str">
        <f>IF(CY172&gt;0,WORKDAY(CV172,10),"-")</f>
        <v>-</v>
      </c>
      <c r="DA172" s="41" t="str">
        <f>IF(CY172&gt;0,WORKDAY(CW172,10),"-")</f>
        <v>-</v>
      </c>
      <c r="DB172" s="14"/>
      <c r="DC172" s="14"/>
      <c r="DD172" s="143"/>
      <c r="DE172" s="41" t="str">
        <f>IF(DC172&gt;0,WORKDAY(CZ172,10),"-")</f>
        <v>-</v>
      </c>
      <c r="DF172" s="41" t="str">
        <f>IF(DC172&gt;0,WORKDAY(DA172,10),"-")</f>
        <v>-</v>
      </c>
      <c r="DG172" s="14"/>
      <c r="DH172" s="14"/>
      <c r="DI172" s="41" t="str">
        <f>IF(DH172&gt;0,WORKDAY(DE172,10),"-")</f>
        <v>-</v>
      </c>
      <c r="DJ172" s="41" t="str">
        <f>IF(DH172&gt;0,WORKDAY(DF172,10),"-")</f>
        <v>-</v>
      </c>
      <c r="DK172" s="14"/>
      <c r="DL172" s="14"/>
      <c r="DM172" s="143"/>
      <c r="DN172" s="41" t="str">
        <f>IF(DL172&gt;0,WORKDAY(DI172,10),"-")</f>
        <v>-</v>
      </c>
      <c r="DO172" s="41" t="str">
        <f>IF(DL172&gt;0,WORKDAY(DJ172,10),"-")</f>
        <v>-</v>
      </c>
      <c r="DP172" s="14"/>
      <c r="DQ172" s="14"/>
      <c r="DR172" s="41" t="str">
        <f>IF(DQ172&gt;0,WORKDAY(DN172,10),"-")</f>
        <v>-</v>
      </c>
      <c r="DS172" s="41" t="str">
        <f>IF(DQ172&gt;0,WORKDAY(DO172,10),"-")</f>
        <v>-</v>
      </c>
      <c r="DT172" s="14"/>
      <c r="DU172" s="14"/>
      <c r="DV172" s="205"/>
      <c r="DW172" s="41" t="str">
        <f>IF(DU172&gt;0,WORKDAY(DR172,10),"-")</f>
        <v>-</v>
      </c>
      <c r="DX172" s="41" t="str">
        <f>IF(DU172&gt;0,WORKDAY(DS172,10),"-")</f>
        <v>-</v>
      </c>
      <c r="DY172" s="14"/>
      <c r="DZ172" s="14"/>
      <c r="EA172" s="41" t="str">
        <f>IF(DZ172&gt;0,WORKDAY(DW172,10),"-")</f>
        <v>-</v>
      </c>
      <c r="EB172" s="41" t="str">
        <f>IF(DZ172&gt;0,WORKDAY(DX172,10),"-")</f>
        <v>-</v>
      </c>
      <c r="EC172" s="14"/>
      <c r="ED172" s="14"/>
      <c r="EE172" s="205"/>
      <c r="EF172" s="41" t="str">
        <f>IF(ED172&gt;0,WORKDAY(EA172,10),"-")</f>
        <v>-</v>
      </c>
      <c r="EG172" s="41" t="str">
        <f>IF(ED172&gt;0,WORKDAY(EB172,10),"-")</f>
        <v>-</v>
      </c>
      <c r="EH172" s="14"/>
      <c r="EI172" s="14"/>
      <c r="EJ172" s="41" t="str">
        <f>IF(EI172&gt;0,WORKDAY(EF172,10),"-")</f>
        <v>-</v>
      </c>
      <c r="EK172" s="41" t="str">
        <f>IF(EI172&gt;0,WORKDAY(EG172,10),"-")</f>
        <v>-</v>
      </c>
      <c r="EL172" s="14"/>
      <c r="EM172" s="14"/>
      <c r="EN172" s="205"/>
      <c r="EO172" s="41" t="str">
        <f>IF(EM172&gt;0,WORKDAY(EJ172,10),"-")</f>
        <v>-</v>
      </c>
      <c r="EP172" s="41" t="str">
        <f>IF(EM172&gt;0,WORKDAY(EK172,10),"-")</f>
        <v>-</v>
      </c>
      <c r="EQ172" s="14"/>
      <c r="ER172" s="14"/>
      <c r="ES172" s="41" t="str">
        <f>IF(ER172&gt;0,WORKDAY(EO172,10),"-")</f>
        <v>-</v>
      </c>
      <c r="ET172" s="41" t="str">
        <f>IF(ER172&gt;0,WORKDAY(EP172,10),"-")</f>
        <v>-</v>
      </c>
      <c r="EU172" s="14"/>
      <c r="EV172" s="14"/>
      <c r="EW172" s="205"/>
      <c r="EX172" s="41" t="str">
        <f>IF(EV172&gt;0,WORKDAY(ES172,10),"-")</f>
        <v>-</v>
      </c>
      <c r="EY172" s="41" t="str">
        <f>IF(EV172&gt;0,WORKDAY(ET172,10),"-")</f>
        <v>-</v>
      </c>
      <c r="EZ172" s="14"/>
      <c r="FA172" s="14"/>
      <c r="FB172" s="41" t="str">
        <f>IF(FA172&gt;0,WORKDAY(EX172,10),"-")</f>
        <v>-</v>
      </c>
      <c r="FC172" s="41" t="str">
        <f>IF(FA172&gt;0,WORKDAY(EY172,10),"-")</f>
        <v>-</v>
      </c>
      <c r="FD172" s="14"/>
      <c r="FE172" s="14"/>
      <c r="FF172" s="295"/>
      <c r="FG172" s="41">
        <v>43610</v>
      </c>
      <c r="FH172" s="41">
        <f t="shared" ca="1" si="196"/>
        <v>44042</v>
      </c>
      <c r="FI172" s="14">
        <v>43906</v>
      </c>
      <c r="FJ172" s="14" t="s">
        <v>778</v>
      </c>
      <c r="FK172" s="41">
        <f>IF(FJ172&gt;0,WORKDAY(FG172,10),"-")</f>
        <v>43623</v>
      </c>
      <c r="FL172" s="41">
        <f ca="1">IF(FJ172&gt;0,WORKDAY(FH172,10),"-")</f>
        <v>44056</v>
      </c>
      <c r="FM172" s="14"/>
      <c r="FN172" s="14"/>
      <c r="FO172" s="143"/>
      <c r="FP172" s="41">
        <v>43610</v>
      </c>
      <c r="FQ172" s="41" t="str">
        <f t="shared" si="197"/>
        <v>-</v>
      </c>
      <c r="FR172" s="14"/>
      <c r="FS172" s="14"/>
      <c r="FT172" s="41" t="str">
        <f>IF(FS172&gt;0,WORKDAY(FP172,10),"-")</f>
        <v>-</v>
      </c>
      <c r="FU172" s="41" t="str">
        <f>IF(FS172&gt;0,WORKDAY(FQ172,10),"-")</f>
        <v>-</v>
      </c>
      <c r="FV172" s="14"/>
      <c r="FW172" s="14"/>
      <c r="FX172" s="205"/>
      <c r="FY172" s="41">
        <v>43610</v>
      </c>
      <c r="FZ172" s="41" t="str">
        <f t="shared" si="198"/>
        <v>-</v>
      </c>
      <c r="GA172" s="14"/>
      <c r="GB172" s="14"/>
      <c r="GC172" s="41" t="str">
        <f>IF(GB172&gt;0,WORKDAY(FY172,10),"-")</f>
        <v>-</v>
      </c>
      <c r="GD172" s="41" t="str">
        <f>IF(GB172&gt;0,WORKDAY(FZ172,10),"-")</f>
        <v>-</v>
      </c>
      <c r="GE172" s="14"/>
      <c r="GF172" s="14"/>
      <c r="GG172" s="205"/>
      <c r="GH172" s="41"/>
      <c r="GI172" s="41"/>
      <c r="GJ172" s="14"/>
      <c r="GK172" s="14"/>
      <c r="GL172" s="41" t="str">
        <f>IF(GK172&gt;0,WORKDAY(GH172,10),"-")</f>
        <v>-</v>
      </c>
      <c r="GM172" s="41" t="str">
        <f>IF(GK172&gt;0,WORKDAY(GI172,10),"-")</f>
        <v>-</v>
      </c>
      <c r="GN172" s="14"/>
      <c r="GO172" s="14"/>
      <c r="GP172" s="228"/>
      <c r="GQ172" s="295"/>
      <c r="GR172" s="295"/>
      <c r="GS172" s="295"/>
      <c r="GT172" s="295"/>
      <c r="GU172" s="295"/>
      <c r="GV172" s="295"/>
      <c r="GW172" s="295"/>
      <c r="GX172" s="295"/>
      <c r="GY172" s="295"/>
      <c r="GZ172" s="147"/>
      <c r="HA172" s="143">
        <f t="shared" ca="1" si="164"/>
        <v>1</v>
      </c>
      <c r="HB172" s="44">
        <f t="shared" ca="1" si="165"/>
        <v>2.5125628140703518E-3</v>
      </c>
      <c r="HC172" s="44">
        <f t="shared" ca="1" si="166"/>
        <v>2.5125628140703518E-3</v>
      </c>
      <c r="HD172" s="44">
        <f t="shared" ca="1" si="167"/>
        <v>4.0650406504065045E-3</v>
      </c>
      <c r="HE172" s="44">
        <f t="shared" ca="1" si="168"/>
        <v>4.0650406504065045E-3</v>
      </c>
      <c r="HF172" s="44"/>
      <c r="HG172" s="44"/>
      <c r="HH172" s="261"/>
      <c r="HI172" s="14" t="str">
        <f t="shared" si="169"/>
        <v>rev. 00</v>
      </c>
      <c r="HJ172" s="41">
        <f t="shared" si="170"/>
        <v>43906</v>
      </c>
      <c r="HK172" s="267" t="str">
        <f t="shared" si="171"/>
        <v>00</v>
      </c>
      <c r="HL172" s="268" t="str">
        <f t="shared" si="172"/>
        <v>0055-P2-GA1-CPC-TRM-00415</v>
      </c>
      <c r="HM172" s="320">
        <v>1</v>
      </c>
      <c r="HN172" t="s">
        <v>825</v>
      </c>
      <c r="HO172" s="351">
        <f t="shared" si="173"/>
        <v>2</v>
      </c>
      <c r="HP172" s="351" t="str">
        <f t="shared" si="174"/>
        <v>ожидание 00</v>
      </c>
      <c r="HQ172" s="351" t="str">
        <f t="shared" si="175"/>
        <v>выгружено 00</v>
      </c>
      <c r="HR172" s="351" t="str">
        <f t="shared" si="176"/>
        <v>ожидание 00</v>
      </c>
      <c r="HS172" s="351" t="b">
        <f t="shared" si="177"/>
        <v>0</v>
      </c>
      <c r="HT172" s="351" t="str">
        <f t="shared" si="178"/>
        <v>ожидание замечаний</v>
      </c>
      <c r="HU172" s="351" t="str">
        <f t="shared" si="179"/>
        <v>0055-P2-CPC-GA1-TRM-00371</v>
      </c>
      <c r="HV172" s="351">
        <f t="shared" si="180"/>
        <v>43906</v>
      </c>
      <c r="HW172" s="351" t="str">
        <f t="shared" si="181"/>
        <v>ожидание 00</v>
      </c>
      <c r="HX172" s="351" t="str">
        <f t="shared" si="182"/>
        <v>ожидание 00</v>
      </c>
      <c r="HY172" s="364"/>
      <c r="HZ172" s="361" t="str">
        <f t="shared" si="183"/>
        <v>выгружено</v>
      </c>
      <c r="IA172" s="361" t="str">
        <f t="shared" si="184"/>
        <v>00</v>
      </c>
      <c r="IB172" s="361" t="str">
        <f t="shared" si="185"/>
        <v>ожидание замечаний к ревизии</v>
      </c>
      <c r="IC172" s="361" t="str">
        <f t="shared" si="186"/>
        <v>00</v>
      </c>
      <c r="ID172" s="351" t="str">
        <f t="shared" si="187"/>
        <v>1</v>
      </c>
      <c r="IE172" s="351" t="s">
        <v>894</v>
      </c>
      <c r="IF172" s="356">
        <v>1</v>
      </c>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row>
    <row r="173" spans="1:287" s="1" customFormat="1" ht="42.75" customHeight="1">
      <c r="A173" s="15"/>
      <c r="B173" s="31" t="s">
        <v>164</v>
      </c>
      <c r="C173" s="31" t="s">
        <v>165</v>
      </c>
      <c r="D173" s="14"/>
      <c r="E173" s="14"/>
      <c r="F173" s="14"/>
      <c r="G173" s="14"/>
      <c r="H173" s="14" t="s">
        <v>723</v>
      </c>
      <c r="I173" s="14" t="s">
        <v>724</v>
      </c>
      <c r="J173" s="14"/>
      <c r="K173" s="14"/>
      <c r="L173" s="14"/>
      <c r="M173" s="14"/>
      <c r="N173" s="14"/>
      <c r="O173" s="14"/>
      <c r="P173" s="14" t="s">
        <v>725</v>
      </c>
      <c r="Q173" s="14" t="s">
        <v>726</v>
      </c>
      <c r="R173" s="14" t="s">
        <v>214</v>
      </c>
      <c r="S173" s="14" t="s">
        <v>403</v>
      </c>
      <c r="T173" s="14" t="s">
        <v>404</v>
      </c>
      <c r="U173" s="14" t="s">
        <v>166</v>
      </c>
      <c r="V173" s="14"/>
      <c r="W173" s="14" t="str">
        <f>CONCATENATE(X173,"-",Y173,"-",Z173,AA173,,AB173,"-",AC173)</f>
        <v>4-30-JMCC-0001</v>
      </c>
      <c r="X173" s="31">
        <v>4</v>
      </c>
      <c r="Y173" s="31">
        <v>30</v>
      </c>
      <c r="Z173" s="14" t="s">
        <v>340</v>
      </c>
      <c r="AA173" s="14" t="s">
        <v>331</v>
      </c>
      <c r="AB173" s="14"/>
      <c r="AC173" s="31" t="s">
        <v>194</v>
      </c>
      <c r="AD173" s="14"/>
      <c r="AE173" s="31">
        <v>3</v>
      </c>
      <c r="AF173" s="31">
        <v>3</v>
      </c>
      <c r="AG173" s="31" t="s">
        <v>174</v>
      </c>
      <c r="AH173" s="31">
        <v>437</v>
      </c>
      <c r="AI173" s="31" t="s">
        <v>194</v>
      </c>
      <c r="AJ173" s="14"/>
      <c r="AK173" s="14"/>
      <c r="AL173" s="14" t="s">
        <v>132</v>
      </c>
      <c r="AM173" s="14"/>
      <c r="AN173" s="14" t="s">
        <v>675</v>
      </c>
      <c r="AO173" s="14" t="str">
        <f>CONCATENATE("0055-",B173,"-",C173,"-","4",".",AE173,".",AF173,".",AG173,".",AH173,"-",AL173,".",AN173,"-",AI173)</f>
        <v>0055-CPC-GA1-4.3.3.30.437-ATH4.JH-0001</v>
      </c>
      <c r="AP173" s="14" t="str">
        <f>CONCATENATE("0055-",B173,"-",C173,"-","4",".",AE173,".",AF173,".",AG173,".",AH173,"-",AL173,"-",AN173,"-",AI173,"_",BD173,"_",U173)</f>
        <v>0055-CPC-GA1-4.3.3.30.437-ATH4-JH-0001_00_ER</v>
      </c>
      <c r="AQ173" s="21" t="s">
        <v>635</v>
      </c>
      <c r="AR173" s="21" t="s">
        <v>451</v>
      </c>
      <c r="AS173" s="21"/>
      <c r="AT173" s="21"/>
      <c r="AU173" s="21" t="s">
        <v>315</v>
      </c>
      <c r="AV173" s="21" t="s">
        <v>316</v>
      </c>
      <c r="AW173" s="21" t="str">
        <f>CONCATENATE(AQ173," ",AS173,CHAR(10),W173,CHAR(10),AU173)</f>
        <v>MPCMS Control Cabinet 
4-30-JMCC-0001
Passport</v>
      </c>
      <c r="AX173" s="21" t="str">
        <f>CONCATENATE(AR173," ",AT173,CHAR(10),W173,CHAR(10),AV173)</f>
        <v>Шкаф системный МСОиВО 
4-30-JMCC-0001
Паспорт</v>
      </c>
      <c r="AY173" s="14"/>
      <c r="AZ173" s="14" t="s">
        <v>798</v>
      </c>
      <c r="BA173" s="14" t="s">
        <v>600</v>
      </c>
      <c r="BB173" s="14" t="str">
        <f t="shared" si="190"/>
        <v>00</v>
      </c>
      <c r="BC173" s="14" t="str">
        <f t="shared" si="199"/>
        <v>IFU</v>
      </c>
      <c r="BD173" s="14" t="str">
        <f>BB173</f>
        <v>00</v>
      </c>
      <c r="BE173" s="14"/>
      <c r="BF173" s="14"/>
      <c r="BG173" s="20"/>
      <c r="BH173" s="14"/>
      <c r="BI173" s="14"/>
      <c r="BJ173" s="336">
        <v>44088</v>
      </c>
      <c r="BK173" s="336">
        <f ca="1">IF(BM173&gt;0,BL173,IF(BJ173&lt;TODAY(),WORKDAY(TODAY(),10),BJ173))</f>
        <v>43997</v>
      </c>
      <c r="BL173" s="41">
        <v>43997</v>
      </c>
      <c r="BM173" s="14" t="s">
        <v>866</v>
      </c>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336">
        <f>WORKDAY(BJ173,20)</f>
        <v>44116</v>
      </c>
      <c r="CR173" s="336">
        <f ca="1">IF(BM173&gt;0,WORKDAY(BK173,20),"-")</f>
        <v>44025</v>
      </c>
      <c r="CS173" s="336">
        <v>44013</v>
      </c>
      <c r="CT173" s="325" t="s">
        <v>903</v>
      </c>
      <c r="CU173" s="143">
        <v>3</v>
      </c>
      <c r="CV173" s="41">
        <f>WORKDAY(CQ173,10)</f>
        <v>44130</v>
      </c>
      <c r="CW173" s="41">
        <f ca="1">IF(CT173&gt;0,WORKDAY(CR173,10),"-")</f>
        <v>44039</v>
      </c>
      <c r="CX173" s="14"/>
      <c r="CY173" s="14"/>
      <c r="CZ173" s="41" t="str">
        <f>IF(CY173&gt;0,WORKDAY(CV173,10),"-")</f>
        <v>-</v>
      </c>
      <c r="DA173" s="41" t="str">
        <f>IF(CY173&gt;0,WORKDAY(CW173,10),"-")</f>
        <v>-</v>
      </c>
      <c r="DB173" s="14"/>
      <c r="DC173" s="14"/>
      <c r="DD173" s="143"/>
      <c r="DE173" s="41" t="str">
        <f>IF(DC173&gt;0,WORKDAY(CZ173,10),"-")</f>
        <v>-</v>
      </c>
      <c r="DF173" s="41" t="str">
        <f>IF(DC173&gt;0,WORKDAY(DA173,10),"-")</f>
        <v>-</v>
      </c>
      <c r="DG173" s="14"/>
      <c r="DH173" s="14"/>
      <c r="DI173" s="41" t="str">
        <f>IF(DH173&gt;0,WORKDAY(DE173,10),"-")</f>
        <v>-</v>
      </c>
      <c r="DJ173" s="41" t="str">
        <f>IF(DH173&gt;0,WORKDAY(DF173,10),"-")</f>
        <v>-</v>
      </c>
      <c r="DK173" s="14"/>
      <c r="DL173" s="14"/>
      <c r="DM173" s="143"/>
      <c r="DN173" s="41" t="str">
        <f>IF(DL173&gt;0,WORKDAY(DI173,10),"-")</f>
        <v>-</v>
      </c>
      <c r="DO173" s="41" t="str">
        <f>IF(DL173&gt;0,WORKDAY(DJ173,10),"-")</f>
        <v>-</v>
      </c>
      <c r="DP173" s="14"/>
      <c r="DQ173" s="14"/>
      <c r="DR173" s="41" t="str">
        <f>IF(DQ173&gt;0,WORKDAY(DN173,10),"-")</f>
        <v>-</v>
      </c>
      <c r="DS173" s="41" t="str">
        <f>IF(DQ173&gt;0,WORKDAY(DO173,10),"-")</f>
        <v>-</v>
      </c>
      <c r="DT173" s="14"/>
      <c r="DU173" s="14"/>
      <c r="DV173" s="205"/>
      <c r="DW173" s="41" t="str">
        <f>IF(DU173&gt;0,WORKDAY(DR173,10),"-")</f>
        <v>-</v>
      </c>
      <c r="DX173" s="41" t="str">
        <f>IF(DU173&gt;0,WORKDAY(DS173,10),"-")</f>
        <v>-</v>
      </c>
      <c r="DY173" s="14"/>
      <c r="DZ173" s="14"/>
      <c r="EA173" s="41" t="str">
        <f>IF(DZ173&gt;0,WORKDAY(DW173,10),"-")</f>
        <v>-</v>
      </c>
      <c r="EB173" s="41" t="str">
        <f>IF(DZ173&gt;0,WORKDAY(DX173,10),"-")</f>
        <v>-</v>
      </c>
      <c r="EC173" s="14"/>
      <c r="ED173" s="14"/>
      <c r="EE173" s="205"/>
      <c r="EF173" s="41" t="str">
        <f>IF(ED173&gt;0,WORKDAY(EA173,10),"-")</f>
        <v>-</v>
      </c>
      <c r="EG173" s="41" t="str">
        <f>IF(ED173&gt;0,WORKDAY(EB173,10),"-")</f>
        <v>-</v>
      </c>
      <c r="EH173" s="14"/>
      <c r="EI173" s="14"/>
      <c r="EJ173" s="41" t="str">
        <f>IF(EI173&gt;0,WORKDAY(EF173,10),"-")</f>
        <v>-</v>
      </c>
      <c r="EK173" s="41" t="str">
        <f>IF(EI173&gt;0,WORKDAY(EG173,10),"-")</f>
        <v>-</v>
      </c>
      <c r="EL173" s="14"/>
      <c r="EM173" s="14"/>
      <c r="EN173" s="205"/>
      <c r="EO173" s="41" t="str">
        <f>IF(EM173&gt;0,WORKDAY(EJ173,10),"-")</f>
        <v>-</v>
      </c>
      <c r="EP173" s="41" t="str">
        <f>IF(EM173&gt;0,WORKDAY(EK173,10),"-")</f>
        <v>-</v>
      </c>
      <c r="EQ173" s="14"/>
      <c r="ER173" s="14"/>
      <c r="ES173" s="41" t="str">
        <f>IF(ER173&gt;0,WORKDAY(EO173,10),"-")</f>
        <v>-</v>
      </c>
      <c r="ET173" s="41" t="str">
        <f>IF(ER173&gt;0,WORKDAY(EP173,10),"-")</f>
        <v>-</v>
      </c>
      <c r="EU173" s="14"/>
      <c r="EV173" s="14"/>
      <c r="EW173" s="205"/>
      <c r="EX173" s="41" t="str">
        <f>IF(EV173&gt;0,WORKDAY(ES173,10),"-")</f>
        <v>-</v>
      </c>
      <c r="EY173" s="41" t="str">
        <f>IF(EV173&gt;0,WORKDAY(ET173,10),"-")</f>
        <v>-</v>
      </c>
      <c r="EZ173" s="14"/>
      <c r="FA173" s="14"/>
      <c r="FB173" s="41" t="str">
        <f>IF(FA173&gt;0,WORKDAY(EX173,10),"-")</f>
        <v>-</v>
      </c>
      <c r="FC173" s="41" t="str">
        <f>IF(FA173&gt;0,WORKDAY(EY173,10),"-")</f>
        <v>-</v>
      </c>
      <c r="FD173" s="14"/>
      <c r="FE173" s="14"/>
      <c r="FF173" s="295"/>
      <c r="FG173" s="41">
        <v>43610</v>
      </c>
      <c r="FH173" s="41">
        <f t="shared" ca="1" si="196"/>
        <v>44069</v>
      </c>
      <c r="FI173" s="14">
        <v>44088</v>
      </c>
      <c r="FJ173" s="14" t="s">
        <v>924</v>
      </c>
      <c r="FK173" s="41">
        <f>IF(FJ173&gt;0,WORKDAY(FG173,10),"-")</f>
        <v>43623</v>
      </c>
      <c r="FL173" s="41">
        <f ca="1">IF(FJ173&gt;0,WORKDAY(FH173,10),"-")</f>
        <v>44083</v>
      </c>
      <c r="FM173" s="14"/>
      <c r="FN173" s="14"/>
      <c r="FO173" s="143"/>
      <c r="FP173" s="41">
        <v>43610</v>
      </c>
      <c r="FQ173" s="41" t="str">
        <f t="shared" si="197"/>
        <v>-</v>
      </c>
      <c r="FR173" s="14"/>
      <c r="FS173" s="14"/>
      <c r="FT173" s="41" t="str">
        <f>IF(FS173&gt;0,WORKDAY(FP173,10),"-")</f>
        <v>-</v>
      </c>
      <c r="FU173" s="41" t="str">
        <f>IF(FS173&gt;0,WORKDAY(FQ173,10),"-")</f>
        <v>-</v>
      </c>
      <c r="FV173" s="14"/>
      <c r="FW173" s="14"/>
      <c r="FX173" s="205"/>
      <c r="FY173" s="41">
        <v>43610</v>
      </c>
      <c r="FZ173" s="41" t="str">
        <f t="shared" si="198"/>
        <v>-</v>
      </c>
      <c r="GA173" s="14"/>
      <c r="GB173" s="14"/>
      <c r="GC173" s="41" t="str">
        <f>IF(GB173&gt;0,WORKDAY(FY173,10),"-")</f>
        <v>-</v>
      </c>
      <c r="GD173" s="41" t="str">
        <f>IF(GB173&gt;0,WORKDAY(FZ173,10),"-")</f>
        <v>-</v>
      </c>
      <c r="GE173" s="14"/>
      <c r="GF173" s="14"/>
      <c r="GG173" s="205"/>
      <c r="GH173" s="41"/>
      <c r="GI173" s="41"/>
      <c r="GJ173" s="14"/>
      <c r="GK173" s="14"/>
      <c r="GL173" s="41" t="str">
        <f>IF(GK173&gt;0,WORKDAY(GH173,10),"-")</f>
        <v>-</v>
      </c>
      <c r="GM173" s="41" t="str">
        <f>IF(GK173&gt;0,WORKDAY(GI173,10),"-")</f>
        <v>-</v>
      </c>
      <c r="GN173" s="14"/>
      <c r="GO173" s="14"/>
      <c r="GP173" s="228"/>
      <c r="GQ173" s="295"/>
      <c r="GR173" s="295"/>
      <c r="GS173" s="295"/>
      <c r="GT173" s="295"/>
      <c r="GU173" s="295"/>
      <c r="GV173" s="295"/>
      <c r="GW173" s="295"/>
      <c r="GX173" s="295"/>
      <c r="GY173" s="295"/>
      <c r="GZ173" s="147"/>
      <c r="HA173" s="143">
        <f t="shared" ca="1" si="164"/>
        <v>1</v>
      </c>
      <c r="HB173" s="44">
        <f t="shared" ca="1" si="165"/>
        <v>2.5125628140703518E-3</v>
      </c>
      <c r="HC173" s="44">
        <f t="shared" ca="1" si="166"/>
        <v>2.5125628140703518E-3</v>
      </c>
      <c r="HD173" s="44">
        <f t="shared" ca="1" si="167"/>
        <v>4.0650406504065045E-3</v>
      </c>
      <c r="HE173" s="44">
        <f t="shared" ca="1" si="168"/>
        <v>4.0650406504065045E-3</v>
      </c>
      <c r="HF173" s="44"/>
      <c r="HG173" s="44"/>
      <c r="HH173" s="261"/>
      <c r="HI173" s="14" t="str">
        <f t="shared" si="169"/>
        <v>rev. 00</v>
      </c>
      <c r="HJ173" s="41">
        <f t="shared" si="170"/>
        <v>44088</v>
      </c>
      <c r="HK173" s="267" t="str">
        <f t="shared" si="171"/>
        <v>00</v>
      </c>
      <c r="HL173" s="268" t="str">
        <f t="shared" si="172"/>
        <v>0055-P2-CPC-GA1-TRM-00581</v>
      </c>
      <c r="HM173" s="320">
        <v>1</v>
      </c>
      <c r="HN173" t="s">
        <v>825</v>
      </c>
      <c r="HO173" s="351">
        <f t="shared" si="173"/>
        <v>3</v>
      </c>
      <c r="HP173" s="351" t="str">
        <f t="shared" si="174"/>
        <v>ожидание 00</v>
      </c>
      <c r="HQ173" s="351" t="str">
        <f t="shared" si="175"/>
        <v>выгружено 00</v>
      </c>
      <c r="HR173" s="351" t="str">
        <f t="shared" si="176"/>
        <v>ожидание 00</v>
      </c>
      <c r="HS173" s="351" t="b">
        <f t="shared" si="177"/>
        <v>0</v>
      </c>
      <c r="HT173" s="351" t="str">
        <f t="shared" si="178"/>
        <v>ожидание замечаний</v>
      </c>
      <c r="HU173" s="351" t="str">
        <f t="shared" si="179"/>
        <v>0055-P2-CPC-GA1-TRM-00396</v>
      </c>
      <c r="HV173" s="351">
        <f t="shared" si="180"/>
        <v>44088</v>
      </c>
      <c r="HW173" s="351" t="str">
        <f t="shared" si="181"/>
        <v>ожидание 00</v>
      </c>
      <c r="HX173" s="351" t="str">
        <f t="shared" si="182"/>
        <v>ожидание 00</v>
      </c>
      <c r="HY173" s="364"/>
      <c r="HZ173" s="361" t="str">
        <f t="shared" si="183"/>
        <v>выгружено</v>
      </c>
      <c r="IA173" s="361" t="str">
        <f t="shared" si="184"/>
        <v>00</v>
      </c>
      <c r="IB173" s="361" t="str">
        <f t="shared" si="185"/>
        <v>ожидание замечаний к ревизии</v>
      </c>
      <c r="IC173" s="361" t="str">
        <f t="shared" si="186"/>
        <v>00</v>
      </c>
      <c r="ID173" s="351" t="str">
        <f t="shared" si="187"/>
        <v>1</v>
      </c>
      <c r="IE173" s="351" t="s">
        <v>894</v>
      </c>
      <c r="IF173" s="356">
        <v>1</v>
      </c>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row>
    <row r="174" spans="1:287" s="27" customFormat="1" ht="15" customHeight="1">
      <c r="A174" s="15"/>
      <c r="B174" s="32"/>
      <c r="C174" s="32"/>
      <c r="D174" s="26"/>
      <c r="E174" s="26"/>
      <c r="F174" s="26"/>
      <c r="G174" s="26"/>
      <c r="H174" s="26"/>
      <c r="I174" s="26"/>
      <c r="J174" s="26"/>
      <c r="K174" s="26"/>
      <c r="L174" s="26"/>
      <c r="M174" s="26"/>
      <c r="N174" s="26"/>
      <c r="O174" s="26"/>
      <c r="P174" s="26"/>
      <c r="Q174" s="26"/>
      <c r="R174" s="26"/>
      <c r="S174" s="26"/>
      <c r="T174" s="26"/>
      <c r="U174" s="26"/>
      <c r="V174" s="26"/>
      <c r="W174" s="32"/>
      <c r="X174" s="32"/>
      <c r="Y174" s="32"/>
      <c r="Z174" s="32"/>
      <c r="AA174" s="32"/>
      <c r="AB174" s="32"/>
      <c r="AC174" s="32"/>
      <c r="AD174" s="26"/>
      <c r="AE174" s="32"/>
      <c r="AF174" s="32"/>
      <c r="AG174" s="32"/>
      <c r="AH174" s="32"/>
      <c r="AI174" s="32"/>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341"/>
      <c r="BK174" s="341"/>
      <c r="BL174" s="163"/>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338"/>
      <c r="CR174" s="338"/>
      <c r="CS174" s="338"/>
      <c r="CT174" s="326"/>
      <c r="CU174" s="219"/>
      <c r="CV174" s="26"/>
      <c r="CW174" s="26"/>
      <c r="CX174" s="26"/>
      <c r="CY174" s="26"/>
      <c r="CZ174" s="26"/>
      <c r="DA174" s="26"/>
      <c r="DB174" s="26"/>
      <c r="DC174" s="26"/>
      <c r="DD174" s="219"/>
      <c r="DE174" s="26"/>
      <c r="DF174" s="26"/>
      <c r="DG174" s="26"/>
      <c r="DH174" s="26"/>
      <c r="DI174" s="26"/>
      <c r="DJ174" s="26"/>
      <c r="DK174" s="26"/>
      <c r="DL174" s="26"/>
      <c r="DM174" s="219"/>
      <c r="DN174" s="26"/>
      <c r="DO174" s="26"/>
      <c r="DP174" s="26"/>
      <c r="DQ174" s="26"/>
      <c r="DR174" s="26"/>
      <c r="DS174" s="26"/>
      <c r="DT174" s="26"/>
      <c r="DU174" s="26"/>
      <c r="DV174" s="229"/>
      <c r="DW174" s="26"/>
      <c r="DX174" s="26"/>
      <c r="DY174" s="26"/>
      <c r="DZ174" s="26"/>
      <c r="EA174" s="26"/>
      <c r="EB174" s="26"/>
      <c r="EC174" s="26"/>
      <c r="ED174" s="26"/>
      <c r="EE174" s="229"/>
      <c r="EF174" s="26"/>
      <c r="EG174" s="26"/>
      <c r="EH174" s="26"/>
      <c r="EI174" s="26"/>
      <c r="EJ174" s="26"/>
      <c r="EK174" s="26"/>
      <c r="EL174" s="26"/>
      <c r="EM174" s="26"/>
      <c r="EN174" s="229"/>
      <c r="EO174" s="26"/>
      <c r="EP174" s="26"/>
      <c r="EQ174" s="26"/>
      <c r="ER174" s="26"/>
      <c r="ES174" s="26"/>
      <c r="ET174" s="26"/>
      <c r="EU174" s="26"/>
      <c r="EV174" s="26"/>
      <c r="EW174" s="229"/>
      <c r="EX174" s="26"/>
      <c r="EY174" s="26"/>
      <c r="EZ174" s="26"/>
      <c r="FA174" s="26"/>
      <c r="FB174" s="26"/>
      <c r="FC174" s="26"/>
      <c r="FD174" s="26"/>
      <c r="FE174" s="26"/>
      <c r="FF174" s="229"/>
      <c r="FG174" s="26"/>
      <c r="FH174" s="26"/>
      <c r="FI174" s="26"/>
      <c r="FJ174" s="26"/>
      <c r="FK174" s="26"/>
      <c r="FL174" s="26"/>
      <c r="FM174" s="26"/>
      <c r="FN174" s="26"/>
      <c r="FO174" s="219"/>
      <c r="FP174" s="26"/>
      <c r="FQ174" s="26"/>
      <c r="FR174" s="26"/>
      <c r="FS174" s="26"/>
      <c r="FT174" s="26"/>
      <c r="FU174" s="26"/>
      <c r="FV174" s="26"/>
      <c r="FW174" s="26"/>
      <c r="FX174" s="229"/>
      <c r="FY174" s="26"/>
      <c r="FZ174" s="26"/>
      <c r="GA174" s="26"/>
      <c r="GB174" s="26"/>
      <c r="GC174" s="26"/>
      <c r="GD174" s="26"/>
      <c r="GE174" s="26"/>
      <c r="GF174" s="26"/>
      <c r="GG174" s="229"/>
      <c r="GH174" s="26"/>
      <c r="GI174" s="26"/>
      <c r="GJ174" s="26"/>
      <c r="GK174" s="26"/>
      <c r="GL174" s="26"/>
      <c r="GM174" s="26"/>
      <c r="GN174" s="26"/>
      <c r="GO174" s="26"/>
      <c r="GP174" s="229"/>
      <c r="GQ174" s="229"/>
      <c r="GR174" s="229"/>
      <c r="GS174" s="229"/>
      <c r="GT174" s="229"/>
      <c r="GU174" s="229"/>
      <c r="GV174" s="229"/>
      <c r="GW174" s="229"/>
      <c r="GX174" s="229"/>
      <c r="GY174" s="229"/>
      <c r="GZ174" s="229"/>
      <c r="HA174" s="143">
        <f t="shared" si="164"/>
        <v>0</v>
      </c>
      <c r="HB174" s="44">
        <f t="shared" si="165"/>
        <v>0</v>
      </c>
      <c r="HC174" s="44">
        <f t="shared" si="166"/>
        <v>0</v>
      </c>
      <c r="HD174" s="44">
        <f t="shared" si="167"/>
        <v>0</v>
      </c>
      <c r="HE174" s="44">
        <f t="shared" si="168"/>
        <v>0</v>
      </c>
      <c r="HF174" s="44"/>
      <c r="HG174" s="26"/>
      <c r="HH174" s="262"/>
      <c r="HI174" s="14" t="str">
        <f t="shared" si="169"/>
        <v>не выпущено</v>
      </c>
      <c r="HJ174" s="41" t="str">
        <f t="shared" si="170"/>
        <v>-</v>
      </c>
      <c r="HK174" s="267" t="str">
        <f t="shared" si="171"/>
        <v>-</v>
      </c>
      <c r="HL174" s="268" t="str">
        <f t="shared" si="172"/>
        <v>-</v>
      </c>
      <c r="HM174" s="320">
        <v>1</v>
      </c>
      <c r="HN174"/>
      <c r="HO174" s="351" t="str">
        <f t="shared" si="173"/>
        <v>---/---</v>
      </c>
      <c r="HP174" s="351" t="str">
        <f t="shared" si="174"/>
        <v>---/---</v>
      </c>
      <c r="HQ174" s="351" t="str">
        <f t="shared" si="175"/>
        <v>---/---</v>
      </c>
      <c r="HR174" s="351" t="str">
        <f t="shared" si="176"/>
        <v>---/---</v>
      </c>
      <c r="HS174" s="351" t="b">
        <f t="shared" si="177"/>
        <v>0</v>
      </c>
      <c r="HT174" s="351" t="str">
        <f t="shared" si="178"/>
        <v>---/---</v>
      </c>
      <c r="HU174" s="351" t="str">
        <f t="shared" si="179"/>
        <v>---/---</v>
      </c>
      <c r="HV174" s="351" t="str">
        <f t="shared" si="180"/>
        <v>---/---</v>
      </c>
      <c r="HW174" s="351" t="str">
        <f t="shared" si="181"/>
        <v>---/---</v>
      </c>
      <c r="HX174" s="351" t="str">
        <f t="shared" si="182"/>
        <v>---/---</v>
      </c>
      <c r="HY174" s="364"/>
      <c r="HZ174" s="361" t="str">
        <f t="shared" si="183"/>
        <v>---/---</v>
      </c>
      <c r="IA174" s="361" t="str">
        <f t="shared" si="184"/>
        <v>---/---</v>
      </c>
      <c r="IB174" s="361" t="str">
        <f t="shared" si="185"/>
        <v>---/---</v>
      </c>
      <c r="IC174" s="361" t="str">
        <f t="shared" si="186"/>
        <v>---/---</v>
      </c>
      <c r="ID174" s="351" t="str">
        <f t="shared" si="187"/>
        <v>---/---</v>
      </c>
      <c r="IE174" s="351" t="s">
        <v>897</v>
      </c>
      <c r="IF174" s="356"/>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row>
    <row r="175" spans="1:287" s="1" customFormat="1" ht="45" customHeight="1">
      <c r="A175" s="15"/>
      <c r="B175" s="32"/>
      <c r="C175" s="32"/>
      <c r="D175" s="26"/>
      <c r="E175" s="26"/>
      <c r="F175" s="26"/>
      <c r="G175" s="26"/>
      <c r="H175" s="26"/>
      <c r="I175" s="26"/>
      <c r="J175" s="26"/>
      <c r="K175" s="26"/>
      <c r="L175" s="26"/>
      <c r="M175" s="26"/>
      <c r="N175" s="26"/>
      <c r="O175" s="26"/>
      <c r="P175" s="26"/>
      <c r="Q175" s="26"/>
      <c r="R175" s="26"/>
      <c r="S175" s="26"/>
      <c r="T175" s="26"/>
      <c r="U175" s="26"/>
      <c r="V175" s="26"/>
      <c r="W175" s="32"/>
      <c r="X175" s="32"/>
      <c r="Y175" s="32"/>
      <c r="Z175" s="32"/>
      <c r="AA175" s="32"/>
      <c r="AB175" s="32"/>
      <c r="AC175" s="32"/>
      <c r="AD175" s="26"/>
      <c r="AE175" s="32"/>
      <c r="AF175" s="32"/>
      <c r="AG175" s="32"/>
      <c r="AH175" s="32"/>
      <c r="AI175" s="32"/>
      <c r="AJ175" s="26"/>
      <c r="AK175" s="26"/>
      <c r="AL175" s="26"/>
      <c r="AM175" s="26"/>
      <c r="AN175" s="26"/>
      <c r="AO175" s="26"/>
      <c r="AP175" s="26"/>
      <c r="AQ175" s="162" t="s">
        <v>749</v>
      </c>
      <c r="AR175" s="162" t="s">
        <v>750</v>
      </c>
      <c r="AS175" s="162"/>
      <c r="AT175" s="162"/>
      <c r="AU175" s="162" t="s">
        <v>751</v>
      </c>
      <c r="AV175" s="162" t="s">
        <v>752</v>
      </c>
      <c r="AW175" s="162" t="s">
        <v>751</v>
      </c>
      <c r="AX175" s="162" t="s">
        <v>752</v>
      </c>
      <c r="AY175" s="26"/>
      <c r="AZ175" s="26"/>
      <c r="BA175" s="26"/>
      <c r="BB175" s="26"/>
      <c r="BC175" s="26"/>
      <c r="BD175" s="26"/>
      <c r="BE175" s="26"/>
      <c r="BF175" s="26"/>
      <c r="BG175" s="26"/>
      <c r="BH175" s="26"/>
      <c r="BI175" s="26"/>
      <c r="BJ175" s="341"/>
      <c r="BK175" s="341"/>
      <c r="BL175" s="163"/>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338"/>
      <c r="CR175" s="338"/>
      <c r="CS175" s="338"/>
      <c r="CT175" s="326"/>
      <c r="CU175" s="219"/>
      <c r="CV175" s="26"/>
      <c r="CW175" s="26"/>
      <c r="CX175" s="26"/>
      <c r="CY175" s="26"/>
      <c r="CZ175" s="26"/>
      <c r="DA175" s="26"/>
      <c r="DB175" s="26"/>
      <c r="DC175" s="26"/>
      <c r="DD175" s="219"/>
      <c r="DE175" s="26"/>
      <c r="DF175" s="26"/>
      <c r="DG175" s="26"/>
      <c r="DH175" s="26"/>
      <c r="DI175" s="26"/>
      <c r="DJ175" s="26"/>
      <c r="DK175" s="26"/>
      <c r="DL175" s="26"/>
      <c r="DM175" s="219"/>
      <c r="DN175" s="26"/>
      <c r="DO175" s="26"/>
      <c r="DP175" s="26"/>
      <c r="DQ175" s="26"/>
      <c r="DR175" s="26"/>
      <c r="DS175" s="26"/>
      <c r="DT175" s="26"/>
      <c r="DU175" s="26"/>
      <c r="DV175" s="229"/>
      <c r="DW175" s="26"/>
      <c r="DX175" s="26"/>
      <c r="DY175" s="26"/>
      <c r="DZ175" s="26"/>
      <c r="EA175" s="26"/>
      <c r="EB175" s="26"/>
      <c r="EC175" s="26"/>
      <c r="ED175" s="26"/>
      <c r="EE175" s="229"/>
      <c r="EF175" s="26"/>
      <c r="EG175" s="26"/>
      <c r="EH175" s="26"/>
      <c r="EI175" s="26"/>
      <c r="EJ175" s="26"/>
      <c r="EK175" s="26"/>
      <c r="EL175" s="26"/>
      <c r="EM175" s="26"/>
      <c r="EN175" s="229"/>
      <c r="EO175" s="26"/>
      <c r="EP175" s="26"/>
      <c r="EQ175" s="26"/>
      <c r="ER175" s="26"/>
      <c r="ES175" s="26"/>
      <c r="ET175" s="26"/>
      <c r="EU175" s="26"/>
      <c r="EV175" s="26"/>
      <c r="EW175" s="229"/>
      <c r="EX175" s="26"/>
      <c r="EY175" s="26"/>
      <c r="EZ175" s="26"/>
      <c r="FA175" s="26"/>
      <c r="FB175" s="26"/>
      <c r="FC175" s="26"/>
      <c r="FD175" s="26"/>
      <c r="FE175" s="26"/>
      <c r="FF175" s="229"/>
      <c r="FG175" s="163" t="s">
        <v>385</v>
      </c>
      <c r="FH175" s="163" t="str">
        <f t="shared" ref="FH175:FH180" si="200">IF(BK175&gt;0,IF(DH175&gt;0,WORKDAY(DG175,20),IF(CY175&gt;0,WORKDAY(CX175,30),IF(CT175&gt;0,WORKDAY(CS175,40),FG175))),"-")</f>
        <v>-</v>
      </c>
      <c r="FI175" s="26"/>
      <c r="FJ175" s="26"/>
      <c r="FK175" s="26"/>
      <c r="FL175" s="26"/>
      <c r="FM175" s="26"/>
      <c r="FN175" s="26"/>
      <c r="FO175" s="219"/>
      <c r="FP175" s="163" t="s">
        <v>385</v>
      </c>
      <c r="FQ175" s="163" t="str">
        <f t="shared" ref="FQ175:FQ180" si="201">IF(BT175&gt;0,IF(DQ175&gt;0,WORKDAY(DP175,20),IF(DH175&gt;0,WORKDAY(DG175,30),IF(DC175&gt;0,WORKDAY(DB175,40),FP175))),"-")</f>
        <v>-</v>
      </c>
      <c r="FR175" s="26"/>
      <c r="FS175" s="26"/>
      <c r="FT175" s="26"/>
      <c r="FU175" s="26"/>
      <c r="FV175" s="26"/>
      <c r="FW175" s="26"/>
      <c r="FX175" s="229"/>
      <c r="FY175" s="163" t="s">
        <v>385</v>
      </c>
      <c r="FZ175" s="163" t="str">
        <f t="shared" ref="FZ175:FZ180" si="202">IF(CC175&gt;0,IF(DZ175&gt;0,WORKDAY(DY175,20),IF(DQ175&gt;0,WORKDAY(DP175,30),IF(DL175&gt;0,WORKDAY(DK175,40),FY175))),"-")</f>
        <v>-</v>
      </c>
      <c r="GA175" s="26"/>
      <c r="GB175" s="26"/>
      <c r="GC175" s="26"/>
      <c r="GD175" s="26"/>
      <c r="GE175" s="26"/>
      <c r="GF175" s="26"/>
      <c r="GG175" s="229"/>
      <c r="GH175" s="163"/>
      <c r="GI175" s="163"/>
      <c r="GJ175" s="26"/>
      <c r="GK175" s="26"/>
      <c r="GL175" s="26"/>
      <c r="GM175" s="26"/>
      <c r="GN175" s="26"/>
      <c r="GO175" s="26"/>
      <c r="GP175" s="229"/>
      <c r="GQ175" s="229"/>
      <c r="GR175" s="229"/>
      <c r="GS175" s="229"/>
      <c r="GT175" s="229"/>
      <c r="GU175" s="229"/>
      <c r="GV175" s="229"/>
      <c r="GW175" s="229"/>
      <c r="GX175" s="229"/>
      <c r="GY175" s="229"/>
      <c r="GZ175" s="229"/>
      <c r="HA175" s="143">
        <f t="shared" si="164"/>
        <v>0</v>
      </c>
      <c r="HB175" s="44">
        <f t="shared" si="165"/>
        <v>0</v>
      </c>
      <c r="HC175" s="164">
        <f t="shared" si="166"/>
        <v>0</v>
      </c>
      <c r="HD175" s="44">
        <f t="shared" si="167"/>
        <v>0</v>
      </c>
      <c r="HE175" s="44">
        <f t="shared" si="168"/>
        <v>0</v>
      </c>
      <c r="HF175" s="164"/>
      <c r="HG175" s="26"/>
      <c r="HH175" s="262"/>
      <c r="HI175" s="14" t="str">
        <f t="shared" si="169"/>
        <v>не выпущено</v>
      </c>
      <c r="HJ175" s="41" t="str">
        <f t="shared" si="170"/>
        <v>-</v>
      </c>
      <c r="HK175" s="267" t="str">
        <f t="shared" si="171"/>
        <v>-</v>
      </c>
      <c r="HL175" s="268" t="str">
        <f t="shared" si="172"/>
        <v>-</v>
      </c>
      <c r="HM175" s="320">
        <v>1</v>
      </c>
      <c r="HN175"/>
      <c r="HO175" s="351" t="str">
        <f t="shared" si="173"/>
        <v>---/---</v>
      </c>
      <c r="HP175" s="351" t="str">
        <f t="shared" si="174"/>
        <v>---/---</v>
      </c>
      <c r="HQ175" s="351" t="str">
        <f t="shared" si="175"/>
        <v>---/---</v>
      </c>
      <c r="HR175" s="351" t="str">
        <f t="shared" si="176"/>
        <v>---/---</v>
      </c>
      <c r="HS175" s="351" t="b">
        <f t="shared" si="177"/>
        <v>0</v>
      </c>
      <c r="HT175" s="351" t="str">
        <f t="shared" si="178"/>
        <v>---/---</v>
      </c>
      <c r="HU175" s="351" t="str">
        <f t="shared" si="179"/>
        <v>---/---</v>
      </c>
      <c r="HV175" s="351" t="str">
        <f t="shared" si="180"/>
        <v>---/---</v>
      </c>
      <c r="HW175" s="351" t="str">
        <f t="shared" si="181"/>
        <v>---/---</v>
      </c>
      <c r="HX175" s="351" t="str">
        <f t="shared" si="182"/>
        <v>---/---</v>
      </c>
      <c r="HY175" s="364"/>
      <c r="HZ175" s="361" t="str">
        <f t="shared" si="183"/>
        <v>---/---</v>
      </c>
      <c r="IA175" s="361" t="str">
        <f t="shared" si="184"/>
        <v>---/---</v>
      </c>
      <c r="IB175" s="361" t="str">
        <f t="shared" si="185"/>
        <v>---/---</v>
      </c>
      <c r="IC175" s="361" t="str">
        <f t="shared" si="186"/>
        <v>---/---</v>
      </c>
      <c r="ID175" s="351" t="str">
        <f t="shared" si="187"/>
        <v>---/---</v>
      </c>
      <c r="IE175" s="351" t="s">
        <v>897</v>
      </c>
      <c r="IF175" s="356"/>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row>
    <row r="176" spans="1:287" s="1" customFormat="1" ht="42.75">
      <c r="A176" s="15"/>
      <c r="B176" s="31" t="s">
        <v>164</v>
      </c>
      <c r="C176" s="31" t="s">
        <v>165</v>
      </c>
      <c r="D176" s="14"/>
      <c r="E176" s="14"/>
      <c r="F176" s="14"/>
      <c r="G176" s="14"/>
      <c r="H176" s="14" t="s">
        <v>723</v>
      </c>
      <c r="I176" s="14" t="s">
        <v>724</v>
      </c>
      <c r="J176" s="14"/>
      <c r="K176" s="14"/>
      <c r="L176" s="14"/>
      <c r="M176" s="14"/>
      <c r="N176" s="14"/>
      <c r="O176" s="14"/>
      <c r="P176" s="14" t="s">
        <v>727</v>
      </c>
      <c r="Q176" s="14" t="s">
        <v>728</v>
      </c>
      <c r="R176" s="14" t="s">
        <v>212</v>
      </c>
      <c r="S176" s="14" t="s">
        <v>397</v>
      </c>
      <c r="T176" s="14" t="s">
        <v>398</v>
      </c>
      <c r="U176" s="14" t="s">
        <v>166</v>
      </c>
      <c r="V176" s="14"/>
      <c r="W176" s="31" t="str">
        <f>CONCATENATE(X176,"-",Y176,"-",Z176,AA176,,AB176,"-",AC176)</f>
        <v>4-11-JDCC-0001</v>
      </c>
      <c r="X176" s="31">
        <v>4</v>
      </c>
      <c r="Y176" s="31" t="s">
        <v>190</v>
      </c>
      <c r="Z176" s="31" t="s">
        <v>330</v>
      </c>
      <c r="AA176" s="31" t="s">
        <v>331</v>
      </c>
      <c r="AB176" s="31"/>
      <c r="AC176" s="31" t="s">
        <v>194</v>
      </c>
      <c r="AD176" s="14"/>
      <c r="AE176" s="31">
        <v>3</v>
      </c>
      <c r="AF176" s="31" t="s">
        <v>189</v>
      </c>
      <c r="AG176" s="31" t="s">
        <v>190</v>
      </c>
      <c r="AH176" s="31">
        <v>422</v>
      </c>
      <c r="AI176" s="31" t="s">
        <v>194</v>
      </c>
      <c r="AJ176" s="14"/>
      <c r="AK176" s="14"/>
      <c r="AL176" s="14" t="s">
        <v>127</v>
      </c>
      <c r="AM176" s="14"/>
      <c r="AN176" s="14" t="s">
        <v>175</v>
      </c>
      <c r="AO176" s="14" t="str">
        <f>CONCATENATE("0055-",B176,"-",C176,"-","4",".",AE176,".",AF176,".",AG176,".",AH176,"-",AL176,".",AN176,"-",AI176)</f>
        <v>0055-CPC-GA1-4.3.3.11.422-ATH1.RD-0001</v>
      </c>
      <c r="AP176" s="14" t="str">
        <f>CONCATENATE("0055-",B176,"-",C176,"-","4",".",AE176,".",AF176,".",AG176,".",AH176,"-",AL176,"-",AN176,"-",AI176,"_",BD176,"_",U176)</f>
        <v>0055-CPC-GA1-4.3.3.11.422-ATH1-RD-0001_A1_ER</v>
      </c>
      <c r="AQ176" s="21" t="s">
        <v>353</v>
      </c>
      <c r="AR176" s="21" t="s">
        <v>431</v>
      </c>
      <c r="AS176" s="21"/>
      <c r="AT176" s="21"/>
      <c r="AU176" s="21" t="s">
        <v>349</v>
      </c>
      <c r="AV176" s="21" t="s">
        <v>365</v>
      </c>
      <c r="AW176" s="21" t="str">
        <f>CONCATENATE(AQ176," ",AS176,CHAR(10),W176,CHAR(10),AU176)</f>
        <v>DCS Control Cabinet 
4-11-JDCC-0001
List of drawings</v>
      </c>
      <c r="AX176" s="21" t="str">
        <f>CONCATENATE(AR176," ",AT176,CHAR(10),W176,CHAR(10),AV176)</f>
        <v>Шкаф системный РСУ 
4-11-JDCC-0001
Ведомость документов</v>
      </c>
      <c r="AY176" s="14"/>
      <c r="AZ176" s="14" t="s">
        <v>798</v>
      </c>
      <c r="BA176" s="14" t="s">
        <v>600</v>
      </c>
      <c r="BB176" s="14" t="str">
        <f t="shared" si="190"/>
        <v>A1</v>
      </c>
      <c r="BC176" s="14" t="str">
        <f t="shared" ref="BC176:BC180" si="203">IF(OR(BB176="A1",BB176="B1",BB176="C1",BB176="D1",BB176="E1",BB176="F1",BB176="G1",BB176="H1"),"IFR",IF(OR(BB176="00",BB176="01",BB176="02",BB176="03",BB176="04",BB176="05"),"IFU","-"))</f>
        <v>IFR</v>
      </c>
      <c r="BD176" s="14" t="str">
        <f>BB176</f>
        <v>A1</v>
      </c>
      <c r="BE176" s="14"/>
      <c r="BF176" s="14"/>
      <c r="BG176" s="20"/>
      <c r="BH176" s="14"/>
      <c r="BI176" s="14"/>
      <c r="BJ176" s="336">
        <v>44088</v>
      </c>
      <c r="BK176" s="336">
        <f ca="1">IF(BM176&gt;0,BL176,IF(BJ176&lt;TODAY(),TODAY()+10,BJ176))</f>
        <v>43987</v>
      </c>
      <c r="BL176" s="41">
        <v>43987</v>
      </c>
      <c r="BM176" s="14" t="s">
        <v>858</v>
      </c>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336">
        <f>WORKDAY(BJ176,20)</f>
        <v>44116</v>
      </c>
      <c r="CR176" s="336">
        <f ca="1">IF(BM176&gt;0,WORKDAY(BK176,20),"-")</f>
        <v>44015</v>
      </c>
      <c r="CS176" s="336">
        <v>44033</v>
      </c>
      <c r="CT176" s="325" t="s">
        <v>905</v>
      </c>
      <c r="CU176" s="143">
        <v>1</v>
      </c>
      <c r="CV176" s="41">
        <f>WORKDAY(CQ176,10)</f>
        <v>44130</v>
      </c>
      <c r="CW176" s="41">
        <f ca="1">IF(CT176&gt;0,WORKDAY(CR176,10),"-")</f>
        <v>44029</v>
      </c>
      <c r="CX176" s="14"/>
      <c r="CY176" s="14"/>
      <c r="CZ176" s="41" t="str">
        <f>IF(CY176&gt;0,WORKDAY(CV176,10),"-")</f>
        <v>-</v>
      </c>
      <c r="DA176" s="41" t="str">
        <f>IF(CY176&gt;0,WORKDAY(CW176,10),"-")</f>
        <v>-</v>
      </c>
      <c r="DB176" s="14"/>
      <c r="DC176" s="14"/>
      <c r="DD176" s="143"/>
      <c r="DE176" s="41" t="str">
        <f>IF(DC176&gt;0,WORKDAY(CZ176,10),"-")</f>
        <v>-</v>
      </c>
      <c r="DF176" s="41" t="str">
        <f>IF(DC176&gt;0,WORKDAY(DA176,10),"-")</f>
        <v>-</v>
      </c>
      <c r="DG176" s="14"/>
      <c r="DH176" s="14"/>
      <c r="DI176" s="41" t="str">
        <f>IF(DH176&gt;0,WORKDAY(DE176,10),"-")</f>
        <v>-</v>
      </c>
      <c r="DJ176" s="41" t="str">
        <f>IF(DH176&gt;0,WORKDAY(DF176,10),"-")</f>
        <v>-</v>
      </c>
      <c r="DK176" s="14"/>
      <c r="DL176" s="14"/>
      <c r="DM176" s="143"/>
      <c r="DN176" s="41" t="str">
        <f>IF(DL176&gt;0,WORKDAY(DI176,10),"-")</f>
        <v>-</v>
      </c>
      <c r="DO176" s="41" t="str">
        <f>IF(DL176&gt;0,WORKDAY(DJ176,10),"-")</f>
        <v>-</v>
      </c>
      <c r="DP176" s="14"/>
      <c r="DQ176" s="14"/>
      <c r="DR176" s="41" t="str">
        <f>IF(DQ176&gt;0,WORKDAY(DN176,10),"-")</f>
        <v>-</v>
      </c>
      <c r="DS176" s="41" t="str">
        <f>IF(DQ176&gt;0,WORKDAY(DO176,10),"-")</f>
        <v>-</v>
      </c>
      <c r="DT176" s="14"/>
      <c r="DU176" s="14"/>
      <c r="DV176" s="205"/>
      <c r="DW176" s="41" t="str">
        <f>IF(DU176&gt;0,WORKDAY(DR176,10),"-")</f>
        <v>-</v>
      </c>
      <c r="DX176" s="41" t="str">
        <f>IF(DU176&gt;0,WORKDAY(DS176,10),"-")</f>
        <v>-</v>
      </c>
      <c r="DY176" s="14"/>
      <c r="DZ176" s="14"/>
      <c r="EA176" s="41" t="str">
        <f>IF(DZ176&gt;0,WORKDAY(DW176,10),"-")</f>
        <v>-</v>
      </c>
      <c r="EB176" s="41" t="str">
        <f>IF(DZ176&gt;0,WORKDAY(DX176,10),"-")</f>
        <v>-</v>
      </c>
      <c r="EC176" s="14"/>
      <c r="ED176" s="14"/>
      <c r="EE176" s="205"/>
      <c r="EF176" s="41" t="str">
        <f>IF(ED176&gt;0,WORKDAY(EA176,10),"-")</f>
        <v>-</v>
      </c>
      <c r="EG176" s="41" t="str">
        <f>IF(ED176&gt;0,WORKDAY(EB176,10),"-")</f>
        <v>-</v>
      </c>
      <c r="EH176" s="14"/>
      <c r="EI176" s="14"/>
      <c r="EJ176" s="41" t="str">
        <f>IF(EI176&gt;0,WORKDAY(EF176,10),"-")</f>
        <v>-</v>
      </c>
      <c r="EK176" s="41" t="str">
        <f>IF(EI176&gt;0,WORKDAY(EG176,10),"-")</f>
        <v>-</v>
      </c>
      <c r="EL176" s="14"/>
      <c r="EM176" s="14"/>
      <c r="EN176" s="205"/>
      <c r="EO176" s="41" t="str">
        <f>IF(EM176&gt;0,WORKDAY(EJ176,10),"-")</f>
        <v>-</v>
      </c>
      <c r="EP176" s="41" t="str">
        <f>IF(EM176&gt;0,WORKDAY(EK176,10),"-")</f>
        <v>-</v>
      </c>
      <c r="EQ176" s="14"/>
      <c r="ER176" s="14"/>
      <c r="ES176" s="41" t="str">
        <f>IF(ER176&gt;0,WORKDAY(EO176,10),"-")</f>
        <v>-</v>
      </c>
      <c r="ET176" s="41" t="str">
        <f>IF(ER176&gt;0,WORKDAY(EP176,10),"-")</f>
        <v>-</v>
      </c>
      <c r="EU176" s="14"/>
      <c r="EV176" s="14"/>
      <c r="EW176" s="205"/>
      <c r="EX176" s="41" t="str">
        <f>IF(EV176&gt;0,WORKDAY(ES176,10),"-")</f>
        <v>-</v>
      </c>
      <c r="EY176" s="41" t="str">
        <f>IF(EV176&gt;0,WORKDAY(ET176,10),"-")</f>
        <v>-</v>
      </c>
      <c r="EZ176" s="14"/>
      <c r="FA176" s="14"/>
      <c r="FB176" s="41" t="str">
        <f>IF(FA176&gt;0,WORKDAY(EX176,10),"-")</f>
        <v>-</v>
      </c>
      <c r="FC176" s="41" t="str">
        <f>IF(FA176&gt;0,WORKDAY(EY176,10),"-")</f>
        <v>-</v>
      </c>
      <c r="FD176" s="14"/>
      <c r="FE176" s="14"/>
      <c r="FF176" s="295"/>
      <c r="FG176" s="41">
        <v>43585</v>
      </c>
      <c r="FH176" s="41">
        <f t="shared" ca="1" si="200"/>
        <v>44089</v>
      </c>
      <c r="FI176" s="14"/>
      <c r="FJ176" s="14"/>
      <c r="FK176" s="41" t="str">
        <f>IF(FJ176&gt;0,WORKDAY(FG176,10),"-")</f>
        <v>-</v>
      </c>
      <c r="FL176" s="41" t="str">
        <f>IF(FJ176&gt;0,WORKDAY(FH176,10),"-")</f>
        <v>-</v>
      </c>
      <c r="FM176" s="14"/>
      <c r="FN176" s="14"/>
      <c r="FO176" s="143"/>
      <c r="FP176" s="41">
        <v>43585</v>
      </c>
      <c r="FQ176" s="41" t="str">
        <f t="shared" si="201"/>
        <v>-</v>
      </c>
      <c r="FR176" s="14"/>
      <c r="FS176" s="14"/>
      <c r="FT176" s="41" t="str">
        <f>IF(FS176&gt;0,WORKDAY(FP176,10),"-")</f>
        <v>-</v>
      </c>
      <c r="FU176" s="41" t="str">
        <f>IF(FS176&gt;0,WORKDAY(FQ176,10),"-")</f>
        <v>-</v>
      </c>
      <c r="FV176" s="14"/>
      <c r="FW176" s="14"/>
      <c r="FX176" s="205"/>
      <c r="FY176" s="41">
        <v>43585</v>
      </c>
      <c r="FZ176" s="41" t="str">
        <f t="shared" si="202"/>
        <v>-</v>
      </c>
      <c r="GA176" s="14"/>
      <c r="GB176" s="14"/>
      <c r="GC176" s="41" t="str">
        <f>IF(GB176&gt;0,WORKDAY(FY176,10),"-")</f>
        <v>-</v>
      </c>
      <c r="GD176" s="41" t="str">
        <f>IF(GB176&gt;0,WORKDAY(FZ176,10),"-")</f>
        <v>-</v>
      </c>
      <c r="GE176" s="14"/>
      <c r="GF176" s="14"/>
      <c r="GG176" s="205"/>
      <c r="GH176" s="41"/>
      <c r="GI176" s="41"/>
      <c r="GJ176" s="14"/>
      <c r="GK176" s="14"/>
      <c r="GL176" s="41" t="str">
        <f>IF(GK176&gt;0,WORKDAY(GH176,10),"-")</f>
        <v>-</v>
      </c>
      <c r="GM176" s="41" t="str">
        <f>IF(GK176&gt;0,WORKDAY(GI176,10),"-")</f>
        <v>-</v>
      </c>
      <c r="GN176" s="14"/>
      <c r="GO176" s="14"/>
      <c r="GP176" s="228"/>
      <c r="GQ176" s="295"/>
      <c r="GR176" s="295"/>
      <c r="GS176" s="295"/>
      <c r="GT176" s="295"/>
      <c r="GU176" s="295"/>
      <c r="GV176" s="295"/>
      <c r="GW176" s="295"/>
      <c r="GX176" s="295"/>
      <c r="GY176" s="295"/>
      <c r="GZ176" s="147"/>
      <c r="HA176" s="143">
        <f t="shared" ca="1" si="164"/>
        <v>1</v>
      </c>
      <c r="HB176" s="44">
        <f t="shared" ca="1" si="165"/>
        <v>1.3819095477386936E-3</v>
      </c>
      <c r="HC176" s="44">
        <f t="shared" ca="1" si="166"/>
        <v>2.5125628140703518E-3</v>
      </c>
      <c r="HD176" s="44">
        <f t="shared" ca="1" si="167"/>
        <v>2.2357723577235778E-3</v>
      </c>
      <c r="HE176" s="44">
        <f t="shared" ca="1" si="168"/>
        <v>4.0650406504065045E-3</v>
      </c>
      <c r="HF176" s="44"/>
      <c r="HG176" s="44"/>
      <c r="HH176" s="261"/>
      <c r="HI176" s="14" t="str">
        <f t="shared" si="169"/>
        <v>GA</v>
      </c>
      <c r="HJ176" s="41">
        <f t="shared" si="170"/>
        <v>43987</v>
      </c>
      <c r="HK176" s="267" t="str">
        <f t="shared" si="171"/>
        <v>A1</v>
      </c>
      <c r="HL176" s="268" t="str">
        <f t="shared" si="172"/>
        <v>0055-P2-GA1-CPC-TRM-00505</v>
      </c>
      <c r="HM176" s="320">
        <v>1</v>
      </c>
      <c r="HN176" t="s">
        <v>826</v>
      </c>
      <c r="HO176" s="351">
        <f t="shared" si="173"/>
        <v>1</v>
      </c>
      <c r="HP176" s="351" t="str">
        <f t="shared" si="174"/>
        <v>не выгружено 00</v>
      </c>
      <c r="HQ176" s="351" t="str">
        <f t="shared" si="175"/>
        <v>выгружено A1</v>
      </c>
      <c r="HR176" s="351">
        <f t="shared" si="176"/>
        <v>1</v>
      </c>
      <c r="HS176" s="351" t="b">
        <f t="shared" si="177"/>
        <v>0</v>
      </c>
      <c r="HT176" s="351" t="str">
        <f t="shared" si="178"/>
        <v>Выпустить в 00</v>
      </c>
      <c r="HU176" s="351" t="str">
        <f t="shared" si="179"/>
        <v>0055-P2-CPC-GA1-TRM-00409</v>
      </c>
      <c r="HV176" s="351">
        <f t="shared" si="180"/>
        <v>43987</v>
      </c>
      <c r="HW176" s="351" t="str">
        <f t="shared" si="181"/>
        <v>0055-P2-CPC-GA1-TRM-00409</v>
      </c>
      <c r="HX176" s="351">
        <f t="shared" si="182"/>
        <v>44033</v>
      </c>
      <c r="HY176" s="364"/>
      <c r="HZ176" s="361" t="str">
        <f t="shared" si="183"/>
        <v>выгружено</v>
      </c>
      <c r="IA176" s="361" t="str">
        <f t="shared" si="184"/>
        <v>A1</v>
      </c>
      <c r="IB176" s="361">
        <f t="shared" si="185"/>
        <v>1</v>
      </c>
      <c r="IC176" s="361">
        <f t="shared" si="186"/>
        <v>1</v>
      </c>
      <c r="ID176" s="351" t="str">
        <f t="shared" si="187"/>
        <v>1</v>
      </c>
      <c r="IE176" s="351" t="s">
        <v>894</v>
      </c>
      <c r="IF176" s="356">
        <v>1</v>
      </c>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row>
    <row r="177" spans="1:287" s="1" customFormat="1" ht="42.75">
      <c r="A177" s="15"/>
      <c r="B177" s="31" t="s">
        <v>164</v>
      </c>
      <c r="C177" s="31" t="s">
        <v>165</v>
      </c>
      <c r="D177" s="14"/>
      <c r="E177" s="14"/>
      <c r="F177" s="14"/>
      <c r="G177" s="14"/>
      <c r="H177" s="14" t="s">
        <v>723</v>
      </c>
      <c r="I177" s="14" t="s">
        <v>724</v>
      </c>
      <c r="J177" s="14"/>
      <c r="K177" s="14"/>
      <c r="L177" s="14"/>
      <c r="M177" s="14"/>
      <c r="N177" s="14"/>
      <c r="O177" s="14"/>
      <c r="P177" s="14" t="s">
        <v>727</v>
      </c>
      <c r="Q177" s="14" t="s">
        <v>728</v>
      </c>
      <c r="R177" s="14" t="s">
        <v>212</v>
      </c>
      <c r="S177" s="14" t="s">
        <v>397</v>
      </c>
      <c r="T177" s="14" t="s">
        <v>398</v>
      </c>
      <c r="U177" s="14" t="s">
        <v>166</v>
      </c>
      <c r="V177" s="14"/>
      <c r="W177" s="31" t="str">
        <f>CONCATENATE(X177,"-",Y177,"-",Z177,AA177,,AB177,"-",AC177)</f>
        <v>4-11-JDCC-0001</v>
      </c>
      <c r="X177" s="31">
        <v>4</v>
      </c>
      <c r="Y177" s="31" t="s">
        <v>190</v>
      </c>
      <c r="Z177" s="31" t="s">
        <v>330</v>
      </c>
      <c r="AA177" s="31" t="s">
        <v>331</v>
      </c>
      <c r="AB177" s="31"/>
      <c r="AC177" s="31" t="s">
        <v>194</v>
      </c>
      <c r="AD177" s="14"/>
      <c r="AE177" s="31">
        <v>3</v>
      </c>
      <c r="AF177" s="31" t="s">
        <v>189</v>
      </c>
      <c r="AG177" s="31" t="s">
        <v>190</v>
      </c>
      <c r="AH177" s="31">
        <v>422</v>
      </c>
      <c r="AI177" s="31" t="s">
        <v>194</v>
      </c>
      <c r="AJ177" s="14"/>
      <c r="AK177" s="14"/>
      <c r="AL177" s="14" t="s">
        <v>127</v>
      </c>
      <c r="AM177" s="14"/>
      <c r="AN177" s="14" t="s">
        <v>176</v>
      </c>
      <c r="AO177" s="14" t="str">
        <f>CONCATENATE("0055-",B177,"-",C177,"-","4",".",AE177,".",AF177,".",AG177,".",AH177,"-",AL177,".",AN177,"-",AI177)</f>
        <v>0055-CPC-GA1-4.3.3.11.422-ATH1.SP-0001</v>
      </c>
      <c r="AP177" s="14" t="str">
        <f>CONCATENATE("0055-",B177,"-",C177,"-","4",".",AE177,".",AF177,".",AG177,".",AH177,"-",AL177,"-",AN177,"-",AI177,"_",BD177,"_",U177)</f>
        <v>0055-CPC-GA1-4.3.3.11.422-ATH1-SP-0001_A1_ER</v>
      </c>
      <c r="AQ177" s="21" t="s">
        <v>353</v>
      </c>
      <c r="AR177" s="21" t="s">
        <v>431</v>
      </c>
      <c r="AS177" s="21"/>
      <c r="AT177" s="21"/>
      <c r="AU177" s="21" t="s">
        <v>350</v>
      </c>
      <c r="AV177" s="21" t="s">
        <v>366</v>
      </c>
      <c r="AW177" s="21" t="str">
        <f>CONCATENATE(AQ177," ",AS177,CHAR(10),W177,CHAR(10),AU177)</f>
        <v>DCS Control Cabinet 
4-11-JDCC-0001
List of elements</v>
      </c>
      <c r="AX177" s="21" t="str">
        <f>CONCATENATE(AR177," ",AT177,CHAR(10),W177,CHAR(10),AV177)</f>
        <v>Шкаф системный РСУ 
4-11-JDCC-0001
Перечень элементов</v>
      </c>
      <c r="AY177" s="14"/>
      <c r="AZ177" s="14" t="s">
        <v>798</v>
      </c>
      <c r="BA177" s="14" t="s">
        <v>600</v>
      </c>
      <c r="BB177" s="14" t="str">
        <f t="shared" si="190"/>
        <v>A1</v>
      </c>
      <c r="BC177" s="14" t="str">
        <f t="shared" si="203"/>
        <v>IFR</v>
      </c>
      <c r="BD177" s="14" t="str">
        <f>BB177</f>
        <v>A1</v>
      </c>
      <c r="BE177" s="14"/>
      <c r="BF177" s="14"/>
      <c r="BG177" s="20"/>
      <c r="BH177" s="14"/>
      <c r="BI177" s="14"/>
      <c r="BJ177" s="336">
        <v>44088</v>
      </c>
      <c r="BK177" s="336">
        <f ca="1">IF(BM177&gt;0,BL177,IF(BJ177&lt;TODAY(),TODAY()+10,BJ177))</f>
        <v>43987</v>
      </c>
      <c r="BL177" s="41">
        <v>43987</v>
      </c>
      <c r="BM177" s="14" t="s">
        <v>858</v>
      </c>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336">
        <f>WORKDAY(BJ177,20)</f>
        <v>44116</v>
      </c>
      <c r="CR177" s="336">
        <f ca="1">IF(BM177&gt;0,WORKDAY(BK177,20),"-")</f>
        <v>44015</v>
      </c>
      <c r="CS177" s="336">
        <v>44033</v>
      </c>
      <c r="CT177" s="325" t="s">
        <v>905</v>
      </c>
      <c r="CU177" s="143">
        <v>1</v>
      </c>
      <c r="CV177" s="41">
        <f>WORKDAY(CQ177,10)</f>
        <v>44130</v>
      </c>
      <c r="CW177" s="41">
        <f ca="1">IF(CT177&gt;0,WORKDAY(CR177,10),"-")</f>
        <v>44029</v>
      </c>
      <c r="CX177" s="14"/>
      <c r="CY177" s="14"/>
      <c r="CZ177" s="41" t="str">
        <f>IF(CY177&gt;0,WORKDAY(CV177,10),"-")</f>
        <v>-</v>
      </c>
      <c r="DA177" s="41" t="str">
        <f>IF(CY177&gt;0,WORKDAY(CW177,10),"-")</f>
        <v>-</v>
      </c>
      <c r="DB177" s="14"/>
      <c r="DC177" s="14"/>
      <c r="DD177" s="143"/>
      <c r="DE177" s="41" t="str">
        <f>IF(DC177&gt;0,WORKDAY(CZ177,10),"-")</f>
        <v>-</v>
      </c>
      <c r="DF177" s="41" t="str">
        <f>IF(DC177&gt;0,WORKDAY(DA177,10),"-")</f>
        <v>-</v>
      </c>
      <c r="DG177" s="14"/>
      <c r="DH177" s="14"/>
      <c r="DI177" s="41" t="str">
        <f>IF(DH177&gt;0,WORKDAY(DE177,10),"-")</f>
        <v>-</v>
      </c>
      <c r="DJ177" s="41" t="str">
        <f>IF(DH177&gt;0,WORKDAY(DF177,10),"-")</f>
        <v>-</v>
      </c>
      <c r="DK177" s="14"/>
      <c r="DL177" s="14"/>
      <c r="DM177" s="143"/>
      <c r="DN177" s="41" t="str">
        <f>IF(DL177&gt;0,WORKDAY(DI177,10),"-")</f>
        <v>-</v>
      </c>
      <c r="DO177" s="41" t="str">
        <f>IF(DL177&gt;0,WORKDAY(DJ177,10),"-")</f>
        <v>-</v>
      </c>
      <c r="DP177" s="14"/>
      <c r="DQ177" s="14"/>
      <c r="DR177" s="41" t="str">
        <f>IF(DQ177&gt;0,WORKDAY(DN177,10),"-")</f>
        <v>-</v>
      </c>
      <c r="DS177" s="41" t="str">
        <f>IF(DQ177&gt;0,WORKDAY(DO177,10),"-")</f>
        <v>-</v>
      </c>
      <c r="DT177" s="14"/>
      <c r="DU177" s="14"/>
      <c r="DV177" s="205"/>
      <c r="DW177" s="41" t="str">
        <f>IF(DU177&gt;0,WORKDAY(DR177,10),"-")</f>
        <v>-</v>
      </c>
      <c r="DX177" s="41" t="str">
        <f>IF(DU177&gt;0,WORKDAY(DS177,10),"-")</f>
        <v>-</v>
      </c>
      <c r="DY177" s="14"/>
      <c r="DZ177" s="14"/>
      <c r="EA177" s="41" t="str">
        <f>IF(DZ177&gt;0,WORKDAY(DW177,10),"-")</f>
        <v>-</v>
      </c>
      <c r="EB177" s="41" t="str">
        <f>IF(DZ177&gt;0,WORKDAY(DX177,10),"-")</f>
        <v>-</v>
      </c>
      <c r="EC177" s="14"/>
      <c r="ED177" s="14"/>
      <c r="EE177" s="205"/>
      <c r="EF177" s="41" t="str">
        <f>IF(ED177&gt;0,WORKDAY(EA177,10),"-")</f>
        <v>-</v>
      </c>
      <c r="EG177" s="41" t="str">
        <f>IF(ED177&gt;0,WORKDAY(EB177,10),"-")</f>
        <v>-</v>
      </c>
      <c r="EH177" s="14"/>
      <c r="EI177" s="14"/>
      <c r="EJ177" s="41" t="str">
        <f>IF(EI177&gt;0,WORKDAY(EF177,10),"-")</f>
        <v>-</v>
      </c>
      <c r="EK177" s="41" t="str">
        <f>IF(EI177&gt;0,WORKDAY(EG177,10),"-")</f>
        <v>-</v>
      </c>
      <c r="EL177" s="14"/>
      <c r="EM177" s="14"/>
      <c r="EN177" s="205"/>
      <c r="EO177" s="41" t="str">
        <f>IF(EM177&gt;0,WORKDAY(EJ177,10),"-")</f>
        <v>-</v>
      </c>
      <c r="EP177" s="41" t="str">
        <f>IF(EM177&gt;0,WORKDAY(EK177,10),"-")</f>
        <v>-</v>
      </c>
      <c r="EQ177" s="14"/>
      <c r="ER177" s="14"/>
      <c r="ES177" s="41" t="str">
        <f>IF(ER177&gt;0,WORKDAY(EO177,10),"-")</f>
        <v>-</v>
      </c>
      <c r="ET177" s="41" t="str">
        <f>IF(ER177&gt;0,WORKDAY(EP177,10),"-")</f>
        <v>-</v>
      </c>
      <c r="EU177" s="14"/>
      <c r="EV177" s="14"/>
      <c r="EW177" s="205"/>
      <c r="EX177" s="41" t="str">
        <f>IF(EV177&gt;0,WORKDAY(ES177,10),"-")</f>
        <v>-</v>
      </c>
      <c r="EY177" s="41" t="str">
        <f>IF(EV177&gt;0,WORKDAY(ET177,10),"-")</f>
        <v>-</v>
      </c>
      <c r="EZ177" s="14"/>
      <c r="FA177" s="14"/>
      <c r="FB177" s="41" t="str">
        <f>IF(FA177&gt;0,WORKDAY(EX177,10),"-")</f>
        <v>-</v>
      </c>
      <c r="FC177" s="41" t="str">
        <f>IF(FA177&gt;0,WORKDAY(EY177,10),"-")</f>
        <v>-</v>
      </c>
      <c r="FD177" s="14"/>
      <c r="FE177" s="14"/>
      <c r="FF177" s="295"/>
      <c r="FG177" s="41">
        <v>43585</v>
      </c>
      <c r="FH177" s="41">
        <f t="shared" ca="1" si="200"/>
        <v>44089</v>
      </c>
      <c r="FI177" s="14"/>
      <c r="FJ177" s="14"/>
      <c r="FK177" s="41" t="str">
        <f>IF(FJ177&gt;0,WORKDAY(FG177,10),"-")</f>
        <v>-</v>
      </c>
      <c r="FL177" s="41" t="str">
        <f>IF(FJ177&gt;0,WORKDAY(FH177,10),"-")</f>
        <v>-</v>
      </c>
      <c r="FM177" s="14"/>
      <c r="FN177" s="14"/>
      <c r="FO177" s="143"/>
      <c r="FP177" s="41">
        <v>43585</v>
      </c>
      <c r="FQ177" s="41" t="str">
        <f t="shared" si="201"/>
        <v>-</v>
      </c>
      <c r="FR177" s="14"/>
      <c r="FS177" s="14"/>
      <c r="FT177" s="41" t="str">
        <f>IF(FS177&gt;0,WORKDAY(FP177,10),"-")</f>
        <v>-</v>
      </c>
      <c r="FU177" s="41" t="str">
        <f>IF(FS177&gt;0,WORKDAY(FQ177,10),"-")</f>
        <v>-</v>
      </c>
      <c r="FV177" s="14"/>
      <c r="FW177" s="14"/>
      <c r="FX177" s="205"/>
      <c r="FY177" s="41">
        <v>43585</v>
      </c>
      <c r="FZ177" s="41" t="str">
        <f t="shared" si="202"/>
        <v>-</v>
      </c>
      <c r="GA177" s="14"/>
      <c r="GB177" s="14"/>
      <c r="GC177" s="41" t="str">
        <f>IF(GB177&gt;0,WORKDAY(FY177,10),"-")</f>
        <v>-</v>
      </c>
      <c r="GD177" s="41" t="str">
        <f>IF(GB177&gt;0,WORKDAY(FZ177,10),"-")</f>
        <v>-</v>
      </c>
      <c r="GE177" s="14"/>
      <c r="GF177" s="14"/>
      <c r="GG177" s="205"/>
      <c r="GH177" s="41"/>
      <c r="GI177" s="41"/>
      <c r="GJ177" s="14"/>
      <c r="GK177" s="14"/>
      <c r="GL177" s="41" t="str">
        <f>IF(GK177&gt;0,WORKDAY(GH177,10),"-")</f>
        <v>-</v>
      </c>
      <c r="GM177" s="41" t="str">
        <f>IF(GK177&gt;0,WORKDAY(GI177,10),"-")</f>
        <v>-</v>
      </c>
      <c r="GN177" s="14"/>
      <c r="GO177" s="14"/>
      <c r="GP177" s="228"/>
      <c r="GQ177" s="295"/>
      <c r="GR177" s="295"/>
      <c r="GS177" s="295"/>
      <c r="GT177" s="295"/>
      <c r="GU177" s="295"/>
      <c r="GV177" s="295"/>
      <c r="GW177" s="295"/>
      <c r="GX177" s="295"/>
      <c r="GY177" s="295"/>
      <c r="GZ177" s="147"/>
      <c r="HA177" s="143">
        <f t="shared" ca="1" si="164"/>
        <v>1</v>
      </c>
      <c r="HB177" s="44">
        <f t="shared" ca="1" si="165"/>
        <v>1.3819095477386936E-3</v>
      </c>
      <c r="HC177" s="44">
        <f t="shared" ca="1" si="166"/>
        <v>2.5125628140703518E-3</v>
      </c>
      <c r="HD177" s="44">
        <f t="shared" ca="1" si="167"/>
        <v>2.2357723577235778E-3</v>
      </c>
      <c r="HE177" s="44">
        <f t="shared" ca="1" si="168"/>
        <v>4.0650406504065045E-3</v>
      </c>
      <c r="HF177" s="44"/>
      <c r="HG177" s="44"/>
      <c r="HH177" s="261"/>
      <c r="HI177" s="14" t="str">
        <f t="shared" si="169"/>
        <v>GA</v>
      </c>
      <c r="HJ177" s="41">
        <f t="shared" si="170"/>
        <v>43987</v>
      </c>
      <c r="HK177" s="267" t="str">
        <f t="shared" si="171"/>
        <v>A1</v>
      </c>
      <c r="HL177" s="268" t="str">
        <f t="shared" si="172"/>
        <v>0055-P2-GA1-CPC-TRM-00505</v>
      </c>
      <c r="HM177" s="320">
        <v>1</v>
      </c>
      <c r="HN177" t="s">
        <v>826</v>
      </c>
      <c r="HO177" s="351">
        <f t="shared" si="173"/>
        <v>1</v>
      </c>
      <c r="HP177" s="351" t="str">
        <f t="shared" si="174"/>
        <v>не выгружено 00</v>
      </c>
      <c r="HQ177" s="351" t="str">
        <f t="shared" si="175"/>
        <v>выгружено A1</v>
      </c>
      <c r="HR177" s="351">
        <f t="shared" si="176"/>
        <v>1</v>
      </c>
      <c r="HS177" s="351" t="b">
        <f t="shared" si="177"/>
        <v>0</v>
      </c>
      <c r="HT177" s="351" t="str">
        <f t="shared" si="178"/>
        <v>Выпустить в 00</v>
      </c>
      <c r="HU177" s="351" t="str">
        <f t="shared" si="179"/>
        <v>0055-P2-CPC-GA1-TRM-00409</v>
      </c>
      <c r="HV177" s="351">
        <f t="shared" si="180"/>
        <v>43987</v>
      </c>
      <c r="HW177" s="351" t="str">
        <f t="shared" si="181"/>
        <v>0055-P2-CPC-GA1-TRM-00409</v>
      </c>
      <c r="HX177" s="351">
        <f t="shared" si="182"/>
        <v>44033</v>
      </c>
      <c r="HY177" s="364"/>
      <c r="HZ177" s="361" t="str">
        <f t="shared" si="183"/>
        <v>выгружено</v>
      </c>
      <c r="IA177" s="361" t="str">
        <f t="shared" si="184"/>
        <v>A1</v>
      </c>
      <c r="IB177" s="361">
        <f t="shared" si="185"/>
        <v>1</v>
      </c>
      <c r="IC177" s="361">
        <f t="shared" si="186"/>
        <v>1</v>
      </c>
      <c r="ID177" s="351" t="str">
        <f t="shared" si="187"/>
        <v>1</v>
      </c>
      <c r="IE177" s="351" t="s">
        <v>894</v>
      </c>
      <c r="IF177" s="356">
        <v>1</v>
      </c>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row>
    <row r="178" spans="1:287" s="1" customFormat="1" ht="42.75">
      <c r="A178" s="15"/>
      <c r="B178" s="31" t="s">
        <v>164</v>
      </c>
      <c r="C178" s="31" t="s">
        <v>165</v>
      </c>
      <c r="D178" s="14"/>
      <c r="E178" s="14"/>
      <c r="F178" s="14"/>
      <c r="G178" s="14"/>
      <c r="H178" s="14" t="s">
        <v>723</v>
      </c>
      <c r="I178" s="14" t="s">
        <v>724</v>
      </c>
      <c r="J178" s="14"/>
      <c r="K178" s="14"/>
      <c r="L178" s="14"/>
      <c r="M178" s="14"/>
      <c r="N178" s="14"/>
      <c r="O178" s="14"/>
      <c r="P178" s="14" t="s">
        <v>727</v>
      </c>
      <c r="Q178" s="14" t="s">
        <v>728</v>
      </c>
      <c r="R178" s="14" t="s">
        <v>212</v>
      </c>
      <c r="S178" s="14" t="s">
        <v>397</v>
      </c>
      <c r="T178" s="14" t="s">
        <v>398</v>
      </c>
      <c r="U178" s="14" t="s">
        <v>166</v>
      </c>
      <c r="V178" s="14"/>
      <c r="W178" s="31" t="str">
        <f>CONCATENATE(X178,"-",Y178,"-",Z178,AA178,,AB178,"-",AC178)</f>
        <v>4-11-JDCC-0001</v>
      </c>
      <c r="X178" s="31">
        <v>4</v>
      </c>
      <c r="Y178" s="31" t="s">
        <v>190</v>
      </c>
      <c r="Z178" s="31" t="s">
        <v>330</v>
      </c>
      <c r="AA178" s="31" t="s">
        <v>331</v>
      </c>
      <c r="AB178" s="31"/>
      <c r="AC178" s="31" t="s">
        <v>194</v>
      </c>
      <c r="AD178" s="14"/>
      <c r="AE178" s="31">
        <v>3</v>
      </c>
      <c r="AF178" s="31" t="s">
        <v>189</v>
      </c>
      <c r="AG178" s="31" t="s">
        <v>190</v>
      </c>
      <c r="AH178" s="31">
        <v>422</v>
      </c>
      <c r="AI178" s="31" t="s">
        <v>194</v>
      </c>
      <c r="AJ178" s="14"/>
      <c r="AK178" s="14"/>
      <c r="AL178" s="14" t="s">
        <v>127</v>
      </c>
      <c r="AM178" s="14"/>
      <c r="AN178" s="14" t="s">
        <v>177</v>
      </c>
      <c r="AO178" s="14" t="str">
        <f>CONCATENATE("0055-",B178,"-",C178,"-","4",".",AE178,".",AF178,".",AG178,".",AH178,"-",AL178,".",AN178,"-",AI178)</f>
        <v>0055-CPC-GA1-4.3.3.11.422-ATH1.V0-0001</v>
      </c>
      <c r="AP178" s="14" t="str">
        <f>CONCATENATE("0055-",B178,"-",C178,"-","4",".",AE178,".",AF178,".",AG178,".",AH178,"-",AL178,"-",AN178,"-",AI178,"_",BD178,"_",U178)</f>
        <v>0055-CPC-GA1-4.3.3.11.422-ATH1-V0-0001_A1_ER</v>
      </c>
      <c r="AQ178" s="21" t="s">
        <v>353</v>
      </c>
      <c r="AR178" s="21" t="s">
        <v>431</v>
      </c>
      <c r="AS178" s="21"/>
      <c r="AT178" s="21"/>
      <c r="AU178" s="21" t="s">
        <v>351</v>
      </c>
      <c r="AV178" s="21" t="s">
        <v>367</v>
      </c>
      <c r="AW178" s="21" t="str">
        <f>CONCATENATE(AQ178," ",AS178,CHAR(10),W178,CHAR(10),AU178)</f>
        <v>DCS Control Cabinet 
4-11-JDCC-0001
General view drawings</v>
      </c>
      <c r="AX178" s="21" t="str">
        <f>CONCATENATE(AR178," ",AT178,CHAR(10),W178,CHAR(10),AV178)</f>
        <v>Шкаф системный РСУ 
4-11-JDCC-0001
Чертеж общего вида</v>
      </c>
      <c r="AY178" s="14"/>
      <c r="AZ178" s="14" t="s">
        <v>798</v>
      </c>
      <c r="BA178" s="14" t="s">
        <v>600</v>
      </c>
      <c r="BB178" s="14" t="str">
        <f t="shared" si="190"/>
        <v>A1</v>
      </c>
      <c r="BC178" s="14" t="str">
        <f t="shared" si="203"/>
        <v>IFR</v>
      </c>
      <c r="BD178" s="14" t="str">
        <f>BB178</f>
        <v>A1</v>
      </c>
      <c r="BE178" s="14"/>
      <c r="BF178" s="14"/>
      <c r="BG178" s="20"/>
      <c r="BH178" s="14"/>
      <c r="BI178" s="14"/>
      <c r="BJ178" s="336">
        <v>44088</v>
      </c>
      <c r="BK178" s="336">
        <f ca="1">IF(BM178&gt;0,BL178,IF(BJ178&lt;TODAY(),TODAY()+10,BJ178))</f>
        <v>43987</v>
      </c>
      <c r="BL178" s="41">
        <v>43987</v>
      </c>
      <c r="BM178" s="14" t="s">
        <v>858</v>
      </c>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336">
        <f>WORKDAY(BJ178,20)</f>
        <v>44116</v>
      </c>
      <c r="CR178" s="336">
        <f ca="1">IF(BM178&gt;0,WORKDAY(BK178,20),"-")</f>
        <v>44015</v>
      </c>
      <c r="CS178" s="336">
        <v>44033</v>
      </c>
      <c r="CT178" s="325" t="s">
        <v>905</v>
      </c>
      <c r="CU178" s="143">
        <v>1</v>
      </c>
      <c r="CV178" s="41">
        <f>WORKDAY(CQ178,10)</f>
        <v>44130</v>
      </c>
      <c r="CW178" s="41">
        <f ca="1">IF(CT178&gt;0,WORKDAY(CR178,10),"-")</f>
        <v>44029</v>
      </c>
      <c r="CX178" s="14"/>
      <c r="CY178" s="14"/>
      <c r="CZ178" s="41" t="str">
        <f>IF(CY178&gt;0,WORKDAY(CV178,10),"-")</f>
        <v>-</v>
      </c>
      <c r="DA178" s="41" t="str">
        <f>IF(CY178&gt;0,WORKDAY(CW178,10),"-")</f>
        <v>-</v>
      </c>
      <c r="DB178" s="14"/>
      <c r="DC178" s="14"/>
      <c r="DD178" s="143"/>
      <c r="DE178" s="41" t="str">
        <f>IF(DC178&gt;0,WORKDAY(CZ178,10),"-")</f>
        <v>-</v>
      </c>
      <c r="DF178" s="41" t="str">
        <f>IF(DC178&gt;0,WORKDAY(DA178,10),"-")</f>
        <v>-</v>
      </c>
      <c r="DG178" s="14"/>
      <c r="DH178" s="14"/>
      <c r="DI178" s="41" t="str">
        <f>IF(DH178&gt;0,WORKDAY(DE178,10),"-")</f>
        <v>-</v>
      </c>
      <c r="DJ178" s="41" t="str">
        <f>IF(DH178&gt;0,WORKDAY(DF178,10),"-")</f>
        <v>-</v>
      </c>
      <c r="DK178" s="14"/>
      <c r="DL178" s="14"/>
      <c r="DM178" s="143"/>
      <c r="DN178" s="41" t="str">
        <f>IF(DL178&gt;0,WORKDAY(DI178,10),"-")</f>
        <v>-</v>
      </c>
      <c r="DO178" s="41" t="str">
        <f>IF(DL178&gt;0,WORKDAY(DJ178,10),"-")</f>
        <v>-</v>
      </c>
      <c r="DP178" s="14"/>
      <c r="DQ178" s="14"/>
      <c r="DR178" s="41" t="str">
        <f>IF(DQ178&gt;0,WORKDAY(DN178,10),"-")</f>
        <v>-</v>
      </c>
      <c r="DS178" s="41" t="str">
        <f>IF(DQ178&gt;0,WORKDAY(DO178,10),"-")</f>
        <v>-</v>
      </c>
      <c r="DT178" s="14"/>
      <c r="DU178" s="14"/>
      <c r="DV178" s="205"/>
      <c r="DW178" s="41" t="str">
        <f>IF(DU178&gt;0,WORKDAY(DR178,10),"-")</f>
        <v>-</v>
      </c>
      <c r="DX178" s="41" t="str">
        <f>IF(DU178&gt;0,WORKDAY(DS178,10),"-")</f>
        <v>-</v>
      </c>
      <c r="DY178" s="14"/>
      <c r="DZ178" s="14"/>
      <c r="EA178" s="41" t="str">
        <f>IF(DZ178&gt;0,WORKDAY(DW178,10),"-")</f>
        <v>-</v>
      </c>
      <c r="EB178" s="41" t="str">
        <f>IF(DZ178&gt;0,WORKDAY(DX178,10),"-")</f>
        <v>-</v>
      </c>
      <c r="EC178" s="14"/>
      <c r="ED178" s="14"/>
      <c r="EE178" s="205"/>
      <c r="EF178" s="41" t="str">
        <f>IF(ED178&gt;0,WORKDAY(EA178,10),"-")</f>
        <v>-</v>
      </c>
      <c r="EG178" s="41" t="str">
        <f>IF(ED178&gt;0,WORKDAY(EB178,10),"-")</f>
        <v>-</v>
      </c>
      <c r="EH178" s="14"/>
      <c r="EI178" s="14"/>
      <c r="EJ178" s="41" t="str">
        <f>IF(EI178&gt;0,WORKDAY(EF178,10),"-")</f>
        <v>-</v>
      </c>
      <c r="EK178" s="41" t="str">
        <f>IF(EI178&gt;0,WORKDAY(EG178,10),"-")</f>
        <v>-</v>
      </c>
      <c r="EL178" s="14"/>
      <c r="EM178" s="14"/>
      <c r="EN178" s="205"/>
      <c r="EO178" s="41" t="str">
        <f>IF(EM178&gt;0,WORKDAY(EJ178,10),"-")</f>
        <v>-</v>
      </c>
      <c r="EP178" s="41" t="str">
        <f>IF(EM178&gt;0,WORKDAY(EK178,10),"-")</f>
        <v>-</v>
      </c>
      <c r="EQ178" s="14"/>
      <c r="ER178" s="14"/>
      <c r="ES178" s="41" t="str">
        <f>IF(ER178&gt;0,WORKDAY(EO178,10),"-")</f>
        <v>-</v>
      </c>
      <c r="ET178" s="41" t="str">
        <f>IF(ER178&gt;0,WORKDAY(EP178,10),"-")</f>
        <v>-</v>
      </c>
      <c r="EU178" s="14"/>
      <c r="EV178" s="14"/>
      <c r="EW178" s="205"/>
      <c r="EX178" s="41" t="str">
        <f>IF(EV178&gt;0,WORKDAY(ES178,10),"-")</f>
        <v>-</v>
      </c>
      <c r="EY178" s="41" t="str">
        <f>IF(EV178&gt;0,WORKDAY(ET178,10),"-")</f>
        <v>-</v>
      </c>
      <c r="EZ178" s="14"/>
      <c r="FA178" s="14"/>
      <c r="FB178" s="41" t="str">
        <f>IF(FA178&gt;0,WORKDAY(EX178,10),"-")</f>
        <v>-</v>
      </c>
      <c r="FC178" s="41" t="str">
        <f>IF(FA178&gt;0,WORKDAY(EY178,10),"-")</f>
        <v>-</v>
      </c>
      <c r="FD178" s="14"/>
      <c r="FE178" s="14"/>
      <c r="FF178" s="295"/>
      <c r="FG178" s="41">
        <v>43585</v>
      </c>
      <c r="FH178" s="41">
        <f t="shared" ca="1" si="200"/>
        <v>44089</v>
      </c>
      <c r="FI178" s="14"/>
      <c r="FJ178" s="14"/>
      <c r="FK178" s="41" t="str">
        <f>IF(FJ178&gt;0,WORKDAY(FG178,10),"-")</f>
        <v>-</v>
      </c>
      <c r="FL178" s="41" t="str">
        <f>IF(FJ178&gt;0,WORKDAY(FH178,10),"-")</f>
        <v>-</v>
      </c>
      <c r="FM178" s="14"/>
      <c r="FN178" s="14"/>
      <c r="FO178" s="143"/>
      <c r="FP178" s="41">
        <v>43585</v>
      </c>
      <c r="FQ178" s="41" t="str">
        <f t="shared" si="201"/>
        <v>-</v>
      </c>
      <c r="FR178" s="14"/>
      <c r="FS178" s="14"/>
      <c r="FT178" s="41" t="str">
        <f>IF(FS178&gt;0,WORKDAY(FP178,10),"-")</f>
        <v>-</v>
      </c>
      <c r="FU178" s="41" t="str">
        <f>IF(FS178&gt;0,WORKDAY(FQ178,10),"-")</f>
        <v>-</v>
      </c>
      <c r="FV178" s="14"/>
      <c r="FW178" s="14"/>
      <c r="FX178" s="205"/>
      <c r="FY178" s="41">
        <v>43585</v>
      </c>
      <c r="FZ178" s="41" t="str">
        <f t="shared" si="202"/>
        <v>-</v>
      </c>
      <c r="GA178" s="14"/>
      <c r="GB178" s="14"/>
      <c r="GC178" s="41" t="str">
        <f>IF(GB178&gt;0,WORKDAY(FY178,10),"-")</f>
        <v>-</v>
      </c>
      <c r="GD178" s="41" t="str">
        <f>IF(GB178&gt;0,WORKDAY(FZ178,10),"-")</f>
        <v>-</v>
      </c>
      <c r="GE178" s="14"/>
      <c r="GF178" s="14"/>
      <c r="GG178" s="205"/>
      <c r="GH178" s="41"/>
      <c r="GI178" s="41"/>
      <c r="GJ178" s="14"/>
      <c r="GK178" s="14"/>
      <c r="GL178" s="41" t="str">
        <f>IF(GK178&gt;0,WORKDAY(GH178,10),"-")</f>
        <v>-</v>
      </c>
      <c r="GM178" s="41" t="str">
        <f>IF(GK178&gt;0,WORKDAY(GI178,10),"-")</f>
        <v>-</v>
      </c>
      <c r="GN178" s="14"/>
      <c r="GO178" s="14"/>
      <c r="GP178" s="228"/>
      <c r="GQ178" s="295"/>
      <c r="GR178" s="295"/>
      <c r="GS178" s="295"/>
      <c r="GT178" s="295"/>
      <c r="GU178" s="295"/>
      <c r="GV178" s="295"/>
      <c r="GW178" s="295"/>
      <c r="GX178" s="295"/>
      <c r="GY178" s="295"/>
      <c r="GZ178" s="147"/>
      <c r="HA178" s="143">
        <f t="shared" ca="1" si="164"/>
        <v>1</v>
      </c>
      <c r="HB178" s="44">
        <f t="shared" ca="1" si="165"/>
        <v>1.3819095477386936E-3</v>
      </c>
      <c r="HC178" s="44">
        <f t="shared" ca="1" si="166"/>
        <v>2.5125628140703518E-3</v>
      </c>
      <c r="HD178" s="44">
        <f t="shared" ca="1" si="167"/>
        <v>2.2357723577235778E-3</v>
      </c>
      <c r="HE178" s="44">
        <f t="shared" ca="1" si="168"/>
        <v>4.0650406504065045E-3</v>
      </c>
      <c r="HF178" s="44"/>
      <c r="HG178" s="44"/>
      <c r="HH178" s="261"/>
      <c r="HI178" s="14" t="str">
        <f t="shared" si="169"/>
        <v>GA</v>
      </c>
      <c r="HJ178" s="41">
        <f t="shared" si="170"/>
        <v>43987</v>
      </c>
      <c r="HK178" s="267" t="str">
        <f t="shared" si="171"/>
        <v>A1</v>
      </c>
      <c r="HL178" s="268" t="str">
        <f t="shared" si="172"/>
        <v>0055-P2-GA1-CPC-TRM-00505</v>
      </c>
      <c r="HM178" s="320">
        <v>1</v>
      </c>
      <c r="HN178" t="s">
        <v>826</v>
      </c>
      <c r="HO178" s="351">
        <f t="shared" si="173"/>
        <v>1</v>
      </c>
      <c r="HP178" s="351" t="str">
        <f t="shared" si="174"/>
        <v>не выгружено 00</v>
      </c>
      <c r="HQ178" s="351" t="str">
        <f t="shared" si="175"/>
        <v>выгружено A1</v>
      </c>
      <c r="HR178" s="351">
        <f t="shared" si="176"/>
        <v>1</v>
      </c>
      <c r="HS178" s="351" t="b">
        <f t="shared" si="177"/>
        <v>0</v>
      </c>
      <c r="HT178" s="351" t="str">
        <f t="shared" si="178"/>
        <v>Выпустить в 00</v>
      </c>
      <c r="HU178" s="351" t="str">
        <f t="shared" si="179"/>
        <v>0055-P2-CPC-GA1-TRM-00409</v>
      </c>
      <c r="HV178" s="351">
        <f t="shared" si="180"/>
        <v>43987</v>
      </c>
      <c r="HW178" s="351" t="str">
        <f t="shared" si="181"/>
        <v>0055-P2-CPC-GA1-TRM-00409</v>
      </c>
      <c r="HX178" s="351">
        <f t="shared" si="182"/>
        <v>44033</v>
      </c>
      <c r="HY178" s="364"/>
      <c r="HZ178" s="361" t="str">
        <f t="shared" si="183"/>
        <v>выгружено</v>
      </c>
      <c r="IA178" s="361" t="str">
        <f t="shared" si="184"/>
        <v>A1</v>
      </c>
      <c r="IB178" s="361">
        <f t="shared" si="185"/>
        <v>1</v>
      </c>
      <c r="IC178" s="361">
        <f t="shared" si="186"/>
        <v>1</v>
      </c>
      <c r="ID178" s="351" t="str">
        <f t="shared" si="187"/>
        <v>1</v>
      </c>
      <c r="IE178" s="351" t="s">
        <v>894</v>
      </c>
      <c r="IF178" s="356">
        <v>1</v>
      </c>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row>
    <row r="179" spans="1:287" s="1" customFormat="1" ht="42.75">
      <c r="A179" s="15"/>
      <c r="B179" s="31" t="s">
        <v>164</v>
      </c>
      <c r="C179" s="31" t="s">
        <v>165</v>
      </c>
      <c r="D179" s="14"/>
      <c r="E179" s="14"/>
      <c r="F179" s="14"/>
      <c r="G179" s="14"/>
      <c r="H179" s="14" t="s">
        <v>723</v>
      </c>
      <c r="I179" s="14" t="s">
        <v>724</v>
      </c>
      <c r="J179" s="14"/>
      <c r="K179" s="14"/>
      <c r="L179" s="14"/>
      <c r="M179" s="14"/>
      <c r="N179" s="14"/>
      <c r="O179" s="14"/>
      <c r="P179" s="14" t="s">
        <v>727</v>
      </c>
      <c r="Q179" s="14" t="s">
        <v>728</v>
      </c>
      <c r="R179" s="14" t="s">
        <v>212</v>
      </c>
      <c r="S179" s="14" t="s">
        <v>397</v>
      </c>
      <c r="T179" s="14" t="s">
        <v>398</v>
      </c>
      <c r="U179" s="14" t="s">
        <v>166</v>
      </c>
      <c r="V179" s="14"/>
      <c r="W179" s="31" t="str">
        <f>CONCATENATE(X179,"-",Y179,"-",Z179,AA179,,AB179,"-",AC179)</f>
        <v>4-11-JDCC-0001</v>
      </c>
      <c r="X179" s="31">
        <v>4</v>
      </c>
      <c r="Y179" s="31" t="s">
        <v>190</v>
      </c>
      <c r="Z179" s="31" t="s">
        <v>330</v>
      </c>
      <c r="AA179" s="31" t="s">
        <v>331</v>
      </c>
      <c r="AB179" s="31"/>
      <c r="AC179" s="31" t="s">
        <v>194</v>
      </c>
      <c r="AD179" s="14"/>
      <c r="AE179" s="31">
        <v>3</v>
      </c>
      <c r="AF179" s="31" t="s">
        <v>189</v>
      </c>
      <c r="AG179" s="31" t="s">
        <v>190</v>
      </c>
      <c r="AH179" s="31">
        <v>422</v>
      </c>
      <c r="AI179" s="31" t="s">
        <v>194</v>
      </c>
      <c r="AJ179" s="14"/>
      <c r="AK179" s="14"/>
      <c r="AL179" s="14" t="s">
        <v>127</v>
      </c>
      <c r="AM179" s="14"/>
      <c r="AN179" s="14" t="s">
        <v>178</v>
      </c>
      <c r="AO179" s="14" t="str">
        <f>CONCATENATE("0055-",B179,"-",C179,"-","4",".",AE179,".",AF179,".",AG179,".",AH179,"-",AL179,".",AN179,"-",AI179)</f>
        <v>0055-CPC-GA1-4.3.3.11.422-ATH1.SB-0001</v>
      </c>
      <c r="AP179" s="14" t="str">
        <f>CONCATENATE("0055-",B179,"-",C179,"-","4",".",AE179,".",AF179,".",AG179,".",AH179,"-",AL179,"-",AN179,"-",AI179,"_",BD179,"_",U179)</f>
        <v>0055-CPC-GA1-4.3.3.11.422-ATH1-SB-0001_A1_ER</v>
      </c>
      <c r="AQ179" s="21" t="s">
        <v>353</v>
      </c>
      <c r="AR179" s="21" t="s">
        <v>431</v>
      </c>
      <c r="AS179" s="21"/>
      <c r="AT179" s="21"/>
      <c r="AU179" s="21" t="s">
        <v>352</v>
      </c>
      <c r="AV179" s="21" t="s">
        <v>368</v>
      </c>
      <c r="AW179" s="21" t="str">
        <f>CONCATENATE(AQ179," ",AS179,CHAR(10),W179,CHAR(10),AU179)</f>
        <v>DCS Control Cabinet 
4-11-JDCC-0001
Electrical circuits</v>
      </c>
      <c r="AX179" s="21" t="str">
        <f>CONCATENATE(AR179," ",AT179,CHAR(10),W179,CHAR(10),AV179)</f>
        <v>Шкаф системный РСУ 
4-11-JDCC-0001
Схема электрическая принципиальная</v>
      </c>
      <c r="AY179" s="14"/>
      <c r="AZ179" s="14" t="s">
        <v>798</v>
      </c>
      <c r="BA179" s="14" t="s">
        <v>600</v>
      </c>
      <c r="BB179" s="14" t="str">
        <f t="shared" si="190"/>
        <v>A1</v>
      </c>
      <c r="BC179" s="14" t="str">
        <f t="shared" si="203"/>
        <v>IFR</v>
      </c>
      <c r="BD179" s="14" t="str">
        <f>BB179</f>
        <v>A1</v>
      </c>
      <c r="BE179" s="14"/>
      <c r="BF179" s="14"/>
      <c r="BG179" s="20"/>
      <c r="BH179" s="14"/>
      <c r="BI179" s="14"/>
      <c r="BJ179" s="336">
        <v>44088</v>
      </c>
      <c r="BK179" s="336">
        <f ca="1">IF(BM179&gt;0,BL179,IF(BJ179&lt;TODAY(),TODAY()+10,BJ179))</f>
        <v>43987</v>
      </c>
      <c r="BL179" s="41">
        <v>43987</v>
      </c>
      <c r="BM179" s="14" t="s">
        <v>858</v>
      </c>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336">
        <f>WORKDAY(BJ179,20)</f>
        <v>44116</v>
      </c>
      <c r="CR179" s="336">
        <f ca="1">IF(BM179&gt;0,WORKDAY(BK179,20),"-")</f>
        <v>44015</v>
      </c>
      <c r="CS179" s="336">
        <v>44033</v>
      </c>
      <c r="CT179" s="325" t="s">
        <v>905</v>
      </c>
      <c r="CU179" s="143">
        <v>1</v>
      </c>
      <c r="CV179" s="41">
        <f>WORKDAY(CQ179,10)</f>
        <v>44130</v>
      </c>
      <c r="CW179" s="41">
        <f ca="1">IF(CT179&gt;0,WORKDAY(CR179,10),"-")</f>
        <v>44029</v>
      </c>
      <c r="CX179" s="14"/>
      <c r="CY179" s="14"/>
      <c r="CZ179" s="41" t="str">
        <f>IF(CY179&gt;0,WORKDAY(CV179,10),"-")</f>
        <v>-</v>
      </c>
      <c r="DA179" s="41" t="str">
        <f>IF(CY179&gt;0,WORKDAY(CW179,10),"-")</f>
        <v>-</v>
      </c>
      <c r="DB179" s="14"/>
      <c r="DC179" s="14"/>
      <c r="DD179" s="143"/>
      <c r="DE179" s="41" t="str">
        <f>IF(DC179&gt;0,WORKDAY(CZ179,10),"-")</f>
        <v>-</v>
      </c>
      <c r="DF179" s="41" t="str">
        <f>IF(DC179&gt;0,WORKDAY(DA179,10),"-")</f>
        <v>-</v>
      </c>
      <c r="DG179" s="14"/>
      <c r="DH179" s="14"/>
      <c r="DI179" s="41" t="str">
        <f>IF(DH179&gt;0,WORKDAY(DE179,10),"-")</f>
        <v>-</v>
      </c>
      <c r="DJ179" s="41" t="str">
        <f>IF(DH179&gt;0,WORKDAY(DF179,10),"-")</f>
        <v>-</v>
      </c>
      <c r="DK179" s="14"/>
      <c r="DL179" s="14"/>
      <c r="DM179" s="143"/>
      <c r="DN179" s="41" t="str">
        <f>IF(DL179&gt;0,WORKDAY(DI179,10),"-")</f>
        <v>-</v>
      </c>
      <c r="DO179" s="41" t="str">
        <f>IF(DL179&gt;0,WORKDAY(DJ179,10),"-")</f>
        <v>-</v>
      </c>
      <c r="DP179" s="14"/>
      <c r="DQ179" s="14"/>
      <c r="DR179" s="41" t="str">
        <f>IF(DQ179&gt;0,WORKDAY(DN179,10),"-")</f>
        <v>-</v>
      </c>
      <c r="DS179" s="41" t="str">
        <f>IF(DQ179&gt;0,WORKDAY(DO179,10),"-")</f>
        <v>-</v>
      </c>
      <c r="DT179" s="14"/>
      <c r="DU179" s="14"/>
      <c r="DV179" s="205"/>
      <c r="DW179" s="41" t="str">
        <f>IF(DU179&gt;0,WORKDAY(DR179,10),"-")</f>
        <v>-</v>
      </c>
      <c r="DX179" s="41" t="str">
        <f>IF(DU179&gt;0,WORKDAY(DS179,10),"-")</f>
        <v>-</v>
      </c>
      <c r="DY179" s="14"/>
      <c r="DZ179" s="14"/>
      <c r="EA179" s="41" t="str">
        <f>IF(DZ179&gt;0,WORKDAY(DW179,10),"-")</f>
        <v>-</v>
      </c>
      <c r="EB179" s="41" t="str">
        <f>IF(DZ179&gt;0,WORKDAY(DX179,10),"-")</f>
        <v>-</v>
      </c>
      <c r="EC179" s="14"/>
      <c r="ED179" s="14"/>
      <c r="EE179" s="205"/>
      <c r="EF179" s="41" t="str">
        <f>IF(ED179&gt;0,WORKDAY(EA179,10),"-")</f>
        <v>-</v>
      </c>
      <c r="EG179" s="41" t="str">
        <f>IF(ED179&gt;0,WORKDAY(EB179,10),"-")</f>
        <v>-</v>
      </c>
      <c r="EH179" s="14"/>
      <c r="EI179" s="14"/>
      <c r="EJ179" s="41" t="str">
        <f>IF(EI179&gt;0,WORKDAY(EF179,10),"-")</f>
        <v>-</v>
      </c>
      <c r="EK179" s="41" t="str">
        <f>IF(EI179&gt;0,WORKDAY(EG179,10),"-")</f>
        <v>-</v>
      </c>
      <c r="EL179" s="14"/>
      <c r="EM179" s="14"/>
      <c r="EN179" s="205"/>
      <c r="EO179" s="41" t="str">
        <f>IF(EM179&gt;0,WORKDAY(EJ179,10),"-")</f>
        <v>-</v>
      </c>
      <c r="EP179" s="41" t="str">
        <f>IF(EM179&gt;0,WORKDAY(EK179,10),"-")</f>
        <v>-</v>
      </c>
      <c r="EQ179" s="14"/>
      <c r="ER179" s="14"/>
      <c r="ES179" s="41" t="str">
        <f>IF(ER179&gt;0,WORKDAY(EO179,10),"-")</f>
        <v>-</v>
      </c>
      <c r="ET179" s="41" t="str">
        <f>IF(ER179&gt;0,WORKDAY(EP179,10),"-")</f>
        <v>-</v>
      </c>
      <c r="EU179" s="14"/>
      <c r="EV179" s="14"/>
      <c r="EW179" s="205"/>
      <c r="EX179" s="41" t="str">
        <f>IF(EV179&gt;0,WORKDAY(ES179,10),"-")</f>
        <v>-</v>
      </c>
      <c r="EY179" s="41" t="str">
        <f>IF(EV179&gt;0,WORKDAY(ET179,10),"-")</f>
        <v>-</v>
      </c>
      <c r="EZ179" s="14"/>
      <c r="FA179" s="14"/>
      <c r="FB179" s="41" t="str">
        <f>IF(FA179&gt;0,WORKDAY(EX179,10),"-")</f>
        <v>-</v>
      </c>
      <c r="FC179" s="41" t="str">
        <f>IF(FA179&gt;0,WORKDAY(EY179,10),"-")</f>
        <v>-</v>
      </c>
      <c r="FD179" s="14"/>
      <c r="FE179" s="14"/>
      <c r="FF179" s="295"/>
      <c r="FG179" s="41">
        <v>43585</v>
      </c>
      <c r="FH179" s="41">
        <f t="shared" ca="1" si="200"/>
        <v>44089</v>
      </c>
      <c r="FI179" s="14"/>
      <c r="FJ179" s="14"/>
      <c r="FK179" s="41" t="str">
        <f>IF(FJ179&gt;0,WORKDAY(FG179,10),"-")</f>
        <v>-</v>
      </c>
      <c r="FL179" s="41" t="str">
        <f>IF(FJ179&gt;0,WORKDAY(FH179,10),"-")</f>
        <v>-</v>
      </c>
      <c r="FM179" s="14"/>
      <c r="FN179" s="14"/>
      <c r="FO179" s="143"/>
      <c r="FP179" s="41">
        <v>43585</v>
      </c>
      <c r="FQ179" s="41" t="str">
        <f t="shared" si="201"/>
        <v>-</v>
      </c>
      <c r="FR179" s="14"/>
      <c r="FS179" s="14"/>
      <c r="FT179" s="41" t="str">
        <f>IF(FS179&gt;0,WORKDAY(FP179,10),"-")</f>
        <v>-</v>
      </c>
      <c r="FU179" s="41" t="str">
        <f>IF(FS179&gt;0,WORKDAY(FQ179,10),"-")</f>
        <v>-</v>
      </c>
      <c r="FV179" s="14"/>
      <c r="FW179" s="14"/>
      <c r="FX179" s="205"/>
      <c r="FY179" s="41">
        <v>43585</v>
      </c>
      <c r="FZ179" s="41" t="str">
        <f t="shared" si="202"/>
        <v>-</v>
      </c>
      <c r="GA179" s="14"/>
      <c r="GB179" s="14"/>
      <c r="GC179" s="41" t="str">
        <f>IF(GB179&gt;0,WORKDAY(FY179,10),"-")</f>
        <v>-</v>
      </c>
      <c r="GD179" s="41" t="str">
        <f>IF(GB179&gt;0,WORKDAY(FZ179,10),"-")</f>
        <v>-</v>
      </c>
      <c r="GE179" s="14"/>
      <c r="GF179" s="14"/>
      <c r="GG179" s="205"/>
      <c r="GH179" s="41"/>
      <c r="GI179" s="41"/>
      <c r="GJ179" s="14"/>
      <c r="GK179" s="14"/>
      <c r="GL179" s="41" t="str">
        <f>IF(GK179&gt;0,WORKDAY(GH179,10),"-")</f>
        <v>-</v>
      </c>
      <c r="GM179" s="41" t="str">
        <f>IF(GK179&gt;0,WORKDAY(GI179,10),"-")</f>
        <v>-</v>
      </c>
      <c r="GN179" s="14"/>
      <c r="GO179" s="14"/>
      <c r="GP179" s="228"/>
      <c r="GQ179" s="295"/>
      <c r="GR179" s="295"/>
      <c r="GS179" s="295"/>
      <c r="GT179" s="295"/>
      <c r="GU179" s="295"/>
      <c r="GV179" s="295"/>
      <c r="GW179" s="295"/>
      <c r="GX179" s="295"/>
      <c r="GY179" s="295"/>
      <c r="GZ179" s="147"/>
      <c r="HA179" s="143">
        <f t="shared" ca="1" si="164"/>
        <v>1</v>
      </c>
      <c r="HB179" s="44">
        <f t="shared" ca="1" si="165"/>
        <v>1.3819095477386936E-3</v>
      </c>
      <c r="HC179" s="44">
        <f t="shared" ca="1" si="166"/>
        <v>2.5125628140703518E-3</v>
      </c>
      <c r="HD179" s="44">
        <f t="shared" ca="1" si="167"/>
        <v>2.2357723577235778E-3</v>
      </c>
      <c r="HE179" s="44">
        <f t="shared" ca="1" si="168"/>
        <v>4.0650406504065045E-3</v>
      </c>
      <c r="HF179" s="44"/>
      <c r="HG179" s="44"/>
      <c r="HH179" s="261"/>
      <c r="HI179" s="14" t="str">
        <f t="shared" si="169"/>
        <v>GA</v>
      </c>
      <c r="HJ179" s="41">
        <f t="shared" si="170"/>
        <v>43987</v>
      </c>
      <c r="HK179" s="267" t="str">
        <f t="shared" si="171"/>
        <v>A1</v>
      </c>
      <c r="HL179" s="268" t="str">
        <f t="shared" si="172"/>
        <v>0055-P2-GA1-CPC-TRM-00505</v>
      </c>
      <c r="HM179" s="320">
        <v>1</v>
      </c>
      <c r="HN179" t="s">
        <v>826</v>
      </c>
      <c r="HO179" s="351">
        <f t="shared" si="173"/>
        <v>1</v>
      </c>
      <c r="HP179" s="351" t="str">
        <f t="shared" si="174"/>
        <v>не выгружено 00</v>
      </c>
      <c r="HQ179" s="351" t="str">
        <f t="shared" si="175"/>
        <v>выгружено A1</v>
      </c>
      <c r="HR179" s="351">
        <f t="shared" si="176"/>
        <v>1</v>
      </c>
      <c r="HS179" s="351" t="b">
        <f t="shared" si="177"/>
        <v>0</v>
      </c>
      <c r="HT179" s="351" t="str">
        <f t="shared" si="178"/>
        <v>Выпустить в 00</v>
      </c>
      <c r="HU179" s="351" t="str">
        <f t="shared" si="179"/>
        <v>0055-P2-CPC-GA1-TRM-00409</v>
      </c>
      <c r="HV179" s="351">
        <f t="shared" si="180"/>
        <v>43987</v>
      </c>
      <c r="HW179" s="351" t="str">
        <f t="shared" si="181"/>
        <v>0055-P2-CPC-GA1-TRM-00409</v>
      </c>
      <c r="HX179" s="351">
        <f t="shared" si="182"/>
        <v>44033</v>
      </c>
      <c r="HY179" s="364"/>
      <c r="HZ179" s="361" t="str">
        <f t="shared" si="183"/>
        <v>выгружено</v>
      </c>
      <c r="IA179" s="361" t="str">
        <f t="shared" si="184"/>
        <v>A1</v>
      </c>
      <c r="IB179" s="361">
        <f t="shared" si="185"/>
        <v>1</v>
      </c>
      <c r="IC179" s="361">
        <f t="shared" si="186"/>
        <v>1</v>
      </c>
      <c r="ID179" s="351" t="str">
        <f t="shared" si="187"/>
        <v>1</v>
      </c>
      <c r="IE179" s="351" t="s">
        <v>894</v>
      </c>
      <c r="IF179" s="356">
        <v>1</v>
      </c>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row>
    <row r="180" spans="1:287" s="1" customFormat="1" ht="42.75" customHeight="1">
      <c r="A180" s="15"/>
      <c r="B180" s="31" t="s">
        <v>164</v>
      </c>
      <c r="C180" s="31" t="s">
        <v>165</v>
      </c>
      <c r="D180" s="14"/>
      <c r="E180" s="14"/>
      <c r="F180" s="14"/>
      <c r="G180" s="14"/>
      <c r="H180" s="14" t="s">
        <v>723</v>
      </c>
      <c r="I180" s="14" t="s">
        <v>724</v>
      </c>
      <c r="J180" s="14"/>
      <c r="K180" s="14"/>
      <c r="L180" s="14"/>
      <c r="M180" s="14"/>
      <c r="N180" s="14"/>
      <c r="O180" s="14"/>
      <c r="P180" s="14" t="s">
        <v>727</v>
      </c>
      <c r="Q180" s="14" t="s">
        <v>728</v>
      </c>
      <c r="R180" s="14" t="s">
        <v>212</v>
      </c>
      <c r="S180" s="14" t="s">
        <v>397</v>
      </c>
      <c r="T180" s="14" t="s">
        <v>398</v>
      </c>
      <c r="U180" s="14" t="s">
        <v>166</v>
      </c>
      <c r="V180" s="14"/>
      <c r="W180" s="31" t="str">
        <f>CONCATENATE(X180,"-",Y180,"-",Z180,AA180,,AB180,"-",AC180)</f>
        <v>4-11-JDCC-0001</v>
      </c>
      <c r="X180" s="31">
        <v>4</v>
      </c>
      <c r="Y180" s="31" t="s">
        <v>190</v>
      </c>
      <c r="Z180" s="31" t="s">
        <v>330</v>
      </c>
      <c r="AA180" s="31" t="s">
        <v>331</v>
      </c>
      <c r="AB180" s="31"/>
      <c r="AC180" s="31" t="s">
        <v>194</v>
      </c>
      <c r="AD180" s="14"/>
      <c r="AE180" s="31">
        <v>3</v>
      </c>
      <c r="AF180" s="31" t="s">
        <v>189</v>
      </c>
      <c r="AG180" s="31" t="s">
        <v>190</v>
      </c>
      <c r="AH180" s="31">
        <v>422</v>
      </c>
      <c r="AI180" s="31" t="s">
        <v>194</v>
      </c>
      <c r="AJ180" s="14"/>
      <c r="AK180" s="14"/>
      <c r="AL180" s="14" t="s">
        <v>127</v>
      </c>
      <c r="AM180" s="14"/>
      <c r="AN180" s="14" t="s">
        <v>675</v>
      </c>
      <c r="AO180" s="14" t="str">
        <f>CONCATENATE("0055-",B180,"-",C180,"-","4",".",AE180,".",AF180,".",AG180,".",AH180,"-",AL180,".",AN180,"-",AI180)</f>
        <v>0055-CPC-GA1-4.3.3.11.422-ATH1.JH-0001</v>
      </c>
      <c r="AP180" s="14" t="str">
        <f>CONCATENATE("0055-",B180,"-",C180,"-","4",".",AE180,".",AF180,".",AG180,".",AH180,"-",AL180,"-",AN180,"-",AI180,"_",BD180,"_",U180)</f>
        <v>0055-CPC-GA1-4.3.3.11.422-ATH1-JH-0001_00_ER</v>
      </c>
      <c r="AQ180" s="21" t="s">
        <v>353</v>
      </c>
      <c r="AR180" s="21" t="s">
        <v>431</v>
      </c>
      <c r="AS180" s="21"/>
      <c r="AT180" s="21"/>
      <c r="AU180" s="21" t="s">
        <v>315</v>
      </c>
      <c r="AV180" s="21" t="s">
        <v>316</v>
      </c>
      <c r="AW180" s="21" t="str">
        <f>CONCATENATE(AQ180," ",AS180,CHAR(10),W180,CHAR(10),AU180)</f>
        <v>DCS Control Cabinet 
4-11-JDCC-0001
Passport</v>
      </c>
      <c r="AX180" s="21" t="str">
        <f>CONCATENATE(AR180," ",AT180,CHAR(10),W180,CHAR(10),AV180)</f>
        <v>Шкаф системный РСУ 
4-11-JDCC-0001
Паспорт</v>
      </c>
      <c r="AY180" s="14"/>
      <c r="AZ180" s="14" t="s">
        <v>798</v>
      </c>
      <c r="BA180" s="14" t="s">
        <v>600</v>
      </c>
      <c r="BB180" s="14" t="str">
        <f t="shared" si="190"/>
        <v>00</v>
      </c>
      <c r="BC180" s="14" t="str">
        <f t="shared" si="203"/>
        <v>IFU</v>
      </c>
      <c r="BD180" s="14" t="str">
        <f>BB180</f>
        <v>00</v>
      </c>
      <c r="BE180" s="14"/>
      <c r="BF180" s="14"/>
      <c r="BG180" s="20"/>
      <c r="BH180" s="14"/>
      <c r="BI180" s="14"/>
      <c r="BJ180" s="336">
        <v>44088</v>
      </c>
      <c r="BK180" s="336">
        <f ca="1">IF(BM180&gt;0,BL180,IF(BJ180&lt;TODAY(),TODAY()+10,BJ180))</f>
        <v>43997</v>
      </c>
      <c r="BL180" s="41">
        <v>43997</v>
      </c>
      <c r="BM180" s="14" t="s">
        <v>866</v>
      </c>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336">
        <f>WORKDAY(BJ180,20)</f>
        <v>44116</v>
      </c>
      <c r="CR180" s="336">
        <f ca="1">IF(BM180&gt;0,WORKDAY(BK180,20),"-")</f>
        <v>44025</v>
      </c>
      <c r="CS180" s="336">
        <v>44013</v>
      </c>
      <c r="CT180" s="325" t="s">
        <v>903</v>
      </c>
      <c r="CU180" s="143">
        <v>3</v>
      </c>
      <c r="CV180" s="41">
        <f>WORKDAY(CQ180,10)</f>
        <v>44130</v>
      </c>
      <c r="CW180" s="41">
        <f ca="1">IF(CT180&gt;0,WORKDAY(CR180,10),"-")</f>
        <v>44039</v>
      </c>
      <c r="CX180" s="14"/>
      <c r="CY180" s="14"/>
      <c r="CZ180" s="41" t="str">
        <f>IF(CY180&gt;0,WORKDAY(CV180,10),"-")</f>
        <v>-</v>
      </c>
      <c r="DA180" s="41" t="str">
        <f>IF(CY180&gt;0,WORKDAY(CW180,10),"-")</f>
        <v>-</v>
      </c>
      <c r="DB180" s="14"/>
      <c r="DC180" s="14"/>
      <c r="DD180" s="143"/>
      <c r="DE180" s="41" t="str">
        <f>IF(DC180&gt;0,WORKDAY(CZ180,10),"-")</f>
        <v>-</v>
      </c>
      <c r="DF180" s="41" t="str">
        <f>IF(DC180&gt;0,WORKDAY(DA180,10),"-")</f>
        <v>-</v>
      </c>
      <c r="DG180" s="14"/>
      <c r="DH180" s="14"/>
      <c r="DI180" s="41" t="str">
        <f>IF(DH180&gt;0,WORKDAY(DE180,10),"-")</f>
        <v>-</v>
      </c>
      <c r="DJ180" s="41" t="str">
        <f>IF(DH180&gt;0,WORKDAY(DF180,10),"-")</f>
        <v>-</v>
      </c>
      <c r="DK180" s="14"/>
      <c r="DL180" s="14"/>
      <c r="DM180" s="143"/>
      <c r="DN180" s="41" t="str">
        <f>IF(DL180&gt;0,WORKDAY(DI180,10),"-")</f>
        <v>-</v>
      </c>
      <c r="DO180" s="41" t="str">
        <f>IF(DL180&gt;0,WORKDAY(DJ180,10),"-")</f>
        <v>-</v>
      </c>
      <c r="DP180" s="14"/>
      <c r="DQ180" s="14"/>
      <c r="DR180" s="41" t="str">
        <f>IF(DQ180&gt;0,WORKDAY(DN180,10),"-")</f>
        <v>-</v>
      </c>
      <c r="DS180" s="41" t="str">
        <f>IF(DQ180&gt;0,WORKDAY(DO180,10),"-")</f>
        <v>-</v>
      </c>
      <c r="DT180" s="14"/>
      <c r="DU180" s="14"/>
      <c r="DV180" s="205"/>
      <c r="DW180" s="41" t="str">
        <f>IF(DU180&gt;0,WORKDAY(DR180,10),"-")</f>
        <v>-</v>
      </c>
      <c r="DX180" s="41" t="str">
        <f>IF(DU180&gt;0,WORKDAY(DS180,10),"-")</f>
        <v>-</v>
      </c>
      <c r="DY180" s="14"/>
      <c r="DZ180" s="14"/>
      <c r="EA180" s="41" t="str">
        <f>IF(DZ180&gt;0,WORKDAY(DW180,10),"-")</f>
        <v>-</v>
      </c>
      <c r="EB180" s="41" t="str">
        <f>IF(DZ180&gt;0,WORKDAY(DX180,10),"-")</f>
        <v>-</v>
      </c>
      <c r="EC180" s="14"/>
      <c r="ED180" s="14"/>
      <c r="EE180" s="205"/>
      <c r="EF180" s="41" t="str">
        <f>IF(ED180&gt;0,WORKDAY(EA180,10),"-")</f>
        <v>-</v>
      </c>
      <c r="EG180" s="41" t="str">
        <f>IF(ED180&gt;0,WORKDAY(EB180,10),"-")</f>
        <v>-</v>
      </c>
      <c r="EH180" s="14"/>
      <c r="EI180" s="14"/>
      <c r="EJ180" s="41" t="str">
        <f>IF(EI180&gt;0,WORKDAY(EF180,10),"-")</f>
        <v>-</v>
      </c>
      <c r="EK180" s="41" t="str">
        <f>IF(EI180&gt;0,WORKDAY(EG180,10),"-")</f>
        <v>-</v>
      </c>
      <c r="EL180" s="14"/>
      <c r="EM180" s="14"/>
      <c r="EN180" s="205"/>
      <c r="EO180" s="41" t="str">
        <f>IF(EM180&gt;0,WORKDAY(EJ180,10),"-")</f>
        <v>-</v>
      </c>
      <c r="EP180" s="41" t="str">
        <f>IF(EM180&gt;0,WORKDAY(EK180,10),"-")</f>
        <v>-</v>
      </c>
      <c r="EQ180" s="14"/>
      <c r="ER180" s="14"/>
      <c r="ES180" s="41" t="str">
        <f>IF(ER180&gt;0,WORKDAY(EO180,10),"-")</f>
        <v>-</v>
      </c>
      <c r="ET180" s="41" t="str">
        <f>IF(ER180&gt;0,WORKDAY(EP180,10),"-")</f>
        <v>-</v>
      </c>
      <c r="EU180" s="14"/>
      <c r="EV180" s="14"/>
      <c r="EW180" s="205"/>
      <c r="EX180" s="41" t="str">
        <f>IF(EV180&gt;0,WORKDAY(ES180,10),"-")</f>
        <v>-</v>
      </c>
      <c r="EY180" s="41" t="str">
        <f>IF(EV180&gt;0,WORKDAY(ET180,10),"-")</f>
        <v>-</v>
      </c>
      <c r="EZ180" s="14"/>
      <c r="FA180" s="14"/>
      <c r="FB180" s="41" t="str">
        <f>IF(FA180&gt;0,WORKDAY(EX180,10),"-")</f>
        <v>-</v>
      </c>
      <c r="FC180" s="41" t="str">
        <f>IF(FA180&gt;0,WORKDAY(EY180,10),"-")</f>
        <v>-</v>
      </c>
      <c r="FD180" s="14"/>
      <c r="FE180" s="14"/>
      <c r="FF180" s="295"/>
      <c r="FG180" s="41">
        <v>43585</v>
      </c>
      <c r="FH180" s="41">
        <f t="shared" ca="1" si="200"/>
        <v>44069</v>
      </c>
      <c r="FI180" s="14">
        <v>44088</v>
      </c>
      <c r="FJ180" s="14" t="s">
        <v>924</v>
      </c>
      <c r="FK180" s="41">
        <f>IF(FJ180&gt;0,WORKDAY(FG180,10),"-")</f>
        <v>43599</v>
      </c>
      <c r="FL180" s="41">
        <f ca="1">IF(FJ180&gt;0,WORKDAY(FH180,10),"-")</f>
        <v>44083</v>
      </c>
      <c r="FM180" s="14"/>
      <c r="FN180" s="14"/>
      <c r="FO180" s="143"/>
      <c r="FP180" s="41">
        <v>43585</v>
      </c>
      <c r="FQ180" s="41" t="str">
        <f t="shared" si="201"/>
        <v>-</v>
      </c>
      <c r="FR180" s="14"/>
      <c r="FS180" s="14"/>
      <c r="FT180" s="41" t="str">
        <f>IF(FS180&gt;0,WORKDAY(FP180,10),"-")</f>
        <v>-</v>
      </c>
      <c r="FU180" s="41" t="str">
        <f>IF(FS180&gt;0,WORKDAY(FQ180,10),"-")</f>
        <v>-</v>
      </c>
      <c r="FV180" s="14"/>
      <c r="FW180" s="14"/>
      <c r="FX180" s="205"/>
      <c r="FY180" s="41">
        <v>43585</v>
      </c>
      <c r="FZ180" s="41" t="str">
        <f t="shared" si="202"/>
        <v>-</v>
      </c>
      <c r="GA180" s="14"/>
      <c r="GB180" s="14"/>
      <c r="GC180" s="41" t="str">
        <f>IF(GB180&gt;0,WORKDAY(FY180,10),"-")</f>
        <v>-</v>
      </c>
      <c r="GD180" s="41" t="str">
        <f>IF(GB180&gt;0,WORKDAY(FZ180,10),"-")</f>
        <v>-</v>
      </c>
      <c r="GE180" s="14"/>
      <c r="GF180" s="14"/>
      <c r="GG180" s="205"/>
      <c r="GH180" s="41"/>
      <c r="GI180" s="41"/>
      <c r="GJ180" s="14"/>
      <c r="GK180" s="14"/>
      <c r="GL180" s="41" t="str">
        <f>IF(GK180&gt;0,WORKDAY(GH180,10),"-")</f>
        <v>-</v>
      </c>
      <c r="GM180" s="41" t="str">
        <f>IF(GK180&gt;0,WORKDAY(GI180,10),"-")</f>
        <v>-</v>
      </c>
      <c r="GN180" s="14"/>
      <c r="GO180" s="14"/>
      <c r="GP180" s="228"/>
      <c r="GQ180" s="295"/>
      <c r="GR180" s="295"/>
      <c r="GS180" s="295"/>
      <c r="GT180" s="295"/>
      <c r="GU180" s="295"/>
      <c r="GV180" s="295"/>
      <c r="GW180" s="295"/>
      <c r="GX180" s="295"/>
      <c r="GY180" s="295"/>
      <c r="GZ180" s="147"/>
      <c r="HA180" s="143">
        <f t="shared" ca="1" si="164"/>
        <v>1</v>
      </c>
      <c r="HB180" s="44">
        <f t="shared" ca="1" si="165"/>
        <v>2.5125628140703518E-3</v>
      </c>
      <c r="HC180" s="44">
        <f t="shared" ca="1" si="166"/>
        <v>2.5125628140703518E-3</v>
      </c>
      <c r="HD180" s="44">
        <f t="shared" ca="1" si="167"/>
        <v>4.0650406504065045E-3</v>
      </c>
      <c r="HE180" s="44">
        <f t="shared" ca="1" si="168"/>
        <v>4.0650406504065045E-3</v>
      </c>
      <c r="HF180" s="44"/>
      <c r="HG180" s="44"/>
      <c r="HH180" s="261"/>
      <c r="HI180" s="14" t="str">
        <f t="shared" si="169"/>
        <v>rev. 00</v>
      </c>
      <c r="HJ180" s="41">
        <f t="shared" si="170"/>
        <v>44088</v>
      </c>
      <c r="HK180" s="267" t="str">
        <f t="shared" si="171"/>
        <v>00</v>
      </c>
      <c r="HL180" s="268" t="str">
        <f t="shared" si="172"/>
        <v>0055-P2-CPC-GA1-TRM-00581</v>
      </c>
      <c r="HM180" s="320">
        <v>1</v>
      </c>
      <c r="HN180" t="s">
        <v>826</v>
      </c>
      <c r="HO180" s="351">
        <f t="shared" si="173"/>
        <v>3</v>
      </c>
      <c r="HP180" s="351" t="str">
        <f t="shared" si="174"/>
        <v>ожидание 00</v>
      </c>
      <c r="HQ180" s="351" t="str">
        <f t="shared" si="175"/>
        <v>выгружено 00</v>
      </c>
      <c r="HR180" s="351" t="str">
        <f t="shared" si="176"/>
        <v>ожидание 00</v>
      </c>
      <c r="HS180" s="351" t="b">
        <f t="shared" si="177"/>
        <v>0</v>
      </c>
      <c r="HT180" s="351" t="str">
        <f t="shared" si="178"/>
        <v>ожидание замечаний</v>
      </c>
      <c r="HU180" s="351" t="str">
        <f t="shared" si="179"/>
        <v>0055-P2-CPC-GA1-TRM-00396</v>
      </c>
      <c r="HV180" s="351">
        <f t="shared" si="180"/>
        <v>44088</v>
      </c>
      <c r="HW180" s="351" t="str">
        <f t="shared" si="181"/>
        <v>ожидание 00</v>
      </c>
      <c r="HX180" s="351" t="str">
        <f t="shared" si="182"/>
        <v>ожидание 00</v>
      </c>
      <c r="HY180" s="364"/>
      <c r="HZ180" s="361" t="str">
        <f t="shared" si="183"/>
        <v>выгружено</v>
      </c>
      <c r="IA180" s="361" t="str">
        <f t="shared" si="184"/>
        <v>00</v>
      </c>
      <c r="IB180" s="361" t="str">
        <f t="shared" si="185"/>
        <v>ожидание замечаний к ревизии</v>
      </c>
      <c r="IC180" s="361" t="str">
        <f t="shared" si="186"/>
        <v>00</v>
      </c>
      <c r="ID180" s="351" t="str">
        <f t="shared" si="187"/>
        <v>1</v>
      </c>
      <c r="IE180" s="351" t="s">
        <v>894</v>
      </c>
      <c r="IF180" s="356">
        <v>1</v>
      </c>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row>
    <row r="181" spans="1:287" s="27" customFormat="1" ht="15" customHeight="1">
      <c r="A181" s="15"/>
      <c r="B181" s="32"/>
      <c r="C181" s="32"/>
      <c r="D181" s="26"/>
      <c r="E181" s="26"/>
      <c r="F181" s="26"/>
      <c r="G181" s="26"/>
      <c r="H181" s="26"/>
      <c r="I181" s="26"/>
      <c r="J181" s="26"/>
      <c r="K181" s="26"/>
      <c r="L181" s="26"/>
      <c r="M181" s="26"/>
      <c r="N181" s="26"/>
      <c r="O181" s="26"/>
      <c r="P181" s="26"/>
      <c r="Q181" s="26"/>
      <c r="R181" s="26"/>
      <c r="S181" s="26"/>
      <c r="T181" s="26"/>
      <c r="U181" s="26"/>
      <c r="V181" s="26"/>
      <c r="W181" s="32"/>
      <c r="X181" s="32"/>
      <c r="Y181" s="32"/>
      <c r="Z181" s="32"/>
      <c r="AA181" s="32"/>
      <c r="AB181" s="32"/>
      <c r="AC181" s="32"/>
      <c r="AD181" s="26"/>
      <c r="AE181" s="32"/>
      <c r="AF181" s="32"/>
      <c r="AG181" s="32"/>
      <c r="AH181" s="32"/>
      <c r="AI181" s="32"/>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341"/>
      <c r="BK181" s="341"/>
      <c r="BL181" s="163"/>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338"/>
      <c r="CR181" s="338"/>
      <c r="CS181" s="338"/>
      <c r="CT181" s="326"/>
      <c r="CU181" s="219"/>
      <c r="CV181" s="26"/>
      <c r="CW181" s="26"/>
      <c r="CX181" s="26"/>
      <c r="CY181" s="26"/>
      <c r="CZ181" s="26"/>
      <c r="DA181" s="26"/>
      <c r="DB181" s="26"/>
      <c r="DC181" s="26"/>
      <c r="DD181" s="219"/>
      <c r="DE181" s="26"/>
      <c r="DF181" s="26"/>
      <c r="DG181" s="26"/>
      <c r="DH181" s="26"/>
      <c r="DI181" s="26"/>
      <c r="DJ181" s="26"/>
      <c r="DK181" s="26"/>
      <c r="DL181" s="26"/>
      <c r="DM181" s="219"/>
      <c r="DN181" s="26"/>
      <c r="DO181" s="26"/>
      <c r="DP181" s="26"/>
      <c r="DQ181" s="26"/>
      <c r="DR181" s="26"/>
      <c r="DS181" s="26"/>
      <c r="DT181" s="26"/>
      <c r="DU181" s="26"/>
      <c r="DV181" s="229"/>
      <c r="DW181" s="26"/>
      <c r="DX181" s="26"/>
      <c r="DY181" s="26"/>
      <c r="DZ181" s="26"/>
      <c r="EA181" s="26"/>
      <c r="EB181" s="26"/>
      <c r="EC181" s="26"/>
      <c r="ED181" s="26"/>
      <c r="EE181" s="229"/>
      <c r="EF181" s="26"/>
      <c r="EG181" s="26"/>
      <c r="EH181" s="26"/>
      <c r="EI181" s="26"/>
      <c r="EJ181" s="26"/>
      <c r="EK181" s="26"/>
      <c r="EL181" s="26"/>
      <c r="EM181" s="26"/>
      <c r="EN181" s="229"/>
      <c r="EO181" s="26"/>
      <c r="EP181" s="26"/>
      <c r="EQ181" s="26"/>
      <c r="ER181" s="26"/>
      <c r="ES181" s="26"/>
      <c r="ET181" s="26"/>
      <c r="EU181" s="26"/>
      <c r="EV181" s="26"/>
      <c r="EW181" s="229"/>
      <c r="EX181" s="26"/>
      <c r="EY181" s="26"/>
      <c r="EZ181" s="26"/>
      <c r="FA181" s="26"/>
      <c r="FB181" s="26"/>
      <c r="FC181" s="26"/>
      <c r="FD181" s="26"/>
      <c r="FE181" s="26"/>
      <c r="FF181" s="229"/>
      <c r="FG181" s="26"/>
      <c r="FH181" s="26"/>
      <c r="FI181" s="26"/>
      <c r="FJ181" s="26"/>
      <c r="FK181" s="26"/>
      <c r="FL181" s="26"/>
      <c r="FM181" s="26"/>
      <c r="FN181" s="26"/>
      <c r="FO181" s="219"/>
      <c r="FP181" s="26"/>
      <c r="FQ181" s="26"/>
      <c r="FR181" s="26"/>
      <c r="FS181" s="26"/>
      <c r="FT181" s="26"/>
      <c r="FU181" s="26"/>
      <c r="FV181" s="26"/>
      <c r="FW181" s="26"/>
      <c r="FX181" s="229"/>
      <c r="FY181" s="26"/>
      <c r="FZ181" s="26"/>
      <c r="GA181" s="26"/>
      <c r="GB181" s="26"/>
      <c r="GC181" s="26"/>
      <c r="GD181" s="26"/>
      <c r="GE181" s="26"/>
      <c r="GF181" s="26"/>
      <c r="GG181" s="229"/>
      <c r="GH181" s="26"/>
      <c r="GI181" s="26"/>
      <c r="GJ181" s="26"/>
      <c r="GK181" s="26"/>
      <c r="GL181" s="26"/>
      <c r="GM181" s="26"/>
      <c r="GN181" s="26"/>
      <c r="GO181" s="26"/>
      <c r="GP181" s="229"/>
      <c r="GQ181" s="229"/>
      <c r="GR181" s="229"/>
      <c r="GS181" s="229"/>
      <c r="GT181" s="229"/>
      <c r="GU181" s="229"/>
      <c r="GV181" s="229"/>
      <c r="GW181" s="229"/>
      <c r="GX181" s="229"/>
      <c r="GY181" s="229"/>
      <c r="GZ181" s="229"/>
      <c r="HA181" s="143">
        <f t="shared" si="164"/>
        <v>0</v>
      </c>
      <c r="HB181" s="44">
        <f t="shared" si="165"/>
        <v>0</v>
      </c>
      <c r="HC181" s="44">
        <f t="shared" si="166"/>
        <v>0</v>
      </c>
      <c r="HD181" s="44">
        <f t="shared" si="167"/>
        <v>0</v>
      </c>
      <c r="HE181" s="44">
        <f t="shared" si="168"/>
        <v>0</v>
      </c>
      <c r="HF181" s="44"/>
      <c r="HG181" s="26"/>
      <c r="HH181" s="262"/>
      <c r="HI181" s="14" t="str">
        <f t="shared" si="169"/>
        <v>не выпущено</v>
      </c>
      <c r="HJ181" s="41" t="str">
        <f t="shared" si="170"/>
        <v>-</v>
      </c>
      <c r="HK181" s="267" t="str">
        <f t="shared" si="171"/>
        <v>-</v>
      </c>
      <c r="HL181" s="268" t="str">
        <f t="shared" si="172"/>
        <v>-</v>
      </c>
      <c r="HM181" s="320">
        <v>1</v>
      </c>
      <c r="HN181"/>
      <c r="HO181" s="351" t="str">
        <f t="shared" si="173"/>
        <v>---/---</v>
      </c>
      <c r="HP181" s="351" t="str">
        <f t="shared" si="174"/>
        <v>---/---</v>
      </c>
      <c r="HQ181" s="351" t="str">
        <f t="shared" si="175"/>
        <v>---/---</v>
      </c>
      <c r="HR181" s="351" t="str">
        <f t="shared" si="176"/>
        <v>---/---</v>
      </c>
      <c r="HS181" s="351" t="b">
        <f t="shared" si="177"/>
        <v>0</v>
      </c>
      <c r="HT181" s="351" t="str">
        <f t="shared" si="178"/>
        <v>---/---</v>
      </c>
      <c r="HU181" s="351" t="str">
        <f t="shared" si="179"/>
        <v>---/---</v>
      </c>
      <c r="HV181" s="351" t="str">
        <f t="shared" si="180"/>
        <v>---/---</v>
      </c>
      <c r="HW181" s="351" t="str">
        <f t="shared" si="181"/>
        <v>---/---</v>
      </c>
      <c r="HX181" s="351" t="str">
        <f t="shared" si="182"/>
        <v>---/---</v>
      </c>
      <c r="HY181" s="364"/>
      <c r="HZ181" s="361" t="str">
        <f t="shared" si="183"/>
        <v>---/---</v>
      </c>
      <c r="IA181" s="361" t="str">
        <f t="shared" si="184"/>
        <v>---/---</v>
      </c>
      <c r="IB181" s="361" t="str">
        <f t="shared" si="185"/>
        <v>---/---</v>
      </c>
      <c r="IC181" s="361" t="str">
        <f t="shared" si="186"/>
        <v>---/---</v>
      </c>
      <c r="ID181" s="351" t="str">
        <f t="shared" si="187"/>
        <v>---/---</v>
      </c>
      <c r="IE181" s="351" t="s">
        <v>897</v>
      </c>
      <c r="IF181" s="356"/>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row>
    <row r="182" spans="1:287" s="1" customFormat="1" ht="57">
      <c r="A182" s="15"/>
      <c r="B182" s="31" t="s">
        <v>164</v>
      </c>
      <c r="C182" s="31" t="s">
        <v>165</v>
      </c>
      <c r="D182" s="14"/>
      <c r="E182" s="14"/>
      <c r="F182" s="14"/>
      <c r="G182" s="14"/>
      <c r="H182" s="14" t="s">
        <v>723</v>
      </c>
      <c r="I182" s="14" t="s">
        <v>724</v>
      </c>
      <c r="J182" s="14"/>
      <c r="K182" s="14"/>
      <c r="L182" s="14"/>
      <c r="M182" s="14"/>
      <c r="N182" s="14"/>
      <c r="O182" s="14"/>
      <c r="P182" s="14" t="s">
        <v>727</v>
      </c>
      <c r="Q182" s="14" t="s">
        <v>728</v>
      </c>
      <c r="R182" s="14" t="s">
        <v>212</v>
      </c>
      <c r="S182" s="14" t="s">
        <v>397</v>
      </c>
      <c r="T182" s="14" t="s">
        <v>398</v>
      </c>
      <c r="U182" s="14" t="s">
        <v>166</v>
      </c>
      <c r="V182" s="14"/>
      <c r="W182" s="31" t="str">
        <f>CONCATENATE(X182,"-",Y182,"-",Z182,AA182,,AB182,"-",AC182)</f>
        <v>4-11-JDMCU-0001</v>
      </c>
      <c r="X182" s="31">
        <v>4</v>
      </c>
      <c r="Y182" s="31" t="s">
        <v>190</v>
      </c>
      <c r="Z182" s="31" t="s">
        <v>330</v>
      </c>
      <c r="AA182" s="31" t="s">
        <v>333</v>
      </c>
      <c r="AB182" s="31" t="s">
        <v>392</v>
      </c>
      <c r="AC182" s="31" t="s">
        <v>194</v>
      </c>
      <c r="AD182" s="14"/>
      <c r="AE182" s="31">
        <v>3</v>
      </c>
      <c r="AF182" s="31" t="s">
        <v>189</v>
      </c>
      <c r="AG182" s="31" t="s">
        <v>190</v>
      </c>
      <c r="AH182" s="31">
        <v>422</v>
      </c>
      <c r="AI182" s="31" t="s">
        <v>198</v>
      </c>
      <c r="AJ182" s="14"/>
      <c r="AK182" s="14"/>
      <c r="AL182" s="14" t="s">
        <v>127</v>
      </c>
      <c r="AM182" s="14"/>
      <c r="AN182" s="14" t="s">
        <v>175</v>
      </c>
      <c r="AO182" s="14" t="str">
        <f>CONCATENATE("0055-",B182,"-",C182,"-","4",".",AE182,".",AF182,".",AG182,".",AH182,"-",AL182,".",AN182,"-",AI182)</f>
        <v>0055-CPC-GA1-4.3.3.11.422-ATH1.RD-0002</v>
      </c>
      <c r="AP182" s="14" t="str">
        <f>CONCATENATE("0055-",B182,"-",C182,"-","4",".",AE182,".",AF182,".",AG182,".",AH182,"-",AL182,"-",AN182,"-",AI182,"_",BD182,"_",U182)</f>
        <v>0055-CPC-GA1-4.3.3.11.422-ATH1-RD-0002_A1_ER</v>
      </c>
      <c r="AQ182" s="21" t="s">
        <v>354</v>
      </c>
      <c r="AR182" s="21" t="s">
        <v>433</v>
      </c>
      <c r="AS182" s="21" t="s">
        <v>623</v>
      </c>
      <c r="AT182" s="21" t="s">
        <v>622</v>
      </c>
      <c r="AU182" s="21" t="s">
        <v>349</v>
      </c>
      <c r="AV182" s="21" t="s">
        <v>365</v>
      </c>
      <c r="AW182" s="21" t="str">
        <f>CONCATENATE(AQ182," ",AS182,CHAR(10),W182,CHAR(10),AU182)</f>
        <v>DCS Marshalling Cabinet for IS and NON-IS channels
4-11-JDMCU-0001
List of drawings</v>
      </c>
      <c r="AX182" s="21" t="str">
        <f>CONCATENATE(AR182," ",AT182,CHAR(10),W182,CHAR(10),AV182)</f>
        <v>Шкаф кроссовый РСУ, аналоговые и дискретные сигналы, искробезопасный и неискробезопасный
4-11-JDMCU-0001
Ведомость документов</v>
      </c>
      <c r="AY182" s="14"/>
      <c r="AZ182" s="14" t="s">
        <v>798</v>
      </c>
      <c r="BA182" s="14" t="s">
        <v>600</v>
      </c>
      <c r="BB182" s="14" t="str">
        <f t="shared" si="190"/>
        <v>A1</v>
      </c>
      <c r="BC182" s="14" t="str">
        <f t="shared" ref="BC182:BC186" si="204">IF(OR(BB182="A1",BB182="B1",BB182="C1",BB182="D1",BB182="E1",BB182="F1",BB182="G1",BB182="H1"),"IFR",IF(OR(BB182="00",BB182="01",BB182="02",BB182="03",BB182="04",BB182="05"),"IFU","-"))</f>
        <v>IFR</v>
      </c>
      <c r="BD182" s="14" t="str">
        <f>BB182</f>
        <v>A1</v>
      </c>
      <c r="BE182" s="14"/>
      <c r="BF182" s="14"/>
      <c r="BG182" s="20"/>
      <c r="BH182" s="14"/>
      <c r="BI182" s="14"/>
      <c r="BJ182" s="336">
        <v>44088</v>
      </c>
      <c r="BK182" s="336">
        <f ca="1">IF(BM182&gt;0,BL182,IF(BJ182&lt;TODAY(),TODAY()+10,BJ182))</f>
        <v>43987</v>
      </c>
      <c r="BL182" s="41">
        <v>43987</v>
      </c>
      <c r="BM182" s="14" t="s">
        <v>858</v>
      </c>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336">
        <f>WORKDAY(BJ182,20)</f>
        <v>44116</v>
      </c>
      <c r="CR182" s="336">
        <f ca="1">IF(BM182&gt;0,WORKDAY(BK182,20),"-")</f>
        <v>44015</v>
      </c>
      <c r="CS182" s="336">
        <v>44033</v>
      </c>
      <c r="CT182" s="325" t="s">
        <v>905</v>
      </c>
      <c r="CU182" s="143">
        <v>1</v>
      </c>
      <c r="CV182" s="41">
        <f>WORKDAY(CQ182,10)</f>
        <v>44130</v>
      </c>
      <c r="CW182" s="41">
        <f ca="1">IF(CT182&gt;0,WORKDAY(CR182,10),"-")</f>
        <v>44029</v>
      </c>
      <c r="CX182" s="14"/>
      <c r="CY182" s="14"/>
      <c r="CZ182" s="41" t="str">
        <f>IF(CY182&gt;0,WORKDAY(CV182,10),"-")</f>
        <v>-</v>
      </c>
      <c r="DA182" s="41" t="str">
        <f>IF(CY182&gt;0,WORKDAY(CW182,10),"-")</f>
        <v>-</v>
      </c>
      <c r="DB182" s="14"/>
      <c r="DC182" s="14"/>
      <c r="DD182" s="143"/>
      <c r="DE182" s="41" t="str">
        <f>IF(DC182&gt;0,WORKDAY(CZ182,10),"-")</f>
        <v>-</v>
      </c>
      <c r="DF182" s="41" t="str">
        <f>IF(DC182&gt;0,WORKDAY(DA182,10),"-")</f>
        <v>-</v>
      </c>
      <c r="DG182" s="14"/>
      <c r="DH182" s="14"/>
      <c r="DI182" s="41" t="str">
        <f>IF(DH182&gt;0,WORKDAY(DE182,10),"-")</f>
        <v>-</v>
      </c>
      <c r="DJ182" s="41" t="str">
        <f>IF(DH182&gt;0,WORKDAY(DF182,10),"-")</f>
        <v>-</v>
      </c>
      <c r="DK182" s="14"/>
      <c r="DL182" s="14"/>
      <c r="DM182" s="143"/>
      <c r="DN182" s="41" t="str">
        <f>IF(DL182&gt;0,WORKDAY(DI182,10),"-")</f>
        <v>-</v>
      </c>
      <c r="DO182" s="41" t="str">
        <f>IF(DL182&gt;0,WORKDAY(DJ182,10),"-")</f>
        <v>-</v>
      </c>
      <c r="DP182" s="14"/>
      <c r="DQ182" s="14"/>
      <c r="DR182" s="41" t="str">
        <f>IF(DQ182&gt;0,WORKDAY(DN182,10),"-")</f>
        <v>-</v>
      </c>
      <c r="DS182" s="41" t="str">
        <f>IF(DQ182&gt;0,WORKDAY(DO182,10),"-")</f>
        <v>-</v>
      </c>
      <c r="DT182" s="14"/>
      <c r="DU182" s="14"/>
      <c r="DV182" s="205"/>
      <c r="DW182" s="41" t="str">
        <f>IF(DU182&gt;0,WORKDAY(DR182,10),"-")</f>
        <v>-</v>
      </c>
      <c r="DX182" s="41" t="str">
        <f>IF(DU182&gt;0,WORKDAY(DS182,10),"-")</f>
        <v>-</v>
      </c>
      <c r="DY182" s="14"/>
      <c r="DZ182" s="14"/>
      <c r="EA182" s="41" t="str">
        <f>IF(DZ182&gt;0,WORKDAY(DW182,10),"-")</f>
        <v>-</v>
      </c>
      <c r="EB182" s="41" t="str">
        <f>IF(DZ182&gt;0,WORKDAY(DX182,10),"-")</f>
        <v>-</v>
      </c>
      <c r="EC182" s="14"/>
      <c r="ED182" s="14"/>
      <c r="EE182" s="205"/>
      <c r="EF182" s="41" t="str">
        <f>IF(ED182&gt;0,WORKDAY(EA182,10),"-")</f>
        <v>-</v>
      </c>
      <c r="EG182" s="41" t="str">
        <f>IF(ED182&gt;0,WORKDAY(EB182,10),"-")</f>
        <v>-</v>
      </c>
      <c r="EH182" s="14"/>
      <c r="EI182" s="14"/>
      <c r="EJ182" s="41" t="str">
        <f>IF(EI182&gt;0,WORKDAY(EF182,10),"-")</f>
        <v>-</v>
      </c>
      <c r="EK182" s="41" t="str">
        <f>IF(EI182&gt;0,WORKDAY(EG182,10),"-")</f>
        <v>-</v>
      </c>
      <c r="EL182" s="14"/>
      <c r="EM182" s="14"/>
      <c r="EN182" s="205"/>
      <c r="EO182" s="41" t="str">
        <f>IF(EM182&gt;0,WORKDAY(EJ182,10),"-")</f>
        <v>-</v>
      </c>
      <c r="EP182" s="41" t="str">
        <f>IF(EM182&gt;0,WORKDAY(EK182,10),"-")</f>
        <v>-</v>
      </c>
      <c r="EQ182" s="14"/>
      <c r="ER182" s="14"/>
      <c r="ES182" s="41" t="str">
        <f>IF(ER182&gt;0,WORKDAY(EO182,10),"-")</f>
        <v>-</v>
      </c>
      <c r="ET182" s="41" t="str">
        <f>IF(ER182&gt;0,WORKDAY(EP182,10),"-")</f>
        <v>-</v>
      </c>
      <c r="EU182" s="14"/>
      <c r="EV182" s="14"/>
      <c r="EW182" s="205"/>
      <c r="EX182" s="41" t="str">
        <f>IF(EV182&gt;0,WORKDAY(ES182,10),"-")</f>
        <v>-</v>
      </c>
      <c r="EY182" s="41" t="str">
        <f>IF(EV182&gt;0,WORKDAY(ET182,10),"-")</f>
        <v>-</v>
      </c>
      <c r="EZ182" s="14"/>
      <c r="FA182" s="14"/>
      <c r="FB182" s="41" t="str">
        <f>IF(FA182&gt;0,WORKDAY(EX182,10),"-")</f>
        <v>-</v>
      </c>
      <c r="FC182" s="41" t="str">
        <f>IF(FA182&gt;0,WORKDAY(EY182,10),"-")</f>
        <v>-</v>
      </c>
      <c r="FD182" s="14"/>
      <c r="FE182" s="14"/>
      <c r="FF182" s="295"/>
      <c r="FG182" s="41">
        <v>43585</v>
      </c>
      <c r="FH182" s="41">
        <f ca="1">IF(BK182&gt;0,IF(DH182&gt;0,WORKDAY(DG182,20),IF(CY182&gt;0,WORKDAY(CX182,30),IF(CT182&gt;0,WORKDAY(CS182,40),FG182))),"-")</f>
        <v>44089</v>
      </c>
      <c r="FI182" s="14"/>
      <c r="FJ182" s="14"/>
      <c r="FK182" s="41" t="str">
        <f>IF(FJ182&gt;0,WORKDAY(FG182,10),"-")</f>
        <v>-</v>
      </c>
      <c r="FL182" s="41" t="str">
        <f>IF(FJ182&gt;0,WORKDAY(FH182,10),"-")</f>
        <v>-</v>
      </c>
      <c r="FM182" s="14"/>
      <c r="FN182" s="14"/>
      <c r="FO182" s="143"/>
      <c r="FP182" s="41">
        <v>43585</v>
      </c>
      <c r="FQ182" s="41" t="str">
        <f t="shared" ref="FQ182:FQ184" si="205">IF(BT182&gt;0,IF(DQ182&gt;0,WORKDAY(DP182,20),IF(DH182&gt;0,WORKDAY(DG182,30),IF(DC182&gt;0,WORKDAY(DB182,40),FP182))),"-")</f>
        <v>-</v>
      </c>
      <c r="FR182" s="14"/>
      <c r="FS182" s="14"/>
      <c r="FT182" s="41" t="str">
        <f>IF(FS182&gt;0,WORKDAY(FP182,10),"-")</f>
        <v>-</v>
      </c>
      <c r="FU182" s="41" t="str">
        <f>IF(FS182&gt;0,WORKDAY(FQ182,10),"-")</f>
        <v>-</v>
      </c>
      <c r="FV182" s="14"/>
      <c r="FW182" s="14"/>
      <c r="FX182" s="205"/>
      <c r="FY182" s="41">
        <v>43585</v>
      </c>
      <c r="FZ182" s="41" t="str">
        <f>IF(CC182&gt;0,IF(DZ182&gt;0,WORKDAY(DY182,20),IF(DQ182&gt;0,WORKDAY(DP182,30),IF(DL182&gt;0,WORKDAY(DK182,40),FY182))),"-")</f>
        <v>-</v>
      </c>
      <c r="GA182" s="14"/>
      <c r="GB182" s="14"/>
      <c r="GC182" s="41" t="str">
        <f>IF(GB182&gt;0,WORKDAY(FY182,10),"-")</f>
        <v>-</v>
      </c>
      <c r="GD182" s="41" t="str">
        <f>IF(GB182&gt;0,WORKDAY(FZ182,10),"-")</f>
        <v>-</v>
      </c>
      <c r="GE182" s="14"/>
      <c r="GF182" s="14"/>
      <c r="GG182" s="205"/>
      <c r="GH182" s="41"/>
      <c r="GI182" s="41"/>
      <c r="GJ182" s="14"/>
      <c r="GK182" s="14"/>
      <c r="GL182" s="41" t="str">
        <f>IF(GK182&gt;0,WORKDAY(GH182,10),"-")</f>
        <v>-</v>
      </c>
      <c r="GM182" s="41" t="str">
        <f>IF(GK182&gt;0,WORKDAY(GI182,10),"-")</f>
        <v>-</v>
      </c>
      <c r="GN182" s="14"/>
      <c r="GO182" s="14"/>
      <c r="GP182" s="228"/>
      <c r="GQ182" s="295"/>
      <c r="GR182" s="295"/>
      <c r="GS182" s="295"/>
      <c r="GT182" s="295"/>
      <c r="GU182" s="295"/>
      <c r="GV182" s="295"/>
      <c r="GW182" s="295"/>
      <c r="GX182" s="295"/>
      <c r="GY182" s="295"/>
      <c r="GZ182" s="147"/>
      <c r="HA182" s="143">
        <f t="shared" ca="1" si="164"/>
        <v>1</v>
      </c>
      <c r="HB182" s="44">
        <f t="shared" ca="1" si="165"/>
        <v>1.3819095477386936E-3</v>
      </c>
      <c r="HC182" s="44">
        <f t="shared" ca="1" si="166"/>
        <v>2.5125628140703518E-3</v>
      </c>
      <c r="HD182" s="44">
        <f t="shared" ca="1" si="167"/>
        <v>2.2357723577235778E-3</v>
      </c>
      <c r="HE182" s="44">
        <f t="shared" ca="1" si="168"/>
        <v>4.0650406504065045E-3</v>
      </c>
      <c r="HF182" s="44"/>
      <c r="HG182" s="44"/>
      <c r="HH182" s="261"/>
      <c r="HI182" s="14" t="str">
        <f t="shared" si="169"/>
        <v>GA</v>
      </c>
      <c r="HJ182" s="41">
        <f t="shared" si="170"/>
        <v>43987</v>
      </c>
      <c r="HK182" s="267" t="str">
        <f t="shared" si="171"/>
        <v>A1</v>
      </c>
      <c r="HL182" s="268" t="str">
        <f t="shared" si="172"/>
        <v>0055-P2-GA1-CPC-TRM-00505</v>
      </c>
      <c r="HM182" s="320">
        <v>1</v>
      </c>
      <c r="HN182" t="s">
        <v>827</v>
      </c>
      <c r="HO182" s="351">
        <f t="shared" si="173"/>
        <v>1</v>
      </c>
      <c r="HP182" s="351" t="str">
        <f t="shared" si="174"/>
        <v>не выгружено 00</v>
      </c>
      <c r="HQ182" s="351" t="str">
        <f t="shared" si="175"/>
        <v>выгружено A1</v>
      </c>
      <c r="HR182" s="351">
        <f t="shared" si="176"/>
        <v>1</v>
      </c>
      <c r="HS182" s="351" t="b">
        <f t="shared" si="177"/>
        <v>0</v>
      </c>
      <c r="HT182" s="351" t="str">
        <f t="shared" si="178"/>
        <v>Выпустить в 00</v>
      </c>
      <c r="HU182" s="351" t="str">
        <f t="shared" si="179"/>
        <v>0055-P2-CPC-GA1-TRM-00409</v>
      </c>
      <c r="HV182" s="351">
        <f t="shared" si="180"/>
        <v>43987</v>
      </c>
      <c r="HW182" s="351" t="str">
        <f t="shared" si="181"/>
        <v>0055-P2-CPC-GA1-TRM-00409</v>
      </c>
      <c r="HX182" s="351">
        <f t="shared" si="182"/>
        <v>44033</v>
      </c>
      <c r="HY182" s="364"/>
      <c r="HZ182" s="361" t="str">
        <f t="shared" si="183"/>
        <v>выгружено</v>
      </c>
      <c r="IA182" s="361" t="str">
        <f t="shared" si="184"/>
        <v>A1</v>
      </c>
      <c r="IB182" s="361">
        <f t="shared" si="185"/>
        <v>1</v>
      </c>
      <c r="IC182" s="361">
        <f t="shared" si="186"/>
        <v>1</v>
      </c>
      <c r="ID182" s="351" t="str">
        <f t="shared" si="187"/>
        <v>1</v>
      </c>
      <c r="IE182" s="351" t="s">
        <v>894</v>
      </c>
      <c r="IF182" s="356">
        <v>1</v>
      </c>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row>
    <row r="183" spans="1:287" s="1" customFormat="1" ht="57">
      <c r="A183" s="15"/>
      <c r="B183" s="31" t="s">
        <v>164</v>
      </c>
      <c r="C183" s="31" t="s">
        <v>165</v>
      </c>
      <c r="D183" s="14"/>
      <c r="E183" s="14"/>
      <c r="F183" s="14"/>
      <c r="G183" s="14"/>
      <c r="H183" s="14" t="s">
        <v>723</v>
      </c>
      <c r="I183" s="14" t="s">
        <v>724</v>
      </c>
      <c r="J183" s="14"/>
      <c r="K183" s="14"/>
      <c r="L183" s="14"/>
      <c r="M183" s="14"/>
      <c r="N183" s="14"/>
      <c r="O183" s="14"/>
      <c r="P183" s="14" t="s">
        <v>727</v>
      </c>
      <c r="Q183" s="14" t="s">
        <v>728</v>
      </c>
      <c r="R183" s="14" t="s">
        <v>212</v>
      </c>
      <c r="S183" s="14" t="s">
        <v>397</v>
      </c>
      <c r="T183" s="14" t="s">
        <v>398</v>
      </c>
      <c r="U183" s="14" t="s">
        <v>166</v>
      </c>
      <c r="V183" s="14"/>
      <c r="W183" s="31" t="str">
        <f>CONCATENATE(X183,"-",Y183,"-",Z183,AA183,,AB183,"-",AC183)</f>
        <v>4-11-JDMCU-0001</v>
      </c>
      <c r="X183" s="31">
        <v>4</v>
      </c>
      <c r="Y183" s="31" t="s">
        <v>190</v>
      </c>
      <c r="Z183" s="31" t="s">
        <v>330</v>
      </c>
      <c r="AA183" s="31" t="s">
        <v>333</v>
      </c>
      <c r="AB183" s="31" t="s">
        <v>392</v>
      </c>
      <c r="AC183" s="31" t="s">
        <v>194</v>
      </c>
      <c r="AD183" s="14"/>
      <c r="AE183" s="31">
        <v>3</v>
      </c>
      <c r="AF183" s="31" t="s">
        <v>189</v>
      </c>
      <c r="AG183" s="31" t="s">
        <v>190</v>
      </c>
      <c r="AH183" s="31">
        <v>422</v>
      </c>
      <c r="AI183" s="31" t="s">
        <v>198</v>
      </c>
      <c r="AJ183" s="14"/>
      <c r="AK183" s="14"/>
      <c r="AL183" s="14" t="s">
        <v>127</v>
      </c>
      <c r="AM183" s="14"/>
      <c r="AN183" s="14" t="s">
        <v>176</v>
      </c>
      <c r="AO183" s="14" t="str">
        <f>CONCATENATE("0055-",B183,"-",C183,"-","4",".",AE183,".",AF183,".",AG183,".",AH183,"-",AL183,".",AN183,"-",AI183)</f>
        <v>0055-CPC-GA1-4.3.3.11.422-ATH1.SP-0002</v>
      </c>
      <c r="AP183" s="14" t="str">
        <f>CONCATENATE("0055-",B183,"-",C183,"-","4",".",AE183,".",AF183,".",AG183,".",AH183,"-",AL183,"-",AN183,"-",AI183,"_",BD183,"_",U183)</f>
        <v>0055-CPC-GA1-4.3.3.11.422-ATH1-SP-0002_A1_ER</v>
      </c>
      <c r="AQ183" s="21" t="s">
        <v>354</v>
      </c>
      <c r="AR183" s="21" t="s">
        <v>433</v>
      </c>
      <c r="AS183" s="21" t="s">
        <v>623</v>
      </c>
      <c r="AT183" s="21" t="s">
        <v>622</v>
      </c>
      <c r="AU183" s="21" t="s">
        <v>350</v>
      </c>
      <c r="AV183" s="21" t="s">
        <v>366</v>
      </c>
      <c r="AW183" s="21" t="str">
        <f>CONCATENATE(AQ183," ",AS183,CHAR(10),W183,CHAR(10),AU183)</f>
        <v>DCS Marshalling Cabinet for IS and NON-IS channels
4-11-JDMCU-0001
List of elements</v>
      </c>
      <c r="AX183" s="21" t="str">
        <f>CONCATENATE(AR183," ",AT183,CHAR(10),W183,CHAR(10),AV183)</f>
        <v>Шкаф кроссовый РСУ, аналоговые и дискретные сигналы, искробезопасный и неискробезопасный
4-11-JDMCU-0001
Перечень элементов</v>
      </c>
      <c r="AY183" s="14"/>
      <c r="AZ183" s="14" t="s">
        <v>798</v>
      </c>
      <c r="BA183" s="14" t="s">
        <v>600</v>
      </c>
      <c r="BB183" s="14" t="str">
        <f t="shared" si="190"/>
        <v>A1</v>
      </c>
      <c r="BC183" s="14" t="str">
        <f t="shared" si="204"/>
        <v>IFR</v>
      </c>
      <c r="BD183" s="14" t="str">
        <f>BB183</f>
        <v>A1</v>
      </c>
      <c r="BE183" s="14"/>
      <c r="BF183" s="14"/>
      <c r="BG183" s="20"/>
      <c r="BH183" s="14"/>
      <c r="BI183" s="14"/>
      <c r="BJ183" s="336">
        <v>44088</v>
      </c>
      <c r="BK183" s="336">
        <f ca="1">IF(BM183&gt;0,BL183,IF(BJ183&lt;TODAY(),TODAY()+10,BJ183))</f>
        <v>43987</v>
      </c>
      <c r="BL183" s="41">
        <v>43987</v>
      </c>
      <c r="BM183" s="14" t="s">
        <v>858</v>
      </c>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336">
        <f>WORKDAY(BJ183,20)</f>
        <v>44116</v>
      </c>
      <c r="CR183" s="336">
        <f ca="1">IF(BM183&gt;0,WORKDAY(BK183,20),"-")</f>
        <v>44015</v>
      </c>
      <c r="CS183" s="336">
        <v>44033</v>
      </c>
      <c r="CT183" s="325" t="s">
        <v>905</v>
      </c>
      <c r="CU183" s="143">
        <v>1</v>
      </c>
      <c r="CV183" s="41">
        <f>WORKDAY(CQ183,10)</f>
        <v>44130</v>
      </c>
      <c r="CW183" s="41">
        <f ca="1">IF(CT183&gt;0,WORKDAY(CR183,10),"-")</f>
        <v>44029</v>
      </c>
      <c r="CX183" s="14"/>
      <c r="CY183" s="14"/>
      <c r="CZ183" s="41" t="str">
        <f>IF(CY183&gt;0,WORKDAY(CV183,10),"-")</f>
        <v>-</v>
      </c>
      <c r="DA183" s="41" t="str">
        <f>IF(CY183&gt;0,WORKDAY(CW183,10),"-")</f>
        <v>-</v>
      </c>
      <c r="DB183" s="14"/>
      <c r="DC183" s="14"/>
      <c r="DD183" s="143"/>
      <c r="DE183" s="41" t="str">
        <f>IF(DC183&gt;0,WORKDAY(CZ183,10),"-")</f>
        <v>-</v>
      </c>
      <c r="DF183" s="41" t="str">
        <f>IF(DC183&gt;0,WORKDAY(DA183,10),"-")</f>
        <v>-</v>
      </c>
      <c r="DG183" s="14"/>
      <c r="DH183" s="14"/>
      <c r="DI183" s="41" t="str">
        <f>IF(DH183&gt;0,WORKDAY(DE183,10),"-")</f>
        <v>-</v>
      </c>
      <c r="DJ183" s="41" t="str">
        <f>IF(DH183&gt;0,WORKDAY(DF183,10),"-")</f>
        <v>-</v>
      </c>
      <c r="DK183" s="14"/>
      <c r="DL183" s="14"/>
      <c r="DM183" s="143"/>
      <c r="DN183" s="41" t="str">
        <f>IF(DL183&gt;0,WORKDAY(DI183,10),"-")</f>
        <v>-</v>
      </c>
      <c r="DO183" s="41" t="str">
        <f>IF(DL183&gt;0,WORKDAY(DJ183,10),"-")</f>
        <v>-</v>
      </c>
      <c r="DP183" s="14"/>
      <c r="DQ183" s="14"/>
      <c r="DR183" s="41" t="str">
        <f>IF(DQ183&gt;0,WORKDAY(DN183,10),"-")</f>
        <v>-</v>
      </c>
      <c r="DS183" s="41" t="str">
        <f>IF(DQ183&gt;0,WORKDAY(DO183,10),"-")</f>
        <v>-</v>
      </c>
      <c r="DT183" s="14"/>
      <c r="DU183" s="14"/>
      <c r="DV183" s="205"/>
      <c r="DW183" s="41" t="str">
        <f>IF(DU183&gt;0,WORKDAY(DR183,10),"-")</f>
        <v>-</v>
      </c>
      <c r="DX183" s="41" t="str">
        <f>IF(DU183&gt;0,WORKDAY(DS183,10),"-")</f>
        <v>-</v>
      </c>
      <c r="DY183" s="14"/>
      <c r="DZ183" s="14"/>
      <c r="EA183" s="41" t="str">
        <f>IF(DZ183&gt;0,WORKDAY(DW183,10),"-")</f>
        <v>-</v>
      </c>
      <c r="EB183" s="41" t="str">
        <f>IF(DZ183&gt;0,WORKDAY(DX183,10),"-")</f>
        <v>-</v>
      </c>
      <c r="EC183" s="14"/>
      <c r="ED183" s="14"/>
      <c r="EE183" s="205"/>
      <c r="EF183" s="41" t="str">
        <f>IF(ED183&gt;0,WORKDAY(EA183,10),"-")</f>
        <v>-</v>
      </c>
      <c r="EG183" s="41" t="str">
        <f>IF(ED183&gt;0,WORKDAY(EB183,10),"-")</f>
        <v>-</v>
      </c>
      <c r="EH183" s="14"/>
      <c r="EI183" s="14"/>
      <c r="EJ183" s="41" t="str">
        <f>IF(EI183&gt;0,WORKDAY(EF183,10),"-")</f>
        <v>-</v>
      </c>
      <c r="EK183" s="41" t="str">
        <f>IF(EI183&gt;0,WORKDAY(EG183,10),"-")</f>
        <v>-</v>
      </c>
      <c r="EL183" s="14"/>
      <c r="EM183" s="14"/>
      <c r="EN183" s="205"/>
      <c r="EO183" s="41" t="str">
        <f>IF(EM183&gt;0,WORKDAY(EJ183,10),"-")</f>
        <v>-</v>
      </c>
      <c r="EP183" s="41" t="str">
        <f>IF(EM183&gt;0,WORKDAY(EK183,10),"-")</f>
        <v>-</v>
      </c>
      <c r="EQ183" s="14"/>
      <c r="ER183" s="14"/>
      <c r="ES183" s="41" t="str">
        <f>IF(ER183&gt;0,WORKDAY(EO183,10),"-")</f>
        <v>-</v>
      </c>
      <c r="ET183" s="41" t="str">
        <f>IF(ER183&gt;0,WORKDAY(EP183,10),"-")</f>
        <v>-</v>
      </c>
      <c r="EU183" s="14"/>
      <c r="EV183" s="14"/>
      <c r="EW183" s="205"/>
      <c r="EX183" s="41" t="str">
        <f>IF(EV183&gt;0,WORKDAY(ES183,10),"-")</f>
        <v>-</v>
      </c>
      <c r="EY183" s="41" t="str">
        <f>IF(EV183&gt;0,WORKDAY(ET183,10),"-")</f>
        <v>-</v>
      </c>
      <c r="EZ183" s="14"/>
      <c r="FA183" s="14"/>
      <c r="FB183" s="41" t="str">
        <f>IF(FA183&gt;0,WORKDAY(EX183,10),"-")</f>
        <v>-</v>
      </c>
      <c r="FC183" s="41" t="str">
        <f>IF(FA183&gt;0,WORKDAY(EY183,10),"-")</f>
        <v>-</v>
      </c>
      <c r="FD183" s="14"/>
      <c r="FE183" s="14"/>
      <c r="FF183" s="295"/>
      <c r="FG183" s="41">
        <v>43585</v>
      </c>
      <c r="FH183" s="41">
        <f ca="1">IF(BK183&gt;0,IF(DH183&gt;0,WORKDAY(DG183,20),IF(CY183&gt;0,WORKDAY(CX183,30),IF(CT183&gt;0,WORKDAY(CS183,40),FG183))),"-")</f>
        <v>44089</v>
      </c>
      <c r="FI183" s="14"/>
      <c r="FJ183" s="14"/>
      <c r="FK183" s="41" t="str">
        <f>IF(FJ183&gt;0,WORKDAY(FG183,10),"-")</f>
        <v>-</v>
      </c>
      <c r="FL183" s="41" t="str">
        <f>IF(FJ183&gt;0,WORKDAY(FH183,10),"-")</f>
        <v>-</v>
      </c>
      <c r="FM183" s="14"/>
      <c r="FN183" s="14"/>
      <c r="FO183" s="143"/>
      <c r="FP183" s="41">
        <v>43585</v>
      </c>
      <c r="FQ183" s="41" t="str">
        <f t="shared" si="205"/>
        <v>-</v>
      </c>
      <c r="FR183" s="14"/>
      <c r="FS183" s="14"/>
      <c r="FT183" s="41" t="str">
        <f>IF(FS183&gt;0,WORKDAY(FP183,10),"-")</f>
        <v>-</v>
      </c>
      <c r="FU183" s="41" t="str">
        <f>IF(FS183&gt;0,WORKDAY(FQ183,10),"-")</f>
        <v>-</v>
      </c>
      <c r="FV183" s="14"/>
      <c r="FW183" s="14"/>
      <c r="FX183" s="205"/>
      <c r="FY183" s="41">
        <v>43585</v>
      </c>
      <c r="FZ183" s="41" t="str">
        <f>IF(CC183&gt;0,IF(DZ183&gt;0,WORKDAY(DY183,20),IF(DQ183&gt;0,WORKDAY(DP183,30),IF(DL183&gt;0,WORKDAY(DK183,40),FY183))),"-")</f>
        <v>-</v>
      </c>
      <c r="GA183" s="14"/>
      <c r="GB183" s="14"/>
      <c r="GC183" s="41" t="str">
        <f>IF(GB183&gt;0,WORKDAY(FY183,10),"-")</f>
        <v>-</v>
      </c>
      <c r="GD183" s="41" t="str">
        <f>IF(GB183&gt;0,WORKDAY(FZ183,10),"-")</f>
        <v>-</v>
      </c>
      <c r="GE183" s="14"/>
      <c r="GF183" s="14"/>
      <c r="GG183" s="205"/>
      <c r="GH183" s="41"/>
      <c r="GI183" s="41"/>
      <c r="GJ183" s="14"/>
      <c r="GK183" s="14"/>
      <c r="GL183" s="41" t="str">
        <f>IF(GK183&gt;0,WORKDAY(GH183,10),"-")</f>
        <v>-</v>
      </c>
      <c r="GM183" s="41" t="str">
        <f>IF(GK183&gt;0,WORKDAY(GI183,10),"-")</f>
        <v>-</v>
      </c>
      <c r="GN183" s="14"/>
      <c r="GO183" s="14"/>
      <c r="GP183" s="228"/>
      <c r="GQ183" s="295"/>
      <c r="GR183" s="295"/>
      <c r="GS183" s="295"/>
      <c r="GT183" s="295"/>
      <c r="GU183" s="295"/>
      <c r="GV183" s="295"/>
      <c r="GW183" s="295"/>
      <c r="GX183" s="295"/>
      <c r="GY183" s="295"/>
      <c r="GZ183" s="147"/>
      <c r="HA183" s="143">
        <f t="shared" ca="1" si="164"/>
        <v>1</v>
      </c>
      <c r="HB183" s="44">
        <f t="shared" ca="1" si="165"/>
        <v>1.3819095477386936E-3</v>
      </c>
      <c r="HC183" s="44">
        <f t="shared" ca="1" si="166"/>
        <v>2.5125628140703518E-3</v>
      </c>
      <c r="HD183" s="44">
        <f t="shared" ca="1" si="167"/>
        <v>2.2357723577235778E-3</v>
      </c>
      <c r="HE183" s="44">
        <f t="shared" ca="1" si="168"/>
        <v>4.0650406504065045E-3</v>
      </c>
      <c r="HF183" s="44"/>
      <c r="HG183" s="44"/>
      <c r="HH183" s="261"/>
      <c r="HI183" s="14" t="str">
        <f t="shared" si="169"/>
        <v>GA</v>
      </c>
      <c r="HJ183" s="41">
        <f t="shared" si="170"/>
        <v>43987</v>
      </c>
      <c r="HK183" s="267" t="str">
        <f t="shared" si="171"/>
        <v>A1</v>
      </c>
      <c r="HL183" s="268" t="str">
        <f t="shared" si="172"/>
        <v>0055-P2-GA1-CPC-TRM-00505</v>
      </c>
      <c r="HM183" s="320">
        <v>1</v>
      </c>
      <c r="HN183" t="s">
        <v>827</v>
      </c>
      <c r="HO183" s="351">
        <f t="shared" si="173"/>
        <v>1</v>
      </c>
      <c r="HP183" s="351" t="str">
        <f t="shared" si="174"/>
        <v>не выгружено 00</v>
      </c>
      <c r="HQ183" s="351" t="str">
        <f t="shared" si="175"/>
        <v>выгружено A1</v>
      </c>
      <c r="HR183" s="351">
        <f t="shared" si="176"/>
        <v>1</v>
      </c>
      <c r="HS183" s="351" t="b">
        <f t="shared" si="177"/>
        <v>0</v>
      </c>
      <c r="HT183" s="351" t="str">
        <f t="shared" si="178"/>
        <v>Выпустить в 00</v>
      </c>
      <c r="HU183" s="351" t="str">
        <f t="shared" si="179"/>
        <v>0055-P2-CPC-GA1-TRM-00409</v>
      </c>
      <c r="HV183" s="351">
        <f t="shared" si="180"/>
        <v>43987</v>
      </c>
      <c r="HW183" s="351" t="str">
        <f t="shared" si="181"/>
        <v>0055-P2-CPC-GA1-TRM-00409</v>
      </c>
      <c r="HX183" s="351">
        <f t="shared" si="182"/>
        <v>44033</v>
      </c>
      <c r="HY183" s="364"/>
      <c r="HZ183" s="361" t="str">
        <f t="shared" si="183"/>
        <v>выгружено</v>
      </c>
      <c r="IA183" s="361" t="str">
        <f t="shared" si="184"/>
        <v>A1</v>
      </c>
      <c r="IB183" s="361">
        <f t="shared" si="185"/>
        <v>1</v>
      </c>
      <c r="IC183" s="361">
        <f t="shared" si="186"/>
        <v>1</v>
      </c>
      <c r="ID183" s="351" t="str">
        <f t="shared" si="187"/>
        <v>1</v>
      </c>
      <c r="IE183" s="351" t="s">
        <v>894</v>
      </c>
      <c r="IF183" s="356">
        <v>1</v>
      </c>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row>
    <row r="184" spans="1:287" s="1" customFormat="1" ht="57">
      <c r="A184" s="15"/>
      <c r="B184" s="31" t="s">
        <v>164</v>
      </c>
      <c r="C184" s="31" t="s">
        <v>165</v>
      </c>
      <c r="D184" s="14"/>
      <c r="E184" s="14"/>
      <c r="F184" s="14"/>
      <c r="G184" s="14"/>
      <c r="H184" s="14" t="s">
        <v>723</v>
      </c>
      <c r="I184" s="14" t="s">
        <v>724</v>
      </c>
      <c r="J184" s="14"/>
      <c r="K184" s="14"/>
      <c r="L184" s="14"/>
      <c r="M184" s="14"/>
      <c r="N184" s="14"/>
      <c r="O184" s="14"/>
      <c r="P184" s="14" t="s">
        <v>727</v>
      </c>
      <c r="Q184" s="14" t="s">
        <v>728</v>
      </c>
      <c r="R184" s="14" t="s">
        <v>212</v>
      </c>
      <c r="S184" s="14" t="s">
        <v>397</v>
      </c>
      <c r="T184" s="14" t="s">
        <v>398</v>
      </c>
      <c r="U184" s="14" t="s">
        <v>166</v>
      </c>
      <c r="V184" s="14"/>
      <c r="W184" s="31" t="str">
        <f>CONCATENATE(X184,"-",Y184,"-",Z184,AA184,,AB184,"-",AC184)</f>
        <v>4-11-JDMCU-0001</v>
      </c>
      <c r="X184" s="31">
        <v>4</v>
      </c>
      <c r="Y184" s="31" t="s">
        <v>190</v>
      </c>
      <c r="Z184" s="31" t="s">
        <v>330</v>
      </c>
      <c r="AA184" s="31" t="s">
        <v>333</v>
      </c>
      <c r="AB184" s="31" t="s">
        <v>392</v>
      </c>
      <c r="AC184" s="31" t="s">
        <v>194</v>
      </c>
      <c r="AD184" s="14"/>
      <c r="AE184" s="31">
        <v>3</v>
      </c>
      <c r="AF184" s="31" t="s">
        <v>189</v>
      </c>
      <c r="AG184" s="31" t="s">
        <v>190</v>
      </c>
      <c r="AH184" s="31">
        <v>422</v>
      </c>
      <c r="AI184" s="31" t="s">
        <v>198</v>
      </c>
      <c r="AJ184" s="14"/>
      <c r="AK184" s="14"/>
      <c r="AL184" s="14" t="s">
        <v>127</v>
      </c>
      <c r="AM184" s="14"/>
      <c r="AN184" s="14" t="s">
        <v>177</v>
      </c>
      <c r="AO184" s="14" t="str">
        <f>CONCATENATE("0055-",B184,"-",C184,"-","4",".",AE184,".",AF184,".",AG184,".",AH184,"-",AL184,".",AN184,"-",AI184)</f>
        <v>0055-CPC-GA1-4.3.3.11.422-ATH1.V0-0002</v>
      </c>
      <c r="AP184" s="14" t="str">
        <f>CONCATENATE("0055-",B184,"-",C184,"-","4",".",AE184,".",AF184,".",AG184,".",AH184,"-",AL184,"-",AN184,"-",AI184,"_",BD184,"_",U184)</f>
        <v>0055-CPC-GA1-4.3.3.11.422-ATH1-V0-0002_A1_ER</v>
      </c>
      <c r="AQ184" s="21" t="s">
        <v>354</v>
      </c>
      <c r="AR184" s="21" t="s">
        <v>433</v>
      </c>
      <c r="AS184" s="21" t="s">
        <v>623</v>
      </c>
      <c r="AT184" s="21" t="s">
        <v>622</v>
      </c>
      <c r="AU184" s="21" t="s">
        <v>351</v>
      </c>
      <c r="AV184" s="21" t="s">
        <v>367</v>
      </c>
      <c r="AW184" s="21" t="str">
        <f>CONCATENATE(AQ184," ",AS184,CHAR(10),W184,CHAR(10),AU184)</f>
        <v>DCS Marshalling Cabinet for IS and NON-IS channels
4-11-JDMCU-0001
General view drawings</v>
      </c>
      <c r="AX184" s="21" t="str">
        <f>CONCATENATE(AR184," ",AT184,CHAR(10),W184,CHAR(10),AV184)</f>
        <v>Шкаф кроссовый РСУ, аналоговые и дискретные сигналы, искробезопасный и неискробезопасный
4-11-JDMCU-0001
Чертеж общего вида</v>
      </c>
      <c r="AY184" s="14"/>
      <c r="AZ184" s="14" t="s">
        <v>798</v>
      </c>
      <c r="BA184" s="14" t="s">
        <v>600</v>
      </c>
      <c r="BB184" s="14" t="str">
        <f t="shared" si="190"/>
        <v>A1</v>
      </c>
      <c r="BC184" s="14" t="str">
        <f t="shared" si="204"/>
        <v>IFR</v>
      </c>
      <c r="BD184" s="14" t="str">
        <f>BB184</f>
        <v>A1</v>
      </c>
      <c r="BE184" s="14"/>
      <c r="BF184" s="14"/>
      <c r="BG184" s="20"/>
      <c r="BH184" s="14"/>
      <c r="BI184" s="14"/>
      <c r="BJ184" s="336">
        <v>44088</v>
      </c>
      <c r="BK184" s="336">
        <f ca="1">IF(BM184&gt;0,BL184,IF(BJ184&lt;TODAY(),TODAY()+10,BJ184))</f>
        <v>43987</v>
      </c>
      <c r="BL184" s="41">
        <v>43987</v>
      </c>
      <c r="BM184" s="14" t="s">
        <v>858</v>
      </c>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336">
        <f>WORKDAY(BJ184,20)</f>
        <v>44116</v>
      </c>
      <c r="CR184" s="336">
        <f ca="1">IF(BM184&gt;0,WORKDAY(BK184,20),"-")</f>
        <v>44015</v>
      </c>
      <c r="CS184" s="336">
        <v>44033</v>
      </c>
      <c r="CT184" s="325" t="s">
        <v>905</v>
      </c>
      <c r="CU184" s="143">
        <v>1</v>
      </c>
      <c r="CV184" s="41">
        <f>WORKDAY(CQ184,10)</f>
        <v>44130</v>
      </c>
      <c r="CW184" s="41">
        <f ca="1">IF(CT184&gt;0,WORKDAY(CR184,10),"-")</f>
        <v>44029</v>
      </c>
      <c r="CX184" s="14"/>
      <c r="CY184" s="14"/>
      <c r="CZ184" s="41" t="str">
        <f>IF(CY184&gt;0,WORKDAY(CV184,10),"-")</f>
        <v>-</v>
      </c>
      <c r="DA184" s="41" t="str">
        <f>IF(CY184&gt;0,WORKDAY(CW184,10),"-")</f>
        <v>-</v>
      </c>
      <c r="DB184" s="14"/>
      <c r="DC184" s="14"/>
      <c r="DD184" s="143"/>
      <c r="DE184" s="41" t="str">
        <f>IF(DC184&gt;0,WORKDAY(CZ184,10),"-")</f>
        <v>-</v>
      </c>
      <c r="DF184" s="41" t="str">
        <f>IF(DC184&gt;0,WORKDAY(DA184,10),"-")</f>
        <v>-</v>
      </c>
      <c r="DG184" s="14"/>
      <c r="DH184" s="14"/>
      <c r="DI184" s="41" t="str">
        <f>IF(DH184&gt;0,WORKDAY(DE184,10),"-")</f>
        <v>-</v>
      </c>
      <c r="DJ184" s="41" t="str">
        <f>IF(DH184&gt;0,WORKDAY(DF184,10),"-")</f>
        <v>-</v>
      </c>
      <c r="DK184" s="14"/>
      <c r="DL184" s="14"/>
      <c r="DM184" s="143"/>
      <c r="DN184" s="41" t="str">
        <f>IF(DL184&gt;0,WORKDAY(DI184,10),"-")</f>
        <v>-</v>
      </c>
      <c r="DO184" s="41" t="str">
        <f>IF(DL184&gt;0,WORKDAY(DJ184,10),"-")</f>
        <v>-</v>
      </c>
      <c r="DP184" s="14"/>
      <c r="DQ184" s="14"/>
      <c r="DR184" s="41" t="str">
        <f>IF(DQ184&gt;0,WORKDAY(DN184,10),"-")</f>
        <v>-</v>
      </c>
      <c r="DS184" s="41" t="str">
        <f>IF(DQ184&gt;0,WORKDAY(DO184,10),"-")</f>
        <v>-</v>
      </c>
      <c r="DT184" s="14"/>
      <c r="DU184" s="14"/>
      <c r="DV184" s="205"/>
      <c r="DW184" s="41" t="str">
        <f>IF(DU184&gt;0,WORKDAY(DR184,10),"-")</f>
        <v>-</v>
      </c>
      <c r="DX184" s="41" t="str">
        <f>IF(DU184&gt;0,WORKDAY(DS184,10),"-")</f>
        <v>-</v>
      </c>
      <c r="DY184" s="14"/>
      <c r="DZ184" s="14"/>
      <c r="EA184" s="41" t="str">
        <f>IF(DZ184&gt;0,WORKDAY(DW184,10),"-")</f>
        <v>-</v>
      </c>
      <c r="EB184" s="41" t="str">
        <f>IF(DZ184&gt;0,WORKDAY(DX184,10),"-")</f>
        <v>-</v>
      </c>
      <c r="EC184" s="14"/>
      <c r="ED184" s="14"/>
      <c r="EE184" s="205"/>
      <c r="EF184" s="41" t="str">
        <f>IF(ED184&gt;0,WORKDAY(EA184,10),"-")</f>
        <v>-</v>
      </c>
      <c r="EG184" s="41" t="str">
        <f>IF(ED184&gt;0,WORKDAY(EB184,10),"-")</f>
        <v>-</v>
      </c>
      <c r="EH184" s="14"/>
      <c r="EI184" s="14"/>
      <c r="EJ184" s="41" t="str">
        <f>IF(EI184&gt;0,WORKDAY(EF184,10),"-")</f>
        <v>-</v>
      </c>
      <c r="EK184" s="41" t="str">
        <f>IF(EI184&gt;0,WORKDAY(EG184,10),"-")</f>
        <v>-</v>
      </c>
      <c r="EL184" s="14"/>
      <c r="EM184" s="14"/>
      <c r="EN184" s="205"/>
      <c r="EO184" s="41" t="str">
        <f>IF(EM184&gt;0,WORKDAY(EJ184,10),"-")</f>
        <v>-</v>
      </c>
      <c r="EP184" s="41" t="str">
        <f>IF(EM184&gt;0,WORKDAY(EK184,10),"-")</f>
        <v>-</v>
      </c>
      <c r="EQ184" s="14"/>
      <c r="ER184" s="14"/>
      <c r="ES184" s="41" t="str">
        <f>IF(ER184&gt;0,WORKDAY(EO184,10),"-")</f>
        <v>-</v>
      </c>
      <c r="ET184" s="41" t="str">
        <f>IF(ER184&gt;0,WORKDAY(EP184,10),"-")</f>
        <v>-</v>
      </c>
      <c r="EU184" s="14"/>
      <c r="EV184" s="14"/>
      <c r="EW184" s="205"/>
      <c r="EX184" s="41" t="str">
        <f>IF(EV184&gt;0,WORKDAY(ES184,10),"-")</f>
        <v>-</v>
      </c>
      <c r="EY184" s="41" t="str">
        <f>IF(EV184&gt;0,WORKDAY(ET184,10),"-")</f>
        <v>-</v>
      </c>
      <c r="EZ184" s="14"/>
      <c r="FA184" s="14"/>
      <c r="FB184" s="41" t="str">
        <f>IF(FA184&gt;0,WORKDAY(EX184,10),"-")</f>
        <v>-</v>
      </c>
      <c r="FC184" s="41" t="str">
        <f>IF(FA184&gt;0,WORKDAY(EY184,10),"-")</f>
        <v>-</v>
      </c>
      <c r="FD184" s="14"/>
      <c r="FE184" s="14"/>
      <c r="FF184" s="295"/>
      <c r="FG184" s="41">
        <v>43585</v>
      </c>
      <c r="FH184" s="41">
        <f ca="1">IF(BK184&gt;0,IF(DH184&gt;0,WORKDAY(DG184,20),IF(CY184&gt;0,WORKDAY(CX184,30),IF(CT184&gt;0,WORKDAY(CS184,40),FG184))),"-")</f>
        <v>44089</v>
      </c>
      <c r="FI184" s="14"/>
      <c r="FJ184" s="14"/>
      <c r="FK184" s="41" t="str">
        <f>IF(FJ184&gt;0,WORKDAY(FG184,10),"-")</f>
        <v>-</v>
      </c>
      <c r="FL184" s="41" t="str">
        <f>IF(FJ184&gt;0,WORKDAY(FH184,10),"-")</f>
        <v>-</v>
      </c>
      <c r="FM184" s="14"/>
      <c r="FN184" s="14"/>
      <c r="FO184" s="143"/>
      <c r="FP184" s="41">
        <v>43585</v>
      </c>
      <c r="FQ184" s="41" t="str">
        <f t="shared" si="205"/>
        <v>-</v>
      </c>
      <c r="FR184" s="14"/>
      <c r="FS184" s="14"/>
      <c r="FT184" s="41" t="str">
        <f>IF(FS184&gt;0,WORKDAY(FP184,10),"-")</f>
        <v>-</v>
      </c>
      <c r="FU184" s="41" t="str">
        <f>IF(FS184&gt;0,WORKDAY(FQ184,10),"-")</f>
        <v>-</v>
      </c>
      <c r="FV184" s="14"/>
      <c r="FW184" s="14"/>
      <c r="FX184" s="205"/>
      <c r="FY184" s="41">
        <v>43585</v>
      </c>
      <c r="FZ184" s="41" t="str">
        <f>IF(CC184&gt;0,IF(DZ184&gt;0,WORKDAY(DY184,20),IF(DQ184&gt;0,WORKDAY(DP184,30),IF(DL184&gt;0,WORKDAY(DK184,40),FY184))),"-")</f>
        <v>-</v>
      </c>
      <c r="GA184" s="14"/>
      <c r="GB184" s="14"/>
      <c r="GC184" s="41" t="str">
        <f>IF(GB184&gt;0,WORKDAY(FY184,10),"-")</f>
        <v>-</v>
      </c>
      <c r="GD184" s="41" t="str">
        <f>IF(GB184&gt;0,WORKDAY(FZ184,10),"-")</f>
        <v>-</v>
      </c>
      <c r="GE184" s="14"/>
      <c r="GF184" s="14"/>
      <c r="GG184" s="205"/>
      <c r="GH184" s="41"/>
      <c r="GI184" s="41"/>
      <c r="GJ184" s="14"/>
      <c r="GK184" s="14"/>
      <c r="GL184" s="41" t="str">
        <f>IF(GK184&gt;0,WORKDAY(GH184,10),"-")</f>
        <v>-</v>
      </c>
      <c r="GM184" s="41" t="str">
        <f>IF(GK184&gt;0,WORKDAY(GI184,10),"-")</f>
        <v>-</v>
      </c>
      <c r="GN184" s="14"/>
      <c r="GO184" s="14"/>
      <c r="GP184" s="228"/>
      <c r="GQ184" s="295"/>
      <c r="GR184" s="295"/>
      <c r="GS184" s="295"/>
      <c r="GT184" s="295"/>
      <c r="GU184" s="295"/>
      <c r="GV184" s="295"/>
      <c r="GW184" s="295"/>
      <c r="GX184" s="295"/>
      <c r="GY184" s="295"/>
      <c r="GZ184" s="147"/>
      <c r="HA184" s="143">
        <f t="shared" ca="1" si="164"/>
        <v>1</v>
      </c>
      <c r="HB184" s="44">
        <f t="shared" ca="1" si="165"/>
        <v>1.3819095477386936E-3</v>
      </c>
      <c r="HC184" s="44">
        <f t="shared" ca="1" si="166"/>
        <v>2.5125628140703518E-3</v>
      </c>
      <c r="HD184" s="44">
        <f t="shared" ca="1" si="167"/>
        <v>2.2357723577235778E-3</v>
      </c>
      <c r="HE184" s="44">
        <f t="shared" ca="1" si="168"/>
        <v>4.0650406504065045E-3</v>
      </c>
      <c r="HF184" s="44"/>
      <c r="HG184" s="44"/>
      <c r="HH184" s="261"/>
      <c r="HI184" s="14" t="str">
        <f t="shared" si="169"/>
        <v>GA</v>
      </c>
      <c r="HJ184" s="41">
        <f t="shared" si="170"/>
        <v>43987</v>
      </c>
      <c r="HK184" s="267" t="str">
        <f t="shared" si="171"/>
        <v>A1</v>
      </c>
      <c r="HL184" s="268" t="str">
        <f t="shared" si="172"/>
        <v>0055-P2-GA1-CPC-TRM-00505</v>
      </c>
      <c r="HM184" s="320">
        <v>1</v>
      </c>
      <c r="HN184" t="s">
        <v>827</v>
      </c>
      <c r="HO184" s="351">
        <f t="shared" si="173"/>
        <v>1</v>
      </c>
      <c r="HP184" s="351" t="str">
        <f t="shared" si="174"/>
        <v>не выгружено 00</v>
      </c>
      <c r="HQ184" s="351" t="str">
        <f t="shared" si="175"/>
        <v>выгружено A1</v>
      </c>
      <c r="HR184" s="351">
        <f t="shared" si="176"/>
        <v>1</v>
      </c>
      <c r="HS184" s="351" t="b">
        <f t="shared" si="177"/>
        <v>0</v>
      </c>
      <c r="HT184" s="351" t="str">
        <f t="shared" si="178"/>
        <v>Выпустить в 00</v>
      </c>
      <c r="HU184" s="351" t="str">
        <f t="shared" si="179"/>
        <v>0055-P2-CPC-GA1-TRM-00409</v>
      </c>
      <c r="HV184" s="351">
        <f t="shared" si="180"/>
        <v>43987</v>
      </c>
      <c r="HW184" s="351" t="str">
        <f t="shared" si="181"/>
        <v>0055-P2-CPC-GA1-TRM-00409</v>
      </c>
      <c r="HX184" s="351">
        <f t="shared" si="182"/>
        <v>44033</v>
      </c>
      <c r="HY184" s="364"/>
      <c r="HZ184" s="361" t="str">
        <f t="shared" si="183"/>
        <v>выгружено</v>
      </c>
      <c r="IA184" s="361" t="str">
        <f t="shared" si="184"/>
        <v>A1</v>
      </c>
      <c r="IB184" s="361">
        <f t="shared" si="185"/>
        <v>1</v>
      </c>
      <c r="IC184" s="361">
        <f t="shared" si="186"/>
        <v>1</v>
      </c>
      <c r="ID184" s="351" t="str">
        <f t="shared" si="187"/>
        <v>1</v>
      </c>
      <c r="IE184" s="351" t="s">
        <v>894</v>
      </c>
      <c r="IF184" s="356">
        <v>1</v>
      </c>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row>
    <row r="185" spans="1:287" s="1" customFormat="1" ht="57">
      <c r="A185" s="15"/>
      <c r="B185" s="31" t="s">
        <v>164</v>
      </c>
      <c r="C185" s="31" t="s">
        <v>165</v>
      </c>
      <c r="D185" s="14"/>
      <c r="E185" s="14"/>
      <c r="F185" s="14"/>
      <c r="G185" s="14"/>
      <c r="H185" s="14" t="s">
        <v>723</v>
      </c>
      <c r="I185" s="14" t="s">
        <v>724</v>
      </c>
      <c r="J185" s="14"/>
      <c r="K185" s="14"/>
      <c r="L185" s="14"/>
      <c r="M185" s="14"/>
      <c r="N185" s="14"/>
      <c r="O185" s="14"/>
      <c r="P185" s="14" t="s">
        <v>727</v>
      </c>
      <c r="Q185" s="14" t="s">
        <v>728</v>
      </c>
      <c r="R185" s="14" t="s">
        <v>212</v>
      </c>
      <c r="S185" s="14" t="s">
        <v>397</v>
      </c>
      <c r="T185" s="14" t="s">
        <v>398</v>
      </c>
      <c r="U185" s="14" t="s">
        <v>166</v>
      </c>
      <c r="V185" s="14"/>
      <c r="W185" s="31" t="str">
        <f>CONCATENATE(X185,"-",Y185,"-",Z185,AA185,,AB185,"-",AC185)</f>
        <v>4-11-JDMCU-0001</v>
      </c>
      <c r="X185" s="31">
        <v>4</v>
      </c>
      <c r="Y185" s="31" t="s">
        <v>190</v>
      </c>
      <c r="Z185" s="31" t="s">
        <v>330</v>
      </c>
      <c r="AA185" s="31" t="s">
        <v>333</v>
      </c>
      <c r="AB185" s="31" t="s">
        <v>392</v>
      </c>
      <c r="AC185" s="31" t="s">
        <v>194</v>
      </c>
      <c r="AD185" s="14"/>
      <c r="AE185" s="31">
        <v>3</v>
      </c>
      <c r="AF185" s="31" t="s">
        <v>189</v>
      </c>
      <c r="AG185" s="31" t="s">
        <v>190</v>
      </c>
      <c r="AH185" s="31">
        <v>422</v>
      </c>
      <c r="AI185" s="31" t="s">
        <v>198</v>
      </c>
      <c r="AJ185" s="14"/>
      <c r="AK185" s="14"/>
      <c r="AL185" s="14" t="s">
        <v>127</v>
      </c>
      <c r="AM185" s="14"/>
      <c r="AN185" s="14" t="s">
        <v>178</v>
      </c>
      <c r="AO185" s="14" t="str">
        <f>CONCATENATE("0055-",B185,"-",C185,"-","4",".",AE185,".",AF185,".",AG185,".",AH185,"-",AL185,".",AN185,"-",AI185)</f>
        <v>0055-CPC-GA1-4.3.3.11.422-ATH1.SB-0002</v>
      </c>
      <c r="AP185" s="14" t="str">
        <f>CONCATENATE("0055-",B185,"-",C185,"-","4",".",AE185,".",AF185,".",AG185,".",AH185,"-",AL185,"-",AN185,"-",AI185,"_",BD185,"_",U185)</f>
        <v>0055-CPC-GA1-4.3.3.11.422-ATH1-SB-0002_A1_ER</v>
      </c>
      <c r="AQ185" s="21" t="s">
        <v>354</v>
      </c>
      <c r="AR185" s="21" t="s">
        <v>433</v>
      </c>
      <c r="AS185" s="21" t="s">
        <v>623</v>
      </c>
      <c r="AT185" s="21" t="s">
        <v>622</v>
      </c>
      <c r="AU185" s="21" t="s">
        <v>352</v>
      </c>
      <c r="AV185" s="21" t="s">
        <v>368</v>
      </c>
      <c r="AW185" s="21" t="str">
        <f>CONCATENATE(AQ185," ",AS185,CHAR(10),W185,CHAR(10),AU185)</f>
        <v>DCS Marshalling Cabinet for IS and NON-IS channels
4-11-JDMCU-0001
Electrical circuits</v>
      </c>
      <c r="AX185" s="21" t="str">
        <f>CONCATENATE(AR185," ",AT185,CHAR(10),W185,CHAR(10),AV185)</f>
        <v>Шкаф кроссовый РСУ, аналоговые и дискретные сигналы, искробезопасный и неискробезопасный
4-11-JDMCU-0001
Схема электрическая принципиальная</v>
      </c>
      <c r="AY185" s="14"/>
      <c r="AZ185" s="14" t="s">
        <v>798</v>
      </c>
      <c r="BA185" s="14" t="s">
        <v>600</v>
      </c>
      <c r="BB185" s="14" t="str">
        <f t="shared" si="190"/>
        <v>A1</v>
      </c>
      <c r="BC185" s="14" t="str">
        <f t="shared" si="204"/>
        <v>IFR</v>
      </c>
      <c r="BD185" s="14" t="str">
        <f>BB185</f>
        <v>A1</v>
      </c>
      <c r="BE185" s="14"/>
      <c r="BF185" s="14"/>
      <c r="BG185" s="20"/>
      <c r="BH185" s="14"/>
      <c r="BI185" s="14"/>
      <c r="BJ185" s="336">
        <v>44088</v>
      </c>
      <c r="BK185" s="336">
        <f ca="1">IF(BM185&gt;0,BL185,IF(BJ185&lt;TODAY(),TODAY()+10,BJ185))</f>
        <v>43987</v>
      </c>
      <c r="BL185" s="41">
        <v>43987</v>
      </c>
      <c r="BM185" s="14" t="s">
        <v>858</v>
      </c>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336">
        <f>WORKDAY(BJ185,20)</f>
        <v>44116</v>
      </c>
      <c r="CR185" s="336">
        <f ca="1">IF(BM185&gt;0,WORKDAY(BK185,20),"-")</f>
        <v>44015</v>
      </c>
      <c r="CS185" s="336">
        <v>44033</v>
      </c>
      <c r="CT185" s="325" t="s">
        <v>905</v>
      </c>
      <c r="CU185" s="143">
        <v>1</v>
      </c>
      <c r="CV185" s="41">
        <f>WORKDAY(CQ185,10)</f>
        <v>44130</v>
      </c>
      <c r="CW185" s="41">
        <f ca="1">IF(CT185&gt;0,WORKDAY(CR185,10),"-")</f>
        <v>44029</v>
      </c>
      <c r="CX185" s="14"/>
      <c r="CY185" s="14"/>
      <c r="CZ185" s="41" t="str">
        <f>IF(CY185&gt;0,WORKDAY(CV185,10),"-")</f>
        <v>-</v>
      </c>
      <c r="DA185" s="41" t="str">
        <f>IF(CY185&gt;0,WORKDAY(CW185,10),"-")</f>
        <v>-</v>
      </c>
      <c r="DB185" s="14"/>
      <c r="DC185" s="14"/>
      <c r="DD185" s="143"/>
      <c r="DE185" s="41" t="str">
        <f>IF(DC185&gt;0,WORKDAY(CZ185,10),"-")</f>
        <v>-</v>
      </c>
      <c r="DF185" s="41" t="str">
        <f>IF(DC185&gt;0,WORKDAY(DA185,10),"-")</f>
        <v>-</v>
      </c>
      <c r="DG185" s="14"/>
      <c r="DH185" s="14"/>
      <c r="DI185" s="41" t="str">
        <f>IF(DH185&gt;0,WORKDAY(DE185,10),"-")</f>
        <v>-</v>
      </c>
      <c r="DJ185" s="41" t="str">
        <f>IF(DH185&gt;0,WORKDAY(DF185,10),"-")</f>
        <v>-</v>
      </c>
      <c r="DK185" s="14"/>
      <c r="DL185" s="14"/>
      <c r="DM185" s="143"/>
      <c r="DN185" s="41" t="str">
        <f>IF(DL185&gt;0,WORKDAY(DI185,10),"-")</f>
        <v>-</v>
      </c>
      <c r="DO185" s="41" t="str">
        <f>IF(DL185&gt;0,WORKDAY(DJ185,10),"-")</f>
        <v>-</v>
      </c>
      <c r="DP185" s="14"/>
      <c r="DQ185" s="14"/>
      <c r="DR185" s="41" t="str">
        <f>IF(DQ185&gt;0,WORKDAY(DN185,10),"-")</f>
        <v>-</v>
      </c>
      <c r="DS185" s="41" t="str">
        <f>IF(DQ185&gt;0,WORKDAY(DO185,10),"-")</f>
        <v>-</v>
      </c>
      <c r="DT185" s="14"/>
      <c r="DU185" s="14"/>
      <c r="DV185" s="205"/>
      <c r="DW185" s="41" t="str">
        <f>IF(DU185&gt;0,WORKDAY(DR185,10),"-")</f>
        <v>-</v>
      </c>
      <c r="DX185" s="41" t="str">
        <f>IF(DU185&gt;0,WORKDAY(DS185,10),"-")</f>
        <v>-</v>
      </c>
      <c r="DY185" s="14"/>
      <c r="DZ185" s="14"/>
      <c r="EA185" s="41" t="str">
        <f>IF(DZ185&gt;0,WORKDAY(DW185,10),"-")</f>
        <v>-</v>
      </c>
      <c r="EB185" s="41" t="str">
        <f>IF(DZ185&gt;0,WORKDAY(DX185,10),"-")</f>
        <v>-</v>
      </c>
      <c r="EC185" s="14"/>
      <c r="ED185" s="14"/>
      <c r="EE185" s="205"/>
      <c r="EF185" s="41" t="str">
        <f>IF(ED185&gt;0,WORKDAY(EA185,10),"-")</f>
        <v>-</v>
      </c>
      <c r="EG185" s="41" t="str">
        <f>IF(ED185&gt;0,WORKDAY(EB185,10),"-")</f>
        <v>-</v>
      </c>
      <c r="EH185" s="14"/>
      <c r="EI185" s="14"/>
      <c r="EJ185" s="41" t="str">
        <f>IF(EI185&gt;0,WORKDAY(EF185,10),"-")</f>
        <v>-</v>
      </c>
      <c r="EK185" s="41" t="str">
        <f>IF(EI185&gt;0,WORKDAY(EG185,10),"-")</f>
        <v>-</v>
      </c>
      <c r="EL185" s="14"/>
      <c r="EM185" s="14"/>
      <c r="EN185" s="205"/>
      <c r="EO185" s="41" t="str">
        <f>IF(EM185&gt;0,WORKDAY(EJ185,10),"-")</f>
        <v>-</v>
      </c>
      <c r="EP185" s="41" t="str">
        <f>IF(EM185&gt;0,WORKDAY(EK185,10),"-")</f>
        <v>-</v>
      </c>
      <c r="EQ185" s="14"/>
      <c r="ER185" s="14"/>
      <c r="ES185" s="41" t="str">
        <f>IF(ER185&gt;0,WORKDAY(EO185,10),"-")</f>
        <v>-</v>
      </c>
      <c r="ET185" s="41" t="str">
        <f>IF(ER185&gt;0,WORKDAY(EP185,10),"-")</f>
        <v>-</v>
      </c>
      <c r="EU185" s="14"/>
      <c r="EV185" s="14"/>
      <c r="EW185" s="205"/>
      <c r="EX185" s="41" t="str">
        <f>IF(EV185&gt;0,WORKDAY(ES185,10),"-")</f>
        <v>-</v>
      </c>
      <c r="EY185" s="41" t="str">
        <f>IF(EV185&gt;0,WORKDAY(ET185,10),"-")</f>
        <v>-</v>
      </c>
      <c r="EZ185" s="14"/>
      <c r="FA185" s="14"/>
      <c r="FB185" s="41" t="str">
        <f>IF(FA185&gt;0,WORKDAY(EX185,10),"-")</f>
        <v>-</v>
      </c>
      <c r="FC185" s="41" t="str">
        <f>IF(FA185&gt;0,WORKDAY(EY185,10),"-")</f>
        <v>-</v>
      </c>
      <c r="FD185" s="14"/>
      <c r="FE185" s="14"/>
      <c r="FF185" s="295"/>
      <c r="FG185" s="41">
        <v>43585</v>
      </c>
      <c r="FH185" s="41">
        <f ca="1">IF(BK185&gt;0,IF(DH185&gt;0,WORKDAY(DG185,20),IF(CY185&gt;0,WORKDAY(CX185,30),IF(CT185&gt;0,WORKDAY(CS185,40),FG185))),"-")</f>
        <v>44089</v>
      </c>
      <c r="FI185" s="14"/>
      <c r="FJ185" s="14"/>
      <c r="FK185" s="41" t="str">
        <f>IF(FJ185&gt;0,WORKDAY(FG185,10),"-")</f>
        <v>-</v>
      </c>
      <c r="FL185" s="41" t="str">
        <f>IF(FJ185&gt;0,WORKDAY(FH185,10),"-")</f>
        <v>-</v>
      </c>
      <c r="FM185" s="14"/>
      <c r="FN185" s="14"/>
      <c r="FO185" s="143"/>
      <c r="FP185" s="41">
        <v>43585</v>
      </c>
      <c r="FQ185" s="41" t="str">
        <f>IF(BT185&gt;0,IF(DQ185&gt;0,WORKDAY(DP185,20),IF(DH185&gt;0,WORKDAY(DG185,30),IF(DC185&gt;0,WORKDAY(DB185,40),FP185))),"-")</f>
        <v>-</v>
      </c>
      <c r="FR185" s="14"/>
      <c r="FS185" s="14"/>
      <c r="FT185" s="41" t="str">
        <f>IF(FS185&gt;0,WORKDAY(FP185,10),"-")</f>
        <v>-</v>
      </c>
      <c r="FU185" s="41" t="str">
        <f>IF(FS185&gt;0,WORKDAY(FQ185,10),"-")</f>
        <v>-</v>
      </c>
      <c r="FV185" s="14"/>
      <c r="FW185" s="14"/>
      <c r="FX185" s="205"/>
      <c r="FY185" s="41">
        <v>43585</v>
      </c>
      <c r="FZ185" s="41" t="str">
        <f>IF(CC185&gt;0,IF(DZ185&gt;0,WORKDAY(DY185,20),IF(DQ185&gt;0,WORKDAY(DP185,30),IF(DL185&gt;0,WORKDAY(DK185,40),FY185))),"-")</f>
        <v>-</v>
      </c>
      <c r="GA185" s="14"/>
      <c r="GB185" s="14"/>
      <c r="GC185" s="41" t="str">
        <f>IF(GB185&gt;0,WORKDAY(FY185,10),"-")</f>
        <v>-</v>
      </c>
      <c r="GD185" s="41" t="str">
        <f>IF(GB185&gt;0,WORKDAY(FZ185,10),"-")</f>
        <v>-</v>
      </c>
      <c r="GE185" s="14"/>
      <c r="GF185" s="14"/>
      <c r="GG185" s="205"/>
      <c r="GH185" s="41"/>
      <c r="GI185" s="41"/>
      <c r="GJ185" s="14"/>
      <c r="GK185" s="14"/>
      <c r="GL185" s="41" t="str">
        <f>IF(GK185&gt;0,WORKDAY(GH185,10),"-")</f>
        <v>-</v>
      </c>
      <c r="GM185" s="41" t="str">
        <f>IF(GK185&gt;0,WORKDAY(GI185,10),"-")</f>
        <v>-</v>
      </c>
      <c r="GN185" s="14"/>
      <c r="GO185" s="14"/>
      <c r="GP185" s="228"/>
      <c r="GQ185" s="295"/>
      <c r="GR185" s="295"/>
      <c r="GS185" s="295"/>
      <c r="GT185" s="295"/>
      <c r="GU185" s="295"/>
      <c r="GV185" s="295"/>
      <c r="GW185" s="295"/>
      <c r="GX185" s="295"/>
      <c r="GY185" s="295"/>
      <c r="GZ185" s="147"/>
      <c r="HA185" s="143">
        <f t="shared" ca="1" si="164"/>
        <v>1</v>
      </c>
      <c r="HB185" s="44">
        <f t="shared" ca="1" si="165"/>
        <v>1.3819095477386936E-3</v>
      </c>
      <c r="HC185" s="44">
        <f t="shared" ca="1" si="166"/>
        <v>2.5125628140703518E-3</v>
      </c>
      <c r="HD185" s="44">
        <f t="shared" ca="1" si="167"/>
        <v>2.2357723577235778E-3</v>
      </c>
      <c r="HE185" s="44">
        <f t="shared" ca="1" si="168"/>
        <v>4.0650406504065045E-3</v>
      </c>
      <c r="HF185" s="44"/>
      <c r="HG185" s="44"/>
      <c r="HH185" s="261"/>
      <c r="HI185" s="14" t="str">
        <f t="shared" si="169"/>
        <v>GA</v>
      </c>
      <c r="HJ185" s="41">
        <f t="shared" si="170"/>
        <v>43987</v>
      </c>
      <c r="HK185" s="267" t="str">
        <f t="shared" si="171"/>
        <v>A1</v>
      </c>
      <c r="HL185" s="268" t="str">
        <f t="shared" si="172"/>
        <v>0055-P2-GA1-CPC-TRM-00505</v>
      </c>
      <c r="HM185" s="320">
        <v>1</v>
      </c>
      <c r="HN185" t="s">
        <v>827</v>
      </c>
      <c r="HO185" s="351">
        <f t="shared" si="173"/>
        <v>1</v>
      </c>
      <c r="HP185" s="351" t="str">
        <f t="shared" si="174"/>
        <v>не выгружено 00</v>
      </c>
      <c r="HQ185" s="351" t="str">
        <f t="shared" si="175"/>
        <v>выгружено A1</v>
      </c>
      <c r="HR185" s="351">
        <f t="shared" si="176"/>
        <v>1</v>
      </c>
      <c r="HS185" s="351" t="b">
        <f t="shared" si="177"/>
        <v>0</v>
      </c>
      <c r="HT185" s="351" t="str">
        <f t="shared" si="178"/>
        <v>Выпустить в 00</v>
      </c>
      <c r="HU185" s="351" t="str">
        <f t="shared" si="179"/>
        <v>0055-P2-CPC-GA1-TRM-00409</v>
      </c>
      <c r="HV185" s="351">
        <f t="shared" si="180"/>
        <v>43987</v>
      </c>
      <c r="HW185" s="351" t="str">
        <f t="shared" si="181"/>
        <v>0055-P2-CPC-GA1-TRM-00409</v>
      </c>
      <c r="HX185" s="351">
        <f t="shared" si="182"/>
        <v>44033</v>
      </c>
      <c r="HY185" s="364"/>
      <c r="HZ185" s="361" t="str">
        <f t="shared" si="183"/>
        <v>выгружено</v>
      </c>
      <c r="IA185" s="361" t="str">
        <f t="shared" si="184"/>
        <v>A1</v>
      </c>
      <c r="IB185" s="361">
        <f t="shared" si="185"/>
        <v>1</v>
      </c>
      <c r="IC185" s="361">
        <f t="shared" si="186"/>
        <v>1</v>
      </c>
      <c r="ID185" s="351" t="str">
        <f t="shared" si="187"/>
        <v>1</v>
      </c>
      <c r="IE185" s="351" t="s">
        <v>894</v>
      </c>
      <c r="IF185" s="356">
        <v>1</v>
      </c>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row>
    <row r="186" spans="1:287" s="1" customFormat="1" ht="57" customHeight="1">
      <c r="A186" s="15"/>
      <c r="B186" s="31" t="s">
        <v>164</v>
      </c>
      <c r="C186" s="31" t="s">
        <v>165</v>
      </c>
      <c r="D186" s="14"/>
      <c r="E186" s="14"/>
      <c r="F186" s="14"/>
      <c r="G186" s="14"/>
      <c r="H186" s="14" t="s">
        <v>723</v>
      </c>
      <c r="I186" s="14" t="s">
        <v>724</v>
      </c>
      <c r="J186" s="14"/>
      <c r="K186" s="14"/>
      <c r="L186" s="14"/>
      <c r="M186" s="14"/>
      <c r="N186" s="14"/>
      <c r="O186" s="14"/>
      <c r="P186" s="14" t="s">
        <v>727</v>
      </c>
      <c r="Q186" s="14" t="s">
        <v>728</v>
      </c>
      <c r="R186" s="14" t="s">
        <v>212</v>
      </c>
      <c r="S186" s="14" t="s">
        <v>397</v>
      </c>
      <c r="T186" s="14" t="s">
        <v>398</v>
      </c>
      <c r="U186" s="14" t="s">
        <v>166</v>
      </c>
      <c r="V186" s="14"/>
      <c r="W186" s="31" t="str">
        <f>CONCATENATE(X186,"-",Y186,"-",Z186,AA186,,AB186,"-",AC186)</f>
        <v>4-11-JDMCU-0001</v>
      </c>
      <c r="X186" s="31">
        <v>4</v>
      </c>
      <c r="Y186" s="31" t="s">
        <v>190</v>
      </c>
      <c r="Z186" s="31" t="s">
        <v>330</v>
      </c>
      <c r="AA186" s="31" t="s">
        <v>333</v>
      </c>
      <c r="AB186" s="31" t="s">
        <v>392</v>
      </c>
      <c r="AC186" s="31" t="s">
        <v>194</v>
      </c>
      <c r="AD186" s="14"/>
      <c r="AE186" s="31">
        <v>3</v>
      </c>
      <c r="AF186" s="31" t="s">
        <v>189</v>
      </c>
      <c r="AG186" s="31" t="s">
        <v>190</v>
      </c>
      <c r="AH186" s="31">
        <v>422</v>
      </c>
      <c r="AI186" s="31" t="s">
        <v>198</v>
      </c>
      <c r="AJ186" s="14"/>
      <c r="AK186" s="14"/>
      <c r="AL186" s="14" t="s">
        <v>127</v>
      </c>
      <c r="AM186" s="14"/>
      <c r="AN186" s="14" t="s">
        <v>675</v>
      </c>
      <c r="AO186" s="14" t="str">
        <f>CONCATENATE("0055-",B186,"-",C186,"-","4",".",AE186,".",AF186,".",AG186,".",AH186,"-",AL186,".",AN186,"-",AI186)</f>
        <v>0055-CPC-GA1-4.3.3.11.422-ATH1.JH-0002</v>
      </c>
      <c r="AP186" s="14" t="str">
        <f>CONCATENATE("0055-",B186,"-",C186,"-","4",".",AE186,".",AF186,".",AG186,".",AH186,"-",AL186,"-",AN186,"-",AI186,"_",BD186,"_",U186)</f>
        <v>0055-CPC-GA1-4.3.3.11.422-ATH1-JH-0002_00_ER</v>
      </c>
      <c r="AQ186" s="21" t="s">
        <v>354</v>
      </c>
      <c r="AR186" s="21" t="s">
        <v>433</v>
      </c>
      <c r="AS186" s="21" t="s">
        <v>623</v>
      </c>
      <c r="AT186" s="21" t="s">
        <v>622</v>
      </c>
      <c r="AU186" s="21" t="s">
        <v>315</v>
      </c>
      <c r="AV186" s="21" t="s">
        <v>316</v>
      </c>
      <c r="AW186" s="21" t="str">
        <f>CONCATENATE(AQ186," ",AS186,CHAR(10),W186,CHAR(10),AU186)</f>
        <v>DCS Marshalling Cabinet for IS and NON-IS channels
4-11-JDMCU-0001
Passport</v>
      </c>
      <c r="AX186" s="21" t="str">
        <f>CONCATENATE(AR186," ",AT186,CHAR(10),W186,CHAR(10),AV186)</f>
        <v>Шкаф кроссовый РСУ, аналоговые и дискретные сигналы, искробезопасный и неискробезопасный
4-11-JDMCU-0001
Паспорт</v>
      </c>
      <c r="AY186" s="14"/>
      <c r="AZ186" s="14" t="s">
        <v>798</v>
      </c>
      <c r="BA186" s="14" t="s">
        <v>600</v>
      </c>
      <c r="BB186" s="14" t="str">
        <f t="shared" si="190"/>
        <v>00</v>
      </c>
      <c r="BC186" s="14" t="str">
        <f t="shared" si="204"/>
        <v>IFU</v>
      </c>
      <c r="BD186" s="14" t="str">
        <f>BB186</f>
        <v>00</v>
      </c>
      <c r="BE186" s="14"/>
      <c r="BF186" s="14"/>
      <c r="BG186" s="20"/>
      <c r="BH186" s="14"/>
      <c r="BI186" s="14"/>
      <c r="BJ186" s="336">
        <v>44088</v>
      </c>
      <c r="BK186" s="336">
        <f ca="1">IF(BM186&gt;0,BL186,IF(BJ186&lt;TODAY(),TODAY()+10,BJ186))</f>
        <v>43997</v>
      </c>
      <c r="BL186" s="41">
        <v>43997</v>
      </c>
      <c r="BM186" s="14" t="s">
        <v>866</v>
      </c>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336">
        <f>WORKDAY(BJ186,20)</f>
        <v>44116</v>
      </c>
      <c r="CR186" s="336">
        <f ca="1">IF(BM186&gt;0,WORKDAY(BK186,20),"-")</f>
        <v>44025</v>
      </c>
      <c r="CS186" s="336">
        <v>44013</v>
      </c>
      <c r="CT186" s="325" t="s">
        <v>903</v>
      </c>
      <c r="CU186" s="143">
        <v>3</v>
      </c>
      <c r="CV186" s="41">
        <f>WORKDAY(CQ186,10)</f>
        <v>44130</v>
      </c>
      <c r="CW186" s="41">
        <f ca="1">IF(CT186&gt;0,WORKDAY(CR186,10),"-")</f>
        <v>44039</v>
      </c>
      <c r="CX186" s="14"/>
      <c r="CY186" s="14"/>
      <c r="CZ186" s="41" t="str">
        <f>IF(CY186&gt;0,WORKDAY(CV186,10),"-")</f>
        <v>-</v>
      </c>
      <c r="DA186" s="41" t="str">
        <f>IF(CY186&gt;0,WORKDAY(CW186,10),"-")</f>
        <v>-</v>
      </c>
      <c r="DB186" s="14"/>
      <c r="DC186" s="14"/>
      <c r="DD186" s="143"/>
      <c r="DE186" s="41" t="str">
        <f>IF(DC186&gt;0,WORKDAY(CZ186,10),"-")</f>
        <v>-</v>
      </c>
      <c r="DF186" s="41" t="str">
        <f>IF(DC186&gt;0,WORKDAY(DA186,10),"-")</f>
        <v>-</v>
      </c>
      <c r="DG186" s="14"/>
      <c r="DH186" s="14"/>
      <c r="DI186" s="41" t="str">
        <f>IF(DH186&gt;0,WORKDAY(DE186,10),"-")</f>
        <v>-</v>
      </c>
      <c r="DJ186" s="41" t="str">
        <f>IF(DH186&gt;0,WORKDAY(DF186,10),"-")</f>
        <v>-</v>
      </c>
      <c r="DK186" s="14"/>
      <c r="DL186" s="14"/>
      <c r="DM186" s="143"/>
      <c r="DN186" s="41" t="str">
        <f>IF(DL186&gt;0,WORKDAY(DI186,10),"-")</f>
        <v>-</v>
      </c>
      <c r="DO186" s="41" t="str">
        <f>IF(DL186&gt;0,WORKDAY(DJ186,10),"-")</f>
        <v>-</v>
      </c>
      <c r="DP186" s="14"/>
      <c r="DQ186" s="14"/>
      <c r="DR186" s="41" t="str">
        <f>IF(DQ186&gt;0,WORKDAY(DN186,10),"-")</f>
        <v>-</v>
      </c>
      <c r="DS186" s="41" t="str">
        <f>IF(DQ186&gt;0,WORKDAY(DO186,10),"-")</f>
        <v>-</v>
      </c>
      <c r="DT186" s="14"/>
      <c r="DU186" s="14"/>
      <c r="DV186" s="205"/>
      <c r="DW186" s="41" t="str">
        <f>IF(DU186&gt;0,WORKDAY(DR186,10),"-")</f>
        <v>-</v>
      </c>
      <c r="DX186" s="41" t="str">
        <f>IF(DU186&gt;0,WORKDAY(DS186,10),"-")</f>
        <v>-</v>
      </c>
      <c r="DY186" s="14"/>
      <c r="DZ186" s="14"/>
      <c r="EA186" s="41" t="str">
        <f>IF(DZ186&gt;0,WORKDAY(DW186,10),"-")</f>
        <v>-</v>
      </c>
      <c r="EB186" s="41" t="str">
        <f>IF(DZ186&gt;0,WORKDAY(DX186,10),"-")</f>
        <v>-</v>
      </c>
      <c r="EC186" s="14"/>
      <c r="ED186" s="14"/>
      <c r="EE186" s="205"/>
      <c r="EF186" s="41" t="str">
        <f>IF(ED186&gt;0,WORKDAY(EA186,10),"-")</f>
        <v>-</v>
      </c>
      <c r="EG186" s="41" t="str">
        <f>IF(ED186&gt;0,WORKDAY(EB186,10),"-")</f>
        <v>-</v>
      </c>
      <c r="EH186" s="14"/>
      <c r="EI186" s="14"/>
      <c r="EJ186" s="41" t="str">
        <f>IF(EI186&gt;0,WORKDAY(EF186,10),"-")</f>
        <v>-</v>
      </c>
      <c r="EK186" s="41" t="str">
        <f>IF(EI186&gt;0,WORKDAY(EG186,10),"-")</f>
        <v>-</v>
      </c>
      <c r="EL186" s="14"/>
      <c r="EM186" s="14"/>
      <c r="EN186" s="205"/>
      <c r="EO186" s="41" t="str">
        <f>IF(EM186&gt;0,WORKDAY(EJ186,10),"-")</f>
        <v>-</v>
      </c>
      <c r="EP186" s="41" t="str">
        <f>IF(EM186&gt;0,WORKDAY(EK186,10),"-")</f>
        <v>-</v>
      </c>
      <c r="EQ186" s="14"/>
      <c r="ER186" s="14"/>
      <c r="ES186" s="41" t="str">
        <f>IF(ER186&gt;0,WORKDAY(EO186,10),"-")</f>
        <v>-</v>
      </c>
      <c r="ET186" s="41" t="str">
        <f>IF(ER186&gt;0,WORKDAY(EP186,10),"-")</f>
        <v>-</v>
      </c>
      <c r="EU186" s="14"/>
      <c r="EV186" s="14"/>
      <c r="EW186" s="205"/>
      <c r="EX186" s="41" t="str">
        <f>IF(EV186&gt;0,WORKDAY(ES186,10),"-")</f>
        <v>-</v>
      </c>
      <c r="EY186" s="41" t="str">
        <f>IF(EV186&gt;0,WORKDAY(ET186,10),"-")</f>
        <v>-</v>
      </c>
      <c r="EZ186" s="14"/>
      <c r="FA186" s="14"/>
      <c r="FB186" s="41" t="str">
        <f>IF(FA186&gt;0,WORKDAY(EX186,10),"-")</f>
        <v>-</v>
      </c>
      <c r="FC186" s="41" t="str">
        <f>IF(FA186&gt;0,WORKDAY(EY186,10),"-")</f>
        <v>-</v>
      </c>
      <c r="FD186" s="14"/>
      <c r="FE186" s="14"/>
      <c r="FF186" s="295"/>
      <c r="FG186" s="41">
        <v>43585</v>
      </c>
      <c r="FH186" s="41">
        <f ca="1">IF(BK186&gt;0,IF(DH186&gt;0,WORKDAY(DG186,20),IF(CY186&gt;0,WORKDAY(CX186,30),IF(CT186&gt;0,WORKDAY(CS186,40),FG186))),"-")</f>
        <v>44069</v>
      </c>
      <c r="FI186" s="14">
        <v>44088</v>
      </c>
      <c r="FJ186" s="14" t="s">
        <v>924</v>
      </c>
      <c r="FK186" s="41">
        <f>IF(FJ186&gt;0,WORKDAY(FG186,10),"-")</f>
        <v>43599</v>
      </c>
      <c r="FL186" s="41">
        <f ca="1">IF(FJ186&gt;0,WORKDAY(FH186,10),"-")</f>
        <v>44083</v>
      </c>
      <c r="FM186" s="14"/>
      <c r="FN186" s="14"/>
      <c r="FO186" s="143"/>
      <c r="FP186" s="41">
        <v>43585</v>
      </c>
      <c r="FQ186" s="41" t="str">
        <f>IF(BT186&gt;0,IF(DQ186&gt;0,WORKDAY(DP186,20),IF(DH186&gt;0,WORKDAY(DG186,30),IF(DC186&gt;0,WORKDAY(DB186,40),FP186))),"-")</f>
        <v>-</v>
      </c>
      <c r="FR186" s="14"/>
      <c r="FS186" s="14"/>
      <c r="FT186" s="41" t="str">
        <f>IF(FS186&gt;0,WORKDAY(FP186,10),"-")</f>
        <v>-</v>
      </c>
      <c r="FU186" s="41" t="str">
        <f>IF(FS186&gt;0,WORKDAY(FQ186,10),"-")</f>
        <v>-</v>
      </c>
      <c r="FV186" s="14"/>
      <c r="FW186" s="14"/>
      <c r="FX186" s="205"/>
      <c r="FY186" s="41">
        <v>43585</v>
      </c>
      <c r="FZ186" s="41" t="str">
        <f>IF(CC186&gt;0,IF(DZ186&gt;0,WORKDAY(DY186,20),IF(DQ186&gt;0,WORKDAY(DP186,30),IF(DL186&gt;0,WORKDAY(DK186,40),FY186))),"-")</f>
        <v>-</v>
      </c>
      <c r="GA186" s="14"/>
      <c r="GB186" s="14"/>
      <c r="GC186" s="41" t="str">
        <f>IF(GB186&gt;0,WORKDAY(FY186,10),"-")</f>
        <v>-</v>
      </c>
      <c r="GD186" s="41" t="str">
        <f>IF(GB186&gt;0,WORKDAY(FZ186,10),"-")</f>
        <v>-</v>
      </c>
      <c r="GE186" s="14"/>
      <c r="GF186" s="14"/>
      <c r="GG186" s="205"/>
      <c r="GH186" s="41"/>
      <c r="GI186" s="41"/>
      <c r="GJ186" s="14"/>
      <c r="GK186" s="14"/>
      <c r="GL186" s="41" t="str">
        <f>IF(GK186&gt;0,WORKDAY(GH186,10),"-")</f>
        <v>-</v>
      </c>
      <c r="GM186" s="41" t="str">
        <f>IF(GK186&gt;0,WORKDAY(GI186,10),"-")</f>
        <v>-</v>
      </c>
      <c r="GN186" s="14"/>
      <c r="GO186" s="14"/>
      <c r="GP186" s="228"/>
      <c r="GQ186" s="295"/>
      <c r="GR186" s="295"/>
      <c r="GS186" s="295"/>
      <c r="GT186" s="295"/>
      <c r="GU186" s="295"/>
      <c r="GV186" s="295"/>
      <c r="GW186" s="295"/>
      <c r="GX186" s="295"/>
      <c r="GY186" s="295"/>
      <c r="GZ186" s="147"/>
      <c r="HA186" s="143">
        <f t="shared" ca="1" si="164"/>
        <v>1</v>
      </c>
      <c r="HB186" s="44">
        <f t="shared" ca="1" si="165"/>
        <v>2.5125628140703518E-3</v>
      </c>
      <c r="HC186" s="44">
        <f t="shared" ca="1" si="166"/>
        <v>2.5125628140703518E-3</v>
      </c>
      <c r="HD186" s="44">
        <f t="shared" ca="1" si="167"/>
        <v>4.0650406504065045E-3</v>
      </c>
      <c r="HE186" s="44">
        <f t="shared" ca="1" si="168"/>
        <v>4.0650406504065045E-3</v>
      </c>
      <c r="HF186" s="44"/>
      <c r="HG186" s="44"/>
      <c r="HH186" s="261"/>
      <c r="HI186" s="14" t="str">
        <f t="shared" si="169"/>
        <v>rev. 00</v>
      </c>
      <c r="HJ186" s="41">
        <f t="shared" si="170"/>
        <v>44088</v>
      </c>
      <c r="HK186" s="267" t="str">
        <f t="shared" si="171"/>
        <v>00</v>
      </c>
      <c r="HL186" s="268" t="str">
        <f t="shared" si="172"/>
        <v>0055-P2-CPC-GA1-TRM-00581</v>
      </c>
      <c r="HM186" s="320">
        <v>1</v>
      </c>
      <c r="HN186" t="s">
        <v>827</v>
      </c>
      <c r="HO186" s="351">
        <f t="shared" si="173"/>
        <v>3</v>
      </c>
      <c r="HP186" s="351" t="str">
        <f t="shared" si="174"/>
        <v>ожидание 00</v>
      </c>
      <c r="HQ186" s="351" t="str">
        <f t="shared" si="175"/>
        <v>выгружено 00</v>
      </c>
      <c r="HR186" s="351" t="str">
        <f t="shared" si="176"/>
        <v>ожидание 00</v>
      </c>
      <c r="HS186" s="351" t="b">
        <f t="shared" si="177"/>
        <v>0</v>
      </c>
      <c r="HT186" s="351" t="str">
        <f t="shared" si="178"/>
        <v>ожидание замечаний</v>
      </c>
      <c r="HU186" s="351" t="str">
        <f t="shared" si="179"/>
        <v>0055-P2-CPC-GA1-TRM-00396</v>
      </c>
      <c r="HV186" s="351">
        <f t="shared" si="180"/>
        <v>44088</v>
      </c>
      <c r="HW186" s="351" t="str">
        <f t="shared" si="181"/>
        <v>ожидание 00</v>
      </c>
      <c r="HX186" s="351" t="str">
        <f t="shared" si="182"/>
        <v>ожидание 00</v>
      </c>
      <c r="HY186" s="364"/>
      <c r="HZ186" s="361" t="str">
        <f t="shared" si="183"/>
        <v>выгружено</v>
      </c>
      <c r="IA186" s="361" t="str">
        <f t="shared" si="184"/>
        <v>00</v>
      </c>
      <c r="IB186" s="361" t="str">
        <f t="shared" si="185"/>
        <v>ожидание замечаний к ревизии</v>
      </c>
      <c r="IC186" s="361" t="str">
        <f t="shared" si="186"/>
        <v>00</v>
      </c>
      <c r="ID186" s="351" t="str">
        <f t="shared" si="187"/>
        <v>1</v>
      </c>
      <c r="IE186" s="351" t="s">
        <v>894</v>
      </c>
      <c r="IF186" s="356">
        <v>1</v>
      </c>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row>
    <row r="187" spans="1:287" s="27" customFormat="1" ht="15" customHeight="1">
      <c r="A187" s="15"/>
      <c r="B187" s="32"/>
      <c r="C187" s="32"/>
      <c r="D187" s="26"/>
      <c r="E187" s="26"/>
      <c r="F187" s="26"/>
      <c r="G187" s="26"/>
      <c r="H187" s="26"/>
      <c r="I187" s="26"/>
      <c r="J187" s="26"/>
      <c r="K187" s="26"/>
      <c r="L187" s="26"/>
      <c r="M187" s="26"/>
      <c r="N187" s="26"/>
      <c r="O187" s="26"/>
      <c r="P187" s="26"/>
      <c r="Q187" s="26"/>
      <c r="R187" s="26"/>
      <c r="S187" s="26"/>
      <c r="T187" s="26"/>
      <c r="U187" s="26"/>
      <c r="V187" s="26"/>
      <c r="W187" s="32"/>
      <c r="X187" s="32"/>
      <c r="Y187" s="32"/>
      <c r="Z187" s="32"/>
      <c r="AA187" s="32"/>
      <c r="AB187" s="32"/>
      <c r="AC187" s="32"/>
      <c r="AD187" s="26"/>
      <c r="AE187" s="32"/>
      <c r="AF187" s="32"/>
      <c r="AG187" s="32"/>
      <c r="AH187" s="32"/>
      <c r="AI187" s="32"/>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341"/>
      <c r="BK187" s="341"/>
      <c r="BL187" s="163"/>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338"/>
      <c r="CR187" s="338"/>
      <c r="CS187" s="338"/>
      <c r="CT187" s="326"/>
      <c r="CU187" s="219"/>
      <c r="CV187" s="26"/>
      <c r="CW187" s="26"/>
      <c r="CX187" s="26"/>
      <c r="CY187" s="26"/>
      <c r="CZ187" s="26"/>
      <c r="DA187" s="26"/>
      <c r="DB187" s="26"/>
      <c r="DC187" s="26"/>
      <c r="DD187" s="219"/>
      <c r="DE187" s="26"/>
      <c r="DF187" s="26"/>
      <c r="DG187" s="26"/>
      <c r="DH187" s="26"/>
      <c r="DI187" s="26"/>
      <c r="DJ187" s="26"/>
      <c r="DK187" s="26"/>
      <c r="DL187" s="26"/>
      <c r="DM187" s="219"/>
      <c r="DN187" s="26"/>
      <c r="DO187" s="26"/>
      <c r="DP187" s="26"/>
      <c r="DQ187" s="26"/>
      <c r="DR187" s="26"/>
      <c r="DS187" s="26"/>
      <c r="DT187" s="26"/>
      <c r="DU187" s="26"/>
      <c r="DV187" s="229"/>
      <c r="DW187" s="26"/>
      <c r="DX187" s="26"/>
      <c r="DY187" s="26"/>
      <c r="DZ187" s="26"/>
      <c r="EA187" s="26"/>
      <c r="EB187" s="26"/>
      <c r="EC187" s="26"/>
      <c r="ED187" s="26"/>
      <c r="EE187" s="229"/>
      <c r="EF187" s="26"/>
      <c r="EG187" s="26"/>
      <c r="EH187" s="26"/>
      <c r="EI187" s="26"/>
      <c r="EJ187" s="26"/>
      <c r="EK187" s="26"/>
      <c r="EL187" s="26"/>
      <c r="EM187" s="26"/>
      <c r="EN187" s="229"/>
      <c r="EO187" s="26"/>
      <c r="EP187" s="26"/>
      <c r="EQ187" s="26"/>
      <c r="ER187" s="26"/>
      <c r="ES187" s="26"/>
      <c r="ET187" s="26"/>
      <c r="EU187" s="26"/>
      <c r="EV187" s="26"/>
      <c r="EW187" s="229"/>
      <c r="EX187" s="26"/>
      <c r="EY187" s="26"/>
      <c r="EZ187" s="26"/>
      <c r="FA187" s="26"/>
      <c r="FB187" s="26"/>
      <c r="FC187" s="26"/>
      <c r="FD187" s="26"/>
      <c r="FE187" s="26"/>
      <c r="FF187" s="229"/>
      <c r="FG187" s="26"/>
      <c r="FH187" s="26"/>
      <c r="FI187" s="26"/>
      <c r="FJ187" s="26"/>
      <c r="FK187" s="26"/>
      <c r="FL187" s="26"/>
      <c r="FM187" s="26"/>
      <c r="FN187" s="26"/>
      <c r="FO187" s="219"/>
      <c r="FP187" s="26"/>
      <c r="FQ187" s="26"/>
      <c r="FR187" s="26"/>
      <c r="FS187" s="26"/>
      <c r="FT187" s="26"/>
      <c r="FU187" s="26"/>
      <c r="FV187" s="26"/>
      <c r="FW187" s="26"/>
      <c r="FX187" s="229"/>
      <c r="FY187" s="26"/>
      <c r="FZ187" s="26"/>
      <c r="GA187" s="26"/>
      <c r="GB187" s="26"/>
      <c r="GC187" s="26"/>
      <c r="GD187" s="26"/>
      <c r="GE187" s="26"/>
      <c r="GF187" s="26"/>
      <c r="GG187" s="229"/>
      <c r="GH187" s="26"/>
      <c r="GI187" s="26"/>
      <c r="GJ187" s="26"/>
      <c r="GK187" s="26"/>
      <c r="GL187" s="26"/>
      <c r="GM187" s="26"/>
      <c r="GN187" s="26"/>
      <c r="GO187" s="26"/>
      <c r="GP187" s="229"/>
      <c r="GQ187" s="229"/>
      <c r="GR187" s="229"/>
      <c r="GS187" s="229"/>
      <c r="GT187" s="229"/>
      <c r="GU187" s="229"/>
      <c r="GV187" s="229"/>
      <c r="GW187" s="229"/>
      <c r="GX187" s="229"/>
      <c r="GY187" s="229"/>
      <c r="GZ187" s="229"/>
      <c r="HA187" s="143">
        <f t="shared" si="164"/>
        <v>0</v>
      </c>
      <c r="HB187" s="44">
        <f t="shared" si="165"/>
        <v>0</v>
      </c>
      <c r="HC187" s="44">
        <f t="shared" si="166"/>
        <v>0</v>
      </c>
      <c r="HD187" s="44">
        <f t="shared" si="167"/>
        <v>0</v>
      </c>
      <c r="HE187" s="44">
        <f t="shared" si="168"/>
        <v>0</v>
      </c>
      <c r="HF187" s="44"/>
      <c r="HG187" s="26"/>
      <c r="HH187" s="262"/>
      <c r="HI187" s="14" t="str">
        <f t="shared" si="169"/>
        <v>не выпущено</v>
      </c>
      <c r="HJ187" s="41" t="str">
        <f t="shared" si="170"/>
        <v>-</v>
      </c>
      <c r="HK187" s="267" t="str">
        <f t="shared" si="171"/>
        <v>-</v>
      </c>
      <c r="HL187" s="268" t="str">
        <f t="shared" si="172"/>
        <v>-</v>
      </c>
      <c r="HM187" s="320">
        <v>1</v>
      </c>
      <c r="HN187"/>
      <c r="HO187" s="351" t="str">
        <f t="shared" si="173"/>
        <v>---/---</v>
      </c>
      <c r="HP187" s="351" t="str">
        <f t="shared" si="174"/>
        <v>---/---</v>
      </c>
      <c r="HQ187" s="351" t="str">
        <f t="shared" si="175"/>
        <v>---/---</v>
      </c>
      <c r="HR187" s="351" t="str">
        <f t="shared" si="176"/>
        <v>---/---</v>
      </c>
      <c r="HS187" s="351" t="b">
        <f t="shared" si="177"/>
        <v>0</v>
      </c>
      <c r="HT187" s="351" t="str">
        <f t="shared" si="178"/>
        <v>---/---</v>
      </c>
      <c r="HU187" s="351" t="str">
        <f t="shared" si="179"/>
        <v>---/---</v>
      </c>
      <c r="HV187" s="351" t="str">
        <f t="shared" si="180"/>
        <v>---/---</v>
      </c>
      <c r="HW187" s="351" t="str">
        <f t="shared" si="181"/>
        <v>---/---</v>
      </c>
      <c r="HX187" s="351" t="str">
        <f t="shared" si="182"/>
        <v>---/---</v>
      </c>
      <c r="HY187" s="364"/>
      <c r="HZ187" s="361" t="str">
        <f t="shared" si="183"/>
        <v>---/---</v>
      </c>
      <c r="IA187" s="361" t="str">
        <f t="shared" si="184"/>
        <v>---/---</v>
      </c>
      <c r="IB187" s="361" t="str">
        <f t="shared" si="185"/>
        <v>---/---</v>
      </c>
      <c r="IC187" s="361" t="str">
        <f t="shared" si="186"/>
        <v>---/---</v>
      </c>
      <c r="ID187" s="351" t="str">
        <f t="shared" si="187"/>
        <v>---/---</v>
      </c>
      <c r="IE187" s="351" t="s">
        <v>897</v>
      </c>
      <c r="IF187" s="356"/>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row>
    <row r="188" spans="1:287" s="1" customFormat="1" ht="57">
      <c r="A188" s="15"/>
      <c r="B188" s="31" t="s">
        <v>164</v>
      </c>
      <c r="C188" s="31" t="s">
        <v>165</v>
      </c>
      <c r="D188" s="14"/>
      <c r="E188" s="14"/>
      <c r="F188" s="14"/>
      <c r="G188" s="14"/>
      <c r="H188" s="14" t="s">
        <v>723</v>
      </c>
      <c r="I188" s="14" t="s">
        <v>724</v>
      </c>
      <c r="J188" s="14"/>
      <c r="K188" s="14"/>
      <c r="L188" s="14"/>
      <c r="M188" s="14"/>
      <c r="N188" s="14"/>
      <c r="O188" s="14"/>
      <c r="P188" s="14" t="s">
        <v>727</v>
      </c>
      <c r="Q188" s="14" t="s">
        <v>728</v>
      </c>
      <c r="R188" s="14" t="s">
        <v>212</v>
      </c>
      <c r="S188" s="14" t="s">
        <v>397</v>
      </c>
      <c r="T188" s="14" t="s">
        <v>398</v>
      </c>
      <c r="U188" s="14" t="s">
        <v>166</v>
      </c>
      <c r="V188" s="14"/>
      <c r="W188" s="31" t="str">
        <f>CONCATENATE(X188,"-",Y188,"-",Z188,AA188,,AB188,"-",AC188)</f>
        <v>4-11-JDMCU-0002</v>
      </c>
      <c r="X188" s="31">
        <v>4</v>
      </c>
      <c r="Y188" s="31" t="s">
        <v>190</v>
      </c>
      <c r="Z188" s="31" t="s">
        <v>330</v>
      </c>
      <c r="AA188" s="31" t="s">
        <v>333</v>
      </c>
      <c r="AB188" s="31" t="s">
        <v>392</v>
      </c>
      <c r="AC188" s="31" t="s">
        <v>198</v>
      </c>
      <c r="AD188" s="14"/>
      <c r="AE188" s="31">
        <v>3</v>
      </c>
      <c r="AF188" s="31" t="s">
        <v>189</v>
      </c>
      <c r="AG188" s="31" t="s">
        <v>190</v>
      </c>
      <c r="AH188" s="31">
        <v>422</v>
      </c>
      <c r="AI188" s="31" t="s">
        <v>199</v>
      </c>
      <c r="AJ188" s="14"/>
      <c r="AK188" s="14"/>
      <c r="AL188" s="14" t="s">
        <v>127</v>
      </c>
      <c r="AM188" s="14"/>
      <c r="AN188" s="14" t="s">
        <v>175</v>
      </c>
      <c r="AO188" s="14" t="str">
        <f>CONCATENATE("0055-",B188,"-",C188,"-","4",".",AE188,".",AF188,".",AG188,".",AH188,"-",AL188,".",AN188,"-",AI188)</f>
        <v>0055-CPC-GA1-4.3.3.11.422-ATH1.RD-0003</v>
      </c>
      <c r="AP188" s="14" t="str">
        <f>CONCATENATE("0055-",B188,"-",C188,"-","4",".",AE188,".",AF188,".",AG188,".",AH188,"-",AL188,"-",AN188,"-",AI188,"_",BD188,"_",U188)</f>
        <v>0055-CPC-GA1-4.3.3.11.422-ATH1-RD-0003_A1_ER</v>
      </c>
      <c r="AQ188" s="21" t="s">
        <v>354</v>
      </c>
      <c r="AR188" s="21" t="s">
        <v>433</v>
      </c>
      <c r="AS188" s="21" t="s">
        <v>623</v>
      </c>
      <c r="AT188" s="21" t="s">
        <v>622</v>
      </c>
      <c r="AU188" s="21" t="s">
        <v>349</v>
      </c>
      <c r="AV188" s="21" t="s">
        <v>365</v>
      </c>
      <c r="AW188" s="21" t="str">
        <f>CONCATENATE(AQ188," ",AS188,CHAR(10),W188,CHAR(10),AU188)</f>
        <v>DCS Marshalling Cabinet for IS and NON-IS channels
4-11-JDMCU-0002
List of drawings</v>
      </c>
      <c r="AX188" s="21" t="str">
        <f>CONCATENATE(AR188," ",AT188,CHAR(10),W188,CHAR(10),AV188)</f>
        <v>Шкаф кроссовый РСУ, аналоговые и дискретные сигналы, искробезопасный и неискробезопасный
4-11-JDMCU-0002
Ведомость документов</v>
      </c>
      <c r="AY188" s="14"/>
      <c r="AZ188" s="14" t="s">
        <v>798</v>
      </c>
      <c r="BA188" s="14" t="s">
        <v>600</v>
      </c>
      <c r="BB188" s="14" t="str">
        <f t="shared" si="190"/>
        <v>A1</v>
      </c>
      <c r="BC188" s="14" t="str">
        <f t="shared" ref="BC188:BC192" si="206">IF(OR(BB188="A1",BB188="B1",BB188="C1",BB188="D1",BB188="E1",BB188="F1",BB188="G1",BB188="H1"),"IFR",IF(OR(BB188="00",BB188="01",BB188="02",BB188="03",BB188="04",BB188="05"),"IFU","-"))</f>
        <v>IFR</v>
      </c>
      <c r="BD188" s="14" t="str">
        <f>BB188</f>
        <v>A1</v>
      </c>
      <c r="BE188" s="14"/>
      <c r="BF188" s="14"/>
      <c r="BG188" s="20"/>
      <c r="BH188" s="14"/>
      <c r="BI188" s="14"/>
      <c r="BJ188" s="336">
        <v>44088</v>
      </c>
      <c r="BK188" s="336">
        <f ca="1">IF(BM188&gt;0,BL188,IF(BJ188&lt;TODAY(),TODAY()+10,BJ188))</f>
        <v>43987</v>
      </c>
      <c r="BL188" s="41">
        <v>43987</v>
      </c>
      <c r="BM188" s="14" t="s">
        <v>858</v>
      </c>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336">
        <f>WORKDAY(BJ188,20)</f>
        <v>44116</v>
      </c>
      <c r="CR188" s="336">
        <f ca="1">IF(BM188&gt;0,WORKDAY(BK188,20),"-")</f>
        <v>44015</v>
      </c>
      <c r="CS188" s="336">
        <v>44033</v>
      </c>
      <c r="CT188" s="325" t="s">
        <v>905</v>
      </c>
      <c r="CU188" s="143">
        <v>1</v>
      </c>
      <c r="CV188" s="41">
        <f>WORKDAY(CQ188,10)</f>
        <v>44130</v>
      </c>
      <c r="CW188" s="41">
        <f ca="1">IF(CT188&gt;0,WORKDAY(CR188,10),"-")</f>
        <v>44029</v>
      </c>
      <c r="CX188" s="14"/>
      <c r="CY188" s="14"/>
      <c r="CZ188" s="41" t="str">
        <f>IF(CY188&gt;0,WORKDAY(CV188,10),"-")</f>
        <v>-</v>
      </c>
      <c r="DA188" s="41" t="str">
        <f>IF(CY188&gt;0,WORKDAY(CW188,10),"-")</f>
        <v>-</v>
      </c>
      <c r="DB188" s="14"/>
      <c r="DC188" s="14"/>
      <c r="DD188" s="143"/>
      <c r="DE188" s="41" t="str">
        <f>IF(DC188&gt;0,WORKDAY(CZ188,10),"-")</f>
        <v>-</v>
      </c>
      <c r="DF188" s="41" t="str">
        <f>IF(DC188&gt;0,WORKDAY(DA188,10),"-")</f>
        <v>-</v>
      </c>
      <c r="DG188" s="14"/>
      <c r="DH188" s="14"/>
      <c r="DI188" s="41" t="str">
        <f>IF(DH188&gt;0,WORKDAY(DE188,10),"-")</f>
        <v>-</v>
      </c>
      <c r="DJ188" s="41" t="str">
        <f>IF(DH188&gt;0,WORKDAY(DF188,10),"-")</f>
        <v>-</v>
      </c>
      <c r="DK188" s="14"/>
      <c r="DL188" s="14"/>
      <c r="DM188" s="143"/>
      <c r="DN188" s="41" t="str">
        <f>IF(DL188&gt;0,WORKDAY(DI188,10),"-")</f>
        <v>-</v>
      </c>
      <c r="DO188" s="41" t="str">
        <f>IF(DL188&gt;0,WORKDAY(DJ188,10),"-")</f>
        <v>-</v>
      </c>
      <c r="DP188" s="14"/>
      <c r="DQ188" s="14"/>
      <c r="DR188" s="41" t="str">
        <f>IF(DQ188&gt;0,WORKDAY(DN188,10),"-")</f>
        <v>-</v>
      </c>
      <c r="DS188" s="41" t="str">
        <f>IF(DQ188&gt;0,WORKDAY(DO188,10),"-")</f>
        <v>-</v>
      </c>
      <c r="DT188" s="14"/>
      <c r="DU188" s="14"/>
      <c r="DV188" s="205"/>
      <c r="DW188" s="41" t="str">
        <f>IF(DU188&gt;0,WORKDAY(DR188,10),"-")</f>
        <v>-</v>
      </c>
      <c r="DX188" s="41" t="str">
        <f>IF(DU188&gt;0,WORKDAY(DS188,10),"-")</f>
        <v>-</v>
      </c>
      <c r="DY188" s="14"/>
      <c r="DZ188" s="14"/>
      <c r="EA188" s="41" t="str">
        <f>IF(DZ188&gt;0,WORKDAY(DW188,10),"-")</f>
        <v>-</v>
      </c>
      <c r="EB188" s="41" t="str">
        <f>IF(DZ188&gt;0,WORKDAY(DX188,10),"-")</f>
        <v>-</v>
      </c>
      <c r="EC188" s="14"/>
      <c r="ED188" s="14"/>
      <c r="EE188" s="205"/>
      <c r="EF188" s="41" t="str">
        <f>IF(ED188&gt;0,WORKDAY(EA188,10),"-")</f>
        <v>-</v>
      </c>
      <c r="EG188" s="41" t="str">
        <f>IF(ED188&gt;0,WORKDAY(EB188,10),"-")</f>
        <v>-</v>
      </c>
      <c r="EH188" s="14"/>
      <c r="EI188" s="14"/>
      <c r="EJ188" s="41" t="str">
        <f>IF(EI188&gt;0,WORKDAY(EF188,10),"-")</f>
        <v>-</v>
      </c>
      <c r="EK188" s="41" t="str">
        <f>IF(EI188&gt;0,WORKDAY(EG188,10),"-")</f>
        <v>-</v>
      </c>
      <c r="EL188" s="14"/>
      <c r="EM188" s="14"/>
      <c r="EN188" s="205"/>
      <c r="EO188" s="41" t="str">
        <f>IF(EM188&gt;0,WORKDAY(EJ188,10),"-")</f>
        <v>-</v>
      </c>
      <c r="EP188" s="41" t="str">
        <f>IF(EM188&gt;0,WORKDAY(EK188,10),"-")</f>
        <v>-</v>
      </c>
      <c r="EQ188" s="14"/>
      <c r="ER188" s="14"/>
      <c r="ES188" s="41" t="str">
        <f>IF(ER188&gt;0,WORKDAY(EO188,10),"-")</f>
        <v>-</v>
      </c>
      <c r="ET188" s="41" t="str">
        <f>IF(ER188&gt;0,WORKDAY(EP188,10),"-")</f>
        <v>-</v>
      </c>
      <c r="EU188" s="14"/>
      <c r="EV188" s="14"/>
      <c r="EW188" s="205"/>
      <c r="EX188" s="41" t="str">
        <f>IF(EV188&gt;0,WORKDAY(ES188,10),"-")</f>
        <v>-</v>
      </c>
      <c r="EY188" s="41" t="str">
        <f>IF(EV188&gt;0,WORKDAY(ET188,10),"-")</f>
        <v>-</v>
      </c>
      <c r="EZ188" s="14"/>
      <c r="FA188" s="14"/>
      <c r="FB188" s="41" t="str">
        <f>IF(FA188&gt;0,WORKDAY(EX188,10),"-")</f>
        <v>-</v>
      </c>
      <c r="FC188" s="41" t="str">
        <f>IF(FA188&gt;0,WORKDAY(EY188,10),"-")</f>
        <v>-</v>
      </c>
      <c r="FD188" s="14"/>
      <c r="FE188" s="14"/>
      <c r="FF188" s="295"/>
      <c r="FG188" s="41">
        <v>43585</v>
      </c>
      <c r="FH188" s="41">
        <f ca="1">IF(BK188&gt;0,IF(DH188&gt;0,WORKDAY(DG188,20),IF(CY188&gt;0,WORKDAY(CX188,30),IF(CT188&gt;0,WORKDAY(CS188,40),FG188))),"-")</f>
        <v>44089</v>
      </c>
      <c r="FI188" s="14"/>
      <c r="FJ188" s="14"/>
      <c r="FK188" s="41" t="str">
        <f>IF(FJ188&gt;0,WORKDAY(FG188,10),"-")</f>
        <v>-</v>
      </c>
      <c r="FL188" s="41" t="str">
        <f>IF(FJ188&gt;0,WORKDAY(FH188,10),"-")</f>
        <v>-</v>
      </c>
      <c r="FM188" s="14"/>
      <c r="FN188" s="14"/>
      <c r="FO188" s="143"/>
      <c r="FP188" s="41">
        <v>43585</v>
      </c>
      <c r="FQ188" s="41" t="str">
        <f>IF(BT188&gt;0,IF(DQ188&gt;0,WORKDAY(DP188,20),IF(DH188&gt;0,WORKDAY(DG188,30),IF(DC188&gt;0,WORKDAY(DB188,40),FP188))),"-")</f>
        <v>-</v>
      </c>
      <c r="FR188" s="14"/>
      <c r="FS188" s="14"/>
      <c r="FT188" s="41" t="str">
        <f>IF(FS188&gt;0,WORKDAY(FP188,10),"-")</f>
        <v>-</v>
      </c>
      <c r="FU188" s="41" t="str">
        <f>IF(FS188&gt;0,WORKDAY(FQ188,10),"-")</f>
        <v>-</v>
      </c>
      <c r="FV188" s="14"/>
      <c r="FW188" s="14"/>
      <c r="FX188" s="205"/>
      <c r="FY188" s="41">
        <v>43585</v>
      </c>
      <c r="FZ188" s="41" t="str">
        <f>IF(CC188&gt;0,IF(DZ188&gt;0,WORKDAY(DY188,20),IF(DQ188&gt;0,WORKDAY(DP188,30),IF(DL188&gt;0,WORKDAY(DK188,40),FY188))),"-")</f>
        <v>-</v>
      </c>
      <c r="GA188" s="14"/>
      <c r="GB188" s="14"/>
      <c r="GC188" s="41" t="str">
        <f>IF(GB188&gt;0,WORKDAY(FY188,10),"-")</f>
        <v>-</v>
      </c>
      <c r="GD188" s="41" t="str">
        <f>IF(GB188&gt;0,WORKDAY(FZ188,10),"-")</f>
        <v>-</v>
      </c>
      <c r="GE188" s="14"/>
      <c r="GF188" s="14"/>
      <c r="GG188" s="205"/>
      <c r="GH188" s="41"/>
      <c r="GI188" s="41"/>
      <c r="GJ188" s="14"/>
      <c r="GK188" s="14"/>
      <c r="GL188" s="41" t="str">
        <f>IF(GK188&gt;0,WORKDAY(GH188,10),"-")</f>
        <v>-</v>
      </c>
      <c r="GM188" s="41" t="str">
        <f>IF(GK188&gt;0,WORKDAY(GI188,10),"-")</f>
        <v>-</v>
      </c>
      <c r="GN188" s="14"/>
      <c r="GO188" s="14"/>
      <c r="GP188" s="228"/>
      <c r="GQ188" s="295"/>
      <c r="GR188" s="295"/>
      <c r="GS188" s="295"/>
      <c r="GT188" s="295"/>
      <c r="GU188" s="295"/>
      <c r="GV188" s="295"/>
      <c r="GW188" s="295"/>
      <c r="GX188" s="295"/>
      <c r="GY188" s="295"/>
      <c r="GZ188" s="147"/>
      <c r="HA188" s="143">
        <f t="shared" ca="1" si="164"/>
        <v>1</v>
      </c>
      <c r="HB188" s="44">
        <f t="shared" ca="1" si="165"/>
        <v>1.3819095477386936E-3</v>
      </c>
      <c r="HC188" s="44">
        <f t="shared" ca="1" si="166"/>
        <v>2.5125628140703518E-3</v>
      </c>
      <c r="HD188" s="44">
        <f t="shared" ca="1" si="167"/>
        <v>2.2357723577235778E-3</v>
      </c>
      <c r="HE188" s="44">
        <f t="shared" ca="1" si="168"/>
        <v>4.0650406504065045E-3</v>
      </c>
      <c r="HF188" s="44"/>
      <c r="HG188" s="44"/>
      <c r="HH188" s="261"/>
      <c r="HI188" s="14" t="str">
        <f t="shared" si="169"/>
        <v>GA</v>
      </c>
      <c r="HJ188" s="41">
        <f t="shared" si="170"/>
        <v>43987</v>
      </c>
      <c r="HK188" s="267" t="str">
        <f t="shared" si="171"/>
        <v>A1</v>
      </c>
      <c r="HL188" s="268" t="str">
        <f t="shared" si="172"/>
        <v>0055-P2-GA1-CPC-TRM-00505</v>
      </c>
      <c r="HM188" s="320">
        <v>1</v>
      </c>
      <c r="HN188" t="s">
        <v>828</v>
      </c>
      <c r="HO188" s="351">
        <f t="shared" si="173"/>
        <v>1</v>
      </c>
      <c r="HP188" s="351" t="str">
        <f t="shared" si="174"/>
        <v>не выгружено 00</v>
      </c>
      <c r="HQ188" s="351" t="str">
        <f t="shared" si="175"/>
        <v>выгружено A1</v>
      </c>
      <c r="HR188" s="351">
        <f t="shared" si="176"/>
        <v>1</v>
      </c>
      <c r="HS188" s="351" t="b">
        <f t="shared" si="177"/>
        <v>0</v>
      </c>
      <c r="HT188" s="351" t="str">
        <f t="shared" si="178"/>
        <v>Выпустить в 00</v>
      </c>
      <c r="HU188" s="351" t="str">
        <f t="shared" si="179"/>
        <v>0055-P2-CPC-GA1-TRM-00409</v>
      </c>
      <c r="HV188" s="351">
        <f t="shared" si="180"/>
        <v>43987</v>
      </c>
      <c r="HW188" s="351" t="str">
        <f t="shared" si="181"/>
        <v>0055-P2-CPC-GA1-TRM-00409</v>
      </c>
      <c r="HX188" s="351">
        <f t="shared" si="182"/>
        <v>44033</v>
      </c>
      <c r="HY188" s="364"/>
      <c r="HZ188" s="361" t="str">
        <f t="shared" si="183"/>
        <v>выгружено</v>
      </c>
      <c r="IA188" s="361" t="str">
        <f t="shared" si="184"/>
        <v>A1</v>
      </c>
      <c r="IB188" s="361">
        <f t="shared" si="185"/>
        <v>1</v>
      </c>
      <c r="IC188" s="361">
        <f t="shared" si="186"/>
        <v>1</v>
      </c>
      <c r="ID188" s="351" t="str">
        <f t="shared" si="187"/>
        <v>1</v>
      </c>
      <c r="IE188" s="351" t="s">
        <v>894</v>
      </c>
      <c r="IF188" s="356">
        <v>1</v>
      </c>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row>
    <row r="189" spans="1:287" s="1" customFormat="1" ht="57">
      <c r="A189" s="15"/>
      <c r="B189" s="31" t="s">
        <v>164</v>
      </c>
      <c r="C189" s="31" t="s">
        <v>165</v>
      </c>
      <c r="D189" s="14"/>
      <c r="E189" s="14"/>
      <c r="F189" s="14"/>
      <c r="G189" s="14"/>
      <c r="H189" s="14" t="s">
        <v>723</v>
      </c>
      <c r="I189" s="14" t="s">
        <v>724</v>
      </c>
      <c r="J189" s="14"/>
      <c r="K189" s="14"/>
      <c r="L189" s="14"/>
      <c r="M189" s="14"/>
      <c r="N189" s="14"/>
      <c r="O189" s="14"/>
      <c r="P189" s="14" t="s">
        <v>727</v>
      </c>
      <c r="Q189" s="14" t="s">
        <v>728</v>
      </c>
      <c r="R189" s="14" t="s">
        <v>212</v>
      </c>
      <c r="S189" s="14" t="s">
        <v>397</v>
      </c>
      <c r="T189" s="14" t="s">
        <v>398</v>
      </c>
      <c r="U189" s="14" t="s">
        <v>166</v>
      </c>
      <c r="V189" s="14"/>
      <c r="W189" s="31" t="str">
        <f>CONCATENATE(X189,"-",Y189,"-",Z189,AA189,,AB189,"-",AC189)</f>
        <v>4-11-JDMCU-0002</v>
      </c>
      <c r="X189" s="31">
        <v>4</v>
      </c>
      <c r="Y189" s="31" t="s">
        <v>190</v>
      </c>
      <c r="Z189" s="31" t="s">
        <v>330</v>
      </c>
      <c r="AA189" s="31" t="s">
        <v>333</v>
      </c>
      <c r="AB189" s="31" t="s">
        <v>392</v>
      </c>
      <c r="AC189" s="31" t="s">
        <v>198</v>
      </c>
      <c r="AD189" s="14"/>
      <c r="AE189" s="31">
        <v>3</v>
      </c>
      <c r="AF189" s="31" t="s">
        <v>189</v>
      </c>
      <c r="AG189" s="31" t="s">
        <v>190</v>
      </c>
      <c r="AH189" s="31">
        <v>422</v>
      </c>
      <c r="AI189" s="31" t="s">
        <v>199</v>
      </c>
      <c r="AJ189" s="14"/>
      <c r="AK189" s="14"/>
      <c r="AL189" s="14" t="s">
        <v>127</v>
      </c>
      <c r="AM189" s="14"/>
      <c r="AN189" s="14" t="s">
        <v>176</v>
      </c>
      <c r="AO189" s="14" t="str">
        <f>CONCATENATE("0055-",B189,"-",C189,"-","4",".",AE189,".",AF189,".",AG189,".",AH189,"-",AL189,".",AN189,"-",AI189)</f>
        <v>0055-CPC-GA1-4.3.3.11.422-ATH1.SP-0003</v>
      </c>
      <c r="AP189" s="14" t="str">
        <f>CONCATENATE("0055-",B189,"-",C189,"-","4",".",AE189,".",AF189,".",AG189,".",AH189,"-",AL189,"-",AN189,"-",AI189,"_",BD189,"_",U189)</f>
        <v>0055-CPC-GA1-4.3.3.11.422-ATH1-SP-0003_A1_ER</v>
      </c>
      <c r="AQ189" s="21" t="s">
        <v>354</v>
      </c>
      <c r="AR189" s="21" t="s">
        <v>433</v>
      </c>
      <c r="AS189" s="21" t="s">
        <v>623</v>
      </c>
      <c r="AT189" s="21" t="s">
        <v>622</v>
      </c>
      <c r="AU189" s="21" t="s">
        <v>350</v>
      </c>
      <c r="AV189" s="21" t="s">
        <v>366</v>
      </c>
      <c r="AW189" s="21" t="str">
        <f>CONCATENATE(AQ189," ",AS189,CHAR(10),W189,CHAR(10),AU189)</f>
        <v>DCS Marshalling Cabinet for IS and NON-IS channels
4-11-JDMCU-0002
List of elements</v>
      </c>
      <c r="AX189" s="21" t="str">
        <f>CONCATENATE(AR189," ",AT189,CHAR(10),W189,CHAR(10),AV189)</f>
        <v>Шкаф кроссовый РСУ, аналоговые и дискретные сигналы, искробезопасный и неискробезопасный
4-11-JDMCU-0002
Перечень элементов</v>
      </c>
      <c r="AY189" s="14"/>
      <c r="AZ189" s="14" t="s">
        <v>798</v>
      </c>
      <c r="BA189" s="14" t="s">
        <v>600</v>
      </c>
      <c r="BB189" s="14" t="str">
        <f t="shared" si="190"/>
        <v>A1</v>
      </c>
      <c r="BC189" s="14" t="str">
        <f t="shared" si="206"/>
        <v>IFR</v>
      </c>
      <c r="BD189" s="14" t="str">
        <f>BB189</f>
        <v>A1</v>
      </c>
      <c r="BE189" s="14"/>
      <c r="BF189" s="14"/>
      <c r="BG189" s="20"/>
      <c r="BH189" s="14"/>
      <c r="BI189" s="14"/>
      <c r="BJ189" s="336">
        <v>44088</v>
      </c>
      <c r="BK189" s="336">
        <f ca="1">IF(BM189&gt;0,BL189,IF(BJ189&lt;TODAY(),TODAY()+10,BJ189))</f>
        <v>43987</v>
      </c>
      <c r="BL189" s="41">
        <v>43987</v>
      </c>
      <c r="BM189" s="14" t="s">
        <v>858</v>
      </c>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336">
        <f>WORKDAY(BJ189,20)</f>
        <v>44116</v>
      </c>
      <c r="CR189" s="336">
        <f ca="1">IF(BM189&gt;0,WORKDAY(BK189,20),"-")</f>
        <v>44015</v>
      </c>
      <c r="CS189" s="336">
        <v>44033</v>
      </c>
      <c r="CT189" s="325" t="s">
        <v>905</v>
      </c>
      <c r="CU189" s="143">
        <v>1</v>
      </c>
      <c r="CV189" s="41">
        <f>WORKDAY(CQ189,10)</f>
        <v>44130</v>
      </c>
      <c r="CW189" s="41">
        <f ca="1">IF(CT189&gt;0,WORKDAY(CR189,10),"-")</f>
        <v>44029</v>
      </c>
      <c r="CX189" s="14"/>
      <c r="CY189" s="14"/>
      <c r="CZ189" s="41" t="str">
        <f>IF(CY189&gt;0,WORKDAY(CV189,10),"-")</f>
        <v>-</v>
      </c>
      <c r="DA189" s="41" t="str">
        <f>IF(CY189&gt;0,WORKDAY(CW189,10),"-")</f>
        <v>-</v>
      </c>
      <c r="DB189" s="14"/>
      <c r="DC189" s="14"/>
      <c r="DD189" s="143"/>
      <c r="DE189" s="41" t="str">
        <f>IF(DC189&gt;0,WORKDAY(CZ189,10),"-")</f>
        <v>-</v>
      </c>
      <c r="DF189" s="41" t="str">
        <f>IF(DC189&gt;0,WORKDAY(DA189,10),"-")</f>
        <v>-</v>
      </c>
      <c r="DG189" s="14"/>
      <c r="DH189" s="14"/>
      <c r="DI189" s="41" t="str">
        <f>IF(DH189&gt;0,WORKDAY(DE189,10),"-")</f>
        <v>-</v>
      </c>
      <c r="DJ189" s="41" t="str">
        <f>IF(DH189&gt;0,WORKDAY(DF189,10),"-")</f>
        <v>-</v>
      </c>
      <c r="DK189" s="14"/>
      <c r="DL189" s="14"/>
      <c r="DM189" s="143"/>
      <c r="DN189" s="41" t="str">
        <f>IF(DL189&gt;0,WORKDAY(DI189,10),"-")</f>
        <v>-</v>
      </c>
      <c r="DO189" s="41" t="str">
        <f>IF(DL189&gt;0,WORKDAY(DJ189,10),"-")</f>
        <v>-</v>
      </c>
      <c r="DP189" s="14"/>
      <c r="DQ189" s="14"/>
      <c r="DR189" s="41" t="str">
        <f>IF(DQ189&gt;0,WORKDAY(DN189,10),"-")</f>
        <v>-</v>
      </c>
      <c r="DS189" s="41" t="str">
        <f>IF(DQ189&gt;0,WORKDAY(DO189,10),"-")</f>
        <v>-</v>
      </c>
      <c r="DT189" s="14"/>
      <c r="DU189" s="14"/>
      <c r="DV189" s="205"/>
      <c r="DW189" s="41" t="str">
        <f>IF(DU189&gt;0,WORKDAY(DR189,10),"-")</f>
        <v>-</v>
      </c>
      <c r="DX189" s="41" t="str">
        <f>IF(DU189&gt;0,WORKDAY(DS189,10),"-")</f>
        <v>-</v>
      </c>
      <c r="DY189" s="14"/>
      <c r="DZ189" s="14"/>
      <c r="EA189" s="41" t="str">
        <f>IF(DZ189&gt;0,WORKDAY(DW189,10),"-")</f>
        <v>-</v>
      </c>
      <c r="EB189" s="41" t="str">
        <f>IF(DZ189&gt;0,WORKDAY(DX189,10),"-")</f>
        <v>-</v>
      </c>
      <c r="EC189" s="14"/>
      <c r="ED189" s="14"/>
      <c r="EE189" s="205"/>
      <c r="EF189" s="41" t="str">
        <f>IF(ED189&gt;0,WORKDAY(EA189,10),"-")</f>
        <v>-</v>
      </c>
      <c r="EG189" s="41" t="str">
        <f>IF(ED189&gt;0,WORKDAY(EB189,10),"-")</f>
        <v>-</v>
      </c>
      <c r="EH189" s="14"/>
      <c r="EI189" s="14"/>
      <c r="EJ189" s="41" t="str">
        <f>IF(EI189&gt;0,WORKDAY(EF189,10),"-")</f>
        <v>-</v>
      </c>
      <c r="EK189" s="41" t="str">
        <f>IF(EI189&gt;0,WORKDAY(EG189,10),"-")</f>
        <v>-</v>
      </c>
      <c r="EL189" s="14"/>
      <c r="EM189" s="14"/>
      <c r="EN189" s="205"/>
      <c r="EO189" s="41" t="str">
        <f>IF(EM189&gt;0,WORKDAY(EJ189,10),"-")</f>
        <v>-</v>
      </c>
      <c r="EP189" s="41" t="str">
        <f>IF(EM189&gt;0,WORKDAY(EK189,10),"-")</f>
        <v>-</v>
      </c>
      <c r="EQ189" s="14"/>
      <c r="ER189" s="14"/>
      <c r="ES189" s="41" t="str">
        <f>IF(ER189&gt;0,WORKDAY(EO189,10),"-")</f>
        <v>-</v>
      </c>
      <c r="ET189" s="41" t="str">
        <f>IF(ER189&gt;0,WORKDAY(EP189,10),"-")</f>
        <v>-</v>
      </c>
      <c r="EU189" s="14"/>
      <c r="EV189" s="14"/>
      <c r="EW189" s="205"/>
      <c r="EX189" s="41" t="str">
        <f>IF(EV189&gt;0,WORKDAY(ES189,10),"-")</f>
        <v>-</v>
      </c>
      <c r="EY189" s="41" t="str">
        <f>IF(EV189&gt;0,WORKDAY(ET189,10),"-")</f>
        <v>-</v>
      </c>
      <c r="EZ189" s="14"/>
      <c r="FA189" s="14"/>
      <c r="FB189" s="41" t="str">
        <f>IF(FA189&gt;0,WORKDAY(EX189,10),"-")</f>
        <v>-</v>
      </c>
      <c r="FC189" s="41" t="str">
        <f>IF(FA189&gt;0,WORKDAY(EY189,10),"-")</f>
        <v>-</v>
      </c>
      <c r="FD189" s="14"/>
      <c r="FE189" s="14"/>
      <c r="FF189" s="295"/>
      <c r="FG189" s="41">
        <v>43585</v>
      </c>
      <c r="FH189" s="41">
        <f ca="1">IF(BK189&gt;0,IF(DH189&gt;0,WORKDAY(DG189,20),IF(CY189&gt;0,WORKDAY(CX189,30),IF(CT189&gt;0,WORKDAY(CS189,40),FG189))),"-")</f>
        <v>44089</v>
      </c>
      <c r="FI189" s="14"/>
      <c r="FJ189" s="14"/>
      <c r="FK189" s="41" t="str">
        <f>IF(FJ189&gt;0,WORKDAY(FG189,10),"-")</f>
        <v>-</v>
      </c>
      <c r="FL189" s="41" t="str">
        <f>IF(FJ189&gt;0,WORKDAY(FH189,10),"-")</f>
        <v>-</v>
      </c>
      <c r="FM189" s="14"/>
      <c r="FN189" s="14"/>
      <c r="FO189" s="143"/>
      <c r="FP189" s="41">
        <v>43585</v>
      </c>
      <c r="FQ189" s="41" t="str">
        <f>IF(BT189&gt;0,IF(DQ189&gt;0,WORKDAY(DP189,20),IF(DH189&gt;0,WORKDAY(DG189,30),IF(DC189&gt;0,WORKDAY(DB189,40),FP189))),"-")</f>
        <v>-</v>
      </c>
      <c r="FR189" s="14"/>
      <c r="FS189" s="14"/>
      <c r="FT189" s="41" t="str">
        <f>IF(FS189&gt;0,WORKDAY(FP189,10),"-")</f>
        <v>-</v>
      </c>
      <c r="FU189" s="41" t="str">
        <f>IF(FS189&gt;0,WORKDAY(FQ189,10),"-")</f>
        <v>-</v>
      </c>
      <c r="FV189" s="14"/>
      <c r="FW189" s="14"/>
      <c r="FX189" s="205"/>
      <c r="FY189" s="41">
        <v>43585</v>
      </c>
      <c r="FZ189" s="41" t="str">
        <f>IF(CC189&gt;0,IF(DZ189&gt;0,WORKDAY(DY189,20),IF(DQ189&gt;0,WORKDAY(DP189,30),IF(DL189&gt;0,WORKDAY(DK189,40),FY189))),"-")</f>
        <v>-</v>
      </c>
      <c r="GA189" s="14"/>
      <c r="GB189" s="14"/>
      <c r="GC189" s="41" t="str">
        <f>IF(GB189&gt;0,WORKDAY(FY189,10),"-")</f>
        <v>-</v>
      </c>
      <c r="GD189" s="41" t="str">
        <f>IF(GB189&gt;0,WORKDAY(FZ189,10),"-")</f>
        <v>-</v>
      </c>
      <c r="GE189" s="14"/>
      <c r="GF189" s="14"/>
      <c r="GG189" s="205"/>
      <c r="GH189" s="41"/>
      <c r="GI189" s="41"/>
      <c r="GJ189" s="14"/>
      <c r="GK189" s="14"/>
      <c r="GL189" s="41" t="str">
        <f>IF(GK189&gt;0,WORKDAY(GH189,10),"-")</f>
        <v>-</v>
      </c>
      <c r="GM189" s="41" t="str">
        <f>IF(GK189&gt;0,WORKDAY(GI189,10),"-")</f>
        <v>-</v>
      </c>
      <c r="GN189" s="14"/>
      <c r="GO189" s="14"/>
      <c r="GP189" s="228"/>
      <c r="GQ189" s="295"/>
      <c r="GR189" s="295"/>
      <c r="GS189" s="295"/>
      <c r="GT189" s="295"/>
      <c r="GU189" s="295"/>
      <c r="GV189" s="295"/>
      <c r="GW189" s="295"/>
      <c r="GX189" s="295"/>
      <c r="GY189" s="295"/>
      <c r="GZ189" s="147"/>
      <c r="HA189" s="143">
        <f t="shared" ca="1" si="164"/>
        <v>1</v>
      </c>
      <c r="HB189" s="44">
        <f t="shared" ca="1" si="165"/>
        <v>1.3819095477386936E-3</v>
      </c>
      <c r="HC189" s="44">
        <f t="shared" ca="1" si="166"/>
        <v>2.5125628140703518E-3</v>
      </c>
      <c r="HD189" s="44">
        <f t="shared" ca="1" si="167"/>
        <v>2.2357723577235778E-3</v>
      </c>
      <c r="HE189" s="44">
        <f t="shared" ca="1" si="168"/>
        <v>4.0650406504065045E-3</v>
      </c>
      <c r="HF189" s="44"/>
      <c r="HG189" s="44"/>
      <c r="HH189" s="261"/>
      <c r="HI189" s="14" t="str">
        <f t="shared" si="169"/>
        <v>GA</v>
      </c>
      <c r="HJ189" s="41">
        <f t="shared" si="170"/>
        <v>43987</v>
      </c>
      <c r="HK189" s="267" t="str">
        <f t="shared" si="171"/>
        <v>A1</v>
      </c>
      <c r="HL189" s="268" t="str">
        <f t="shared" si="172"/>
        <v>0055-P2-GA1-CPC-TRM-00505</v>
      </c>
      <c r="HM189" s="320">
        <v>1</v>
      </c>
      <c r="HN189" t="s">
        <v>828</v>
      </c>
      <c r="HO189" s="351">
        <f t="shared" si="173"/>
        <v>1</v>
      </c>
      <c r="HP189" s="351" t="str">
        <f t="shared" si="174"/>
        <v>не выгружено 00</v>
      </c>
      <c r="HQ189" s="351" t="str">
        <f t="shared" si="175"/>
        <v>выгружено A1</v>
      </c>
      <c r="HR189" s="351">
        <f t="shared" si="176"/>
        <v>1</v>
      </c>
      <c r="HS189" s="351" t="b">
        <f t="shared" si="177"/>
        <v>0</v>
      </c>
      <c r="HT189" s="351" t="str">
        <f t="shared" si="178"/>
        <v>Выпустить в 00</v>
      </c>
      <c r="HU189" s="351" t="str">
        <f t="shared" si="179"/>
        <v>0055-P2-CPC-GA1-TRM-00409</v>
      </c>
      <c r="HV189" s="351">
        <f t="shared" si="180"/>
        <v>43987</v>
      </c>
      <c r="HW189" s="351" t="str">
        <f t="shared" si="181"/>
        <v>0055-P2-CPC-GA1-TRM-00409</v>
      </c>
      <c r="HX189" s="351">
        <f t="shared" si="182"/>
        <v>44033</v>
      </c>
      <c r="HY189" s="364"/>
      <c r="HZ189" s="361" t="str">
        <f t="shared" si="183"/>
        <v>выгружено</v>
      </c>
      <c r="IA189" s="361" t="str">
        <f t="shared" si="184"/>
        <v>A1</v>
      </c>
      <c r="IB189" s="361">
        <f t="shared" si="185"/>
        <v>1</v>
      </c>
      <c r="IC189" s="361">
        <f t="shared" si="186"/>
        <v>1</v>
      </c>
      <c r="ID189" s="351" t="str">
        <f t="shared" si="187"/>
        <v>1</v>
      </c>
      <c r="IE189" s="351" t="s">
        <v>894</v>
      </c>
      <c r="IF189" s="356">
        <v>1</v>
      </c>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row>
    <row r="190" spans="1:287" s="1" customFormat="1" ht="57">
      <c r="A190" s="15"/>
      <c r="B190" s="31" t="s">
        <v>164</v>
      </c>
      <c r="C190" s="31" t="s">
        <v>165</v>
      </c>
      <c r="D190" s="14"/>
      <c r="E190" s="14"/>
      <c r="F190" s="14"/>
      <c r="G190" s="14"/>
      <c r="H190" s="14" t="s">
        <v>723</v>
      </c>
      <c r="I190" s="14" t="s">
        <v>724</v>
      </c>
      <c r="J190" s="14"/>
      <c r="K190" s="14"/>
      <c r="L190" s="14"/>
      <c r="M190" s="14"/>
      <c r="N190" s="14"/>
      <c r="O190" s="14"/>
      <c r="P190" s="14" t="s">
        <v>727</v>
      </c>
      <c r="Q190" s="14" t="s">
        <v>728</v>
      </c>
      <c r="R190" s="14" t="s">
        <v>212</v>
      </c>
      <c r="S190" s="14" t="s">
        <v>397</v>
      </c>
      <c r="T190" s="14" t="s">
        <v>398</v>
      </c>
      <c r="U190" s="14" t="s">
        <v>166</v>
      </c>
      <c r="V190" s="14"/>
      <c r="W190" s="31" t="str">
        <f>CONCATENATE(X190,"-",Y190,"-",Z190,AA190,,AB190,"-",AC190)</f>
        <v>4-11-JDMCU-0002</v>
      </c>
      <c r="X190" s="31">
        <v>4</v>
      </c>
      <c r="Y190" s="31" t="s">
        <v>190</v>
      </c>
      <c r="Z190" s="31" t="s">
        <v>330</v>
      </c>
      <c r="AA190" s="31" t="s">
        <v>333</v>
      </c>
      <c r="AB190" s="31" t="s">
        <v>392</v>
      </c>
      <c r="AC190" s="31" t="s">
        <v>198</v>
      </c>
      <c r="AD190" s="14"/>
      <c r="AE190" s="31">
        <v>3</v>
      </c>
      <c r="AF190" s="31" t="s">
        <v>189</v>
      </c>
      <c r="AG190" s="31" t="s">
        <v>190</v>
      </c>
      <c r="AH190" s="31">
        <v>422</v>
      </c>
      <c r="AI190" s="31" t="s">
        <v>199</v>
      </c>
      <c r="AJ190" s="14"/>
      <c r="AK190" s="14"/>
      <c r="AL190" s="14" t="s">
        <v>127</v>
      </c>
      <c r="AM190" s="14"/>
      <c r="AN190" s="14" t="s">
        <v>177</v>
      </c>
      <c r="AO190" s="14" t="str">
        <f>CONCATENATE("0055-",B190,"-",C190,"-","4",".",AE190,".",AF190,".",AG190,".",AH190,"-",AL190,".",AN190,"-",AI190)</f>
        <v>0055-CPC-GA1-4.3.3.11.422-ATH1.V0-0003</v>
      </c>
      <c r="AP190" s="14" t="str">
        <f>CONCATENATE("0055-",B190,"-",C190,"-","4",".",AE190,".",AF190,".",AG190,".",AH190,"-",AL190,"-",AN190,"-",AI190,"_",BD190,"_",U190)</f>
        <v>0055-CPC-GA1-4.3.3.11.422-ATH1-V0-0003_A1_ER</v>
      </c>
      <c r="AQ190" s="21" t="s">
        <v>354</v>
      </c>
      <c r="AR190" s="21" t="s">
        <v>433</v>
      </c>
      <c r="AS190" s="21" t="s">
        <v>623</v>
      </c>
      <c r="AT190" s="21" t="s">
        <v>622</v>
      </c>
      <c r="AU190" s="21" t="s">
        <v>351</v>
      </c>
      <c r="AV190" s="21" t="s">
        <v>367</v>
      </c>
      <c r="AW190" s="21" t="str">
        <f>CONCATENATE(AQ190," ",AS190,CHAR(10),W190,CHAR(10),AU190)</f>
        <v>DCS Marshalling Cabinet for IS and NON-IS channels
4-11-JDMCU-0002
General view drawings</v>
      </c>
      <c r="AX190" s="21" t="str">
        <f>CONCATENATE(AR190," ",AT190,CHAR(10),W190,CHAR(10),AV190)</f>
        <v>Шкаф кроссовый РСУ, аналоговые и дискретные сигналы, искробезопасный и неискробезопасный
4-11-JDMCU-0002
Чертеж общего вида</v>
      </c>
      <c r="AY190" s="14"/>
      <c r="AZ190" s="14" t="s">
        <v>798</v>
      </c>
      <c r="BA190" s="14" t="s">
        <v>600</v>
      </c>
      <c r="BB190" s="14" t="str">
        <f t="shared" si="190"/>
        <v>A1</v>
      </c>
      <c r="BC190" s="14" t="str">
        <f t="shared" si="206"/>
        <v>IFR</v>
      </c>
      <c r="BD190" s="14" t="str">
        <f>BB190</f>
        <v>A1</v>
      </c>
      <c r="BE190" s="14"/>
      <c r="BF190" s="14"/>
      <c r="BG190" s="20"/>
      <c r="BH190" s="14"/>
      <c r="BI190" s="14"/>
      <c r="BJ190" s="336">
        <v>44088</v>
      </c>
      <c r="BK190" s="336">
        <f ca="1">IF(BM190&gt;0,BL190,IF(BJ190&lt;TODAY(),TODAY()+10,BJ190))</f>
        <v>43987</v>
      </c>
      <c r="BL190" s="41">
        <v>43987</v>
      </c>
      <c r="BM190" s="14" t="s">
        <v>858</v>
      </c>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336">
        <f>WORKDAY(BJ190,20)</f>
        <v>44116</v>
      </c>
      <c r="CR190" s="336">
        <f ca="1">IF(BM190&gt;0,WORKDAY(BK190,20),"-")</f>
        <v>44015</v>
      </c>
      <c r="CS190" s="336">
        <v>44033</v>
      </c>
      <c r="CT190" s="325" t="s">
        <v>905</v>
      </c>
      <c r="CU190" s="143">
        <v>1</v>
      </c>
      <c r="CV190" s="41">
        <f>WORKDAY(CQ190,10)</f>
        <v>44130</v>
      </c>
      <c r="CW190" s="41">
        <f ca="1">IF(CT190&gt;0,WORKDAY(CR190,10),"-")</f>
        <v>44029</v>
      </c>
      <c r="CX190" s="14"/>
      <c r="CY190" s="14"/>
      <c r="CZ190" s="41" t="str">
        <f>IF(CY190&gt;0,WORKDAY(CV190,10),"-")</f>
        <v>-</v>
      </c>
      <c r="DA190" s="41" t="str">
        <f>IF(CY190&gt;0,WORKDAY(CW190,10),"-")</f>
        <v>-</v>
      </c>
      <c r="DB190" s="14"/>
      <c r="DC190" s="14"/>
      <c r="DD190" s="143"/>
      <c r="DE190" s="41" t="str">
        <f>IF(DC190&gt;0,WORKDAY(CZ190,10),"-")</f>
        <v>-</v>
      </c>
      <c r="DF190" s="41" t="str">
        <f>IF(DC190&gt;0,WORKDAY(DA190,10),"-")</f>
        <v>-</v>
      </c>
      <c r="DG190" s="14"/>
      <c r="DH190" s="14"/>
      <c r="DI190" s="41" t="str">
        <f>IF(DH190&gt;0,WORKDAY(DE190,10),"-")</f>
        <v>-</v>
      </c>
      <c r="DJ190" s="41" t="str">
        <f>IF(DH190&gt;0,WORKDAY(DF190,10),"-")</f>
        <v>-</v>
      </c>
      <c r="DK190" s="14"/>
      <c r="DL190" s="14"/>
      <c r="DM190" s="143"/>
      <c r="DN190" s="41" t="str">
        <f>IF(DL190&gt;0,WORKDAY(DI190,10),"-")</f>
        <v>-</v>
      </c>
      <c r="DO190" s="41" t="str">
        <f>IF(DL190&gt;0,WORKDAY(DJ190,10),"-")</f>
        <v>-</v>
      </c>
      <c r="DP190" s="14"/>
      <c r="DQ190" s="14"/>
      <c r="DR190" s="41" t="str">
        <f>IF(DQ190&gt;0,WORKDAY(DN190,10),"-")</f>
        <v>-</v>
      </c>
      <c r="DS190" s="41" t="str">
        <f>IF(DQ190&gt;0,WORKDAY(DO190,10),"-")</f>
        <v>-</v>
      </c>
      <c r="DT190" s="14"/>
      <c r="DU190" s="14"/>
      <c r="DV190" s="205"/>
      <c r="DW190" s="41" t="str">
        <f>IF(DU190&gt;0,WORKDAY(DR190,10),"-")</f>
        <v>-</v>
      </c>
      <c r="DX190" s="41" t="str">
        <f>IF(DU190&gt;0,WORKDAY(DS190,10),"-")</f>
        <v>-</v>
      </c>
      <c r="DY190" s="14"/>
      <c r="DZ190" s="14"/>
      <c r="EA190" s="41" t="str">
        <f>IF(DZ190&gt;0,WORKDAY(DW190,10),"-")</f>
        <v>-</v>
      </c>
      <c r="EB190" s="41" t="str">
        <f>IF(DZ190&gt;0,WORKDAY(DX190,10),"-")</f>
        <v>-</v>
      </c>
      <c r="EC190" s="14"/>
      <c r="ED190" s="14"/>
      <c r="EE190" s="205"/>
      <c r="EF190" s="41" t="str">
        <f>IF(ED190&gt;0,WORKDAY(EA190,10),"-")</f>
        <v>-</v>
      </c>
      <c r="EG190" s="41" t="str">
        <f>IF(ED190&gt;0,WORKDAY(EB190,10),"-")</f>
        <v>-</v>
      </c>
      <c r="EH190" s="14"/>
      <c r="EI190" s="14"/>
      <c r="EJ190" s="41" t="str">
        <f>IF(EI190&gt;0,WORKDAY(EF190,10),"-")</f>
        <v>-</v>
      </c>
      <c r="EK190" s="41" t="str">
        <f>IF(EI190&gt;0,WORKDAY(EG190,10),"-")</f>
        <v>-</v>
      </c>
      <c r="EL190" s="14"/>
      <c r="EM190" s="14"/>
      <c r="EN190" s="205"/>
      <c r="EO190" s="41" t="str">
        <f>IF(EM190&gt;0,WORKDAY(EJ190,10),"-")</f>
        <v>-</v>
      </c>
      <c r="EP190" s="41" t="str">
        <f>IF(EM190&gt;0,WORKDAY(EK190,10),"-")</f>
        <v>-</v>
      </c>
      <c r="EQ190" s="14"/>
      <c r="ER190" s="14"/>
      <c r="ES190" s="41" t="str">
        <f>IF(ER190&gt;0,WORKDAY(EO190,10),"-")</f>
        <v>-</v>
      </c>
      <c r="ET190" s="41" t="str">
        <f>IF(ER190&gt;0,WORKDAY(EP190,10),"-")</f>
        <v>-</v>
      </c>
      <c r="EU190" s="14"/>
      <c r="EV190" s="14"/>
      <c r="EW190" s="205"/>
      <c r="EX190" s="41" t="str">
        <f>IF(EV190&gt;0,WORKDAY(ES190,10),"-")</f>
        <v>-</v>
      </c>
      <c r="EY190" s="41" t="str">
        <f>IF(EV190&gt;0,WORKDAY(ET190,10),"-")</f>
        <v>-</v>
      </c>
      <c r="EZ190" s="14"/>
      <c r="FA190" s="14"/>
      <c r="FB190" s="41" t="str">
        <f>IF(FA190&gt;0,WORKDAY(EX190,10),"-")</f>
        <v>-</v>
      </c>
      <c r="FC190" s="41" t="str">
        <f>IF(FA190&gt;0,WORKDAY(EY190,10),"-")</f>
        <v>-</v>
      </c>
      <c r="FD190" s="14"/>
      <c r="FE190" s="14"/>
      <c r="FF190" s="295"/>
      <c r="FG190" s="41">
        <v>43585</v>
      </c>
      <c r="FH190" s="41">
        <f ca="1">IF(BK190&gt;0,IF(DH190&gt;0,WORKDAY(DG190,20),IF(CY190&gt;0,WORKDAY(CX190,30),IF(CT190&gt;0,WORKDAY(CS190,40),FG190))),"-")</f>
        <v>44089</v>
      </c>
      <c r="FI190" s="14"/>
      <c r="FJ190" s="14"/>
      <c r="FK190" s="41" t="str">
        <f>IF(FJ190&gt;0,WORKDAY(FG190,10),"-")</f>
        <v>-</v>
      </c>
      <c r="FL190" s="41" t="str">
        <f>IF(FJ190&gt;0,WORKDAY(FH190,10),"-")</f>
        <v>-</v>
      </c>
      <c r="FM190" s="14"/>
      <c r="FN190" s="14"/>
      <c r="FO190" s="143"/>
      <c r="FP190" s="41">
        <v>43585</v>
      </c>
      <c r="FQ190" s="41" t="str">
        <f>IF(BT190&gt;0,IF(DQ190&gt;0,WORKDAY(DP190,20),IF(DH190&gt;0,WORKDAY(DG190,30),IF(DC190&gt;0,WORKDAY(DB190,40),FP190))),"-")</f>
        <v>-</v>
      </c>
      <c r="FR190" s="14"/>
      <c r="FS190" s="14"/>
      <c r="FT190" s="41" t="str">
        <f>IF(FS190&gt;0,WORKDAY(FP190,10),"-")</f>
        <v>-</v>
      </c>
      <c r="FU190" s="41" t="str">
        <f>IF(FS190&gt;0,WORKDAY(FQ190,10),"-")</f>
        <v>-</v>
      </c>
      <c r="FV190" s="14"/>
      <c r="FW190" s="14"/>
      <c r="FX190" s="205"/>
      <c r="FY190" s="41">
        <v>43585</v>
      </c>
      <c r="FZ190" s="41" t="str">
        <f>IF(CC190&gt;0,IF(DZ190&gt;0,WORKDAY(DY190,20),IF(DQ190&gt;0,WORKDAY(DP190,30),IF(DL190&gt;0,WORKDAY(DK190,40),FY190))),"-")</f>
        <v>-</v>
      </c>
      <c r="GA190" s="14"/>
      <c r="GB190" s="14"/>
      <c r="GC190" s="41" t="str">
        <f>IF(GB190&gt;0,WORKDAY(FY190,10),"-")</f>
        <v>-</v>
      </c>
      <c r="GD190" s="41" t="str">
        <f>IF(GB190&gt;0,WORKDAY(FZ190,10),"-")</f>
        <v>-</v>
      </c>
      <c r="GE190" s="14"/>
      <c r="GF190" s="14"/>
      <c r="GG190" s="205"/>
      <c r="GH190" s="41"/>
      <c r="GI190" s="41"/>
      <c r="GJ190" s="14"/>
      <c r="GK190" s="14"/>
      <c r="GL190" s="41" t="str">
        <f>IF(GK190&gt;0,WORKDAY(GH190,10),"-")</f>
        <v>-</v>
      </c>
      <c r="GM190" s="41" t="str">
        <f>IF(GK190&gt;0,WORKDAY(GI190,10),"-")</f>
        <v>-</v>
      </c>
      <c r="GN190" s="14"/>
      <c r="GO190" s="14"/>
      <c r="GP190" s="228"/>
      <c r="GQ190" s="295"/>
      <c r="GR190" s="295"/>
      <c r="GS190" s="295"/>
      <c r="GT190" s="295"/>
      <c r="GU190" s="295"/>
      <c r="GV190" s="295"/>
      <c r="GW190" s="295"/>
      <c r="GX190" s="295"/>
      <c r="GY190" s="295"/>
      <c r="GZ190" s="147"/>
      <c r="HA190" s="143">
        <f t="shared" ca="1" si="164"/>
        <v>1</v>
      </c>
      <c r="HB190" s="44">
        <f t="shared" ca="1" si="165"/>
        <v>1.3819095477386936E-3</v>
      </c>
      <c r="HC190" s="44">
        <f t="shared" ca="1" si="166"/>
        <v>2.5125628140703518E-3</v>
      </c>
      <c r="HD190" s="44">
        <f t="shared" ca="1" si="167"/>
        <v>2.2357723577235778E-3</v>
      </c>
      <c r="HE190" s="44">
        <f t="shared" ca="1" si="168"/>
        <v>4.0650406504065045E-3</v>
      </c>
      <c r="HF190" s="44"/>
      <c r="HG190" s="44"/>
      <c r="HH190" s="261"/>
      <c r="HI190" s="14" t="str">
        <f t="shared" si="169"/>
        <v>GA</v>
      </c>
      <c r="HJ190" s="41">
        <f t="shared" si="170"/>
        <v>43987</v>
      </c>
      <c r="HK190" s="267" t="str">
        <f t="shared" si="171"/>
        <v>A1</v>
      </c>
      <c r="HL190" s="268" t="str">
        <f t="shared" si="172"/>
        <v>0055-P2-GA1-CPC-TRM-00505</v>
      </c>
      <c r="HM190" s="320">
        <v>1</v>
      </c>
      <c r="HN190" t="s">
        <v>828</v>
      </c>
      <c r="HO190" s="351">
        <f t="shared" si="173"/>
        <v>1</v>
      </c>
      <c r="HP190" s="351" t="str">
        <f t="shared" si="174"/>
        <v>не выгружено 00</v>
      </c>
      <c r="HQ190" s="351" t="str">
        <f t="shared" si="175"/>
        <v>выгружено A1</v>
      </c>
      <c r="HR190" s="351">
        <f t="shared" si="176"/>
        <v>1</v>
      </c>
      <c r="HS190" s="351" t="b">
        <f t="shared" si="177"/>
        <v>0</v>
      </c>
      <c r="HT190" s="351" t="str">
        <f t="shared" si="178"/>
        <v>Выпустить в 00</v>
      </c>
      <c r="HU190" s="351" t="str">
        <f t="shared" si="179"/>
        <v>0055-P2-CPC-GA1-TRM-00409</v>
      </c>
      <c r="HV190" s="351">
        <f t="shared" si="180"/>
        <v>43987</v>
      </c>
      <c r="HW190" s="351" t="str">
        <f t="shared" si="181"/>
        <v>0055-P2-CPC-GA1-TRM-00409</v>
      </c>
      <c r="HX190" s="351">
        <f t="shared" si="182"/>
        <v>44033</v>
      </c>
      <c r="HY190" s="364"/>
      <c r="HZ190" s="361" t="str">
        <f t="shared" si="183"/>
        <v>выгружено</v>
      </c>
      <c r="IA190" s="361" t="str">
        <f t="shared" si="184"/>
        <v>A1</v>
      </c>
      <c r="IB190" s="361">
        <f t="shared" si="185"/>
        <v>1</v>
      </c>
      <c r="IC190" s="361">
        <f t="shared" si="186"/>
        <v>1</v>
      </c>
      <c r="ID190" s="351" t="str">
        <f t="shared" si="187"/>
        <v>1</v>
      </c>
      <c r="IE190" s="351" t="s">
        <v>894</v>
      </c>
      <c r="IF190" s="356">
        <v>1</v>
      </c>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row>
    <row r="191" spans="1:287" s="1" customFormat="1" ht="57">
      <c r="A191" s="15"/>
      <c r="B191" s="31" t="s">
        <v>164</v>
      </c>
      <c r="C191" s="31" t="s">
        <v>165</v>
      </c>
      <c r="D191" s="14"/>
      <c r="E191" s="14"/>
      <c r="F191" s="14"/>
      <c r="G191" s="14"/>
      <c r="H191" s="14" t="s">
        <v>723</v>
      </c>
      <c r="I191" s="14" t="s">
        <v>724</v>
      </c>
      <c r="J191" s="14"/>
      <c r="K191" s="14"/>
      <c r="L191" s="14"/>
      <c r="M191" s="14"/>
      <c r="N191" s="14"/>
      <c r="O191" s="14"/>
      <c r="P191" s="14" t="s">
        <v>727</v>
      </c>
      <c r="Q191" s="14" t="s">
        <v>728</v>
      </c>
      <c r="R191" s="14" t="s">
        <v>212</v>
      </c>
      <c r="S191" s="14" t="s">
        <v>397</v>
      </c>
      <c r="T191" s="14" t="s">
        <v>398</v>
      </c>
      <c r="U191" s="14" t="s">
        <v>166</v>
      </c>
      <c r="V191" s="14"/>
      <c r="W191" s="31" t="str">
        <f>CONCATENATE(X191,"-",Y191,"-",Z191,AA191,,AB191,"-",AC191)</f>
        <v>4-11-JDMCU-0002</v>
      </c>
      <c r="X191" s="31">
        <v>4</v>
      </c>
      <c r="Y191" s="31" t="s">
        <v>190</v>
      </c>
      <c r="Z191" s="31" t="s">
        <v>330</v>
      </c>
      <c r="AA191" s="31" t="s">
        <v>333</v>
      </c>
      <c r="AB191" s="31" t="s">
        <v>392</v>
      </c>
      <c r="AC191" s="31" t="s">
        <v>198</v>
      </c>
      <c r="AD191" s="14"/>
      <c r="AE191" s="31">
        <v>3</v>
      </c>
      <c r="AF191" s="31" t="s">
        <v>189</v>
      </c>
      <c r="AG191" s="31" t="s">
        <v>190</v>
      </c>
      <c r="AH191" s="31">
        <v>422</v>
      </c>
      <c r="AI191" s="31" t="s">
        <v>199</v>
      </c>
      <c r="AJ191" s="14"/>
      <c r="AK191" s="14"/>
      <c r="AL191" s="14" t="s">
        <v>127</v>
      </c>
      <c r="AM191" s="14"/>
      <c r="AN191" s="14" t="s">
        <v>178</v>
      </c>
      <c r="AO191" s="14" t="str">
        <f>CONCATENATE("0055-",B191,"-",C191,"-","4",".",AE191,".",AF191,".",AG191,".",AH191,"-",AL191,".",AN191,"-",AI191)</f>
        <v>0055-CPC-GA1-4.3.3.11.422-ATH1.SB-0003</v>
      </c>
      <c r="AP191" s="14" t="str">
        <f>CONCATENATE("0055-",B191,"-",C191,"-","4",".",AE191,".",AF191,".",AG191,".",AH191,"-",AL191,"-",AN191,"-",AI191,"_",BD191,"_",U191)</f>
        <v>0055-CPC-GA1-4.3.3.11.422-ATH1-SB-0003_A1_ER</v>
      </c>
      <c r="AQ191" s="21" t="s">
        <v>354</v>
      </c>
      <c r="AR191" s="21" t="s">
        <v>433</v>
      </c>
      <c r="AS191" s="21" t="s">
        <v>623</v>
      </c>
      <c r="AT191" s="21" t="s">
        <v>622</v>
      </c>
      <c r="AU191" s="21" t="s">
        <v>352</v>
      </c>
      <c r="AV191" s="21" t="s">
        <v>368</v>
      </c>
      <c r="AW191" s="21" t="str">
        <f>CONCATENATE(AQ191," ",AS191,CHAR(10),W191,CHAR(10),AU191)</f>
        <v>DCS Marshalling Cabinet for IS and NON-IS channels
4-11-JDMCU-0002
Electrical circuits</v>
      </c>
      <c r="AX191" s="21" t="str">
        <f>CONCATENATE(AR191," ",AT191,CHAR(10),W191,CHAR(10),AV191)</f>
        <v>Шкаф кроссовый РСУ, аналоговые и дискретные сигналы, искробезопасный и неискробезопасный
4-11-JDMCU-0002
Схема электрическая принципиальная</v>
      </c>
      <c r="AY191" s="14"/>
      <c r="AZ191" s="14" t="s">
        <v>798</v>
      </c>
      <c r="BA191" s="14" t="s">
        <v>600</v>
      </c>
      <c r="BB191" s="14" t="str">
        <f t="shared" si="190"/>
        <v>A1</v>
      </c>
      <c r="BC191" s="14" t="str">
        <f t="shared" si="206"/>
        <v>IFR</v>
      </c>
      <c r="BD191" s="14" t="str">
        <f>BB191</f>
        <v>A1</v>
      </c>
      <c r="BE191" s="14"/>
      <c r="BF191" s="14"/>
      <c r="BG191" s="20"/>
      <c r="BH191" s="14"/>
      <c r="BI191" s="14"/>
      <c r="BJ191" s="336">
        <v>44088</v>
      </c>
      <c r="BK191" s="336">
        <f ca="1">IF(BM191&gt;0,BL191,IF(BJ191&lt;TODAY(),TODAY()+10,BJ191))</f>
        <v>43987</v>
      </c>
      <c r="BL191" s="41">
        <v>43987</v>
      </c>
      <c r="BM191" s="14" t="s">
        <v>858</v>
      </c>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336">
        <f>WORKDAY(BJ191,20)</f>
        <v>44116</v>
      </c>
      <c r="CR191" s="336">
        <f ca="1">IF(BM191&gt;0,WORKDAY(BK191,20),"-")</f>
        <v>44015</v>
      </c>
      <c r="CS191" s="336">
        <v>44033</v>
      </c>
      <c r="CT191" s="325" t="s">
        <v>905</v>
      </c>
      <c r="CU191" s="143">
        <v>1</v>
      </c>
      <c r="CV191" s="41">
        <f>WORKDAY(CQ191,10)</f>
        <v>44130</v>
      </c>
      <c r="CW191" s="41">
        <f ca="1">IF(CT191&gt;0,WORKDAY(CR191,10),"-")</f>
        <v>44029</v>
      </c>
      <c r="CX191" s="14"/>
      <c r="CY191" s="14"/>
      <c r="CZ191" s="41" t="str">
        <f>IF(CY191&gt;0,WORKDAY(CV191,10),"-")</f>
        <v>-</v>
      </c>
      <c r="DA191" s="41" t="str">
        <f>IF(CY191&gt;0,WORKDAY(CW191,10),"-")</f>
        <v>-</v>
      </c>
      <c r="DB191" s="14"/>
      <c r="DC191" s="14"/>
      <c r="DD191" s="143"/>
      <c r="DE191" s="41" t="str">
        <f>IF(DC191&gt;0,WORKDAY(CZ191,10),"-")</f>
        <v>-</v>
      </c>
      <c r="DF191" s="41" t="str">
        <f>IF(DC191&gt;0,WORKDAY(DA191,10),"-")</f>
        <v>-</v>
      </c>
      <c r="DG191" s="14"/>
      <c r="DH191" s="14"/>
      <c r="DI191" s="41" t="str">
        <f>IF(DH191&gt;0,WORKDAY(DE191,10),"-")</f>
        <v>-</v>
      </c>
      <c r="DJ191" s="41" t="str">
        <f>IF(DH191&gt;0,WORKDAY(DF191,10),"-")</f>
        <v>-</v>
      </c>
      <c r="DK191" s="14"/>
      <c r="DL191" s="14"/>
      <c r="DM191" s="143"/>
      <c r="DN191" s="41" t="str">
        <f>IF(DL191&gt;0,WORKDAY(DI191,10),"-")</f>
        <v>-</v>
      </c>
      <c r="DO191" s="41" t="str">
        <f>IF(DL191&gt;0,WORKDAY(DJ191,10),"-")</f>
        <v>-</v>
      </c>
      <c r="DP191" s="14"/>
      <c r="DQ191" s="14"/>
      <c r="DR191" s="41" t="str">
        <f>IF(DQ191&gt;0,WORKDAY(DN191,10),"-")</f>
        <v>-</v>
      </c>
      <c r="DS191" s="41" t="str">
        <f>IF(DQ191&gt;0,WORKDAY(DO191,10),"-")</f>
        <v>-</v>
      </c>
      <c r="DT191" s="14"/>
      <c r="DU191" s="14"/>
      <c r="DV191" s="205"/>
      <c r="DW191" s="41" t="str">
        <f>IF(DU191&gt;0,WORKDAY(DR191,10),"-")</f>
        <v>-</v>
      </c>
      <c r="DX191" s="41" t="str">
        <f>IF(DU191&gt;0,WORKDAY(DS191,10),"-")</f>
        <v>-</v>
      </c>
      <c r="DY191" s="14"/>
      <c r="DZ191" s="14"/>
      <c r="EA191" s="41" t="str">
        <f>IF(DZ191&gt;0,WORKDAY(DW191,10),"-")</f>
        <v>-</v>
      </c>
      <c r="EB191" s="41" t="str">
        <f>IF(DZ191&gt;0,WORKDAY(DX191,10),"-")</f>
        <v>-</v>
      </c>
      <c r="EC191" s="14"/>
      <c r="ED191" s="14"/>
      <c r="EE191" s="205"/>
      <c r="EF191" s="41" t="str">
        <f>IF(ED191&gt;0,WORKDAY(EA191,10),"-")</f>
        <v>-</v>
      </c>
      <c r="EG191" s="41" t="str">
        <f>IF(ED191&gt;0,WORKDAY(EB191,10),"-")</f>
        <v>-</v>
      </c>
      <c r="EH191" s="14"/>
      <c r="EI191" s="14"/>
      <c r="EJ191" s="41" t="str">
        <f>IF(EI191&gt;0,WORKDAY(EF191,10),"-")</f>
        <v>-</v>
      </c>
      <c r="EK191" s="41" t="str">
        <f>IF(EI191&gt;0,WORKDAY(EG191,10),"-")</f>
        <v>-</v>
      </c>
      <c r="EL191" s="14"/>
      <c r="EM191" s="14"/>
      <c r="EN191" s="205"/>
      <c r="EO191" s="41" t="str">
        <f>IF(EM191&gt;0,WORKDAY(EJ191,10),"-")</f>
        <v>-</v>
      </c>
      <c r="EP191" s="41" t="str">
        <f>IF(EM191&gt;0,WORKDAY(EK191,10),"-")</f>
        <v>-</v>
      </c>
      <c r="EQ191" s="14"/>
      <c r="ER191" s="14"/>
      <c r="ES191" s="41" t="str">
        <f>IF(ER191&gt;0,WORKDAY(EO191,10),"-")</f>
        <v>-</v>
      </c>
      <c r="ET191" s="41" t="str">
        <f>IF(ER191&gt;0,WORKDAY(EP191,10),"-")</f>
        <v>-</v>
      </c>
      <c r="EU191" s="14"/>
      <c r="EV191" s="14"/>
      <c r="EW191" s="205"/>
      <c r="EX191" s="41" t="str">
        <f>IF(EV191&gt;0,WORKDAY(ES191,10),"-")</f>
        <v>-</v>
      </c>
      <c r="EY191" s="41" t="str">
        <f>IF(EV191&gt;0,WORKDAY(ET191,10),"-")</f>
        <v>-</v>
      </c>
      <c r="EZ191" s="14"/>
      <c r="FA191" s="14"/>
      <c r="FB191" s="41" t="str">
        <f>IF(FA191&gt;0,WORKDAY(EX191,10),"-")</f>
        <v>-</v>
      </c>
      <c r="FC191" s="41" t="str">
        <f>IF(FA191&gt;0,WORKDAY(EY191,10),"-")</f>
        <v>-</v>
      </c>
      <c r="FD191" s="14"/>
      <c r="FE191" s="14"/>
      <c r="FF191" s="295"/>
      <c r="FG191" s="41">
        <v>43585</v>
      </c>
      <c r="FH191" s="41">
        <f ca="1">IF(BK191&gt;0,IF(DH191&gt;0,WORKDAY(DG191,20),IF(CY191&gt;0,WORKDAY(CX191,30),IF(CT191&gt;0,WORKDAY(CS191,40),FG191))),"-")</f>
        <v>44089</v>
      </c>
      <c r="FI191" s="14"/>
      <c r="FJ191" s="14"/>
      <c r="FK191" s="41" t="str">
        <f>IF(FJ191&gt;0,WORKDAY(FG191,10),"-")</f>
        <v>-</v>
      </c>
      <c r="FL191" s="41" t="str">
        <f>IF(FJ191&gt;0,WORKDAY(FH191,10),"-")</f>
        <v>-</v>
      </c>
      <c r="FM191" s="14"/>
      <c r="FN191" s="14"/>
      <c r="FO191" s="143"/>
      <c r="FP191" s="41">
        <v>43585</v>
      </c>
      <c r="FQ191" s="41" t="str">
        <f>IF(BT191&gt;0,IF(DQ191&gt;0,WORKDAY(DP191,20),IF(DH191&gt;0,WORKDAY(DG191,30),IF(DC191&gt;0,WORKDAY(DB191,40),FP191))),"-")</f>
        <v>-</v>
      </c>
      <c r="FR191" s="14"/>
      <c r="FS191" s="14"/>
      <c r="FT191" s="41" t="str">
        <f>IF(FS191&gt;0,WORKDAY(FP191,10),"-")</f>
        <v>-</v>
      </c>
      <c r="FU191" s="41" t="str">
        <f>IF(FS191&gt;0,WORKDAY(FQ191,10),"-")</f>
        <v>-</v>
      </c>
      <c r="FV191" s="14"/>
      <c r="FW191" s="14"/>
      <c r="FX191" s="205"/>
      <c r="FY191" s="41">
        <v>43585</v>
      </c>
      <c r="FZ191" s="41" t="str">
        <f>IF(CC191&gt;0,IF(DZ191&gt;0,WORKDAY(DY191,20),IF(DQ191&gt;0,WORKDAY(DP191,30),IF(DL191&gt;0,WORKDAY(DK191,40),FY191))),"-")</f>
        <v>-</v>
      </c>
      <c r="GA191" s="14"/>
      <c r="GB191" s="14"/>
      <c r="GC191" s="41" t="str">
        <f>IF(GB191&gt;0,WORKDAY(FY191,10),"-")</f>
        <v>-</v>
      </c>
      <c r="GD191" s="41" t="str">
        <f>IF(GB191&gt;0,WORKDAY(FZ191,10),"-")</f>
        <v>-</v>
      </c>
      <c r="GE191" s="14"/>
      <c r="GF191" s="14"/>
      <c r="GG191" s="205"/>
      <c r="GH191" s="41"/>
      <c r="GI191" s="41"/>
      <c r="GJ191" s="14"/>
      <c r="GK191" s="14"/>
      <c r="GL191" s="41" t="str">
        <f>IF(GK191&gt;0,WORKDAY(GH191,10),"-")</f>
        <v>-</v>
      </c>
      <c r="GM191" s="41" t="str">
        <f>IF(GK191&gt;0,WORKDAY(GI191,10),"-")</f>
        <v>-</v>
      </c>
      <c r="GN191" s="14"/>
      <c r="GO191" s="14"/>
      <c r="GP191" s="228"/>
      <c r="GQ191" s="295"/>
      <c r="GR191" s="295"/>
      <c r="GS191" s="295"/>
      <c r="GT191" s="295"/>
      <c r="GU191" s="295"/>
      <c r="GV191" s="295"/>
      <c r="GW191" s="295"/>
      <c r="GX191" s="295"/>
      <c r="GY191" s="295"/>
      <c r="GZ191" s="147"/>
      <c r="HA191" s="143">
        <f t="shared" ca="1" si="164"/>
        <v>1</v>
      </c>
      <c r="HB191" s="44">
        <f t="shared" ca="1" si="165"/>
        <v>1.3819095477386936E-3</v>
      </c>
      <c r="HC191" s="44">
        <f t="shared" ca="1" si="166"/>
        <v>2.5125628140703518E-3</v>
      </c>
      <c r="HD191" s="44">
        <f t="shared" ca="1" si="167"/>
        <v>2.2357723577235778E-3</v>
      </c>
      <c r="HE191" s="44">
        <f t="shared" ca="1" si="168"/>
        <v>4.0650406504065045E-3</v>
      </c>
      <c r="HF191" s="44"/>
      <c r="HG191" s="44"/>
      <c r="HH191" s="261"/>
      <c r="HI191" s="14" t="str">
        <f t="shared" si="169"/>
        <v>GA</v>
      </c>
      <c r="HJ191" s="41">
        <f t="shared" si="170"/>
        <v>43987</v>
      </c>
      <c r="HK191" s="267" t="str">
        <f t="shared" si="171"/>
        <v>A1</v>
      </c>
      <c r="HL191" s="268" t="str">
        <f t="shared" si="172"/>
        <v>0055-P2-GA1-CPC-TRM-00505</v>
      </c>
      <c r="HM191" s="320">
        <v>1</v>
      </c>
      <c r="HN191" t="s">
        <v>828</v>
      </c>
      <c r="HO191" s="351">
        <f t="shared" si="173"/>
        <v>1</v>
      </c>
      <c r="HP191" s="351" t="str">
        <f t="shared" si="174"/>
        <v>не выгружено 00</v>
      </c>
      <c r="HQ191" s="351" t="str">
        <f t="shared" si="175"/>
        <v>выгружено A1</v>
      </c>
      <c r="HR191" s="351">
        <f t="shared" si="176"/>
        <v>1</v>
      </c>
      <c r="HS191" s="351" t="b">
        <f t="shared" si="177"/>
        <v>0</v>
      </c>
      <c r="HT191" s="351" t="str">
        <f t="shared" si="178"/>
        <v>Выпустить в 00</v>
      </c>
      <c r="HU191" s="351" t="str">
        <f t="shared" si="179"/>
        <v>0055-P2-CPC-GA1-TRM-00409</v>
      </c>
      <c r="HV191" s="351">
        <f t="shared" si="180"/>
        <v>43987</v>
      </c>
      <c r="HW191" s="351" t="str">
        <f t="shared" si="181"/>
        <v>0055-P2-CPC-GA1-TRM-00409</v>
      </c>
      <c r="HX191" s="351">
        <f t="shared" si="182"/>
        <v>44033</v>
      </c>
      <c r="HY191" s="364"/>
      <c r="HZ191" s="361" t="str">
        <f t="shared" si="183"/>
        <v>выгружено</v>
      </c>
      <c r="IA191" s="361" t="str">
        <f t="shared" si="184"/>
        <v>A1</v>
      </c>
      <c r="IB191" s="361">
        <f t="shared" si="185"/>
        <v>1</v>
      </c>
      <c r="IC191" s="361">
        <f t="shared" si="186"/>
        <v>1</v>
      </c>
      <c r="ID191" s="351" t="str">
        <f t="shared" si="187"/>
        <v>1</v>
      </c>
      <c r="IE191" s="351" t="s">
        <v>894</v>
      </c>
      <c r="IF191" s="356">
        <v>1</v>
      </c>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row>
    <row r="192" spans="1:287" s="1" customFormat="1" ht="57" customHeight="1">
      <c r="A192" s="15"/>
      <c r="B192" s="31" t="s">
        <v>164</v>
      </c>
      <c r="C192" s="31" t="s">
        <v>165</v>
      </c>
      <c r="D192" s="14"/>
      <c r="E192" s="14"/>
      <c r="F192" s="14"/>
      <c r="G192" s="14"/>
      <c r="H192" s="14" t="s">
        <v>723</v>
      </c>
      <c r="I192" s="14" t="s">
        <v>724</v>
      </c>
      <c r="J192" s="14"/>
      <c r="K192" s="14"/>
      <c r="L192" s="14"/>
      <c r="M192" s="14"/>
      <c r="N192" s="14"/>
      <c r="O192" s="14"/>
      <c r="P192" s="14" t="s">
        <v>727</v>
      </c>
      <c r="Q192" s="14" t="s">
        <v>728</v>
      </c>
      <c r="R192" s="14" t="s">
        <v>212</v>
      </c>
      <c r="S192" s="14" t="s">
        <v>397</v>
      </c>
      <c r="T192" s="14" t="s">
        <v>398</v>
      </c>
      <c r="U192" s="14" t="s">
        <v>166</v>
      </c>
      <c r="V192" s="14"/>
      <c r="W192" s="31" t="str">
        <f>CONCATENATE(X192,"-",Y192,"-",Z192,AA192,,AB192,"-",AC192)</f>
        <v>4-11-JDMCU-0002</v>
      </c>
      <c r="X192" s="31">
        <v>4</v>
      </c>
      <c r="Y192" s="31" t="s">
        <v>190</v>
      </c>
      <c r="Z192" s="31" t="s">
        <v>330</v>
      </c>
      <c r="AA192" s="31" t="s">
        <v>333</v>
      </c>
      <c r="AB192" s="31" t="s">
        <v>392</v>
      </c>
      <c r="AC192" s="31" t="s">
        <v>198</v>
      </c>
      <c r="AD192" s="14"/>
      <c r="AE192" s="31">
        <v>3</v>
      </c>
      <c r="AF192" s="31" t="s">
        <v>189</v>
      </c>
      <c r="AG192" s="31" t="s">
        <v>190</v>
      </c>
      <c r="AH192" s="31">
        <v>422</v>
      </c>
      <c r="AI192" s="31" t="s">
        <v>199</v>
      </c>
      <c r="AJ192" s="14"/>
      <c r="AK192" s="14"/>
      <c r="AL192" s="14" t="s">
        <v>127</v>
      </c>
      <c r="AM192" s="14"/>
      <c r="AN192" s="14" t="s">
        <v>675</v>
      </c>
      <c r="AO192" s="14" t="str">
        <f>CONCATENATE("0055-",B192,"-",C192,"-","4",".",AE192,".",AF192,".",AG192,".",AH192,"-",AL192,".",AN192,"-",AI192)</f>
        <v>0055-CPC-GA1-4.3.3.11.422-ATH1.JH-0003</v>
      </c>
      <c r="AP192" s="14" t="str">
        <f>CONCATENATE("0055-",B192,"-",C192,"-","4",".",AE192,".",AF192,".",AG192,".",AH192,"-",AL192,"-",AN192,"-",AI192,"_",BD192,"_",U192)</f>
        <v>0055-CPC-GA1-4.3.3.11.422-ATH1-JH-0003_00_ER</v>
      </c>
      <c r="AQ192" s="21" t="s">
        <v>354</v>
      </c>
      <c r="AR192" s="21" t="s">
        <v>433</v>
      </c>
      <c r="AS192" s="21" t="s">
        <v>623</v>
      </c>
      <c r="AT192" s="21" t="s">
        <v>622</v>
      </c>
      <c r="AU192" s="21" t="s">
        <v>315</v>
      </c>
      <c r="AV192" s="21" t="s">
        <v>316</v>
      </c>
      <c r="AW192" s="21" t="str">
        <f>CONCATENATE(AQ192," ",AS192,CHAR(10),W192,CHAR(10),AU192)</f>
        <v>DCS Marshalling Cabinet for IS and NON-IS channels
4-11-JDMCU-0002
Passport</v>
      </c>
      <c r="AX192" s="21" t="str">
        <f>CONCATENATE(AR192," ",AT192,CHAR(10),W192,CHAR(10),AV192)</f>
        <v>Шкаф кроссовый РСУ, аналоговые и дискретные сигналы, искробезопасный и неискробезопасный
4-11-JDMCU-0002
Паспорт</v>
      </c>
      <c r="AY192" s="14"/>
      <c r="AZ192" s="14" t="s">
        <v>798</v>
      </c>
      <c r="BA192" s="14" t="s">
        <v>600</v>
      </c>
      <c r="BB192" s="14" t="str">
        <f t="shared" si="190"/>
        <v>00</v>
      </c>
      <c r="BC192" s="14" t="str">
        <f t="shared" si="206"/>
        <v>IFU</v>
      </c>
      <c r="BD192" s="14" t="str">
        <f>BB192</f>
        <v>00</v>
      </c>
      <c r="BE192" s="14"/>
      <c r="BF192" s="14"/>
      <c r="BG192" s="20"/>
      <c r="BH192" s="14"/>
      <c r="BI192" s="14"/>
      <c r="BJ192" s="336">
        <v>44088</v>
      </c>
      <c r="BK192" s="336">
        <f ca="1">IF(BM192&gt;0,BL192,IF(BJ192&lt;TODAY(),TODAY()+10,BJ192))</f>
        <v>43997</v>
      </c>
      <c r="BL192" s="41">
        <v>43997</v>
      </c>
      <c r="BM192" s="14" t="s">
        <v>866</v>
      </c>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336">
        <f>WORKDAY(BJ192,20)</f>
        <v>44116</v>
      </c>
      <c r="CR192" s="336">
        <f ca="1">IF(BM192&gt;0,WORKDAY(BK192,20),"-")</f>
        <v>44025</v>
      </c>
      <c r="CS192" s="336">
        <v>44013</v>
      </c>
      <c r="CT192" s="325" t="s">
        <v>903</v>
      </c>
      <c r="CU192" s="143">
        <v>3</v>
      </c>
      <c r="CV192" s="41">
        <f>WORKDAY(CQ192,10)</f>
        <v>44130</v>
      </c>
      <c r="CW192" s="41">
        <f ca="1">IF(CT192&gt;0,WORKDAY(CR192,10),"-")</f>
        <v>44039</v>
      </c>
      <c r="CX192" s="14"/>
      <c r="CY192" s="14"/>
      <c r="CZ192" s="41" t="str">
        <f>IF(CY192&gt;0,WORKDAY(CV192,10),"-")</f>
        <v>-</v>
      </c>
      <c r="DA192" s="41" t="str">
        <f>IF(CY192&gt;0,WORKDAY(CW192,10),"-")</f>
        <v>-</v>
      </c>
      <c r="DB192" s="14"/>
      <c r="DC192" s="14"/>
      <c r="DD192" s="143"/>
      <c r="DE192" s="41" t="str">
        <f>IF(DC192&gt;0,WORKDAY(CZ192,10),"-")</f>
        <v>-</v>
      </c>
      <c r="DF192" s="41" t="str">
        <f>IF(DC192&gt;0,WORKDAY(DA192,10),"-")</f>
        <v>-</v>
      </c>
      <c r="DG192" s="14"/>
      <c r="DH192" s="14"/>
      <c r="DI192" s="41" t="str">
        <f>IF(DH192&gt;0,WORKDAY(DE192,10),"-")</f>
        <v>-</v>
      </c>
      <c r="DJ192" s="41" t="str">
        <f>IF(DH192&gt;0,WORKDAY(DF192,10),"-")</f>
        <v>-</v>
      </c>
      <c r="DK192" s="14"/>
      <c r="DL192" s="14"/>
      <c r="DM192" s="143"/>
      <c r="DN192" s="41" t="str">
        <f>IF(DL192&gt;0,WORKDAY(DI192,10),"-")</f>
        <v>-</v>
      </c>
      <c r="DO192" s="41" t="str">
        <f>IF(DL192&gt;0,WORKDAY(DJ192,10),"-")</f>
        <v>-</v>
      </c>
      <c r="DP192" s="14"/>
      <c r="DQ192" s="14"/>
      <c r="DR192" s="41" t="str">
        <f>IF(DQ192&gt;0,WORKDAY(DN192,10),"-")</f>
        <v>-</v>
      </c>
      <c r="DS192" s="41" t="str">
        <f>IF(DQ192&gt;0,WORKDAY(DO192,10),"-")</f>
        <v>-</v>
      </c>
      <c r="DT192" s="14"/>
      <c r="DU192" s="14"/>
      <c r="DV192" s="205"/>
      <c r="DW192" s="41" t="str">
        <f>IF(DU192&gt;0,WORKDAY(DR192,10),"-")</f>
        <v>-</v>
      </c>
      <c r="DX192" s="41" t="str">
        <f>IF(DU192&gt;0,WORKDAY(DS192,10),"-")</f>
        <v>-</v>
      </c>
      <c r="DY192" s="14"/>
      <c r="DZ192" s="14"/>
      <c r="EA192" s="41" t="str">
        <f>IF(DZ192&gt;0,WORKDAY(DW192,10),"-")</f>
        <v>-</v>
      </c>
      <c r="EB192" s="41" t="str">
        <f>IF(DZ192&gt;0,WORKDAY(DX192,10),"-")</f>
        <v>-</v>
      </c>
      <c r="EC192" s="14"/>
      <c r="ED192" s="14"/>
      <c r="EE192" s="205"/>
      <c r="EF192" s="41" t="str">
        <f>IF(ED192&gt;0,WORKDAY(EA192,10),"-")</f>
        <v>-</v>
      </c>
      <c r="EG192" s="41" t="str">
        <f>IF(ED192&gt;0,WORKDAY(EB192,10),"-")</f>
        <v>-</v>
      </c>
      <c r="EH192" s="14"/>
      <c r="EI192" s="14"/>
      <c r="EJ192" s="41" t="str">
        <f>IF(EI192&gt;0,WORKDAY(EF192,10),"-")</f>
        <v>-</v>
      </c>
      <c r="EK192" s="41" t="str">
        <f>IF(EI192&gt;0,WORKDAY(EG192,10),"-")</f>
        <v>-</v>
      </c>
      <c r="EL192" s="14"/>
      <c r="EM192" s="14"/>
      <c r="EN192" s="205"/>
      <c r="EO192" s="41" t="str">
        <f>IF(EM192&gt;0,WORKDAY(EJ192,10),"-")</f>
        <v>-</v>
      </c>
      <c r="EP192" s="41" t="str">
        <f>IF(EM192&gt;0,WORKDAY(EK192,10),"-")</f>
        <v>-</v>
      </c>
      <c r="EQ192" s="14"/>
      <c r="ER192" s="14"/>
      <c r="ES192" s="41" t="str">
        <f>IF(ER192&gt;0,WORKDAY(EO192,10),"-")</f>
        <v>-</v>
      </c>
      <c r="ET192" s="41" t="str">
        <f>IF(ER192&gt;0,WORKDAY(EP192,10),"-")</f>
        <v>-</v>
      </c>
      <c r="EU192" s="14"/>
      <c r="EV192" s="14"/>
      <c r="EW192" s="205"/>
      <c r="EX192" s="41" t="str">
        <f>IF(EV192&gt;0,WORKDAY(ES192,10),"-")</f>
        <v>-</v>
      </c>
      <c r="EY192" s="41" t="str">
        <f>IF(EV192&gt;0,WORKDAY(ET192,10),"-")</f>
        <v>-</v>
      </c>
      <c r="EZ192" s="14"/>
      <c r="FA192" s="14"/>
      <c r="FB192" s="41" t="str">
        <f>IF(FA192&gt;0,WORKDAY(EX192,10),"-")</f>
        <v>-</v>
      </c>
      <c r="FC192" s="41" t="str">
        <f>IF(FA192&gt;0,WORKDAY(EY192,10),"-")</f>
        <v>-</v>
      </c>
      <c r="FD192" s="14"/>
      <c r="FE192" s="14"/>
      <c r="FF192" s="295"/>
      <c r="FG192" s="41">
        <v>43585</v>
      </c>
      <c r="FH192" s="41">
        <f ca="1">IF(BK192&gt;0,IF(DH192&gt;0,WORKDAY(DG192,20),IF(CY192&gt;0,WORKDAY(CX192,30),IF(CT192&gt;0,WORKDAY(CS192,40),FG192))),"-")</f>
        <v>44069</v>
      </c>
      <c r="FI192" s="14">
        <v>44088</v>
      </c>
      <c r="FJ192" s="14" t="s">
        <v>924</v>
      </c>
      <c r="FK192" s="41">
        <f>IF(FJ192&gt;0,WORKDAY(FG192,10),"-")</f>
        <v>43599</v>
      </c>
      <c r="FL192" s="41">
        <f ca="1">IF(FJ192&gt;0,WORKDAY(FH192,10),"-")</f>
        <v>44083</v>
      </c>
      <c r="FM192" s="14"/>
      <c r="FN192" s="14"/>
      <c r="FO192" s="143"/>
      <c r="FP192" s="41">
        <v>43585</v>
      </c>
      <c r="FQ192" s="41" t="str">
        <f>IF(BT192&gt;0,IF(DQ192&gt;0,WORKDAY(DP192,20),IF(DH192&gt;0,WORKDAY(DG192,30),IF(DC192&gt;0,WORKDAY(DB192,40),FP192))),"-")</f>
        <v>-</v>
      </c>
      <c r="FR192" s="14"/>
      <c r="FS192" s="14"/>
      <c r="FT192" s="41" t="str">
        <f>IF(FS192&gt;0,WORKDAY(FP192,10),"-")</f>
        <v>-</v>
      </c>
      <c r="FU192" s="41" t="str">
        <f>IF(FS192&gt;0,WORKDAY(FQ192,10),"-")</f>
        <v>-</v>
      </c>
      <c r="FV192" s="14"/>
      <c r="FW192" s="14"/>
      <c r="FX192" s="205"/>
      <c r="FY192" s="41">
        <v>43585</v>
      </c>
      <c r="FZ192" s="41" t="str">
        <f>IF(CC192&gt;0,IF(DZ192&gt;0,WORKDAY(DY192,20),IF(DQ192&gt;0,WORKDAY(DP192,30),IF(DL192&gt;0,WORKDAY(DK192,40),FY192))),"-")</f>
        <v>-</v>
      </c>
      <c r="GA192" s="14"/>
      <c r="GB192" s="14"/>
      <c r="GC192" s="41" t="str">
        <f>IF(GB192&gt;0,WORKDAY(FY192,10),"-")</f>
        <v>-</v>
      </c>
      <c r="GD192" s="41" t="str">
        <f>IF(GB192&gt;0,WORKDAY(FZ192,10),"-")</f>
        <v>-</v>
      </c>
      <c r="GE192" s="14"/>
      <c r="GF192" s="14"/>
      <c r="GG192" s="205"/>
      <c r="GH192" s="41"/>
      <c r="GI192" s="41"/>
      <c r="GJ192" s="14"/>
      <c r="GK192" s="14"/>
      <c r="GL192" s="41" t="str">
        <f>IF(GK192&gt;0,WORKDAY(GH192,10),"-")</f>
        <v>-</v>
      </c>
      <c r="GM192" s="41" t="str">
        <f>IF(GK192&gt;0,WORKDAY(GI192,10),"-")</f>
        <v>-</v>
      </c>
      <c r="GN192" s="14"/>
      <c r="GO192" s="14"/>
      <c r="GP192" s="228"/>
      <c r="GQ192" s="295"/>
      <c r="GR192" s="295"/>
      <c r="GS192" s="295"/>
      <c r="GT192" s="295"/>
      <c r="GU192" s="295"/>
      <c r="GV192" s="295"/>
      <c r="GW192" s="295"/>
      <c r="GX192" s="295"/>
      <c r="GY192" s="295"/>
      <c r="GZ192" s="147"/>
      <c r="HA192" s="143">
        <f t="shared" ca="1" si="164"/>
        <v>1</v>
      </c>
      <c r="HB192" s="44">
        <f t="shared" ca="1" si="165"/>
        <v>2.5125628140703518E-3</v>
      </c>
      <c r="HC192" s="44">
        <f t="shared" ca="1" si="166"/>
        <v>2.5125628140703518E-3</v>
      </c>
      <c r="HD192" s="44">
        <f t="shared" ca="1" si="167"/>
        <v>4.0650406504065045E-3</v>
      </c>
      <c r="HE192" s="44">
        <f t="shared" ca="1" si="168"/>
        <v>4.0650406504065045E-3</v>
      </c>
      <c r="HF192" s="44"/>
      <c r="HG192" s="44"/>
      <c r="HH192" s="261"/>
      <c r="HI192" s="14" t="str">
        <f t="shared" si="169"/>
        <v>rev. 00</v>
      </c>
      <c r="HJ192" s="41">
        <f t="shared" si="170"/>
        <v>44088</v>
      </c>
      <c r="HK192" s="267" t="str">
        <f t="shared" si="171"/>
        <v>00</v>
      </c>
      <c r="HL192" s="268" t="str">
        <f t="shared" si="172"/>
        <v>0055-P2-CPC-GA1-TRM-00581</v>
      </c>
      <c r="HM192" s="320">
        <v>1</v>
      </c>
      <c r="HN192" t="s">
        <v>828</v>
      </c>
      <c r="HO192" s="351">
        <f t="shared" si="173"/>
        <v>3</v>
      </c>
      <c r="HP192" s="351" t="str">
        <f t="shared" si="174"/>
        <v>ожидание 00</v>
      </c>
      <c r="HQ192" s="351" t="str">
        <f t="shared" si="175"/>
        <v>выгружено 00</v>
      </c>
      <c r="HR192" s="351" t="str">
        <f t="shared" si="176"/>
        <v>ожидание 00</v>
      </c>
      <c r="HS192" s="351" t="b">
        <f t="shared" si="177"/>
        <v>0</v>
      </c>
      <c r="HT192" s="351" t="str">
        <f t="shared" si="178"/>
        <v>ожидание замечаний</v>
      </c>
      <c r="HU192" s="351" t="str">
        <f t="shared" si="179"/>
        <v>0055-P2-CPC-GA1-TRM-00396</v>
      </c>
      <c r="HV192" s="351">
        <f t="shared" si="180"/>
        <v>44088</v>
      </c>
      <c r="HW192" s="351" t="str">
        <f t="shared" si="181"/>
        <v>ожидание 00</v>
      </c>
      <c r="HX192" s="351" t="str">
        <f t="shared" si="182"/>
        <v>ожидание 00</v>
      </c>
      <c r="HY192" s="364"/>
      <c r="HZ192" s="361" t="str">
        <f t="shared" si="183"/>
        <v>выгружено</v>
      </c>
      <c r="IA192" s="361" t="str">
        <f t="shared" si="184"/>
        <v>00</v>
      </c>
      <c r="IB192" s="361" t="str">
        <f t="shared" si="185"/>
        <v>ожидание замечаний к ревизии</v>
      </c>
      <c r="IC192" s="361" t="str">
        <f t="shared" si="186"/>
        <v>00</v>
      </c>
      <c r="ID192" s="351" t="str">
        <f t="shared" si="187"/>
        <v>1</v>
      </c>
      <c r="IE192" s="351" t="s">
        <v>894</v>
      </c>
      <c r="IF192" s="356">
        <v>1</v>
      </c>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row>
    <row r="193" spans="1:287" s="27" customFormat="1" ht="15" customHeight="1">
      <c r="A193" s="15"/>
      <c r="B193" s="32"/>
      <c r="C193" s="32"/>
      <c r="D193" s="26"/>
      <c r="E193" s="26"/>
      <c r="F193" s="26"/>
      <c r="G193" s="26"/>
      <c r="H193" s="26"/>
      <c r="I193" s="26"/>
      <c r="J193" s="26"/>
      <c r="K193" s="26"/>
      <c r="L193" s="26"/>
      <c r="M193" s="26"/>
      <c r="N193" s="26"/>
      <c r="O193" s="26"/>
      <c r="P193" s="26"/>
      <c r="Q193" s="26"/>
      <c r="R193" s="26"/>
      <c r="S193" s="26"/>
      <c r="T193" s="26"/>
      <c r="U193" s="26"/>
      <c r="V193" s="26"/>
      <c r="W193" s="32"/>
      <c r="X193" s="32"/>
      <c r="Y193" s="32"/>
      <c r="Z193" s="32"/>
      <c r="AA193" s="32"/>
      <c r="AB193" s="32"/>
      <c r="AC193" s="32"/>
      <c r="AD193" s="26"/>
      <c r="AE193" s="32"/>
      <c r="AF193" s="32"/>
      <c r="AG193" s="32"/>
      <c r="AH193" s="32"/>
      <c r="AI193" s="32"/>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341"/>
      <c r="BK193" s="341"/>
      <c r="BL193" s="163"/>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338"/>
      <c r="CR193" s="338"/>
      <c r="CS193" s="338"/>
      <c r="CT193" s="326"/>
      <c r="CU193" s="219"/>
      <c r="CV193" s="26"/>
      <c r="CW193" s="26"/>
      <c r="CX193" s="26"/>
      <c r="CY193" s="26"/>
      <c r="CZ193" s="26"/>
      <c r="DA193" s="26"/>
      <c r="DB193" s="26"/>
      <c r="DC193" s="26"/>
      <c r="DD193" s="219"/>
      <c r="DE193" s="26"/>
      <c r="DF193" s="26"/>
      <c r="DG193" s="26"/>
      <c r="DH193" s="26"/>
      <c r="DI193" s="26"/>
      <c r="DJ193" s="26"/>
      <c r="DK193" s="26"/>
      <c r="DL193" s="26"/>
      <c r="DM193" s="219"/>
      <c r="DN193" s="26"/>
      <c r="DO193" s="26"/>
      <c r="DP193" s="26"/>
      <c r="DQ193" s="26"/>
      <c r="DR193" s="26"/>
      <c r="DS193" s="26"/>
      <c r="DT193" s="26"/>
      <c r="DU193" s="26"/>
      <c r="DV193" s="229"/>
      <c r="DW193" s="26"/>
      <c r="DX193" s="26"/>
      <c r="DY193" s="26"/>
      <c r="DZ193" s="26"/>
      <c r="EA193" s="26"/>
      <c r="EB193" s="26"/>
      <c r="EC193" s="26"/>
      <c r="ED193" s="26"/>
      <c r="EE193" s="229"/>
      <c r="EF193" s="26"/>
      <c r="EG193" s="26"/>
      <c r="EH193" s="26"/>
      <c r="EI193" s="26"/>
      <c r="EJ193" s="26"/>
      <c r="EK193" s="26"/>
      <c r="EL193" s="26"/>
      <c r="EM193" s="26"/>
      <c r="EN193" s="229"/>
      <c r="EO193" s="26"/>
      <c r="EP193" s="26"/>
      <c r="EQ193" s="26"/>
      <c r="ER193" s="26"/>
      <c r="ES193" s="26"/>
      <c r="ET193" s="26"/>
      <c r="EU193" s="26"/>
      <c r="EV193" s="26"/>
      <c r="EW193" s="229"/>
      <c r="EX193" s="26"/>
      <c r="EY193" s="26"/>
      <c r="EZ193" s="26"/>
      <c r="FA193" s="26"/>
      <c r="FB193" s="26"/>
      <c r="FC193" s="26"/>
      <c r="FD193" s="26"/>
      <c r="FE193" s="26"/>
      <c r="FF193" s="229"/>
      <c r="FG193" s="26"/>
      <c r="FH193" s="26"/>
      <c r="FI193" s="26"/>
      <c r="FJ193" s="26"/>
      <c r="FK193" s="26"/>
      <c r="FL193" s="26"/>
      <c r="FM193" s="26"/>
      <c r="FN193" s="26"/>
      <c r="FO193" s="219"/>
      <c r="FP193" s="26"/>
      <c r="FQ193" s="26"/>
      <c r="FR193" s="26"/>
      <c r="FS193" s="26"/>
      <c r="FT193" s="26"/>
      <c r="FU193" s="26"/>
      <c r="FV193" s="26"/>
      <c r="FW193" s="26"/>
      <c r="FX193" s="229"/>
      <c r="FY193" s="26"/>
      <c r="FZ193" s="26"/>
      <c r="GA193" s="26"/>
      <c r="GB193" s="26"/>
      <c r="GC193" s="26"/>
      <c r="GD193" s="26"/>
      <c r="GE193" s="26"/>
      <c r="GF193" s="26"/>
      <c r="GG193" s="229"/>
      <c r="GH193" s="26"/>
      <c r="GI193" s="26"/>
      <c r="GJ193" s="26"/>
      <c r="GK193" s="26"/>
      <c r="GL193" s="26"/>
      <c r="GM193" s="26"/>
      <c r="GN193" s="26"/>
      <c r="GO193" s="26"/>
      <c r="GP193" s="229"/>
      <c r="GQ193" s="229"/>
      <c r="GR193" s="229"/>
      <c r="GS193" s="229"/>
      <c r="GT193" s="229"/>
      <c r="GU193" s="229"/>
      <c r="GV193" s="229"/>
      <c r="GW193" s="229"/>
      <c r="GX193" s="229"/>
      <c r="GY193" s="229"/>
      <c r="GZ193" s="229"/>
      <c r="HA193" s="143">
        <f t="shared" si="164"/>
        <v>0</v>
      </c>
      <c r="HB193" s="44">
        <f t="shared" si="165"/>
        <v>0</v>
      </c>
      <c r="HC193" s="44">
        <f t="shared" si="166"/>
        <v>0</v>
      </c>
      <c r="HD193" s="44">
        <f t="shared" si="167"/>
        <v>0</v>
      </c>
      <c r="HE193" s="44">
        <f t="shared" si="168"/>
        <v>0</v>
      </c>
      <c r="HF193" s="44"/>
      <c r="HG193" s="26"/>
      <c r="HH193" s="262"/>
      <c r="HI193" s="14" t="str">
        <f t="shared" si="169"/>
        <v>не выпущено</v>
      </c>
      <c r="HJ193" s="41" t="str">
        <f t="shared" si="170"/>
        <v>-</v>
      </c>
      <c r="HK193" s="267" t="str">
        <f t="shared" si="171"/>
        <v>-</v>
      </c>
      <c r="HL193" s="268" t="str">
        <f t="shared" si="172"/>
        <v>-</v>
      </c>
      <c r="HM193" s="320">
        <v>1</v>
      </c>
      <c r="HN193"/>
      <c r="HO193" s="351" t="str">
        <f t="shared" si="173"/>
        <v>---/---</v>
      </c>
      <c r="HP193" s="351" t="str">
        <f t="shared" si="174"/>
        <v>---/---</v>
      </c>
      <c r="HQ193" s="351" t="str">
        <f t="shared" si="175"/>
        <v>---/---</v>
      </c>
      <c r="HR193" s="351" t="str">
        <f t="shared" si="176"/>
        <v>---/---</v>
      </c>
      <c r="HS193" s="351" t="b">
        <f t="shared" si="177"/>
        <v>0</v>
      </c>
      <c r="HT193" s="351" t="str">
        <f t="shared" si="178"/>
        <v>---/---</v>
      </c>
      <c r="HU193" s="351" t="str">
        <f t="shared" si="179"/>
        <v>---/---</v>
      </c>
      <c r="HV193" s="351" t="str">
        <f t="shared" si="180"/>
        <v>---/---</v>
      </c>
      <c r="HW193" s="351" t="str">
        <f t="shared" si="181"/>
        <v>---/---</v>
      </c>
      <c r="HX193" s="351" t="str">
        <f t="shared" si="182"/>
        <v>---/---</v>
      </c>
      <c r="HY193" s="364"/>
      <c r="HZ193" s="361" t="str">
        <f t="shared" si="183"/>
        <v>---/---</v>
      </c>
      <c r="IA193" s="361" t="str">
        <f t="shared" si="184"/>
        <v>---/---</v>
      </c>
      <c r="IB193" s="361" t="str">
        <f t="shared" si="185"/>
        <v>---/---</v>
      </c>
      <c r="IC193" s="361" t="str">
        <f t="shared" si="186"/>
        <v>---/---</v>
      </c>
      <c r="ID193" s="351" t="str">
        <f t="shared" si="187"/>
        <v>---/---</v>
      </c>
      <c r="IE193" s="351" t="s">
        <v>897</v>
      </c>
      <c r="IF193" s="356"/>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row>
    <row r="194" spans="1:287" s="1" customFormat="1" ht="57">
      <c r="A194" s="15"/>
      <c r="B194" s="31" t="s">
        <v>164</v>
      </c>
      <c r="C194" s="31" t="s">
        <v>165</v>
      </c>
      <c r="D194" s="14"/>
      <c r="E194" s="14"/>
      <c r="F194" s="14"/>
      <c r="G194" s="14"/>
      <c r="H194" s="14" t="s">
        <v>723</v>
      </c>
      <c r="I194" s="14" t="s">
        <v>724</v>
      </c>
      <c r="J194" s="14"/>
      <c r="K194" s="14"/>
      <c r="L194" s="14"/>
      <c r="M194" s="14"/>
      <c r="N194" s="14"/>
      <c r="O194" s="14"/>
      <c r="P194" s="14" t="s">
        <v>727</v>
      </c>
      <c r="Q194" s="14" t="s">
        <v>728</v>
      </c>
      <c r="R194" s="14" t="s">
        <v>212</v>
      </c>
      <c r="S194" s="14" t="s">
        <v>397</v>
      </c>
      <c r="T194" s="14" t="s">
        <v>398</v>
      </c>
      <c r="U194" s="14" t="s">
        <v>166</v>
      </c>
      <c r="V194" s="14"/>
      <c r="W194" s="31" t="str">
        <f>CONCATENATE(X194,"-",Y194,"-",Z194,AA194,,AB194,"-",AC194)</f>
        <v>4-11-JDMCN-0001</v>
      </c>
      <c r="X194" s="31">
        <v>4</v>
      </c>
      <c r="Y194" s="31" t="s">
        <v>190</v>
      </c>
      <c r="Z194" s="31" t="s">
        <v>330</v>
      </c>
      <c r="AA194" s="31" t="s">
        <v>333</v>
      </c>
      <c r="AB194" s="31" t="s">
        <v>332</v>
      </c>
      <c r="AC194" s="31" t="s">
        <v>194</v>
      </c>
      <c r="AD194" s="14"/>
      <c r="AE194" s="31">
        <v>3</v>
      </c>
      <c r="AF194" s="31" t="s">
        <v>189</v>
      </c>
      <c r="AG194" s="31" t="s">
        <v>190</v>
      </c>
      <c r="AH194" s="31">
        <v>422</v>
      </c>
      <c r="AI194" s="31" t="s">
        <v>226</v>
      </c>
      <c r="AJ194" s="14"/>
      <c r="AK194" s="14"/>
      <c r="AL194" s="14" t="s">
        <v>127</v>
      </c>
      <c r="AM194" s="14"/>
      <c r="AN194" s="14" t="s">
        <v>175</v>
      </c>
      <c r="AO194" s="14" t="str">
        <f>CONCATENATE("0055-",B194,"-",C194,"-","4",".",AE194,".",AF194,".",AG194,".",AH194,"-",AL194,".",AN194,"-",AI194)</f>
        <v>0055-CPC-GA1-4.3.3.11.422-ATH1.RD-0004</v>
      </c>
      <c r="AP194" s="14" t="str">
        <f>CONCATENATE("0055-",B194,"-",C194,"-","4",".",AE194,".",AF194,".",AG194,".",AH194,"-",AL194,"-",AN194,"-",AI194,"_",BD194,"_",U194)</f>
        <v>0055-CPC-GA1-4.3.3.11.422-ATH1-RD-0004_A1_ER</v>
      </c>
      <c r="AQ194" s="21" t="s">
        <v>354</v>
      </c>
      <c r="AR194" s="21" t="s">
        <v>433</v>
      </c>
      <c r="AS194" s="21" t="s">
        <v>425</v>
      </c>
      <c r="AT194" s="21" t="s">
        <v>424</v>
      </c>
      <c r="AU194" s="21" t="s">
        <v>349</v>
      </c>
      <c r="AV194" s="21" t="s">
        <v>365</v>
      </c>
      <c r="AW194" s="21" t="str">
        <f>CONCATENATE(AQ194," ",AS194,CHAR(10),W194,CHAR(10),AU194)</f>
        <v>DCS Marshalling Cabinet for NON-IS channels 
4-11-JDMCN-0001
List of drawings</v>
      </c>
      <c r="AX194" s="21" t="str">
        <f>CONCATENATE(AR194," ",AT194,CHAR(10),W194,CHAR(10),AV194)</f>
        <v>Шкаф кроссовый РСУ, аналоговые и дискретные сигналы, неискробезопасный
4-11-JDMCN-0001
Ведомость документов</v>
      </c>
      <c r="AY194" s="14"/>
      <c r="AZ194" s="14" t="s">
        <v>798</v>
      </c>
      <c r="BA194" s="14" t="s">
        <v>600</v>
      </c>
      <c r="BB194" s="14" t="str">
        <f t="shared" si="190"/>
        <v>A1</v>
      </c>
      <c r="BC194" s="14" t="str">
        <f t="shared" ref="BC194:BC198" si="207">IF(OR(BB194="A1",BB194="B1",BB194="C1",BB194="D1",BB194="E1",BB194="F1",BB194="G1",BB194="H1"),"IFR",IF(OR(BB194="00",BB194="01",BB194="02",BB194="03",BB194="04",BB194="05"),"IFU","-"))</f>
        <v>IFR</v>
      </c>
      <c r="BD194" s="14" t="str">
        <f>BB194</f>
        <v>A1</v>
      </c>
      <c r="BE194" s="14"/>
      <c r="BF194" s="14"/>
      <c r="BG194" s="20"/>
      <c r="BH194" s="14"/>
      <c r="BI194" s="14"/>
      <c r="BJ194" s="336">
        <v>44088</v>
      </c>
      <c r="BK194" s="336">
        <f ca="1">IF(BM194&gt;0,BL194,IF(BJ194&lt;TODAY(),TODAY()+10,BJ194))</f>
        <v>43987</v>
      </c>
      <c r="BL194" s="41">
        <v>43987</v>
      </c>
      <c r="BM194" s="14" t="s">
        <v>858</v>
      </c>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336">
        <f>WORKDAY(BJ194,20)</f>
        <v>44116</v>
      </c>
      <c r="CR194" s="336">
        <f ca="1">IF(BM194&gt;0,WORKDAY(BK194,20),"-")</f>
        <v>44015</v>
      </c>
      <c r="CS194" s="336">
        <v>44033</v>
      </c>
      <c r="CT194" s="325" t="s">
        <v>905</v>
      </c>
      <c r="CU194" s="143">
        <v>1</v>
      </c>
      <c r="CV194" s="41">
        <f>WORKDAY(CQ194,10)</f>
        <v>44130</v>
      </c>
      <c r="CW194" s="41">
        <f ca="1">IF(CT194&gt;0,WORKDAY(CR194,10),"-")</f>
        <v>44029</v>
      </c>
      <c r="CX194" s="14"/>
      <c r="CY194" s="14"/>
      <c r="CZ194" s="41" t="str">
        <f>IF(CY194&gt;0,WORKDAY(CV194,10),"-")</f>
        <v>-</v>
      </c>
      <c r="DA194" s="41" t="str">
        <f>IF(CY194&gt;0,WORKDAY(CW194,10),"-")</f>
        <v>-</v>
      </c>
      <c r="DB194" s="14"/>
      <c r="DC194" s="14"/>
      <c r="DD194" s="143"/>
      <c r="DE194" s="41" t="str">
        <f>IF(DC194&gt;0,WORKDAY(CZ194,10),"-")</f>
        <v>-</v>
      </c>
      <c r="DF194" s="41" t="str">
        <f>IF(DC194&gt;0,WORKDAY(DA194,10),"-")</f>
        <v>-</v>
      </c>
      <c r="DG194" s="14"/>
      <c r="DH194" s="14"/>
      <c r="DI194" s="41" t="str">
        <f>IF(DH194&gt;0,WORKDAY(DE194,10),"-")</f>
        <v>-</v>
      </c>
      <c r="DJ194" s="41" t="str">
        <f>IF(DH194&gt;0,WORKDAY(DF194,10),"-")</f>
        <v>-</v>
      </c>
      <c r="DK194" s="14"/>
      <c r="DL194" s="14"/>
      <c r="DM194" s="143"/>
      <c r="DN194" s="41" t="str">
        <f>IF(DL194&gt;0,WORKDAY(DI194,10),"-")</f>
        <v>-</v>
      </c>
      <c r="DO194" s="41" t="str">
        <f>IF(DL194&gt;0,WORKDAY(DJ194,10),"-")</f>
        <v>-</v>
      </c>
      <c r="DP194" s="14"/>
      <c r="DQ194" s="14"/>
      <c r="DR194" s="41" t="str">
        <f>IF(DQ194&gt;0,WORKDAY(DN194,10),"-")</f>
        <v>-</v>
      </c>
      <c r="DS194" s="41" t="str">
        <f>IF(DQ194&gt;0,WORKDAY(DO194,10),"-")</f>
        <v>-</v>
      </c>
      <c r="DT194" s="14"/>
      <c r="DU194" s="14"/>
      <c r="DV194" s="205"/>
      <c r="DW194" s="41" t="str">
        <f>IF(DU194&gt;0,WORKDAY(DR194,10),"-")</f>
        <v>-</v>
      </c>
      <c r="DX194" s="41" t="str">
        <f>IF(DU194&gt;0,WORKDAY(DS194,10),"-")</f>
        <v>-</v>
      </c>
      <c r="DY194" s="14"/>
      <c r="DZ194" s="14"/>
      <c r="EA194" s="41" t="str">
        <f>IF(DZ194&gt;0,WORKDAY(DW194,10),"-")</f>
        <v>-</v>
      </c>
      <c r="EB194" s="41" t="str">
        <f>IF(DZ194&gt;0,WORKDAY(DX194,10),"-")</f>
        <v>-</v>
      </c>
      <c r="EC194" s="14"/>
      <c r="ED194" s="14"/>
      <c r="EE194" s="205"/>
      <c r="EF194" s="41" t="str">
        <f>IF(ED194&gt;0,WORKDAY(EA194,10),"-")</f>
        <v>-</v>
      </c>
      <c r="EG194" s="41" t="str">
        <f>IF(ED194&gt;0,WORKDAY(EB194,10),"-")</f>
        <v>-</v>
      </c>
      <c r="EH194" s="14"/>
      <c r="EI194" s="14"/>
      <c r="EJ194" s="41" t="str">
        <f>IF(EI194&gt;0,WORKDAY(EF194,10),"-")</f>
        <v>-</v>
      </c>
      <c r="EK194" s="41" t="str">
        <f>IF(EI194&gt;0,WORKDAY(EG194,10),"-")</f>
        <v>-</v>
      </c>
      <c r="EL194" s="14"/>
      <c r="EM194" s="14"/>
      <c r="EN194" s="205"/>
      <c r="EO194" s="41" t="str">
        <f>IF(EM194&gt;0,WORKDAY(EJ194,10),"-")</f>
        <v>-</v>
      </c>
      <c r="EP194" s="41" t="str">
        <f>IF(EM194&gt;0,WORKDAY(EK194,10),"-")</f>
        <v>-</v>
      </c>
      <c r="EQ194" s="14"/>
      <c r="ER194" s="14"/>
      <c r="ES194" s="41" t="str">
        <f>IF(ER194&gt;0,WORKDAY(EO194,10),"-")</f>
        <v>-</v>
      </c>
      <c r="ET194" s="41" t="str">
        <f>IF(ER194&gt;0,WORKDAY(EP194,10),"-")</f>
        <v>-</v>
      </c>
      <c r="EU194" s="14"/>
      <c r="EV194" s="14"/>
      <c r="EW194" s="205"/>
      <c r="EX194" s="41" t="str">
        <f>IF(EV194&gt;0,WORKDAY(ES194,10),"-")</f>
        <v>-</v>
      </c>
      <c r="EY194" s="41" t="str">
        <f>IF(EV194&gt;0,WORKDAY(ET194,10),"-")</f>
        <v>-</v>
      </c>
      <c r="EZ194" s="14"/>
      <c r="FA194" s="14"/>
      <c r="FB194" s="41" t="str">
        <f>IF(FA194&gt;0,WORKDAY(EX194,10),"-")</f>
        <v>-</v>
      </c>
      <c r="FC194" s="41" t="str">
        <f>IF(FA194&gt;0,WORKDAY(EY194,10),"-")</f>
        <v>-</v>
      </c>
      <c r="FD194" s="14"/>
      <c r="FE194" s="14"/>
      <c r="FF194" s="295"/>
      <c r="FG194" s="41">
        <v>43585</v>
      </c>
      <c r="FH194" s="41">
        <f ca="1">IF(BK194&gt;0,IF(DH194&gt;0,WORKDAY(DG194,20),IF(CY194&gt;0,WORKDAY(CX194,30),IF(CT194&gt;0,WORKDAY(CS194,40),FG194))),"-")</f>
        <v>44089</v>
      </c>
      <c r="FI194" s="14"/>
      <c r="FJ194" s="14"/>
      <c r="FK194" s="41" t="str">
        <f>IF(FJ194&gt;0,WORKDAY(FG194,10),"-")</f>
        <v>-</v>
      </c>
      <c r="FL194" s="41" t="str">
        <f>IF(FJ194&gt;0,WORKDAY(FH194,10),"-")</f>
        <v>-</v>
      </c>
      <c r="FM194" s="14"/>
      <c r="FN194" s="14"/>
      <c r="FO194" s="143"/>
      <c r="FP194" s="41">
        <v>43585</v>
      </c>
      <c r="FQ194" s="41" t="str">
        <f>IF(BT194&gt;0,IF(DQ194&gt;0,WORKDAY(DP194,20),IF(DH194&gt;0,WORKDAY(DG194,30),IF(DC194&gt;0,WORKDAY(DB194,40),FP194))),"-")</f>
        <v>-</v>
      </c>
      <c r="FR194" s="14"/>
      <c r="FS194" s="14"/>
      <c r="FT194" s="41" t="str">
        <f>IF(FS194&gt;0,WORKDAY(FP194,10),"-")</f>
        <v>-</v>
      </c>
      <c r="FU194" s="41" t="str">
        <f>IF(FS194&gt;0,WORKDAY(FQ194,10),"-")</f>
        <v>-</v>
      </c>
      <c r="FV194" s="14"/>
      <c r="FW194" s="14"/>
      <c r="FX194" s="205"/>
      <c r="FY194" s="41">
        <v>43585</v>
      </c>
      <c r="FZ194" s="41" t="str">
        <f>IF(CC194&gt;0,IF(DZ194&gt;0,WORKDAY(DY194,20),IF(DQ194&gt;0,WORKDAY(DP194,30),IF(DL194&gt;0,WORKDAY(DK194,40),FY194))),"-")</f>
        <v>-</v>
      </c>
      <c r="GA194" s="14"/>
      <c r="GB194" s="14"/>
      <c r="GC194" s="41" t="str">
        <f>IF(GB194&gt;0,WORKDAY(FY194,10),"-")</f>
        <v>-</v>
      </c>
      <c r="GD194" s="41" t="str">
        <f>IF(GB194&gt;0,WORKDAY(FZ194,10),"-")</f>
        <v>-</v>
      </c>
      <c r="GE194" s="14"/>
      <c r="GF194" s="14"/>
      <c r="GG194" s="205"/>
      <c r="GH194" s="41"/>
      <c r="GI194" s="41"/>
      <c r="GJ194" s="14"/>
      <c r="GK194" s="14"/>
      <c r="GL194" s="41" t="str">
        <f>IF(GK194&gt;0,WORKDAY(GH194,10),"-")</f>
        <v>-</v>
      </c>
      <c r="GM194" s="41" t="str">
        <f>IF(GK194&gt;0,WORKDAY(GI194,10),"-")</f>
        <v>-</v>
      </c>
      <c r="GN194" s="14"/>
      <c r="GO194" s="14"/>
      <c r="GP194" s="228"/>
      <c r="GQ194" s="295"/>
      <c r="GR194" s="295"/>
      <c r="GS194" s="295"/>
      <c r="GT194" s="295"/>
      <c r="GU194" s="295"/>
      <c r="GV194" s="295"/>
      <c r="GW194" s="295"/>
      <c r="GX194" s="295"/>
      <c r="GY194" s="295"/>
      <c r="GZ194" s="147"/>
      <c r="HA194" s="143">
        <f t="shared" ca="1" si="164"/>
        <v>1</v>
      </c>
      <c r="HB194" s="44">
        <f t="shared" ca="1" si="165"/>
        <v>1.3819095477386936E-3</v>
      </c>
      <c r="HC194" s="44">
        <f t="shared" ca="1" si="166"/>
        <v>2.5125628140703518E-3</v>
      </c>
      <c r="HD194" s="44">
        <f t="shared" ca="1" si="167"/>
        <v>2.2357723577235778E-3</v>
      </c>
      <c r="HE194" s="44">
        <f t="shared" ca="1" si="168"/>
        <v>4.0650406504065045E-3</v>
      </c>
      <c r="HF194" s="44"/>
      <c r="HG194" s="44"/>
      <c r="HH194" s="261"/>
      <c r="HI194" s="14" t="str">
        <f t="shared" si="169"/>
        <v>GA</v>
      </c>
      <c r="HJ194" s="41">
        <f t="shared" si="170"/>
        <v>43987</v>
      </c>
      <c r="HK194" s="267" t="str">
        <f t="shared" si="171"/>
        <v>A1</v>
      </c>
      <c r="HL194" s="268" t="str">
        <f t="shared" si="172"/>
        <v>0055-P2-GA1-CPC-TRM-00505</v>
      </c>
      <c r="HM194" s="320">
        <v>1</v>
      </c>
      <c r="HN194" t="s">
        <v>829</v>
      </c>
      <c r="HO194" s="351">
        <f t="shared" si="173"/>
        <v>1</v>
      </c>
      <c r="HP194" s="351" t="str">
        <f t="shared" si="174"/>
        <v>не выгружено 00</v>
      </c>
      <c r="HQ194" s="351" t="str">
        <f t="shared" si="175"/>
        <v>выгружено A1</v>
      </c>
      <c r="HR194" s="351">
        <f t="shared" si="176"/>
        <v>1</v>
      </c>
      <c r="HS194" s="351" t="b">
        <f t="shared" si="177"/>
        <v>0</v>
      </c>
      <c r="HT194" s="351" t="str">
        <f t="shared" si="178"/>
        <v>Выпустить в 00</v>
      </c>
      <c r="HU194" s="351" t="str">
        <f t="shared" si="179"/>
        <v>0055-P2-CPC-GA1-TRM-00409</v>
      </c>
      <c r="HV194" s="351">
        <f t="shared" si="180"/>
        <v>43987</v>
      </c>
      <c r="HW194" s="351" t="str">
        <f t="shared" si="181"/>
        <v>0055-P2-CPC-GA1-TRM-00409</v>
      </c>
      <c r="HX194" s="351">
        <f t="shared" si="182"/>
        <v>44033</v>
      </c>
      <c r="HY194" s="364"/>
      <c r="HZ194" s="361" t="str">
        <f t="shared" si="183"/>
        <v>выгружено</v>
      </c>
      <c r="IA194" s="361" t="str">
        <f t="shared" si="184"/>
        <v>A1</v>
      </c>
      <c r="IB194" s="361">
        <f t="shared" si="185"/>
        <v>1</v>
      </c>
      <c r="IC194" s="361">
        <f t="shared" si="186"/>
        <v>1</v>
      </c>
      <c r="ID194" s="351" t="str">
        <f t="shared" si="187"/>
        <v>1</v>
      </c>
      <c r="IE194" s="351" t="s">
        <v>894</v>
      </c>
      <c r="IF194" s="356">
        <v>1</v>
      </c>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row>
    <row r="195" spans="1:287" s="1" customFormat="1" ht="57">
      <c r="A195" s="15"/>
      <c r="B195" s="31" t="s">
        <v>164</v>
      </c>
      <c r="C195" s="31" t="s">
        <v>165</v>
      </c>
      <c r="D195" s="14"/>
      <c r="E195" s="14"/>
      <c r="F195" s="14"/>
      <c r="G195" s="14"/>
      <c r="H195" s="14" t="s">
        <v>723</v>
      </c>
      <c r="I195" s="14" t="s">
        <v>724</v>
      </c>
      <c r="J195" s="14"/>
      <c r="K195" s="14"/>
      <c r="L195" s="14"/>
      <c r="M195" s="14"/>
      <c r="N195" s="14"/>
      <c r="O195" s="14"/>
      <c r="P195" s="14" t="s">
        <v>727</v>
      </c>
      <c r="Q195" s="14" t="s">
        <v>728</v>
      </c>
      <c r="R195" s="14" t="s">
        <v>212</v>
      </c>
      <c r="S195" s="14" t="s">
        <v>397</v>
      </c>
      <c r="T195" s="14" t="s">
        <v>398</v>
      </c>
      <c r="U195" s="14" t="s">
        <v>166</v>
      </c>
      <c r="V195" s="14"/>
      <c r="W195" s="31" t="str">
        <f>CONCATENATE(X195,"-",Y195,"-",Z195,AA195,,AB195,"-",AC195)</f>
        <v>4-11-JDMCN-0001</v>
      </c>
      <c r="X195" s="31">
        <v>4</v>
      </c>
      <c r="Y195" s="31" t="s">
        <v>190</v>
      </c>
      <c r="Z195" s="31" t="s">
        <v>330</v>
      </c>
      <c r="AA195" s="31" t="s">
        <v>333</v>
      </c>
      <c r="AB195" s="31" t="s">
        <v>332</v>
      </c>
      <c r="AC195" s="31" t="s">
        <v>194</v>
      </c>
      <c r="AD195" s="14"/>
      <c r="AE195" s="31">
        <v>3</v>
      </c>
      <c r="AF195" s="31" t="s">
        <v>189</v>
      </c>
      <c r="AG195" s="31" t="s">
        <v>190</v>
      </c>
      <c r="AH195" s="31">
        <v>422</v>
      </c>
      <c r="AI195" s="31" t="s">
        <v>226</v>
      </c>
      <c r="AJ195" s="14"/>
      <c r="AK195" s="14"/>
      <c r="AL195" s="14" t="s">
        <v>127</v>
      </c>
      <c r="AM195" s="14"/>
      <c r="AN195" s="14" t="s">
        <v>176</v>
      </c>
      <c r="AO195" s="14" t="str">
        <f>CONCATENATE("0055-",B195,"-",C195,"-","4",".",AE195,".",AF195,".",AG195,".",AH195,"-",AL195,".",AN195,"-",AI195)</f>
        <v>0055-CPC-GA1-4.3.3.11.422-ATH1.SP-0004</v>
      </c>
      <c r="AP195" s="14" t="str">
        <f>CONCATENATE("0055-",B195,"-",C195,"-","4",".",AE195,".",AF195,".",AG195,".",AH195,"-",AL195,"-",AN195,"-",AI195,"_",BD195,"_",U195)</f>
        <v>0055-CPC-GA1-4.3.3.11.422-ATH1-SP-0004_A1_ER</v>
      </c>
      <c r="AQ195" s="21" t="s">
        <v>354</v>
      </c>
      <c r="AR195" s="21" t="s">
        <v>433</v>
      </c>
      <c r="AS195" s="21" t="s">
        <v>425</v>
      </c>
      <c r="AT195" s="21" t="s">
        <v>424</v>
      </c>
      <c r="AU195" s="21" t="s">
        <v>350</v>
      </c>
      <c r="AV195" s="21" t="s">
        <v>366</v>
      </c>
      <c r="AW195" s="21" t="str">
        <f>CONCATENATE(AQ195," ",AS195,CHAR(10),W195,CHAR(10),AU195)</f>
        <v>DCS Marshalling Cabinet for NON-IS channels 
4-11-JDMCN-0001
List of elements</v>
      </c>
      <c r="AX195" s="21" t="str">
        <f>CONCATENATE(AR195," ",AT195,CHAR(10),W195,CHAR(10),AV195)</f>
        <v>Шкаф кроссовый РСУ, аналоговые и дискретные сигналы, неискробезопасный
4-11-JDMCN-0001
Перечень элементов</v>
      </c>
      <c r="AY195" s="14"/>
      <c r="AZ195" s="14" t="s">
        <v>798</v>
      </c>
      <c r="BA195" s="14" t="s">
        <v>600</v>
      </c>
      <c r="BB195" s="14" t="str">
        <f t="shared" si="190"/>
        <v>A1</v>
      </c>
      <c r="BC195" s="14" t="str">
        <f t="shared" si="207"/>
        <v>IFR</v>
      </c>
      <c r="BD195" s="14" t="str">
        <f>BB195</f>
        <v>A1</v>
      </c>
      <c r="BE195" s="14"/>
      <c r="BF195" s="14"/>
      <c r="BG195" s="20"/>
      <c r="BH195" s="14"/>
      <c r="BI195" s="14"/>
      <c r="BJ195" s="336">
        <v>44088</v>
      </c>
      <c r="BK195" s="336">
        <f ca="1">IF(BM195&gt;0,BL195,IF(BJ195&lt;TODAY(),TODAY()+10,BJ195))</f>
        <v>43987</v>
      </c>
      <c r="BL195" s="41">
        <v>43987</v>
      </c>
      <c r="BM195" s="14" t="s">
        <v>858</v>
      </c>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336">
        <f>WORKDAY(BJ195,20)</f>
        <v>44116</v>
      </c>
      <c r="CR195" s="336">
        <f ca="1">IF(BM195&gt;0,WORKDAY(BK195,20),"-")</f>
        <v>44015</v>
      </c>
      <c r="CS195" s="336">
        <v>44033</v>
      </c>
      <c r="CT195" s="325" t="s">
        <v>905</v>
      </c>
      <c r="CU195" s="143">
        <v>1</v>
      </c>
      <c r="CV195" s="41">
        <f>WORKDAY(CQ195,10)</f>
        <v>44130</v>
      </c>
      <c r="CW195" s="41">
        <f ca="1">IF(CT195&gt;0,WORKDAY(CR195,10),"-")</f>
        <v>44029</v>
      </c>
      <c r="CX195" s="14"/>
      <c r="CY195" s="14"/>
      <c r="CZ195" s="41" t="str">
        <f>IF(CY195&gt;0,WORKDAY(CV195,10),"-")</f>
        <v>-</v>
      </c>
      <c r="DA195" s="41" t="str">
        <f>IF(CY195&gt;0,WORKDAY(CW195,10),"-")</f>
        <v>-</v>
      </c>
      <c r="DB195" s="14"/>
      <c r="DC195" s="14"/>
      <c r="DD195" s="143"/>
      <c r="DE195" s="41" t="str">
        <f>IF(DC195&gt;0,WORKDAY(CZ195,10),"-")</f>
        <v>-</v>
      </c>
      <c r="DF195" s="41" t="str">
        <f>IF(DC195&gt;0,WORKDAY(DA195,10),"-")</f>
        <v>-</v>
      </c>
      <c r="DG195" s="14"/>
      <c r="DH195" s="14"/>
      <c r="DI195" s="41" t="str">
        <f>IF(DH195&gt;0,WORKDAY(DE195,10),"-")</f>
        <v>-</v>
      </c>
      <c r="DJ195" s="41" t="str">
        <f>IF(DH195&gt;0,WORKDAY(DF195,10),"-")</f>
        <v>-</v>
      </c>
      <c r="DK195" s="14"/>
      <c r="DL195" s="14"/>
      <c r="DM195" s="143"/>
      <c r="DN195" s="41" t="str">
        <f>IF(DL195&gt;0,WORKDAY(DI195,10),"-")</f>
        <v>-</v>
      </c>
      <c r="DO195" s="41" t="str">
        <f>IF(DL195&gt;0,WORKDAY(DJ195,10),"-")</f>
        <v>-</v>
      </c>
      <c r="DP195" s="14"/>
      <c r="DQ195" s="14"/>
      <c r="DR195" s="41" t="str">
        <f>IF(DQ195&gt;0,WORKDAY(DN195,10),"-")</f>
        <v>-</v>
      </c>
      <c r="DS195" s="41" t="str">
        <f>IF(DQ195&gt;0,WORKDAY(DO195,10),"-")</f>
        <v>-</v>
      </c>
      <c r="DT195" s="14"/>
      <c r="DU195" s="14"/>
      <c r="DV195" s="205"/>
      <c r="DW195" s="41" t="str">
        <f>IF(DU195&gt;0,WORKDAY(DR195,10),"-")</f>
        <v>-</v>
      </c>
      <c r="DX195" s="41" t="str">
        <f>IF(DU195&gt;0,WORKDAY(DS195,10),"-")</f>
        <v>-</v>
      </c>
      <c r="DY195" s="14"/>
      <c r="DZ195" s="14"/>
      <c r="EA195" s="41" t="str">
        <f>IF(DZ195&gt;0,WORKDAY(DW195,10),"-")</f>
        <v>-</v>
      </c>
      <c r="EB195" s="41" t="str">
        <f>IF(DZ195&gt;0,WORKDAY(DX195,10),"-")</f>
        <v>-</v>
      </c>
      <c r="EC195" s="14"/>
      <c r="ED195" s="14"/>
      <c r="EE195" s="205"/>
      <c r="EF195" s="41" t="str">
        <f>IF(ED195&gt;0,WORKDAY(EA195,10),"-")</f>
        <v>-</v>
      </c>
      <c r="EG195" s="41" t="str">
        <f>IF(ED195&gt;0,WORKDAY(EB195,10),"-")</f>
        <v>-</v>
      </c>
      <c r="EH195" s="14"/>
      <c r="EI195" s="14"/>
      <c r="EJ195" s="41" t="str">
        <f>IF(EI195&gt;0,WORKDAY(EF195,10),"-")</f>
        <v>-</v>
      </c>
      <c r="EK195" s="41" t="str">
        <f>IF(EI195&gt;0,WORKDAY(EG195,10),"-")</f>
        <v>-</v>
      </c>
      <c r="EL195" s="14"/>
      <c r="EM195" s="14"/>
      <c r="EN195" s="205"/>
      <c r="EO195" s="41" t="str">
        <f>IF(EM195&gt;0,WORKDAY(EJ195,10),"-")</f>
        <v>-</v>
      </c>
      <c r="EP195" s="41" t="str">
        <f>IF(EM195&gt;0,WORKDAY(EK195,10),"-")</f>
        <v>-</v>
      </c>
      <c r="EQ195" s="14"/>
      <c r="ER195" s="14"/>
      <c r="ES195" s="41" t="str">
        <f>IF(ER195&gt;0,WORKDAY(EO195,10),"-")</f>
        <v>-</v>
      </c>
      <c r="ET195" s="41" t="str">
        <f>IF(ER195&gt;0,WORKDAY(EP195,10),"-")</f>
        <v>-</v>
      </c>
      <c r="EU195" s="14"/>
      <c r="EV195" s="14"/>
      <c r="EW195" s="205"/>
      <c r="EX195" s="41" t="str">
        <f>IF(EV195&gt;0,WORKDAY(ES195,10),"-")</f>
        <v>-</v>
      </c>
      <c r="EY195" s="41" t="str">
        <f>IF(EV195&gt;0,WORKDAY(ET195,10),"-")</f>
        <v>-</v>
      </c>
      <c r="EZ195" s="14"/>
      <c r="FA195" s="14"/>
      <c r="FB195" s="41" t="str">
        <f>IF(FA195&gt;0,WORKDAY(EX195,10),"-")</f>
        <v>-</v>
      </c>
      <c r="FC195" s="41" t="str">
        <f>IF(FA195&gt;0,WORKDAY(EY195,10),"-")</f>
        <v>-</v>
      </c>
      <c r="FD195" s="14"/>
      <c r="FE195" s="14"/>
      <c r="FF195" s="295"/>
      <c r="FG195" s="41">
        <v>43585</v>
      </c>
      <c r="FH195" s="41">
        <f ca="1">IF(BK195&gt;0,IF(DH195&gt;0,WORKDAY(DG195,20),IF(CY195&gt;0,WORKDAY(CX195,30),IF(CT195&gt;0,WORKDAY(CS195,40),FG195))),"-")</f>
        <v>44089</v>
      </c>
      <c r="FI195" s="14"/>
      <c r="FJ195" s="14"/>
      <c r="FK195" s="41" t="str">
        <f>IF(FJ195&gt;0,WORKDAY(FG195,10),"-")</f>
        <v>-</v>
      </c>
      <c r="FL195" s="41" t="str">
        <f>IF(FJ195&gt;0,WORKDAY(FH195,10),"-")</f>
        <v>-</v>
      </c>
      <c r="FM195" s="14"/>
      <c r="FN195" s="14"/>
      <c r="FO195" s="143"/>
      <c r="FP195" s="41">
        <v>43585</v>
      </c>
      <c r="FQ195" s="41" t="str">
        <f>IF(BT195&gt;0,IF(DQ195&gt;0,WORKDAY(DP195,20),IF(DH195&gt;0,WORKDAY(DG195,30),IF(DC195&gt;0,WORKDAY(DB195,40),FP195))),"-")</f>
        <v>-</v>
      </c>
      <c r="FR195" s="14"/>
      <c r="FS195" s="14"/>
      <c r="FT195" s="41" t="str">
        <f>IF(FS195&gt;0,WORKDAY(FP195,10),"-")</f>
        <v>-</v>
      </c>
      <c r="FU195" s="41" t="str">
        <f>IF(FS195&gt;0,WORKDAY(FQ195,10),"-")</f>
        <v>-</v>
      </c>
      <c r="FV195" s="14"/>
      <c r="FW195" s="14"/>
      <c r="FX195" s="205"/>
      <c r="FY195" s="41">
        <v>43585</v>
      </c>
      <c r="FZ195" s="41" t="str">
        <f>IF(CC195&gt;0,IF(DZ195&gt;0,WORKDAY(DY195,20),IF(DQ195&gt;0,WORKDAY(DP195,30),IF(DL195&gt;0,WORKDAY(DK195,40),FY195))),"-")</f>
        <v>-</v>
      </c>
      <c r="GA195" s="14"/>
      <c r="GB195" s="14"/>
      <c r="GC195" s="41" t="str">
        <f>IF(GB195&gt;0,WORKDAY(FY195,10),"-")</f>
        <v>-</v>
      </c>
      <c r="GD195" s="41" t="str">
        <f>IF(GB195&gt;0,WORKDAY(FZ195,10),"-")</f>
        <v>-</v>
      </c>
      <c r="GE195" s="14"/>
      <c r="GF195" s="14"/>
      <c r="GG195" s="205"/>
      <c r="GH195" s="41"/>
      <c r="GI195" s="41"/>
      <c r="GJ195" s="14"/>
      <c r="GK195" s="14"/>
      <c r="GL195" s="41" t="str">
        <f>IF(GK195&gt;0,WORKDAY(GH195,10),"-")</f>
        <v>-</v>
      </c>
      <c r="GM195" s="41" t="str">
        <f>IF(GK195&gt;0,WORKDAY(GI195,10),"-")</f>
        <v>-</v>
      </c>
      <c r="GN195" s="14"/>
      <c r="GO195" s="14"/>
      <c r="GP195" s="228"/>
      <c r="GQ195" s="295"/>
      <c r="GR195" s="295"/>
      <c r="GS195" s="295"/>
      <c r="GT195" s="295"/>
      <c r="GU195" s="295"/>
      <c r="GV195" s="295"/>
      <c r="GW195" s="295"/>
      <c r="GX195" s="295"/>
      <c r="GY195" s="295"/>
      <c r="GZ195" s="147"/>
      <c r="HA195" s="143">
        <f t="shared" ca="1" si="164"/>
        <v>1</v>
      </c>
      <c r="HB195" s="44">
        <f t="shared" ca="1" si="165"/>
        <v>1.3819095477386936E-3</v>
      </c>
      <c r="HC195" s="44">
        <f t="shared" ca="1" si="166"/>
        <v>2.5125628140703518E-3</v>
      </c>
      <c r="HD195" s="44">
        <f t="shared" ca="1" si="167"/>
        <v>2.2357723577235778E-3</v>
      </c>
      <c r="HE195" s="44">
        <f t="shared" ca="1" si="168"/>
        <v>4.0650406504065045E-3</v>
      </c>
      <c r="HF195" s="44"/>
      <c r="HG195" s="44"/>
      <c r="HH195" s="261"/>
      <c r="HI195" s="14" t="str">
        <f t="shared" si="169"/>
        <v>GA</v>
      </c>
      <c r="HJ195" s="41">
        <f t="shared" si="170"/>
        <v>43987</v>
      </c>
      <c r="HK195" s="267" t="str">
        <f t="shared" si="171"/>
        <v>A1</v>
      </c>
      <c r="HL195" s="268" t="str">
        <f t="shared" si="172"/>
        <v>0055-P2-GA1-CPC-TRM-00505</v>
      </c>
      <c r="HM195" s="320">
        <v>1</v>
      </c>
      <c r="HN195" t="s">
        <v>829</v>
      </c>
      <c r="HO195" s="351">
        <f t="shared" si="173"/>
        <v>1</v>
      </c>
      <c r="HP195" s="351" t="str">
        <f t="shared" si="174"/>
        <v>не выгружено 00</v>
      </c>
      <c r="HQ195" s="351" t="str">
        <f t="shared" si="175"/>
        <v>выгружено A1</v>
      </c>
      <c r="HR195" s="351">
        <f t="shared" si="176"/>
        <v>1</v>
      </c>
      <c r="HS195" s="351" t="b">
        <f t="shared" si="177"/>
        <v>0</v>
      </c>
      <c r="HT195" s="351" t="str">
        <f t="shared" si="178"/>
        <v>Выпустить в 00</v>
      </c>
      <c r="HU195" s="351" t="str">
        <f t="shared" si="179"/>
        <v>0055-P2-CPC-GA1-TRM-00409</v>
      </c>
      <c r="HV195" s="351">
        <f t="shared" si="180"/>
        <v>43987</v>
      </c>
      <c r="HW195" s="351" t="str">
        <f t="shared" si="181"/>
        <v>0055-P2-CPC-GA1-TRM-00409</v>
      </c>
      <c r="HX195" s="351">
        <f t="shared" si="182"/>
        <v>44033</v>
      </c>
      <c r="HY195" s="364"/>
      <c r="HZ195" s="361" t="str">
        <f t="shared" si="183"/>
        <v>выгружено</v>
      </c>
      <c r="IA195" s="361" t="str">
        <f t="shared" si="184"/>
        <v>A1</v>
      </c>
      <c r="IB195" s="361">
        <f t="shared" si="185"/>
        <v>1</v>
      </c>
      <c r="IC195" s="361">
        <f t="shared" si="186"/>
        <v>1</v>
      </c>
      <c r="ID195" s="351" t="str">
        <f t="shared" si="187"/>
        <v>1</v>
      </c>
      <c r="IE195" s="351" t="s">
        <v>894</v>
      </c>
      <c r="IF195" s="356">
        <v>1</v>
      </c>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row>
    <row r="196" spans="1:287" s="1" customFormat="1" ht="57">
      <c r="A196" s="15"/>
      <c r="B196" s="31" t="s">
        <v>164</v>
      </c>
      <c r="C196" s="31" t="s">
        <v>165</v>
      </c>
      <c r="D196" s="14"/>
      <c r="E196" s="14"/>
      <c r="F196" s="14"/>
      <c r="G196" s="14"/>
      <c r="H196" s="14" t="s">
        <v>723</v>
      </c>
      <c r="I196" s="14" t="s">
        <v>724</v>
      </c>
      <c r="J196" s="14"/>
      <c r="K196" s="14"/>
      <c r="L196" s="14"/>
      <c r="M196" s="14"/>
      <c r="N196" s="14"/>
      <c r="O196" s="14"/>
      <c r="P196" s="14" t="s">
        <v>727</v>
      </c>
      <c r="Q196" s="14" t="s">
        <v>728</v>
      </c>
      <c r="R196" s="14" t="s">
        <v>212</v>
      </c>
      <c r="S196" s="14" t="s">
        <v>397</v>
      </c>
      <c r="T196" s="14" t="s">
        <v>398</v>
      </c>
      <c r="U196" s="14" t="s">
        <v>166</v>
      </c>
      <c r="V196" s="14"/>
      <c r="W196" s="31" t="str">
        <f>CONCATENATE(X196,"-",Y196,"-",Z196,AA196,,AB196,"-",AC196)</f>
        <v>4-11-JDMCN-0001</v>
      </c>
      <c r="X196" s="31">
        <v>4</v>
      </c>
      <c r="Y196" s="31" t="s">
        <v>190</v>
      </c>
      <c r="Z196" s="31" t="s">
        <v>330</v>
      </c>
      <c r="AA196" s="31" t="s">
        <v>333</v>
      </c>
      <c r="AB196" s="31" t="s">
        <v>332</v>
      </c>
      <c r="AC196" s="31" t="s">
        <v>194</v>
      </c>
      <c r="AD196" s="14"/>
      <c r="AE196" s="31">
        <v>3</v>
      </c>
      <c r="AF196" s="31" t="s">
        <v>189</v>
      </c>
      <c r="AG196" s="31" t="s">
        <v>190</v>
      </c>
      <c r="AH196" s="31">
        <v>422</v>
      </c>
      <c r="AI196" s="31" t="s">
        <v>226</v>
      </c>
      <c r="AJ196" s="14"/>
      <c r="AK196" s="14"/>
      <c r="AL196" s="14" t="s">
        <v>127</v>
      </c>
      <c r="AM196" s="14"/>
      <c r="AN196" s="14" t="s">
        <v>177</v>
      </c>
      <c r="AO196" s="14" t="str">
        <f>CONCATENATE("0055-",B196,"-",C196,"-","4",".",AE196,".",AF196,".",AG196,".",AH196,"-",AL196,".",AN196,"-",AI196)</f>
        <v>0055-CPC-GA1-4.3.3.11.422-ATH1.V0-0004</v>
      </c>
      <c r="AP196" s="14" t="str">
        <f>CONCATENATE("0055-",B196,"-",C196,"-","4",".",AE196,".",AF196,".",AG196,".",AH196,"-",AL196,"-",AN196,"-",AI196,"_",BD196,"_",U196)</f>
        <v>0055-CPC-GA1-4.3.3.11.422-ATH1-V0-0004_A1_ER</v>
      </c>
      <c r="AQ196" s="21" t="s">
        <v>354</v>
      </c>
      <c r="AR196" s="21" t="s">
        <v>433</v>
      </c>
      <c r="AS196" s="21" t="s">
        <v>425</v>
      </c>
      <c r="AT196" s="21" t="s">
        <v>424</v>
      </c>
      <c r="AU196" s="21" t="s">
        <v>351</v>
      </c>
      <c r="AV196" s="21" t="s">
        <v>367</v>
      </c>
      <c r="AW196" s="21" t="str">
        <f>CONCATENATE(AQ196," ",AS196,CHAR(10),W196,CHAR(10),AU196)</f>
        <v>DCS Marshalling Cabinet for NON-IS channels 
4-11-JDMCN-0001
General view drawings</v>
      </c>
      <c r="AX196" s="21" t="str">
        <f>CONCATENATE(AR196," ",AT196,CHAR(10),W196,CHAR(10),AV196)</f>
        <v>Шкаф кроссовый РСУ, аналоговые и дискретные сигналы, неискробезопасный
4-11-JDMCN-0001
Чертеж общего вида</v>
      </c>
      <c r="AY196" s="14"/>
      <c r="AZ196" s="14" t="s">
        <v>798</v>
      </c>
      <c r="BA196" s="14" t="s">
        <v>600</v>
      </c>
      <c r="BB196" s="14" t="str">
        <f t="shared" si="190"/>
        <v>A1</v>
      </c>
      <c r="BC196" s="14" t="str">
        <f t="shared" si="207"/>
        <v>IFR</v>
      </c>
      <c r="BD196" s="14" t="str">
        <f>BB196</f>
        <v>A1</v>
      </c>
      <c r="BE196" s="14"/>
      <c r="BF196" s="14"/>
      <c r="BG196" s="20"/>
      <c r="BH196" s="14"/>
      <c r="BI196" s="14"/>
      <c r="BJ196" s="336">
        <v>44088</v>
      </c>
      <c r="BK196" s="336">
        <f ca="1">IF(BM196&gt;0,BL196,IF(BJ196&lt;TODAY(),TODAY()+10,BJ196))</f>
        <v>43987</v>
      </c>
      <c r="BL196" s="41">
        <v>43987</v>
      </c>
      <c r="BM196" s="14" t="s">
        <v>858</v>
      </c>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336">
        <f>WORKDAY(BJ196,20)</f>
        <v>44116</v>
      </c>
      <c r="CR196" s="336">
        <f ca="1">IF(BM196&gt;0,WORKDAY(BK196,20),"-")</f>
        <v>44015</v>
      </c>
      <c r="CS196" s="336">
        <v>44033</v>
      </c>
      <c r="CT196" s="325" t="s">
        <v>905</v>
      </c>
      <c r="CU196" s="143">
        <v>1</v>
      </c>
      <c r="CV196" s="41">
        <f>WORKDAY(CQ196,10)</f>
        <v>44130</v>
      </c>
      <c r="CW196" s="41">
        <f ca="1">IF(CT196&gt;0,WORKDAY(CR196,10),"-")</f>
        <v>44029</v>
      </c>
      <c r="CX196" s="14"/>
      <c r="CY196" s="14"/>
      <c r="CZ196" s="41" t="str">
        <f>IF(CY196&gt;0,WORKDAY(CV196,10),"-")</f>
        <v>-</v>
      </c>
      <c r="DA196" s="41" t="str">
        <f>IF(CY196&gt;0,WORKDAY(CW196,10),"-")</f>
        <v>-</v>
      </c>
      <c r="DB196" s="14"/>
      <c r="DC196" s="14"/>
      <c r="DD196" s="143"/>
      <c r="DE196" s="41" t="str">
        <f>IF(DC196&gt;0,WORKDAY(CZ196,10),"-")</f>
        <v>-</v>
      </c>
      <c r="DF196" s="41" t="str">
        <f>IF(DC196&gt;0,WORKDAY(DA196,10),"-")</f>
        <v>-</v>
      </c>
      <c r="DG196" s="14"/>
      <c r="DH196" s="14"/>
      <c r="DI196" s="41" t="str">
        <f>IF(DH196&gt;0,WORKDAY(DE196,10),"-")</f>
        <v>-</v>
      </c>
      <c r="DJ196" s="41" t="str">
        <f>IF(DH196&gt;0,WORKDAY(DF196,10),"-")</f>
        <v>-</v>
      </c>
      <c r="DK196" s="14"/>
      <c r="DL196" s="14"/>
      <c r="DM196" s="143"/>
      <c r="DN196" s="41" t="str">
        <f>IF(DL196&gt;0,WORKDAY(DI196,10),"-")</f>
        <v>-</v>
      </c>
      <c r="DO196" s="41" t="str">
        <f>IF(DL196&gt;0,WORKDAY(DJ196,10),"-")</f>
        <v>-</v>
      </c>
      <c r="DP196" s="14"/>
      <c r="DQ196" s="14"/>
      <c r="DR196" s="41" t="str">
        <f>IF(DQ196&gt;0,WORKDAY(DN196,10),"-")</f>
        <v>-</v>
      </c>
      <c r="DS196" s="41" t="str">
        <f>IF(DQ196&gt;0,WORKDAY(DO196,10),"-")</f>
        <v>-</v>
      </c>
      <c r="DT196" s="14"/>
      <c r="DU196" s="14"/>
      <c r="DV196" s="205"/>
      <c r="DW196" s="41" t="str">
        <f>IF(DU196&gt;0,WORKDAY(DR196,10),"-")</f>
        <v>-</v>
      </c>
      <c r="DX196" s="41" t="str">
        <f>IF(DU196&gt;0,WORKDAY(DS196,10),"-")</f>
        <v>-</v>
      </c>
      <c r="DY196" s="14"/>
      <c r="DZ196" s="14"/>
      <c r="EA196" s="41" t="str">
        <f>IF(DZ196&gt;0,WORKDAY(DW196,10),"-")</f>
        <v>-</v>
      </c>
      <c r="EB196" s="41" t="str">
        <f>IF(DZ196&gt;0,WORKDAY(DX196,10),"-")</f>
        <v>-</v>
      </c>
      <c r="EC196" s="14"/>
      <c r="ED196" s="14"/>
      <c r="EE196" s="205"/>
      <c r="EF196" s="41" t="str">
        <f>IF(ED196&gt;0,WORKDAY(EA196,10),"-")</f>
        <v>-</v>
      </c>
      <c r="EG196" s="41" t="str">
        <f>IF(ED196&gt;0,WORKDAY(EB196,10),"-")</f>
        <v>-</v>
      </c>
      <c r="EH196" s="14"/>
      <c r="EI196" s="14"/>
      <c r="EJ196" s="41" t="str">
        <f>IF(EI196&gt;0,WORKDAY(EF196,10),"-")</f>
        <v>-</v>
      </c>
      <c r="EK196" s="41" t="str">
        <f>IF(EI196&gt;0,WORKDAY(EG196,10),"-")</f>
        <v>-</v>
      </c>
      <c r="EL196" s="14"/>
      <c r="EM196" s="14"/>
      <c r="EN196" s="205"/>
      <c r="EO196" s="41" t="str">
        <f>IF(EM196&gt;0,WORKDAY(EJ196,10),"-")</f>
        <v>-</v>
      </c>
      <c r="EP196" s="41" t="str">
        <f>IF(EM196&gt;0,WORKDAY(EK196,10),"-")</f>
        <v>-</v>
      </c>
      <c r="EQ196" s="14"/>
      <c r="ER196" s="14"/>
      <c r="ES196" s="41" t="str">
        <f>IF(ER196&gt;0,WORKDAY(EO196,10),"-")</f>
        <v>-</v>
      </c>
      <c r="ET196" s="41" t="str">
        <f>IF(ER196&gt;0,WORKDAY(EP196,10),"-")</f>
        <v>-</v>
      </c>
      <c r="EU196" s="14"/>
      <c r="EV196" s="14"/>
      <c r="EW196" s="205"/>
      <c r="EX196" s="41" t="str">
        <f>IF(EV196&gt;0,WORKDAY(ES196,10),"-")</f>
        <v>-</v>
      </c>
      <c r="EY196" s="41" t="str">
        <f>IF(EV196&gt;0,WORKDAY(ET196,10),"-")</f>
        <v>-</v>
      </c>
      <c r="EZ196" s="14"/>
      <c r="FA196" s="14"/>
      <c r="FB196" s="41" t="str">
        <f>IF(FA196&gt;0,WORKDAY(EX196,10),"-")</f>
        <v>-</v>
      </c>
      <c r="FC196" s="41" t="str">
        <f>IF(FA196&gt;0,WORKDAY(EY196,10),"-")</f>
        <v>-</v>
      </c>
      <c r="FD196" s="14"/>
      <c r="FE196" s="14"/>
      <c r="FF196" s="295"/>
      <c r="FG196" s="41">
        <v>43585</v>
      </c>
      <c r="FH196" s="41">
        <f ca="1">IF(BK196&gt;0,IF(DH196&gt;0,WORKDAY(DG196,20),IF(CY196&gt;0,WORKDAY(CX196,30),IF(CT196&gt;0,WORKDAY(CS196,40),FG196))),"-")</f>
        <v>44089</v>
      </c>
      <c r="FI196" s="14"/>
      <c r="FJ196" s="14"/>
      <c r="FK196" s="41" t="str">
        <f>IF(FJ196&gt;0,WORKDAY(FG196,10),"-")</f>
        <v>-</v>
      </c>
      <c r="FL196" s="41" t="str">
        <f>IF(FJ196&gt;0,WORKDAY(FH196,10),"-")</f>
        <v>-</v>
      </c>
      <c r="FM196" s="14"/>
      <c r="FN196" s="14"/>
      <c r="FO196" s="143"/>
      <c r="FP196" s="41">
        <v>43585</v>
      </c>
      <c r="FQ196" s="41" t="str">
        <f>IF(BT196&gt;0,IF(DQ196&gt;0,WORKDAY(DP196,20),IF(DH196&gt;0,WORKDAY(DG196,30),IF(DC196&gt;0,WORKDAY(DB196,40),FP196))),"-")</f>
        <v>-</v>
      </c>
      <c r="FR196" s="14"/>
      <c r="FS196" s="14"/>
      <c r="FT196" s="41" t="str">
        <f>IF(FS196&gt;0,WORKDAY(FP196,10),"-")</f>
        <v>-</v>
      </c>
      <c r="FU196" s="41" t="str">
        <f>IF(FS196&gt;0,WORKDAY(FQ196,10),"-")</f>
        <v>-</v>
      </c>
      <c r="FV196" s="14"/>
      <c r="FW196" s="14"/>
      <c r="FX196" s="205"/>
      <c r="FY196" s="41">
        <v>43585</v>
      </c>
      <c r="FZ196" s="41" t="str">
        <f>IF(CC196&gt;0,IF(DZ196&gt;0,WORKDAY(DY196,20),IF(DQ196&gt;0,WORKDAY(DP196,30),IF(DL196&gt;0,WORKDAY(DK196,40),FY196))),"-")</f>
        <v>-</v>
      </c>
      <c r="GA196" s="14"/>
      <c r="GB196" s="14"/>
      <c r="GC196" s="41" t="str">
        <f>IF(GB196&gt;0,WORKDAY(FY196,10),"-")</f>
        <v>-</v>
      </c>
      <c r="GD196" s="41" t="str">
        <f>IF(GB196&gt;0,WORKDAY(FZ196,10),"-")</f>
        <v>-</v>
      </c>
      <c r="GE196" s="14"/>
      <c r="GF196" s="14"/>
      <c r="GG196" s="205"/>
      <c r="GH196" s="41"/>
      <c r="GI196" s="41"/>
      <c r="GJ196" s="14"/>
      <c r="GK196" s="14"/>
      <c r="GL196" s="41" t="str">
        <f>IF(GK196&gt;0,WORKDAY(GH196,10),"-")</f>
        <v>-</v>
      </c>
      <c r="GM196" s="41" t="str">
        <f>IF(GK196&gt;0,WORKDAY(GI196,10),"-")</f>
        <v>-</v>
      </c>
      <c r="GN196" s="14"/>
      <c r="GO196" s="14"/>
      <c r="GP196" s="228"/>
      <c r="GQ196" s="295"/>
      <c r="GR196" s="295"/>
      <c r="GS196" s="295"/>
      <c r="GT196" s="295"/>
      <c r="GU196" s="295"/>
      <c r="GV196" s="295"/>
      <c r="GW196" s="295"/>
      <c r="GX196" s="295"/>
      <c r="GY196" s="295"/>
      <c r="GZ196" s="147"/>
      <c r="HA196" s="143">
        <f t="shared" ca="1" si="164"/>
        <v>1</v>
      </c>
      <c r="HB196" s="44">
        <f t="shared" ca="1" si="165"/>
        <v>1.3819095477386936E-3</v>
      </c>
      <c r="HC196" s="44">
        <f t="shared" ca="1" si="166"/>
        <v>2.5125628140703518E-3</v>
      </c>
      <c r="HD196" s="44">
        <f t="shared" ca="1" si="167"/>
        <v>2.2357723577235778E-3</v>
      </c>
      <c r="HE196" s="44">
        <f t="shared" ca="1" si="168"/>
        <v>4.0650406504065045E-3</v>
      </c>
      <c r="HF196" s="44"/>
      <c r="HG196" s="44"/>
      <c r="HH196" s="261"/>
      <c r="HI196" s="14" t="str">
        <f t="shared" si="169"/>
        <v>GA</v>
      </c>
      <c r="HJ196" s="41">
        <f t="shared" si="170"/>
        <v>43987</v>
      </c>
      <c r="HK196" s="267" t="str">
        <f t="shared" si="171"/>
        <v>A1</v>
      </c>
      <c r="HL196" s="268" t="str">
        <f t="shared" si="172"/>
        <v>0055-P2-GA1-CPC-TRM-00505</v>
      </c>
      <c r="HM196" s="320">
        <v>1</v>
      </c>
      <c r="HN196" t="s">
        <v>829</v>
      </c>
      <c r="HO196" s="351">
        <f t="shared" si="173"/>
        <v>1</v>
      </c>
      <c r="HP196" s="351" t="str">
        <f t="shared" si="174"/>
        <v>не выгружено 00</v>
      </c>
      <c r="HQ196" s="351" t="str">
        <f t="shared" si="175"/>
        <v>выгружено A1</v>
      </c>
      <c r="HR196" s="351">
        <f t="shared" si="176"/>
        <v>1</v>
      </c>
      <c r="HS196" s="351" t="b">
        <f t="shared" si="177"/>
        <v>0</v>
      </c>
      <c r="HT196" s="351" t="str">
        <f t="shared" si="178"/>
        <v>Выпустить в 00</v>
      </c>
      <c r="HU196" s="351" t="str">
        <f t="shared" si="179"/>
        <v>0055-P2-CPC-GA1-TRM-00409</v>
      </c>
      <c r="HV196" s="351">
        <f t="shared" si="180"/>
        <v>43987</v>
      </c>
      <c r="HW196" s="351" t="str">
        <f t="shared" si="181"/>
        <v>0055-P2-CPC-GA1-TRM-00409</v>
      </c>
      <c r="HX196" s="351">
        <f t="shared" si="182"/>
        <v>44033</v>
      </c>
      <c r="HY196" s="364"/>
      <c r="HZ196" s="361" t="str">
        <f t="shared" si="183"/>
        <v>выгружено</v>
      </c>
      <c r="IA196" s="361" t="str">
        <f t="shared" si="184"/>
        <v>A1</v>
      </c>
      <c r="IB196" s="361">
        <f t="shared" si="185"/>
        <v>1</v>
      </c>
      <c r="IC196" s="361">
        <f t="shared" si="186"/>
        <v>1</v>
      </c>
      <c r="ID196" s="351" t="str">
        <f t="shared" si="187"/>
        <v>1</v>
      </c>
      <c r="IE196" s="351" t="s">
        <v>894</v>
      </c>
      <c r="IF196" s="356">
        <v>1</v>
      </c>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row>
    <row r="197" spans="1:287" s="1" customFormat="1" ht="68.25" customHeight="1">
      <c r="A197" s="15"/>
      <c r="B197" s="31" t="s">
        <v>164</v>
      </c>
      <c r="C197" s="31" t="s">
        <v>165</v>
      </c>
      <c r="D197" s="14"/>
      <c r="E197" s="14"/>
      <c r="F197" s="14"/>
      <c r="G197" s="14"/>
      <c r="H197" s="14" t="s">
        <v>723</v>
      </c>
      <c r="I197" s="14" t="s">
        <v>724</v>
      </c>
      <c r="J197" s="14"/>
      <c r="K197" s="14"/>
      <c r="L197" s="14"/>
      <c r="M197" s="14"/>
      <c r="N197" s="14"/>
      <c r="O197" s="14"/>
      <c r="P197" s="14" t="s">
        <v>727</v>
      </c>
      <c r="Q197" s="14" t="s">
        <v>728</v>
      </c>
      <c r="R197" s="14" t="s">
        <v>212</v>
      </c>
      <c r="S197" s="14" t="s">
        <v>397</v>
      </c>
      <c r="T197" s="14" t="s">
        <v>398</v>
      </c>
      <c r="U197" s="14" t="s">
        <v>166</v>
      </c>
      <c r="V197" s="14"/>
      <c r="W197" s="31" t="str">
        <f>CONCATENATE(X197,"-",Y197,"-",Z197,AA197,,AB197,"-",AC197)</f>
        <v>4-11-JDMCN-0001</v>
      </c>
      <c r="X197" s="31">
        <v>4</v>
      </c>
      <c r="Y197" s="31" t="s">
        <v>190</v>
      </c>
      <c r="Z197" s="31" t="s">
        <v>330</v>
      </c>
      <c r="AA197" s="31" t="s">
        <v>333</v>
      </c>
      <c r="AB197" s="31" t="s">
        <v>332</v>
      </c>
      <c r="AC197" s="31" t="s">
        <v>194</v>
      </c>
      <c r="AD197" s="14"/>
      <c r="AE197" s="31">
        <v>3</v>
      </c>
      <c r="AF197" s="31" t="s">
        <v>189</v>
      </c>
      <c r="AG197" s="31" t="s">
        <v>190</v>
      </c>
      <c r="AH197" s="31">
        <v>422</v>
      </c>
      <c r="AI197" s="31" t="s">
        <v>226</v>
      </c>
      <c r="AJ197" s="14"/>
      <c r="AK197" s="14"/>
      <c r="AL197" s="14" t="s">
        <v>127</v>
      </c>
      <c r="AM197" s="14"/>
      <c r="AN197" s="14" t="s">
        <v>178</v>
      </c>
      <c r="AO197" s="14" t="str">
        <f>CONCATENATE("0055-",B197,"-",C197,"-","4",".",AE197,".",AF197,".",AG197,".",AH197,"-",AL197,".",AN197,"-",AI197)</f>
        <v>0055-CPC-GA1-4.3.3.11.422-ATH1.SB-0004</v>
      </c>
      <c r="AP197" s="14" t="str">
        <f>CONCATENATE("0055-",B197,"-",C197,"-","4",".",AE197,".",AF197,".",AG197,".",AH197,"-",AL197,"-",AN197,"-",AI197,"_",BD197,"_",U197)</f>
        <v>0055-CPC-GA1-4.3.3.11.422-ATH1-SB-0004_A1_ER</v>
      </c>
      <c r="AQ197" s="21" t="s">
        <v>354</v>
      </c>
      <c r="AR197" s="21" t="s">
        <v>433</v>
      </c>
      <c r="AS197" s="21" t="s">
        <v>425</v>
      </c>
      <c r="AT197" s="21" t="s">
        <v>424</v>
      </c>
      <c r="AU197" s="21" t="s">
        <v>352</v>
      </c>
      <c r="AV197" s="21" t="s">
        <v>368</v>
      </c>
      <c r="AW197" s="21" t="str">
        <f>CONCATENATE(AQ197," ",AS197,CHAR(10),W197,CHAR(10),AU197)</f>
        <v>DCS Marshalling Cabinet for NON-IS channels 
4-11-JDMCN-0001
Electrical circuits</v>
      </c>
      <c r="AX197" s="21" t="str">
        <f>CONCATENATE(AR197," ",AT197,CHAR(10),W197,CHAR(10),AV197)</f>
        <v>Шкаф кроссовый РСУ, аналоговые и дискретные сигналы, неискробезопасный
4-11-JDMCN-0001
Схема электрическая принципиальная</v>
      </c>
      <c r="AY197" s="14"/>
      <c r="AZ197" s="14" t="s">
        <v>798</v>
      </c>
      <c r="BA197" s="14" t="s">
        <v>600</v>
      </c>
      <c r="BB197" s="14" t="str">
        <f t="shared" si="190"/>
        <v>A1</v>
      </c>
      <c r="BC197" s="14" t="str">
        <f t="shared" si="207"/>
        <v>IFR</v>
      </c>
      <c r="BD197" s="14" t="str">
        <f>BB197</f>
        <v>A1</v>
      </c>
      <c r="BE197" s="14"/>
      <c r="BF197" s="14"/>
      <c r="BG197" s="20"/>
      <c r="BH197" s="14"/>
      <c r="BI197" s="14"/>
      <c r="BJ197" s="336">
        <v>44088</v>
      </c>
      <c r="BK197" s="336">
        <f ca="1">IF(BM197&gt;0,BL197,IF(BJ197&lt;TODAY(),TODAY()+10,BJ197))</f>
        <v>43987</v>
      </c>
      <c r="BL197" s="41">
        <v>43987</v>
      </c>
      <c r="BM197" s="14" t="s">
        <v>858</v>
      </c>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336">
        <f>WORKDAY(BJ197,20)</f>
        <v>44116</v>
      </c>
      <c r="CR197" s="336">
        <f ca="1">IF(BM197&gt;0,WORKDAY(BK197,20),"-")</f>
        <v>44015</v>
      </c>
      <c r="CS197" s="336">
        <v>44033</v>
      </c>
      <c r="CT197" s="325" t="s">
        <v>905</v>
      </c>
      <c r="CU197" s="143">
        <v>1</v>
      </c>
      <c r="CV197" s="41">
        <f>WORKDAY(CQ197,10)</f>
        <v>44130</v>
      </c>
      <c r="CW197" s="41">
        <f ca="1">IF(CT197&gt;0,WORKDAY(CR197,10),"-")</f>
        <v>44029</v>
      </c>
      <c r="CX197" s="14"/>
      <c r="CY197" s="14"/>
      <c r="CZ197" s="41" t="str">
        <f>IF(CY197&gt;0,WORKDAY(CV197,10),"-")</f>
        <v>-</v>
      </c>
      <c r="DA197" s="41" t="str">
        <f>IF(CY197&gt;0,WORKDAY(CW197,10),"-")</f>
        <v>-</v>
      </c>
      <c r="DB197" s="14"/>
      <c r="DC197" s="14"/>
      <c r="DD197" s="143"/>
      <c r="DE197" s="41" t="str">
        <f>IF(DC197&gt;0,WORKDAY(CZ197,10),"-")</f>
        <v>-</v>
      </c>
      <c r="DF197" s="41" t="str">
        <f>IF(DC197&gt;0,WORKDAY(DA197,10),"-")</f>
        <v>-</v>
      </c>
      <c r="DG197" s="14"/>
      <c r="DH197" s="14"/>
      <c r="DI197" s="41" t="str">
        <f>IF(DH197&gt;0,WORKDAY(DE197,10),"-")</f>
        <v>-</v>
      </c>
      <c r="DJ197" s="41" t="str">
        <f>IF(DH197&gt;0,WORKDAY(DF197,10),"-")</f>
        <v>-</v>
      </c>
      <c r="DK197" s="14"/>
      <c r="DL197" s="14"/>
      <c r="DM197" s="143"/>
      <c r="DN197" s="41" t="str">
        <f>IF(DL197&gt;0,WORKDAY(DI197,10),"-")</f>
        <v>-</v>
      </c>
      <c r="DO197" s="41" t="str">
        <f>IF(DL197&gt;0,WORKDAY(DJ197,10),"-")</f>
        <v>-</v>
      </c>
      <c r="DP197" s="14"/>
      <c r="DQ197" s="14"/>
      <c r="DR197" s="41" t="str">
        <f>IF(DQ197&gt;0,WORKDAY(DN197,10),"-")</f>
        <v>-</v>
      </c>
      <c r="DS197" s="41" t="str">
        <f>IF(DQ197&gt;0,WORKDAY(DO197,10),"-")</f>
        <v>-</v>
      </c>
      <c r="DT197" s="14"/>
      <c r="DU197" s="14"/>
      <c r="DV197" s="205"/>
      <c r="DW197" s="41" t="str">
        <f>IF(DU197&gt;0,WORKDAY(DR197,10),"-")</f>
        <v>-</v>
      </c>
      <c r="DX197" s="41" t="str">
        <f>IF(DU197&gt;0,WORKDAY(DS197,10),"-")</f>
        <v>-</v>
      </c>
      <c r="DY197" s="14"/>
      <c r="DZ197" s="14"/>
      <c r="EA197" s="41" t="str">
        <f>IF(DZ197&gt;0,WORKDAY(DW197,10),"-")</f>
        <v>-</v>
      </c>
      <c r="EB197" s="41" t="str">
        <f>IF(DZ197&gt;0,WORKDAY(DX197,10),"-")</f>
        <v>-</v>
      </c>
      <c r="EC197" s="14"/>
      <c r="ED197" s="14"/>
      <c r="EE197" s="205"/>
      <c r="EF197" s="41" t="str">
        <f>IF(ED197&gt;0,WORKDAY(EA197,10),"-")</f>
        <v>-</v>
      </c>
      <c r="EG197" s="41" t="str">
        <f>IF(ED197&gt;0,WORKDAY(EB197,10),"-")</f>
        <v>-</v>
      </c>
      <c r="EH197" s="14"/>
      <c r="EI197" s="14"/>
      <c r="EJ197" s="41" t="str">
        <f>IF(EI197&gt;0,WORKDAY(EF197,10),"-")</f>
        <v>-</v>
      </c>
      <c r="EK197" s="41" t="str">
        <f>IF(EI197&gt;0,WORKDAY(EG197,10),"-")</f>
        <v>-</v>
      </c>
      <c r="EL197" s="14"/>
      <c r="EM197" s="14"/>
      <c r="EN197" s="205"/>
      <c r="EO197" s="41" t="str">
        <f>IF(EM197&gt;0,WORKDAY(EJ197,10),"-")</f>
        <v>-</v>
      </c>
      <c r="EP197" s="41" t="str">
        <f>IF(EM197&gt;0,WORKDAY(EK197,10),"-")</f>
        <v>-</v>
      </c>
      <c r="EQ197" s="14"/>
      <c r="ER197" s="14"/>
      <c r="ES197" s="41" t="str">
        <f>IF(ER197&gt;0,WORKDAY(EO197,10),"-")</f>
        <v>-</v>
      </c>
      <c r="ET197" s="41" t="str">
        <f>IF(ER197&gt;0,WORKDAY(EP197,10),"-")</f>
        <v>-</v>
      </c>
      <c r="EU197" s="14"/>
      <c r="EV197" s="14"/>
      <c r="EW197" s="205"/>
      <c r="EX197" s="41" t="str">
        <f>IF(EV197&gt;0,WORKDAY(ES197,10),"-")</f>
        <v>-</v>
      </c>
      <c r="EY197" s="41" t="str">
        <f>IF(EV197&gt;0,WORKDAY(ET197,10),"-")</f>
        <v>-</v>
      </c>
      <c r="EZ197" s="14"/>
      <c r="FA197" s="14"/>
      <c r="FB197" s="41" t="str">
        <f>IF(FA197&gt;0,WORKDAY(EX197,10),"-")</f>
        <v>-</v>
      </c>
      <c r="FC197" s="41" t="str">
        <f>IF(FA197&gt;0,WORKDAY(EY197,10),"-")</f>
        <v>-</v>
      </c>
      <c r="FD197" s="14"/>
      <c r="FE197" s="14"/>
      <c r="FF197" s="295"/>
      <c r="FG197" s="41">
        <v>43585</v>
      </c>
      <c r="FH197" s="41">
        <f ca="1">IF(BK197&gt;0,IF(DH197&gt;0,WORKDAY(DG197,20),IF(CY197&gt;0,WORKDAY(CX197,30),IF(CT197&gt;0,WORKDAY(CS197,40),FG197))),"-")</f>
        <v>44089</v>
      </c>
      <c r="FI197" s="14"/>
      <c r="FJ197" s="14"/>
      <c r="FK197" s="41" t="str">
        <f>IF(FJ197&gt;0,WORKDAY(FG197,10),"-")</f>
        <v>-</v>
      </c>
      <c r="FL197" s="41" t="str">
        <f>IF(FJ197&gt;0,WORKDAY(FH197,10),"-")</f>
        <v>-</v>
      </c>
      <c r="FM197" s="14"/>
      <c r="FN197" s="14"/>
      <c r="FO197" s="143"/>
      <c r="FP197" s="41">
        <v>43585</v>
      </c>
      <c r="FQ197" s="41" t="str">
        <f>IF(BT197&gt;0,IF(DQ197&gt;0,WORKDAY(DP197,20),IF(DH197&gt;0,WORKDAY(DG197,30),IF(DC197&gt;0,WORKDAY(DB197,40),FP197))),"-")</f>
        <v>-</v>
      </c>
      <c r="FR197" s="14"/>
      <c r="FS197" s="14"/>
      <c r="FT197" s="41" t="str">
        <f>IF(FS197&gt;0,WORKDAY(FP197,10),"-")</f>
        <v>-</v>
      </c>
      <c r="FU197" s="41" t="str">
        <f>IF(FS197&gt;0,WORKDAY(FQ197,10),"-")</f>
        <v>-</v>
      </c>
      <c r="FV197" s="14"/>
      <c r="FW197" s="14"/>
      <c r="FX197" s="205"/>
      <c r="FY197" s="41">
        <v>43585</v>
      </c>
      <c r="FZ197" s="41" t="str">
        <f>IF(CC197&gt;0,IF(DZ197&gt;0,WORKDAY(DY197,20),IF(DQ197&gt;0,WORKDAY(DP197,30),IF(DL197&gt;0,WORKDAY(DK197,40),FY197))),"-")</f>
        <v>-</v>
      </c>
      <c r="GA197" s="14"/>
      <c r="GB197" s="14"/>
      <c r="GC197" s="41" t="str">
        <f>IF(GB197&gt;0,WORKDAY(FY197,10),"-")</f>
        <v>-</v>
      </c>
      <c r="GD197" s="41" t="str">
        <f>IF(GB197&gt;0,WORKDAY(FZ197,10),"-")</f>
        <v>-</v>
      </c>
      <c r="GE197" s="14"/>
      <c r="GF197" s="14"/>
      <c r="GG197" s="205"/>
      <c r="GH197" s="41"/>
      <c r="GI197" s="41"/>
      <c r="GJ197" s="14"/>
      <c r="GK197" s="14"/>
      <c r="GL197" s="41" t="str">
        <f>IF(GK197&gt;0,WORKDAY(GH197,10),"-")</f>
        <v>-</v>
      </c>
      <c r="GM197" s="41" t="str">
        <f>IF(GK197&gt;0,WORKDAY(GI197,10),"-")</f>
        <v>-</v>
      </c>
      <c r="GN197" s="14"/>
      <c r="GO197" s="14"/>
      <c r="GP197" s="228"/>
      <c r="GQ197" s="295"/>
      <c r="GR197" s="295"/>
      <c r="GS197" s="295"/>
      <c r="GT197" s="295"/>
      <c r="GU197" s="295"/>
      <c r="GV197" s="295"/>
      <c r="GW197" s="295"/>
      <c r="GX197" s="295"/>
      <c r="GY197" s="295"/>
      <c r="GZ197" s="147"/>
      <c r="HA197" s="143">
        <f t="shared" ca="1" si="164"/>
        <v>1</v>
      </c>
      <c r="HB197" s="44">
        <f t="shared" ca="1" si="165"/>
        <v>1.3819095477386936E-3</v>
      </c>
      <c r="HC197" s="44">
        <f t="shared" ca="1" si="166"/>
        <v>2.5125628140703518E-3</v>
      </c>
      <c r="HD197" s="44">
        <f t="shared" ca="1" si="167"/>
        <v>2.2357723577235778E-3</v>
      </c>
      <c r="HE197" s="44">
        <f t="shared" ca="1" si="168"/>
        <v>4.0650406504065045E-3</v>
      </c>
      <c r="HF197" s="44"/>
      <c r="HG197" s="44"/>
      <c r="HH197" s="261"/>
      <c r="HI197" s="14" t="str">
        <f t="shared" si="169"/>
        <v>GA</v>
      </c>
      <c r="HJ197" s="41">
        <f t="shared" si="170"/>
        <v>43987</v>
      </c>
      <c r="HK197" s="267" t="str">
        <f t="shared" si="171"/>
        <v>A1</v>
      </c>
      <c r="HL197" s="268" t="str">
        <f t="shared" si="172"/>
        <v>0055-P2-GA1-CPC-TRM-00505</v>
      </c>
      <c r="HM197" s="320">
        <v>1</v>
      </c>
      <c r="HN197" t="s">
        <v>829</v>
      </c>
      <c r="HO197" s="351">
        <f t="shared" si="173"/>
        <v>1</v>
      </c>
      <c r="HP197" s="351" t="str">
        <f t="shared" si="174"/>
        <v>не выгружено 00</v>
      </c>
      <c r="HQ197" s="351" t="str">
        <f t="shared" si="175"/>
        <v>выгружено A1</v>
      </c>
      <c r="HR197" s="351">
        <f t="shared" si="176"/>
        <v>1</v>
      </c>
      <c r="HS197" s="351" t="b">
        <f t="shared" si="177"/>
        <v>0</v>
      </c>
      <c r="HT197" s="351" t="str">
        <f t="shared" si="178"/>
        <v>Выпустить в 00</v>
      </c>
      <c r="HU197" s="351" t="str">
        <f t="shared" si="179"/>
        <v>0055-P2-CPC-GA1-TRM-00409</v>
      </c>
      <c r="HV197" s="351">
        <f t="shared" si="180"/>
        <v>43987</v>
      </c>
      <c r="HW197" s="351" t="str">
        <f t="shared" si="181"/>
        <v>0055-P2-CPC-GA1-TRM-00409</v>
      </c>
      <c r="HX197" s="351">
        <f t="shared" si="182"/>
        <v>44033</v>
      </c>
      <c r="HY197" s="364"/>
      <c r="HZ197" s="361" t="str">
        <f t="shared" si="183"/>
        <v>выгружено</v>
      </c>
      <c r="IA197" s="361" t="str">
        <f t="shared" si="184"/>
        <v>A1</v>
      </c>
      <c r="IB197" s="361">
        <f t="shared" si="185"/>
        <v>1</v>
      </c>
      <c r="IC197" s="361">
        <f t="shared" si="186"/>
        <v>1</v>
      </c>
      <c r="ID197" s="351" t="str">
        <f t="shared" si="187"/>
        <v>1</v>
      </c>
      <c r="IE197" s="351" t="s">
        <v>894</v>
      </c>
      <c r="IF197" s="356">
        <v>1</v>
      </c>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row>
    <row r="198" spans="1:287" s="1" customFormat="1" ht="57" customHeight="1">
      <c r="A198" s="15"/>
      <c r="B198" s="31" t="s">
        <v>164</v>
      </c>
      <c r="C198" s="31" t="s">
        <v>165</v>
      </c>
      <c r="D198" s="14"/>
      <c r="E198" s="14"/>
      <c r="F198" s="14"/>
      <c r="G198" s="14"/>
      <c r="H198" s="14" t="s">
        <v>723</v>
      </c>
      <c r="I198" s="14" t="s">
        <v>724</v>
      </c>
      <c r="J198" s="14"/>
      <c r="K198" s="14"/>
      <c r="L198" s="14"/>
      <c r="M198" s="14"/>
      <c r="N198" s="14"/>
      <c r="O198" s="14"/>
      <c r="P198" s="14" t="s">
        <v>727</v>
      </c>
      <c r="Q198" s="14" t="s">
        <v>728</v>
      </c>
      <c r="R198" s="14" t="s">
        <v>212</v>
      </c>
      <c r="S198" s="14" t="s">
        <v>397</v>
      </c>
      <c r="T198" s="14" t="s">
        <v>398</v>
      </c>
      <c r="U198" s="14" t="s">
        <v>166</v>
      </c>
      <c r="V198" s="14"/>
      <c r="W198" s="31" t="str">
        <f>CONCATENATE(X198,"-",Y198,"-",Z198,AA198,,AB198,"-",AC198)</f>
        <v>4-11-JDMCN-0001</v>
      </c>
      <c r="X198" s="31">
        <v>4</v>
      </c>
      <c r="Y198" s="31" t="s">
        <v>190</v>
      </c>
      <c r="Z198" s="31" t="s">
        <v>330</v>
      </c>
      <c r="AA198" s="31" t="s">
        <v>333</v>
      </c>
      <c r="AB198" s="31" t="s">
        <v>332</v>
      </c>
      <c r="AC198" s="31" t="s">
        <v>194</v>
      </c>
      <c r="AD198" s="14"/>
      <c r="AE198" s="31">
        <v>3</v>
      </c>
      <c r="AF198" s="31" t="s">
        <v>189</v>
      </c>
      <c r="AG198" s="31" t="s">
        <v>190</v>
      </c>
      <c r="AH198" s="31">
        <v>422</v>
      </c>
      <c r="AI198" s="31" t="s">
        <v>226</v>
      </c>
      <c r="AJ198" s="14"/>
      <c r="AK198" s="14"/>
      <c r="AL198" s="14" t="s">
        <v>127</v>
      </c>
      <c r="AM198" s="14"/>
      <c r="AN198" s="14" t="s">
        <v>675</v>
      </c>
      <c r="AO198" s="14" t="str">
        <f>CONCATENATE("0055-",B198,"-",C198,"-","4",".",AE198,".",AF198,".",AG198,".",AH198,"-",AL198,".",AN198,"-",AI198)</f>
        <v>0055-CPC-GA1-4.3.3.11.422-ATH1.JH-0004</v>
      </c>
      <c r="AP198" s="14" t="str">
        <f>CONCATENATE("0055-",B198,"-",C198,"-","4",".",AE198,".",AF198,".",AG198,".",AH198,"-",AL198,"-",AN198,"-",AI198,"_",BD198,"_",U198)</f>
        <v>0055-CPC-GA1-4.3.3.11.422-ATH1-JH-0004_00_ER</v>
      </c>
      <c r="AQ198" s="21" t="s">
        <v>354</v>
      </c>
      <c r="AR198" s="21" t="s">
        <v>433</v>
      </c>
      <c r="AS198" s="21" t="s">
        <v>425</v>
      </c>
      <c r="AT198" s="21" t="s">
        <v>424</v>
      </c>
      <c r="AU198" s="21" t="s">
        <v>315</v>
      </c>
      <c r="AV198" s="21" t="s">
        <v>316</v>
      </c>
      <c r="AW198" s="21" t="str">
        <f>CONCATENATE(AQ198," ",AS198,CHAR(10),W198,CHAR(10),AU198)</f>
        <v>DCS Marshalling Cabinet for NON-IS channels 
4-11-JDMCN-0001
Passport</v>
      </c>
      <c r="AX198" s="21" t="str">
        <f>CONCATENATE(AR198," ",AT198,CHAR(10),W198,CHAR(10),AV198)</f>
        <v>Шкаф кроссовый РСУ, аналоговые и дискретные сигналы, неискробезопасный
4-11-JDMCN-0001
Паспорт</v>
      </c>
      <c r="AY198" s="14"/>
      <c r="AZ198" s="14" t="s">
        <v>798</v>
      </c>
      <c r="BA198" s="14" t="s">
        <v>600</v>
      </c>
      <c r="BB198" s="14" t="str">
        <f t="shared" si="190"/>
        <v>00</v>
      </c>
      <c r="BC198" s="14" t="str">
        <f t="shared" si="207"/>
        <v>IFU</v>
      </c>
      <c r="BD198" s="14" t="str">
        <f>BB198</f>
        <v>00</v>
      </c>
      <c r="BE198" s="14"/>
      <c r="BF198" s="14"/>
      <c r="BG198" s="20"/>
      <c r="BH198" s="14"/>
      <c r="BI198" s="14"/>
      <c r="BJ198" s="336">
        <v>44088</v>
      </c>
      <c r="BK198" s="336">
        <f ca="1">IF(BM198&gt;0,BL198,IF(BJ198&lt;TODAY(),TODAY()+10,BJ198))</f>
        <v>43997</v>
      </c>
      <c r="BL198" s="41">
        <v>43997</v>
      </c>
      <c r="BM198" s="14" t="s">
        <v>866</v>
      </c>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336">
        <f>WORKDAY(BJ198,20)</f>
        <v>44116</v>
      </c>
      <c r="CR198" s="336">
        <f ca="1">IF(BM198&gt;0,WORKDAY(BK198,20),"-")</f>
        <v>44025</v>
      </c>
      <c r="CS198" s="336">
        <v>44013</v>
      </c>
      <c r="CT198" s="325" t="s">
        <v>903</v>
      </c>
      <c r="CU198" s="143">
        <v>3</v>
      </c>
      <c r="CV198" s="41">
        <f>WORKDAY(CQ198,10)</f>
        <v>44130</v>
      </c>
      <c r="CW198" s="41">
        <f ca="1">IF(CT198&gt;0,WORKDAY(CR198,10),"-")</f>
        <v>44039</v>
      </c>
      <c r="CX198" s="14"/>
      <c r="CY198" s="14"/>
      <c r="CZ198" s="41" t="str">
        <f>IF(CY198&gt;0,WORKDAY(CV198,10),"-")</f>
        <v>-</v>
      </c>
      <c r="DA198" s="41" t="str">
        <f>IF(CY198&gt;0,WORKDAY(CW198,10),"-")</f>
        <v>-</v>
      </c>
      <c r="DB198" s="14"/>
      <c r="DC198" s="14"/>
      <c r="DD198" s="143"/>
      <c r="DE198" s="41" t="str">
        <f>IF(DC198&gt;0,WORKDAY(CZ198,10),"-")</f>
        <v>-</v>
      </c>
      <c r="DF198" s="41" t="str">
        <f>IF(DC198&gt;0,WORKDAY(DA198,10),"-")</f>
        <v>-</v>
      </c>
      <c r="DG198" s="14"/>
      <c r="DH198" s="14"/>
      <c r="DI198" s="41" t="str">
        <f>IF(DH198&gt;0,WORKDAY(DE198,10),"-")</f>
        <v>-</v>
      </c>
      <c r="DJ198" s="41" t="str">
        <f>IF(DH198&gt;0,WORKDAY(DF198,10),"-")</f>
        <v>-</v>
      </c>
      <c r="DK198" s="14"/>
      <c r="DL198" s="14"/>
      <c r="DM198" s="143"/>
      <c r="DN198" s="41" t="str">
        <f>IF(DL198&gt;0,WORKDAY(DI198,10),"-")</f>
        <v>-</v>
      </c>
      <c r="DO198" s="41" t="str">
        <f>IF(DL198&gt;0,WORKDAY(DJ198,10),"-")</f>
        <v>-</v>
      </c>
      <c r="DP198" s="14"/>
      <c r="DQ198" s="14"/>
      <c r="DR198" s="41" t="str">
        <f>IF(DQ198&gt;0,WORKDAY(DN198,10),"-")</f>
        <v>-</v>
      </c>
      <c r="DS198" s="41" t="str">
        <f>IF(DQ198&gt;0,WORKDAY(DO198,10),"-")</f>
        <v>-</v>
      </c>
      <c r="DT198" s="14"/>
      <c r="DU198" s="14"/>
      <c r="DV198" s="205"/>
      <c r="DW198" s="41" t="str">
        <f>IF(DU198&gt;0,WORKDAY(DR198,10),"-")</f>
        <v>-</v>
      </c>
      <c r="DX198" s="41" t="str">
        <f>IF(DU198&gt;0,WORKDAY(DS198,10),"-")</f>
        <v>-</v>
      </c>
      <c r="DY198" s="14"/>
      <c r="DZ198" s="14"/>
      <c r="EA198" s="41" t="str">
        <f>IF(DZ198&gt;0,WORKDAY(DW198,10),"-")</f>
        <v>-</v>
      </c>
      <c r="EB198" s="41" t="str">
        <f>IF(DZ198&gt;0,WORKDAY(DX198,10),"-")</f>
        <v>-</v>
      </c>
      <c r="EC198" s="14"/>
      <c r="ED198" s="14"/>
      <c r="EE198" s="205"/>
      <c r="EF198" s="41" t="str">
        <f>IF(ED198&gt;0,WORKDAY(EA198,10),"-")</f>
        <v>-</v>
      </c>
      <c r="EG198" s="41" t="str">
        <f>IF(ED198&gt;0,WORKDAY(EB198,10),"-")</f>
        <v>-</v>
      </c>
      <c r="EH198" s="14"/>
      <c r="EI198" s="14"/>
      <c r="EJ198" s="41" t="str">
        <f>IF(EI198&gt;0,WORKDAY(EF198,10),"-")</f>
        <v>-</v>
      </c>
      <c r="EK198" s="41" t="str">
        <f>IF(EI198&gt;0,WORKDAY(EG198,10),"-")</f>
        <v>-</v>
      </c>
      <c r="EL198" s="14"/>
      <c r="EM198" s="14"/>
      <c r="EN198" s="205"/>
      <c r="EO198" s="41" t="str">
        <f>IF(EM198&gt;0,WORKDAY(EJ198,10),"-")</f>
        <v>-</v>
      </c>
      <c r="EP198" s="41" t="str">
        <f>IF(EM198&gt;0,WORKDAY(EK198,10),"-")</f>
        <v>-</v>
      </c>
      <c r="EQ198" s="14"/>
      <c r="ER198" s="14"/>
      <c r="ES198" s="41" t="str">
        <f>IF(ER198&gt;0,WORKDAY(EO198,10),"-")</f>
        <v>-</v>
      </c>
      <c r="ET198" s="41" t="str">
        <f>IF(ER198&gt;0,WORKDAY(EP198,10),"-")</f>
        <v>-</v>
      </c>
      <c r="EU198" s="14"/>
      <c r="EV198" s="14"/>
      <c r="EW198" s="205"/>
      <c r="EX198" s="41" t="str">
        <f>IF(EV198&gt;0,WORKDAY(ES198,10),"-")</f>
        <v>-</v>
      </c>
      <c r="EY198" s="41" t="str">
        <f>IF(EV198&gt;0,WORKDAY(ET198,10),"-")</f>
        <v>-</v>
      </c>
      <c r="EZ198" s="14"/>
      <c r="FA198" s="14"/>
      <c r="FB198" s="41" t="str">
        <f>IF(FA198&gt;0,WORKDAY(EX198,10),"-")</f>
        <v>-</v>
      </c>
      <c r="FC198" s="41" t="str">
        <f>IF(FA198&gt;0,WORKDAY(EY198,10),"-")</f>
        <v>-</v>
      </c>
      <c r="FD198" s="14"/>
      <c r="FE198" s="14"/>
      <c r="FF198" s="295"/>
      <c r="FG198" s="41">
        <v>43585</v>
      </c>
      <c r="FH198" s="41">
        <f ca="1">IF(BK198&gt;0,IF(DH198&gt;0,WORKDAY(DG198,20),IF(CY198&gt;0,WORKDAY(CX198,30),IF(CT198&gt;0,WORKDAY(CS198,40),FG198))),"-")</f>
        <v>44069</v>
      </c>
      <c r="FI198" s="14">
        <v>44088</v>
      </c>
      <c r="FJ198" s="14" t="s">
        <v>924</v>
      </c>
      <c r="FK198" s="41">
        <f>IF(FJ198&gt;0,WORKDAY(FG198,10),"-")</f>
        <v>43599</v>
      </c>
      <c r="FL198" s="41">
        <f ca="1">IF(FJ198&gt;0,WORKDAY(FH198,10),"-")</f>
        <v>44083</v>
      </c>
      <c r="FM198" s="14"/>
      <c r="FN198" s="14"/>
      <c r="FO198" s="143"/>
      <c r="FP198" s="41">
        <v>43585</v>
      </c>
      <c r="FQ198" s="41" t="str">
        <f>IF(BT198&gt;0,IF(DQ198&gt;0,WORKDAY(DP198,20),IF(DH198&gt;0,WORKDAY(DG198,30),IF(DC198&gt;0,WORKDAY(DB198,40),FP198))),"-")</f>
        <v>-</v>
      </c>
      <c r="FR198" s="14"/>
      <c r="FS198" s="14"/>
      <c r="FT198" s="41" t="str">
        <f>IF(FS198&gt;0,WORKDAY(FP198,10),"-")</f>
        <v>-</v>
      </c>
      <c r="FU198" s="41" t="str">
        <f>IF(FS198&gt;0,WORKDAY(FQ198,10),"-")</f>
        <v>-</v>
      </c>
      <c r="FV198" s="14"/>
      <c r="FW198" s="14"/>
      <c r="FX198" s="205"/>
      <c r="FY198" s="41">
        <v>43585</v>
      </c>
      <c r="FZ198" s="41" t="str">
        <f>IF(CC198&gt;0,IF(DZ198&gt;0,WORKDAY(DY198,20),IF(DQ198&gt;0,WORKDAY(DP198,30),IF(DL198&gt;0,WORKDAY(DK198,40),FY198))),"-")</f>
        <v>-</v>
      </c>
      <c r="GA198" s="14"/>
      <c r="GB198" s="14"/>
      <c r="GC198" s="41" t="str">
        <f>IF(GB198&gt;0,WORKDAY(FY198,10),"-")</f>
        <v>-</v>
      </c>
      <c r="GD198" s="41" t="str">
        <f>IF(GB198&gt;0,WORKDAY(FZ198,10),"-")</f>
        <v>-</v>
      </c>
      <c r="GE198" s="14"/>
      <c r="GF198" s="14"/>
      <c r="GG198" s="205"/>
      <c r="GH198" s="41"/>
      <c r="GI198" s="41"/>
      <c r="GJ198" s="14"/>
      <c r="GK198" s="14"/>
      <c r="GL198" s="41" t="str">
        <f>IF(GK198&gt;0,WORKDAY(GH198,10),"-")</f>
        <v>-</v>
      </c>
      <c r="GM198" s="41" t="str">
        <f>IF(GK198&gt;0,WORKDAY(GI198,10),"-")</f>
        <v>-</v>
      </c>
      <c r="GN198" s="14"/>
      <c r="GO198" s="14"/>
      <c r="GP198" s="228"/>
      <c r="GQ198" s="295"/>
      <c r="GR198" s="295"/>
      <c r="GS198" s="295"/>
      <c r="GT198" s="295"/>
      <c r="GU198" s="295"/>
      <c r="GV198" s="295"/>
      <c r="GW198" s="295"/>
      <c r="GX198" s="295"/>
      <c r="GY198" s="295"/>
      <c r="GZ198" s="147"/>
      <c r="HA198" s="143">
        <f t="shared" ca="1" si="164"/>
        <v>1</v>
      </c>
      <c r="HB198" s="44">
        <f t="shared" ca="1" si="165"/>
        <v>2.5125628140703518E-3</v>
      </c>
      <c r="HC198" s="44">
        <f t="shared" ca="1" si="166"/>
        <v>2.5125628140703518E-3</v>
      </c>
      <c r="HD198" s="44">
        <f t="shared" ca="1" si="167"/>
        <v>4.0650406504065045E-3</v>
      </c>
      <c r="HE198" s="44">
        <f t="shared" ca="1" si="168"/>
        <v>4.0650406504065045E-3</v>
      </c>
      <c r="HF198" s="44"/>
      <c r="HG198" s="44"/>
      <c r="HH198" s="261"/>
      <c r="HI198" s="14" t="str">
        <f t="shared" si="169"/>
        <v>rev. 00</v>
      </c>
      <c r="HJ198" s="41">
        <f t="shared" si="170"/>
        <v>44088</v>
      </c>
      <c r="HK198" s="267" t="str">
        <f t="shared" si="171"/>
        <v>00</v>
      </c>
      <c r="HL198" s="268" t="str">
        <f t="shared" si="172"/>
        <v>0055-P2-CPC-GA1-TRM-00581</v>
      </c>
      <c r="HM198" s="320">
        <v>1</v>
      </c>
      <c r="HN198" t="s">
        <v>829</v>
      </c>
      <c r="HO198" s="351">
        <f t="shared" si="173"/>
        <v>3</v>
      </c>
      <c r="HP198" s="351" t="str">
        <f t="shared" si="174"/>
        <v>ожидание 00</v>
      </c>
      <c r="HQ198" s="351" t="str">
        <f t="shared" si="175"/>
        <v>выгружено 00</v>
      </c>
      <c r="HR198" s="351" t="str">
        <f t="shared" si="176"/>
        <v>ожидание 00</v>
      </c>
      <c r="HS198" s="351" t="b">
        <f t="shared" si="177"/>
        <v>0</v>
      </c>
      <c r="HT198" s="351" t="str">
        <f t="shared" si="178"/>
        <v>ожидание замечаний</v>
      </c>
      <c r="HU198" s="351" t="str">
        <f t="shared" si="179"/>
        <v>0055-P2-CPC-GA1-TRM-00396</v>
      </c>
      <c r="HV198" s="351">
        <f t="shared" si="180"/>
        <v>44088</v>
      </c>
      <c r="HW198" s="351" t="str">
        <f t="shared" si="181"/>
        <v>ожидание 00</v>
      </c>
      <c r="HX198" s="351" t="str">
        <f t="shared" si="182"/>
        <v>ожидание 00</v>
      </c>
      <c r="HY198" s="364"/>
      <c r="HZ198" s="361" t="str">
        <f t="shared" si="183"/>
        <v>выгружено</v>
      </c>
      <c r="IA198" s="361" t="str">
        <f t="shared" si="184"/>
        <v>00</v>
      </c>
      <c r="IB198" s="361" t="str">
        <f t="shared" si="185"/>
        <v>ожидание замечаний к ревизии</v>
      </c>
      <c r="IC198" s="361" t="str">
        <f t="shared" si="186"/>
        <v>00</v>
      </c>
      <c r="ID198" s="351" t="str">
        <f t="shared" si="187"/>
        <v>1</v>
      </c>
      <c r="IE198" s="351" t="s">
        <v>894</v>
      </c>
      <c r="IF198" s="356">
        <v>1</v>
      </c>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row>
    <row r="199" spans="1:287" s="27" customFormat="1" ht="15" customHeight="1">
      <c r="A199" s="15"/>
      <c r="B199" s="32"/>
      <c r="C199" s="32"/>
      <c r="D199" s="26"/>
      <c r="E199" s="26"/>
      <c r="F199" s="26"/>
      <c r="G199" s="26"/>
      <c r="H199" s="26"/>
      <c r="I199" s="26"/>
      <c r="J199" s="26"/>
      <c r="K199" s="26"/>
      <c r="L199" s="26"/>
      <c r="M199" s="26"/>
      <c r="N199" s="26"/>
      <c r="O199" s="26"/>
      <c r="P199" s="26"/>
      <c r="Q199" s="26"/>
      <c r="R199" s="26"/>
      <c r="S199" s="26"/>
      <c r="T199" s="26"/>
      <c r="U199" s="26"/>
      <c r="V199" s="26"/>
      <c r="W199" s="32"/>
      <c r="X199" s="32"/>
      <c r="Y199" s="32"/>
      <c r="Z199" s="32"/>
      <c r="AA199" s="32"/>
      <c r="AB199" s="32"/>
      <c r="AC199" s="32"/>
      <c r="AD199" s="26"/>
      <c r="AE199" s="32"/>
      <c r="AF199" s="32"/>
      <c r="AG199" s="32"/>
      <c r="AH199" s="32"/>
      <c r="AI199" s="32"/>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341"/>
      <c r="BK199" s="341"/>
      <c r="BL199" s="163"/>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338"/>
      <c r="CR199" s="338"/>
      <c r="CS199" s="338"/>
      <c r="CT199" s="326"/>
      <c r="CU199" s="219"/>
      <c r="CV199" s="26"/>
      <c r="CW199" s="26"/>
      <c r="CX199" s="26"/>
      <c r="CY199" s="26"/>
      <c r="CZ199" s="26"/>
      <c r="DA199" s="26"/>
      <c r="DB199" s="26"/>
      <c r="DC199" s="26"/>
      <c r="DD199" s="219"/>
      <c r="DE199" s="26"/>
      <c r="DF199" s="26"/>
      <c r="DG199" s="26"/>
      <c r="DH199" s="26"/>
      <c r="DI199" s="26"/>
      <c r="DJ199" s="26"/>
      <c r="DK199" s="26"/>
      <c r="DL199" s="26"/>
      <c r="DM199" s="219"/>
      <c r="DN199" s="26"/>
      <c r="DO199" s="26"/>
      <c r="DP199" s="26"/>
      <c r="DQ199" s="26"/>
      <c r="DR199" s="26"/>
      <c r="DS199" s="26"/>
      <c r="DT199" s="26"/>
      <c r="DU199" s="26"/>
      <c r="DV199" s="229"/>
      <c r="DW199" s="26"/>
      <c r="DX199" s="26"/>
      <c r="DY199" s="26"/>
      <c r="DZ199" s="26"/>
      <c r="EA199" s="26"/>
      <c r="EB199" s="26"/>
      <c r="EC199" s="26"/>
      <c r="ED199" s="26"/>
      <c r="EE199" s="229"/>
      <c r="EF199" s="26"/>
      <c r="EG199" s="26"/>
      <c r="EH199" s="26"/>
      <c r="EI199" s="26"/>
      <c r="EJ199" s="26"/>
      <c r="EK199" s="26"/>
      <c r="EL199" s="26"/>
      <c r="EM199" s="26"/>
      <c r="EN199" s="229"/>
      <c r="EO199" s="26"/>
      <c r="EP199" s="26"/>
      <c r="EQ199" s="26"/>
      <c r="ER199" s="26"/>
      <c r="ES199" s="26"/>
      <c r="ET199" s="26"/>
      <c r="EU199" s="26"/>
      <c r="EV199" s="26"/>
      <c r="EW199" s="229"/>
      <c r="EX199" s="26"/>
      <c r="EY199" s="26"/>
      <c r="EZ199" s="26"/>
      <c r="FA199" s="26"/>
      <c r="FB199" s="26"/>
      <c r="FC199" s="26"/>
      <c r="FD199" s="26"/>
      <c r="FE199" s="26"/>
      <c r="FF199" s="229"/>
      <c r="FG199" s="26"/>
      <c r="FH199" s="26"/>
      <c r="FI199" s="26"/>
      <c r="FJ199" s="26"/>
      <c r="FK199" s="26"/>
      <c r="FL199" s="26"/>
      <c r="FM199" s="26"/>
      <c r="FN199" s="26"/>
      <c r="FO199" s="219"/>
      <c r="FP199" s="26"/>
      <c r="FQ199" s="26"/>
      <c r="FR199" s="26"/>
      <c r="FS199" s="26"/>
      <c r="FT199" s="26"/>
      <c r="FU199" s="26"/>
      <c r="FV199" s="26"/>
      <c r="FW199" s="26"/>
      <c r="FX199" s="229"/>
      <c r="FY199" s="26"/>
      <c r="FZ199" s="26"/>
      <c r="GA199" s="26"/>
      <c r="GB199" s="26"/>
      <c r="GC199" s="26"/>
      <c r="GD199" s="26"/>
      <c r="GE199" s="26"/>
      <c r="GF199" s="26"/>
      <c r="GG199" s="229"/>
      <c r="GH199" s="26"/>
      <c r="GI199" s="26"/>
      <c r="GJ199" s="26"/>
      <c r="GK199" s="26"/>
      <c r="GL199" s="26"/>
      <c r="GM199" s="26"/>
      <c r="GN199" s="26"/>
      <c r="GO199" s="26"/>
      <c r="GP199" s="229"/>
      <c r="GQ199" s="229"/>
      <c r="GR199" s="229"/>
      <c r="GS199" s="229"/>
      <c r="GT199" s="229"/>
      <c r="GU199" s="229"/>
      <c r="GV199" s="229"/>
      <c r="GW199" s="229"/>
      <c r="GX199" s="229"/>
      <c r="GY199" s="229"/>
      <c r="GZ199" s="229"/>
      <c r="HA199" s="143">
        <f t="shared" si="164"/>
        <v>0</v>
      </c>
      <c r="HB199" s="44">
        <f t="shared" si="165"/>
        <v>0</v>
      </c>
      <c r="HC199" s="44">
        <f t="shared" si="166"/>
        <v>0</v>
      </c>
      <c r="HD199" s="44">
        <f t="shared" si="167"/>
        <v>0</v>
      </c>
      <c r="HE199" s="44">
        <f t="shared" si="168"/>
        <v>0</v>
      </c>
      <c r="HF199" s="44"/>
      <c r="HG199" s="26"/>
      <c r="HH199" s="262"/>
      <c r="HI199" s="14" t="str">
        <f t="shared" si="169"/>
        <v>не выпущено</v>
      </c>
      <c r="HJ199" s="41" t="str">
        <f t="shared" si="170"/>
        <v>-</v>
      </c>
      <c r="HK199" s="267" t="str">
        <f t="shared" si="171"/>
        <v>-</v>
      </c>
      <c r="HL199" s="268" t="str">
        <f t="shared" si="172"/>
        <v>-</v>
      </c>
      <c r="HM199" s="320">
        <v>1</v>
      </c>
      <c r="HN199"/>
      <c r="HO199" s="351" t="str">
        <f t="shared" si="173"/>
        <v>---/---</v>
      </c>
      <c r="HP199" s="351" t="str">
        <f t="shared" si="174"/>
        <v>---/---</v>
      </c>
      <c r="HQ199" s="351" t="str">
        <f t="shared" si="175"/>
        <v>---/---</v>
      </c>
      <c r="HR199" s="351" t="str">
        <f t="shared" si="176"/>
        <v>---/---</v>
      </c>
      <c r="HS199" s="351" t="b">
        <f t="shared" si="177"/>
        <v>0</v>
      </c>
      <c r="HT199" s="351" t="str">
        <f t="shared" si="178"/>
        <v>---/---</v>
      </c>
      <c r="HU199" s="351" t="str">
        <f t="shared" si="179"/>
        <v>---/---</v>
      </c>
      <c r="HV199" s="351" t="str">
        <f t="shared" si="180"/>
        <v>---/---</v>
      </c>
      <c r="HW199" s="351" t="str">
        <f t="shared" si="181"/>
        <v>---/---</v>
      </c>
      <c r="HX199" s="351" t="str">
        <f t="shared" si="182"/>
        <v>---/---</v>
      </c>
      <c r="HY199" s="364"/>
      <c r="HZ199" s="361" t="str">
        <f t="shared" si="183"/>
        <v>---/---</v>
      </c>
      <c r="IA199" s="361" t="str">
        <f t="shared" si="184"/>
        <v>---/---</v>
      </c>
      <c r="IB199" s="361" t="str">
        <f t="shared" si="185"/>
        <v>---/---</v>
      </c>
      <c r="IC199" s="361" t="str">
        <f t="shared" si="186"/>
        <v>---/---</v>
      </c>
      <c r="ID199" s="351" t="str">
        <f t="shared" si="187"/>
        <v>---/---</v>
      </c>
      <c r="IE199" s="351" t="s">
        <v>897</v>
      </c>
      <c r="IF199" s="356"/>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row>
    <row r="200" spans="1:287" s="1" customFormat="1" ht="42.75">
      <c r="A200" s="15"/>
      <c r="B200" s="31" t="s">
        <v>164</v>
      </c>
      <c r="C200" s="31" t="s">
        <v>165</v>
      </c>
      <c r="D200" s="14"/>
      <c r="E200" s="14"/>
      <c r="F200" s="14"/>
      <c r="G200" s="14"/>
      <c r="H200" s="14" t="s">
        <v>723</v>
      </c>
      <c r="I200" s="14" t="s">
        <v>724</v>
      </c>
      <c r="J200" s="14"/>
      <c r="K200" s="14"/>
      <c r="L200" s="14"/>
      <c r="M200" s="14"/>
      <c r="N200" s="14"/>
      <c r="O200" s="14"/>
      <c r="P200" s="14" t="s">
        <v>727</v>
      </c>
      <c r="Q200" s="14" t="s">
        <v>728</v>
      </c>
      <c r="R200" s="14" t="s">
        <v>212</v>
      </c>
      <c r="S200" s="14" t="s">
        <v>397</v>
      </c>
      <c r="T200" s="14" t="s">
        <v>398</v>
      </c>
      <c r="U200" s="14" t="s">
        <v>166</v>
      </c>
      <c r="V200" s="14"/>
      <c r="W200" s="31" t="str">
        <f>CONCATENATE(X200,"-",Y200,"-",Z200,AA200,,AB200,"-",AC200)</f>
        <v>4-11-JDNC-0001</v>
      </c>
      <c r="X200" s="31">
        <v>4</v>
      </c>
      <c r="Y200" s="31" t="s">
        <v>190</v>
      </c>
      <c r="Z200" s="31" t="s">
        <v>330</v>
      </c>
      <c r="AA200" s="31" t="s">
        <v>335</v>
      </c>
      <c r="AB200" s="31"/>
      <c r="AC200" s="31" t="s">
        <v>194</v>
      </c>
      <c r="AD200" s="14"/>
      <c r="AE200" s="31">
        <v>3</v>
      </c>
      <c r="AF200" s="31" t="s">
        <v>189</v>
      </c>
      <c r="AG200" s="31" t="s">
        <v>190</v>
      </c>
      <c r="AH200" s="31">
        <v>422</v>
      </c>
      <c r="AI200" s="31" t="s">
        <v>227</v>
      </c>
      <c r="AJ200" s="14"/>
      <c r="AK200" s="14"/>
      <c r="AL200" s="14" t="s">
        <v>127</v>
      </c>
      <c r="AM200" s="14"/>
      <c r="AN200" s="14" t="s">
        <v>175</v>
      </c>
      <c r="AO200" s="14" t="str">
        <f>CONCATENATE("0055-",B200,"-",C200,"-","4",".",AE200,".",AF200,".",AG200,".",AH200,"-",AL200,".",AN200,"-",AI200)</f>
        <v>0055-CPC-GA1-4.3.3.11.422-ATH1.RD-0005</v>
      </c>
      <c r="AP200" s="14" t="str">
        <f>CONCATENATE("0055-",B200,"-",C200,"-","4",".",AE200,".",AF200,".",AG200,".",AH200,"-",AL200,"-",AN200,"-",AI200,"_",BD200,"_",U200)</f>
        <v>0055-CPC-GA1-4.3.3.11.422-ATH1-RD-0005_A1_ER</v>
      </c>
      <c r="AQ200" s="21" t="s">
        <v>426</v>
      </c>
      <c r="AR200" s="21" t="s">
        <v>432</v>
      </c>
      <c r="AS200" s="21"/>
      <c r="AT200" s="21"/>
      <c r="AU200" s="21" t="s">
        <v>349</v>
      </c>
      <c r="AV200" s="21" t="s">
        <v>365</v>
      </c>
      <c r="AW200" s="21" t="str">
        <f>CONCATENATE(AQ200," ",AS200,CHAR(10),W200,CHAR(10),AU200)</f>
        <v>DCS Network Cabinet 
4-11-JDNC-0001
List of drawings</v>
      </c>
      <c r="AX200" s="21" t="str">
        <f>CONCATENATE(AR200," ",AT200,CHAR(10),W200,CHAR(10),AV200)</f>
        <v>Шкаф коммуникационный РСУ 
4-11-JDNC-0001
Ведомость документов</v>
      </c>
      <c r="AY200" s="14"/>
      <c r="AZ200" s="14" t="s">
        <v>798</v>
      </c>
      <c r="BA200" s="14" t="s">
        <v>600</v>
      </c>
      <c r="BB200" s="14" t="str">
        <f t="shared" si="190"/>
        <v>A1</v>
      </c>
      <c r="BC200" s="14" t="str">
        <f t="shared" ref="BC200:BC204" si="208">IF(OR(BB200="A1",BB200="B1",BB200="C1",BB200="D1",BB200="E1",BB200="F1",BB200="G1",BB200="H1"),"IFR",IF(OR(BB200="00",BB200="01",BB200="02",BB200="03",BB200="04",BB200="05"),"IFU","-"))</f>
        <v>IFR</v>
      </c>
      <c r="BD200" s="14" t="str">
        <f>BB200</f>
        <v>A1</v>
      </c>
      <c r="BE200" s="14"/>
      <c r="BF200" s="14"/>
      <c r="BG200" s="20"/>
      <c r="BH200" s="14"/>
      <c r="BI200" s="14"/>
      <c r="BJ200" s="336">
        <v>44088</v>
      </c>
      <c r="BK200" s="336">
        <f ca="1">IF(BM200&gt;0,BL200,IF(BJ200&lt;TODAY(),TODAY()+10,BJ200))</f>
        <v>43987</v>
      </c>
      <c r="BL200" s="41">
        <v>43987</v>
      </c>
      <c r="BM200" s="14" t="s">
        <v>858</v>
      </c>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336">
        <f>WORKDAY(BJ200,20)</f>
        <v>44116</v>
      </c>
      <c r="CR200" s="336">
        <f ca="1">IF(BM200&gt;0,WORKDAY(BK200,20),"-")</f>
        <v>44015</v>
      </c>
      <c r="CS200" s="336">
        <v>44033</v>
      </c>
      <c r="CT200" s="325" t="s">
        <v>905</v>
      </c>
      <c r="CU200" s="143">
        <v>1</v>
      </c>
      <c r="CV200" s="41">
        <f>WORKDAY(CQ200,10)</f>
        <v>44130</v>
      </c>
      <c r="CW200" s="41">
        <f ca="1">IF(CT200&gt;0,WORKDAY(CR200,10),"-")</f>
        <v>44029</v>
      </c>
      <c r="CX200" s="14"/>
      <c r="CY200" s="14"/>
      <c r="CZ200" s="41" t="str">
        <f>IF(CY200&gt;0,WORKDAY(CV200,10),"-")</f>
        <v>-</v>
      </c>
      <c r="DA200" s="41" t="str">
        <f>IF(CY200&gt;0,WORKDAY(CW200,10),"-")</f>
        <v>-</v>
      </c>
      <c r="DB200" s="14"/>
      <c r="DC200" s="14"/>
      <c r="DD200" s="143"/>
      <c r="DE200" s="41" t="str">
        <f>IF(DC200&gt;0,WORKDAY(CZ200,10),"-")</f>
        <v>-</v>
      </c>
      <c r="DF200" s="41" t="str">
        <f>IF(DC200&gt;0,WORKDAY(DA200,10),"-")</f>
        <v>-</v>
      </c>
      <c r="DG200" s="14"/>
      <c r="DH200" s="14"/>
      <c r="DI200" s="41" t="str">
        <f>IF(DH200&gt;0,WORKDAY(DE200,10),"-")</f>
        <v>-</v>
      </c>
      <c r="DJ200" s="41" t="str">
        <f>IF(DH200&gt;0,WORKDAY(DF200,10),"-")</f>
        <v>-</v>
      </c>
      <c r="DK200" s="14"/>
      <c r="DL200" s="14"/>
      <c r="DM200" s="143"/>
      <c r="DN200" s="41" t="str">
        <f>IF(DL200&gt;0,WORKDAY(DI200,10),"-")</f>
        <v>-</v>
      </c>
      <c r="DO200" s="41" t="str">
        <f>IF(DL200&gt;0,WORKDAY(DJ200,10),"-")</f>
        <v>-</v>
      </c>
      <c r="DP200" s="14"/>
      <c r="DQ200" s="14"/>
      <c r="DR200" s="41" t="str">
        <f>IF(DQ200&gt;0,WORKDAY(DN200,10),"-")</f>
        <v>-</v>
      </c>
      <c r="DS200" s="41" t="str">
        <f>IF(DQ200&gt;0,WORKDAY(DO200,10),"-")</f>
        <v>-</v>
      </c>
      <c r="DT200" s="14"/>
      <c r="DU200" s="14"/>
      <c r="DV200" s="205"/>
      <c r="DW200" s="41" t="str">
        <f>IF(DU200&gt;0,WORKDAY(DR200,10),"-")</f>
        <v>-</v>
      </c>
      <c r="DX200" s="41" t="str">
        <f>IF(DU200&gt;0,WORKDAY(DS200,10),"-")</f>
        <v>-</v>
      </c>
      <c r="DY200" s="14"/>
      <c r="DZ200" s="14"/>
      <c r="EA200" s="41" t="str">
        <f>IF(DZ200&gt;0,WORKDAY(DW200,10),"-")</f>
        <v>-</v>
      </c>
      <c r="EB200" s="41" t="str">
        <f>IF(DZ200&gt;0,WORKDAY(DX200,10),"-")</f>
        <v>-</v>
      </c>
      <c r="EC200" s="14"/>
      <c r="ED200" s="14"/>
      <c r="EE200" s="205"/>
      <c r="EF200" s="41" t="str">
        <f>IF(ED200&gt;0,WORKDAY(EA200,10),"-")</f>
        <v>-</v>
      </c>
      <c r="EG200" s="41" t="str">
        <f>IF(ED200&gt;0,WORKDAY(EB200,10),"-")</f>
        <v>-</v>
      </c>
      <c r="EH200" s="14"/>
      <c r="EI200" s="14"/>
      <c r="EJ200" s="41" t="str">
        <f>IF(EI200&gt;0,WORKDAY(EF200,10),"-")</f>
        <v>-</v>
      </c>
      <c r="EK200" s="41" t="str">
        <f>IF(EI200&gt;0,WORKDAY(EG200,10),"-")</f>
        <v>-</v>
      </c>
      <c r="EL200" s="14"/>
      <c r="EM200" s="14"/>
      <c r="EN200" s="205"/>
      <c r="EO200" s="41" t="str">
        <f>IF(EM200&gt;0,WORKDAY(EJ200,10),"-")</f>
        <v>-</v>
      </c>
      <c r="EP200" s="41" t="str">
        <f>IF(EM200&gt;0,WORKDAY(EK200,10),"-")</f>
        <v>-</v>
      </c>
      <c r="EQ200" s="14"/>
      <c r="ER200" s="14"/>
      <c r="ES200" s="41" t="str">
        <f>IF(ER200&gt;0,WORKDAY(EO200,10),"-")</f>
        <v>-</v>
      </c>
      <c r="ET200" s="41" t="str">
        <f>IF(ER200&gt;0,WORKDAY(EP200,10),"-")</f>
        <v>-</v>
      </c>
      <c r="EU200" s="14"/>
      <c r="EV200" s="14"/>
      <c r="EW200" s="205"/>
      <c r="EX200" s="41" t="str">
        <f>IF(EV200&gt;0,WORKDAY(ES200,10),"-")</f>
        <v>-</v>
      </c>
      <c r="EY200" s="41" t="str">
        <f>IF(EV200&gt;0,WORKDAY(ET200,10),"-")</f>
        <v>-</v>
      </c>
      <c r="EZ200" s="14"/>
      <c r="FA200" s="14"/>
      <c r="FB200" s="41" t="str">
        <f>IF(FA200&gt;0,WORKDAY(EX200,10),"-")</f>
        <v>-</v>
      </c>
      <c r="FC200" s="41" t="str">
        <f>IF(FA200&gt;0,WORKDAY(EY200,10),"-")</f>
        <v>-</v>
      </c>
      <c r="FD200" s="14"/>
      <c r="FE200" s="14"/>
      <c r="FF200" s="295"/>
      <c r="FG200" s="41">
        <v>43585</v>
      </c>
      <c r="FH200" s="41">
        <f ca="1">IF(BK200&gt;0,IF(DH200&gt;0,WORKDAY(DG200,20),IF(CY200&gt;0,WORKDAY(CX200,30),IF(CT200&gt;0,WORKDAY(CS200,40),FG200))),"-")</f>
        <v>44089</v>
      </c>
      <c r="FI200" s="14"/>
      <c r="FJ200" s="14"/>
      <c r="FK200" s="41" t="str">
        <f>IF(FJ200&gt;0,WORKDAY(FG200,10),"-")</f>
        <v>-</v>
      </c>
      <c r="FL200" s="41" t="str">
        <f>IF(FJ200&gt;0,WORKDAY(FH200,10),"-")</f>
        <v>-</v>
      </c>
      <c r="FM200" s="14"/>
      <c r="FN200" s="14"/>
      <c r="FO200" s="143"/>
      <c r="FP200" s="41">
        <v>43585</v>
      </c>
      <c r="FQ200" s="41" t="str">
        <f>IF(BT200&gt;0,IF(DQ200&gt;0,WORKDAY(DP200,20),IF(DH200&gt;0,WORKDAY(DG200,30),IF(DC200&gt;0,WORKDAY(DB200,40),FP200))),"-")</f>
        <v>-</v>
      </c>
      <c r="FR200" s="14"/>
      <c r="FS200" s="14"/>
      <c r="FT200" s="41" t="str">
        <f>IF(FS200&gt;0,WORKDAY(FP200,10),"-")</f>
        <v>-</v>
      </c>
      <c r="FU200" s="41" t="str">
        <f>IF(FS200&gt;0,WORKDAY(FQ200,10),"-")</f>
        <v>-</v>
      </c>
      <c r="FV200" s="14"/>
      <c r="FW200" s="14"/>
      <c r="FX200" s="205"/>
      <c r="FY200" s="41">
        <v>43585</v>
      </c>
      <c r="FZ200" s="41" t="str">
        <f>IF(CC200&gt;0,IF(DZ200&gt;0,WORKDAY(DY200,20),IF(DQ200&gt;0,WORKDAY(DP200,30),IF(DL200&gt;0,WORKDAY(DK200,40),FY200))),"-")</f>
        <v>-</v>
      </c>
      <c r="GA200" s="14"/>
      <c r="GB200" s="14"/>
      <c r="GC200" s="41" t="str">
        <f>IF(GB200&gt;0,WORKDAY(FY200,10),"-")</f>
        <v>-</v>
      </c>
      <c r="GD200" s="41" t="str">
        <f>IF(GB200&gt;0,WORKDAY(FZ200,10),"-")</f>
        <v>-</v>
      </c>
      <c r="GE200" s="14"/>
      <c r="GF200" s="14"/>
      <c r="GG200" s="205"/>
      <c r="GH200" s="41"/>
      <c r="GI200" s="41"/>
      <c r="GJ200" s="14"/>
      <c r="GK200" s="14"/>
      <c r="GL200" s="41" t="str">
        <f>IF(GK200&gt;0,WORKDAY(GH200,10),"-")</f>
        <v>-</v>
      </c>
      <c r="GM200" s="41" t="str">
        <f>IF(GK200&gt;0,WORKDAY(GI200,10),"-")</f>
        <v>-</v>
      </c>
      <c r="GN200" s="14"/>
      <c r="GO200" s="14"/>
      <c r="GP200" s="228"/>
      <c r="GQ200" s="295"/>
      <c r="GR200" s="295"/>
      <c r="GS200" s="295"/>
      <c r="GT200" s="295"/>
      <c r="GU200" s="295"/>
      <c r="GV200" s="295"/>
      <c r="GW200" s="295"/>
      <c r="GX200" s="295"/>
      <c r="GY200" s="295"/>
      <c r="GZ200" s="147"/>
      <c r="HA200" s="143">
        <f t="shared" ca="1" si="164"/>
        <v>1</v>
      </c>
      <c r="HB200" s="44">
        <f t="shared" ca="1" si="165"/>
        <v>1.3819095477386936E-3</v>
      </c>
      <c r="HC200" s="44">
        <f t="shared" ca="1" si="166"/>
        <v>2.5125628140703518E-3</v>
      </c>
      <c r="HD200" s="44">
        <f t="shared" ca="1" si="167"/>
        <v>2.2357723577235778E-3</v>
      </c>
      <c r="HE200" s="44">
        <f t="shared" ca="1" si="168"/>
        <v>4.0650406504065045E-3</v>
      </c>
      <c r="HF200" s="44"/>
      <c r="HG200" s="44"/>
      <c r="HH200" s="261"/>
      <c r="HI200" s="14" t="str">
        <f t="shared" si="169"/>
        <v>GA</v>
      </c>
      <c r="HJ200" s="41">
        <f t="shared" si="170"/>
        <v>43987</v>
      </c>
      <c r="HK200" s="267" t="str">
        <f t="shared" si="171"/>
        <v>A1</v>
      </c>
      <c r="HL200" s="268" t="str">
        <f t="shared" si="172"/>
        <v>0055-P2-GA1-CPC-TRM-00505</v>
      </c>
      <c r="HM200" s="320">
        <v>1</v>
      </c>
      <c r="HN200" t="s">
        <v>830</v>
      </c>
      <c r="HO200" s="351">
        <f t="shared" si="173"/>
        <v>1</v>
      </c>
      <c r="HP200" s="351" t="str">
        <f t="shared" si="174"/>
        <v>не выгружено 00</v>
      </c>
      <c r="HQ200" s="351" t="str">
        <f t="shared" si="175"/>
        <v>выгружено A1</v>
      </c>
      <c r="HR200" s="351">
        <f t="shared" si="176"/>
        <v>1</v>
      </c>
      <c r="HS200" s="351" t="b">
        <f t="shared" si="177"/>
        <v>0</v>
      </c>
      <c r="HT200" s="351" t="str">
        <f t="shared" si="178"/>
        <v>Выпустить в 00</v>
      </c>
      <c r="HU200" s="351" t="str">
        <f t="shared" si="179"/>
        <v>0055-P2-CPC-GA1-TRM-00409</v>
      </c>
      <c r="HV200" s="351">
        <f t="shared" si="180"/>
        <v>43987</v>
      </c>
      <c r="HW200" s="351" t="str">
        <f t="shared" si="181"/>
        <v>0055-P2-CPC-GA1-TRM-00409</v>
      </c>
      <c r="HX200" s="351">
        <f t="shared" si="182"/>
        <v>44033</v>
      </c>
      <c r="HY200" s="364"/>
      <c r="HZ200" s="361" t="str">
        <f t="shared" si="183"/>
        <v>выгружено</v>
      </c>
      <c r="IA200" s="361" t="str">
        <f t="shared" si="184"/>
        <v>A1</v>
      </c>
      <c r="IB200" s="361">
        <f t="shared" si="185"/>
        <v>1</v>
      </c>
      <c r="IC200" s="361">
        <f t="shared" si="186"/>
        <v>1</v>
      </c>
      <c r="ID200" s="351" t="str">
        <f t="shared" si="187"/>
        <v>1</v>
      </c>
      <c r="IE200" s="351" t="s">
        <v>894</v>
      </c>
      <c r="IF200" s="356">
        <v>1</v>
      </c>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row>
    <row r="201" spans="1:287" s="1" customFormat="1" ht="42.75">
      <c r="A201" s="15"/>
      <c r="B201" s="31" t="s">
        <v>164</v>
      </c>
      <c r="C201" s="31" t="s">
        <v>165</v>
      </c>
      <c r="D201" s="14"/>
      <c r="E201" s="14"/>
      <c r="F201" s="14"/>
      <c r="G201" s="14"/>
      <c r="H201" s="14" t="s">
        <v>723</v>
      </c>
      <c r="I201" s="14" t="s">
        <v>724</v>
      </c>
      <c r="J201" s="14"/>
      <c r="K201" s="14"/>
      <c r="L201" s="14"/>
      <c r="M201" s="14"/>
      <c r="N201" s="14"/>
      <c r="O201" s="14"/>
      <c r="P201" s="14" t="s">
        <v>727</v>
      </c>
      <c r="Q201" s="14" t="s">
        <v>728</v>
      </c>
      <c r="R201" s="14" t="s">
        <v>212</v>
      </c>
      <c r="S201" s="14" t="s">
        <v>397</v>
      </c>
      <c r="T201" s="14" t="s">
        <v>398</v>
      </c>
      <c r="U201" s="14" t="s">
        <v>166</v>
      </c>
      <c r="V201" s="14"/>
      <c r="W201" s="31" t="str">
        <f>CONCATENATE(X201,"-",Y201,"-",Z201,AA201,,AB201,"-",AC201)</f>
        <v>4-11-JDNC-0001</v>
      </c>
      <c r="X201" s="31">
        <v>4</v>
      </c>
      <c r="Y201" s="31" t="s">
        <v>190</v>
      </c>
      <c r="Z201" s="31" t="s">
        <v>330</v>
      </c>
      <c r="AA201" s="31" t="s">
        <v>335</v>
      </c>
      <c r="AB201" s="31"/>
      <c r="AC201" s="31" t="s">
        <v>194</v>
      </c>
      <c r="AD201" s="14"/>
      <c r="AE201" s="31">
        <v>3</v>
      </c>
      <c r="AF201" s="31" t="s">
        <v>189</v>
      </c>
      <c r="AG201" s="31" t="s">
        <v>190</v>
      </c>
      <c r="AH201" s="31">
        <v>422</v>
      </c>
      <c r="AI201" s="31" t="s">
        <v>227</v>
      </c>
      <c r="AJ201" s="14"/>
      <c r="AK201" s="14"/>
      <c r="AL201" s="14" t="s">
        <v>127</v>
      </c>
      <c r="AM201" s="14"/>
      <c r="AN201" s="14" t="s">
        <v>176</v>
      </c>
      <c r="AO201" s="14" t="str">
        <f>CONCATENATE("0055-",B201,"-",C201,"-","4",".",AE201,".",AF201,".",AG201,".",AH201,"-",AL201,".",AN201,"-",AI201)</f>
        <v>0055-CPC-GA1-4.3.3.11.422-ATH1.SP-0005</v>
      </c>
      <c r="AP201" s="14" t="str">
        <f>CONCATENATE("0055-",B201,"-",C201,"-","4",".",AE201,".",AF201,".",AG201,".",AH201,"-",AL201,"-",AN201,"-",AI201,"_",BD201,"_",U201)</f>
        <v>0055-CPC-GA1-4.3.3.11.422-ATH1-SP-0005_A1_ER</v>
      </c>
      <c r="AQ201" s="21" t="s">
        <v>426</v>
      </c>
      <c r="AR201" s="21" t="s">
        <v>432</v>
      </c>
      <c r="AS201" s="21"/>
      <c r="AT201" s="21"/>
      <c r="AU201" s="21" t="s">
        <v>350</v>
      </c>
      <c r="AV201" s="21" t="s">
        <v>366</v>
      </c>
      <c r="AW201" s="21" t="str">
        <f>CONCATENATE(AQ201," ",AS201,CHAR(10),W201,CHAR(10),AU201)</f>
        <v>DCS Network Cabinet 
4-11-JDNC-0001
List of elements</v>
      </c>
      <c r="AX201" s="21" t="str">
        <f>CONCATENATE(AR201," ",AT201,CHAR(10),W201,CHAR(10),AV201)</f>
        <v>Шкаф коммуникационный РСУ 
4-11-JDNC-0001
Перечень элементов</v>
      </c>
      <c r="AY201" s="14"/>
      <c r="AZ201" s="14" t="s">
        <v>798</v>
      </c>
      <c r="BA201" s="14" t="s">
        <v>600</v>
      </c>
      <c r="BB201" s="14" t="str">
        <f t="shared" si="190"/>
        <v>A1</v>
      </c>
      <c r="BC201" s="14" t="str">
        <f t="shared" si="208"/>
        <v>IFR</v>
      </c>
      <c r="BD201" s="14" t="str">
        <f>BB201</f>
        <v>A1</v>
      </c>
      <c r="BE201" s="14"/>
      <c r="BF201" s="14"/>
      <c r="BG201" s="20"/>
      <c r="BH201" s="14"/>
      <c r="BI201" s="14"/>
      <c r="BJ201" s="336">
        <v>44088</v>
      </c>
      <c r="BK201" s="336">
        <f ca="1">IF(BM201&gt;0,BL201,IF(BJ201&lt;TODAY(),TODAY()+10,BJ201))</f>
        <v>43987</v>
      </c>
      <c r="BL201" s="41">
        <v>43987</v>
      </c>
      <c r="BM201" s="14" t="s">
        <v>858</v>
      </c>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336">
        <f>WORKDAY(BJ201,20)</f>
        <v>44116</v>
      </c>
      <c r="CR201" s="336">
        <f ca="1">IF(BM201&gt;0,WORKDAY(BK201,20),"-")</f>
        <v>44015</v>
      </c>
      <c r="CS201" s="336">
        <v>44033</v>
      </c>
      <c r="CT201" s="325" t="s">
        <v>905</v>
      </c>
      <c r="CU201" s="143">
        <v>1</v>
      </c>
      <c r="CV201" s="41">
        <f>WORKDAY(CQ201,10)</f>
        <v>44130</v>
      </c>
      <c r="CW201" s="41">
        <f ca="1">IF(CT201&gt;0,WORKDAY(CR201,10),"-")</f>
        <v>44029</v>
      </c>
      <c r="CX201" s="14"/>
      <c r="CY201" s="14"/>
      <c r="CZ201" s="41" t="str">
        <f>IF(CY201&gt;0,WORKDAY(CV201,10),"-")</f>
        <v>-</v>
      </c>
      <c r="DA201" s="41" t="str">
        <f>IF(CY201&gt;0,WORKDAY(CW201,10),"-")</f>
        <v>-</v>
      </c>
      <c r="DB201" s="14"/>
      <c r="DC201" s="14"/>
      <c r="DD201" s="143"/>
      <c r="DE201" s="41" t="str">
        <f>IF(DC201&gt;0,WORKDAY(CZ201,10),"-")</f>
        <v>-</v>
      </c>
      <c r="DF201" s="41" t="str">
        <f>IF(DC201&gt;0,WORKDAY(DA201,10),"-")</f>
        <v>-</v>
      </c>
      <c r="DG201" s="14"/>
      <c r="DH201" s="14"/>
      <c r="DI201" s="41" t="str">
        <f>IF(DH201&gt;0,WORKDAY(DE201,10),"-")</f>
        <v>-</v>
      </c>
      <c r="DJ201" s="41" t="str">
        <f>IF(DH201&gt;0,WORKDAY(DF201,10),"-")</f>
        <v>-</v>
      </c>
      <c r="DK201" s="14"/>
      <c r="DL201" s="14"/>
      <c r="DM201" s="143"/>
      <c r="DN201" s="41" t="str">
        <f>IF(DL201&gt;0,WORKDAY(DI201,10),"-")</f>
        <v>-</v>
      </c>
      <c r="DO201" s="41" t="str">
        <f>IF(DL201&gt;0,WORKDAY(DJ201,10),"-")</f>
        <v>-</v>
      </c>
      <c r="DP201" s="14"/>
      <c r="DQ201" s="14"/>
      <c r="DR201" s="41" t="str">
        <f>IF(DQ201&gt;0,WORKDAY(DN201,10),"-")</f>
        <v>-</v>
      </c>
      <c r="DS201" s="41" t="str">
        <f>IF(DQ201&gt;0,WORKDAY(DO201,10),"-")</f>
        <v>-</v>
      </c>
      <c r="DT201" s="14"/>
      <c r="DU201" s="14"/>
      <c r="DV201" s="205"/>
      <c r="DW201" s="41" t="str">
        <f>IF(DU201&gt;0,WORKDAY(DR201,10),"-")</f>
        <v>-</v>
      </c>
      <c r="DX201" s="41" t="str">
        <f>IF(DU201&gt;0,WORKDAY(DS201,10),"-")</f>
        <v>-</v>
      </c>
      <c r="DY201" s="14"/>
      <c r="DZ201" s="14"/>
      <c r="EA201" s="41" t="str">
        <f>IF(DZ201&gt;0,WORKDAY(DW201,10),"-")</f>
        <v>-</v>
      </c>
      <c r="EB201" s="41" t="str">
        <f>IF(DZ201&gt;0,WORKDAY(DX201,10),"-")</f>
        <v>-</v>
      </c>
      <c r="EC201" s="14"/>
      <c r="ED201" s="14"/>
      <c r="EE201" s="205"/>
      <c r="EF201" s="41" t="str">
        <f>IF(ED201&gt;0,WORKDAY(EA201,10),"-")</f>
        <v>-</v>
      </c>
      <c r="EG201" s="41" t="str">
        <f>IF(ED201&gt;0,WORKDAY(EB201,10),"-")</f>
        <v>-</v>
      </c>
      <c r="EH201" s="14"/>
      <c r="EI201" s="14"/>
      <c r="EJ201" s="41" t="str">
        <f>IF(EI201&gt;0,WORKDAY(EF201,10),"-")</f>
        <v>-</v>
      </c>
      <c r="EK201" s="41" t="str">
        <f>IF(EI201&gt;0,WORKDAY(EG201,10),"-")</f>
        <v>-</v>
      </c>
      <c r="EL201" s="14"/>
      <c r="EM201" s="14"/>
      <c r="EN201" s="205"/>
      <c r="EO201" s="41" t="str">
        <f>IF(EM201&gt;0,WORKDAY(EJ201,10),"-")</f>
        <v>-</v>
      </c>
      <c r="EP201" s="41" t="str">
        <f>IF(EM201&gt;0,WORKDAY(EK201,10),"-")</f>
        <v>-</v>
      </c>
      <c r="EQ201" s="14"/>
      <c r="ER201" s="14"/>
      <c r="ES201" s="41" t="str">
        <f>IF(ER201&gt;0,WORKDAY(EO201,10),"-")</f>
        <v>-</v>
      </c>
      <c r="ET201" s="41" t="str">
        <f>IF(ER201&gt;0,WORKDAY(EP201,10),"-")</f>
        <v>-</v>
      </c>
      <c r="EU201" s="14"/>
      <c r="EV201" s="14"/>
      <c r="EW201" s="205"/>
      <c r="EX201" s="41" t="str">
        <f>IF(EV201&gt;0,WORKDAY(ES201,10),"-")</f>
        <v>-</v>
      </c>
      <c r="EY201" s="41" t="str">
        <f>IF(EV201&gt;0,WORKDAY(ET201,10),"-")</f>
        <v>-</v>
      </c>
      <c r="EZ201" s="14"/>
      <c r="FA201" s="14"/>
      <c r="FB201" s="41" t="str">
        <f>IF(FA201&gt;0,WORKDAY(EX201,10),"-")</f>
        <v>-</v>
      </c>
      <c r="FC201" s="41" t="str">
        <f>IF(FA201&gt;0,WORKDAY(EY201,10),"-")</f>
        <v>-</v>
      </c>
      <c r="FD201" s="14"/>
      <c r="FE201" s="14"/>
      <c r="FF201" s="295"/>
      <c r="FG201" s="41">
        <v>43585</v>
      </c>
      <c r="FH201" s="41">
        <f ca="1">IF(BK201&gt;0,IF(DH201&gt;0,WORKDAY(DG201,20),IF(CY201&gt;0,WORKDAY(CX201,30),IF(CT201&gt;0,WORKDAY(CS201,40),FG201))),"-")</f>
        <v>44089</v>
      </c>
      <c r="FI201" s="14"/>
      <c r="FJ201" s="14"/>
      <c r="FK201" s="41" t="str">
        <f>IF(FJ201&gt;0,WORKDAY(FG201,10),"-")</f>
        <v>-</v>
      </c>
      <c r="FL201" s="41" t="str">
        <f>IF(FJ201&gt;0,WORKDAY(FH201,10),"-")</f>
        <v>-</v>
      </c>
      <c r="FM201" s="14"/>
      <c r="FN201" s="14"/>
      <c r="FO201" s="143"/>
      <c r="FP201" s="41">
        <v>43585</v>
      </c>
      <c r="FQ201" s="41" t="str">
        <f>IF(BT201&gt;0,IF(DQ201&gt;0,WORKDAY(DP201,20),IF(DH201&gt;0,WORKDAY(DG201,30),IF(DC201&gt;0,WORKDAY(DB201,40),FP201))),"-")</f>
        <v>-</v>
      </c>
      <c r="FR201" s="14"/>
      <c r="FS201" s="14"/>
      <c r="FT201" s="41" t="str">
        <f>IF(FS201&gt;0,WORKDAY(FP201,10),"-")</f>
        <v>-</v>
      </c>
      <c r="FU201" s="41" t="str">
        <f>IF(FS201&gt;0,WORKDAY(FQ201,10),"-")</f>
        <v>-</v>
      </c>
      <c r="FV201" s="14"/>
      <c r="FW201" s="14"/>
      <c r="FX201" s="205"/>
      <c r="FY201" s="41">
        <v>43585</v>
      </c>
      <c r="FZ201" s="41" t="str">
        <f>IF(CC201&gt;0,IF(DZ201&gt;0,WORKDAY(DY201,20),IF(DQ201&gt;0,WORKDAY(DP201,30),IF(DL201&gt;0,WORKDAY(DK201,40),FY201))),"-")</f>
        <v>-</v>
      </c>
      <c r="GA201" s="14"/>
      <c r="GB201" s="14"/>
      <c r="GC201" s="41" t="str">
        <f>IF(GB201&gt;0,WORKDAY(FY201,10),"-")</f>
        <v>-</v>
      </c>
      <c r="GD201" s="41" t="str">
        <f>IF(GB201&gt;0,WORKDAY(FZ201,10),"-")</f>
        <v>-</v>
      </c>
      <c r="GE201" s="14"/>
      <c r="GF201" s="14"/>
      <c r="GG201" s="205"/>
      <c r="GH201" s="41"/>
      <c r="GI201" s="41"/>
      <c r="GJ201" s="14"/>
      <c r="GK201" s="14"/>
      <c r="GL201" s="41" t="str">
        <f>IF(GK201&gt;0,WORKDAY(GH201,10),"-")</f>
        <v>-</v>
      </c>
      <c r="GM201" s="41" t="str">
        <f>IF(GK201&gt;0,WORKDAY(GI201,10),"-")</f>
        <v>-</v>
      </c>
      <c r="GN201" s="14"/>
      <c r="GO201" s="14"/>
      <c r="GP201" s="228"/>
      <c r="GQ201" s="295"/>
      <c r="GR201" s="295"/>
      <c r="GS201" s="295"/>
      <c r="GT201" s="295"/>
      <c r="GU201" s="295"/>
      <c r="GV201" s="295"/>
      <c r="GW201" s="295"/>
      <c r="GX201" s="295"/>
      <c r="GY201" s="295"/>
      <c r="GZ201" s="147"/>
      <c r="HA201" s="143">
        <f t="shared" ca="1" si="164"/>
        <v>1</v>
      </c>
      <c r="HB201" s="44">
        <f t="shared" ca="1" si="165"/>
        <v>1.3819095477386936E-3</v>
      </c>
      <c r="HC201" s="44">
        <f t="shared" ca="1" si="166"/>
        <v>2.5125628140703518E-3</v>
      </c>
      <c r="HD201" s="44">
        <f t="shared" ca="1" si="167"/>
        <v>2.2357723577235778E-3</v>
      </c>
      <c r="HE201" s="44">
        <f t="shared" ca="1" si="168"/>
        <v>4.0650406504065045E-3</v>
      </c>
      <c r="HF201" s="44"/>
      <c r="HG201" s="44"/>
      <c r="HH201" s="261"/>
      <c r="HI201" s="14" t="str">
        <f t="shared" si="169"/>
        <v>GA</v>
      </c>
      <c r="HJ201" s="41">
        <f t="shared" si="170"/>
        <v>43987</v>
      </c>
      <c r="HK201" s="267" t="str">
        <f t="shared" si="171"/>
        <v>A1</v>
      </c>
      <c r="HL201" s="268" t="str">
        <f t="shared" si="172"/>
        <v>0055-P2-GA1-CPC-TRM-00505</v>
      </c>
      <c r="HM201" s="320">
        <v>1</v>
      </c>
      <c r="HN201" t="s">
        <v>830</v>
      </c>
      <c r="HO201" s="351">
        <f t="shared" si="173"/>
        <v>1</v>
      </c>
      <c r="HP201" s="351" t="str">
        <f t="shared" si="174"/>
        <v>не выгружено 00</v>
      </c>
      <c r="HQ201" s="351" t="str">
        <f t="shared" si="175"/>
        <v>выгружено A1</v>
      </c>
      <c r="HR201" s="351">
        <f t="shared" si="176"/>
        <v>1</v>
      </c>
      <c r="HS201" s="351" t="b">
        <f t="shared" si="177"/>
        <v>0</v>
      </c>
      <c r="HT201" s="351" t="str">
        <f t="shared" si="178"/>
        <v>Выпустить в 00</v>
      </c>
      <c r="HU201" s="351" t="str">
        <f t="shared" si="179"/>
        <v>0055-P2-CPC-GA1-TRM-00409</v>
      </c>
      <c r="HV201" s="351">
        <f t="shared" si="180"/>
        <v>43987</v>
      </c>
      <c r="HW201" s="351" t="str">
        <f t="shared" si="181"/>
        <v>0055-P2-CPC-GA1-TRM-00409</v>
      </c>
      <c r="HX201" s="351">
        <f t="shared" si="182"/>
        <v>44033</v>
      </c>
      <c r="HY201" s="364"/>
      <c r="HZ201" s="361" t="str">
        <f t="shared" si="183"/>
        <v>выгружено</v>
      </c>
      <c r="IA201" s="361" t="str">
        <f t="shared" si="184"/>
        <v>A1</v>
      </c>
      <c r="IB201" s="361">
        <f t="shared" si="185"/>
        <v>1</v>
      </c>
      <c r="IC201" s="361">
        <f t="shared" si="186"/>
        <v>1</v>
      </c>
      <c r="ID201" s="351" t="str">
        <f t="shared" si="187"/>
        <v>1</v>
      </c>
      <c r="IE201" s="351" t="s">
        <v>894</v>
      </c>
      <c r="IF201" s="356">
        <v>1</v>
      </c>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row>
    <row r="202" spans="1:287" s="1" customFormat="1" ht="42.75">
      <c r="A202" s="15"/>
      <c r="B202" s="31" t="s">
        <v>164</v>
      </c>
      <c r="C202" s="31" t="s">
        <v>165</v>
      </c>
      <c r="D202" s="14"/>
      <c r="E202" s="14"/>
      <c r="F202" s="14"/>
      <c r="G202" s="14"/>
      <c r="H202" s="14" t="s">
        <v>723</v>
      </c>
      <c r="I202" s="14" t="s">
        <v>724</v>
      </c>
      <c r="J202" s="14"/>
      <c r="K202" s="14"/>
      <c r="L202" s="14"/>
      <c r="M202" s="14"/>
      <c r="N202" s="14"/>
      <c r="O202" s="14"/>
      <c r="P202" s="14" t="s">
        <v>727</v>
      </c>
      <c r="Q202" s="14" t="s">
        <v>728</v>
      </c>
      <c r="R202" s="14" t="s">
        <v>212</v>
      </c>
      <c r="S202" s="14" t="s">
        <v>397</v>
      </c>
      <c r="T202" s="14" t="s">
        <v>398</v>
      </c>
      <c r="U202" s="14" t="s">
        <v>166</v>
      </c>
      <c r="V202" s="14"/>
      <c r="W202" s="31" t="str">
        <f>CONCATENATE(X202,"-",Y202,"-",Z202,AA202,,AB202,"-",AC202)</f>
        <v>4-11-JDNC-0001</v>
      </c>
      <c r="X202" s="31">
        <v>4</v>
      </c>
      <c r="Y202" s="31" t="s">
        <v>190</v>
      </c>
      <c r="Z202" s="31" t="s">
        <v>330</v>
      </c>
      <c r="AA202" s="31" t="s">
        <v>335</v>
      </c>
      <c r="AB202" s="31"/>
      <c r="AC202" s="31" t="s">
        <v>194</v>
      </c>
      <c r="AD202" s="14"/>
      <c r="AE202" s="31">
        <v>3</v>
      </c>
      <c r="AF202" s="31" t="s">
        <v>189</v>
      </c>
      <c r="AG202" s="31" t="s">
        <v>190</v>
      </c>
      <c r="AH202" s="31">
        <v>422</v>
      </c>
      <c r="AI202" s="31" t="s">
        <v>227</v>
      </c>
      <c r="AJ202" s="14"/>
      <c r="AK202" s="14"/>
      <c r="AL202" s="14" t="s">
        <v>127</v>
      </c>
      <c r="AM202" s="14"/>
      <c r="AN202" s="14" t="s">
        <v>177</v>
      </c>
      <c r="AO202" s="14" t="str">
        <f>CONCATENATE("0055-",B202,"-",C202,"-","4",".",AE202,".",AF202,".",AG202,".",AH202,"-",AL202,".",AN202,"-",AI202)</f>
        <v>0055-CPC-GA1-4.3.3.11.422-ATH1.V0-0005</v>
      </c>
      <c r="AP202" s="14" t="str">
        <f>CONCATENATE("0055-",B202,"-",C202,"-","4",".",AE202,".",AF202,".",AG202,".",AH202,"-",AL202,"-",AN202,"-",AI202,"_",BD202,"_",U202)</f>
        <v>0055-CPC-GA1-4.3.3.11.422-ATH1-V0-0005_A1_ER</v>
      </c>
      <c r="AQ202" s="21" t="s">
        <v>426</v>
      </c>
      <c r="AR202" s="21" t="s">
        <v>432</v>
      </c>
      <c r="AS202" s="21"/>
      <c r="AT202" s="21"/>
      <c r="AU202" s="21" t="s">
        <v>351</v>
      </c>
      <c r="AV202" s="21" t="s">
        <v>367</v>
      </c>
      <c r="AW202" s="21" t="str">
        <f>CONCATENATE(AQ202," ",AS202,CHAR(10),W202,CHAR(10),AU202)</f>
        <v>DCS Network Cabinet 
4-11-JDNC-0001
General view drawings</v>
      </c>
      <c r="AX202" s="21" t="str">
        <f>CONCATENATE(AR202," ",AT202,CHAR(10),W202,CHAR(10),AV202)</f>
        <v>Шкаф коммуникационный РСУ 
4-11-JDNC-0001
Чертеж общего вида</v>
      </c>
      <c r="AY202" s="14"/>
      <c r="AZ202" s="14" t="s">
        <v>798</v>
      </c>
      <c r="BA202" s="14" t="s">
        <v>600</v>
      </c>
      <c r="BB202" s="14" t="str">
        <f t="shared" si="190"/>
        <v>A1</v>
      </c>
      <c r="BC202" s="14" t="str">
        <f t="shared" si="208"/>
        <v>IFR</v>
      </c>
      <c r="BD202" s="14" t="str">
        <f>BB202</f>
        <v>A1</v>
      </c>
      <c r="BE202" s="14"/>
      <c r="BF202" s="14"/>
      <c r="BG202" s="20"/>
      <c r="BH202" s="14"/>
      <c r="BI202" s="14"/>
      <c r="BJ202" s="336">
        <v>44088</v>
      </c>
      <c r="BK202" s="336">
        <f ca="1">IF(BM202&gt;0,BL202,IF(BJ202&lt;TODAY(),TODAY()+10,BJ202))</f>
        <v>43987</v>
      </c>
      <c r="BL202" s="41">
        <v>43987</v>
      </c>
      <c r="BM202" s="14" t="s">
        <v>858</v>
      </c>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336">
        <f>WORKDAY(BJ202,20)</f>
        <v>44116</v>
      </c>
      <c r="CR202" s="336">
        <f ca="1">IF(BM202&gt;0,WORKDAY(BK202,20),"-")</f>
        <v>44015</v>
      </c>
      <c r="CS202" s="336">
        <v>44033</v>
      </c>
      <c r="CT202" s="325" t="s">
        <v>905</v>
      </c>
      <c r="CU202" s="143">
        <v>1</v>
      </c>
      <c r="CV202" s="41">
        <f>WORKDAY(CQ202,10)</f>
        <v>44130</v>
      </c>
      <c r="CW202" s="41">
        <f ca="1">IF(CT202&gt;0,WORKDAY(CR202,10),"-")</f>
        <v>44029</v>
      </c>
      <c r="CX202" s="14"/>
      <c r="CY202" s="14"/>
      <c r="CZ202" s="41" t="str">
        <f>IF(CY202&gt;0,WORKDAY(CV202,10),"-")</f>
        <v>-</v>
      </c>
      <c r="DA202" s="41" t="str">
        <f>IF(CY202&gt;0,WORKDAY(CW202,10),"-")</f>
        <v>-</v>
      </c>
      <c r="DB202" s="14"/>
      <c r="DC202" s="14"/>
      <c r="DD202" s="143"/>
      <c r="DE202" s="41" t="str">
        <f>IF(DC202&gt;0,WORKDAY(CZ202,10),"-")</f>
        <v>-</v>
      </c>
      <c r="DF202" s="41" t="str">
        <f>IF(DC202&gt;0,WORKDAY(DA202,10),"-")</f>
        <v>-</v>
      </c>
      <c r="DG202" s="14"/>
      <c r="DH202" s="14"/>
      <c r="DI202" s="41" t="str">
        <f>IF(DH202&gt;0,WORKDAY(DE202,10),"-")</f>
        <v>-</v>
      </c>
      <c r="DJ202" s="41" t="str">
        <f>IF(DH202&gt;0,WORKDAY(DF202,10),"-")</f>
        <v>-</v>
      </c>
      <c r="DK202" s="14"/>
      <c r="DL202" s="14"/>
      <c r="DM202" s="143"/>
      <c r="DN202" s="41" t="str">
        <f>IF(DL202&gt;0,WORKDAY(DI202,10),"-")</f>
        <v>-</v>
      </c>
      <c r="DO202" s="41" t="str">
        <f>IF(DL202&gt;0,WORKDAY(DJ202,10),"-")</f>
        <v>-</v>
      </c>
      <c r="DP202" s="14"/>
      <c r="DQ202" s="14"/>
      <c r="DR202" s="41" t="str">
        <f>IF(DQ202&gt;0,WORKDAY(DN202,10),"-")</f>
        <v>-</v>
      </c>
      <c r="DS202" s="41" t="str">
        <f>IF(DQ202&gt;0,WORKDAY(DO202,10),"-")</f>
        <v>-</v>
      </c>
      <c r="DT202" s="14"/>
      <c r="DU202" s="14"/>
      <c r="DV202" s="205"/>
      <c r="DW202" s="41" t="str">
        <f>IF(DU202&gt;0,WORKDAY(DR202,10),"-")</f>
        <v>-</v>
      </c>
      <c r="DX202" s="41" t="str">
        <f>IF(DU202&gt;0,WORKDAY(DS202,10),"-")</f>
        <v>-</v>
      </c>
      <c r="DY202" s="14"/>
      <c r="DZ202" s="14"/>
      <c r="EA202" s="41" t="str">
        <f>IF(DZ202&gt;0,WORKDAY(DW202,10),"-")</f>
        <v>-</v>
      </c>
      <c r="EB202" s="41" t="str">
        <f>IF(DZ202&gt;0,WORKDAY(DX202,10),"-")</f>
        <v>-</v>
      </c>
      <c r="EC202" s="14"/>
      <c r="ED202" s="14"/>
      <c r="EE202" s="205"/>
      <c r="EF202" s="41" t="str">
        <f>IF(ED202&gt;0,WORKDAY(EA202,10),"-")</f>
        <v>-</v>
      </c>
      <c r="EG202" s="41" t="str">
        <f>IF(ED202&gt;0,WORKDAY(EB202,10),"-")</f>
        <v>-</v>
      </c>
      <c r="EH202" s="14"/>
      <c r="EI202" s="14"/>
      <c r="EJ202" s="41" t="str">
        <f>IF(EI202&gt;0,WORKDAY(EF202,10),"-")</f>
        <v>-</v>
      </c>
      <c r="EK202" s="41" t="str">
        <f>IF(EI202&gt;0,WORKDAY(EG202,10),"-")</f>
        <v>-</v>
      </c>
      <c r="EL202" s="14"/>
      <c r="EM202" s="14"/>
      <c r="EN202" s="205"/>
      <c r="EO202" s="41" t="str">
        <f>IF(EM202&gt;0,WORKDAY(EJ202,10),"-")</f>
        <v>-</v>
      </c>
      <c r="EP202" s="41" t="str">
        <f>IF(EM202&gt;0,WORKDAY(EK202,10),"-")</f>
        <v>-</v>
      </c>
      <c r="EQ202" s="14"/>
      <c r="ER202" s="14"/>
      <c r="ES202" s="41" t="str">
        <f>IF(ER202&gt;0,WORKDAY(EO202,10),"-")</f>
        <v>-</v>
      </c>
      <c r="ET202" s="41" t="str">
        <f>IF(ER202&gt;0,WORKDAY(EP202,10),"-")</f>
        <v>-</v>
      </c>
      <c r="EU202" s="14"/>
      <c r="EV202" s="14"/>
      <c r="EW202" s="205"/>
      <c r="EX202" s="41" t="str">
        <f>IF(EV202&gt;0,WORKDAY(ES202,10),"-")</f>
        <v>-</v>
      </c>
      <c r="EY202" s="41" t="str">
        <f>IF(EV202&gt;0,WORKDAY(ET202,10),"-")</f>
        <v>-</v>
      </c>
      <c r="EZ202" s="14"/>
      <c r="FA202" s="14"/>
      <c r="FB202" s="41" t="str">
        <f>IF(FA202&gt;0,WORKDAY(EX202,10),"-")</f>
        <v>-</v>
      </c>
      <c r="FC202" s="41" t="str">
        <f>IF(FA202&gt;0,WORKDAY(EY202,10),"-")</f>
        <v>-</v>
      </c>
      <c r="FD202" s="14"/>
      <c r="FE202" s="14"/>
      <c r="FF202" s="295"/>
      <c r="FG202" s="41">
        <v>43585</v>
      </c>
      <c r="FH202" s="41">
        <f ca="1">IF(BK202&gt;0,IF(DH202&gt;0,WORKDAY(DG202,20),IF(CY202&gt;0,WORKDAY(CX202,30),IF(CT202&gt;0,WORKDAY(CS202,40),FG202))),"-")</f>
        <v>44089</v>
      </c>
      <c r="FI202" s="14"/>
      <c r="FJ202" s="14"/>
      <c r="FK202" s="41" t="str">
        <f>IF(FJ202&gt;0,WORKDAY(FG202,10),"-")</f>
        <v>-</v>
      </c>
      <c r="FL202" s="41" t="str">
        <f>IF(FJ202&gt;0,WORKDAY(FH202,10),"-")</f>
        <v>-</v>
      </c>
      <c r="FM202" s="14"/>
      <c r="FN202" s="14"/>
      <c r="FO202" s="143"/>
      <c r="FP202" s="41">
        <v>43585</v>
      </c>
      <c r="FQ202" s="41" t="str">
        <f>IF(BT202&gt;0,IF(DQ202&gt;0,WORKDAY(DP202,20),IF(DH202&gt;0,WORKDAY(DG202,30),IF(DC202&gt;0,WORKDAY(DB202,40),FP202))),"-")</f>
        <v>-</v>
      </c>
      <c r="FR202" s="14"/>
      <c r="FS202" s="14"/>
      <c r="FT202" s="41" t="str">
        <f>IF(FS202&gt;0,WORKDAY(FP202,10),"-")</f>
        <v>-</v>
      </c>
      <c r="FU202" s="41" t="str">
        <f>IF(FS202&gt;0,WORKDAY(FQ202,10),"-")</f>
        <v>-</v>
      </c>
      <c r="FV202" s="14"/>
      <c r="FW202" s="14"/>
      <c r="FX202" s="205"/>
      <c r="FY202" s="41">
        <v>43585</v>
      </c>
      <c r="FZ202" s="41" t="str">
        <f>IF(CC202&gt;0,IF(DZ202&gt;0,WORKDAY(DY202,20),IF(DQ202&gt;0,WORKDAY(DP202,30),IF(DL202&gt;0,WORKDAY(DK202,40),FY202))),"-")</f>
        <v>-</v>
      </c>
      <c r="GA202" s="14"/>
      <c r="GB202" s="14"/>
      <c r="GC202" s="41" t="str">
        <f>IF(GB202&gt;0,WORKDAY(FY202,10),"-")</f>
        <v>-</v>
      </c>
      <c r="GD202" s="41" t="str">
        <f>IF(GB202&gt;0,WORKDAY(FZ202,10),"-")</f>
        <v>-</v>
      </c>
      <c r="GE202" s="14"/>
      <c r="GF202" s="14"/>
      <c r="GG202" s="205"/>
      <c r="GH202" s="41"/>
      <c r="GI202" s="41"/>
      <c r="GJ202" s="14"/>
      <c r="GK202" s="14"/>
      <c r="GL202" s="41" t="str">
        <f>IF(GK202&gt;0,WORKDAY(GH202,10),"-")</f>
        <v>-</v>
      </c>
      <c r="GM202" s="41" t="str">
        <f>IF(GK202&gt;0,WORKDAY(GI202,10),"-")</f>
        <v>-</v>
      </c>
      <c r="GN202" s="14"/>
      <c r="GO202" s="14"/>
      <c r="GP202" s="228"/>
      <c r="GQ202" s="295"/>
      <c r="GR202" s="295"/>
      <c r="GS202" s="295"/>
      <c r="GT202" s="295"/>
      <c r="GU202" s="295"/>
      <c r="GV202" s="295"/>
      <c r="GW202" s="295"/>
      <c r="GX202" s="295"/>
      <c r="GY202" s="295"/>
      <c r="GZ202" s="147"/>
      <c r="HA202" s="143">
        <f t="shared" ca="1" si="164"/>
        <v>1</v>
      </c>
      <c r="HB202" s="44">
        <f t="shared" ca="1" si="165"/>
        <v>1.3819095477386936E-3</v>
      </c>
      <c r="HC202" s="44">
        <f t="shared" ca="1" si="166"/>
        <v>2.5125628140703518E-3</v>
      </c>
      <c r="HD202" s="44">
        <f t="shared" ca="1" si="167"/>
        <v>2.2357723577235778E-3</v>
      </c>
      <c r="HE202" s="44">
        <f t="shared" ca="1" si="168"/>
        <v>4.0650406504065045E-3</v>
      </c>
      <c r="HF202" s="44"/>
      <c r="HG202" s="44"/>
      <c r="HH202" s="261"/>
      <c r="HI202" s="14" t="str">
        <f t="shared" si="169"/>
        <v>GA</v>
      </c>
      <c r="HJ202" s="41">
        <f t="shared" si="170"/>
        <v>43987</v>
      </c>
      <c r="HK202" s="267" t="str">
        <f t="shared" si="171"/>
        <v>A1</v>
      </c>
      <c r="HL202" s="268" t="str">
        <f t="shared" si="172"/>
        <v>0055-P2-GA1-CPC-TRM-00505</v>
      </c>
      <c r="HM202" s="320">
        <v>1</v>
      </c>
      <c r="HN202" t="s">
        <v>830</v>
      </c>
      <c r="HO202" s="351">
        <f t="shared" si="173"/>
        <v>1</v>
      </c>
      <c r="HP202" s="351" t="str">
        <f t="shared" si="174"/>
        <v>не выгружено 00</v>
      </c>
      <c r="HQ202" s="351" t="str">
        <f t="shared" si="175"/>
        <v>выгружено A1</v>
      </c>
      <c r="HR202" s="351">
        <f t="shared" si="176"/>
        <v>1</v>
      </c>
      <c r="HS202" s="351" t="b">
        <f t="shared" si="177"/>
        <v>0</v>
      </c>
      <c r="HT202" s="351" t="str">
        <f t="shared" si="178"/>
        <v>Выпустить в 00</v>
      </c>
      <c r="HU202" s="351" t="str">
        <f t="shared" si="179"/>
        <v>0055-P2-CPC-GA1-TRM-00409</v>
      </c>
      <c r="HV202" s="351">
        <f t="shared" si="180"/>
        <v>43987</v>
      </c>
      <c r="HW202" s="351" t="str">
        <f t="shared" si="181"/>
        <v>0055-P2-CPC-GA1-TRM-00409</v>
      </c>
      <c r="HX202" s="351">
        <f t="shared" si="182"/>
        <v>44033</v>
      </c>
      <c r="HY202" s="364"/>
      <c r="HZ202" s="361" t="str">
        <f t="shared" si="183"/>
        <v>выгружено</v>
      </c>
      <c r="IA202" s="361" t="str">
        <f t="shared" si="184"/>
        <v>A1</v>
      </c>
      <c r="IB202" s="361">
        <f t="shared" si="185"/>
        <v>1</v>
      </c>
      <c r="IC202" s="361">
        <f t="shared" si="186"/>
        <v>1</v>
      </c>
      <c r="ID202" s="351" t="str">
        <f t="shared" si="187"/>
        <v>1</v>
      </c>
      <c r="IE202" s="351" t="s">
        <v>894</v>
      </c>
      <c r="IF202" s="356">
        <v>1</v>
      </c>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row>
    <row r="203" spans="1:287" s="1" customFormat="1" ht="57.75" customHeight="1">
      <c r="A203" s="15"/>
      <c r="B203" s="31" t="s">
        <v>164</v>
      </c>
      <c r="C203" s="31" t="s">
        <v>165</v>
      </c>
      <c r="D203" s="14"/>
      <c r="E203" s="14"/>
      <c r="F203" s="14"/>
      <c r="G203" s="14"/>
      <c r="H203" s="14" t="s">
        <v>723</v>
      </c>
      <c r="I203" s="14" t="s">
        <v>724</v>
      </c>
      <c r="J203" s="14"/>
      <c r="K203" s="14"/>
      <c r="L203" s="14"/>
      <c r="M203" s="14"/>
      <c r="N203" s="14"/>
      <c r="O203" s="14"/>
      <c r="P203" s="14" t="s">
        <v>727</v>
      </c>
      <c r="Q203" s="14" t="s">
        <v>728</v>
      </c>
      <c r="R203" s="14" t="s">
        <v>212</v>
      </c>
      <c r="S203" s="14" t="s">
        <v>397</v>
      </c>
      <c r="T203" s="14" t="s">
        <v>398</v>
      </c>
      <c r="U203" s="14" t="s">
        <v>166</v>
      </c>
      <c r="V203" s="14"/>
      <c r="W203" s="31" t="str">
        <f>CONCATENATE(X203,"-",Y203,"-",Z203,AA203,,AB203,"-",AC203)</f>
        <v>4-11-JDNC-0001</v>
      </c>
      <c r="X203" s="31">
        <v>4</v>
      </c>
      <c r="Y203" s="31" t="s">
        <v>190</v>
      </c>
      <c r="Z203" s="31" t="s">
        <v>330</v>
      </c>
      <c r="AA203" s="31" t="s">
        <v>335</v>
      </c>
      <c r="AB203" s="31"/>
      <c r="AC203" s="31" t="s">
        <v>194</v>
      </c>
      <c r="AD203" s="14"/>
      <c r="AE203" s="31">
        <v>3</v>
      </c>
      <c r="AF203" s="31" t="s">
        <v>189</v>
      </c>
      <c r="AG203" s="31" t="s">
        <v>190</v>
      </c>
      <c r="AH203" s="31">
        <v>422</v>
      </c>
      <c r="AI203" s="31" t="s">
        <v>227</v>
      </c>
      <c r="AJ203" s="14"/>
      <c r="AK203" s="14"/>
      <c r="AL203" s="14" t="s">
        <v>127</v>
      </c>
      <c r="AM203" s="14"/>
      <c r="AN203" s="14" t="s">
        <v>178</v>
      </c>
      <c r="AO203" s="14" t="str">
        <f>CONCATENATE("0055-",B203,"-",C203,"-","4",".",AE203,".",AF203,".",AG203,".",AH203,"-",AL203,".",AN203,"-",AI203)</f>
        <v>0055-CPC-GA1-4.3.3.11.422-ATH1.SB-0005</v>
      </c>
      <c r="AP203" s="14" t="str">
        <f>CONCATENATE("0055-",B203,"-",C203,"-","4",".",AE203,".",AF203,".",AG203,".",AH203,"-",AL203,"-",AN203,"-",AI203,"_",BD203,"_",U203)</f>
        <v>0055-CPC-GA1-4.3.3.11.422-ATH1-SB-0005_A1_ER</v>
      </c>
      <c r="AQ203" s="21" t="s">
        <v>426</v>
      </c>
      <c r="AR203" s="21" t="s">
        <v>432</v>
      </c>
      <c r="AS203" s="21"/>
      <c r="AT203" s="21"/>
      <c r="AU203" s="21" t="s">
        <v>352</v>
      </c>
      <c r="AV203" s="21" t="s">
        <v>368</v>
      </c>
      <c r="AW203" s="21" t="str">
        <f>CONCATENATE(AQ203," ",AS203,CHAR(10),W203,CHAR(10),AU203)</f>
        <v>DCS Network Cabinet 
4-11-JDNC-0001
Electrical circuits</v>
      </c>
      <c r="AX203" s="21" t="str">
        <f>CONCATENATE(AR203," ",AT203,CHAR(10),W203,CHAR(10),AV203)</f>
        <v>Шкаф коммуникационный РСУ 
4-11-JDNC-0001
Схема электрическая принципиальная</v>
      </c>
      <c r="AY203" s="14"/>
      <c r="AZ203" s="14" t="s">
        <v>798</v>
      </c>
      <c r="BA203" s="14" t="s">
        <v>600</v>
      </c>
      <c r="BB203" s="14" t="str">
        <f t="shared" si="190"/>
        <v>A1</v>
      </c>
      <c r="BC203" s="14" t="str">
        <f t="shared" si="208"/>
        <v>IFR</v>
      </c>
      <c r="BD203" s="14" t="str">
        <f>BB203</f>
        <v>A1</v>
      </c>
      <c r="BE203" s="14"/>
      <c r="BF203" s="14"/>
      <c r="BG203" s="20"/>
      <c r="BH203" s="14"/>
      <c r="BI203" s="14"/>
      <c r="BJ203" s="336">
        <v>44088</v>
      </c>
      <c r="BK203" s="336">
        <f ca="1">IF(BM203&gt;0,BL203,IF(BJ203&lt;TODAY(),TODAY()+10,BJ203))</f>
        <v>43987</v>
      </c>
      <c r="BL203" s="41">
        <v>43987</v>
      </c>
      <c r="BM203" s="14" t="s">
        <v>858</v>
      </c>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336">
        <f>WORKDAY(BJ203,20)</f>
        <v>44116</v>
      </c>
      <c r="CR203" s="336">
        <f ca="1">IF(BM203&gt;0,WORKDAY(BK203,20),"-")</f>
        <v>44015</v>
      </c>
      <c r="CS203" s="336">
        <v>44033</v>
      </c>
      <c r="CT203" s="325" t="s">
        <v>905</v>
      </c>
      <c r="CU203" s="143">
        <v>1</v>
      </c>
      <c r="CV203" s="41">
        <f>WORKDAY(CQ203,10)</f>
        <v>44130</v>
      </c>
      <c r="CW203" s="41">
        <f ca="1">IF(CT203&gt;0,WORKDAY(CR203,10),"-")</f>
        <v>44029</v>
      </c>
      <c r="CX203" s="14"/>
      <c r="CY203" s="14"/>
      <c r="CZ203" s="41" t="str">
        <f>IF(CY203&gt;0,WORKDAY(CV203,10),"-")</f>
        <v>-</v>
      </c>
      <c r="DA203" s="41" t="str">
        <f>IF(CY203&gt;0,WORKDAY(CW203,10),"-")</f>
        <v>-</v>
      </c>
      <c r="DB203" s="14"/>
      <c r="DC203" s="14"/>
      <c r="DD203" s="143"/>
      <c r="DE203" s="41" t="str">
        <f>IF(DC203&gt;0,WORKDAY(CZ203,10),"-")</f>
        <v>-</v>
      </c>
      <c r="DF203" s="41" t="str">
        <f>IF(DC203&gt;0,WORKDAY(DA203,10),"-")</f>
        <v>-</v>
      </c>
      <c r="DG203" s="14"/>
      <c r="DH203" s="14"/>
      <c r="DI203" s="41" t="str">
        <f>IF(DH203&gt;0,WORKDAY(DE203,10),"-")</f>
        <v>-</v>
      </c>
      <c r="DJ203" s="41" t="str">
        <f>IF(DH203&gt;0,WORKDAY(DF203,10),"-")</f>
        <v>-</v>
      </c>
      <c r="DK203" s="14"/>
      <c r="DL203" s="14"/>
      <c r="DM203" s="143"/>
      <c r="DN203" s="41" t="str">
        <f>IF(DL203&gt;0,WORKDAY(DI203,10),"-")</f>
        <v>-</v>
      </c>
      <c r="DO203" s="41" t="str">
        <f>IF(DL203&gt;0,WORKDAY(DJ203,10),"-")</f>
        <v>-</v>
      </c>
      <c r="DP203" s="14"/>
      <c r="DQ203" s="14"/>
      <c r="DR203" s="41" t="str">
        <f>IF(DQ203&gt;0,WORKDAY(DN203,10),"-")</f>
        <v>-</v>
      </c>
      <c r="DS203" s="41" t="str">
        <f>IF(DQ203&gt;0,WORKDAY(DO203,10),"-")</f>
        <v>-</v>
      </c>
      <c r="DT203" s="14"/>
      <c r="DU203" s="14"/>
      <c r="DV203" s="205"/>
      <c r="DW203" s="41" t="str">
        <f>IF(DU203&gt;0,WORKDAY(DR203,10),"-")</f>
        <v>-</v>
      </c>
      <c r="DX203" s="41" t="str">
        <f>IF(DU203&gt;0,WORKDAY(DS203,10),"-")</f>
        <v>-</v>
      </c>
      <c r="DY203" s="14"/>
      <c r="DZ203" s="14"/>
      <c r="EA203" s="41" t="str">
        <f>IF(DZ203&gt;0,WORKDAY(DW203,10),"-")</f>
        <v>-</v>
      </c>
      <c r="EB203" s="41" t="str">
        <f>IF(DZ203&gt;0,WORKDAY(DX203,10),"-")</f>
        <v>-</v>
      </c>
      <c r="EC203" s="14"/>
      <c r="ED203" s="14"/>
      <c r="EE203" s="205"/>
      <c r="EF203" s="41" t="str">
        <f>IF(ED203&gt;0,WORKDAY(EA203,10),"-")</f>
        <v>-</v>
      </c>
      <c r="EG203" s="41" t="str">
        <f>IF(ED203&gt;0,WORKDAY(EB203,10),"-")</f>
        <v>-</v>
      </c>
      <c r="EH203" s="14"/>
      <c r="EI203" s="14"/>
      <c r="EJ203" s="41" t="str">
        <f>IF(EI203&gt;0,WORKDAY(EF203,10),"-")</f>
        <v>-</v>
      </c>
      <c r="EK203" s="41" t="str">
        <f>IF(EI203&gt;0,WORKDAY(EG203,10),"-")</f>
        <v>-</v>
      </c>
      <c r="EL203" s="14"/>
      <c r="EM203" s="14"/>
      <c r="EN203" s="205"/>
      <c r="EO203" s="41" t="str">
        <f>IF(EM203&gt;0,WORKDAY(EJ203,10),"-")</f>
        <v>-</v>
      </c>
      <c r="EP203" s="41" t="str">
        <f>IF(EM203&gt;0,WORKDAY(EK203,10),"-")</f>
        <v>-</v>
      </c>
      <c r="EQ203" s="14"/>
      <c r="ER203" s="14"/>
      <c r="ES203" s="41" t="str">
        <f>IF(ER203&gt;0,WORKDAY(EO203,10),"-")</f>
        <v>-</v>
      </c>
      <c r="ET203" s="41" t="str">
        <f>IF(ER203&gt;0,WORKDAY(EP203,10),"-")</f>
        <v>-</v>
      </c>
      <c r="EU203" s="14"/>
      <c r="EV203" s="14"/>
      <c r="EW203" s="205"/>
      <c r="EX203" s="41" t="str">
        <f>IF(EV203&gt;0,WORKDAY(ES203,10),"-")</f>
        <v>-</v>
      </c>
      <c r="EY203" s="41" t="str">
        <f>IF(EV203&gt;0,WORKDAY(ET203,10),"-")</f>
        <v>-</v>
      </c>
      <c r="EZ203" s="14"/>
      <c r="FA203" s="14"/>
      <c r="FB203" s="41" t="str">
        <f>IF(FA203&gt;0,WORKDAY(EX203,10),"-")</f>
        <v>-</v>
      </c>
      <c r="FC203" s="41" t="str">
        <f>IF(FA203&gt;0,WORKDAY(EY203,10),"-")</f>
        <v>-</v>
      </c>
      <c r="FD203" s="14"/>
      <c r="FE203" s="14"/>
      <c r="FF203" s="295"/>
      <c r="FG203" s="41">
        <v>43585</v>
      </c>
      <c r="FH203" s="41">
        <f ca="1">IF(BK203&gt;0,IF(DH203&gt;0,WORKDAY(DG203,20),IF(CY203&gt;0,WORKDAY(CX203,30),IF(CT203&gt;0,WORKDAY(CS203,40),FG203))),"-")</f>
        <v>44089</v>
      </c>
      <c r="FI203" s="14"/>
      <c r="FJ203" s="14"/>
      <c r="FK203" s="41" t="str">
        <f>IF(FJ203&gt;0,WORKDAY(FG203,10),"-")</f>
        <v>-</v>
      </c>
      <c r="FL203" s="41" t="str">
        <f>IF(FJ203&gt;0,WORKDAY(FH203,10),"-")</f>
        <v>-</v>
      </c>
      <c r="FM203" s="14"/>
      <c r="FN203" s="14"/>
      <c r="FO203" s="143"/>
      <c r="FP203" s="41">
        <v>43585</v>
      </c>
      <c r="FQ203" s="41" t="str">
        <f>IF(BT203&gt;0,IF(DQ203&gt;0,WORKDAY(DP203,20),IF(DH203&gt;0,WORKDAY(DG203,30),IF(DC203&gt;0,WORKDAY(DB203,40),FP203))),"-")</f>
        <v>-</v>
      </c>
      <c r="FR203" s="14"/>
      <c r="FS203" s="14"/>
      <c r="FT203" s="41" t="str">
        <f>IF(FS203&gt;0,WORKDAY(FP203,10),"-")</f>
        <v>-</v>
      </c>
      <c r="FU203" s="41" t="str">
        <f>IF(FS203&gt;0,WORKDAY(FQ203,10),"-")</f>
        <v>-</v>
      </c>
      <c r="FV203" s="14"/>
      <c r="FW203" s="14"/>
      <c r="FX203" s="205"/>
      <c r="FY203" s="41">
        <v>43585</v>
      </c>
      <c r="FZ203" s="41" t="str">
        <f>IF(CC203&gt;0,IF(DZ203&gt;0,WORKDAY(DY203,20),IF(DQ203&gt;0,WORKDAY(DP203,30),IF(DL203&gt;0,WORKDAY(DK203,40),FY203))),"-")</f>
        <v>-</v>
      </c>
      <c r="GA203" s="14"/>
      <c r="GB203" s="14"/>
      <c r="GC203" s="41" t="str">
        <f>IF(GB203&gt;0,WORKDAY(FY203,10),"-")</f>
        <v>-</v>
      </c>
      <c r="GD203" s="41" t="str">
        <f>IF(GB203&gt;0,WORKDAY(FZ203,10),"-")</f>
        <v>-</v>
      </c>
      <c r="GE203" s="14"/>
      <c r="GF203" s="14"/>
      <c r="GG203" s="205"/>
      <c r="GH203" s="41"/>
      <c r="GI203" s="41"/>
      <c r="GJ203" s="14"/>
      <c r="GK203" s="14"/>
      <c r="GL203" s="41" t="str">
        <f>IF(GK203&gt;0,WORKDAY(GH203,10),"-")</f>
        <v>-</v>
      </c>
      <c r="GM203" s="41" t="str">
        <f>IF(GK203&gt;0,WORKDAY(GI203,10),"-")</f>
        <v>-</v>
      </c>
      <c r="GN203" s="14"/>
      <c r="GO203" s="14"/>
      <c r="GP203" s="228"/>
      <c r="GQ203" s="295"/>
      <c r="GR203" s="295"/>
      <c r="GS203" s="295"/>
      <c r="GT203" s="295"/>
      <c r="GU203" s="295"/>
      <c r="GV203" s="295"/>
      <c r="GW203" s="295"/>
      <c r="GX203" s="295"/>
      <c r="GY203" s="295"/>
      <c r="GZ203" s="147"/>
      <c r="HA203" s="143">
        <f t="shared" ca="1" si="164"/>
        <v>1</v>
      </c>
      <c r="HB203" s="44">
        <f t="shared" ca="1" si="165"/>
        <v>1.3819095477386936E-3</v>
      </c>
      <c r="HC203" s="44">
        <f t="shared" ca="1" si="166"/>
        <v>2.5125628140703518E-3</v>
      </c>
      <c r="HD203" s="44">
        <f t="shared" ca="1" si="167"/>
        <v>2.2357723577235778E-3</v>
      </c>
      <c r="HE203" s="44">
        <f t="shared" ca="1" si="168"/>
        <v>4.0650406504065045E-3</v>
      </c>
      <c r="HF203" s="44"/>
      <c r="HG203" s="44"/>
      <c r="HH203" s="261"/>
      <c r="HI203" s="14" t="str">
        <f t="shared" si="169"/>
        <v>GA</v>
      </c>
      <c r="HJ203" s="41">
        <f t="shared" si="170"/>
        <v>43987</v>
      </c>
      <c r="HK203" s="267" t="str">
        <f t="shared" si="171"/>
        <v>A1</v>
      </c>
      <c r="HL203" s="268" t="str">
        <f t="shared" si="172"/>
        <v>0055-P2-GA1-CPC-TRM-00505</v>
      </c>
      <c r="HM203" s="320">
        <v>1</v>
      </c>
      <c r="HN203" t="s">
        <v>830</v>
      </c>
      <c r="HO203" s="351">
        <f t="shared" si="173"/>
        <v>1</v>
      </c>
      <c r="HP203" s="351" t="str">
        <f t="shared" si="174"/>
        <v>не выгружено 00</v>
      </c>
      <c r="HQ203" s="351" t="str">
        <f t="shared" si="175"/>
        <v>выгружено A1</v>
      </c>
      <c r="HR203" s="351">
        <f t="shared" si="176"/>
        <v>1</v>
      </c>
      <c r="HS203" s="351" t="b">
        <f t="shared" si="177"/>
        <v>0</v>
      </c>
      <c r="HT203" s="351" t="str">
        <f t="shared" si="178"/>
        <v>Выпустить в 00</v>
      </c>
      <c r="HU203" s="351" t="str">
        <f t="shared" si="179"/>
        <v>0055-P2-CPC-GA1-TRM-00409</v>
      </c>
      <c r="HV203" s="351">
        <f t="shared" si="180"/>
        <v>43987</v>
      </c>
      <c r="HW203" s="351" t="str">
        <f t="shared" si="181"/>
        <v>0055-P2-CPC-GA1-TRM-00409</v>
      </c>
      <c r="HX203" s="351">
        <f t="shared" si="182"/>
        <v>44033</v>
      </c>
      <c r="HY203" s="364"/>
      <c r="HZ203" s="361" t="str">
        <f t="shared" si="183"/>
        <v>выгружено</v>
      </c>
      <c r="IA203" s="361" t="str">
        <f t="shared" si="184"/>
        <v>A1</v>
      </c>
      <c r="IB203" s="361">
        <f t="shared" si="185"/>
        <v>1</v>
      </c>
      <c r="IC203" s="361">
        <f t="shared" si="186"/>
        <v>1</v>
      </c>
      <c r="ID203" s="351" t="str">
        <f t="shared" si="187"/>
        <v>1</v>
      </c>
      <c r="IE203" s="351" t="s">
        <v>894</v>
      </c>
      <c r="IF203" s="356">
        <v>1</v>
      </c>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row>
    <row r="204" spans="1:287" s="1" customFormat="1" ht="42.75" customHeight="1">
      <c r="A204" s="15"/>
      <c r="B204" s="31" t="s">
        <v>164</v>
      </c>
      <c r="C204" s="31" t="s">
        <v>165</v>
      </c>
      <c r="D204" s="14"/>
      <c r="E204" s="14"/>
      <c r="F204" s="14"/>
      <c r="G204" s="14"/>
      <c r="H204" s="14" t="s">
        <v>723</v>
      </c>
      <c r="I204" s="14" t="s">
        <v>724</v>
      </c>
      <c r="J204" s="14"/>
      <c r="K204" s="14"/>
      <c r="L204" s="14"/>
      <c r="M204" s="14"/>
      <c r="N204" s="14"/>
      <c r="O204" s="14"/>
      <c r="P204" s="14" t="s">
        <v>727</v>
      </c>
      <c r="Q204" s="14" t="s">
        <v>728</v>
      </c>
      <c r="R204" s="14" t="s">
        <v>212</v>
      </c>
      <c r="S204" s="14" t="s">
        <v>397</v>
      </c>
      <c r="T204" s="14" t="s">
        <v>398</v>
      </c>
      <c r="U204" s="14" t="s">
        <v>166</v>
      </c>
      <c r="V204" s="14"/>
      <c r="W204" s="31" t="str">
        <f>CONCATENATE(X204,"-",Y204,"-",Z204,AA204,,AB204,"-",AC204)</f>
        <v>4-11-JDNC-0001</v>
      </c>
      <c r="X204" s="31">
        <v>4</v>
      </c>
      <c r="Y204" s="31" t="s">
        <v>190</v>
      </c>
      <c r="Z204" s="31" t="s">
        <v>330</v>
      </c>
      <c r="AA204" s="31" t="s">
        <v>335</v>
      </c>
      <c r="AB204" s="31"/>
      <c r="AC204" s="31" t="s">
        <v>194</v>
      </c>
      <c r="AD204" s="14"/>
      <c r="AE204" s="31">
        <v>3</v>
      </c>
      <c r="AF204" s="31" t="s">
        <v>189</v>
      </c>
      <c r="AG204" s="31" t="s">
        <v>190</v>
      </c>
      <c r="AH204" s="31">
        <v>422</v>
      </c>
      <c r="AI204" s="31" t="s">
        <v>227</v>
      </c>
      <c r="AJ204" s="14"/>
      <c r="AK204" s="14"/>
      <c r="AL204" s="14" t="s">
        <v>127</v>
      </c>
      <c r="AM204" s="14"/>
      <c r="AN204" s="14" t="s">
        <v>675</v>
      </c>
      <c r="AO204" s="14" t="str">
        <f>CONCATENATE("0055-",B204,"-",C204,"-","4",".",AE204,".",AF204,".",AG204,".",AH204,"-",AL204,".",AN204,"-",AI204)</f>
        <v>0055-CPC-GA1-4.3.3.11.422-ATH1.JH-0005</v>
      </c>
      <c r="AP204" s="14" t="str">
        <f>CONCATENATE("0055-",B204,"-",C204,"-","4",".",AE204,".",AF204,".",AG204,".",AH204,"-",AL204,"-",AN204,"-",AI204,"_",BD204,"_",U204)</f>
        <v>0055-CPC-GA1-4.3.3.11.422-ATH1-JH-0005_00_ER</v>
      </c>
      <c r="AQ204" s="21" t="s">
        <v>426</v>
      </c>
      <c r="AR204" s="21" t="s">
        <v>432</v>
      </c>
      <c r="AS204" s="21"/>
      <c r="AT204" s="21"/>
      <c r="AU204" s="21" t="s">
        <v>315</v>
      </c>
      <c r="AV204" s="21" t="s">
        <v>316</v>
      </c>
      <c r="AW204" s="21" t="str">
        <f>CONCATENATE(AQ204," ",AS204,CHAR(10),W204,CHAR(10),AU204)</f>
        <v>DCS Network Cabinet 
4-11-JDNC-0001
Passport</v>
      </c>
      <c r="AX204" s="21" t="str">
        <f>CONCATENATE(AR204," ",AT204,CHAR(10),W204,CHAR(10),AV204)</f>
        <v>Шкаф коммуникационный РСУ 
4-11-JDNC-0001
Паспорт</v>
      </c>
      <c r="AY204" s="14"/>
      <c r="AZ204" s="14" t="s">
        <v>798</v>
      </c>
      <c r="BA204" s="14" t="s">
        <v>600</v>
      </c>
      <c r="BB204" s="14" t="str">
        <f t="shared" si="190"/>
        <v>00</v>
      </c>
      <c r="BC204" s="14" t="str">
        <f t="shared" si="208"/>
        <v>IFU</v>
      </c>
      <c r="BD204" s="14" t="str">
        <f>BB204</f>
        <v>00</v>
      </c>
      <c r="BE204" s="14"/>
      <c r="BF204" s="14"/>
      <c r="BG204" s="20"/>
      <c r="BH204" s="14"/>
      <c r="BI204" s="14"/>
      <c r="BJ204" s="336">
        <v>44088</v>
      </c>
      <c r="BK204" s="336">
        <f ca="1">IF(BM204&gt;0,BL204,IF(BJ204&lt;TODAY(),TODAY()+10,BJ204))</f>
        <v>43997</v>
      </c>
      <c r="BL204" s="41">
        <v>43997</v>
      </c>
      <c r="BM204" s="14" t="s">
        <v>866</v>
      </c>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336">
        <f>WORKDAY(BJ204,20)</f>
        <v>44116</v>
      </c>
      <c r="CR204" s="336">
        <f ca="1">IF(BM204&gt;0,WORKDAY(BK204,20),"-")</f>
        <v>44025</v>
      </c>
      <c r="CS204" s="336">
        <v>44013</v>
      </c>
      <c r="CT204" s="325" t="s">
        <v>903</v>
      </c>
      <c r="CU204" s="143">
        <v>3</v>
      </c>
      <c r="CV204" s="41">
        <f>WORKDAY(CQ204,10)</f>
        <v>44130</v>
      </c>
      <c r="CW204" s="41">
        <f ca="1">IF(CT204&gt;0,WORKDAY(CR204,10),"-")</f>
        <v>44039</v>
      </c>
      <c r="CX204" s="14"/>
      <c r="CY204" s="14"/>
      <c r="CZ204" s="41" t="str">
        <f>IF(CY204&gt;0,WORKDAY(CV204,10),"-")</f>
        <v>-</v>
      </c>
      <c r="DA204" s="41" t="str">
        <f>IF(CY204&gt;0,WORKDAY(CW204,10),"-")</f>
        <v>-</v>
      </c>
      <c r="DB204" s="14"/>
      <c r="DC204" s="14"/>
      <c r="DD204" s="143"/>
      <c r="DE204" s="41" t="str">
        <f>IF(DC204&gt;0,WORKDAY(CZ204,10),"-")</f>
        <v>-</v>
      </c>
      <c r="DF204" s="41" t="str">
        <f>IF(DC204&gt;0,WORKDAY(DA204,10),"-")</f>
        <v>-</v>
      </c>
      <c r="DG204" s="14"/>
      <c r="DH204" s="14"/>
      <c r="DI204" s="41" t="str">
        <f>IF(DH204&gt;0,WORKDAY(DE204,10),"-")</f>
        <v>-</v>
      </c>
      <c r="DJ204" s="41" t="str">
        <f>IF(DH204&gt;0,WORKDAY(DF204,10),"-")</f>
        <v>-</v>
      </c>
      <c r="DK204" s="14"/>
      <c r="DL204" s="14"/>
      <c r="DM204" s="143"/>
      <c r="DN204" s="41" t="str">
        <f>IF(DL204&gt;0,WORKDAY(DI204,10),"-")</f>
        <v>-</v>
      </c>
      <c r="DO204" s="41" t="str">
        <f>IF(DL204&gt;0,WORKDAY(DJ204,10),"-")</f>
        <v>-</v>
      </c>
      <c r="DP204" s="14"/>
      <c r="DQ204" s="14"/>
      <c r="DR204" s="41" t="str">
        <f>IF(DQ204&gt;0,WORKDAY(DN204,10),"-")</f>
        <v>-</v>
      </c>
      <c r="DS204" s="41" t="str">
        <f>IF(DQ204&gt;0,WORKDAY(DO204,10),"-")</f>
        <v>-</v>
      </c>
      <c r="DT204" s="14"/>
      <c r="DU204" s="14"/>
      <c r="DV204" s="205"/>
      <c r="DW204" s="41" t="str">
        <f>IF(DU204&gt;0,WORKDAY(DR204,10),"-")</f>
        <v>-</v>
      </c>
      <c r="DX204" s="41" t="str">
        <f>IF(DU204&gt;0,WORKDAY(DS204,10),"-")</f>
        <v>-</v>
      </c>
      <c r="DY204" s="14"/>
      <c r="DZ204" s="14"/>
      <c r="EA204" s="41" t="str">
        <f>IF(DZ204&gt;0,WORKDAY(DW204,10),"-")</f>
        <v>-</v>
      </c>
      <c r="EB204" s="41" t="str">
        <f>IF(DZ204&gt;0,WORKDAY(DX204,10),"-")</f>
        <v>-</v>
      </c>
      <c r="EC204" s="14"/>
      <c r="ED204" s="14"/>
      <c r="EE204" s="205"/>
      <c r="EF204" s="41" t="str">
        <f>IF(ED204&gt;0,WORKDAY(EA204,10),"-")</f>
        <v>-</v>
      </c>
      <c r="EG204" s="41" t="str">
        <f>IF(ED204&gt;0,WORKDAY(EB204,10),"-")</f>
        <v>-</v>
      </c>
      <c r="EH204" s="14"/>
      <c r="EI204" s="14"/>
      <c r="EJ204" s="41" t="str">
        <f>IF(EI204&gt;0,WORKDAY(EF204,10),"-")</f>
        <v>-</v>
      </c>
      <c r="EK204" s="41" t="str">
        <f>IF(EI204&gt;0,WORKDAY(EG204,10),"-")</f>
        <v>-</v>
      </c>
      <c r="EL204" s="14"/>
      <c r="EM204" s="14"/>
      <c r="EN204" s="205"/>
      <c r="EO204" s="41" t="str">
        <f>IF(EM204&gt;0,WORKDAY(EJ204,10),"-")</f>
        <v>-</v>
      </c>
      <c r="EP204" s="41" t="str">
        <f>IF(EM204&gt;0,WORKDAY(EK204,10),"-")</f>
        <v>-</v>
      </c>
      <c r="EQ204" s="14"/>
      <c r="ER204" s="14"/>
      <c r="ES204" s="41" t="str">
        <f>IF(ER204&gt;0,WORKDAY(EO204,10),"-")</f>
        <v>-</v>
      </c>
      <c r="ET204" s="41" t="str">
        <f>IF(ER204&gt;0,WORKDAY(EP204,10),"-")</f>
        <v>-</v>
      </c>
      <c r="EU204" s="14"/>
      <c r="EV204" s="14"/>
      <c r="EW204" s="205"/>
      <c r="EX204" s="41" t="str">
        <f>IF(EV204&gt;0,WORKDAY(ES204,10),"-")</f>
        <v>-</v>
      </c>
      <c r="EY204" s="41" t="str">
        <f>IF(EV204&gt;0,WORKDAY(ET204,10),"-")</f>
        <v>-</v>
      </c>
      <c r="EZ204" s="14"/>
      <c r="FA204" s="14"/>
      <c r="FB204" s="41" t="str">
        <f>IF(FA204&gt;0,WORKDAY(EX204,10),"-")</f>
        <v>-</v>
      </c>
      <c r="FC204" s="41" t="str">
        <f>IF(FA204&gt;0,WORKDAY(EY204,10),"-")</f>
        <v>-</v>
      </c>
      <c r="FD204" s="14"/>
      <c r="FE204" s="14"/>
      <c r="FF204" s="295"/>
      <c r="FG204" s="41">
        <v>43585</v>
      </c>
      <c r="FH204" s="41">
        <f ca="1">IF(BK204&gt;0,IF(DH204&gt;0,WORKDAY(DG204,20),IF(CY204&gt;0,WORKDAY(CX204,30),IF(CT204&gt;0,WORKDAY(CS204,40),FG204))),"-")</f>
        <v>44069</v>
      </c>
      <c r="FI204" s="14">
        <v>44088</v>
      </c>
      <c r="FJ204" s="14" t="s">
        <v>924</v>
      </c>
      <c r="FK204" s="41">
        <f>IF(FJ204&gt;0,WORKDAY(FG204,10),"-")</f>
        <v>43599</v>
      </c>
      <c r="FL204" s="41">
        <f ca="1">IF(FJ204&gt;0,WORKDAY(FH204,10),"-")</f>
        <v>44083</v>
      </c>
      <c r="FM204" s="14"/>
      <c r="FN204" s="14"/>
      <c r="FO204" s="143"/>
      <c r="FP204" s="41">
        <v>43585</v>
      </c>
      <c r="FQ204" s="41" t="str">
        <f>IF(BT204&gt;0,IF(DQ204&gt;0,WORKDAY(DP204,20),IF(DH204&gt;0,WORKDAY(DG204,30),IF(DC204&gt;0,WORKDAY(DB204,40),FP204))),"-")</f>
        <v>-</v>
      </c>
      <c r="FR204" s="14"/>
      <c r="FS204" s="14"/>
      <c r="FT204" s="41" t="str">
        <f>IF(FS204&gt;0,WORKDAY(FP204,10),"-")</f>
        <v>-</v>
      </c>
      <c r="FU204" s="41" t="str">
        <f>IF(FS204&gt;0,WORKDAY(FQ204,10),"-")</f>
        <v>-</v>
      </c>
      <c r="FV204" s="14"/>
      <c r="FW204" s="14"/>
      <c r="FX204" s="205"/>
      <c r="FY204" s="41">
        <v>43585</v>
      </c>
      <c r="FZ204" s="41" t="str">
        <f>IF(CC204&gt;0,IF(DZ204&gt;0,WORKDAY(DY204,20),IF(DQ204&gt;0,WORKDAY(DP204,30),IF(DL204&gt;0,WORKDAY(DK204,40),FY204))),"-")</f>
        <v>-</v>
      </c>
      <c r="GA204" s="14"/>
      <c r="GB204" s="14"/>
      <c r="GC204" s="41" t="str">
        <f>IF(GB204&gt;0,WORKDAY(FY204,10),"-")</f>
        <v>-</v>
      </c>
      <c r="GD204" s="41" t="str">
        <f>IF(GB204&gt;0,WORKDAY(FZ204,10),"-")</f>
        <v>-</v>
      </c>
      <c r="GE204" s="14"/>
      <c r="GF204" s="14"/>
      <c r="GG204" s="205"/>
      <c r="GH204" s="41"/>
      <c r="GI204" s="41"/>
      <c r="GJ204" s="14"/>
      <c r="GK204" s="14"/>
      <c r="GL204" s="41" t="str">
        <f>IF(GK204&gt;0,WORKDAY(GH204,10),"-")</f>
        <v>-</v>
      </c>
      <c r="GM204" s="41" t="str">
        <f>IF(GK204&gt;0,WORKDAY(GI204,10),"-")</f>
        <v>-</v>
      </c>
      <c r="GN204" s="14"/>
      <c r="GO204" s="14"/>
      <c r="GP204" s="228"/>
      <c r="GQ204" s="295"/>
      <c r="GR204" s="295"/>
      <c r="GS204" s="295"/>
      <c r="GT204" s="295"/>
      <c r="GU204" s="295"/>
      <c r="GV204" s="295"/>
      <c r="GW204" s="295"/>
      <c r="GX204" s="295"/>
      <c r="GY204" s="295"/>
      <c r="GZ204" s="147"/>
      <c r="HA204" s="143">
        <f t="shared" ca="1" si="164"/>
        <v>1</v>
      </c>
      <c r="HB204" s="44">
        <f t="shared" ca="1" si="165"/>
        <v>2.5125628140703518E-3</v>
      </c>
      <c r="HC204" s="44">
        <f t="shared" ca="1" si="166"/>
        <v>2.5125628140703518E-3</v>
      </c>
      <c r="HD204" s="44">
        <f t="shared" ca="1" si="167"/>
        <v>4.0650406504065045E-3</v>
      </c>
      <c r="HE204" s="44">
        <f t="shared" ca="1" si="168"/>
        <v>4.0650406504065045E-3</v>
      </c>
      <c r="HF204" s="44"/>
      <c r="HG204" s="44"/>
      <c r="HH204" s="261"/>
      <c r="HI204" s="14" t="str">
        <f t="shared" si="169"/>
        <v>rev. 00</v>
      </c>
      <c r="HJ204" s="41">
        <f t="shared" si="170"/>
        <v>44088</v>
      </c>
      <c r="HK204" s="267" t="str">
        <f t="shared" si="171"/>
        <v>00</v>
      </c>
      <c r="HL204" s="268" t="str">
        <f t="shared" si="172"/>
        <v>0055-P2-CPC-GA1-TRM-00581</v>
      </c>
      <c r="HM204" s="320">
        <v>1</v>
      </c>
      <c r="HN204" t="s">
        <v>830</v>
      </c>
      <c r="HO204" s="351">
        <f t="shared" si="173"/>
        <v>3</v>
      </c>
      <c r="HP204" s="351" t="str">
        <f t="shared" si="174"/>
        <v>ожидание 00</v>
      </c>
      <c r="HQ204" s="351" t="str">
        <f t="shared" si="175"/>
        <v>выгружено 00</v>
      </c>
      <c r="HR204" s="351" t="str">
        <f t="shared" si="176"/>
        <v>ожидание 00</v>
      </c>
      <c r="HS204" s="351" t="b">
        <f t="shared" si="177"/>
        <v>0</v>
      </c>
      <c r="HT204" s="351" t="str">
        <f t="shared" si="178"/>
        <v>ожидание замечаний</v>
      </c>
      <c r="HU204" s="351" t="str">
        <f t="shared" si="179"/>
        <v>0055-P2-CPC-GA1-TRM-00396</v>
      </c>
      <c r="HV204" s="351">
        <f t="shared" si="180"/>
        <v>44088</v>
      </c>
      <c r="HW204" s="351" t="str">
        <f t="shared" si="181"/>
        <v>ожидание 00</v>
      </c>
      <c r="HX204" s="351" t="str">
        <f t="shared" si="182"/>
        <v>ожидание 00</v>
      </c>
      <c r="HY204" s="364"/>
      <c r="HZ204" s="361" t="str">
        <f t="shared" si="183"/>
        <v>выгружено</v>
      </c>
      <c r="IA204" s="361" t="str">
        <f t="shared" si="184"/>
        <v>00</v>
      </c>
      <c r="IB204" s="361" t="str">
        <f t="shared" si="185"/>
        <v>ожидание замечаний к ревизии</v>
      </c>
      <c r="IC204" s="361" t="str">
        <f t="shared" si="186"/>
        <v>00</v>
      </c>
      <c r="ID204" s="351" t="str">
        <f t="shared" si="187"/>
        <v>1</v>
      </c>
      <c r="IE204" s="351" t="s">
        <v>894</v>
      </c>
      <c r="IF204" s="356">
        <v>1</v>
      </c>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row>
    <row r="205" spans="1:287" s="27" customFormat="1" ht="15" customHeight="1">
      <c r="A205" s="15"/>
      <c r="B205" s="32"/>
      <c r="C205" s="32"/>
      <c r="D205" s="26"/>
      <c r="E205" s="26"/>
      <c r="F205" s="26"/>
      <c r="G205" s="26"/>
      <c r="H205" s="26"/>
      <c r="I205" s="26"/>
      <c r="J205" s="26"/>
      <c r="K205" s="26"/>
      <c r="L205" s="26"/>
      <c r="M205" s="26"/>
      <c r="N205" s="26"/>
      <c r="O205" s="26"/>
      <c r="P205" s="26"/>
      <c r="Q205" s="26"/>
      <c r="R205" s="26"/>
      <c r="S205" s="26"/>
      <c r="T205" s="26"/>
      <c r="U205" s="26"/>
      <c r="V205" s="26"/>
      <c r="W205" s="32"/>
      <c r="X205" s="32"/>
      <c r="Y205" s="32"/>
      <c r="Z205" s="32"/>
      <c r="AA205" s="32"/>
      <c r="AB205" s="32"/>
      <c r="AC205" s="32"/>
      <c r="AD205" s="26"/>
      <c r="AE205" s="32"/>
      <c r="AF205" s="32"/>
      <c r="AG205" s="32"/>
      <c r="AH205" s="32"/>
      <c r="AI205" s="32"/>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341"/>
      <c r="BK205" s="341"/>
      <c r="BL205" s="163"/>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338"/>
      <c r="CR205" s="338"/>
      <c r="CS205" s="338"/>
      <c r="CT205" s="326"/>
      <c r="CU205" s="219"/>
      <c r="CV205" s="26"/>
      <c r="CW205" s="26"/>
      <c r="CX205" s="26"/>
      <c r="CY205" s="26"/>
      <c r="CZ205" s="26"/>
      <c r="DA205" s="26"/>
      <c r="DB205" s="26"/>
      <c r="DC205" s="26"/>
      <c r="DD205" s="219"/>
      <c r="DE205" s="26"/>
      <c r="DF205" s="26"/>
      <c r="DG205" s="26"/>
      <c r="DH205" s="26"/>
      <c r="DI205" s="26"/>
      <c r="DJ205" s="26"/>
      <c r="DK205" s="26"/>
      <c r="DL205" s="26"/>
      <c r="DM205" s="219"/>
      <c r="DN205" s="26"/>
      <c r="DO205" s="26"/>
      <c r="DP205" s="26"/>
      <c r="DQ205" s="26"/>
      <c r="DR205" s="26"/>
      <c r="DS205" s="26"/>
      <c r="DT205" s="26"/>
      <c r="DU205" s="26"/>
      <c r="DV205" s="229"/>
      <c r="DW205" s="26"/>
      <c r="DX205" s="26"/>
      <c r="DY205" s="26"/>
      <c r="DZ205" s="26"/>
      <c r="EA205" s="26"/>
      <c r="EB205" s="26"/>
      <c r="EC205" s="26"/>
      <c r="ED205" s="26"/>
      <c r="EE205" s="229"/>
      <c r="EF205" s="26"/>
      <c r="EG205" s="26"/>
      <c r="EH205" s="26"/>
      <c r="EI205" s="26"/>
      <c r="EJ205" s="26"/>
      <c r="EK205" s="26"/>
      <c r="EL205" s="26"/>
      <c r="EM205" s="26"/>
      <c r="EN205" s="229"/>
      <c r="EO205" s="26"/>
      <c r="EP205" s="26"/>
      <c r="EQ205" s="26"/>
      <c r="ER205" s="26"/>
      <c r="ES205" s="26"/>
      <c r="ET205" s="26"/>
      <c r="EU205" s="26"/>
      <c r="EV205" s="26"/>
      <c r="EW205" s="229"/>
      <c r="EX205" s="26"/>
      <c r="EY205" s="26"/>
      <c r="EZ205" s="26"/>
      <c r="FA205" s="26"/>
      <c r="FB205" s="26"/>
      <c r="FC205" s="26"/>
      <c r="FD205" s="26"/>
      <c r="FE205" s="26"/>
      <c r="FF205" s="229"/>
      <c r="FG205" s="26"/>
      <c r="FH205" s="26"/>
      <c r="FI205" s="26"/>
      <c r="FJ205" s="26"/>
      <c r="FK205" s="26"/>
      <c r="FL205" s="26"/>
      <c r="FM205" s="26"/>
      <c r="FN205" s="26"/>
      <c r="FO205" s="219"/>
      <c r="FP205" s="26"/>
      <c r="FQ205" s="26"/>
      <c r="FR205" s="26"/>
      <c r="FS205" s="26"/>
      <c r="FT205" s="26"/>
      <c r="FU205" s="26"/>
      <c r="FV205" s="26"/>
      <c r="FW205" s="26"/>
      <c r="FX205" s="229"/>
      <c r="FY205" s="26"/>
      <c r="FZ205" s="26"/>
      <c r="GA205" s="26"/>
      <c r="GB205" s="26"/>
      <c r="GC205" s="26"/>
      <c r="GD205" s="26"/>
      <c r="GE205" s="26"/>
      <c r="GF205" s="26"/>
      <c r="GG205" s="229"/>
      <c r="GH205" s="26"/>
      <c r="GI205" s="26"/>
      <c r="GJ205" s="26"/>
      <c r="GK205" s="26"/>
      <c r="GL205" s="26"/>
      <c r="GM205" s="26"/>
      <c r="GN205" s="26"/>
      <c r="GO205" s="26"/>
      <c r="GP205" s="229"/>
      <c r="GQ205" s="229"/>
      <c r="GR205" s="229"/>
      <c r="GS205" s="229"/>
      <c r="GT205" s="229"/>
      <c r="GU205" s="229"/>
      <c r="GV205" s="229"/>
      <c r="GW205" s="229"/>
      <c r="GX205" s="229"/>
      <c r="GY205" s="229"/>
      <c r="GZ205" s="229"/>
      <c r="HA205" s="143">
        <f t="shared" si="164"/>
        <v>0</v>
      </c>
      <c r="HB205" s="44">
        <f t="shared" si="165"/>
        <v>0</v>
      </c>
      <c r="HC205" s="44">
        <f t="shared" si="166"/>
        <v>0</v>
      </c>
      <c r="HD205" s="44">
        <f t="shared" si="167"/>
        <v>0</v>
      </c>
      <c r="HE205" s="44">
        <f t="shared" si="168"/>
        <v>0</v>
      </c>
      <c r="HF205" s="44"/>
      <c r="HG205" s="26"/>
      <c r="HH205" s="262"/>
      <c r="HI205" s="14" t="str">
        <f t="shared" si="169"/>
        <v>не выпущено</v>
      </c>
      <c r="HJ205" s="41" t="str">
        <f t="shared" si="170"/>
        <v>-</v>
      </c>
      <c r="HK205" s="267" t="str">
        <f t="shared" si="171"/>
        <v>-</v>
      </c>
      <c r="HL205" s="268" t="str">
        <f t="shared" si="172"/>
        <v>-</v>
      </c>
      <c r="HM205" s="320">
        <v>1</v>
      </c>
      <c r="HN205"/>
      <c r="HO205" s="351" t="str">
        <f t="shared" si="173"/>
        <v>---/---</v>
      </c>
      <c r="HP205" s="351" t="str">
        <f t="shared" si="174"/>
        <v>---/---</v>
      </c>
      <c r="HQ205" s="351" t="str">
        <f t="shared" si="175"/>
        <v>---/---</v>
      </c>
      <c r="HR205" s="351" t="str">
        <f t="shared" si="176"/>
        <v>---/---</v>
      </c>
      <c r="HS205" s="351" t="b">
        <f t="shared" si="177"/>
        <v>0</v>
      </c>
      <c r="HT205" s="351" t="str">
        <f t="shared" si="178"/>
        <v>---/---</v>
      </c>
      <c r="HU205" s="351" t="str">
        <f t="shared" si="179"/>
        <v>---/---</v>
      </c>
      <c r="HV205" s="351" t="str">
        <f t="shared" si="180"/>
        <v>---/---</v>
      </c>
      <c r="HW205" s="351" t="str">
        <f t="shared" si="181"/>
        <v>---/---</v>
      </c>
      <c r="HX205" s="351" t="str">
        <f t="shared" si="182"/>
        <v>---/---</v>
      </c>
      <c r="HY205" s="364"/>
      <c r="HZ205" s="361" t="str">
        <f t="shared" si="183"/>
        <v>---/---</v>
      </c>
      <c r="IA205" s="361" t="str">
        <f t="shared" si="184"/>
        <v>---/---</v>
      </c>
      <c r="IB205" s="361" t="str">
        <f t="shared" si="185"/>
        <v>---/---</v>
      </c>
      <c r="IC205" s="361" t="str">
        <f t="shared" si="186"/>
        <v>---/---</v>
      </c>
      <c r="ID205" s="351" t="str">
        <f t="shared" si="187"/>
        <v>---/---</v>
      </c>
      <c r="IE205" s="351" t="s">
        <v>897</v>
      </c>
      <c r="IF205" s="356"/>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row>
    <row r="206" spans="1:287" s="1" customFormat="1" ht="42.75" customHeight="1">
      <c r="A206" s="15"/>
      <c r="B206" s="31" t="s">
        <v>164</v>
      </c>
      <c r="C206" s="31" t="s">
        <v>165</v>
      </c>
      <c r="D206" s="14"/>
      <c r="E206" s="14"/>
      <c r="F206" s="14"/>
      <c r="G206" s="14"/>
      <c r="H206" s="14" t="s">
        <v>723</v>
      </c>
      <c r="I206" s="14" t="s">
        <v>724</v>
      </c>
      <c r="J206" s="14"/>
      <c r="K206" s="14"/>
      <c r="L206" s="14"/>
      <c r="M206" s="14"/>
      <c r="N206" s="14"/>
      <c r="O206" s="14"/>
      <c r="P206" s="14" t="s">
        <v>727</v>
      </c>
      <c r="Q206" s="14" t="s">
        <v>728</v>
      </c>
      <c r="R206" s="14" t="s">
        <v>212</v>
      </c>
      <c r="S206" s="14" t="s">
        <v>397</v>
      </c>
      <c r="T206" s="14" t="s">
        <v>398</v>
      </c>
      <c r="U206" s="14" t="s">
        <v>166</v>
      </c>
      <c r="V206" s="14"/>
      <c r="W206" s="31" t="str">
        <f>CONCATENATE(X206,"-",Y206,"-",Z206,AA206,,AB206,"-",AC206)</f>
        <v>4-11-JDCD-0001</v>
      </c>
      <c r="X206" s="31">
        <v>4</v>
      </c>
      <c r="Y206" s="31" t="s">
        <v>190</v>
      </c>
      <c r="Z206" s="31" t="s">
        <v>330</v>
      </c>
      <c r="AA206" s="31" t="s">
        <v>336</v>
      </c>
      <c r="AB206" s="31"/>
      <c r="AC206" s="31" t="s">
        <v>194</v>
      </c>
      <c r="AD206" s="14"/>
      <c r="AE206" s="31">
        <v>3</v>
      </c>
      <c r="AF206" s="31" t="s">
        <v>189</v>
      </c>
      <c r="AG206" s="31" t="s">
        <v>190</v>
      </c>
      <c r="AH206" s="31">
        <v>422</v>
      </c>
      <c r="AI206" s="31" t="s">
        <v>228</v>
      </c>
      <c r="AJ206" s="14"/>
      <c r="AK206" s="14"/>
      <c r="AL206" s="14" t="s">
        <v>127</v>
      </c>
      <c r="AM206" s="14"/>
      <c r="AN206" s="14" t="s">
        <v>675</v>
      </c>
      <c r="AO206" s="14" t="str">
        <f>CONCATENATE("0055-",B206,"-",C206,"-","4",".",AE206,".",AF206,".",AG206,".",AH206,"-",AL206,".",AN206,"-",AI206)</f>
        <v>0055-CPC-GA1-4.3.3.11.422-ATH1.JH-0006</v>
      </c>
      <c r="AP206" s="14" t="str">
        <f>CONCATENATE("0055-",B206,"-",C206,"-","4",".",AE206,".",AF206,".",AG206,".",AH206,"-",AL206,"-",AN206,"-",AI206,"_",BD206,"_",U206)</f>
        <v>0055-CPC-GA1-4.3.3.11.422-ATH1-JH-0006_A1_ER</v>
      </c>
      <c r="AQ206" s="21" t="s">
        <v>637</v>
      </c>
      <c r="AR206" s="21" t="s">
        <v>360</v>
      </c>
      <c r="AS206" s="21"/>
      <c r="AT206" s="21"/>
      <c r="AU206" s="21" t="s">
        <v>315</v>
      </c>
      <c r="AV206" s="21" t="s">
        <v>316</v>
      </c>
      <c r="AW206" s="21" t="str">
        <f>CONCATENATE(AQ206," ",AS206,CHAR(10),W206,CHAR(10),AU206)</f>
        <v>Backup AWS console 
4-11-JDCD-0001
Passport</v>
      </c>
      <c r="AX206" s="21" t="str">
        <f>CONCATENATE(AR206," ",AT206,CHAR(10),W206,CHAR(10),AV206)</f>
        <v>Резервный пульт оператора 
4-11-JDCD-0001
Паспорт</v>
      </c>
      <c r="AY206" s="14"/>
      <c r="AZ206" s="14" t="s">
        <v>798</v>
      </c>
      <c r="BA206" s="14" t="s">
        <v>600</v>
      </c>
      <c r="BB206" s="14" t="str">
        <f t="shared" si="190"/>
        <v>A1</v>
      </c>
      <c r="BC206" s="14" t="str">
        <f t="shared" ref="BC206" si="209">IF(OR(BB206="A1",BB206="B1",BB206="C1",BB206="D1",BB206="E1",BB206="F1",BB206="G1",BB206="H1"),"IFR",IF(OR(BB206="00",BB206="01",BB206="02",BB206="03",BB206="04",BB206="05"),"IFU","-"))</f>
        <v>IFR</v>
      </c>
      <c r="BD206" s="14" t="str">
        <f>BB206</f>
        <v>A1</v>
      </c>
      <c r="BE206" s="14"/>
      <c r="BF206" s="14"/>
      <c r="BG206" s="20"/>
      <c r="BH206" s="14"/>
      <c r="BI206" s="14"/>
      <c r="BJ206" s="336">
        <v>44088</v>
      </c>
      <c r="BK206" s="336">
        <f ca="1">IF(BM206&gt;0,BL206,IF(BJ206&lt;TODAY(),TODAY()+10,BJ206))</f>
        <v>43997</v>
      </c>
      <c r="BL206" s="41">
        <v>43997</v>
      </c>
      <c r="BM206" s="14" t="s">
        <v>866</v>
      </c>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336">
        <f>WORKDAY(BJ206,20)</f>
        <v>44116</v>
      </c>
      <c r="CR206" s="336">
        <f ca="1">IF(BM206&gt;0,WORKDAY(BK206,20),"-")</f>
        <v>44025</v>
      </c>
      <c r="CS206" s="336">
        <v>44013</v>
      </c>
      <c r="CT206" s="325" t="s">
        <v>903</v>
      </c>
      <c r="CU206" s="143">
        <v>3</v>
      </c>
      <c r="CV206" s="41">
        <f>WORKDAY(CQ206,10)</f>
        <v>44130</v>
      </c>
      <c r="CW206" s="41">
        <f ca="1">IF(CT206&gt;0,WORKDAY(CR206,10),"-")</f>
        <v>44039</v>
      </c>
      <c r="CX206" s="14"/>
      <c r="CY206" s="14"/>
      <c r="CZ206" s="41" t="str">
        <f>IF(CY206&gt;0,WORKDAY(CV206,10),"-")</f>
        <v>-</v>
      </c>
      <c r="DA206" s="41" t="str">
        <f>IF(CY206&gt;0,WORKDAY(CW206,10),"-")</f>
        <v>-</v>
      </c>
      <c r="DB206" s="14"/>
      <c r="DC206" s="14"/>
      <c r="DD206" s="143"/>
      <c r="DE206" s="41" t="str">
        <f>IF(DC206&gt;0,WORKDAY(CZ206,10),"-")</f>
        <v>-</v>
      </c>
      <c r="DF206" s="41" t="str">
        <f>IF(DC206&gt;0,WORKDAY(DA206,10),"-")</f>
        <v>-</v>
      </c>
      <c r="DG206" s="14"/>
      <c r="DH206" s="14"/>
      <c r="DI206" s="41" t="str">
        <f>IF(DH206&gt;0,WORKDAY(DE206,10),"-")</f>
        <v>-</v>
      </c>
      <c r="DJ206" s="41" t="str">
        <f>IF(DH206&gt;0,WORKDAY(DF206,10),"-")</f>
        <v>-</v>
      </c>
      <c r="DK206" s="14"/>
      <c r="DL206" s="14"/>
      <c r="DM206" s="143"/>
      <c r="DN206" s="41" t="str">
        <f>IF(DL206&gt;0,WORKDAY(DI206,10),"-")</f>
        <v>-</v>
      </c>
      <c r="DO206" s="41" t="str">
        <f>IF(DL206&gt;0,WORKDAY(DJ206,10),"-")</f>
        <v>-</v>
      </c>
      <c r="DP206" s="14"/>
      <c r="DQ206" s="14"/>
      <c r="DR206" s="41" t="str">
        <f>IF(DQ206&gt;0,WORKDAY(DN206,10),"-")</f>
        <v>-</v>
      </c>
      <c r="DS206" s="41" t="str">
        <f>IF(DQ206&gt;0,WORKDAY(DO206,10),"-")</f>
        <v>-</v>
      </c>
      <c r="DT206" s="14"/>
      <c r="DU206" s="14"/>
      <c r="DV206" s="205"/>
      <c r="DW206" s="41" t="str">
        <f>IF(DU206&gt;0,WORKDAY(DR206,10),"-")</f>
        <v>-</v>
      </c>
      <c r="DX206" s="41" t="str">
        <f>IF(DU206&gt;0,WORKDAY(DS206,10),"-")</f>
        <v>-</v>
      </c>
      <c r="DY206" s="14"/>
      <c r="DZ206" s="14"/>
      <c r="EA206" s="41" t="str">
        <f>IF(DZ206&gt;0,WORKDAY(DW206,10),"-")</f>
        <v>-</v>
      </c>
      <c r="EB206" s="41" t="str">
        <f>IF(DZ206&gt;0,WORKDAY(DX206,10),"-")</f>
        <v>-</v>
      </c>
      <c r="EC206" s="14"/>
      <c r="ED206" s="14"/>
      <c r="EE206" s="205"/>
      <c r="EF206" s="41" t="str">
        <f>IF(ED206&gt;0,WORKDAY(EA206,10),"-")</f>
        <v>-</v>
      </c>
      <c r="EG206" s="41" t="str">
        <f>IF(ED206&gt;0,WORKDAY(EB206,10),"-")</f>
        <v>-</v>
      </c>
      <c r="EH206" s="14"/>
      <c r="EI206" s="14"/>
      <c r="EJ206" s="41" t="str">
        <f>IF(EI206&gt;0,WORKDAY(EF206,10),"-")</f>
        <v>-</v>
      </c>
      <c r="EK206" s="41" t="str">
        <f>IF(EI206&gt;0,WORKDAY(EG206,10),"-")</f>
        <v>-</v>
      </c>
      <c r="EL206" s="14"/>
      <c r="EM206" s="14"/>
      <c r="EN206" s="205"/>
      <c r="EO206" s="41" t="str">
        <f>IF(EM206&gt;0,WORKDAY(EJ206,10),"-")</f>
        <v>-</v>
      </c>
      <c r="EP206" s="41" t="str">
        <f>IF(EM206&gt;0,WORKDAY(EK206,10),"-")</f>
        <v>-</v>
      </c>
      <c r="EQ206" s="14"/>
      <c r="ER206" s="14"/>
      <c r="ES206" s="41" t="str">
        <f>IF(ER206&gt;0,WORKDAY(EO206,10),"-")</f>
        <v>-</v>
      </c>
      <c r="ET206" s="41" t="str">
        <f>IF(ER206&gt;0,WORKDAY(EP206,10),"-")</f>
        <v>-</v>
      </c>
      <c r="EU206" s="14"/>
      <c r="EV206" s="14"/>
      <c r="EW206" s="205"/>
      <c r="EX206" s="41" t="str">
        <f>IF(EV206&gt;0,WORKDAY(ES206,10),"-")</f>
        <v>-</v>
      </c>
      <c r="EY206" s="41" t="str">
        <f>IF(EV206&gt;0,WORKDAY(ET206,10),"-")</f>
        <v>-</v>
      </c>
      <c r="EZ206" s="14"/>
      <c r="FA206" s="14"/>
      <c r="FB206" s="41" t="str">
        <f>IF(FA206&gt;0,WORKDAY(EX206,10),"-")</f>
        <v>-</v>
      </c>
      <c r="FC206" s="41" t="str">
        <f>IF(FA206&gt;0,WORKDAY(EY206,10),"-")</f>
        <v>-</v>
      </c>
      <c r="FD206" s="14"/>
      <c r="FE206" s="14"/>
      <c r="FF206" s="295"/>
      <c r="FG206" s="41">
        <v>43585</v>
      </c>
      <c r="FH206" s="41">
        <f ca="1">IF(BK206&gt;0,IF(DH206&gt;0,WORKDAY(DG206,20),IF(CY206&gt;0,WORKDAY(CX206,30),IF(CT206&gt;0,WORKDAY(CS206,40),FG206))),"-")</f>
        <v>44069</v>
      </c>
      <c r="FI206" s="14"/>
      <c r="FJ206" s="14"/>
      <c r="FK206" s="41" t="str">
        <f>IF(FJ206&gt;0,WORKDAY(FG206,10),"-")</f>
        <v>-</v>
      </c>
      <c r="FL206" s="41" t="str">
        <f>IF(FJ206&gt;0,WORKDAY(FH206,10),"-")</f>
        <v>-</v>
      </c>
      <c r="FM206" s="14"/>
      <c r="FN206" s="14"/>
      <c r="FO206" s="143"/>
      <c r="FP206" s="41">
        <v>43585</v>
      </c>
      <c r="FQ206" s="41" t="str">
        <f>IF(BT206&gt;0,IF(DQ206&gt;0,WORKDAY(DP206,20),IF(DH206&gt;0,WORKDAY(DG206,30),IF(DC206&gt;0,WORKDAY(DB206,40),FP206))),"-")</f>
        <v>-</v>
      </c>
      <c r="FR206" s="14"/>
      <c r="FS206" s="14"/>
      <c r="FT206" s="41" t="str">
        <f>IF(FS206&gt;0,WORKDAY(FP206,10),"-")</f>
        <v>-</v>
      </c>
      <c r="FU206" s="41" t="str">
        <f>IF(FS206&gt;0,WORKDAY(FQ206,10),"-")</f>
        <v>-</v>
      </c>
      <c r="FV206" s="14"/>
      <c r="FW206" s="14"/>
      <c r="FX206" s="205"/>
      <c r="FY206" s="41">
        <v>43585</v>
      </c>
      <c r="FZ206" s="41" t="str">
        <f>IF(CC206&gt;0,IF(DZ206&gt;0,WORKDAY(DY206,20),IF(DQ206&gt;0,WORKDAY(DP206,30),IF(DL206&gt;0,WORKDAY(DK206,40),FY206))),"-")</f>
        <v>-</v>
      </c>
      <c r="GA206" s="14"/>
      <c r="GB206" s="14"/>
      <c r="GC206" s="41" t="str">
        <f>IF(GB206&gt;0,WORKDAY(FY206,10),"-")</f>
        <v>-</v>
      </c>
      <c r="GD206" s="41" t="str">
        <f>IF(GB206&gt;0,WORKDAY(FZ206,10),"-")</f>
        <v>-</v>
      </c>
      <c r="GE206" s="14"/>
      <c r="GF206" s="14"/>
      <c r="GG206" s="205"/>
      <c r="GH206" s="41"/>
      <c r="GI206" s="41"/>
      <c r="GJ206" s="14"/>
      <c r="GK206" s="14"/>
      <c r="GL206" s="41" t="str">
        <f>IF(GK206&gt;0,WORKDAY(GH206,10),"-")</f>
        <v>-</v>
      </c>
      <c r="GM206" s="41" t="str">
        <f>IF(GK206&gt;0,WORKDAY(GI206,10),"-")</f>
        <v>-</v>
      </c>
      <c r="GN206" s="14"/>
      <c r="GO206" s="14"/>
      <c r="GP206" s="228"/>
      <c r="GQ206" s="295"/>
      <c r="GR206" s="295"/>
      <c r="GS206" s="295"/>
      <c r="GT206" s="295"/>
      <c r="GU206" s="295"/>
      <c r="GV206" s="295"/>
      <c r="GW206" s="295"/>
      <c r="GX206" s="295"/>
      <c r="GY206" s="295"/>
      <c r="GZ206" s="147"/>
      <c r="HA206" s="143">
        <f t="shared" ca="1" si="164"/>
        <v>1</v>
      </c>
      <c r="HB206" s="44">
        <f t="shared" ca="1" si="165"/>
        <v>1.3819095477386936E-3</v>
      </c>
      <c r="HC206" s="44">
        <f t="shared" ca="1" si="166"/>
        <v>2.5125628140703518E-3</v>
      </c>
      <c r="HD206" s="44">
        <f t="shared" ca="1" si="167"/>
        <v>2.2357723577235778E-3</v>
      </c>
      <c r="HE206" s="44">
        <f t="shared" ca="1" si="168"/>
        <v>4.0650406504065045E-3</v>
      </c>
      <c r="HF206" s="44"/>
      <c r="HG206" s="44"/>
      <c r="HH206" s="261"/>
      <c r="HI206" s="14" t="str">
        <f t="shared" si="169"/>
        <v>GA</v>
      </c>
      <c r="HJ206" s="41">
        <f t="shared" si="170"/>
        <v>43997</v>
      </c>
      <c r="HK206" s="267" t="str">
        <f t="shared" si="171"/>
        <v>A1</v>
      </c>
      <c r="HL206" s="268" t="str">
        <f t="shared" si="172"/>
        <v>0055-P2-GA1-CPC-TRM-00509</v>
      </c>
      <c r="HM206" s="320">
        <v>1</v>
      </c>
      <c r="HN206" t="s">
        <v>831</v>
      </c>
      <c r="HO206" s="351">
        <f t="shared" si="173"/>
        <v>3</v>
      </c>
      <c r="HP206" s="351" t="str">
        <f t="shared" si="174"/>
        <v>не выгружено 00</v>
      </c>
      <c r="HQ206" s="351" t="str">
        <f t="shared" si="175"/>
        <v>выгружено A1</v>
      </c>
      <c r="HR206" s="351">
        <f t="shared" si="176"/>
        <v>3</v>
      </c>
      <c r="HS206" s="351" t="str">
        <f t="shared" si="177"/>
        <v>Устранить замечания</v>
      </c>
      <c r="HT206" s="351" t="str">
        <f t="shared" si="178"/>
        <v>Устранить замечания</v>
      </c>
      <c r="HU206" s="351" t="str">
        <f t="shared" si="179"/>
        <v>0055-P2-CPC-GA1-TRM-00396</v>
      </c>
      <c r="HV206" s="351">
        <f t="shared" si="180"/>
        <v>43997</v>
      </c>
      <c r="HW206" s="351" t="str">
        <f t="shared" si="181"/>
        <v>0055-P2-CPC-GA1-TRM-00396</v>
      </c>
      <c r="HX206" s="351">
        <f t="shared" si="182"/>
        <v>44013</v>
      </c>
      <c r="HY206" s="364"/>
      <c r="HZ206" s="361" t="str">
        <f t="shared" si="183"/>
        <v>выгружено</v>
      </c>
      <c r="IA206" s="361" t="str">
        <f t="shared" si="184"/>
        <v>A1</v>
      </c>
      <c r="IB206" s="361">
        <f t="shared" si="185"/>
        <v>3</v>
      </c>
      <c r="IC206" s="361">
        <f t="shared" si="186"/>
        <v>3</v>
      </c>
      <c r="ID206" s="351" t="str">
        <f t="shared" si="187"/>
        <v>1</v>
      </c>
      <c r="IE206" s="351" t="s">
        <v>894</v>
      </c>
      <c r="IF206" s="356">
        <v>1</v>
      </c>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row>
    <row r="207" spans="1:287" s="27" customFormat="1" ht="15" customHeight="1">
      <c r="A207" s="15"/>
      <c r="B207" s="32"/>
      <c r="C207" s="32"/>
      <c r="D207" s="26"/>
      <c r="E207" s="26"/>
      <c r="F207" s="26"/>
      <c r="G207" s="26"/>
      <c r="H207" s="26"/>
      <c r="I207" s="26"/>
      <c r="J207" s="26"/>
      <c r="K207" s="26"/>
      <c r="L207" s="26"/>
      <c r="M207" s="26"/>
      <c r="N207" s="26"/>
      <c r="O207" s="26"/>
      <c r="P207" s="26"/>
      <c r="Q207" s="26"/>
      <c r="R207" s="26"/>
      <c r="S207" s="26"/>
      <c r="T207" s="26"/>
      <c r="U207" s="26"/>
      <c r="V207" s="26"/>
      <c r="W207" s="32"/>
      <c r="X207" s="32"/>
      <c r="Y207" s="32"/>
      <c r="Z207" s="32"/>
      <c r="AA207" s="32"/>
      <c r="AB207" s="32"/>
      <c r="AC207" s="32"/>
      <c r="AD207" s="26"/>
      <c r="AE207" s="32"/>
      <c r="AF207" s="32"/>
      <c r="AG207" s="32"/>
      <c r="AH207" s="32"/>
      <c r="AI207" s="32"/>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341"/>
      <c r="BK207" s="341"/>
      <c r="BL207" s="163"/>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338"/>
      <c r="CR207" s="338"/>
      <c r="CS207" s="338"/>
      <c r="CT207" s="326"/>
      <c r="CU207" s="219"/>
      <c r="CV207" s="26"/>
      <c r="CW207" s="26"/>
      <c r="CX207" s="26"/>
      <c r="CY207" s="26"/>
      <c r="CZ207" s="26"/>
      <c r="DA207" s="26"/>
      <c r="DB207" s="26"/>
      <c r="DC207" s="26"/>
      <c r="DD207" s="219"/>
      <c r="DE207" s="26"/>
      <c r="DF207" s="26"/>
      <c r="DG207" s="26"/>
      <c r="DH207" s="26"/>
      <c r="DI207" s="26"/>
      <c r="DJ207" s="26"/>
      <c r="DK207" s="26"/>
      <c r="DL207" s="26"/>
      <c r="DM207" s="219"/>
      <c r="DN207" s="26"/>
      <c r="DO207" s="26"/>
      <c r="DP207" s="26"/>
      <c r="DQ207" s="26"/>
      <c r="DR207" s="26"/>
      <c r="DS207" s="26"/>
      <c r="DT207" s="26"/>
      <c r="DU207" s="26"/>
      <c r="DV207" s="229"/>
      <c r="DW207" s="26"/>
      <c r="DX207" s="26"/>
      <c r="DY207" s="26"/>
      <c r="DZ207" s="26"/>
      <c r="EA207" s="26"/>
      <c r="EB207" s="26"/>
      <c r="EC207" s="26"/>
      <c r="ED207" s="26"/>
      <c r="EE207" s="229"/>
      <c r="EF207" s="26"/>
      <c r="EG207" s="26"/>
      <c r="EH207" s="26"/>
      <c r="EI207" s="26"/>
      <c r="EJ207" s="26"/>
      <c r="EK207" s="26"/>
      <c r="EL207" s="26"/>
      <c r="EM207" s="26"/>
      <c r="EN207" s="229"/>
      <c r="EO207" s="26"/>
      <c r="EP207" s="26"/>
      <c r="EQ207" s="26"/>
      <c r="ER207" s="26"/>
      <c r="ES207" s="26"/>
      <c r="ET207" s="26"/>
      <c r="EU207" s="26"/>
      <c r="EV207" s="26"/>
      <c r="EW207" s="229"/>
      <c r="EX207" s="26"/>
      <c r="EY207" s="26"/>
      <c r="EZ207" s="26"/>
      <c r="FA207" s="26"/>
      <c r="FB207" s="26"/>
      <c r="FC207" s="26"/>
      <c r="FD207" s="26"/>
      <c r="FE207" s="26"/>
      <c r="FF207" s="229"/>
      <c r="FG207" s="26"/>
      <c r="FH207" s="26"/>
      <c r="FI207" s="26"/>
      <c r="FJ207" s="26"/>
      <c r="FK207" s="26"/>
      <c r="FL207" s="26"/>
      <c r="FM207" s="26"/>
      <c r="FN207" s="26"/>
      <c r="FO207" s="219"/>
      <c r="FP207" s="26"/>
      <c r="FQ207" s="26"/>
      <c r="FR207" s="26"/>
      <c r="FS207" s="26"/>
      <c r="FT207" s="26"/>
      <c r="FU207" s="26"/>
      <c r="FV207" s="26"/>
      <c r="FW207" s="26"/>
      <c r="FX207" s="229"/>
      <c r="FY207" s="26"/>
      <c r="FZ207" s="26"/>
      <c r="GA207" s="26"/>
      <c r="GB207" s="26"/>
      <c r="GC207" s="26"/>
      <c r="GD207" s="26"/>
      <c r="GE207" s="26"/>
      <c r="GF207" s="26"/>
      <c r="GG207" s="229"/>
      <c r="GH207" s="26"/>
      <c r="GI207" s="26"/>
      <c r="GJ207" s="26"/>
      <c r="GK207" s="26"/>
      <c r="GL207" s="26"/>
      <c r="GM207" s="26"/>
      <c r="GN207" s="26"/>
      <c r="GO207" s="26"/>
      <c r="GP207" s="229"/>
      <c r="GQ207" s="229"/>
      <c r="GR207" s="229"/>
      <c r="GS207" s="229"/>
      <c r="GT207" s="229"/>
      <c r="GU207" s="229"/>
      <c r="GV207" s="229"/>
      <c r="GW207" s="229"/>
      <c r="GX207" s="229"/>
      <c r="GY207" s="229"/>
      <c r="GZ207" s="229"/>
      <c r="HA207" s="143">
        <f t="shared" si="164"/>
        <v>0</v>
      </c>
      <c r="HB207" s="44">
        <f t="shared" si="165"/>
        <v>0</v>
      </c>
      <c r="HC207" s="44">
        <f t="shared" si="166"/>
        <v>0</v>
      </c>
      <c r="HD207" s="44">
        <f t="shared" si="167"/>
        <v>0</v>
      </c>
      <c r="HE207" s="44">
        <f t="shared" si="168"/>
        <v>0</v>
      </c>
      <c r="HF207" s="44"/>
      <c r="HG207" s="26"/>
      <c r="HH207" s="262"/>
      <c r="HI207" s="14" t="str">
        <f t="shared" si="169"/>
        <v>не выпущено</v>
      </c>
      <c r="HJ207" s="41" t="str">
        <f t="shared" si="170"/>
        <v>-</v>
      </c>
      <c r="HK207" s="267" t="str">
        <f t="shared" si="171"/>
        <v>-</v>
      </c>
      <c r="HL207" s="268" t="str">
        <f t="shared" si="172"/>
        <v>-</v>
      </c>
      <c r="HM207" s="320">
        <v>1</v>
      </c>
      <c r="HN207"/>
      <c r="HO207" s="351" t="str">
        <f t="shared" si="173"/>
        <v>---/---</v>
      </c>
      <c r="HP207" s="351" t="str">
        <f t="shared" si="174"/>
        <v>---/---</v>
      </c>
      <c r="HQ207" s="351" t="str">
        <f t="shared" si="175"/>
        <v>---/---</v>
      </c>
      <c r="HR207" s="351" t="str">
        <f t="shared" si="176"/>
        <v>---/---</v>
      </c>
      <c r="HS207" s="351" t="b">
        <f t="shared" si="177"/>
        <v>0</v>
      </c>
      <c r="HT207" s="351" t="str">
        <f t="shared" si="178"/>
        <v>---/---</v>
      </c>
      <c r="HU207" s="351" t="str">
        <f t="shared" si="179"/>
        <v>---/---</v>
      </c>
      <c r="HV207" s="351" t="str">
        <f t="shared" si="180"/>
        <v>---/---</v>
      </c>
      <c r="HW207" s="351" t="str">
        <f t="shared" si="181"/>
        <v>---/---</v>
      </c>
      <c r="HX207" s="351" t="str">
        <f t="shared" si="182"/>
        <v>---/---</v>
      </c>
      <c r="HY207" s="364"/>
      <c r="HZ207" s="361" t="str">
        <f t="shared" si="183"/>
        <v>---/---</v>
      </c>
      <c r="IA207" s="361" t="str">
        <f t="shared" si="184"/>
        <v>---/---</v>
      </c>
      <c r="IB207" s="361" t="str">
        <f t="shared" si="185"/>
        <v>---/---</v>
      </c>
      <c r="IC207" s="361" t="str">
        <f t="shared" si="186"/>
        <v>---/---</v>
      </c>
      <c r="ID207" s="351" t="str">
        <f t="shared" si="187"/>
        <v>---/---</v>
      </c>
      <c r="IE207" s="351" t="s">
        <v>897</v>
      </c>
      <c r="IF207" s="356"/>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row>
    <row r="208" spans="1:287" s="1" customFormat="1" ht="45" customHeight="1">
      <c r="A208" s="15"/>
      <c r="B208" s="32"/>
      <c r="C208" s="32"/>
      <c r="D208" s="26"/>
      <c r="E208" s="26"/>
      <c r="F208" s="26"/>
      <c r="G208" s="26"/>
      <c r="H208" s="26"/>
      <c r="I208" s="26"/>
      <c r="J208" s="26"/>
      <c r="K208" s="26"/>
      <c r="L208" s="26"/>
      <c r="M208" s="26"/>
      <c r="N208" s="26"/>
      <c r="O208" s="26"/>
      <c r="P208" s="26"/>
      <c r="Q208" s="26"/>
      <c r="R208" s="26"/>
      <c r="S208" s="26"/>
      <c r="T208" s="26"/>
      <c r="U208" s="26"/>
      <c r="V208" s="26"/>
      <c r="W208" s="32"/>
      <c r="X208" s="32"/>
      <c r="Y208" s="32"/>
      <c r="Z208" s="32"/>
      <c r="AA208" s="32"/>
      <c r="AB208" s="32"/>
      <c r="AC208" s="32"/>
      <c r="AD208" s="26"/>
      <c r="AE208" s="32"/>
      <c r="AF208" s="32"/>
      <c r="AG208" s="32"/>
      <c r="AH208" s="32"/>
      <c r="AI208" s="32"/>
      <c r="AJ208" s="26"/>
      <c r="AK208" s="26"/>
      <c r="AL208" s="26"/>
      <c r="AM208" s="26"/>
      <c r="AN208" s="26"/>
      <c r="AO208" s="26"/>
      <c r="AP208" s="26"/>
      <c r="AQ208" s="162" t="s">
        <v>753</v>
      </c>
      <c r="AR208" s="162" t="s">
        <v>754</v>
      </c>
      <c r="AS208" s="162"/>
      <c r="AT208" s="162"/>
      <c r="AU208" s="162" t="s">
        <v>755</v>
      </c>
      <c r="AV208" s="162" t="s">
        <v>756</v>
      </c>
      <c r="AW208" s="162" t="s">
        <v>755</v>
      </c>
      <c r="AX208" s="162" t="s">
        <v>756</v>
      </c>
      <c r="AY208" s="26"/>
      <c r="AZ208" s="26"/>
      <c r="BA208" s="26"/>
      <c r="BB208" s="26"/>
      <c r="BC208" s="26"/>
      <c r="BD208" s="26"/>
      <c r="BE208" s="26"/>
      <c r="BF208" s="26"/>
      <c r="BG208" s="26"/>
      <c r="BH208" s="26"/>
      <c r="BI208" s="26"/>
      <c r="BJ208" s="341"/>
      <c r="BK208" s="341"/>
      <c r="BL208" s="163"/>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338"/>
      <c r="CR208" s="338"/>
      <c r="CS208" s="338"/>
      <c r="CT208" s="326"/>
      <c r="CU208" s="219"/>
      <c r="CV208" s="26"/>
      <c r="CW208" s="26"/>
      <c r="CX208" s="26"/>
      <c r="CY208" s="26"/>
      <c r="CZ208" s="26"/>
      <c r="DA208" s="26"/>
      <c r="DB208" s="26"/>
      <c r="DC208" s="26"/>
      <c r="DD208" s="219"/>
      <c r="DE208" s="26"/>
      <c r="DF208" s="26"/>
      <c r="DG208" s="26"/>
      <c r="DH208" s="26"/>
      <c r="DI208" s="26"/>
      <c r="DJ208" s="26"/>
      <c r="DK208" s="26"/>
      <c r="DL208" s="26"/>
      <c r="DM208" s="219"/>
      <c r="DN208" s="26"/>
      <c r="DO208" s="26"/>
      <c r="DP208" s="26"/>
      <c r="DQ208" s="26"/>
      <c r="DR208" s="26"/>
      <c r="DS208" s="26"/>
      <c r="DT208" s="26"/>
      <c r="DU208" s="26"/>
      <c r="DV208" s="229"/>
      <c r="DW208" s="26"/>
      <c r="DX208" s="26"/>
      <c r="DY208" s="26"/>
      <c r="DZ208" s="26"/>
      <c r="EA208" s="26"/>
      <c r="EB208" s="26"/>
      <c r="EC208" s="26"/>
      <c r="ED208" s="26"/>
      <c r="EE208" s="229"/>
      <c r="EF208" s="26"/>
      <c r="EG208" s="26"/>
      <c r="EH208" s="26"/>
      <c r="EI208" s="26"/>
      <c r="EJ208" s="26"/>
      <c r="EK208" s="26"/>
      <c r="EL208" s="26"/>
      <c r="EM208" s="26"/>
      <c r="EN208" s="229"/>
      <c r="EO208" s="26"/>
      <c r="EP208" s="26"/>
      <c r="EQ208" s="26"/>
      <c r="ER208" s="26"/>
      <c r="ES208" s="26"/>
      <c r="ET208" s="26"/>
      <c r="EU208" s="26"/>
      <c r="EV208" s="26"/>
      <c r="EW208" s="229"/>
      <c r="EX208" s="26"/>
      <c r="EY208" s="26"/>
      <c r="EZ208" s="26"/>
      <c r="FA208" s="26"/>
      <c r="FB208" s="26"/>
      <c r="FC208" s="26"/>
      <c r="FD208" s="26"/>
      <c r="FE208" s="26"/>
      <c r="FF208" s="229"/>
      <c r="FG208" s="163" t="s">
        <v>385</v>
      </c>
      <c r="FH208" s="163" t="str">
        <f t="shared" ref="FH208:FH213" si="210">IF(BK208&gt;0,IF(DH208&gt;0,WORKDAY(DG208,20),IF(CY208&gt;0,WORKDAY(CX208,30),IF(CT208&gt;0,WORKDAY(CS208,40),FG208))),"-")</f>
        <v>-</v>
      </c>
      <c r="FI208" s="26"/>
      <c r="FJ208" s="26"/>
      <c r="FK208" s="26"/>
      <c r="FL208" s="26"/>
      <c r="FM208" s="26"/>
      <c r="FN208" s="26"/>
      <c r="FO208" s="219"/>
      <c r="FP208" s="163" t="s">
        <v>385</v>
      </c>
      <c r="FQ208" s="163" t="str">
        <f t="shared" ref="FQ208:FQ213" si="211">IF(BT208&gt;0,IF(DQ208&gt;0,WORKDAY(DP208,20),IF(DH208&gt;0,WORKDAY(DG208,30),IF(DC208&gt;0,WORKDAY(DB208,40),FP208))),"-")</f>
        <v>-</v>
      </c>
      <c r="FR208" s="26"/>
      <c r="FS208" s="26"/>
      <c r="FT208" s="26"/>
      <c r="FU208" s="26"/>
      <c r="FV208" s="26"/>
      <c r="FW208" s="26"/>
      <c r="FX208" s="229"/>
      <c r="FY208" s="163" t="s">
        <v>385</v>
      </c>
      <c r="FZ208" s="163" t="str">
        <f t="shared" ref="FZ208:FZ213" si="212">IF(CC208&gt;0,IF(DZ208&gt;0,WORKDAY(DY208,20),IF(DQ208&gt;0,WORKDAY(DP208,30),IF(DL208&gt;0,WORKDAY(DK208,40),FY208))),"-")</f>
        <v>-</v>
      </c>
      <c r="GA208" s="26"/>
      <c r="GB208" s="26"/>
      <c r="GC208" s="26"/>
      <c r="GD208" s="26"/>
      <c r="GE208" s="26"/>
      <c r="GF208" s="26"/>
      <c r="GG208" s="229"/>
      <c r="GH208" s="163"/>
      <c r="GI208" s="163"/>
      <c r="GJ208" s="26"/>
      <c r="GK208" s="26"/>
      <c r="GL208" s="26"/>
      <c r="GM208" s="26"/>
      <c r="GN208" s="26"/>
      <c r="GO208" s="26"/>
      <c r="GP208" s="229"/>
      <c r="GQ208" s="229"/>
      <c r="GR208" s="229"/>
      <c r="GS208" s="229"/>
      <c r="GT208" s="229"/>
      <c r="GU208" s="229"/>
      <c r="GV208" s="229"/>
      <c r="GW208" s="229"/>
      <c r="GX208" s="229"/>
      <c r="GY208" s="229"/>
      <c r="GZ208" s="229"/>
      <c r="HA208" s="143">
        <f t="shared" si="164"/>
        <v>0</v>
      </c>
      <c r="HB208" s="44">
        <f t="shared" si="165"/>
        <v>0</v>
      </c>
      <c r="HC208" s="164">
        <f t="shared" si="166"/>
        <v>0</v>
      </c>
      <c r="HD208" s="44">
        <f t="shared" si="167"/>
        <v>0</v>
      </c>
      <c r="HE208" s="44">
        <f t="shared" si="168"/>
        <v>0</v>
      </c>
      <c r="HF208" s="164"/>
      <c r="HG208" s="26"/>
      <c r="HH208" s="262"/>
      <c r="HI208" s="14" t="str">
        <f t="shared" si="169"/>
        <v>не выпущено</v>
      </c>
      <c r="HJ208" s="41" t="str">
        <f t="shared" si="170"/>
        <v>-</v>
      </c>
      <c r="HK208" s="267" t="str">
        <f t="shared" si="171"/>
        <v>-</v>
      </c>
      <c r="HL208" s="268" t="str">
        <f t="shared" si="172"/>
        <v>-</v>
      </c>
      <c r="HM208" s="320">
        <v>1</v>
      </c>
      <c r="HN208"/>
      <c r="HO208" s="351" t="str">
        <f t="shared" si="173"/>
        <v>---/---</v>
      </c>
      <c r="HP208" s="351" t="str">
        <f t="shared" si="174"/>
        <v>---/---</v>
      </c>
      <c r="HQ208" s="351" t="str">
        <f t="shared" si="175"/>
        <v>---/---</v>
      </c>
      <c r="HR208" s="351" t="str">
        <f t="shared" si="176"/>
        <v>---/---</v>
      </c>
      <c r="HS208" s="351" t="b">
        <f t="shared" si="177"/>
        <v>0</v>
      </c>
      <c r="HT208" s="351" t="str">
        <f t="shared" si="178"/>
        <v>---/---</v>
      </c>
      <c r="HU208" s="351" t="str">
        <f t="shared" si="179"/>
        <v>---/---</v>
      </c>
      <c r="HV208" s="351" t="str">
        <f t="shared" si="180"/>
        <v>---/---</v>
      </c>
      <c r="HW208" s="351" t="str">
        <f t="shared" si="181"/>
        <v>---/---</v>
      </c>
      <c r="HX208" s="351" t="str">
        <f t="shared" si="182"/>
        <v>---/---</v>
      </c>
      <c r="HY208" s="364"/>
      <c r="HZ208" s="361" t="str">
        <f t="shared" si="183"/>
        <v>---/---</v>
      </c>
      <c r="IA208" s="361" t="str">
        <f t="shared" si="184"/>
        <v>---/---</v>
      </c>
      <c r="IB208" s="361" t="str">
        <f t="shared" si="185"/>
        <v>---/---</v>
      </c>
      <c r="IC208" s="361" t="str">
        <f t="shared" si="186"/>
        <v>---/---</v>
      </c>
      <c r="ID208" s="351" t="str">
        <f t="shared" si="187"/>
        <v>---/---</v>
      </c>
      <c r="IE208" s="351" t="s">
        <v>897</v>
      </c>
      <c r="IF208" s="356"/>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row>
    <row r="209" spans="1:287" s="1" customFormat="1" ht="42.75" customHeight="1">
      <c r="A209" s="15"/>
      <c r="B209" s="31" t="s">
        <v>164</v>
      </c>
      <c r="C209" s="31" t="s">
        <v>165</v>
      </c>
      <c r="D209" s="14"/>
      <c r="E209" s="14"/>
      <c r="F209" s="14"/>
      <c r="G209" s="14"/>
      <c r="H209" s="14" t="s">
        <v>723</v>
      </c>
      <c r="I209" s="14" t="s">
        <v>724</v>
      </c>
      <c r="J209" s="14"/>
      <c r="K209" s="14"/>
      <c r="L209" s="14"/>
      <c r="M209" s="14"/>
      <c r="N209" s="14"/>
      <c r="O209" s="14"/>
      <c r="P209" s="14" t="s">
        <v>727</v>
      </c>
      <c r="Q209" s="14" t="s">
        <v>728</v>
      </c>
      <c r="R209" s="14" t="s">
        <v>215</v>
      </c>
      <c r="S209" s="14" t="s">
        <v>399</v>
      </c>
      <c r="T209" s="14" t="s">
        <v>408</v>
      </c>
      <c r="U209" s="14" t="s">
        <v>166</v>
      </c>
      <c r="V209" s="14"/>
      <c r="W209" s="31" t="str">
        <f>CONCATENATE(X209,"-",Y209,"-",Z209,AA209,,AB209,"-",AC209)</f>
        <v>4-11-JSCC-0001</v>
      </c>
      <c r="X209" s="31">
        <v>4</v>
      </c>
      <c r="Y209" s="31" t="s">
        <v>190</v>
      </c>
      <c r="Z209" s="31" t="s">
        <v>337</v>
      </c>
      <c r="AA209" s="31" t="s">
        <v>331</v>
      </c>
      <c r="AB209" s="31"/>
      <c r="AC209" s="31" t="s">
        <v>194</v>
      </c>
      <c r="AD209" s="14"/>
      <c r="AE209" s="31">
        <v>3</v>
      </c>
      <c r="AF209" s="31" t="s">
        <v>189</v>
      </c>
      <c r="AG209" s="31" t="s">
        <v>190</v>
      </c>
      <c r="AH209" s="31">
        <v>422</v>
      </c>
      <c r="AI209" s="31" t="s">
        <v>194</v>
      </c>
      <c r="AJ209" s="14"/>
      <c r="AK209" s="14"/>
      <c r="AL209" s="14" t="s">
        <v>128</v>
      </c>
      <c r="AM209" s="14"/>
      <c r="AN209" s="14" t="s">
        <v>175</v>
      </c>
      <c r="AO209" s="14" t="str">
        <f>CONCATENATE("0055-",B209,"-",C209,"-","4",".",AE209,".",AF209,".",AG209,".",AH209,"-",AL209,".",AN209,"-",AI209)</f>
        <v>0055-CPC-GA1-4.3.3.11.422-ATH2.RD-0001</v>
      </c>
      <c r="AP209" s="14" t="str">
        <f>CONCATENATE("0055-",B209,"-",C209,"-","4",".",AE209,".",AF209,".",AG209,".",AH209,"-",AL209,"-",AN209,"-",AI209,"_",BD209,"_",U209)</f>
        <v>0055-CPC-GA1-4.3.3.11.422-ATH2-RD-0001_A1_ER</v>
      </c>
      <c r="AQ209" s="21" t="s">
        <v>428</v>
      </c>
      <c r="AR209" s="21" t="s">
        <v>434</v>
      </c>
      <c r="AS209" s="21"/>
      <c r="AT209" s="21"/>
      <c r="AU209" s="21" t="s">
        <v>349</v>
      </c>
      <c r="AV209" s="21" t="s">
        <v>365</v>
      </c>
      <c r="AW209" s="21" t="str">
        <f>CONCATENATE(AQ209," ",AS209,CHAR(10),W209,CHAR(10),AU209)</f>
        <v>SIS Control Cabinet 
4-11-JSCC-0001
List of drawings</v>
      </c>
      <c r="AX209" s="21" t="str">
        <f>CONCATENATE(AR209," ",AT209,CHAR(10),W209,CHAR(10),AV209)</f>
        <v>Шкаф системный ПАЗ 
4-11-JSCC-0001
Ведомость документов</v>
      </c>
      <c r="AY209" s="14"/>
      <c r="AZ209" s="14" t="s">
        <v>798</v>
      </c>
      <c r="BA209" s="14" t="s">
        <v>600</v>
      </c>
      <c r="BB209" s="14" t="str">
        <f t="shared" si="190"/>
        <v>A1</v>
      </c>
      <c r="BC209" s="14" t="str">
        <f t="shared" ref="BC209:BC213" si="213">IF(OR(BB209="A1",BB209="B1",BB209="C1",BB209="D1",BB209="E1",BB209="F1",BB209="G1",BB209="H1"),"IFR",IF(OR(BB209="00",BB209="01",BB209="02",BB209="03",BB209="04",BB209="05"),"IFU","-"))</f>
        <v>IFR</v>
      </c>
      <c r="BD209" s="14" t="str">
        <f>BB209</f>
        <v>A1</v>
      </c>
      <c r="BE209" s="14"/>
      <c r="BF209" s="14"/>
      <c r="BG209" s="20"/>
      <c r="BH209" s="14"/>
      <c r="BI209" s="14"/>
      <c r="BJ209" s="336">
        <v>44088</v>
      </c>
      <c r="BK209" s="336">
        <f ca="1">IF(BM209&gt;0,BL209,IF(BJ209&lt;TODAY(),TODAY()+10,BJ209))</f>
        <v>43987</v>
      </c>
      <c r="BL209" s="41">
        <v>43987</v>
      </c>
      <c r="BM209" s="14" t="s">
        <v>859</v>
      </c>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336">
        <f>WORKDAY(BJ209,20)</f>
        <v>44116</v>
      </c>
      <c r="CR209" s="336">
        <f ca="1">IF(BM209&gt;0,WORKDAY(BK209,20),"-")</f>
        <v>44015</v>
      </c>
      <c r="CS209" s="336">
        <v>44033</v>
      </c>
      <c r="CT209" s="325" t="s">
        <v>905</v>
      </c>
      <c r="CU209" s="143">
        <v>1</v>
      </c>
      <c r="CV209" s="41">
        <f>WORKDAY(CQ209,10)</f>
        <v>44130</v>
      </c>
      <c r="CW209" s="41">
        <f ca="1">IF(CT209&gt;0,WORKDAY(CR209,10),"-")</f>
        <v>44029</v>
      </c>
      <c r="CX209" s="14"/>
      <c r="CY209" s="14"/>
      <c r="CZ209" s="41" t="str">
        <f>IF(CY209&gt;0,WORKDAY(CV209,10),"-")</f>
        <v>-</v>
      </c>
      <c r="DA209" s="41" t="str">
        <f>IF(CY209&gt;0,WORKDAY(CW209,10),"-")</f>
        <v>-</v>
      </c>
      <c r="DB209" s="14"/>
      <c r="DC209" s="14"/>
      <c r="DD209" s="143"/>
      <c r="DE209" s="41" t="str">
        <f>IF(DC209&gt;0,WORKDAY(CZ209,10),"-")</f>
        <v>-</v>
      </c>
      <c r="DF209" s="41" t="str">
        <f>IF(DC209&gt;0,WORKDAY(DA209,10),"-")</f>
        <v>-</v>
      </c>
      <c r="DG209" s="14"/>
      <c r="DH209" s="14"/>
      <c r="DI209" s="41" t="str">
        <f>IF(DH209&gt;0,WORKDAY(DE209,10),"-")</f>
        <v>-</v>
      </c>
      <c r="DJ209" s="41" t="str">
        <f>IF(DH209&gt;0,WORKDAY(DF209,10),"-")</f>
        <v>-</v>
      </c>
      <c r="DK209" s="14"/>
      <c r="DL209" s="14"/>
      <c r="DM209" s="143"/>
      <c r="DN209" s="41" t="str">
        <f>IF(DL209&gt;0,WORKDAY(DI209,10),"-")</f>
        <v>-</v>
      </c>
      <c r="DO209" s="41" t="str">
        <f>IF(DL209&gt;0,WORKDAY(DJ209,10),"-")</f>
        <v>-</v>
      </c>
      <c r="DP209" s="14"/>
      <c r="DQ209" s="14"/>
      <c r="DR209" s="41" t="str">
        <f>IF(DQ209&gt;0,WORKDAY(DN209,10),"-")</f>
        <v>-</v>
      </c>
      <c r="DS209" s="41" t="str">
        <f>IF(DQ209&gt;0,WORKDAY(DO209,10),"-")</f>
        <v>-</v>
      </c>
      <c r="DT209" s="14"/>
      <c r="DU209" s="14"/>
      <c r="DV209" s="205"/>
      <c r="DW209" s="41" t="str">
        <f>IF(DU209&gt;0,WORKDAY(DR209,10),"-")</f>
        <v>-</v>
      </c>
      <c r="DX209" s="41" t="str">
        <f>IF(DU209&gt;0,WORKDAY(DS209,10),"-")</f>
        <v>-</v>
      </c>
      <c r="DY209" s="14"/>
      <c r="DZ209" s="14"/>
      <c r="EA209" s="41" t="str">
        <f>IF(DZ209&gt;0,WORKDAY(DW209,10),"-")</f>
        <v>-</v>
      </c>
      <c r="EB209" s="41" t="str">
        <f>IF(DZ209&gt;0,WORKDAY(DX209,10),"-")</f>
        <v>-</v>
      </c>
      <c r="EC209" s="14"/>
      <c r="ED209" s="14"/>
      <c r="EE209" s="205"/>
      <c r="EF209" s="41" t="str">
        <f>IF(ED209&gt;0,WORKDAY(EA209,10),"-")</f>
        <v>-</v>
      </c>
      <c r="EG209" s="41" t="str">
        <f>IF(ED209&gt;0,WORKDAY(EB209,10),"-")</f>
        <v>-</v>
      </c>
      <c r="EH209" s="14"/>
      <c r="EI209" s="14"/>
      <c r="EJ209" s="41" t="str">
        <f>IF(EI209&gt;0,WORKDAY(EF209,10),"-")</f>
        <v>-</v>
      </c>
      <c r="EK209" s="41" t="str">
        <f>IF(EI209&gt;0,WORKDAY(EG209,10),"-")</f>
        <v>-</v>
      </c>
      <c r="EL209" s="14"/>
      <c r="EM209" s="14"/>
      <c r="EN209" s="205"/>
      <c r="EO209" s="41" t="str">
        <f>IF(EM209&gt;0,WORKDAY(EJ209,10),"-")</f>
        <v>-</v>
      </c>
      <c r="EP209" s="41" t="str">
        <f>IF(EM209&gt;0,WORKDAY(EK209,10),"-")</f>
        <v>-</v>
      </c>
      <c r="EQ209" s="14"/>
      <c r="ER209" s="14"/>
      <c r="ES209" s="41" t="str">
        <f>IF(ER209&gt;0,WORKDAY(EO209,10),"-")</f>
        <v>-</v>
      </c>
      <c r="ET209" s="41" t="str">
        <f>IF(ER209&gt;0,WORKDAY(EP209,10),"-")</f>
        <v>-</v>
      </c>
      <c r="EU209" s="14"/>
      <c r="EV209" s="14"/>
      <c r="EW209" s="205"/>
      <c r="EX209" s="41" t="str">
        <f>IF(EV209&gt;0,WORKDAY(ES209,10),"-")</f>
        <v>-</v>
      </c>
      <c r="EY209" s="41" t="str">
        <f>IF(EV209&gt;0,WORKDAY(ET209,10),"-")</f>
        <v>-</v>
      </c>
      <c r="EZ209" s="14"/>
      <c r="FA209" s="14"/>
      <c r="FB209" s="41" t="str">
        <f>IF(FA209&gt;0,WORKDAY(EX209,10),"-")</f>
        <v>-</v>
      </c>
      <c r="FC209" s="41" t="str">
        <f>IF(FA209&gt;0,WORKDAY(EY209,10),"-")</f>
        <v>-</v>
      </c>
      <c r="FD209" s="14"/>
      <c r="FE209" s="14"/>
      <c r="FF209" s="295"/>
      <c r="FG209" s="41">
        <v>43622</v>
      </c>
      <c r="FH209" s="41">
        <f t="shared" ca="1" si="210"/>
        <v>44089</v>
      </c>
      <c r="FI209" s="41"/>
      <c r="FJ209" s="14"/>
      <c r="FK209" s="41" t="str">
        <f>IF(FJ209&gt;0,WORKDAY(FG209,10),"-")</f>
        <v>-</v>
      </c>
      <c r="FL209" s="41" t="str">
        <f>IF(FJ209&gt;0,WORKDAY(FH209,10),"-")</f>
        <v>-</v>
      </c>
      <c r="FM209" s="14"/>
      <c r="FN209" s="14"/>
      <c r="FO209" s="143"/>
      <c r="FP209" s="41">
        <v>43622</v>
      </c>
      <c r="FQ209" s="41" t="str">
        <f t="shared" si="211"/>
        <v>-</v>
      </c>
      <c r="FR209" s="14"/>
      <c r="FS209" s="14"/>
      <c r="FT209" s="41" t="str">
        <f>IF(FS209&gt;0,WORKDAY(FP209,10),"-")</f>
        <v>-</v>
      </c>
      <c r="FU209" s="41" t="str">
        <f>IF(FS209&gt;0,WORKDAY(FQ209,10),"-")</f>
        <v>-</v>
      </c>
      <c r="FV209" s="14"/>
      <c r="FW209" s="14"/>
      <c r="FX209" s="205"/>
      <c r="FY209" s="41">
        <v>43622</v>
      </c>
      <c r="FZ209" s="41" t="str">
        <f t="shared" si="212"/>
        <v>-</v>
      </c>
      <c r="GA209" s="14"/>
      <c r="GB209" s="14"/>
      <c r="GC209" s="41" t="str">
        <f>IF(GB209&gt;0,WORKDAY(FY209,10),"-")</f>
        <v>-</v>
      </c>
      <c r="GD209" s="41" t="str">
        <f>IF(GB209&gt;0,WORKDAY(FZ209,10),"-")</f>
        <v>-</v>
      </c>
      <c r="GE209" s="14"/>
      <c r="GF209" s="14"/>
      <c r="GG209" s="205"/>
      <c r="GH209" s="41"/>
      <c r="GI209" s="41"/>
      <c r="GJ209" s="14"/>
      <c r="GK209" s="14"/>
      <c r="GL209" s="41" t="str">
        <f>IF(GK209&gt;0,WORKDAY(GH209,10),"-")</f>
        <v>-</v>
      </c>
      <c r="GM209" s="41" t="str">
        <f>IF(GK209&gt;0,WORKDAY(GI209,10),"-")</f>
        <v>-</v>
      </c>
      <c r="GN209" s="14"/>
      <c r="GO209" s="14"/>
      <c r="GP209" s="228"/>
      <c r="GQ209" s="295"/>
      <c r="GR209" s="295"/>
      <c r="GS209" s="295"/>
      <c r="GT209" s="295"/>
      <c r="GU209" s="295"/>
      <c r="GV209" s="295"/>
      <c r="GW209" s="295"/>
      <c r="GX209" s="295"/>
      <c r="GY209" s="295"/>
      <c r="GZ209" s="147"/>
      <c r="HA209" s="143">
        <f t="shared" ca="1" si="164"/>
        <v>1</v>
      </c>
      <c r="HB209" s="44">
        <f t="shared" ca="1" si="165"/>
        <v>1.3819095477386936E-3</v>
      </c>
      <c r="HC209" s="44">
        <f t="shared" ca="1" si="166"/>
        <v>2.5125628140703518E-3</v>
      </c>
      <c r="HD209" s="44">
        <f t="shared" ca="1" si="167"/>
        <v>2.2357723577235778E-3</v>
      </c>
      <c r="HE209" s="44">
        <f t="shared" ca="1" si="168"/>
        <v>4.0650406504065045E-3</v>
      </c>
      <c r="HF209" s="44"/>
      <c r="HG209" s="44"/>
      <c r="HH209" s="261"/>
      <c r="HI209" s="14" t="str">
        <f t="shared" si="169"/>
        <v>GA</v>
      </c>
      <c r="HJ209" s="41">
        <f t="shared" si="170"/>
        <v>43987</v>
      </c>
      <c r="HK209" s="267" t="str">
        <f t="shared" si="171"/>
        <v>A1</v>
      </c>
      <c r="HL209" s="268" t="str">
        <f t="shared" si="172"/>
        <v>0055-P2-GA1-CPC-TRM-00504</v>
      </c>
      <c r="HM209" s="320">
        <v>1</v>
      </c>
      <c r="HN209" t="s">
        <v>832</v>
      </c>
      <c r="HO209" s="351">
        <f t="shared" si="173"/>
        <v>1</v>
      </c>
      <c r="HP209" s="351" t="str">
        <f t="shared" si="174"/>
        <v>не выгружено 00</v>
      </c>
      <c r="HQ209" s="351" t="str">
        <f t="shared" si="175"/>
        <v>выгружено A1</v>
      </c>
      <c r="HR209" s="351">
        <f t="shared" si="176"/>
        <v>1</v>
      </c>
      <c r="HS209" s="351" t="b">
        <f t="shared" si="177"/>
        <v>0</v>
      </c>
      <c r="HT209" s="351" t="str">
        <f t="shared" si="178"/>
        <v>Выпустить в 00</v>
      </c>
      <c r="HU209" s="351" t="str">
        <f t="shared" si="179"/>
        <v>0055-P2-CPC-GA1-TRM-00409</v>
      </c>
      <c r="HV209" s="351">
        <f t="shared" si="180"/>
        <v>43987</v>
      </c>
      <c r="HW209" s="351" t="str">
        <f t="shared" si="181"/>
        <v>0055-P2-CPC-GA1-TRM-00409</v>
      </c>
      <c r="HX209" s="351">
        <f t="shared" si="182"/>
        <v>44033</v>
      </c>
      <c r="HY209" s="364"/>
      <c r="HZ209" s="361" t="str">
        <f t="shared" si="183"/>
        <v>выгружено</v>
      </c>
      <c r="IA209" s="361" t="str">
        <f t="shared" si="184"/>
        <v>A1</v>
      </c>
      <c r="IB209" s="361">
        <f t="shared" si="185"/>
        <v>1</v>
      </c>
      <c r="IC209" s="361">
        <f t="shared" si="186"/>
        <v>1</v>
      </c>
      <c r="ID209" s="351" t="str">
        <f t="shared" si="187"/>
        <v>1</v>
      </c>
      <c r="IE209" s="351" t="s">
        <v>894</v>
      </c>
      <c r="IF209" s="356">
        <v>1</v>
      </c>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row>
    <row r="210" spans="1:287" s="1" customFormat="1" ht="42.75" customHeight="1">
      <c r="A210" s="15"/>
      <c r="B210" s="31" t="s">
        <v>164</v>
      </c>
      <c r="C210" s="31" t="s">
        <v>165</v>
      </c>
      <c r="D210" s="14"/>
      <c r="E210" s="14"/>
      <c r="F210" s="14"/>
      <c r="G210" s="14"/>
      <c r="H210" s="14" t="s">
        <v>723</v>
      </c>
      <c r="I210" s="14" t="s">
        <v>724</v>
      </c>
      <c r="J210" s="14"/>
      <c r="K210" s="14"/>
      <c r="L210" s="14"/>
      <c r="M210" s="14"/>
      <c r="N210" s="14"/>
      <c r="O210" s="14"/>
      <c r="P210" s="14" t="s">
        <v>727</v>
      </c>
      <c r="Q210" s="14" t="s">
        <v>728</v>
      </c>
      <c r="R210" s="14" t="s">
        <v>215</v>
      </c>
      <c r="S210" s="14" t="s">
        <v>399</v>
      </c>
      <c r="T210" s="14" t="s">
        <v>408</v>
      </c>
      <c r="U210" s="14" t="s">
        <v>166</v>
      </c>
      <c r="V210" s="14"/>
      <c r="W210" s="31" t="str">
        <f>CONCATENATE(X210,"-",Y210,"-",Z210,AA210,,AB210,"-",AC210)</f>
        <v>4-11-JSCC-0001</v>
      </c>
      <c r="X210" s="31">
        <v>4</v>
      </c>
      <c r="Y210" s="31" t="s">
        <v>190</v>
      </c>
      <c r="Z210" s="31" t="s">
        <v>337</v>
      </c>
      <c r="AA210" s="31" t="s">
        <v>331</v>
      </c>
      <c r="AB210" s="31"/>
      <c r="AC210" s="31" t="s">
        <v>194</v>
      </c>
      <c r="AD210" s="14"/>
      <c r="AE210" s="31">
        <v>3</v>
      </c>
      <c r="AF210" s="31" t="s">
        <v>189</v>
      </c>
      <c r="AG210" s="31" t="s">
        <v>190</v>
      </c>
      <c r="AH210" s="31">
        <v>422</v>
      </c>
      <c r="AI210" s="31" t="s">
        <v>194</v>
      </c>
      <c r="AJ210" s="14"/>
      <c r="AK210" s="14"/>
      <c r="AL210" s="14" t="s">
        <v>128</v>
      </c>
      <c r="AM210" s="14"/>
      <c r="AN210" s="14" t="s">
        <v>176</v>
      </c>
      <c r="AO210" s="14" t="str">
        <f>CONCATENATE("0055-",B210,"-",C210,"-","4",".",AE210,".",AF210,".",AG210,".",AH210,"-",AL210,".",AN210,"-",AI210)</f>
        <v>0055-CPC-GA1-4.3.3.11.422-ATH2.SP-0001</v>
      </c>
      <c r="AP210" s="14" t="str">
        <f>CONCATENATE("0055-",B210,"-",C210,"-","4",".",AE210,".",AF210,".",AG210,".",AH210,"-",AL210,"-",AN210,"-",AI210,"_",BD210,"_",U210)</f>
        <v>0055-CPC-GA1-4.3.3.11.422-ATH2-SP-0001_A1_ER</v>
      </c>
      <c r="AQ210" s="21" t="s">
        <v>428</v>
      </c>
      <c r="AR210" s="21" t="s">
        <v>434</v>
      </c>
      <c r="AS210" s="21"/>
      <c r="AT210" s="21"/>
      <c r="AU210" s="21" t="s">
        <v>350</v>
      </c>
      <c r="AV210" s="21" t="s">
        <v>366</v>
      </c>
      <c r="AW210" s="21" t="str">
        <f>CONCATENATE(AQ210," ",AS210,CHAR(10),W210,CHAR(10),AU210)</f>
        <v>SIS Control Cabinet 
4-11-JSCC-0001
List of elements</v>
      </c>
      <c r="AX210" s="21" t="str">
        <f>CONCATENATE(AR210," ",AT210,CHAR(10),W210,CHAR(10),AV210)</f>
        <v>Шкаф системный ПАЗ 
4-11-JSCC-0001
Перечень элементов</v>
      </c>
      <c r="AY210" s="14"/>
      <c r="AZ210" s="14" t="s">
        <v>798</v>
      </c>
      <c r="BA210" s="14" t="s">
        <v>600</v>
      </c>
      <c r="BB210" s="14" t="str">
        <f t="shared" si="190"/>
        <v>A1</v>
      </c>
      <c r="BC210" s="14" t="str">
        <f t="shared" si="213"/>
        <v>IFR</v>
      </c>
      <c r="BD210" s="14" t="str">
        <f>BB210</f>
        <v>A1</v>
      </c>
      <c r="BE210" s="14"/>
      <c r="BF210" s="14"/>
      <c r="BG210" s="20"/>
      <c r="BH210" s="14"/>
      <c r="BI210" s="14"/>
      <c r="BJ210" s="336">
        <v>44088</v>
      </c>
      <c r="BK210" s="336">
        <f ca="1">IF(BM210&gt;0,BL210,IF(BJ210&lt;TODAY(),TODAY()+10,BJ210))</f>
        <v>43987</v>
      </c>
      <c r="BL210" s="41">
        <v>43987</v>
      </c>
      <c r="BM210" s="14" t="s">
        <v>859</v>
      </c>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336">
        <f>WORKDAY(BJ210,20)</f>
        <v>44116</v>
      </c>
      <c r="CR210" s="336">
        <f ca="1">IF(BM210&gt;0,WORKDAY(BK210,20),"-")</f>
        <v>44015</v>
      </c>
      <c r="CS210" s="336">
        <v>44033</v>
      </c>
      <c r="CT210" s="325" t="s">
        <v>905</v>
      </c>
      <c r="CU210" s="143">
        <v>1</v>
      </c>
      <c r="CV210" s="41">
        <f>WORKDAY(CQ210,10)</f>
        <v>44130</v>
      </c>
      <c r="CW210" s="41">
        <f ca="1">IF(CT210&gt;0,WORKDAY(CR210,10),"-")</f>
        <v>44029</v>
      </c>
      <c r="CX210" s="14"/>
      <c r="CY210" s="14"/>
      <c r="CZ210" s="41" t="str">
        <f>IF(CY210&gt;0,WORKDAY(CV210,10),"-")</f>
        <v>-</v>
      </c>
      <c r="DA210" s="41" t="str">
        <f>IF(CY210&gt;0,WORKDAY(CW210,10),"-")</f>
        <v>-</v>
      </c>
      <c r="DB210" s="14"/>
      <c r="DC210" s="14"/>
      <c r="DD210" s="143"/>
      <c r="DE210" s="41" t="str">
        <f>IF(DC210&gt;0,WORKDAY(CZ210,10),"-")</f>
        <v>-</v>
      </c>
      <c r="DF210" s="41" t="str">
        <f>IF(DC210&gt;0,WORKDAY(DA210,10),"-")</f>
        <v>-</v>
      </c>
      <c r="DG210" s="14"/>
      <c r="DH210" s="14"/>
      <c r="DI210" s="41" t="str">
        <f>IF(DH210&gt;0,WORKDAY(DE210,10),"-")</f>
        <v>-</v>
      </c>
      <c r="DJ210" s="41" t="str">
        <f>IF(DH210&gt;0,WORKDAY(DF210,10),"-")</f>
        <v>-</v>
      </c>
      <c r="DK210" s="14"/>
      <c r="DL210" s="14"/>
      <c r="DM210" s="143"/>
      <c r="DN210" s="41" t="str">
        <f>IF(DL210&gt;0,WORKDAY(DI210,10),"-")</f>
        <v>-</v>
      </c>
      <c r="DO210" s="41" t="str">
        <f>IF(DL210&gt;0,WORKDAY(DJ210,10),"-")</f>
        <v>-</v>
      </c>
      <c r="DP210" s="14"/>
      <c r="DQ210" s="14"/>
      <c r="DR210" s="41" t="str">
        <f>IF(DQ210&gt;0,WORKDAY(DN210,10),"-")</f>
        <v>-</v>
      </c>
      <c r="DS210" s="41" t="str">
        <f>IF(DQ210&gt;0,WORKDAY(DO210,10),"-")</f>
        <v>-</v>
      </c>
      <c r="DT210" s="14"/>
      <c r="DU210" s="14"/>
      <c r="DV210" s="205"/>
      <c r="DW210" s="41" t="str">
        <f>IF(DU210&gt;0,WORKDAY(DR210,10),"-")</f>
        <v>-</v>
      </c>
      <c r="DX210" s="41" t="str">
        <f>IF(DU210&gt;0,WORKDAY(DS210,10),"-")</f>
        <v>-</v>
      </c>
      <c r="DY210" s="14"/>
      <c r="DZ210" s="14"/>
      <c r="EA210" s="41" t="str">
        <f>IF(DZ210&gt;0,WORKDAY(DW210,10),"-")</f>
        <v>-</v>
      </c>
      <c r="EB210" s="41" t="str">
        <f>IF(DZ210&gt;0,WORKDAY(DX210,10),"-")</f>
        <v>-</v>
      </c>
      <c r="EC210" s="14"/>
      <c r="ED210" s="14"/>
      <c r="EE210" s="205"/>
      <c r="EF210" s="41" t="str">
        <f>IF(ED210&gt;0,WORKDAY(EA210,10),"-")</f>
        <v>-</v>
      </c>
      <c r="EG210" s="41" t="str">
        <f>IF(ED210&gt;0,WORKDAY(EB210,10),"-")</f>
        <v>-</v>
      </c>
      <c r="EH210" s="14"/>
      <c r="EI210" s="14"/>
      <c r="EJ210" s="41" t="str">
        <f>IF(EI210&gt;0,WORKDAY(EF210,10),"-")</f>
        <v>-</v>
      </c>
      <c r="EK210" s="41" t="str">
        <f>IF(EI210&gt;0,WORKDAY(EG210,10),"-")</f>
        <v>-</v>
      </c>
      <c r="EL210" s="14"/>
      <c r="EM210" s="14"/>
      <c r="EN210" s="205"/>
      <c r="EO210" s="41" t="str">
        <f>IF(EM210&gt;0,WORKDAY(EJ210,10),"-")</f>
        <v>-</v>
      </c>
      <c r="EP210" s="41" t="str">
        <f>IF(EM210&gt;0,WORKDAY(EK210,10),"-")</f>
        <v>-</v>
      </c>
      <c r="EQ210" s="14"/>
      <c r="ER210" s="14"/>
      <c r="ES210" s="41" t="str">
        <f>IF(ER210&gt;0,WORKDAY(EO210,10),"-")</f>
        <v>-</v>
      </c>
      <c r="ET210" s="41" t="str">
        <f>IF(ER210&gt;0,WORKDAY(EP210,10),"-")</f>
        <v>-</v>
      </c>
      <c r="EU210" s="14"/>
      <c r="EV210" s="14"/>
      <c r="EW210" s="205"/>
      <c r="EX210" s="41" t="str">
        <f>IF(EV210&gt;0,WORKDAY(ES210,10),"-")</f>
        <v>-</v>
      </c>
      <c r="EY210" s="41" t="str">
        <f>IF(EV210&gt;0,WORKDAY(ET210,10),"-")</f>
        <v>-</v>
      </c>
      <c r="EZ210" s="14"/>
      <c r="FA210" s="14"/>
      <c r="FB210" s="41" t="str">
        <f>IF(FA210&gt;0,WORKDAY(EX210,10),"-")</f>
        <v>-</v>
      </c>
      <c r="FC210" s="41" t="str">
        <f>IF(FA210&gt;0,WORKDAY(EY210,10),"-")</f>
        <v>-</v>
      </c>
      <c r="FD210" s="14"/>
      <c r="FE210" s="14"/>
      <c r="FF210" s="295"/>
      <c r="FG210" s="41">
        <v>43622</v>
      </c>
      <c r="FH210" s="41">
        <f t="shared" ca="1" si="210"/>
        <v>44089</v>
      </c>
      <c r="FI210" s="41"/>
      <c r="FJ210" s="14"/>
      <c r="FK210" s="41" t="str">
        <f>IF(FJ210&gt;0,WORKDAY(FG210,10),"-")</f>
        <v>-</v>
      </c>
      <c r="FL210" s="41" t="str">
        <f>IF(FJ210&gt;0,WORKDAY(FH210,10),"-")</f>
        <v>-</v>
      </c>
      <c r="FM210" s="14"/>
      <c r="FN210" s="14"/>
      <c r="FO210" s="143"/>
      <c r="FP210" s="41">
        <v>43622</v>
      </c>
      <c r="FQ210" s="41" t="str">
        <f t="shared" si="211"/>
        <v>-</v>
      </c>
      <c r="FR210" s="14"/>
      <c r="FS210" s="14"/>
      <c r="FT210" s="41" t="str">
        <f>IF(FS210&gt;0,WORKDAY(FP210,10),"-")</f>
        <v>-</v>
      </c>
      <c r="FU210" s="41" t="str">
        <f>IF(FS210&gt;0,WORKDAY(FQ210,10),"-")</f>
        <v>-</v>
      </c>
      <c r="FV210" s="14"/>
      <c r="FW210" s="14"/>
      <c r="FX210" s="205"/>
      <c r="FY210" s="41">
        <v>43622</v>
      </c>
      <c r="FZ210" s="41" t="str">
        <f t="shared" si="212"/>
        <v>-</v>
      </c>
      <c r="GA210" s="14"/>
      <c r="GB210" s="14"/>
      <c r="GC210" s="41" t="str">
        <f>IF(GB210&gt;0,WORKDAY(FY210,10),"-")</f>
        <v>-</v>
      </c>
      <c r="GD210" s="41" t="str">
        <f>IF(GB210&gt;0,WORKDAY(FZ210,10),"-")</f>
        <v>-</v>
      </c>
      <c r="GE210" s="14"/>
      <c r="GF210" s="14"/>
      <c r="GG210" s="205"/>
      <c r="GH210" s="41"/>
      <c r="GI210" s="41"/>
      <c r="GJ210" s="14"/>
      <c r="GK210" s="14"/>
      <c r="GL210" s="41" t="str">
        <f>IF(GK210&gt;0,WORKDAY(GH210,10),"-")</f>
        <v>-</v>
      </c>
      <c r="GM210" s="41" t="str">
        <f>IF(GK210&gt;0,WORKDAY(GI210,10),"-")</f>
        <v>-</v>
      </c>
      <c r="GN210" s="14"/>
      <c r="GO210" s="14"/>
      <c r="GP210" s="228"/>
      <c r="GQ210" s="295"/>
      <c r="GR210" s="295"/>
      <c r="GS210" s="295"/>
      <c r="GT210" s="295"/>
      <c r="GU210" s="295"/>
      <c r="GV210" s="295"/>
      <c r="GW210" s="295"/>
      <c r="GX210" s="295"/>
      <c r="GY210" s="295"/>
      <c r="GZ210" s="147"/>
      <c r="HA210" s="143">
        <f t="shared" ca="1" si="164"/>
        <v>1</v>
      </c>
      <c r="HB210" s="44">
        <f t="shared" ca="1" si="165"/>
        <v>1.3819095477386936E-3</v>
      </c>
      <c r="HC210" s="44">
        <f t="shared" ca="1" si="166"/>
        <v>2.5125628140703518E-3</v>
      </c>
      <c r="HD210" s="44">
        <f t="shared" ca="1" si="167"/>
        <v>2.2357723577235778E-3</v>
      </c>
      <c r="HE210" s="44">
        <f t="shared" ca="1" si="168"/>
        <v>4.0650406504065045E-3</v>
      </c>
      <c r="HF210" s="44"/>
      <c r="HG210" s="44"/>
      <c r="HH210" s="261"/>
      <c r="HI210" s="14" t="str">
        <f t="shared" si="169"/>
        <v>GA</v>
      </c>
      <c r="HJ210" s="41">
        <f t="shared" si="170"/>
        <v>43987</v>
      </c>
      <c r="HK210" s="267" t="str">
        <f t="shared" si="171"/>
        <v>A1</v>
      </c>
      <c r="HL210" s="268" t="str">
        <f t="shared" si="172"/>
        <v>0055-P2-GA1-CPC-TRM-00504</v>
      </c>
      <c r="HM210" s="320">
        <v>1</v>
      </c>
      <c r="HN210" t="s">
        <v>832</v>
      </c>
      <c r="HO210" s="351">
        <f t="shared" si="173"/>
        <v>1</v>
      </c>
      <c r="HP210" s="351" t="str">
        <f t="shared" si="174"/>
        <v>не выгружено 00</v>
      </c>
      <c r="HQ210" s="351" t="str">
        <f t="shared" si="175"/>
        <v>выгружено A1</v>
      </c>
      <c r="HR210" s="351">
        <f t="shared" si="176"/>
        <v>1</v>
      </c>
      <c r="HS210" s="351" t="b">
        <f t="shared" si="177"/>
        <v>0</v>
      </c>
      <c r="HT210" s="351" t="str">
        <f t="shared" si="178"/>
        <v>Выпустить в 00</v>
      </c>
      <c r="HU210" s="351" t="str">
        <f t="shared" si="179"/>
        <v>0055-P2-CPC-GA1-TRM-00409</v>
      </c>
      <c r="HV210" s="351">
        <f t="shared" si="180"/>
        <v>43987</v>
      </c>
      <c r="HW210" s="351" t="str">
        <f t="shared" si="181"/>
        <v>0055-P2-CPC-GA1-TRM-00409</v>
      </c>
      <c r="HX210" s="351">
        <f t="shared" si="182"/>
        <v>44033</v>
      </c>
      <c r="HY210" s="364"/>
      <c r="HZ210" s="361" t="str">
        <f t="shared" si="183"/>
        <v>выгружено</v>
      </c>
      <c r="IA210" s="361" t="str">
        <f t="shared" si="184"/>
        <v>A1</v>
      </c>
      <c r="IB210" s="361">
        <f t="shared" si="185"/>
        <v>1</v>
      </c>
      <c r="IC210" s="361">
        <f t="shared" si="186"/>
        <v>1</v>
      </c>
      <c r="ID210" s="351" t="str">
        <f t="shared" si="187"/>
        <v>1</v>
      </c>
      <c r="IE210" s="351" t="s">
        <v>894</v>
      </c>
      <c r="IF210" s="356">
        <v>1</v>
      </c>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row>
    <row r="211" spans="1:287" s="1" customFormat="1" ht="42.75" customHeight="1">
      <c r="A211" s="15"/>
      <c r="B211" s="31" t="s">
        <v>164</v>
      </c>
      <c r="C211" s="31" t="s">
        <v>165</v>
      </c>
      <c r="D211" s="14"/>
      <c r="E211" s="14"/>
      <c r="F211" s="14"/>
      <c r="G211" s="14"/>
      <c r="H211" s="14" t="s">
        <v>723</v>
      </c>
      <c r="I211" s="14" t="s">
        <v>724</v>
      </c>
      <c r="J211" s="14"/>
      <c r="K211" s="14"/>
      <c r="L211" s="14"/>
      <c r="M211" s="14"/>
      <c r="N211" s="14"/>
      <c r="O211" s="14"/>
      <c r="P211" s="14" t="s">
        <v>727</v>
      </c>
      <c r="Q211" s="14" t="s">
        <v>728</v>
      </c>
      <c r="R211" s="14" t="s">
        <v>215</v>
      </c>
      <c r="S211" s="14" t="s">
        <v>399</v>
      </c>
      <c r="T211" s="14" t="s">
        <v>408</v>
      </c>
      <c r="U211" s="14" t="s">
        <v>166</v>
      </c>
      <c r="V211" s="14"/>
      <c r="W211" s="31" t="str">
        <f>CONCATENATE(X211,"-",Y211,"-",Z211,AA211,,AB211,"-",AC211)</f>
        <v>4-11-JSCC-0001</v>
      </c>
      <c r="X211" s="31">
        <v>4</v>
      </c>
      <c r="Y211" s="31" t="s">
        <v>190</v>
      </c>
      <c r="Z211" s="31" t="s">
        <v>337</v>
      </c>
      <c r="AA211" s="31" t="s">
        <v>331</v>
      </c>
      <c r="AB211" s="31"/>
      <c r="AC211" s="31" t="s">
        <v>194</v>
      </c>
      <c r="AD211" s="14"/>
      <c r="AE211" s="31">
        <v>3</v>
      </c>
      <c r="AF211" s="31" t="s">
        <v>189</v>
      </c>
      <c r="AG211" s="31" t="s">
        <v>190</v>
      </c>
      <c r="AH211" s="31">
        <v>422</v>
      </c>
      <c r="AI211" s="31" t="s">
        <v>194</v>
      </c>
      <c r="AJ211" s="14"/>
      <c r="AK211" s="14"/>
      <c r="AL211" s="14" t="s">
        <v>128</v>
      </c>
      <c r="AM211" s="14"/>
      <c r="AN211" s="14" t="s">
        <v>177</v>
      </c>
      <c r="AO211" s="14" t="str">
        <f>CONCATENATE("0055-",B211,"-",C211,"-","4",".",AE211,".",AF211,".",AG211,".",AH211,"-",AL211,".",AN211,"-",AI211)</f>
        <v>0055-CPC-GA1-4.3.3.11.422-ATH2.V0-0001</v>
      </c>
      <c r="AP211" s="14" t="str">
        <f>CONCATENATE("0055-",B211,"-",C211,"-","4",".",AE211,".",AF211,".",AG211,".",AH211,"-",AL211,"-",AN211,"-",AI211,"_",BD211,"_",U211)</f>
        <v>0055-CPC-GA1-4.3.3.11.422-ATH2-V0-0001_A1_ER</v>
      </c>
      <c r="AQ211" s="21" t="s">
        <v>428</v>
      </c>
      <c r="AR211" s="21" t="s">
        <v>434</v>
      </c>
      <c r="AS211" s="21"/>
      <c r="AT211" s="21"/>
      <c r="AU211" s="21" t="s">
        <v>351</v>
      </c>
      <c r="AV211" s="21" t="s">
        <v>367</v>
      </c>
      <c r="AW211" s="21" t="str">
        <f>CONCATENATE(AQ211," ",AS211,CHAR(10),W211,CHAR(10),AU211)</f>
        <v>SIS Control Cabinet 
4-11-JSCC-0001
General view drawings</v>
      </c>
      <c r="AX211" s="21" t="str">
        <f>CONCATENATE(AR211," ",AT211,CHAR(10),W211,CHAR(10),AV211)</f>
        <v>Шкаф системный ПАЗ 
4-11-JSCC-0001
Чертеж общего вида</v>
      </c>
      <c r="AY211" s="14"/>
      <c r="AZ211" s="14" t="s">
        <v>798</v>
      </c>
      <c r="BA211" s="14" t="s">
        <v>600</v>
      </c>
      <c r="BB211" s="14" t="str">
        <f t="shared" si="190"/>
        <v>A1</v>
      </c>
      <c r="BC211" s="14" t="str">
        <f t="shared" si="213"/>
        <v>IFR</v>
      </c>
      <c r="BD211" s="14" t="str">
        <f>BB211</f>
        <v>A1</v>
      </c>
      <c r="BE211" s="14"/>
      <c r="BF211" s="14"/>
      <c r="BG211" s="20"/>
      <c r="BH211" s="14"/>
      <c r="BI211" s="14"/>
      <c r="BJ211" s="336">
        <v>44088</v>
      </c>
      <c r="BK211" s="336">
        <f ca="1">IF(BM211&gt;0,BL211,IF(BJ211&lt;TODAY(),TODAY()+10,BJ211))</f>
        <v>43987</v>
      </c>
      <c r="BL211" s="41">
        <v>43987</v>
      </c>
      <c r="BM211" s="14" t="s">
        <v>859</v>
      </c>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336">
        <f>WORKDAY(BJ211,20)</f>
        <v>44116</v>
      </c>
      <c r="CR211" s="336">
        <f ca="1">IF(BM211&gt;0,WORKDAY(BK211,20),"-")</f>
        <v>44015</v>
      </c>
      <c r="CS211" s="336">
        <v>44033</v>
      </c>
      <c r="CT211" s="325" t="s">
        <v>905</v>
      </c>
      <c r="CU211" s="143">
        <v>1</v>
      </c>
      <c r="CV211" s="41">
        <f>WORKDAY(CQ211,10)</f>
        <v>44130</v>
      </c>
      <c r="CW211" s="41">
        <f ca="1">IF(CT211&gt;0,WORKDAY(CR211,10),"-")</f>
        <v>44029</v>
      </c>
      <c r="CX211" s="14"/>
      <c r="CY211" s="14"/>
      <c r="CZ211" s="41" t="str">
        <f>IF(CY211&gt;0,WORKDAY(CV211,10),"-")</f>
        <v>-</v>
      </c>
      <c r="DA211" s="41" t="str">
        <f>IF(CY211&gt;0,WORKDAY(CW211,10),"-")</f>
        <v>-</v>
      </c>
      <c r="DB211" s="14"/>
      <c r="DC211" s="14"/>
      <c r="DD211" s="143"/>
      <c r="DE211" s="41" t="str">
        <f>IF(DC211&gt;0,WORKDAY(CZ211,10),"-")</f>
        <v>-</v>
      </c>
      <c r="DF211" s="41" t="str">
        <f>IF(DC211&gt;0,WORKDAY(DA211,10),"-")</f>
        <v>-</v>
      </c>
      <c r="DG211" s="14"/>
      <c r="DH211" s="14"/>
      <c r="DI211" s="41" t="str">
        <f>IF(DH211&gt;0,WORKDAY(DE211,10),"-")</f>
        <v>-</v>
      </c>
      <c r="DJ211" s="41" t="str">
        <f>IF(DH211&gt;0,WORKDAY(DF211,10),"-")</f>
        <v>-</v>
      </c>
      <c r="DK211" s="14"/>
      <c r="DL211" s="14"/>
      <c r="DM211" s="143"/>
      <c r="DN211" s="41" t="str">
        <f>IF(DL211&gt;0,WORKDAY(DI211,10),"-")</f>
        <v>-</v>
      </c>
      <c r="DO211" s="41" t="str">
        <f>IF(DL211&gt;0,WORKDAY(DJ211,10),"-")</f>
        <v>-</v>
      </c>
      <c r="DP211" s="14"/>
      <c r="DQ211" s="14"/>
      <c r="DR211" s="41" t="str">
        <f>IF(DQ211&gt;0,WORKDAY(DN211,10),"-")</f>
        <v>-</v>
      </c>
      <c r="DS211" s="41" t="str">
        <f>IF(DQ211&gt;0,WORKDAY(DO211,10),"-")</f>
        <v>-</v>
      </c>
      <c r="DT211" s="14"/>
      <c r="DU211" s="14"/>
      <c r="DV211" s="205"/>
      <c r="DW211" s="41" t="str">
        <f>IF(DU211&gt;0,WORKDAY(DR211,10),"-")</f>
        <v>-</v>
      </c>
      <c r="DX211" s="41" t="str">
        <f>IF(DU211&gt;0,WORKDAY(DS211,10),"-")</f>
        <v>-</v>
      </c>
      <c r="DY211" s="14"/>
      <c r="DZ211" s="14"/>
      <c r="EA211" s="41" t="str">
        <f>IF(DZ211&gt;0,WORKDAY(DW211,10),"-")</f>
        <v>-</v>
      </c>
      <c r="EB211" s="41" t="str">
        <f>IF(DZ211&gt;0,WORKDAY(DX211,10),"-")</f>
        <v>-</v>
      </c>
      <c r="EC211" s="14"/>
      <c r="ED211" s="14"/>
      <c r="EE211" s="205"/>
      <c r="EF211" s="41" t="str">
        <f>IF(ED211&gt;0,WORKDAY(EA211,10),"-")</f>
        <v>-</v>
      </c>
      <c r="EG211" s="41" t="str">
        <f>IF(ED211&gt;0,WORKDAY(EB211,10),"-")</f>
        <v>-</v>
      </c>
      <c r="EH211" s="14"/>
      <c r="EI211" s="14"/>
      <c r="EJ211" s="41" t="str">
        <f>IF(EI211&gt;0,WORKDAY(EF211,10),"-")</f>
        <v>-</v>
      </c>
      <c r="EK211" s="41" t="str">
        <f>IF(EI211&gt;0,WORKDAY(EG211,10),"-")</f>
        <v>-</v>
      </c>
      <c r="EL211" s="14"/>
      <c r="EM211" s="14"/>
      <c r="EN211" s="205"/>
      <c r="EO211" s="41" t="str">
        <f>IF(EM211&gt;0,WORKDAY(EJ211,10),"-")</f>
        <v>-</v>
      </c>
      <c r="EP211" s="41" t="str">
        <f>IF(EM211&gt;0,WORKDAY(EK211,10),"-")</f>
        <v>-</v>
      </c>
      <c r="EQ211" s="14"/>
      <c r="ER211" s="14"/>
      <c r="ES211" s="41" t="str">
        <f>IF(ER211&gt;0,WORKDAY(EO211,10),"-")</f>
        <v>-</v>
      </c>
      <c r="ET211" s="41" t="str">
        <f>IF(ER211&gt;0,WORKDAY(EP211,10),"-")</f>
        <v>-</v>
      </c>
      <c r="EU211" s="14"/>
      <c r="EV211" s="14"/>
      <c r="EW211" s="205"/>
      <c r="EX211" s="41" t="str">
        <f>IF(EV211&gt;0,WORKDAY(ES211,10),"-")</f>
        <v>-</v>
      </c>
      <c r="EY211" s="41" t="str">
        <f>IF(EV211&gt;0,WORKDAY(ET211,10),"-")</f>
        <v>-</v>
      </c>
      <c r="EZ211" s="14"/>
      <c r="FA211" s="14"/>
      <c r="FB211" s="41" t="str">
        <f>IF(FA211&gt;0,WORKDAY(EX211,10),"-")</f>
        <v>-</v>
      </c>
      <c r="FC211" s="41" t="str">
        <f>IF(FA211&gt;0,WORKDAY(EY211,10),"-")</f>
        <v>-</v>
      </c>
      <c r="FD211" s="14"/>
      <c r="FE211" s="14"/>
      <c r="FF211" s="295"/>
      <c r="FG211" s="41">
        <v>43622</v>
      </c>
      <c r="FH211" s="41">
        <f t="shared" ca="1" si="210"/>
        <v>44089</v>
      </c>
      <c r="FI211" s="41"/>
      <c r="FJ211" s="14"/>
      <c r="FK211" s="41" t="str">
        <f>IF(FJ211&gt;0,WORKDAY(FG211,10),"-")</f>
        <v>-</v>
      </c>
      <c r="FL211" s="41" t="str">
        <f>IF(FJ211&gt;0,WORKDAY(FH211,10),"-")</f>
        <v>-</v>
      </c>
      <c r="FM211" s="14"/>
      <c r="FN211" s="14"/>
      <c r="FO211" s="143"/>
      <c r="FP211" s="41">
        <v>43622</v>
      </c>
      <c r="FQ211" s="41" t="str">
        <f t="shared" si="211"/>
        <v>-</v>
      </c>
      <c r="FR211" s="14"/>
      <c r="FS211" s="14"/>
      <c r="FT211" s="41" t="str">
        <f>IF(FS211&gt;0,WORKDAY(FP211,10),"-")</f>
        <v>-</v>
      </c>
      <c r="FU211" s="41" t="str">
        <f>IF(FS211&gt;0,WORKDAY(FQ211,10),"-")</f>
        <v>-</v>
      </c>
      <c r="FV211" s="14"/>
      <c r="FW211" s="14"/>
      <c r="FX211" s="205"/>
      <c r="FY211" s="41">
        <v>43622</v>
      </c>
      <c r="FZ211" s="41" t="str">
        <f t="shared" si="212"/>
        <v>-</v>
      </c>
      <c r="GA211" s="14"/>
      <c r="GB211" s="14"/>
      <c r="GC211" s="41" t="str">
        <f>IF(GB211&gt;0,WORKDAY(FY211,10),"-")</f>
        <v>-</v>
      </c>
      <c r="GD211" s="41" t="str">
        <f>IF(GB211&gt;0,WORKDAY(FZ211,10),"-")</f>
        <v>-</v>
      </c>
      <c r="GE211" s="14"/>
      <c r="GF211" s="14"/>
      <c r="GG211" s="205"/>
      <c r="GH211" s="41"/>
      <c r="GI211" s="41"/>
      <c r="GJ211" s="14"/>
      <c r="GK211" s="14"/>
      <c r="GL211" s="41" t="str">
        <f>IF(GK211&gt;0,WORKDAY(GH211,10),"-")</f>
        <v>-</v>
      </c>
      <c r="GM211" s="41" t="str">
        <f>IF(GK211&gt;0,WORKDAY(GI211,10),"-")</f>
        <v>-</v>
      </c>
      <c r="GN211" s="14"/>
      <c r="GO211" s="14"/>
      <c r="GP211" s="228"/>
      <c r="GQ211" s="295"/>
      <c r="GR211" s="295"/>
      <c r="GS211" s="295"/>
      <c r="GT211" s="295"/>
      <c r="GU211" s="295"/>
      <c r="GV211" s="295"/>
      <c r="GW211" s="295"/>
      <c r="GX211" s="295"/>
      <c r="GY211" s="295"/>
      <c r="GZ211" s="147"/>
      <c r="HA211" s="143">
        <f t="shared" ca="1" si="164"/>
        <v>1</v>
      </c>
      <c r="HB211" s="44">
        <f t="shared" ca="1" si="165"/>
        <v>1.3819095477386936E-3</v>
      </c>
      <c r="HC211" s="44">
        <f t="shared" ca="1" si="166"/>
        <v>2.5125628140703518E-3</v>
      </c>
      <c r="HD211" s="44">
        <f t="shared" ca="1" si="167"/>
        <v>2.2357723577235778E-3</v>
      </c>
      <c r="HE211" s="44">
        <f t="shared" ca="1" si="168"/>
        <v>4.0650406504065045E-3</v>
      </c>
      <c r="HF211" s="44"/>
      <c r="HG211" s="44"/>
      <c r="HH211" s="261"/>
      <c r="HI211" s="14" t="str">
        <f t="shared" si="169"/>
        <v>GA</v>
      </c>
      <c r="HJ211" s="41">
        <f t="shared" si="170"/>
        <v>43987</v>
      </c>
      <c r="HK211" s="267" t="str">
        <f t="shared" si="171"/>
        <v>A1</v>
      </c>
      <c r="HL211" s="268" t="str">
        <f t="shared" si="172"/>
        <v>0055-P2-GA1-CPC-TRM-00504</v>
      </c>
      <c r="HM211" s="320">
        <v>1</v>
      </c>
      <c r="HN211" t="s">
        <v>832</v>
      </c>
      <c r="HO211" s="351">
        <f t="shared" si="173"/>
        <v>1</v>
      </c>
      <c r="HP211" s="351" t="str">
        <f t="shared" si="174"/>
        <v>не выгружено 00</v>
      </c>
      <c r="HQ211" s="351" t="str">
        <f t="shared" si="175"/>
        <v>выгружено A1</v>
      </c>
      <c r="HR211" s="351">
        <f t="shared" si="176"/>
        <v>1</v>
      </c>
      <c r="HS211" s="351" t="b">
        <f t="shared" si="177"/>
        <v>0</v>
      </c>
      <c r="HT211" s="351" t="str">
        <f t="shared" si="178"/>
        <v>Выпустить в 00</v>
      </c>
      <c r="HU211" s="351" t="str">
        <f t="shared" si="179"/>
        <v>0055-P2-CPC-GA1-TRM-00409</v>
      </c>
      <c r="HV211" s="351">
        <f t="shared" si="180"/>
        <v>43987</v>
      </c>
      <c r="HW211" s="351" t="str">
        <f t="shared" si="181"/>
        <v>0055-P2-CPC-GA1-TRM-00409</v>
      </c>
      <c r="HX211" s="351">
        <f t="shared" si="182"/>
        <v>44033</v>
      </c>
      <c r="HY211" s="364"/>
      <c r="HZ211" s="361" t="str">
        <f t="shared" si="183"/>
        <v>выгружено</v>
      </c>
      <c r="IA211" s="361" t="str">
        <f t="shared" si="184"/>
        <v>A1</v>
      </c>
      <c r="IB211" s="361">
        <f t="shared" si="185"/>
        <v>1</v>
      </c>
      <c r="IC211" s="361">
        <f t="shared" si="186"/>
        <v>1</v>
      </c>
      <c r="ID211" s="351" t="str">
        <f t="shared" si="187"/>
        <v>1</v>
      </c>
      <c r="IE211" s="351" t="s">
        <v>894</v>
      </c>
      <c r="IF211" s="356">
        <v>1</v>
      </c>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row>
    <row r="212" spans="1:287" s="1" customFormat="1" ht="42.75" customHeight="1">
      <c r="A212" s="15"/>
      <c r="B212" s="31" t="s">
        <v>164</v>
      </c>
      <c r="C212" s="31" t="s">
        <v>165</v>
      </c>
      <c r="D212" s="14"/>
      <c r="E212" s="14"/>
      <c r="F212" s="14"/>
      <c r="G212" s="14"/>
      <c r="H212" s="14" t="s">
        <v>723</v>
      </c>
      <c r="I212" s="14" t="s">
        <v>724</v>
      </c>
      <c r="J212" s="14"/>
      <c r="K212" s="14"/>
      <c r="L212" s="14"/>
      <c r="M212" s="14"/>
      <c r="N212" s="14"/>
      <c r="O212" s="14"/>
      <c r="P212" s="14" t="s">
        <v>727</v>
      </c>
      <c r="Q212" s="14" t="s">
        <v>728</v>
      </c>
      <c r="R212" s="14" t="s">
        <v>215</v>
      </c>
      <c r="S212" s="14" t="s">
        <v>399</v>
      </c>
      <c r="T212" s="14" t="s">
        <v>408</v>
      </c>
      <c r="U212" s="14" t="s">
        <v>166</v>
      </c>
      <c r="V212" s="14"/>
      <c r="W212" s="31" t="str">
        <f>CONCATENATE(X212,"-",Y212,"-",Z212,AA212,,AB212,"-",AC212)</f>
        <v>4-11-JSCC-0001</v>
      </c>
      <c r="X212" s="31">
        <v>4</v>
      </c>
      <c r="Y212" s="31" t="s">
        <v>190</v>
      </c>
      <c r="Z212" s="31" t="s">
        <v>337</v>
      </c>
      <c r="AA212" s="31" t="s">
        <v>331</v>
      </c>
      <c r="AB212" s="31"/>
      <c r="AC212" s="31" t="s">
        <v>194</v>
      </c>
      <c r="AD212" s="14"/>
      <c r="AE212" s="31">
        <v>3</v>
      </c>
      <c r="AF212" s="31" t="s">
        <v>189</v>
      </c>
      <c r="AG212" s="31" t="s">
        <v>190</v>
      </c>
      <c r="AH212" s="31">
        <v>422</v>
      </c>
      <c r="AI212" s="31" t="s">
        <v>194</v>
      </c>
      <c r="AJ212" s="14"/>
      <c r="AK212" s="14"/>
      <c r="AL212" s="14" t="s">
        <v>128</v>
      </c>
      <c r="AM212" s="14"/>
      <c r="AN212" s="14" t="s">
        <v>178</v>
      </c>
      <c r="AO212" s="14" t="str">
        <f>CONCATENATE("0055-",B212,"-",C212,"-","4",".",AE212,".",AF212,".",AG212,".",AH212,"-",AL212,".",AN212,"-",AI212)</f>
        <v>0055-CPC-GA1-4.3.3.11.422-ATH2.SB-0001</v>
      </c>
      <c r="AP212" s="14" t="str">
        <f>CONCATENATE("0055-",B212,"-",C212,"-","4",".",AE212,".",AF212,".",AG212,".",AH212,"-",AL212,"-",AN212,"-",AI212,"_",BD212,"_",U212)</f>
        <v>0055-CPC-GA1-4.3.3.11.422-ATH2-SB-0001_A1_ER</v>
      </c>
      <c r="AQ212" s="21" t="s">
        <v>428</v>
      </c>
      <c r="AR212" s="21" t="s">
        <v>434</v>
      </c>
      <c r="AS212" s="21"/>
      <c r="AT212" s="21"/>
      <c r="AU212" s="21" t="s">
        <v>352</v>
      </c>
      <c r="AV212" s="21" t="s">
        <v>368</v>
      </c>
      <c r="AW212" s="21" t="str">
        <f>CONCATENATE(AQ212," ",AS212,CHAR(10),W212,CHAR(10),AU212)</f>
        <v>SIS Control Cabinet 
4-11-JSCC-0001
Electrical circuits</v>
      </c>
      <c r="AX212" s="21" t="str">
        <f>CONCATENATE(AR212," ",AT212,CHAR(10),W212,CHAR(10),AV212)</f>
        <v>Шкаф системный ПАЗ 
4-11-JSCC-0001
Схема электрическая принципиальная</v>
      </c>
      <c r="AY212" s="14"/>
      <c r="AZ212" s="14" t="s">
        <v>798</v>
      </c>
      <c r="BA212" s="14" t="s">
        <v>600</v>
      </c>
      <c r="BB212" s="14" t="str">
        <f t="shared" si="190"/>
        <v>A1</v>
      </c>
      <c r="BC212" s="14" t="str">
        <f t="shared" si="213"/>
        <v>IFR</v>
      </c>
      <c r="BD212" s="14" t="str">
        <f>BB212</f>
        <v>A1</v>
      </c>
      <c r="BE212" s="14"/>
      <c r="BF212" s="14"/>
      <c r="BG212" s="20"/>
      <c r="BH212" s="14"/>
      <c r="BI212" s="14"/>
      <c r="BJ212" s="336">
        <v>44088</v>
      </c>
      <c r="BK212" s="336">
        <f ca="1">IF(BM212&gt;0,BL212,IF(BJ212&lt;TODAY(),TODAY()+10,BJ212))</f>
        <v>43987</v>
      </c>
      <c r="BL212" s="41">
        <v>43987</v>
      </c>
      <c r="BM212" s="14" t="s">
        <v>859</v>
      </c>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336">
        <f>WORKDAY(BJ212,20)</f>
        <v>44116</v>
      </c>
      <c r="CR212" s="336">
        <f ca="1">IF(BM212&gt;0,WORKDAY(BK212,20),"-")</f>
        <v>44015</v>
      </c>
      <c r="CS212" s="336">
        <v>44033</v>
      </c>
      <c r="CT212" s="325" t="s">
        <v>905</v>
      </c>
      <c r="CU212" s="143">
        <v>1</v>
      </c>
      <c r="CV212" s="41">
        <f>WORKDAY(CQ212,10)</f>
        <v>44130</v>
      </c>
      <c r="CW212" s="41">
        <f ca="1">IF(CT212&gt;0,WORKDAY(CR212,10),"-")</f>
        <v>44029</v>
      </c>
      <c r="CX212" s="14"/>
      <c r="CY212" s="14"/>
      <c r="CZ212" s="41" t="str">
        <f>IF(CY212&gt;0,WORKDAY(CV212,10),"-")</f>
        <v>-</v>
      </c>
      <c r="DA212" s="41" t="str">
        <f>IF(CY212&gt;0,WORKDAY(CW212,10),"-")</f>
        <v>-</v>
      </c>
      <c r="DB212" s="14"/>
      <c r="DC212" s="14"/>
      <c r="DD212" s="143"/>
      <c r="DE212" s="41" t="str">
        <f>IF(DC212&gt;0,WORKDAY(CZ212,10),"-")</f>
        <v>-</v>
      </c>
      <c r="DF212" s="41" t="str">
        <f>IF(DC212&gt;0,WORKDAY(DA212,10),"-")</f>
        <v>-</v>
      </c>
      <c r="DG212" s="14"/>
      <c r="DH212" s="14"/>
      <c r="DI212" s="41" t="str">
        <f>IF(DH212&gt;0,WORKDAY(DE212,10),"-")</f>
        <v>-</v>
      </c>
      <c r="DJ212" s="41" t="str">
        <f>IF(DH212&gt;0,WORKDAY(DF212,10),"-")</f>
        <v>-</v>
      </c>
      <c r="DK212" s="14"/>
      <c r="DL212" s="14"/>
      <c r="DM212" s="143"/>
      <c r="DN212" s="41" t="str">
        <f>IF(DL212&gt;0,WORKDAY(DI212,10),"-")</f>
        <v>-</v>
      </c>
      <c r="DO212" s="41" t="str">
        <f>IF(DL212&gt;0,WORKDAY(DJ212,10),"-")</f>
        <v>-</v>
      </c>
      <c r="DP212" s="14"/>
      <c r="DQ212" s="14"/>
      <c r="DR212" s="41" t="str">
        <f>IF(DQ212&gt;0,WORKDAY(DN212,10),"-")</f>
        <v>-</v>
      </c>
      <c r="DS212" s="41" t="str">
        <f>IF(DQ212&gt;0,WORKDAY(DO212,10),"-")</f>
        <v>-</v>
      </c>
      <c r="DT212" s="14"/>
      <c r="DU212" s="14"/>
      <c r="DV212" s="205"/>
      <c r="DW212" s="41" t="str">
        <f>IF(DU212&gt;0,WORKDAY(DR212,10),"-")</f>
        <v>-</v>
      </c>
      <c r="DX212" s="41" t="str">
        <f>IF(DU212&gt;0,WORKDAY(DS212,10),"-")</f>
        <v>-</v>
      </c>
      <c r="DY212" s="14"/>
      <c r="DZ212" s="14"/>
      <c r="EA212" s="41" t="str">
        <f>IF(DZ212&gt;0,WORKDAY(DW212,10),"-")</f>
        <v>-</v>
      </c>
      <c r="EB212" s="41" t="str">
        <f>IF(DZ212&gt;0,WORKDAY(DX212,10),"-")</f>
        <v>-</v>
      </c>
      <c r="EC212" s="14"/>
      <c r="ED212" s="14"/>
      <c r="EE212" s="205"/>
      <c r="EF212" s="41" t="str">
        <f>IF(ED212&gt;0,WORKDAY(EA212,10),"-")</f>
        <v>-</v>
      </c>
      <c r="EG212" s="41" t="str">
        <f>IF(ED212&gt;0,WORKDAY(EB212,10),"-")</f>
        <v>-</v>
      </c>
      <c r="EH212" s="14"/>
      <c r="EI212" s="14"/>
      <c r="EJ212" s="41" t="str">
        <f>IF(EI212&gt;0,WORKDAY(EF212,10),"-")</f>
        <v>-</v>
      </c>
      <c r="EK212" s="41" t="str">
        <f>IF(EI212&gt;0,WORKDAY(EG212,10),"-")</f>
        <v>-</v>
      </c>
      <c r="EL212" s="14"/>
      <c r="EM212" s="14"/>
      <c r="EN212" s="205"/>
      <c r="EO212" s="41" t="str">
        <f>IF(EM212&gt;0,WORKDAY(EJ212,10),"-")</f>
        <v>-</v>
      </c>
      <c r="EP212" s="41" t="str">
        <f>IF(EM212&gt;0,WORKDAY(EK212,10),"-")</f>
        <v>-</v>
      </c>
      <c r="EQ212" s="14"/>
      <c r="ER212" s="14"/>
      <c r="ES212" s="41" t="str">
        <f>IF(ER212&gt;0,WORKDAY(EO212,10),"-")</f>
        <v>-</v>
      </c>
      <c r="ET212" s="41" t="str">
        <f>IF(ER212&gt;0,WORKDAY(EP212,10),"-")</f>
        <v>-</v>
      </c>
      <c r="EU212" s="14"/>
      <c r="EV212" s="14"/>
      <c r="EW212" s="205"/>
      <c r="EX212" s="41" t="str">
        <f>IF(EV212&gt;0,WORKDAY(ES212,10),"-")</f>
        <v>-</v>
      </c>
      <c r="EY212" s="41" t="str">
        <f>IF(EV212&gt;0,WORKDAY(ET212,10),"-")</f>
        <v>-</v>
      </c>
      <c r="EZ212" s="14"/>
      <c r="FA212" s="14"/>
      <c r="FB212" s="41" t="str">
        <f>IF(FA212&gt;0,WORKDAY(EX212,10),"-")</f>
        <v>-</v>
      </c>
      <c r="FC212" s="41" t="str">
        <f>IF(FA212&gt;0,WORKDAY(EY212,10),"-")</f>
        <v>-</v>
      </c>
      <c r="FD212" s="14"/>
      <c r="FE212" s="14"/>
      <c r="FF212" s="295"/>
      <c r="FG212" s="41">
        <v>43622</v>
      </c>
      <c r="FH212" s="41">
        <f t="shared" ca="1" si="210"/>
        <v>44089</v>
      </c>
      <c r="FI212" s="41"/>
      <c r="FJ212" s="14"/>
      <c r="FK212" s="41" t="str">
        <f>IF(FJ212&gt;0,WORKDAY(FG212,10),"-")</f>
        <v>-</v>
      </c>
      <c r="FL212" s="41" t="str">
        <f>IF(FJ212&gt;0,WORKDAY(FH212,10),"-")</f>
        <v>-</v>
      </c>
      <c r="FM212" s="14"/>
      <c r="FN212" s="14"/>
      <c r="FO212" s="143"/>
      <c r="FP212" s="41">
        <v>43622</v>
      </c>
      <c r="FQ212" s="41" t="str">
        <f t="shared" si="211"/>
        <v>-</v>
      </c>
      <c r="FR212" s="14"/>
      <c r="FS212" s="14"/>
      <c r="FT212" s="41" t="str">
        <f>IF(FS212&gt;0,WORKDAY(FP212,10),"-")</f>
        <v>-</v>
      </c>
      <c r="FU212" s="41" t="str">
        <f>IF(FS212&gt;0,WORKDAY(FQ212,10),"-")</f>
        <v>-</v>
      </c>
      <c r="FV212" s="14"/>
      <c r="FW212" s="14"/>
      <c r="FX212" s="205"/>
      <c r="FY212" s="41">
        <v>43622</v>
      </c>
      <c r="FZ212" s="41" t="str">
        <f t="shared" si="212"/>
        <v>-</v>
      </c>
      <c r="GA212" s="14"/>
      <c r="GB212" s="14"/>
      <c r="GC212" s="41" t="str">
        <f>IF(GB212&gt;0,WORKDAY(FY212,10),"-")</f>
        <v>-</v>
      </c>
      <c r="GD212" s="41" t="str">
        <f>IF(GB212&gt;0,WORKDAY(FZ212,10),"-")</f>
        <v>-</v>
      </c>
      <c r="GE212" s="14"/>
      <c r="GF212" s="14"/>
      <c r="GG212" s="205"/>
      <c r="GH212" s="41"/>
      <c r="GI212" s="41"/>
      <c r="GJ212" s="14"/>
      <c r="GK212" s="14"/>
      <c r="GL212" s="41" t="str">
        <f>IF(GK212&gt;0,WORKDAY(GH212,10),"-")</f>
        <v>-</v>
      </c>
      <c r="GM212" s="41" t="str">
        <f>IF(GK212&gt;0,WORKDAY(GI212,10),"-")</f>
        <v>-</v>
      </c>
      <c r="GN212" s="14"/>
      <c r="GO212" s="14"/>
      <c r="GP212" s="228"/>
      <c r="GQ212" s="295"/>
      <c r="GR212" s="295"/>
      <c r="GS212" s="295"/>
      <c r="GT212" s="295"/>
      <c r="GU212" s="295"/>
      <c r="GV212" s="295"/>
      <c r="GW212" s="295"/>
      <c r="GX212" s="295"/>
      <c r="GY212" s="295"/>
      <c r="GZ212" s="147"/>
      <c r="HA212" s="143">
        <f t="shared" ref="HA212:HA275" ca="1" si="214">IF(AZ212="аннулирован / VOID",0,IF(BK212&gt;0,1,0))</f>
        <v>1</v>
      </c>
      <c r="HB212" s="44">
        <f t="shared" ref="HB212:HB275" ca="1" si="215">IF(FV212&gt;43101,(HA212/$HA$535)*$FV$13,IF(FR212&gt;43101,(HA212/$HA$535)*$FR$13,IF(FM212&gt;43101,(HA212/$HA$535)*$FM$13,IF(FI212&gt;43101,(HA212/$HA$535)*$FI$13,IF(EU212&gt;43101,(HA212/$HA$535)*$EU$13,IF(EQ212&gt;43101,(HA212/$HA$535)*$EQ$13,IF(FR212&gt;43101,(EL212/$HA$535)*$EL$13,IF(EH212&gt;43101,(HA212/$HA$535)*$EH$13,IF(EC212&gt;43101,(HA212/$HA$535)*$EC$13,IF(DY212&gt;43101,(HA212/$HA$535)*$DY$13,IF(DT212&gt;43101,(HA212/$HA$535)*$DT$13,IF(DP212&gt;43101,(HA212/$HA$535)*$DP$13,IF(DK212&gt;43101,(HA212/$HA$535)*$DK$13,IF(DG212&gt;43101,(HA212/$HA$535)*$DG$13,IF(DB212&gt;43101,(HA212/$HA$535)*$DB$13,IF(CX212&gt;43101,(HA212/$HA$535)*$CX$13,IF(CS212&gt;43101,(HA212/$HA$535)*$CS$13,IF(BL212&gt;43101,(HA212/$HA$535)*$BL$13,0))))))))))))))))))</f>
        <v>1.3819095477386936E-3</v>
      </c>
      <c r="HC212" s="44">
        <f t="shared" ref="HC212:HC275" ca="1" si="216">IF(BK212&gt;43101,HA212/$HA$535,0)</f>
        <v>2.5125628140703518E-3</v>
      </c>
      <c r="HD212" s="44">
        <f t="shared" ref="HD212:HD275" ca="1" si="217">IF(FV212&gt;43101,(HA212/$HA$536)*$FV$13,IF(FR212&gt;43101,(HA212/$HA$536)*$FR$13,IF(FM212&gt;43101,(HA212/$HA$536)*$FM$13,IF(FI212&gt;43101,(HA212/$HA$536)*$FI$13,IF(EU212&gt;43101,(HA212/$HA$536)*$EU$13,IF(EQ212&gt;43101,(HA212/$HA$536)*$EQ$13,IF(EL212&gt;43101,(HA212/$HA$536)*$EL$13,IF(EH212&gt;43101,(HA212/$HA$536)*$EH$13,IF(EC212&gt;43101,(HA212/$HA$536)*$EC$13,IF(DY212&gt;43101,(HA212/$HA$536)*$DY$13,IF(DT212&gt;43101,(HA212/$HA$536)*$DT$13,IF(DP212&gt;43101,(HA212/$HA$536)*$DP$13,IF(DK212&gt;43101,(HA212/$HA$536)*$DK$13,IF(DG212&gt;43101,(HA212/$HA$536)*$DG$13,IF(DB212&gt;43101,(HA212/$HA$536)*$DB$13,IF(CX212&gt;43101,(HA212/$HA$536)*$CX$13,IF(CS212&gt;43101,(HA212/$HA$536)*$CS$13,IF(BL212&gt;43101,(HA212/$HA$536)*$BL$13,0))))))))))))))))))</f>
        <v>2.2357723577235778E-3</v>
      </c>
      <c r="HE212" s="44">
        <f t="shared" ref="HE212:HE275" ca="1" si="218">IF(BK212&gt;43101,HA212/$HA$536,0)</f>
        <v>4.0650406504065045E-3</v>
      </c>
      <c r="HF212" s="44"/>
      <c r="HG212" s="44"/>
      <c r="HH212" s="261"/>
      <c r="HI212" s="14" t="str">
        <f t="shared" ref="HI212:HI275" si="219">IF(FJ212&gt;0,"rev. 00",IF(EV212&gt;0,"GA",IF(ER212&gt;0,"CPECC",IF(EM212&gt;0,"GA",IF(EI212&gt;0,"CPECC",IF(ED212&gt;0,"GA",IF(DZ212&gt;0,"CPECC",IF(DU212&gt;0,"GA",IF(DQ212&gt;0,"CPECC",IF(DL212&gt;0,"GA",IF(DH212&gt;0,"CPECC",IF(DC212&gt;0,"GA",IF(CY212&gt;0,"CPECC",IF(CT212&gt;0,"GA",IF(BM212&gt;0,"CPECC","не выпущено")))))))))))))))</f>
        <v>GA</v>
      </c>
      <c r="HJ212" s="41">
        <f t="shared" ref="HJ212:HJ275" si="220">IF(GB212&gt;0,GA212,IF(FS212&gt;0,FR212,IF(FJ212&gt;0,FI212,IF(DH212&gt;0,DG212,IF(CY212&gt;0,CX212,IF(BM212&gt;0,BL212,"-"))))))</f>
        <v>43987</v>
      </c>
      <c r="HK212" s="267" t="str">
        <f t="shared" ref="HK212:HK275" si="221">IF(FS212&gt;0,"00",IF(FJ212&gt;0,"00",IF(DQ212&gt;0,"D1",IF(DH212&gt;0,"C1",IF(CY212&gt;0,"B1",IF(BM212&gt;0,"A1","-"))))))</f>
        <v>A1</v>
      </c>
      <c r="HL212" s="268" t="str">
        <f t="shared" ref="HL212:HL275" si="222">IF(GB212&gt;0,GB212,IF(FS212&gt;0,FS212,IF(FJ212&gt;0,FJ212,IF(DH212&gt;0,DH212,IF(CY212&gt;0,CY212,IF(BM212&gt;0,BM212,"-"))))))</f>
        <v>0055-P2-GA1-CPC-TRM-00504</v>
      </c>
      <c r="HM212" s="320">
        <v>1</v>
      </c>
      <c r="HN212" t="s">
        <v>832</v>
      </c>
      <c r="HO212" s="351">
        <f t="shared" si="173"/>
        <v>1</v>
      </c>
      <c r="HP212" s="351" t="str">
        <f t="shared" si="174"/>
        <v>не выгружено 00</v>
      </c>
      <c r="HQ212" s="351" t="str">
        <f t="shared" si="175"/>
        <v>выгружено A1</v>
      </c>
      <c r="HR212" s="351">
        <f t="shared" si="176"/>
        <v>1</v>
      </c>
      <c r="HS212" s="351" t="b">
        <f t="shared" si="177"/>
        <v>0</v>
      </c>
      <c r="HT212" s="351" t="str">
        <f t="shared" si="178"/>
        <v>Выпустить в 00</v>
      </c>
      <c r="HU212" s="351" t="str">
        <f t="shared" si="179"/>
        <v>0055-P2-CPC-GA1-TRM-00409</v>
      </c>
      <c r="HV212" s="351">
        <f t="shared" si="180"/>
        <v>43987</v>
      </c>
      <c r="HW212" s="351" t="str">
        <f t="shared" si="181"/>
        <v>0055-P2-CPC-GA1-TRM-00409</v>
      </c>
      <c r="HX212" s="351">
        <f t="shared" si="182"/>
        <v>44033</v>
      </c>
      <c r="HY212" s="364"/>
      <c r="HZ212" s="361" t="str">
        <f t="shared" si="183"/>
        <v>выгружено</v>
      </c>
      <c r="IA212" s="361" t="str">
        <f t="shared" si="184"/>
        <v>A1</v>
      </c>
      <c r="IB212" s="361">
        <f t="shared" si="185"/>
        <v>1</v>
      </c>
      <c r="IC212" s="361">
        <f t="shared" si="186"/>
        <v>1</v>
      </c>
      <c r="ID212" s="351" t="str">
        <f t="shared" si="187"/>
        <v>1</v>
      </c>
      <c r="IE212" s="351" t="s">
        <v>894</v>
      </c>
      <c r="IF212" s="356">
        <v>1</v>
      </c>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row>
    <row r="213" spans="1:287" s="1" customFormat="1" ht="42.75" customHeight="1">
      <c r="A213" s="15"/>
      <c r="B213" s="31" t="s">
        <v>164</v>
      </c>
      <c r="C213" s="31" t="s">
        <v>165</v>
      </c>
      <c r="D213" s="14"/>
      <c r="E213" s="14"/>
      <c r="F213" s="14"/>
      <c r="G213" s="14"/>
      <c r="H213" s="14" t="s">
        <v>723</v>
      </c>
      <c r="I213" s="14" t="s">
        <v>724</v>
      </c>
      <c r="J213" s="14"/>
      <c r="K213" s="14"/>
      <c r="L213" s="14"/>
      <c r="M213" s="14"/>
      <c r="N213" s="14"/>
      <c r="O213" s="14"/>
      <c r="P213" s="14" t="s">
        <v>727</v>
      </c>
      <c r="Q213" s="14" t="s">
        <v>728</v>
      </c>
      <c r="R213" s="14" t="s">
        <v>215</v>
      </c>
      <c r="S213" s="14" t="s">
        <v>399</v>
      </c>
      <c r="T213" s="14" t="s">
        <v>408</v>
      </c>
      <c r="U213" s="14" t="s">
        <v>166</v>
      </c>
      <c r="V213" s="14"/>
      <c r="W213" s="31" t="str">
        <f>CONCATENATE(X213,"-",Y213,"-",Z213,AA213,,AB213,"-",AC213)</f>
        <v>4-11-JSCC-0001</v>
      </c>
      <c r="X213" s="31">
        <v>4</v>
      </c>
      <c r="Y213" s="31" t="s">
        <v>190</v>
      </c>
      <c r="Z213" s="31" t="s">
        <v>337</v>
      </c>
      <c r="AA213" s="31" t="s">
        <v>331</v>
      </c>
      <c r="AB213" s="31"/>
      <c r="AC213" s="31" t="s">
        <v>194</v>
      </c>
      <c r="AD213" s="14"/>
      <c r="AE213" s="31">
        <v>3</v>
      </c>
      <c r="AF213" s="31" t="s">
        <v>189</v>
      </c>
      <c r="AG213" s="31" t="s">
        <v>190</v>
      </c>
      <c r="AH213" s="31">
        <v>422</v>
      </c>
      <c r="AI213" s="31" t="s">
        <v>194</v>
      </c>
      <c r="AJ213" s="14"/>
      <c r="AK213" s="14"/>
      <c r="AL213" s="14" t="s">
        <v>128</v>
      </c>
      <c r="AM213" s="14"/>
      <c r="AN213" s="14" t="s">
        <v>675</v>
      </c>
      <c r="AO213" s="14" t="str">
        <f>CONCATENATE("0055-",B213,"-",C213,"-","4",".",AE213,".",AF213,".",AG213,".",AH213,"-",AL213,".",AN213,"-",AI213)</f>
        <v>0055-CPC-GA1-4.3.3.11.422-ATH2.JH-0001</v>
      </c>
      <c r="AP213" s="14" t="str">
        <f>CONCATENATE("0055-",B213,"-",C213,"-","4",".",AE213,".",AF213,".",AG213,".",AH213,"-",AL213,"-",AN213,"-",AI213,"_",BD213,"_",U213)</f>
        <v>0055-CPC-GA1-4.3.3.11.422-ATH2-JH-0001_00_ER</v>
      </c>
      <c r="AQ213" s="21" t="s">
        <v>428</v>
      </c>
      <c r="AR213" s="21" t="s">
        <v>434</v>
      </c>
      <c r="AS213" s="21"/>
      <c r="AT213" s="21"/>
      <c r="AU213" s="21" t="s">
        <v>315</v>
      </c>
      <c r="AV213" s="21" t="s">
        <v>316</v>
      </c>
      <c r="AW213" s="21" t="str">
        <f>CONCATENATE(AQ213," ",AS213,CHAR(10),W213,CHAR(10),AU213)</f>
        <v>SIS Control Cabinet 
4-11-JSCC-0001
Passport</v>
      </c>
      <c r="AX213" s="21" t="str">
        <f>CONCATENATE(AR213," ",AT213,CHAR(10),W213,CHAR(10),AV213)</f>
        <v>Шкаф системный ПАЗ 
4-11-JSCC-0001
Паспорт</v>
      </c>
      <c r="AY213" s="14"/>
      <c r="AZ213" s="14" t="s">
        <v>798</v>
      </c>
      <c r="BA213" s="14" t="s">
        <v>600</v>
      </c>
      <c r="BB213" s="14" t="str">
        <f t="shared" si="190"/>
        <v>00</v>
      </c>
      <c r="BC213" s="14" t="str">
        <f t="shared" si="213"/>
        <v>IFU</v>
      </c>
      <c r="BD213" s="14" t="str">
        <f>BB213</f>
        <v>00</v>
      </c>
      <c r="BE213" s="14"/>
      <c r="BF213" s="14"/>
      <c r="BG213" s="20"/>
      <c r="BH213" s="14"/>
      <c r="BI213" s="14"/>
      <c r="BJ213" s="336">
        <v>44088</v>
      </c>
      <c r="BK213" s="336">
        <f ca="1">IF(BM213&gt;0,BL213,IF(BJ213&lt;TODAY(),TODAY()+10,BJ213))</f>
        <v>43997</v>
      </c>
      <c r="BL213" s="41">
        <v>43997</v>
      </c>
      <c r="BM213" s="14" t="s">
        <v>866</v>
      </c>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336">
        <f>WORKDAY(BJ213,20)</f>
        <v>44116</v>
      </c>
      <c r="CR213" s="336">
        <f ca="1">IF(BM213&gt;0,WORKDAY(BK213,20),"-")</f>
        <v>44025</v>
      </c>
      <c r="CS213" s="336">
        <v>44013</v>
      </c>
      <c r="CT213" s="325" t="s">
        <v>903</v>
      </c>
      <c r="CU213" s="143">
        <v>3</v>
      </c>
      <c r="CV213" s="41">
        <f>WORKDAY(CQ213,10)</f>
        <v>44130</v>
      </c>
      <c r="CW213" s="41">
        <f ca="1">IF(CT213&gt;0,WORKDAY(CR213,10),"-")</f>
        <v>44039</v>
      </c>
      <c r="CX213" s="14"/>
      <c r="CY213" s="14"/>
      <c r="CZ213" s="41" t="str">
        <f>IF(CY213&gt;0,WORKDAY(CV213,10),"-")</f>
        <v>-</v>
      </c>
      <c r="DA213" s="41" t="str">
        <f>IF(CY213&gt;0,WORKDAY(CW213,10),"-")</f>
        <v>-</v>
      </c>
      <c r="DB213" s="14"/>
      <c r="DC213" s="14"/>
      <c r="DD213" s="143"/>
      <c r="DE213" s="41" t="str">
        <f>IF(DC213&gt;0,WORKDAY(CZ213,10),"-")</f>
        <v>-</v>
      </c>
      <c r="DF213" s="41" t="str">
        <f>IF(DC213&gt;0,WORKDAY(DA213,10),"-")</f>
        <v>-</v>
      </c>
      <c r="DG213" s="14"/>
      <c r="DH213" s="14"/>
      <c r="DI213" s="41" t="str">
        <f>IF(DH213&gt;0,WORKDAY(DE213,10),"-")</f>
        <v>-</v>
      </c>
      <c r="DJ213" s="41" t="str">
        <f>IF(DH213&gt;0,WORKDAY(DF213,10),"-")</f>
        <v>-</v>
      </c>
      <c r="DK213" s="14"/>
      <c r="DL213" s="14"/>
      <c r="DM213" s="143"/>
      <c r="DN213" s="41" t="str">
        <f>IF(DL213&gt;0,WORKDAY(DI213,10),"-")</f>
        <v>-</v>
      </c>
      <c r="DO213" s="41" t="str">
        <f>IF(DL213&gt;0,WORKDAY(DJ213,10),"-")</f>
        <v>-</v>
      </c>
      <c r="DP213" s="14"/>
      <c r="DQ213" s="14"/>
      <c r="DR213" s="41" t="str">
        <f>IF(DQ213&gt;0,WORKDAY(DN213,10),"-")</f>
        <v>-</v>
      </c>
      <c r="DS213" s="41" t="str">
        <f>IF(DQ213&gt;0,WORKDAY(DO213,10),"-")</f>
        <v>-</v>
      </c>
      <c r="DT213" s="14"/>
      <c r="DU213" s="14"/>
      <c r="DV213" s="205"/>
      <c r="DW213" s="41" t="str">
        <f>IF(DU213&gt;0,WORKDAY(DR213,10),"-")</f>
        <v>-</v>
      </c>
      <c r="DX213" s="41" t="str">
        <f>IF(DU213&gt;0,WORKDAY(DS213,10),"-")</f>
        <v>-</v>
      </c>
      <c r="DY213" s="14"/>
      <c r="DZ213" s="14"/>
      <c r="EA213" s="41" t="str">
        <f>IF(DZ213&gt;0,WORKDAY(DW213,10),"-")</f>
        <v>-</v>
      </c>
      <c r="EB213" s="41" t="str">
        <f>IF(DZ213&gt;0,WORKDAY(DX213,10),"-")</f>
        <v>-</v>
      </c>
      <c r="EC213" s="14"/>
      <c r="ED213" s="14"/>
      <c r="EE213" s="205"/>
      <c r="EF213" s="41" t="str">
        <f>IF(ED213&gt;0,WORKDAY(EA213,10),"-")</f>
        <v>-</v>
      </c>
      <c r="EG213" s="41" t="str">
        <f>IF(ED213&gt;0,WORKDAY(EB213,10),"-")</f>
        <v>-</v>
      </c>
      <c r="EH213" s="14"/>
      <c r="EI213" s="14"/>
      <c r="EJ213" s="41" t="str">
        <f>IF(EI213&gt;0,WORKDAY(EF213,10),"-")</f>
        <v>-</v>
      </c>
      <c r="EK213" s="41" t="str">
        <f>IF(EI213&gt;0,WORKDAY(EG213,10),"-")</f>
        <v>-</v>
      </c>
      <c r="EL213" s="14"/>
      <c r="EM213" s="14"/>
      <c r="EN213" s="205"/>
      <c r="EO213" s="41" t="str">
        <f>IF(EM213&gt;0,WORKDAY(EJ213,10),"-")</f>
        <v>-</v>
      </c>
      <c r="EP213" s="41" t="str">
        <f>IF(EM213&gt;0,WORKDAY(EK213,10),"-")</f>
        <v>-</v>
      </c>
      <c r="EQ213" s="14"/>
      <c r="ER213" s="14"/>
      <c r="ES213" s="41" t="str">
        <f>IF(ER213&gt;0,WORKDAY(EO213,10),"-")</f>
        <v>-</v>
      </c>
      <c r="ET213" s="41" t="str">
        <f>IF(ER213&gt;0,WORKDAY(EP213,10),"-")</f>
        <v>-</v>
      </c>
      <c r="EU213" s="14"/>
      <c r="EV213" s="14"/>
      <c r="EW213" s="205"/>
      <c r="EX213" s="41" t="str">
        <f>IF(EV213&gt;0,WORKDAY(ES213,10),"-")</f>
        <v>-</v>
      </c>
      <c r="EY213" s="41" t="str">
        <f>IF(EV213&gt;0,WORKDAY(ET213,10),"-")</f>
        <v>-</v>
      </c>
      <c r="EZ213" s="14"/>
      <c r="FA213" s="14"/>
      <c r="FB213" s="41" t="str">
        <f>IF(FA213&gt;0,WORKDAY(EX213,10),"-")</f>
        <v>-</v>
      </c>
      <c r="FC213" s="41" t="str">
        <f>IF(FA213&gt;0,WORKDAY(EY213,10),"-")</f>
        <v>-</v>
      </c>
      <c r="FD213" s="14"/>
      <c r="FE213" s="14"/>
      <c r="FF213" s="295"/>
      <c r="FG213" s="41">
        <v>43622</v>
      </c>
      <c r="FH213" s="41">
        <f t="shared" ca="1" si="210"/>
        <v>44069</v>
      </c>
      <c r="FI213" s="14">
        <v>44088</v>
      </c>
      <c r="FJ213" s="14" t="s">
        <v>924</v>
      </c>
      <c r="FK213" s="41">
        <f>IF(FJ213&gt;0,WORKDAY(FG213,10),"-")</f>
        <v>43636</v>
      </c>
      <c r="FL213" s="41">
        <f ca="1">IF(FJ213&gt;0,WORKDAY(FH213,10),"-")</f>
        <v>44083</v>
      </c>
      <c r="FM213" s="14"/>
      <c r="FN213" s="14"/>
      <c r="FO213" s="143"/>
      <c r="FP213" s="41">
        <v>43622</v>
      </c>
      <c r="FQ213" s="41" t="str">
        <f t="shared" si="211"/>
        <v>-</v>
      </c>
      <c r="FR213" s="14"/>
      <c r="FS213" s="14"/>
      <c r="FT213" s="41" t="str">
        <f>IF(FS213&gt;0,WORKDAY(FP213,10),"-")</f>
        <v>-</v>
      </c>
      <c r="FU213" s="41" t="str">
        <f>IF(FS213&gt;0,WORKDAY(FQ213,10),"-")</f>
        <v>-</v>
      </c>
      <c r="FV213" s="14"/>
      <c r="FW213" s="14"/>
      <c r="FX213" s="205"/>
      <c r="FY213" s="41">
        <v>43622</v>
      </c>
      <c r="FZ213" s="41" t="str">
        <f t="shared" si="212"/>
        <v>-</v>
      </c>
      <c r="GA213" s="14"/>
      <c r="GB213" s="14"/>
      <c r="GC213" s="41" t="str">
        <f>IF(GB213&gt;0,WORKDAY(FY213,10),"-")</f>
        <v>-</v>
      </c>
      <c r="GD213" s="41" t="str">
        <f>IF(GB213&gt;0,WORKDAY(FZ213,10),"-")</f>
        <v>-</v>
      </c>
      <c r="GE213" s="14"/>
      <c r="GF213" s="14"/>
      <c r="GG213" s="205"/>
      <c r="GH213" s="41"/>
      <c r="GI213" s="41"/>
      <c r="GJ213" s="14"/>
      <c r="GK213" s="14"/>
      <c r="GL213" s="41" t="str">
        <f>IF(GK213&gt;0,WORKDAY(GH213,10),"-")</f>
        <v>-</v>
      </c>
      <c r="GM213" s="41" t="str">
        <f>IF(GK213&gt;0,WORKDAY(GI213,10),"-")</f>
        <v>-</v>
      </c>
      <c r="GN213" s="14"/>
      <c r="GO213" s="14"/>
      <c r="GP213" s="228"/>
      <c r="GQ213" s="295"/>
      <c r="GR213" s="295"/>
      <c r="GS213" s="295"/>
      <c r="GT213" s="295"/>
      <c r="GU213" s="295"/>
      <c r="GV213" s="295"/>
      <c r="GW213" s="295"/>
      <c r="GX213" s="295"/>
      <c r="GY213" s="295"/>
      <c r="GZ213" s="147"/>
      <c r="HA213" s="143">
        <f t="shared" ca="1" si="214"/>
        <v>1</v>
      </c>
      <c r="HB213" s="44">
        <f t="shared" ca="1" si="215"/>
        <v>2.5125628140703518E-3</v>
      </c>
      <c r="HC213" s="44">
        <f t="shared" ca="1" si="216"/>
        <v>2.5125628140703518E-3</v>
      </c>
      <c r="HD213" s="44">
        <f t="shared" ca="1" si="217"/>
        <v>4.0650406504065045E-3</v>
      </c>
      <c r="HE213" s="44">
        <f t="shared" ca="1" si="218"/>
        <v>4.0650406504065045E-3</v>
      </c>
      <c r="HF213" s="44"/>
      <c r="HG213" s="44"/>
      <c r="HH213" s="261"/>
      <c r="HI213" s="14" t="str">
        <f t="shared" si="219"/>
        <v>rev. 00</v>
      </c>
      <c r="HJ213" s="41">
        <f t="shared" si="220"/>
        <v>44088</v>
      </c>
      <c r="HK213" s="267" t="str">
        <f t="shared" si="221"/>
        <v>00</v>
      </c>
      <c r="HL213" s="268" t="str">
        <f t="shared" si="222"/>
        <v>0055-P2-CPC-GA1-TRM-00581</v>
      </c>
      <c r="HM213" s="320">
        <v>1</v>
      </c>
      <c r="HN213" t="s">
        <v>832</v>
      </c>
      <c r="HO213" s="351">
        <f t="shared" ref="HO213:HO276" si="223">IF(AO213="","---/---",(IF(AZ213="аннулирован / VOID","аннулирован / VOID",(IF(FA213&gt;0,(IF(FE213&gt;0,FF213,"ожидание H1")),(IF(ER213&gt;0,(IF(EV213&gt;0,EW213,"ожидание G1")),(IF(EI213&gt;0,(IF(EM213&gt;0,EN213,"ожидание F1")),(IF(DZ213&gt;0,(IF(ED213&gt;0,EE213,"ожидание E1")),(IF(DQ213&gt;0,(IF(DU213&gt;0,DV213,"ожидание D1")),(IF(DH213&gt;0,(IF(DL213&gt;0,DM213,"ожидание C1")),(IF(CY213&gt;0,(IF(DC213&gt;0,DD213,"ожидание B1")),(IF(BM213&gt;0,(IF(CT213&gt;0,CU213,"ожидание A1")),"не выгружено A1")))))))))))))))))))</f>
        <v>3</v>
      </c>
      <c r="HP213" s="351" t="str">
        <f t="shared" ref="HP213:HP276" si="224">IF(AO213="","---/---",(IF(AZ213="аннулирован / VOID","аннулирован / VOID",(IF(GT213&gt;0,(IF(GX213&gt;0,GY213,"ожидание 04")),(IF(GK213&gt;0,(IF(GO213&gt;0,GP213,"ожидание 03")),(IF(GB213&gt;0,(IF(GF213&gt;0,GG213,"ожидание 02")),(IF(FS213&gt;0,(IF(FW213&gt;0,FX213,"ожидание 01")),(IF(FJ213&gt;0,(IF(FN213&gt;0,FO213,"ожидание 00")),"не выгружено 00")))))))))))))</f>
        <v>ожидание 00</v>
      </c>
      <c r="HQ213" s="351" t="str">
        <f t="shared" ref="HQ213:HQ276" si="225">IF(AO213="","---/---",(IF(AZ213="аннулирован / VOID","аннулирован / VOID",(IF(GT213&gt;0,("выгружено 04"),(IF(GK213&gt;0,("выгружено 03"),(IF(GB213&gt;0,("выгружено 02"),(IF(FS213&gt;0,("выгружено 01"),(IF(FJ213&gt;0,("выгружено 00"),((IF(FA213&gt;0,("выгружено H1"),(IF(ER213&gt;0,("выгружено G1"),(IF(EI213&gt;0,("выгружено F1"),(IF(DZ213&gt;0,("выгружено E1"),(IF(DQ213&gt;0,("выгружено D1"),(IF(DH213&gt;0,("выгружено C1"),(IF(CY213&gt;0,("выгружено B1"),(IF(BM213&gt;0,("выгружено A1"),"не выгружено A1"))))))))))))))))))))))))))))))</f>
        <v>выгружено 00</v>
      </c>
      <c r="HR213" s="351" t="str">
        <f t="shared" ref="HR213:HR276" si="226">IF(AO213="","---/---",(IF(AZ213="аннулирован / VOID","аннулирован / VOID",(IF(GT213&gt;0,(IF(GX213&gt;0,GY213,"ожидание 04")),(IF(GK213&gt;0,(IF(GO213&gt;0,GP213,"ожидание 03")),(IF(GB213&gt;0,(IF(GF213&gt;0,GG213,"ожидание 02")),(IF(FS213&gt;0,(IF(FW213&gt;0,FX213,"ожидание 01")),(IF(FJ213&gt;0,(IF(FN213&gt;0,FO213,"ожидание 00")),((IF(FA213&gt;0,(IF(FE213&gt;0,FF213,"ожидание H1")),(IF(ER213&gt;0,(IF(EV213&gt;0,EW213,"ожидание G1")),(IF(EI213&gt;0,(IF(EM213&gt;0,EN213,"ожидание F1")),(IF(DZ213&gt;0,(IF(ED213&gt;0,EE213,"ожидание E1")),(IF(DQ213&gt;0,(IF(DU213&gt;0,DV213,"ожидание D1")),(IF(DH213&gt;0,(IF(DL213&gt;0,DM213,"ожидание C1")),(IF(CY213&gt;0,(IF(DC213&gt;0,DD213,"ожидание B1")),(IF(BM213&gt;0,(IF(CT213&gt;0,CU213,"ожидание A1")),"не выгружено A1"))))))))))))))))))))))))))))))</f>
        <v>ожидание 00</v>
      </c>
      <c r="HS213" s="351" t="b">
        <f t="shared" ref="HS213:HS276" si="227">IF((AND((OR((HQ213="выгружено 04"),(HQ213="выгружено 03"),(HQ213="выгружено 02"),(HQ213="выгружено 01"),(HQ213="выгружено 00"))),(OR(HR213=1,HR213=5)))),"Согласовано",IF((AND((OR((HQ213="выгружено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A1"))),(OR(HR213=2,HR213=3)))),"Устранить замечания"))</f>
        <v>0</v>
      </c>
      <c r="HT213" s="351" t="str">
        <f t="shared" ref="HT213:HT276" si="228">IF(AO213="","---/---",(IF(AZ213="аннулирован / VOID","аннулирован / VOID",(IF((AND((OR((HQ213="выгружено 04"),(HQ213="выгружено 03"),(HQ213="выгружено 02"),(HQ213="выгружено 01"),(HQ213="выгружено 00"))),(OR(HR213=1,HR213=5)))),"Согласовано",IF((AND((OR((HQ213="выгружено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A1"))),(OR(HR213=2,HR213=3)))),"Устранить замечания",IF((OR((HR213="ожидание 04"),(HR213="ожидание 03"),(HR213="ожидание 02"),(HR213="ожидание 01"),(HR213="ожидание 00"),(HR213="ожидание H1"),(HR213="ожидание G1"),(HR213="ожидание F1"),(HR213="ожидание E1"),(HR213="ожидание D1"),(HR213="ожидание C1"),(HR213="ожидание B1"),(HR213="ожидание A1"))),"ожидание замечаний",IF((AND((OR((HQ213="выгружено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A1"))),(OR(HR213=1,HR213=5)))),"Выпустить в 00",(IF(HQ213="не выгружено A1","не выгружено A1"))))))))))</f>
        <v>ожидание замечаний</v>
      </c>
      <c r="HU213" s="351" t="str">
        <f t="shared" ref="HU213:HU276" si="229">IF(AO213="","---/---",(IF(AZ213="аннулирован / VOID","аннулирован / VOID",(IF(GX213&gt;0,GX213,(IF(GO213&gt;0,GO213,(IF(GF213&gt;0,GF213,(IF(FW213&gt;0,FW213,(IF(FN213&gt;0,FN213,(IF(FE213&gt;0,FE213,((IF(EV213&gt;0,EV213,(IF(EM213&gt;0,EM213,(IF(ED213&gt;0,ED213,(IF(DU213&gt;0,DU213,(IF(DL213&gt;0,DL213,(IF(DC213&gt;0,DC213,(IF(CT213&gt;0,CT213,(IF(BM213&gt;0,BM213,"не выгружено A1"))))))))))))))))))))))))))))))))</f>
        <v>0055-P2-CPC-GA1-TRM-00396</v>
      </c>
      <c r="HV213" s="351">
        <f t="shared" ref="HV213:HV276" si="230">IF(AO213="","---/---",(IF(AZ213="аннулирован / VOID","аннулирован / VOID",(IF(GT213&gt;0,GS213,(IF(GK213&gt;0,GJ213,(IF(GB213&gt;0,GA213,(IF(FS213&gt;0,FR213,(IF(FJ213&gt;0,FI213,(IF(FA213&gt;0,EZ213,((IF(ER213&gt;0,EQ213,(IF(EI213&gt;0,EH213,(IF(DZ213&gt;0,DY213,(IF(DQ213&gt;0,DP213,(IF(DH213&gt;0,DG213,(IF(CY213&gt;0,CX213,(IF(BM213&gt;0,BL213,"не выгружено A1"))))))))))))))))))))))))))))))</f>
        <v>44088</v>
      </c>
      <c r="HW213" s="351" t="str">
        <f t="shared" ref="HW213:HW276" si="231">IF(AO213="","---/---",(IF(AZ213="аннулирован / VOID","аннулирован / VOID",(IF(GS213&gt;0,(IF(GX213&gt;0,GX213,"ожидание 04")),(IF(GK213&gt;0,(IF(GO213&gt;0,GO213,"ожидание 03")),(IF(GB213&gt;0,(IF(GF213&gt;0,GF213,"ожидание 02")),(IF(FS213&gt;0,(IF(FW213&gt;0,FW213,"ожидание 01")),(IF(FJ213&gt;0,(IF(FN213&gt;0,FN213,"ожидание 00")),((IF(FA213&gt;0,(IF(FE213&gt;0,FE213,"ожидание H1")),(IF(ER213&gt;0,(IF(EV213&gt;0,EV213,"ожидание G1")),(IF(EI213&gt;0,(IF(EM213&gt;0,EM213,"ожидание F1")),(IF(DZ213&gt;0,(IF(ED213&gt;0,ED213,"ожидание E1")),(IF(DQ213&gt;0,(IF(DU213&gt;0,DU213,"ожидание D1")),(IF(DH213&gt;0,(IF(DL213&gt;0,DL213,"ожидание C1")),(IF(CY213&gt;0,(IF(DC213&gt;0,DC213,"ожидание B1")),(IF(BM213&gt;0,(IF(CT213&gt;0,CT213,"ожидание A1")),"не выгружено A1"))))))))))))))))))))))))))))))</f>
        <v>ожидание 00</v>
      </c>
      <c r="HX213" s="351" t="str">
        <f t="shared" ref="HX213:HX276" si="232">IF(AO213="","---/---",(IF(AZ213="аннулирован / VOID","аннулирован / VOID",(IF(GT213&gt;0,(IF(GX213&gt;0,GW213,"ожидание 04")),(IF(GK213&gt;0,(IF(GO213&gt;0,GN213,"ожидание 03")),(IF(GB213&gt;0,(IF(GF213&gt;0,GE213,"ожидание 02")),(IF(FS213&gt;0,(IF(FW213&gt;0,FV213,"ожидание 01")),(IF(FJ213&gt;0,(IF(FN213&gt;0,FM213,"ожидание 00")),((IF(FA213&gt;0,(IF(FE213&gt;0,FD213,"ожидание H1")),(IF(ER213&gt;0,(IF(EV213&gt;0,EU213,"ожидание G1")),(IF(EI213&gt;0,(IF(EM213&gt;0,EL213,"ожидание F1")),(IF(DZ213&gt;0,(IF(ED213&gt;0,EC213,"ожидание E1")),(IF(DQ213&gt;0,(IF(DU213&gt;0,DT213,"ожидание D1")),(IF(DH213&gt;0,(IF(DL213&gt;0,DK213,"ожидание C1")),(IF(CY213&gt;0,(IF(DC213&gt;0,DB213,"ожидание B1")),(IF(BM213&gt;0,(IF(CT213&gt;0,CS213,"ожидание A1")),"не выгружено A1"))))))))))))))))))))))))))))))</f>
        <v>ожидание 00</v>
      </c>
      <c r="HY213" s="364"/>
      <c r="HZ213" s="361" t="str">
        <f t="shared" ref="HZ213:HZ276" si="233">IF(AO213="","---/---",(IF(AZ213="аннулирован / VOID","аннулирован / VOID",(IF(GS213&gt;0,("выгружено"),(IF(GK213&gt;0,("выгружено"),(IF(GB213&gt;0,("выгружено"),(IF(FS213&gt;0,("выгружено"),(IF(FJ213&gt;0,("выгружено"),((IF(FA213&gt;0,("выгружено"),(IF(ER213&gt;0,("выгружено"),(IF(EI213&gt;0,("выгружено"),(IF(DZ213&gt;0,("выгружено"),(IF(DQ213&gt;0,("выгружено"),(IF(DH213&gt;0,("выгружено"),(IF(CY213&gt;0,("выгружено"),(IF(BM213&gt;0,("выгружено"),"не выгружено"))))))))))))))))))))))))))))))</f>
        <v>выгружено</v>
      </c>
      <c r="IA213" s="361" t="str">
        <f t="shared" ref="IA213:IA276" si="234">IF(AO213="","---/---",(IF(AZ213="аннулирован / VOID","аннулирован / VOID",(IF(GS213&gt;0,("04"),(IF(GK213&gt;0,("03"),(IF(GB213&gt;0,("02"),(IF(FS213&gt;0,("01"),(IF(FJ213&gt;0,("00"),((IF(FA213&gt;0,("H1"),(IF(ER213&gt;0,("G1"),(IF(EI213&gt;0,("F1"),(IF(DZ213&gt;0,("E1"),(IF(DQ213&gt;0,("D1"),(IF(DH213&gt;0,("C1"),(IF(CY213&gt;0,("B1"),(IF(BM213&gt;0,("A1"),"A1"))))))))))))))))))))))))))))))</f>
        <v>00</v>
      </c>
      <c r="IB213" s="361" t="str">
        <f t="shared" ref="IB213:IB276" si="235">IF(AO213="","---/---",(IF(AZ213="аннулирован / VOID","аннулирован / VOID",(IF(GT213&gt;0,(IF(GX213&gt;0,GY213,"ожидание замечаний к ревизии")),(IF(GK213&gt;0,(IF(GO213&gt;0,GP213,"ожидание замечаний к ревизии")),(IF(GB213&gt;0,(IF(GF213&gt;0,GG213,"ожидание замечаний к ревизии")),(IF(FS213&gt;0,(IF(FW213&gt;0,FX213,"ожидание замечаний к ревизии")),(IF(FJ213&gt;0,(IF(FN213&gt;0,FO213,"ожидание замечаний к ревизии")),((IF(FA213&gt;0,(IF(FE213&gt;0,FF213,"ожидание замечаний к ревизии")),(IF(ER213&gt;0,(IF(EV213&gt;0,EW213,"ожидание замечаний к ревизии")),(IF(EI213&gt;0,(IF(EM213&gt;0,EN213,"ожидание замечаний к ревизии")),(IF(DZ213&gt;0,(IF(ED213&gt;0,EE213,"ожидание замечаний к ревизии")),(IF(DQ213&gt;0,(IF(DU213&gt;0,DV213,"ожидание замечаний к ревизии")),(IF(DH213&gt;0,(IF(DL213&gt;0,DM213,"ожидание замечаний к ревизии")),(IF(CY213&gt;0,(IF(DC213&gt;0,DD213,"ожидание замечаний к ревизии")),(IF(BM213&gt;0,(IF(CT213&gt;0,CU213,"ожидание замечаний к ревизии")),"не выгружено"))))))))))))))))))))))))))))))</f>
        <v>ожидание замечаний к ревизии</v>
      </c>
      <c r="IC213" s="361" t="str">
        <f t="shared" ref="IC213:IC276" si="236">IF(AO213="","---/---",(IF(AZ213="аннулирован / VOID","аннулирован / VOID",(IF(GT213&gt;0,(IF(GX213&gt;0,GY213,"04")),(IF(GK213&gt;0,(IF(GO213&gt;0,GP213,"03")),(IF(GB213&gt;0,(IF(GF213&gt;0,GG213,"02")),(IF(FS213&gt;0,(IF(FW213&gt;0,FX213,"01")),(IF(FJ213&gt;0,(IF(FN213&gt;0,FO213,"00")),((IF(FA213&gt;0,(IF(FE213&gt;0,FF213,"H1")),(IF(ER213&gt;0,(IF(EV213&gt;0,EW213,"G1")),(IF(EI213&gt;0,(IF(EM213&gt;0,EN213,"F1")),(IF(DZ213&gt;0,(IF(ED213&gt;0,EE213,"E1")),(IF(DQ213&gt;0,(IF(DU213&gt;0,DV213,"D1")),(IF(DH213&gt;0,(IF(DL213&gt;0,DM213,"C1")),(IF(CY213&gt;0,(IF(DC213&gt;0,DD213,"B1")),(IF(BM213&gt;0,(IF(CT213&gt;0,CU213,"A1")),"A1"))))))))))))))))))))))))))))))</f>
        <v>00</v>
      </c>
      <c r="ID213" s="351" t="str">
        <f t="shared" ref="ID213:ID276" si="237">IF(AO213="","---/---",(IF(AZ213="аннулирован / VOID","аннулирован / VOID",(IF(BM213&gt;0,"1","выгрузить A1")))))</f>
        <v>1</v>
      </c>
      <c r="IE213" s="351" t="s">
        <v>894</v>
      </c>
      <c r="IF213" s="356">
        <v>1</v>
      </c>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row>
    <row r="214" spans="1:287" s="27" customFormat="1" ht="15" customHeight="1">
      <c r="A214" s="15"/>
      <c r="B214" s="32"/>
      <c r="C214" s="32"/>
      <c r="D214" s="26"/>
      <c r="E214" s="26"/>
      <c r="F214" s="26"/>
      <c r="G214" s="26"/>
      <c r="H214" s="26"/>
      <c r="I214" s="26"/>
      <c r="J214" s="26"/>
      <c r="K214" s="26"/>
      <c r="L214" s="26"/>
      <c r="M214" s="26"/>
      <c r="N214" s="26"/>
      <c r="O214" s="26"/>
      <c r="P214" s="26"/>
      <c r="Q214" s="26"/>
      <c r="R214" s="26"/>
      <c r="S214" s="26"/>
      <c r="T214" s="26"/>
      <c r="U214" s="26"/>
      <c r="V214" s="26"/>
      <c r="W214" s="32"/>
      <c r="X214" s="32"/>
      <c r="Y214" s="32"/>
      <c r="Z214" s="32"/>
      <c r="AA214" s="32"/>
      <c r="AB214" s="32"/>
      <c r="AC214" s="32"/>
      <c r="AD214" s="26"/>
      <c r="AE214" s="32"/>
      <c r="AF214" s="32"/>
      <c r="AG214" s="32"/>
      <c r="AH214" s="32"/>
      <c r="AI214" s="32"/>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341"/>
      <c r="BK214" s="341"/>
      <c r="BL214" s="163"/>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338"/>
      <c r="CR214" s="338"/>
      <c r="CS214" s="338"/>
      <c r="CT214" s="326"/>
      <c r="CU214" s="219"/>
      <c r="CV214" s="26"/>
      <c r="CW214" s="26"/>
      <c r="CX214" s="26"/>
      <c r="CY214" s="26"/>
      <c r="CZ214" s="26"/>
      <c r="DA214" s="26"/>
      <c r="DB214" s="26"/>
      <c r="DC214" s="26"/>
      <c r="DD214" s="219"/>
      <c r="DE214" s="26"/>
      <c r="DF214" s="26"/>
      <c r="DG214" s="26"/>
      <c r="DH214" s="26"/>
      <c r="DI214" s="26"/>
      <c r="DJ214" s="26"/>
      <c r="DK214" s="26"/>
      <c r="DL214" s="26"/>
      <c r="DM214" s="219"/>
      <c r="DN214" s="26"/>
      <c r="DO214" s="26"/>
      <c r="DP214" s="26"/>
      <c r="DQ214" s="26"/>
      <c r="DR214" s="26"/>
      <c r="DS214" s="26"/>
      <c r="DT214" s="26"/>
      <c r="DU214" s="26"/>
      <c r="DV214" s="229"/>
      <c r="DW214" s="26"/>
      <c r="DX214" s="26"/>
      <c r="DY214" s="26"/>
      <c r="DZ214" s="26"/>
      <c r="EA214" s="26"/>
      <c r="EB214" s="26"/>
      <c r="EC214" s="26"/>
      <c r="ED214" s="26"/>
      <c r="EE214" s="229"/>
      <c r="EF214" s="26"/>
      <c r="EG214" s="26"/>
      <c r="EH214" s="26"/>
      <c r="EI214" s="26"/>
      <c r="EJ214" s="26"/>
      <c r="EK214" s="26"/>
      <c r="EL214" s="26"/>
      <c r="EM214" s="26"/>
      <c r="EN214" s="229"/>
      <c r="EO214" s="26"/>
      <c r="EP214" s="26"/>
      <c r="EQ214" s="26"/>
      <c r="ER214" s="26"/>
      <c r="ES214" s="26"/>
      <c r="ET214" s="26"/>
      <c r="EU214" s="26"/>
      <c r="EV214" s="26"/>
      <c r="EW214" s="229"/>
      <c r="EX214" s="26"/>
      <c r="EY214" s="26"/>
      <c r="EZ214" s="26"/>
      <c r="FA214" s="26"/>
      <c r="FB214" s="26"/>
      <c r="FC214" s="26"/>
      <c r="FD214" s="26"/>
      <c r="FE214" s="26"/>
      <c r="FF214" s="229"/>
      <c r="FG214" s="26"/>
      <c r="FH214" s="26"/>
      <c r="FI214" s="26"/>
      <c r="FJ214" s="26"/>
      <c r="FK214" s="26"/>
      <c r="FL214" s="26"/>
      <c r="FM214" s="26"/>
      <c r="FN214" s="26"/>
      <c r="FO214" s="219"/>
      <c r="FP214" s="26"/>
      <c r="FQ214" s="26"/>
      <c r="FR214" s="26"/>
      <c r="FS214" s="26"/>
      <c r="FT214" s="26"/>
      <c r="FU214" s="26"/>
      <c r="FV214" s="26"/>
      <c r="FW214" s="26"/>
      <c r="FX214" s="229"/>
      <c r="FY214" s="26"/>
      <c r="FZ214" s="26"/>
      <c r="GA214" s="26"/>
      <c r="GB214" s="26"/>
      <c r="GC214" s="26"/>
      <c r="GD214" s="26"/>
      <c r="GE214" s="26"/>
      <c r="GF214" s="26"/>
      <c r="GG214" s="229"/>
      <c r="GH214" s="26"/>
      <c r="GI214" s="26"/>
      <c r="GJ214" s="26"/>
      <c r="GK214" s="26"/>
      <c r="GL214" s="26"/>
      <c r="GM214" s="26"/>
      <c r="GN214" s="26"/>
      <c r="GO214" s="26"/>
      <c r="GP214" s="229"/>
      <c r="GQ214" s="229"/>
      <c r="GR214" s="229"/>
      <c r="GS214" s="229"/>
      <c r="GT214" s="229"/>
      <c r="GU214" s="229"/>
      <c r="GV214" s="229"/>
      <c r="GW214" s="229"/>
      <c r="GX214" s="229"/>
      <c r="GY214" s="229"/>
      <c r="GZ214" s="229"/>
      <c r="HA214" s="143">
        <f t="shared" si="214"/>
        <v>0</v>
      </c>
      <c r="HB214" s="44">
        <f t="shared" si="215"/>
        <v>0</v>
      </c>
      <c r="HC214" s="44">
        <f t="shared" si="216"/>
        <v>0</v>
      </c>
      <c r="HD214" s="44">
        <f t="shared" si="217"/>
        <v>0</v>
      </c>
      <c r="HE214" s="44">
        <f t="shared" si="218"/>
        <v>0</v>
      </c>
      <c r="HF214" s="44"/>
      <c r="HG214" s="26"/>
      <c r="HH214" s="262"/>
      <c r="HI214" s="14" t="str">
        <f t="shared" si="219"/>
        <v>не выпущено</v>
      </c>
      <c r="HJ214" s="41" t="str">
        <f t="shared" si="220"/>
        <v>-</v>
      </c>
      <c r="HK214" s="267" t="str">
        <f t="shared" si="221"/>
        <v>-</v>
      </c>
      <c r="HL214" s="268" t="str">
        <f t="shared" si="222"/>
        <v>-</v>
      </c>
      <c r="HM214" s="320">
        <v>1</v>
      </c>
      <c r="HN214"/>
      <c r="HO214" s="351" t="str">
        <f t="shared" si="223"/>
        <v>---/---</v>
      </c>
      <c r="HP214" s="351" t="str">
        <f t="shared" si="224"/>
        <v>---/---</v>
      </c>
      <c r="HQ214" s="351" t="str">
        <f t="shared" si="225"/>
        <v>---/---</v>
      </c>
      <c r="HR214" s="351" t="str">
        <f t="shared" si="226"/>
        <v>---/---</v>
      </c>
      <c r="HS214" s="351" t="b">
        <f t="shared" si="227"/>
        <v>0</v>
      </c>
      <c r="HT214" s="351" t="str">
        <f t="shared" si="228"/>
        <v>---/---</v>
      </c>
      <c r="HU214" s="351" t="str">
        <f t="shared" si="229"/>
        <v>---/---</v>
      </c>
      <c r="HV214" s="351" t="str">
        <f t="shared" si="230"/>
        <v>---/---</v>
      </c>
      <c r="HW214" s="351" t="str">
        <f t="shared" si="231"/>
        <v>---/---</v>
      </c>
      <c r="HX214" s="351" t="str">
        <f t="shared" si="232"/>
        <v>---/---</v>
      </c>
      <c r="HY214" s="364"/>
      <c r="HZ214" s="361" t="str">
        <f t="shared" si="233"/>
        <v>---/---</v>
      </c>
      <c r="IA214" s="361" t="str">
        <f t="shared" si="234"/>
        <v>---/---</v>
      </c>
      <c r="IB214" s="361" t="str">
        <f t="shared" si="235"/>
        <v>---/---</v>
      </c>
      <c r="IC214" s="361" t="str">
        <f t="shared" si="236"/>
        <v>---/---</v>
      </c>
      <c r="ID214" s="351" t="str">
        <f t="shared" si="237"/>
        <v>---/---</v>
      </c>
      <c r="IE214" s="351" t="s">
        <v>897</v>
      </c>
      <c r="IF214" s="356"/>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row>
    <row r="215" spans="1:287" s="1" customFormat="1" ht="57" customHeight="1">
      <c r="A215" s="15"/>
      <c r="B215" s="31" t="s">
        <v>164</v>
      </c>
      <c r="C215" s="31" t="s">
        <v>165</v>
      </c>
      <c r="D215" s="14"/>
      <c r="E215" s="14"/>
      <c r="F215" s="14"/>
      <c r="G215" s="14"/>
      <c r="H215" s="14" t="s">
        <v>723</v>
      </c>
      <c r="I215" s="14" t="s">
        <v>724</v>
      </c>
      <c r="J215" s="14"/>
      <c r="K215" s="14"/>
      <c r="L215" s="14"/>
      <c r="M215" s="14"/>
      <c r="N215" s="14"/>
      <c r="O215" s="14"/>
      <c r="P215" s="14" t="s">
        <v>727</v>
      </c>
      <c r="Q215" s="14" t="s">
        <v>728</v>
      </c>
      <c r="R215" s="14" t="s">
        <v>215</v>
      </c>
      <c r="S215" s="14" t="s">
        <v>399</v>
      </c>
      <c r="T215" s="14" t="s">
        <v>408</v>
      </c>
      <c r="U215" s="14" t="s">
        <v>166</v>
      </c>
      <c r="V215" s="14"/>
      <c r="W215" s="31" t="str">
        <f>CONCATENATE(X215,"-",Y215,"-",Z215,AA215,,AB215,"-",AC215)</f>
        <v>4-11-JSMCI-0001</v>
      </c>
      <c r="X215" s="31">
        <v>4</v>
      </c>
      <c r="Y215" s="31" t="s">
        <v>190</v>
      </c>
      <c r="Z215" s="31" t="s">
        <v>337</v>
      </c>
      <c r="AA215" s="31" t="s">
        <v>333</v>
      </c>
      <c r="AB215" s="31" t="s">
        <v>334</v>
      </c>
      <c r="AC215" s="31" t="s">
        <v>194</v>
      </c>
      <c r="AD215" s="14"/>
      <c r="AE215" s="31">
        <v>3</v>
      </c>
      <c r="AF215" s="31" t="s">
        <v>189</v>
      </c>
      <c r="AG215" s="31" t="s">
        <v>190</v>
      </c>
      <c r="AH215" s="31">
        <v>422</v>
      </c>
      <c r="AI215" s="31" t="s">
        <v>198</v>
      </c>
      <c r="AJ215" s="14"/>
      <c r="AK215" s="14"/>
      <c r="AL215" s="14" t="s">
        <v>128</v>
      </c>
      <c r="AM215" s="14"/>
      <c r="AN215" s="14" t="s">
        <v>175</v>
      </c>
      <c r="AO215" s="14" t="str">
        <f>CONCATENATE("0055-",B215,"-",C215,"-","4",".",AE215,".",AF215,".",AG215,".",AH215,"-",AL215,".",AN215,"-",AI215)</f>
        <v>0055-CPC-GA1-4.3.3.11.422-ATH2.RD-0002</v>
      </c>
      <c r="AP215" s="14" t="str">
        <f>CONCATENATE("0055-",B215,"-",C215,"-","4",".",AE215,".",AF215,".",AG215,".",AH215,"-",AL215,"-",AN215,"-",AI215,"_",BD215,"_",U215)</f>
        <v>0055-CPC-GA1-4.3.3.11.422-ATH2-RD-0002_A1_ER</v>
      </c>
      <c r="AQ215" s="21" t="s">
        <v>355</v>
      </c>
      <c r="AR215" s="21" t="s">
        <v>435</v>
      </c>
      <c r="AS215" s="21" t="s">
        <v>415</v>
      </c>
      <c r="AT215" s="21" t="s">
        <v>416</v>
      </c>
      <c r="AU215" s="21" t="s">
        <v>349</v>
      </c>
      <c r="AV215" s="21" t="s">
        <v>365</v>
      </c>
      <c r="AW215" s="21" t="str">
        <f>CONCATENATE(AQ215," ",AS215,CHAR(10),W215,CHAR(10),AU215)</f>
        <v>SIS Marshalling Cabinet for IS channels 
4-11-JSMCI-0001
List of drawings</v>
      </c>
      <c r="AX215" s="21" t="str">
        <f>CONCATENATE(AR215," ",AT215,CHAR(10),W215,CHAR(10),AV215)</f>
        <v>Шкаф кроссовый ПАЗ, аналоговые и дискретные сигналы, искробезопасный
4-11-JSMCI-0001
Ведомость документов</v>
      </c>
      <c r="AY215" s="14"/>
      <c r="AZ215" s="14" t="s">
        <v>798</v>
      </c>
      <c r="BA215" s="14" t="s">
        <v>600</v>
      </c>
      <c r="BB215" s="14" t="str">
        <f t="shared" si="190"/>
        <v>A1</v>
      </c>
      <c r="BC215" s="14" t="str">
        <f t="shared" ref="BC215:BC219" si="238">IF(OR(BB215="A1",BB215="B1",BB215="C1",BB215="D1",BB215="E1",BB215="F1",BB215="G1",BB215="H1"),"IFR",IF(OR(BB215="00",BB215="01",BB215="02",BB215="03",BB215="04",BB215="05"),"IFU","-"))</f>
        <v>IFR</v>
      </c>
      <c r="BD215" s="14" t="str">
        <f>BB215</f>
        <v>A1</v>
      </c>
      <c r="BE215" s="14"/>
      <c r="BF215" s="14"/>
      <c r="BG215" s="20"/>
      <c r="BH215" s="14"/>
      <c r="BI215" s="14"/>
      <c r="BJ215" s="336">
        <v>44088</v>
      </c>
      <c r="BK215" s="336">
        <f ca="1">IF(BM215&gt;0,BL215,IF(BJ215&lt;TODAY(),TODAY()+10,BJ215))</f>
        <v>43987</v>
      </c>
      <c r="BL215" s="41">
        <v>43987</v>
      </c>
      <c r="BM215" s="14" t="s">
        <v>859</v>
      </c>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336">
        <f>WORKDAY(BJ215,20)</f>
        <v>44116</v>
      </c>
      <c r="CR215" s="336">
        <f ca="1">IF(BM215&gt;0,WORKDAY(BK215,20),"-")</f>
        <v>44015</v>
      </c>
      <c r="CS215" s="336">
        <v>44033</v>
      </c>
      <c r="CT215" s="325" t="s">
        <v>905</v>
      </c>
      <c r="CU215" s="143">
        <v>1</v>
      </c>
      <c r="CV215" s="41">
        <f>WORKDAY(CQ215,10)</f>
        <v>44130</v>
      </c>
      <c r="CW215" s="41">
        <f ca="1">IF(CT215&gt;0,WORKDAY(CR215,10),"-")</f>
        <v>44029</v>
      </c>
      <c r="CX215" s="14"/>
      <c r="CY215" s="14"/>
      <c r="CZ215" s="41" t="str">
        <f>IF(CY215&gt;0,WORKDAY(CV215,10),"-")</f>
        <v>-</v>
      </c>
      <c r="DA215" s="41" t="str">
        <f>IF(CY215&gt;0,WORKDAY(CW215,10),"-")</f>
        <v>-</v>
      </c>
      <c r="DB215" s="14"/>
      <c r="DC215" s="14"/>
      <c r="DD215" s="143"/>
      <c r="DE215" s="41" t="str">
        <f>IF(DC215&gt;0,WORKDAY(CZ215,10),"-")</f>
        <v>-</v>
      </c>
      <c r="DF215" s="41" t="str">
        <f>IF(DC215&gt;0,WORKDAY(DA215,10),"-")</f>
        <v>-</v>
      </c>
      <c r="DG215" s="14"/>
      <c r="DH215" s="14"/>
      <c r="DI215" s="41" t="str">
        <f>IF(DH215&gt;0,WORKDAY(DE215,10),"-")</f>
        <v>-</v>
      </c>
      <c r="DJ215" s="41" t="str">
        <f>IF(DH215&gt;0,WORKDAY(DF215,10),"-")</f>
        <v>-</v>
      </c>
      <c r="DK215" s="14"/>
      <c r="DL215" s="14"/>
      <c r="DM215" s="143"/>
      <c r="DN215" s="41" t="str">
        <f>IF(DL215&gt;0,WORKDAY(DI215,10),"-")</f>
        <v>-</v>
      </c>
      <c r="DO215" s="41" t="str">
        <f>IF(DL215&gt;0,WORKDAY(DJ215,10),"-")</f>
        <v>-</v>
      </c>
      <c r="DP215" s="14"/>
      <c r="DQ215" s="14"/>
      <c r="DR215" s="41" t="str">
        <f>IF(DQ215&gt;0,WORKDAY(DN215,10),"-")</f>
        <v>-</v>
      </c>
      <c r="DS215" s="41" t="str">
        <f>IF(DQ215&gt;0,WORKDAY(DO215,10),"-")</f>
        <v>-</v>
      </c>
      <c r="DT215" s="14"/>
      <c r="DU215" s="14"/>
      <c r="DV215" s="205"/>
      <c r="DW215" s="41" t="str">
        <f>IF(DU215&gt;0,WORKDAY(DR215,10),"-")</f>
        <v>-</v>
      </c>
      <c r="DX215" s="41" t="str">
        <f>IF(DU215&gt;0,WORKDAY(DS215,10),"-")</f>
        <v>-</v>
      </c>
      <c r="DY215" s="14"/>
      <c r="DZ215" s="14"/>
      <c r="EA215" s="41" t="str">
        <f>IF(DZ215&gt;0,WORKDAY(DW215,10),"-")</f>
        <v>-</v>
      </c>
      <c r="EB215" s="41" t="str">
        <f>IF(DZ215&gt;0,WORKDAY(DX215,10),"-")</f>
        <v>-</v>
      </c>
      <c r="EC215" s="14"/>
      <c r="ED215" s="14"/>
      <c r="EE215" s="205"/>
      <c r="EF215" s="41" t="str">
        <f>IF(ED215&gt;0,WORKDAY(EA215,10),"-")</f>
        <v>-</v>
      </c>
      <c r="EG215" s="41" t="str">
        <f>IF(ED215&gt;0,WORKDAY(EB215,10),"-")</f>
        <v>-</v>
      </c>
      <c r="EH215" s="14"/>
      <c r="EI215" s="14"/>
      <c r="EJ215" s="41" t="str">
        <f>IF(EI215&gt;0,WORKDAY(EF215,10),"-")</f>
        <v>-</v>
      </c>
      <c r="EK215" s="41" t="str">
        <f>IF(EI215&gt;0,WORKDAY(EG215,10),"-")</f>
        <v>-</v>
      </c>
      <c r="EL215" s="14"/>
      <c r="EM215" s="14"/>
      <c r="EN215" s="205"/>
      <c r="EO215" s="41" t="str">
        <f>IF(EM215&gt;0,WORKDAY(EJ215,10),"-")</f>
        <v>-</v>
      </c>
      <c r="EP215" s="41" t="str">
        <f>IF(EM215&gt;0,WORKDAY(EK215,10),"-")</f>
        <v>-</v>
      </c>
      <c r="EQ215" s="14"/>
      <c r="ER215" s="14"/>
      <c r="ES215" s="41" t="str">
        <f>IF(ER215&gt;0,WORKDAY(EO215,10),"-")</f>
        <v>-</v>
      </c>
      <c r="ET215" s="41" t="str">
        <f>IF(ER215&gt;0,WORKDAY(EP215,10),"-")</f>
        <v>-</v>
      </c>
      <c r="EU215" s="14"/>
      <c r="EV215" s="14"/>
      <c r="EW215" s="205"/>
      <c r="EX215" s="41" t="str">
        <f>IF(EV215&gt;0,WORKDAY(ES215,10),"-")</f>
        <v>-</v>
      </c>
      <c r="EY215" s="41" t="str">
        <f>IF(EV215&gt;0,WORKDAY(ET215,10),"-")</f>
        <v>-</v>
      </c>
      <c r="EZ215" s="14"/>
      <c r="FA215" s="14"/>
      <c r="FB215" s="41" t="str">
        <f>IF(FA215&gt;0,WORKDAY(EX215,10),"-")</f>
        <v>-</v>
      </c>
      <c r="FC215" s="41" t="str">
        <f>IF(FA215&gt;0,WORKDAY(EY215,10),"-")</f>
        <v>-</v>
      </c>
      <c r="FD215" s="14"/>
      <c r="FE215" s="14"/>
      <c r="FF215" s="295"/>
      <c r="FG215" s="41">
        <v>43622</v>
      </c>
      <c r="FH215" s="41">
        <f ca="1">IF(BK215&gt;0,IF(DH215&gt;0,WORKDAY(DG215,20),IF(CY215&gt;0,WORKDAY(CX215,30),IF(CT215&gt;0,WORKDAY(CS215,40),FG215))),"-")</f>
        <v>44089</v>
      </c>
      <c r="FI215" s="41"/>
      <c r="FJ215" s="14"/>
      <c r="FK215" s="41" t="str">
        <f>IF(FJ215&gt;0,WORKDAY(FG215,10),"-")</f>
        <v>-</v>
      </c>
      <c r="FL215" s="41" t="str">
        <f>IF(FJ215&gt;0,WORKDAY(FH215,10),"-")</f>
        <v>-</v>
      </c>
      <c r="FM215" s="14"/>
      <c r="FN215" s="14"/>
      <c r="FO215" s="143"/>
      <c r="FP215" s="41">
        <v>43622</v>
      </c>
      <c r="FQ215" s="41" t="str">
        <f>IF(BT215&gt;0,IF(DQ215&gt;0,WORKDAY(DP215,20),IF(DH215&gt;0,WORKDAY(DG215,30),IF(DC215&gt;0,WORKDAY(DB215,40),FP215))),"-")</f>
        <v>-</v>
      </c>
      <c r="FR215" s="14"/>
      <c r="FS215" s="14"/>
      <c r="FT215" s="41" t="str">
        <f>IF(FS215&gt;0,WORKDAY(FP215,10),"-")</f>
        <v>-</v>
      </c>
      <c r="FU215" s="41" t="str">
        <f>IF(FS215&gt;0,WORKDAY(FQ215,10),"-")</f>
        <v>-</v>
      </c>
      <c r="FV215" s="14"/>
      <c r="FW215" s="14"/>
      <c r="FX215" s="205"/>
      <c r="FY215" s="41">
        <v>43622</v>
      </c>
      <c r="FZ215" s="41" t="str">
        <f>IF(CC215&gt;0,IF(DZ215&gt;0,WORKDAY(DY215,20),IF(DQ215&gt;0,WORKDAY(DP215,30),IF(DL215&gt;0,WORKDAY(DK215,40),FY215))),"-")</f>
        <v>-</v>
      </c>
      <c r="GA215" s="14"/>
      <c r="GB215" s="14"/>
      <c r="GC215" s="41" t="str">
        <f>IF(GB215&gt;0,WORKDAY(FY215,10),"-")</f>
        <v>-</v>
      </c>
      <c r="GD215" s="41" t="str">
        <f>IF(GB215&gt;0,WORKDAY(FZ215,10),"-")</f>
        <v>-</v>
      </c>
      <c r="GE215" s="14"/>
      <c r="GF215" s="14"/>
      <c r="GG215" s="205"/>
      <c r="GH215" s="41"/>
      <c r="GI215" s="41"/>
      <c r="GJ215" s="14"/>
      <c r="GK215" s="14"/>
      <c r="GL215" s="41" t="str">
        <f>IF(GK215&gt;0,WORKDAY(GH215,10),"-")</f>
        <v>-</v>
      </c>
      <c r="GM215" s="41" t="str">
        <f>IF(GK215&gt;0,WORKDAY(GI215,10),"-")</f>
        <v>-</v>
      </c>
      <c r="GN215" s="14"/>
      <c r="GO215" s="14"/>
      <c r="GP215" s="228"/>
      <c r="GQ215" s="295"/>
      <c r="GR215" s="295"/>
      <c r="GS215" s="295"/>
      <c r="GT215" s="295"/>
      <c r="GU215" s="295"/>
      <c r="GV215" s="295"/>
      <c r="GW215" s="295"/>
      <c r="GX215" s="295"/>
      <c r="GY215" s="295"/>
      <c r="GZ215" s="147"/>
      <c r="HA215" s="143">
        <f t="shared" ca="1" si="214"/>
        <v>1</v>
      </c>
      <c r="HB215" s="44">
        <f t="shared" ca="1" si="215"/>
        <v>1.3819095477386936E-3</v>
      </c>
      <c r="HC215" s="44">
        <f t="shared" ca="1" si="216"/>
        <v>2.5125628140703518E-3</v>
      </c>
      <c r="HD215" s="44">
        <f t="shared" ca="1" si="217"/>
        <v>2.2357723577235778E-3</v>
      </c>
      <c r="HE215" s="44">
        <f t="shared" ca="1" si="218"/>
        <v>4.0650406504065045E-3</v>
      </c>
      <c r="HF215" s="44"/>
      <c r="HG215" s="44"/>
      <c r="HH215" s="261"/>
      <c r="HI215" s="14" t="str">
        <f t="shared" si="219"/>
        <v>GA</v>
      </c>
      <c r="HJ215" s="41">
        <f t="shared" si="220"/>
        <v>43987</v>
      </c>
      <c r="HK215" s="267" t="str">
        <f t="shared" si="221"/>
        <v>A1</v>
      </c>
      <c r="HL215" s="268" t="str">
        <f t="shared" si="222"/>
        <v>0055-P2-GA1-CPC-TRM-00504</v>
      </c>
      <c r="HM215" s="320">
        <v>1</v>
      </c>
      <c r="HN215" t="s">
        <v>833</v>
      </c>
      <c r="HO215" s="351">
        <f t="shared" si="223"/>
        <v>1</v>
      </c>
      <c r="HP215" s="351" t="str">
        <f t="shared" si="224"/>
        <v>не выгружено 00</v>
      </c>
      <c r="HQ215" s="351" t="str">
        <f t="shared" si="225"/>
        <v>выгружено A1</v>
      </c>
      <c r="HR215" s="351">
        <f t="shared" si="226"/>
        <v>1</v>
      </c>
      <c r="HS215" s="351" t="b">
        <f t="shared" si="227"/>
        <v>0</v>
      </c>
      <c r="HT215" s="351" t="str">
        <f t="shared" si="228"/>
        <v>Выпустить в 00</v>
      </c>
      <c r="HU215" s="351" t="str">
        <f t="shared" si="229"/>
        <v>0055-P2-CPC-GA1-TRM-00409</v>
      </c>
      <c r="HV215" s="351">
        <f t="shared" si="230"/>
        <v>43987</v>
      </c>
      <c r="HW215" s="351" t="str">
        <f t="shared" si="231"/>
        <v>0055-P2-CPC-GA1-TRM-00409</v>
      </c>
      <c r="HX215" s="351">
        <f t="shared" si="232"/>
        <v>44033</v>
      </c>
      <c r="HY215" s="364"/>
      <c r="HZ215" s="361" t="str">
        <f t="shared" si="233"/>
        <v>выгружено</v>
      </c>
      <c r="IA215" s="361" t="str">
        <f t="shared" si="234"/>
        <v>A1</v>
      </c>
      <c r="IB215" s="361">
        <f t="shared" si="235"/>
        <v>1</v>
      </c>
      <c r="IC215" s="361">
        <f t="shared" si="236"/>
        <v>1</v>
      </c>
      <c r="ID215" s="351" t="str">
        <f t="shared" si="237"/>
        <v>1</v>
      </c>
      <c r="IE215" s="351" t="s">
        <v>894</v>
      </c>
      <c r="IF215" s="356">
        <v>1</v>
      </c>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row>
    <row r="216" spans="1:287" s="1" customFormat="1" ht="57" customHeight="1">
      <c r="A216" s="15"/>
      <c r="B216" s="31" t="s">
        <v>164</v>
      </c>
      <c r="C216" s="31" t="s">
        <v>165</v>
      </c>
      <c r="D216" s="14"/>
      <c r="E216" s="14"/>
      <c r="F216" s="14"/>
      <c r="G216" s="14"/>
      <c r="H216" s="14" t="s">
        <v>723</v>
      </c>
      <c r="I216" s="14" t="s">
        <v>724</v>
      </c>
      <c r="J216" s="14"/>
      <c r="K216" s="14"/>
      <c r="L216" s="14"/>
      <c r="M216" s="14"/>
      <c r="N216" s="14"/>
      <c r="O216" s="14"/>
      <c r="P216" s="14" t="s">
        <v>727</v>
      </c>
      <c r="Q216" s="14" t="s">
        <v>728</v>
      </c>
      <c r="R216" s="14" t="s">
        <v>215</v>
      </c>
      <c r="S216" s="14" t="s">
        <v>399</v>
      </c>
      <c r="T216" s="14" t="s">
        <v>408</v>
      </c>
      <c r="U216" s="14" t="s">
        <v>166</v>
      </c>
      <c r="V216" s="14"/>
      <c r="W216" s="31" t="str">
        <f>CONCATENATE(X216,"-",Y216,"-",Z216,AA216,,AB216,"-",AC216)</f>
        <v>4-11-JSMCI-0001</v>
      </c>
      <c r="X216" s="31">
        <v>4</v>
      </c>
      <c r="Y216" s="31" t="s">
        <v>190</v>
      </c>
      <c r="Z216" s="31" t="s">
        <v>337</v>
      </c>
      <c r="AA216" s="31" t="s">
        <v>333</v>
      </c>
      <c r="AB216" s="31" t="s">
        <v>334</v>
      </c>
      <c r="AC216" s="31" t="s">
        <v>194</v>
      </c>
      <c r="AD216" s="14"/>
      <c r="AE216" s="31">
        <v>3</v>
      </c>
      <c r="AF216" s="31" t="s">
        <v>189</v>
      </c>
      <c r="AG216" s="31" t="s">
        <v>190</v>
      </c>
      <c r="AH216" s="31">
        <v>422</v>
      </c>
      <c r="AI216" s="31" t="s">
        <v>198</v>
      </c>
      <c r="AJ216" s="14"/>
      <c r="AK216" s="14"/>
      <c r="AL216" s="14" t="s">
        <v>128</v>
      </c>
      <c r="AM216" s="14"/>
      <c r="AN216" s="14" t="s">
        <v>176</v>
      </c>
      <c r="AO216" s="14" t="str">
        <f>CONCATENATE("0055-",B216,"-",C216,"-","4",".",AE216,".",AF216,".",AG216,".",AH216,"-",AL216,".",AN216,"-",AI216)</f>
        <v>0055-CPC-GA1-4.3.3.11.422-ATH2.SP-0002</v>
      </c>
      <c r="AP216" s="14" t="str">
        <f>CONCATENATE("0055-",B216,"-",C216,"-","4",".",AE216,".",AF216,".",AG216,".",AH216,"-",AL216,"-",AN216,"-",AI216,"_",BD216,"_",U216)</f>
        <v>0055-CPC-GA1-4.3.3.11.422-ATH2-SP-0002_A1_ER</v>
      </c>
      <c r="AQ216" s="21" t="s">
        <v>355</v>
      </c>
      <c r="AR216" s="21" t="s">
        <v>435</v>
      </c>
      <c r="AS216" s="21" t="s">
        <v>415</v>
      </c>
      <c r="AT216" s="21" t="s">
        <v>416</v>
      </c>
      <c r="AU216" s="21" t="s">
        <v>350</v>
      </c>
      <c r="AV216" s="21" t="s">
        <v>366</v>
      </c>
      <c r="AW216" s="21" t="str">
        <f>CONCATENATE(AQ216," ",AS216,CHAR(10),W216,CHAR(10),AU216)</f>
        <v>SIS Marshalling Cabinet for IS channels 
4-11-JSMCI-0001
List of elements</v>
      </c>
      <c r="AX216" s="21" t="str">
        <f>CONCATENATE(AR216," ",AT216,CHAR(10),W216,CHAR(10),AV216)</f>
        <v>Шкаф кроссовый ПАЗ, аналоговые и дискретные сигналы, искробезопасный
4-11-JSMCI-0001
Перечень элементов</v>
      </c>
      <c r="AY216" s="14"/>
      <c r="AZ216" s="14" t="s">
        <v>798</v>
      </c>
      <c r="BA216" s="14" t="s">
        <v>600</v>
      </c>
      <c r="BB216" s="14" t="str">
        <f t="shared" si="190"/>
        <v>A1</v>
      </c>
      <c r="BC216" s="14" t="str">
        <f t="shared" si="238"/>
        <v>IFR</v>
      </c>
      <c r="BD216" s="14" t="str">
        <f>BB216</f>
        <v>A1</v>
      </c>
      <c r="BE216" s="14"/>
      <c r="BF216" s="14"/>
      <c r="BG216" s="20"/>
      <c r="BH216" s="14"/>
      <c r="BI216" s="14"/>
      <c r="BJ216" s="336">
        <v>44088</v>
      </c>
      <c r="BK216" s="336">
        <f ca="1">IF(BM216&gt;0,BL216,IF(BJ216&lt;TODAY(),TODAY()+10,BJ216))</f>
        <v>43987</v>
      </c>
      <c r="BL216" s="41">
        <v>43987</v>
      </c>
      <c r="BM216" s="14" t="s">
        <v>859</v>
      </c>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336">
        <f>WORKDAY(BJ216,20)</f>
        <v>44116</v>
      </c>
      <c r="CR216" s="336">
        <f ca="1">IF(BM216&gt;0,WORKDAY(BK216,20),"-")</f>
        <v>44015</v>
      </c>
      <c r="CS216" s="336">
        <v>44033</v>
      </c>
      <c r="CT216" s="325" t="s">
        <v>905</v>
      </c>
      <c r="CU216" s="143">
        <v>1</v>
      </c>
      <c r="CV216" s="41">
        <f>WORKDAY(CQ216,10)</f>
        <v>44130</v>
      </c>
      <c r="CW216" s="41">
        <f ca="1">IF(CT216&gt;0,WORKDAY(CR216,10),"-")</f>
        <v>44029</v>
      </c>
      <c r="CX216" s="14"/>
      <c r="CY216" s="14"/>
      <c r="CZ216" s="41" t="str">
        <f>IF(CY216&gt;0,WORKDAY(CV216,10),"-")</f>
        <v>-</v>
      </c>
      <c r="DA216" s="41" t="str">
        <f>IF(CY216&gt;0,WORKDAY(CW216,10),"-")</f>
        <v>-</v>
      </c>
      <c r="DB216" s="14"/>
      <c r="DC216" s="14"/>
      <c r="DD216" s="143"/>
      <c r="DE216" s="41" t="str">
        <f>IF(DC216&gt;0,WORKDAY(CZ216,10),"-")</f>
        <v>-</v>
      </c>
      <c r="DF216" s="41" t="str">
        <f>IF(DC216&gt;0,WORKDAY(DA216,10),"-")</f>
        <v>-</v>
      </c>
      <c r="DG216" s="14"/>
      <c r="DH216" s="14"/>
      <c r="DI216" s="41" t="str">
        <f>IF(DH216&gt;0,WORKDAY(DE216,10),"-")</f>
        <v>-</v>
      </c>
      <c r="DJ216" s="41" t="str">
        <f>IF(DH216&gt;0,WORKDAY(DF216,10),"-")</f>
        <v>-</v>
      </c>
      <c r="DK216" s="14"/>
      <c r="DL216" s="14"/>
      <c r="DM216" s="143"/>
      <c r="DN216" s="41" t="str">
        <f>IF(DL216&gt;0,WORKDAY(DI216,10),"-")</f>
        <v>-</v>
      </c>
      <c r="DO216" s="41" t="str">
        <f>IF(DL216&gt;0,WORKDAY(DJ216,10),"-")</f>
        <v>-</v>
      </c>
      <c r="DP216" s="14"/>
      <c r="DQ216" s="14"/>
      <c r="DR216" s="41" t="str">
        <f>IF(DQ216&gt;0,WORKDAY(DN216,10),"-")</f>
        <v>-</v>
      </c>
      <c r="DS216" s="41" t="str">
        <f>IF(DQ216&gt;0,WORKDAY(DO216,10),"-")</f>
        <v>-</v>
      </c>
      <c r="DT216" s="14"/>
      <c r="DU216" s="14"/>
      <c r="DV216" s="205"/>
      <c r="DW216" s="41" t="str">
        <f>IF(DU216&gt;0,WORKDAY(DR216,10),"-")</f>
        <v>-</v>
      </c>
      <c r="DX216" s="41" t="str">
        <f>IF(DU216&gt;0,WORKDAY(DS216,10),"-")</f>
        <v>-</v>
      </c>
      <c r="DY216" s="14"/>
      <c r="DZ216" s="14"/>
      <c r="EA216" s="41" t="str">
        <f>IF(DZ216&gt;0,WORKDAY(DW216,10),"-")</f>
        <v>-</v>
      </c>
      <c r="EB216" s="41" t="str">
        <f>IF(DZ216&gt;0,WORKDAY(DX216,10),"-")</f>
        <v>-</v>
      </c>
      <c r="EC216" s="14"/>
      <c r="ED216" s="14"/>
      <c r="EE216" s="205"/>
      <c r="EF216" s="41" t="str">
        <f>IF(ED216&gt;0,WORKDAY(EA216,10),"-")</f>
        <v>-</v>
      </c>
      <c r="EG216" s="41" t="str">
        <f>IF(ED216&gt;0,WORKDAY(EB216,10),"-")</f>
        <v>-</v>
      </c>
      <c r="EH216" s="14"/>
      <c r="EI216" s="14"/>
      <c r="EJ216" s="41" t="str">
        <f>IF(EI216&gt;0,WORKDAY(EF216,10),"-")</f>
        <v>-</v>
      </c>
      <c r="EK216" s="41" t="str">
        <f>IF(EI216&gt;0,WORKDAY(EG216,10),"-")</f>
        <v>-</v>
      </c>
      <c r="EL216" s="14"/>
      <c r="EM216" s="14"/>
      <c r="EN216" s="205"/>
      <c r="EO216" s="41" t="str">
        <f>IF(EM216&gt;0,WORKDAY(EJ216,10),"-")</f>
        <v>-</v>
      </c>
      <c r="EP216" s="41" t="str">
        <f>IF(EM216&gt;0,WORKDAY(EK216,10),"-")</f>
        <v>-</v>
      </c>
      <c r="EQ216" s="14"/>
      <c r="ER216" s="14"/>
      <c r="ES216" s="41" t="str">
        <f>IF(ER216&gt;0,WORKDAY(EO216,10),"-")</f>
        <v>-</v>
      </c>
      <c r="ET216" s="41" t="str">
        <f>IF(ER216&gt;0,WORKDAY(EP216,10),"-")</f>
        <v>-</v>
      </c>
      <c r="EU216" s="14"/>
      <c r="EV216" s="14"/>
      <c r="EW216" s="205"/>
      <c r="EX216" s="41" t="str">
        <f>IF(EV216&gt;0,WORKDAY(ES216,10),"-")</f>
        <v>-</v>
      </c>
      <c r="EY216" s="41" t="str">
        <f>IF(EV216&gt;0,WORKDAY(ET216,10),"-")</f>
        <v>-</v>
      </c>
      <c r="EZ216" s="14"/>
      <c r="FA216" s="14"/>
      <c r="FB216" s="41" t="str">
        <f>IF(FA216&gt;0,WORKDAY(EX216,10),"-")</f>
        <v>-</v>
      </c>
      <c r="FC216" s="41" t="str">
        <f>IF(FA216&gt;0,WORKDAY(EY216,10),"-")</f>
        <v>-</v>
      </c>
      <c r="FD216" s="14"/>
      <c r="FE216" s="14"/>
      <c r="FF216" s="295"/>
      <c r="FG216" s="41">
        <v>43622</v>
      </c>
      <c r="FH216" s="41">
        <f ca="1">IF(BK216&gt;0,IF(DH216&gt;0,WORKDAY(DG216,20),IF(CY216&gt;0,WORKDAY(CX216,30),IF(CT216&gt;0,WORKDAY(CS216,40),FG216))),"-")</f>
        <v>44089</v>
      </c>
      <c r="FI216" s="41"/>
      <c r="FJ216" s="14"/>
      <c r="FK216" s="41" t="str">
        <f>IF(FJ216&gt;0,WORKDAY(FG216,10),"-")</f>
        <v>-</v>
      </c>
      <c r="FL216" s="41" t="str">
        <f>IF(FJ216&gt;0,WORKDAY(FH216,10),"-")</f>
        <v>-</v>
      </c>
      <c r="FM216" s="14"/>
      <c r="FN216" s="14"/>
      <c r="FO216" s="143"/>
      <c r="FP216" s="41">
        <v>43622</v>
      </c>
      <c r="FQ216" s="41" t="str">
        <f>IF(BT216&gt;0,IF(DQ216&gt;0,WORKDAY(DP216,20),IF(DH216&gt;0,WORKDAY(DG216,30),IF(DC216&gt;0,WORKDAY(DB216,40),FP216))),"-")</f>
        <v>-</v>
      </c>
      <c r="FR216" s="14"/>
      <c r="FS216" s="14"/>
      <c r="FT216" s="41" t="str">
        <f>IF(FS216&gt;0,WORKDAY(FP216,10),"-")</f>
        <v>-</v>
      </c>
      <c r="FU216" s="41" t="str">
        <f>IF(FS216&gt;0,WORKDAY(FQ216,10),"-")</f>
        <v>-</v>
      </c>
      <c r="FV216" s="14"/>
      <c r="FW216" s="14"/>
      <c r="FX216" s="205"/>
      <c r="FY216" s="41">
        <v>43622</v>
      </c>
      <c r="FZ216" s="41" t="str">
        <f>IF(CC216&gt;0,IF(DZ216&gt;0,WORKDAY(DY216,20),IF(DQ216&gt;0,WORKDAY(DP216,30),IF(DL216&gt;0,WORKDAY(DK216,40),FY216))),"-")</f>
        <v>-</v>
      </c>
      <c r="GA216" s="14"/>
      <c r="GB216" s="14"/>
      <c r="GC216" s="41" t="str">
        <f>IF(GB216&gt;0,WORKDAY(FY216,10),"-")</f>
        <v>-</v>
      </c>
      <c r="GD216" s="41" t="str">
        <f>IF(GB216&gt;0,WORKDAY(FZ216,10),"-")</f>
        <v>-</v>
      </c>
      <c r="GE216" s="14"/>
      <c r="GF216" s="14"/>
      <c r="GG216" s="205"/>
      <c r="GH216" s="41"/>
      <c r="GI216" s="41"/>
      <c r="GJ216" s="14"/>
      <c r="GK216" s="14"/>
      <c r="GL216" s="41" t="str">
        <f>IF(GK216&gt;0,WORKDAY(GH216,10),"-")</f>
        <v>-</v>
      </c>
      <c r="GM216" s="41" t="str">
        <f>IF(GK216&gt;0,WORKDAY(GI216,10),"-")</f>
        <v>-</v>
      </c>
      <c r="GN216" s="14"/>
      <c r="GO216" s="14"/>
      <c r="GP216" s="228"/>
      <c r="GQ216" s="295"/>
      <c r="GR216" s="295"/>
      <c r="GS216" s="295"/>
      <c r="GT216" s="295"/>
      <c r="GU216" s="295"/>
      <c r="GV216" s="295"/>
      <c r="GW216" s="295"/>
      <c r="GX216" s="295"/>
      <c r="GY216" s="295"/>
      <c r="GZ216" s="147"/>
      <c r="HA216" s="143">
        <f t="shared" ca="1" si="214"/>
        <v>1</v>
      </c>
      <c r="HB216" s="44">
        <f t="shared" ca="1" si="215"/>
        <v>1.3819095477386936E-3</v>
      </c>
      <c r="HC216" s="44">
        <f t="shared" ca="1" si="216"/>
        <v>2.5125628140703518E-3</v>
      </c>
      <c r="HD216" s="44">
        <f t="shared" ca="1" si="217"/>
        <v>2.2357723577235778E-3</v>
      </c>
      <c r="HE216" s="44">
        <f t="shared" ca="1" si="218"/>
        <v>4.0650406504065045E-3</v>
      </c>
      <c r="HF216" s="44"/>
      <c r="HG216" s="44"/>
      <c r="HH216" s="261"/>
      <c r="HI216" s="14" t="str">
        <f t="shared" si="219"/>
        <v>GA</v>
      </c>
      <c r="HJ216" s="41">
        <f t="shared" si="220"/>
        <v>43987</v>
      </c>
      <c r="HK216" s="267" t="str">
        <f t="shared" si="221"/>
        <v>A1</v>
      </c>
      <c r="HL216" s="268" t="str">
        <f t="shared" si="222"/>
        <v>0055-P2-GA1-CPC-TRM-00504</v>
      </c>
      <c r="HM216" s="320">
        <v>1</v>
      </c>
      <c r="HN216" t="s">
        <v>833</v>
      </c>
      <c r="HO216" s="351">
        <f t="shared" si="223"/>
        <v>1</v>
      </c>
      <c r="HP216" s="351" t="str">
        <f t="shared" si="224"/>
        <v>не выгружено 00</v>
      </c>
      <c r="HQ216" s="351" t="str">
        <f t="shared" si="225"/>
        <v>выгружено A1</v>
      </c>
      <c r="HR216" s="351">
        <f t="shared" si="226"/>
        <v>1</v>
      </c>
      <c r="HS216" s="351" t="b">
        <f t="shared" si="227"/>
        <v>0</v>
      </c>
      <c r="HT216" s="351" t="str">
        <f t="shared" si="228"/>
        <v>Выпустить в 00</v>
      </c>
      <c r="HU216" s="351" t="str">
        <f t="shared" si="229"/>
        <v>0055-P2-CPC-GA1-TRM-00409</v>
      </c>
      <c r="HV216" s="351">
        <f t="shared" si="230"/>
        <v>43987</v>
      </c>
      <c r="HW216" s="351" t="str">
        <f t="shared" si="231"/>
        <v>0055-P2-CPC-GA1-TRM-00409</v>
      </c>
      <c r="HX216" s="351">
        <f t="shared" si="232"/>
        <v>44033</v>
      </c>
      <c r="HY216" s="364"/>
      <c r="HZ216" s="361" t="str">
        <f t="shared" si="233"/>
        <v>выгружено</v>
      </c>
      <c r="IA216" s="361" t="str">
        <f t="shared" si="234"/>
        <v>A1</v>
      </c>
      <c r="IB216" s="361">
        <f t="shared" si="235"/>
        <v>1</v>
      </c>
      <c r="IC216" s="361">
        <f t="shared" si="236"/>
        <v>1</v>
      </c>
      <c r="ID216" s="351" t="str">
        <f t="shared" si="237"/>
        <v>1</v>
      </c>
      <c r="IE216" s="351" t="s">
        <v>894</v>
      </c>
      <c r="IF216" s="356">
        <v>1</v>
      </c>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row>
    <row r="217" spans="1:287" s="1" customFormat="1" ht="57" customHeight="1">
      <c r="A217" s="15"/>
      <c r="B217" s="31" t="s">
        <v>164</v>
      </c>
      <c r="C217" s="31" t="s">
        <v>165</v>
      </c>
      <c r="D217" s="14"/>
      <c r="E217" s="14"/>
      <c r="F217" s="14"/>
      <c r="G217" s="14"/>
      <c r="H217" s="14" t="s">
        <v>723</v>
      </c>
      <c r="I217" s="14" t="s">
        <v>724</v>
      </c>
      <c r="J217" s="14"/>
      <c r="K217" s="14"/>
      <c r="L217" s="14"/>
      <c r="M217" s="14"/>
      <c r="N217" s="14"/>
      <c r="O217" s="14"/>
      <c r="P217" s="14" t="s">
        <v>727</v>
      </c>
      <c r="Q217" s="14" t="s">
        <v>728</v>
      </c>
      <c r="R217" s="14" t="s">
        <v>215</v>
      </c>
      <c r="S217" s="14" t="s">
        <v>399</v>
      </c>
      <c r="T217" s="14" t="s">
        <v>408</v>
      </c>
      <c r="U217" s="14" t="s">
        <v>166</v>
      </c>
      <c r="V217" s="14"/>
      <c r="W217" s="31" t="str">
        <f>CONCATENATE(X217,"-",Y217,"-",Z217,AA217,,AB217,"-",AC217)</f>
        <v>4-11-JSMCI-0001</v>
      </c>
      <c r="X217" s="31">
        <v>4</v>
      </c>
      <c r="Y217" s="31" t="s">
        <v>190</v>
      </c>
      <c r="Z217" s="31" t="s">
        <v>337</v>
      </c>
      <c r="AA217" s="31" t="s">
        <v>333</v>
      </c>
      <c r="AB217" s="31" t="s">
        <v>334</v>
      </c>
      <c r="AC217" s="31" t="s">
        <v>194</v>
      </c>
      <c r="AD217" s="14"/>
      <c r="AE217" s="31">
        <v>3</v>
      </c>
      <c r="AF217" s="31" t="s">
        <v>189</v>
      </c>
      <c r="AG217" s="31" t="s">
        <v>190</v>
      </c>
      <c r="AH217" s="31">
        <v>422</v>
      </c>
      <c r="AI217" s="31" t="s">
        <v>198</v>
      </c>
      <c r="AJ217" s="14"/>
      <c r="AK217" s="14"/>
      <c r="AL217" s="14" t="s">
        <v>128</v>
      </c>
      <c r="AM217" s="14"/>
      <c r="AN217" s="14" t="s">
        <v>177</v>
      </c>
      <c r="AO217" s="14" t="str">
        <f>CONCATENATE("0055-",B217,"-",C217,"-","4",".",AE217,".",AF217,".",AG217,".",AH217,"-",AL217,".",AN217,"-",AI217)</f>
        <v>0055-CPC-GA1-4.3.3.11.422-ATH2.V0-0002</v>
      </c>
      <c r="AP217" s="14" t="str">
        <f>CONCATENATE("0055-",B217,"-",C217,"-","4",".",AE217,".",AF217,".",AG217,".",AH217,"-",AL217,"-",AN217,"-",AI217,"_",BD217,"_",U217)</f>
        <v>0055-CPC-GA1-4.3.3.11.422-ATH2-V0-0002_A1_ER</v>
      </c>
      <c r="AQ217" s="21" t="s">
        <v>355</v>
      </c>
      <c r="AR217" s="21" t="s">
        <v>435</v>
      </c>
      <c r="AS217" s="21" t="s">
        <v>415</v>
      </c>
      <c r="AT217" s="21" t="s">
        <v>416</v>
      </c>
      <c r="AU217" s="21" t="s">
        <v>351</v>
      </c>
      <c r="AV217" s="21" t="s">
        <v>367</v>
      </c>
      <c r="AW217" s="21" t="str">
        <f>CONCATENATE(AQ217," ",AS217,CHAR(10),W217,CHAR(10),AU217)</f>
        <v>SIS Marshalling Cabinet for IS channels 
4-11-JSMCI-0001
General view drawings</v>
      </c>
      <c r="AX217" s="21" t="str">
        <f>CONCATENATE(AR217," ",AT217,CHAR(10),W217,CHAR(10),AV217)</f>
        <v>Шкаф кроссовый ПАЗ, аналоговые и дискретные сигналы, искробезопасный
4-11-JSMCI-0001
Чертеж общего вида</v>
      </c>
      <c r="AY217" s="14"/>
      <c r="AZ217" s="14" t="s">
        <v>798</v>
      </c>
      <c r="BA217" s="14" t="s">
        <v>600</v>
      </c>
      <c r="BB217" s="14" t="str">
        <f t="shared" si="190"/>
        <v>A1</v>
      </c>
      <c r="BC217" s="14" t="str">
        <f t="shared" si="238"/>
        <v>IFR</v>
      </c>
      <c r="BD217" s="14" t="str">
        <f>BB217</f>
        <v>A1</v>
      </c>
      <c r="BE217" s="14"/>
      <c r="BF217" s="14"/>
      <c r="BG217" s="20"/>
      <c r="BH217" s="14"/>
      <c r="BI217" s="14"/>
      <c r="BJ217" s="336">
        <v>44088</v>
      </c>
      <c r="BK217" s="336">
        <f ca="1">IF(BM217&gt;0,BL217,IF(BJ217&lt;TODAY(),TODAY()+10,BJ217))</f>
        <v>43987</v>
      </c>
      <c r="BL217" s="41">
        <v>43987</v>
      </c>
      <c r="BM217" s="14" t="s">
        <v>859</v>
      </c>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336">
        <f>WORKDAY(BJ217,20)</f>
        <v>44116</v>
      </c>
      <c r="CR217" s="336">
        <f ca="1">IF(BM217&gt;0,WORKDAY(BK217,20),"-")</f>
        <v>44015</v>
      </c>
      <c r="CS217" s="336">
        <v>44033</v>
      </c>
      <c r="CT217" s="325" t="s">
        <v>905</v>
      </c>
      <c r="CU217" s="143">
        <v>1</v>
      </c>
      <c r="CV217" s="41">
        <f>WORKDAY(CQ217,10)</f>
        <v>44130</v>
      </c>
      <c r="CW217" s="41">
        <f ca="1">IF(CT217&gt;0,WORKDAY(CR217,10),"-")</f>
        <v>44029</v>
      </c>
      <c r="CX217" s="14"/>
      <c r="CY217" s="14"/>
      <c r="CZ217" s="41" t="str">
        <f>IF(CY217&gt;0,WORKDAY(CV217,10),"-")</f>
        <v>-</v>
      </c>
      <c r="DA217" s="41" t="str">
        <f>IF(CY217&gt;0,WORKDAY(CW217,10),"-")</f>
        <v>-</v>
      </c>
      <c r="DB217" s="14"/>
      <c r="DC217" s="14"/>
      <c r="DD217" s="143"/>
      <c r="DE217" s="41" t="str">
        <f>IF(DC217&gt;0,WORKDAY(CZ217,10),"-")</f>
        <v>-</v>
      </c>
      <c r="DF217" s="41" t="str">
        <f>IF(DC217&gt;0,WORKDAY(DA217,10),"-")</f>
        <v>-</v>
      </c>
      <c r="DG217" s="14"/>
      <c r="DH217" s="14"/>
      <c r="DI217" s="41" t="str">
        <f>IF(DH217&gt;0,WORKDAY(DE217,10),"-")</f>
        <v>-</v>
      </c>
      <c r="DJ217" s="41" t="str">
        <f>IF(DH217&gt;0,WORKDAY(DF217,10),"-")</f>
        <v>-</v>
      </c>
      <c r="DK217" s="14"/>
      <c r="DL217" s="14"/>
      <c r="DM217" s="143"/>
      <c r="DN217" s="41" t="str">
        <f>IF(DL217&gt;0,WORKDAY(DI217,10),"-")</f>
        <v>-</v>
      </c>
      <c r="DO217" s="41" t="str">
        <f>IF(DL217&gt;0,WORKDAY(DJ217,10),"-")</f>
        <v>-</v>
      </c>
      <c r="DP217" s="14"/>
      <c r="DQ217" s="14"/>
      <c r="DR217" s="41" t="str">
        <f>IF(DQ217&gt;0,WORKDAY(DN217,10),"-")</f>
        <v>-</v>
      </c>
      <c r="DS217" s="41" t="str">
        <f>IF(DQ217&gt;0,WORKDAY(DO217,10),"-")</f>
        <v>-</v>
      </c>
      <c r="DT217" s="14"/>
      <c r="DU217" s="14"/>
      <c r="DV217" s="205"/>
      <c r="DW217" s="41" t="str">
        <f>IF(DU217&gt;0,WORKDAY(DR217,10),"-")</f>
        <v>-</v>
      </c>
      <c r="DX217" s="41" t="str">
        <f>IF(DU217&gt;0,WORKDAY(DS217,10),"-")</f>
        <v>-</v>
      </c>
      <c r="DY217" s="14"/>
      <c r="DZ217" s="14"/>
      <c r="EA217" s="41" t="str">
        <f>IF(DZ217&gt;0,WORKDAY(DW217,10),"-")</f>
        <v>-</v>
      </c>
      <c r="EB217" s="41" t="str">
        <f>IF(DZ217&gt;0,WORKDAY(DX217,10),"-")</f>
        <v>-</v>
      </c>
      <c r="EC217" s="14"/>
      <c r="ED217" s="14"/>
      <c r="EE217" s="205"/>
      <c r="EF217" s="41" t="str">
        <f>IF(ED217&gt;0,WORKDAY(EA217,10),"-")</f>
        <v>-</v>
      </c>
      <c r="EG217" s="41" t="str">
        <f>IF(ED217&gt;0,WORKDAY(EB217,10),"-")</f>
        <v>-</v>
      </c>
      <c r="EH217" s="14"/>
      <c r="EI217" s="14"/>
      <c r="EJ217" s="41" t="str">
        <f>IF(EI217&gt;0,WORKDAY(EF217,10),"-")</f>
        <v>-</v>
      </c>
      <c r="EK217" s="41" t="str">
        <f>IF(EI217&gt;0,WORKDAY(EG217,10),"-")</f>
        <v>-</v>
      </c>
      <c r="EL217" s="14"/>
      <c r="EM217" s="14"/>
      <c r="EN217" s="205"/>
      <c r="EO217" s="41" t="str">
        <f>IF(EM217&gt;0,WORKDAY(EJ217,10),"-")</f>
        <v>-</v>
      </c>
      <c r="EP217" s="41" t="str">
        <f>IF(EM217&gt;0,WORKDAY(EK217,10),"-")</f>
        <v>-</v>
      </c>
      <c r="EQ217" s="14"/>
      <c r="ER217" s="14"/>
      <c r="ES217" s="41" t="str">
        <f>IF(ER217&gt;0,WORKDAY(EO217,10),"-")</f>
        <v>-</v>
      </c>
      <c r="ET217" s="41" t="str">
        <f>IF(ER217&gt;0,WORKDAY(EP217,10),"-")</f>
        <v>-</v>
      </c>
      <c r="EU217" s="14"/>
      <c r="EV217" s="14"/>
      <c r="EW217" s="205"/>
      <c r="EX217" s="41" t="str">
        <f>IF(EV217&gt;0,WORKDAY(ES217,10),"-")</f>
        <v>-</v>
      </c>
      <c r="EY217" s="41" t="str">
        <f>IF(EV217&gt;0,WORKDAY(ET217,10),"-")</f>
        <v>-</v>
      </c>
      <c r="EZ217" s="14"/>
      <c r="FA217" s="14"/>
      <c r="FB217" s="41" t="str">
        <f>IF(FA217&gt;0,WORKDAY(EX217,10),"-")</f>
        <v>-</v>
      </c>
      <c r="FC217" s="41" t="str">
        <f>IF(FA217&gt;0,WORKDAY(EY217,10),"-")</f>
        <v>-</v>
      </c>
      <c r="FD217" s="14"/>
      <c r="FE217" s="14"/>
      <c r="FF217" s="295"/>
      <c r="FG217" s="41">
        <v>43622</v>
      </c>
      <c r="FH217" s="41">
        <f ca="1">IF(BK217&gt;0,IF(DH217&gt;0,WORKDAY(DG217,20),IF(CY217&gt;0,WORKDAY(CX217,30),IF(CT217&gt;0,WORKDAY(CS217,40),FG217))),"-")</f>
        <v>44089</v>
      </c>
      <c r="FI217" s="41"/>
      <c r="FJ217" s="14"/>
      <c r="FK217" s="41" t="str">
        <f>IF(FJ217&gt;0,WORKDAY(FG217,10),"-")</f>
        <v>-</v>
      </c>
      <c r="FL217" s="41" t="str">
        <f>IF(FJ217&gt;0,WORKDAY(FH217,10),"-")</f>
        <v>-</v>
      </c>
      <c r="FM217" s="14"/>
      <c r="FN217" s="14"/>
      <c r="FO217" s="143"/>
      <c r="FP217" s="41">
        <v>43622</v>
      </c>
      <c r="FQ217" s="41" t="str">
        <f>IF(BT217&gt;0,IF(DQ217&gt;0,WORKDAY(DP217,20),IF(DH217&gt;0,WORKDAY(DG217,30),IF(DC217&gt;0,WORKDAY(DB217,40),FP217))),"-")</f>
        <v>-</v>
      </c>
      <c r="FR217" s="14"/>
      <c r="FS217" s="14"/>
      <c r="FT217" s="41" t="str">
        <f>IF(FS217&gt;0,WORKDAY(FP217,10),"-")</f>
        <v>-</v>
      </c>
      <c r="FU217" s="41" t="str">
        <f>IF(FS217&gt;0,WORKDAY(FQ217,10),"-")</f>
        <v>-</v>
      </c>
      <c r="FV217" s="14"/>
      <c r="FW217" s="14"/>
      <c r="FX217" s="205"/>
      <c r="FY217" s="41">
        <v>43622</v>
      </c>
      <c r="FZ217" s="41" t="str">
        <f>IF(CC217&gt;0,IF(DZ217&gt;0,WORKDAY(DY217,20),IF(DQ217&gt;0,WORKDAY(DP217,30),IF(DL217&gt;0,WORKDAY(DK217,40),FY217))),"-")</f>
        <v>-</v>
      </c>
      <c r="GA217" s="14"/>
      <c r="GB217" s="14"/>
      <c r="GC217" s="41" t="str">
        <f>IF(GB217&gt;0,WORKDAY(FY217,10),"-")</f>
        <v>-</v>
      </c>
      <c r="GD217" s="41" t="str">
        <f>IF(GB217&gt;0,WORKDAY(FZ217,10),"-")</f>
        <v>-</v>
      </c>
      <c r="GE217" s="14"/>
      <c r="GF217" s="14"/>
      <c r="GG217" s="205"/>
      <c r="GH217" s="41"/>
      <c r="GI217" s="41"/>
      <c r="GJ217" s="14"/>
      <c r="GK217" s="14"/>
      <c r="GL217" s="41" t="str">
        <f>IF(GK217&gt;0,WORKDAY(GH217,10),"-")</f>
        <v>-</v>
      </c>
      <c r="GM217" s="41" t="str">
        <f>IF(GK217&gt;0,WORKDAY(GI217,10),"-")</f>
        <v>-</v>
      </c>
      <c r="GN217" s="14"/>
      <c r="GO217" s="14"/>
      <c r="GP217" s="228"/>
      <c r="GQ217" s="295"/>
      <c r="GR217" s="295"/>
      <c r="GS217" s="295"/>
      <c r="GT217" s="295"/>
      <c r="GU217" s="295"/>
      <c r="GV217" s="295"/>
      <c r="GW217" s="295"/>
      <c r="GX217" s="295"/>
      <c r="GY217" s="295"/>
      <c r="GZ217" s="147"/>
      <c r="HA217" s="143">
        <f t="shared" ca="1" si="214"/>
        <v>1</v>
      </c>
      <c r="HB217" s="44">
        <f t="shared" ca="1" si="215"/>
        <v>1.3819095477386936E-3</v>
      </c>
      <c r="HC217" s="44">
        <f t="shared" ca="1" si="216"/>
        <v>2.5125628140703518E-3</v>
      </c>
      <c r="HD217" s="44">
        <f t="shared" ca="1" si="217"/>
        <v>2.2357723577235778E-3</v>
      </c>
      <c r="HE217" s="44">
        <f t="shared" ca="1" si="218"/>
        <v>4.0650406504065045E-3</v>
      </c>
      <c r="HF217" s="44"/>
      <c r="HG217" s="44"/>
      <c r="HH217" s="261"/>
      <c r="HI217" s="14" t="str">
        <f t="shared" si="219"/>
        <v>GA</v>
      </c>
      <c r="HJ217" s="41">
        <f t="shared" si="220"/>
        <v>43987</v>
      </c>
      <c r="HK217" s="267" t="str">
        <f t="shared" si="221"/>
        <v>A1</v>
      </c>
      <c r="HL217" s="268" t="str">
        <f t="shared" si="222"/>
        <v>0055-P2-GA1-CPC-TRM-00504</v>
      </c>
      <c r="HM217" s="320">
        <v>1</v>
      </c>
      <c r="HN217" t="s">
        <v>833</v>
      </c>
      <c r="HO217" s="351">
        <f t="shared" si="223"/>
        <v>1</v>
      </c>
      <c r="HP217" s="351" t="str">
        <f t="shared" si="224"/>
        <v>не выгружено 00</v>
      </c>
      <c r="HQ217" s="351" t="str">
        <f t="shared" si="225"/>
        <v>выгружено A1</v>
      </c>
      <c r="HR217" s="351">
        <f t="shared" si="226"/>
        <v>1</v>
      </c>
      <c r="HS217" s="351" t="b">
        <f t="shared" si="227"/>
        <v>0</v>
      </c>
      <c r="HT217" s="351" t="str">
        <f t="shared" si="228"/>
        <v>Выпустить в 00</v>
      </c>
      <c r="HU217" s="351" t="str">
        <f t="shared" si="229"/>
        <v>0055-P2-CPC-GA1-TRM-00409</v>
      </c>
      <c r="HV217" s="351">
        <f t="shared" si="230"/>
        <v>43987</v>
      </c>
      <c r="HW217" s="351" t="str">
        <f t="shared" si="231"/>
        <v>0055-P2-CPC-GA1-TRM-00409</v>
      </c>
      <c r="HX217" s="351">
        <f t="shared" si="232"/>
        <v>44033</v>
      </c>
      <c r="HY217" s="364"/>
      <c r="HZ217" s="361" t="str">
        <f t="shared" si="233"/>
        <v>выгружено</v>
      </c>
      <c r="IA217" s="361" t="str">
        <f t="shared" si="234"/>
        <v>A1</v>
      </c>
      <c r="IB217" s="361">
        <f t="shared" si="235"/>
        <v>1</v>
      </c>
      <c r="IC217" s="361">
        <f t="shared" si="236"/>
        <v>1</v>
      </c>
      <c r="ID217" s="351" t="str">
        <f t="shared" si="237"/>
        <v>1</v>
      </c>
      <c r="IE217" s="351" t="s">
        <v>894</v>
      </c>
      <c r="IF217" s="356">
        <v>1</v>
      </c>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row>
    <row r="218" spans="1:287" s="1" customFormat="1" ht="57" customHeight="1">
      <c r="A218" s="15"/>
      <c r="B218" s="31" t="s">
        <v>164</v>
      </c>
      <c r="C218" s="31" t="s">
        <v>165</v>
      </c>
      <c r="D218" s="14"/>
      <c r="E218" s="14"/>
      <c r="F218" s="14"/>
      <c r="G218" s="14"/>
      <c r="H218" s="14" t="s">
        <v>723</v>
      </c>
      <c r="I218" s="14" t="s">
        <v>724</v>
      </c>
      <c r="J218" s="14"/>
      <c r="K218" s="14"/>
      <c r="L218" s="14"/>
      <c r="M218" s="14"/>
      <c r="N218" s="14"/>
      <c r="O218" s="14"/>
      <c r="P218" s="14" t="s">
        <v>727</v>
      </c>
      <c r="Q218" s="14" t="s">
        <v>728</v>
      </c>
      <c r="R218" s="14" t="s">
        <v>215</v>
      </c>
      <c r="S218" s="14" t="s">
        <v>399</v>
      </c>
      <c r="T218" s="14" t="s">
        <v>408</v>
      </c>
      <c r="U218" s="14" t="s">
        <v>166</v>
      </c>
      <c r="V218" s="14"/>
      <c r="W218" s="31" t="str">
        <f>CONCATENATE(X218,"-",Y218,"-",Z218,AA218,,AB218,"-",AC218)</f>
        <v>4-11-JSMCI-0001</v>
      </c>
      <c r="X218" s="31">
        <v>4</v>
      </c>
      <c r="Y218" s="31" t="s">
        <v>190</v>
      </c>
      <c r="Z218" s="31" t="s">
        <v>337</v>
      </c>
      <c r="AA218" s="31" t="s">
        <v>333</v>
      </c>
      <c r="AB218" s="31" t="s">
        <v>334</v>
      </c>
      <c r="AC218" s="31" t="s">
        <v>194</v>
      </c>
      <c r="AD218" s="14"/>
      <c r="AE218" s="31">
        <v>3</v>
      </c>
      <c r="AF218" s="31" t="s">
        <v>189</v>
      </c>
      <c r="AG218" s="31" t="s">
        <v>190</v>
      </c>
      <c r="AH218" s="31">
        <v>422</v>
      </c>
      <c r="AI218" s="31" t="s">
        <v>198</v>
      </c>
      <c r="AJ218" s="14"/>
      <c r="AK218" s="14"/>
      <c r="AL218" s="14" t="s">
        <v>128</v>
      </c>
      <c r="AM218" s="14"/>
      <c r="AN218" s="14" t="s">
        <v>178</v>
      </c>
      <c r="AO218" s="14" t="str">
        <f>CONCATENATE("0055-",B218,"-",C218,"-","4",".",AE218,".",AF218,".",AG218,".",AH218,"-",AL218,".",AN218,"-",AI218)</f>
        <v>0055-CPC-GA1-4.3.3.11.422-ATH2.SB-0002</v>
      </c>
      <c r="AP218" s="14" t="str">
        <f>CONCATENATE("0055-",B218,"-",C218,"-","4",".",AE218,".",AF218,".",AG218,".",AH218,"-",AL218,"-",AN218,"-",AI218,"_",BD218,"_",U218)</f>
        <v>0055-CPC-GA1-4.3.3.11.422-ATH2-SB-0002_A1_ER</v>
      </c>
      <c r="AQ218" s="21" t="s">
        <v>355</v>
      </c>
      <c r="AR218" s="21" t="s">
        <v>435</v>
      </c>
      <c r="AS218" s="21" t="s">
        <v>415</v>
      </c>
      <c r="AT218" s="21" t="s">
        <v>416</v>
      </c>
      <c r="AU218" s="21" t="s">
        <v>352</v>
      </c>
      <c r="AV218" s="21" t="s">
        <v>368</v>
      </c>
      <c r="AW218" s="21" t="str">
        <f>CONCATENATE(AQ218," ",AS218,CHAR(10),W218,CHAR(10),AU218)</f>
        <v>SIS Marshalling Cabinet for IS channels 
4-11-JSMCI-0001
Electrical circuits</v>
      </c>
      <c r="AX218" s="21" t="str">
        <f>CONCATENATE(AR218," ",AT218,CHAR(10),W218,CHAR(10),AV218)</f>
        <v>Шкаф кроссовый ПАЗ, аналоговые и дискретные сигналы, искробезопасный
4-11-JSMCI-0001
Схема электрическая принципиальная</v>
      </c>
      <c r="AY218" s="14"/>
      <c r="AZ218" s="14" t="s">
        <v>798</v>
      </c>
      <c r="BA218" s="14" t="s">
        <v>600</v>
      </c>
      <c r="BB218" s="14" t="str">
        <f t="shared" si="190"/>
        <v>A1</v>
      </c>
      <c r="BC218" s="14" t="str">
        <f t="shared" si="238"/>
        <v>IFR</v>
      </c>
      <c r="BD218" s="14" t="str">
        <f>BB218</f>
        <v>A1</v>
      </c>
      <c r="BE218" s="14"/>
      <c r="BF218" s="14"/>
      <c r="BG218" s="20"/>
      <c r="BH218" s="14"/>
      <c r="BI218" s="14"/>
      <c r="BJ218" s="336">
        <v>44088</v>
      </c>
      <c r="BK218" s="336">
        <f ca="1">IF(BM218&gt;0,BL218,IF(BJ218&lt;TODAY(),TODAY()+10,BJ218))</f>
        <v>43987</v>
      </c>
      <c r="BL218" s="41">
        <v>43987</v>
      </c>
      <c r="BM218" s="14" t="s">
        <v>859</v>
      </c>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336">
        <f>WORKDAY(BJ218,20)</f>
        <v>44116</v>
      </c>
      <c r="CR218" s="336">
        <f ca="1">IF(BM218&gt;0,WORKDAY(BK218,20),"-")</f>
        <v>44015</v>
      </c>
      <c r="CS218" s="336">
        <v>44033</v>
      </c>
      <c r="CT218" s="325" t="s">
        <v>905</v>
      </c>
      <c r="CU218" s="143">
        <v>1</v>
      </c>
      <c r="CV218" s="41">
        <f>WORKDAY(CQ218,10)</f>
        <v>44130</v>
      </c>
      <c r="CW218" s="41">
        <f ca="1">IF(CT218&gt;0,WORKDAY(CR218,10),"-")</f>
        <v>44029</v>
      </c>
      <c r="CX218" s="14"/>
      <c r="CY218" s="14"/>
      <c r="CZ218" s="41" t="str">
        <f>IF(CY218&gt;0,WORKDAY(CV218,10),"-")</f>
        <v>-</v>
      </c>
      <c r="DA218" s="41" t="str">
        <f>IF(CY218&gt;0,WORKDAY(CW218,10),"-")</f>
        <v>-</v>
      </c>
      <c r="DB218" s="14"/>
      <c r="DC218" s="14"/>
      <c r="DD218" s="143"/>
      <c r="DE218" s="41" t="str">
        <f>IF(DC218&gt;0,WORKDAY(CZ218,10),"-")</f>
        <v>-</v>
      </c>
      <c r="DF218" s="41" t="str">
        <f>IF(DC218&gt;0,WORKDAY(DA218,10),"-")</f>
        <v>-</v>
      </c>
      <c r="DG218" s="14"/>
      <c r="DH218" s="14"/>
      <c r="DI218" s="41" t="str">
        <f>IF(DH218&gt;0,WORKDAY(DE218,10),"-")</f>
        <v>-</v>
      </c>
      <c r="DJ218" s="41" t="str">
        <f>IF(DH218&gt;0,WORKDAY(DF218,10),"-")</f>
        <v>-</v>
      </c>
      <c r="DK218" s="14"/>
      <c r="DL218" s="14"/>
      <c r="DM218" s="143"/>
      <c r="DN218" s="41" t="str">
        <f>IF(DL218&gt;0,WORKDAY(DI218,10),"-")</f>
        <v>-</v>
      </c>
      <c r="DO218" s="41" t="str">
        <f>IF(DL218&gt;0,WORKDAY(DJ218,10),"-")</f>
        <v>-</v>
      </c>
      <c r="DP218" s="14"/>
      <c r="DQ218" s="14"/>
      <c r="DR218" s="41" t="str">
        <f>IF(DQ218&gt;0,WORKDAY(DN218,10),"-")</f>
        <v>-</v>
      </c>
      <c r="DS218" s="41" t="str">
        <f>IF(DQ218&gt;0,WORKDAY(DO218,10),"-")</f>
        <v>-</v>
      </c>
      <c r="DT218" s="14"/>
      <c r="DU218" s="14"/>
      <c r="DV218" s="205"/>
      <c r="DW218" s="41" t="str">
        <f>IF(DU218&gt;0,WORKDAY(DR218,10),"-")</f>
        <v>-</v>
      </c>
      <c r="DX218" s="41" t="str">
        <f>IF(DU218&gt;0,WORKDAY(DS218,10),"-")</f>
        <v>-</v>
      </c>
      <c r="DY218" s="14"/>
      <c r="DZ218" s="14"/>
      <c r="EA218" s="41" t="str">
        <f>IF(DZ218&gt;0,WORKDAY(DW218,10),"-")</f>
        <v>-</v>
      </c>
      <c r="EB218" s="41" t="str">
        <f>IF(DZ218&gt;0,WORKDAY(DX218,10),"-")</f>
        <v>-</v>
      </c>
      <c r="EC218" s="14"/>
      <c r="ED218" s="14"/>
      <c r="EE218" s="205"/>
      <c r="EF218" s="41" t="str">
        <f>IF(ED218&gt;0,WORKDAY(EA218,10),"-")</f>
        <v>-</v>
      </c>
      <c r="EG218" s="41" t="str">
        <f>IF(ED218&gt;0,WORKDAY(EB218,10),"-")</f>
        <v>-</v>
      </c>
      <c r="EH218" s="14"/>
      <c r="EI218" s="14"/>
      <c r="EJ218" s="41" t="str">
        <f>IF(EI218&gt;0,WORKDAY(EF218,10),"-")</f>
        <v>-</v>
      </c>
      <c r="EK218" s="41" t="str">
        <f>IF(EI218&gt;0,WORKDAY(EG218,10),"-")</f>
        <v>-</v>
      </c>
      <c r="EL218" s="14"/>
      <c r="EM218" s="14"/>
      <c r="EN218" s="205"/>
      <c r="EO218" s="41" t="str">
        <f>IF(EM218&gt;0,WORKDAY(EJ218,10),"-")</f>
        <v>-</v>
      </c>
      <c r="EP218" s="41" t="str">
        <f>IF(EM218&gt;0,WORKDAY(EK218,10),"-")</f>
        <v>-</v>
      </c>
      <c r="EQ218" s="14"/>
      <c r="ER218" s="14"/>
      <c r="ES218" s="41" t="str">
        <f>IF(ER218&gt;0,WORKDAY(EO218,10),"-")</f>
        <v>-</v>
      </c>
      <c r="ET218" s="41" t="str">
        <f>IF(ER218&gt;0,WORKDAY(EP218,10),"-")</f>
        <v>-</v>
      </c>
      <c r="EU218" s="14"/>
      <c r="EV218" s="14"/>
      <c r="EW218" s="205"/>
      <c r="EX218" s="41" t="str">
        <f>IF(EV218&gt;0,WORKDAY(ES218,10),"-")</f>
        <v>-</v>
      </c>
      <c r="EY218" s="41" t="str">
        <f>IF(EV218&gt;0,WORKDAY(ET218,10),"-")</f>
        <v>-</v>
      </c>
      <c r="EZ218" s="14"/>
      <c r="FA218" s="14"/>
      <c r="FB218" s="41" t="str">
        <f>IF(FA218&gt;0,WORKDAY(EX218,10),"-")</f>
        <v>-</v>
      </c>
      <c r="FC218" s="41" t="str">
        <f>IF(FA218&gt;0,WORKDAY(EY218,10),"-")</f>
        <v>-</v>
      </c>
      <c r="FD218" s="14"/>
      <c r="FE218" s="14"/>
      <c r="FF218" s="295"/>
      <c r="FG218" s="41">
        <v>43622</v>
      </c>
      <c r="FH218" s="41">
        <f ca="1">IF(BK218&gt;0,IF(DH218&gt;0,WORKDAY(DG218,20),IF(CY218&gt;0,WORKDAY(CX218,30),IF(CT218&gt;0,WORKDAY(CS218,40),FG218))),"-")</f>
        <v>44089</v>
      </c>
      <c r="FI218" s="41"/>
      <c r="FJ218" s="14"/>
      <c r="FK218" s="41" t="str">
        <f>IF(FJ218&gt;0,WORKDAY(FG218,10),"-")</f>
        <v>-</v>
      </c>
      <c r="FL218" s="41" t="str">
        <f>IF(FJ218&gt;0,WORKDAY(FH218,10),"-")</f>
        <v>-</v>
      </c>
      <c r="FM218" s="14"/>
      <c r="FN218" s="14"/>
      <c r="FO218" s="143"/>
      <c r="FP218" s="41">
        <v>43622</v>
      </c>
      <c r="FQ218" s="41" t="str">
        <f>IF(BT218&gt;0,IF(DQ218&gt;0,WORKDAY(DP218,20),IF(DH218&gt;0,WORKDAY(DG218,30),IF(DC218&gt;0,WORKDAY(DB218,40),FP218))),"-")</f>
        <v>-</v>
      </c>
      <c r="FR218" s="14"/>
      <c r="FS218" s="14"/>
      <c r="FT218" s="41" t="str">
        <f>IF(FS218&gt;0,WORKDAY(FP218,10),"-")</f>
        <v>-</v>
      </c>
      <c r="FU218" s="41" t="str">
        <f>IF(FS218&gt;0,WORKDAY(FQ218,10),"-")</f>
        <v>-</v>
      </c>
      <c r="FV218" s="14"/>
      <c r="FW218" s="14"/>
      <c r="FX218" s="205"/>
      <c r="FY218" s="41">
        <v>43622</v>
      </c>
      <c r="FZ218" s="41" t="str">
        <f>IF(CC218&gt;0,IF(DZ218&gt;0,WORKDAY(DY218,20),IF(DQ218&gt;0,WORKDAY(DP218,30),IF(DL218&gt;0,WORKDAY(DK218,40),FY218))),"-")</f>
        <v>-</v>
      </c>
      <c r="GA218" s="14"/>
      <c r="GB218" s="14"/>
      <c r="GC218" s="41" t="str">
        <f>IF(GB218&gt;0,WORKDAY(FY218,10),"-")</f>
        <v>-</v>
      </c>
      <c r="GD218" s="41" t="str">
        <f>IF(GB218&gt;0,WORKDAY(FZ218,10),"-")</f>
        <v>-</v>
      </c>
      <c r="GE218" s="14"/>
      <c r="GF218" s="14"/>
      <c r="GG218" s="205"/>
      <c r="GH218" s="41"/>
      <c r="GI218" s="41"/>
      <c r="GJ218" s="14"/>
      <c r="GK218" s="14"/>
      <c r="GL218" s="41" t="str">
        <f>IF(GK218&gt;0,WORKDAY(GH218,10),"-")</f>
        <v>-</v>
      </c>
      <c r="GM218" s="41" t="str">
        <f>IF(GK218&gt;0,WORKDAY(GI218,10),"-")</f>
        <v>-</v>
      </c>
      <c r="GN218" s="14"/>
      <c r="GO218" s="14"/>
      <c r="GP218" s="228"/>
      <c r="GQ218" s="295"/>
      <c r="GR218" s="295"/>
      <c r="GS218" s="295"/>
      <c r="GT218" s="295"/>
      <c r="GU218" s="295"/>
      <c r="GV218" s="295"/>
      <c r="GW218" s="295"/>
      <c r="GX218" s="295"/>
      <c r="GY218" s="295"/>
      <c r="GZ218" s="147"/>
      <c r="HA218" s="143">
        <f t="shared" ca="1" si="214"/>
        <v>1</v>
      </c>
      <c r="HB218" s="44">
        <f t="shared" ca="1" si="215"/>
        <v>1.3819095477386936E-3</v>
      </c>
      <c r="HC218" s="44">
        <f t="shared" ca="1" si="216"/>
        <v>2.5125628140703518E-3</v>
      </c>
      <c r="HD218" s="44">
        <f t="shared" ca="1" si="217"/>
        <v>2.2357723577235778E-3</v>
      </c>
      <c r="HE218" s="44">
        <f t="shared" ca="1" si="218"/>
        <v>4.0650406504065045E-3</v>
      </c>
      <c r="HF218" s="44"/>
      <c r="HG218" s="44"/>
      <c r="HH218" s="261"/>
      <c r="HI218" s="14" t="str">
        <f t="shared" si="219"/>
        <v>GA</v>
      </c>
      <c r="HJ218" s="41">
        <f t="shared" si="220"/>
        <v>43987</v>
      </c>
      <c r="HK218" s="267" t="str">
        <f t="shared" si="221"/>
        <v>A1</v>
      </c>
      <c r="HL218" s="268" t="str">
        <f t="shared" si="222"/>
        <v>0055-P2-GA1-CPC-TRM-00504</v>
      </c>
      <c r="HM218" s="320">
        <v>1</v>
      </c>
      <c r="HN218" t="s">
        <v>833</v>
      </c>
      <c r="HO218" s="351">
        <f t="shared" si="223"/>
        <v>1</v>
      </c>
      <c r="HP218" s="351" t="str">
        <f t="shared" si="224"/>
        <v>не выгружено 00</v>
      </c>
      <c r="HQ218" s="351" t="str">
        <f t="shared" si="225"/>
        <v>выгружено A1</v>
      </c>
      <c r="HR218" s="351">
        <f t="shared" si="226"/>
        <v>1</v>
      </c>
      <c r="HS218" s="351" t="b">
        <f t="shared" si="227"/>
        <v>0</v>
      </c>
      <c r="HT218" s="351" t="str">
        <f t="shared" si="228"/>
        <v>Выпустить в 00</v>
      </c>
      <c r="HU218" s="351" t="str">
        <f t="shared" si="229"/>
        <v>0055-P2-CPC-GA1-TRM-00409</v>
      </c>
      <c r="HV218" s="351">
        <f t="shared" si="230"/>
        <v>43987</v>
      </c>
      <c r="HW218" s="351" t="str">
        <f t="shared" si="231"/>
        <v>0055-P2-CPC-GA1-TRM-00409</v>
      </c>
      <c r="HX218" s="351">
        <f t="shared" si="232"/>
        <v>44033</v>
      </c>
      <c r="HY218" s="364"/>
      <c r="HZ218" s="361" t="str">
        <f t="shared" si="233"/>
        <v>выгружено</v>
      </c>
      <c r="IA218" s="361" t="str">
        <f t="shared" si="234"/>
        <v>A1</v>
      </c>
      <c r="IB218" s="361">
        <f t="shared" si="235"/>
        <v>1</v>
      </c>
      <c r="IC218" s="361">
        <f t="shared" si="236"/>
        <v>1</v>
      </c>
      <c r="ID218" s="351" t="str">
        <f t="shared" si="237"/>
        <v>1</v>
      </c>
      <c r="IE218" s="351" t="s">
        <v>894</v>
      </c>
      <c r="IF218" s="356">
        <v>1</v>
      </c>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row>
    <row r="219" spans="1:287" s="1" customFormat="1" ht="57" customHeight="1">
      <c r="A219" s="15"/>
      <c r="B219" s="31" t="s">
        <v>164</v>
      </c>
      <c r="C219" s="31" t="s">
        <v>165</v>
      </c>
      <c r="D219" s="14"/>
      <c r="E219" s="14"/>
      <c r="F219" s="14"/>
      <c r="G219" s="14"/>
      <c r="H219" s="14" t="s">
        <v>723</v>
      </c>
      <c r="I219" s="14" t="s">
        <v>724</v>
      </c>
      <c r="J219" s="14"/>
      <c r="K219" s="14"/>
      <c r="L219" s="14"/>
      <c r="M219" s="14"/>
      <c r="N219" s="14"/>
      <c r="O219" s="14"/>
      <c r="P219" s="14" t="s">
        <v>727</v>
      </c>
      <c r="Q219" s="14" t="s">
        <v>728</v>
      </c>
      <c r="R219" s="14" t="s">
        <v>215</v>
      </c>
      <c r="S219" s="14" t="s">
        <v>399</v>
      </c>
      <c r="T219" s="14" t="s">
        <v>408</v>
      </c>
      <c r="U219" s="14" t="s">
        <v>166</v>
      </c>
      <c r="V219" s="14"/>
      <c r="W219" s="31" t="str">
        <f>CONCATENATE(X219,"-",Y219,"-",Z219,AA219,,AB219,"-",AC219)</f>
        <v>4-11-JSMCI-0001</v>
      </c>
      <c r="X219" s="31">
        <v>4</v>
      </c>
      <c r="Y219" s="31" t="s">
        <v>190</v>
      </c>
      <c r="Z219" s="31" t="s">
        <v>337</v>
      </c>
      <c r="AA219" s="31" t="s">
        <v>333</v>
      </c>
      <c r="AB219" s="31" t="s">
        <v>334</v>
      </c>
      <c r="AC219" s="31" t="s">
        <v>194</v>
      </c>
      <c r="AD219" s="14"/>
      <c r="AE219" s="31">
        <v>3</v>
      </c>
      <c r="AF219" s="31" t="s">
        <v>189</v>
      </c>
      <c r="AG219" s="31" t="s">
        <v>190</v>
      </c>
      <c r="AH219" s="31">
        <v>422</v>
      </c>
      <c r="AI219" s="31" t="s">
        <v>198</v>
      </c>
      <c r="AJ219" s="14"/>
      <c r="AK219" s="14"/>
      <c r="AL219" s="14" t="s">
        <v>128</v>
      </c>
      <c r="AM219" s="14"/>
      <c r="AN219" s="14" t="s">
        <v>675</v>
      </c>
      <c r="AO219" s="14" t="str">
        <f>CONCATENATE("0055-",B219,"-",C219,"-","4",".",AE219,".",AF219,".",AG219,".",AH219,"-",AL219,".",AN219,"-",AI219)</f>
        <v>0055-CPC-GA1-4.3.3.11.422-ATH2.JH-0002</v>
      </c>
      <c r="AP219" s="14" t="str">
        <f>CONCATENATE("0055-",B219,"-",C219,"-","4",".",AE219,".",AF219,".",AG219,".",AH219,"-",AL219,"-",AN219,"-",AI219,"_",BD219,"_",U219)</f>
        <v>0055-CPC-GA1-4.3.3.11.422-ATH2-JH-0002_00_ER</v>
      </c>
      <c r="AQ219" s="21" t="s">
        <v>355</v>
      </c>
      <c r="AR219" s="21" t="s">
        <v>435</v>
      </c>
      <c r="AS219" s="21" t="s">
        <v>415</v>
      </c>
      <c r="AT219" s="21" t="s">
        <v>416</v>
      </c>
      <c r="AU219" s="21" t="s">
        <v>315</v>
      </c>
      <c r="AV219" s="21" t="s">
        <v>316</v>
      </c>
      <c r="AW219" s="21" t="str">
        <f>CONCATENATE(AQ219," ",AS219,CHAR(10),W219,CHAR(10),AU219)</f>
        <v>SIS Marshalling Cabinet for IS channels 
4-11-JSMCI-0001
Passport</v>
      </c>
      <c r="AX219" s="21" t="str">
        <f>CONCATENATE(AR219," ",AT219,CHAR(10),W219,CHAR(10),AV219)</f>
        <v>Шкаф кроссовый ПАЗ, аналоговые и дискретные сигналы, искробезопасный
4-11-JSMCI-0001
Паспорт</v>
      </c>
      <c r="AY219" s="14"/>
      <c r="AZ219" s="14" t="s">
        <v>798</v>
      </c>
      <c r="BA219" s="14" t="s">
        <v>600</v>
      </c>
      <c r="BB219" s="14" t="str">
        <f t="shared" si="190"/>
        <v>00</v>
      </c>
      <c r="BC219" s="14" t="str">
        <f t="shared" si="238"/>
        <v>IFU</v>
      </c>
      <c r="BD219" s="14" t="str">
        <f>BB219</f>
        <v>00</v>
      </c>
      <c r="BE219" s="14"/>
      <c r="BF219" s="14"/>
      <c r="BG219" s="20"/>
      <c r="BH219" s="14"/>
      <c r="BI219" s="14"/>
      <c r="BJ219" s="336">
        <v>44088</v>
      </c>
      <c r="BK219" s="336">
        <f ca="1">IF(BM219&gt;0,BL219,IF(BJ219&lt;TODAY(),TODAY()+10,BJ219))</f>
        <v>43997</v>
      </c>
      <c r="BL219" s="41">
        <v>43997</v>
      </c>
      <c r="BM219" s="14" t="s">
        <v>866</v>
      </c>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336">
        <f>WORKDAY(BJ219,20)</f>
        <v>44116</v>
      </c>
      <c r="CR219" s="336">
        <f ca="1">IF(BM219&gt;0,WORKDAY(BK219,20),"-")</f>
        <v>44025</v>
      </c>
      <c r="CS219" s="336">
        <v>44013</v>
      </c>
      <c r="CT219" s="325" t="s">
        <v>903</v>
      </c>
      <c r="CU219" s="143">
        <v>3</v>
      </c>
      <c r="CV219" s="41">
        <f>WORKDAY(CQ219,10)</f>
        <v>44130</v>
      </c>
      <c r="CW219" s="41">
        <f ca="1">IF(CT219&gt;0,WORKDAY(CR219,10),"-")</f>
        <v>44039</v>
      </c>
      <c r="CX219" s="14"/>
      <c r="CY219" s="14"/>
      <c r="CZ219" s="41" t="str">
        <f>IF(CY219&gt;0,WORKDAY(CV219,10),"-")</f>
        <v>-</v>
      </c>
      <c r="DA219" s="41" t="str">
        <f>IF(CY219&gt;0,WORKDAY(CW219,10),"-")</f>
        <v>-</v>
      </c>
      <c r="DB219" s="14"/>
      <c r="DC219" s="14"/>
      <c r="DD219" s="143"/>
      <c r="DE219" s="41" t="str">
        <f>IF(DC219&gt;0,WORKDAY(CZ219,10),"-")</f>
        <v>-</v>
      </c>
      <c r="DF219" s="41" t="str">
        <f>IF(DC219&gt;0,WORKDAY(DA219,10),"-")</f>
        <v>-</v>
      </c>
      <c r="DG219" s="14"/>
      <c r="DH219" s="14"/>
      <c r="DI219" s="41" t="str">
        <f>IF(DH219&gt;0,WORKDAY(DE219,10),"-")</f>
        <v>-</v>
      </c>
      <c r="DJ219" s="41" t="str">
        <f>IF(DH219&gt;0,WORKDAY(DF219,10),"-")</f>
        <v>-</v>
      </c>
      <c r="DK219" s="14"/>
      <c r="DL219" s="14"/>
      <c r="DM219" s="143"/>
      <c r="DN219" s="41" t="str">
        <f>IF(DL219&gt;0,WORKDAY(DI219,10),"-")</f>
        <v>-</v>
      </c>
      <c r="DO219" s="41" t="str">
        <f>IF(DL219&gt;0,WORKDAY(DJ219,10),"-")</f>
        <v>-</v>
      </c>
      <c r="DP219" s="14"/>
      <c r="DQ219" s="14"/>
      <c r="DR219" s="41" t="str">
        <f>IF(DQ219&gt;0,WORKDAY(DN219,10),"-")</f>
        <v>-</v>
      </c>
      <c r="DS219" s="41" t="str">
        <f>IF(DQ219&gt;0,WORKDAY(DO219,10),"-")</f>
        <v>-</v>
      </c>
      <c r="DT219" s="14"/>
      <c r="DU219" s="14"/>
      <c r="DV219" s="205"/>
      <c r="DW219" s="41" t="str">
        <f>IF(DU219&gt;0,WORKDAY(DR219,10),"-")</f>
        <v>-</v>
      </c>
      <c r="DX219" s="41" t="str">
        <f>IF(DU219&gt;0,WORKDAY(DS219,10),"-")</f>
        <v>-</v>
      </c>
      <c r="DY219" s="14"/>
      <c r="DZ219" s="14"/>
      <c r="EA219" s="41" t="str">
        <f>IF(DZ219&gt;0,WORKDAY(DW219,10),"-")</f>
        <v>-</v>
      </c>
      <c r="EB219" s="41" t="str">
        <f>IF(DZ219&gt;0,WORKDAY(DX219,10),"-")</f>
        <v>-</v>
      </c>
      <c r="EC219" s="14"/>
      <c r="ED219" s="14"/>
      <c r="EE219" s="205"/>
      <c r="EF219" s="41" t="str">
        <f>IF(ED219&gt;0,WORKDAY(EA219,10),"-")</f>
        <v>-</v>
      </c>
      <c r="EG219" s="41" t="str">
        <f>IF(ED219&gt;0,WORKDAY(EB219,10),"-")</f>
        <v>-</v>
      </c>
      <c r="EH219" s="14"/>
      <c r="EI219" s="14"/>
      <c r="EJ219" s="41" t="str">
        <f>IF(EI219&gt;0,WORKDAY(EF219,10),"-")</f>
        <v>-</v>
      </c>
      <c r="EK219" s="41" t="str">
        <f>IF(EI219&gt;0,WORKDAY(EG219,10),"-")</f>
        <v>-</v>
      </c>
      <c r="EL219" s="14"/>
      <c r="EM219" s="14"/>
      <c r="EN219" s="205"/>
      <c r="EO219" s="41" t="str">
        <f>IF(EM219&gt;0,WORKDAY(EJ219,10),"-")</f>
        <v>-</v>
      </c>
      <c r="EP219" s="41" t="str">
        <f>IF(EM219&gt;0,WORKDAY(EK219,10),"-")</f>
        <v>-</v>
      </c>
      <c r="EQ219" s="14"/>
      <c r="ER219" s="14"/>
      <c r="ES219" s="41" t="str">
        <f>IF(ER219&gt;0,WORKDAY(EO219,10),"-")</f>
        <v>-</v>
      </c>
      <c r="ET219" s="41" t="str">
        <f>IF(ER219&gt;0,WORKDAY(EP219,10),"-")</f>
        <v>-</v>
      </c>
      <c r="EU219" s="14"/>
      <c r="EV219" s="14"/>
      <c r="EW219" s="205"/>
      <c r="EX219" s="41" t="str">
        <f>IF(EV219&gt;0,WORKDAY(ES219,10),"-")</f>
        <v>-</v>
      </c>
      <c r="EY219" s="41" t="str">
        <f>IF(EV219&gt;0,WORKDAY(ET219,10),"-")</f>
        <v>-</v>
      </c>
      <c r="EZ219" s="14"/>
      <c r="FA219" s="14"/>
      <c r="FB219" s="41" t="str">
        <f>IF(FA219&gt;0,WORKDAY(EX219,10),"-")</f>
        <v>-</v>
      </c>
      <c r="FC219" s="41" t="str">
        <f>IF(FA219&gt;0,WORKDAY(EY219,10),"-")</f>
        <v>-</v>
      </c>
      <c r="FD219" s="14"/>
      <c r="FE219" s="14"/>
      <c r="FF219" s="295"/>
      <c r="FG219" s="41">
        <v>43622</v>
      </c>
      <c r="FH219" s="41">
        <f ca="1">IF(BK219&gt;0,IF(DH219&gt;0,WORKDAY(DG219,20),IF(CY219&gt;0,WORKDAY(CX219,30),IF(CT219&gt;0,WORKDAY(CS219,40),FG219))),"-")</f>
        <v>44069</v>
      </c>
      <c r="FI219" s="14">
        <v>44088</v>
      </c>
      <c r="FJ219" s="14" t="s">
        <v>924</v>
      </c>
      <c r="FK219" s="41">
        <f>IF(FJ219&gt;0,WORKDAY(FG219,10),"-")</f>
        <v>43636</v>
      </c>
      <c r="FL219" s="41">
        <f ca="1">IF(FJ219&gt;0,WORKDAY(FH219,10),"-")</f>
        <v>44083</v>
      </c>
      <c r="FM219" s="14"/>
      <c r="FN219" s="14"/>
      <c r="FO219" s="143"/>
      <c r="FP219" s="41">
        <v>43622</v>
      </c>
      <c r="FQ219" s="41" t="str">
        <f>IF(BT219&gt;0,IF(DQ219&gt;0,WORKDAY(DP219,20),IF(DH219&gt;0,WORKDAY(DG219,30),IF(DC219&gt;0,WORKDAY(DB219,40),FP219))),"-")</f>
        <v>-</v>
      </c>
      <c r="FR219" s="14"/>
      <c r="FS219" s="14"/>
      <c r="FT219" s="41" t="str">
        <f>IF(FS219&gt;0,WORKDAY(FP219,10),"-")</f>
        <v>-</v>
      </c>
      <c r="FU219" s="41" t="str">
        <f>IF(FS219&gt;0,WORKDAY(FQ219,10),"-")</f>
        <v>-</v>
      </c>
      <c r="FV219" s="14"/>
      <c r="FW219" s="14"/>
      <c r="FX219" s="205"/>
      <c r="FY219" s="41">
        <v>43622</v>
      </c>
      <c r="FZ219" s="41" t="str">
        <f>IF(CC219&gt;0,IF(DZ219&gt;0,WORKDAY(DY219,20),IF(DQ219&gt;0,WORKDAY(DP219,30),IF(DL219&gt;0,WORKDAY(DK219,40),FY219))),"-")</f>
        <v>-</v>
      </c>
      <c r="GA219" s="14"/>
      <c r="GB219" s="14"/>
      <c r="GC219" s="41" t="str">
        <f>IF(GB219&gt;0,WORKDAY(FY219,10),"-")</f>
        <v>-</v>
      </c>
      <c r="GD219" s="41" t="str">
        <f>IF(GB219&gt;0,WORKDAY(FZ219,10),"-")</f>
        <v>-</v>
      </c>
      <c r="GE219" s="14"/>
      <c r="GF219" s="14"/>
      <c r="GG219" s="205"/>
      <c r="GH219" s="41"/>
      <c r="GI219" s="41"/>
      <c r="GJ219" s="14"/>
      <c r="GK219" s="14"/>
      <c r="GL219" s="41" t="str">
        <f>IF(GK219&gt;0,WORKDAY(GH219,10),"-")</f>
        <v>-</v>
      </c>
      <c r="GM219" s="41" t="str">
        <f>IF(GK219&gt;0,WORKDAY(GI219,10),"-")</f>
        <v>-</v>
      </c>
      <c r="GN219" s="14"/>
      <c r="GO219" s="14"/>
      <c r="GP219" s="228"/>
      <c r="GQ219" s="295"/>
      <c r="GR219" s="295"/>
      <c r="GS219" s="295"/>
      <c r="GT219" s="295"/>
      <c r="GU219" s="295"/>
      <c r="GV219" s="295"/>
      <c r="GW219" s="295"/>
      <c r="GX219" s="295"/>
      <c r="GY219" s="295"/>
      <c r="GZ219" s="147"/>
      <c r="HA219" s="143">
        <f t="shared" ca="1" si="214"/>
        <v>1</v>
      </c>
      <c r="HB219" s="44">
        <f t="shared" ca="1" si="215"/>
        <v>2.5125628140703518E-3</v>
      </c>
      <c r="HC219" s="44">
        <f t="shared" ca="1" si="216"/>
        <v>2.5125628140703518E-3</v>
      </c>
      <c r="HD219" s="44">
        <f t="shared" ca="1" si="217"/>
        <v>4.0650406504065045E-3</v>
      </c>
      <c r="HE219" s="44">
        <f t="shared" ca="1" si="218"/>
        <v>4.0650406504065045E-3</v>
      </c>
      <c r="HF219" s="44"/>
      <c r="HG219" s="44"/>
      <c r="HH219" s="261"/>
      <c r="HI219" s="14" t="str">
        <f t="shared" si="219"/>
        <v>rev. 00</v>
      </c>
      <c r="HJ219" s="41">
        <f t="shared" si="220"/>
        <v>44088</v>
      </c>
      <c r="HK219" s="267" t="str">
        <f t="shared" si="221"/>
        <v>00</v>
      </c>
      <c r="HL219" s="268" t="str">
        <f t="shared" si="222"/>
        <v>0055-P2-CPC-GA1-TRM-00581</v>
      </c>
      <c r="HM219" s="320">
        <v>1</v>
      </c>
      <c r="HN219" t="s">
        <v>833</v>
      </c>
      <c r="HO219" s="351">
        <f t="shared" si="223"/>
        <v>3</v>
      </c>
      <c r="HP219" s="351" t="str">
        <f t="shared" si="224"/>
        <v>ожидание 00</v>
      </c>
      <c r="HQ219" s="351" t="str">
        <f t="shared" si="225"/>
        <v>выгружено 00</v>
      </c>
      <c r="HR219" s="351" t="str">
        <f t="shared" si="226"/>
        <v>ожидание 00</v>
      </c>
      <c r="HS219" s="351" t="b">
        <f t="shared" si="227"/>
        <v>0</v>
      </c>
      <c r="HT219" s="351" t="str">
        <f t="shared" si="228"/>
        <v>ожидание замечаний</v>
      </c>
      <c r="HU219" s="351" t="str">
        <f t="shared" si="229"/>
        <v>0055-P2-CPC-GA1-TRM-00396</v>
      </c>
      <c r="HV219" s="351">
        <f t="shared" si="230"/>
        <v>44088</v>
      </c>
      <c r="HW219" s="351" t="str">
        <f t="shared" si="231"/>
        <v>ожидание 00</v>
      </c>
      <c r="HX219" s="351" t="str">
        <f t="shared" si="232"/>
        <v>ожидание 00</v>
      </c>
      <c r="HY219" s="364"/>
      <c r="HZ219" s="361" t="str">
        <f t="shared" si="233"/>
        <v>выгружено</v>
      </c>
      <c r="IA219" s="361" t="str">
        <f t="shared" si="234"/>
        <v>00</v>
      </c>
      <c r="IB219" s="361" t="str">
        <f t="shared" si="235"/>
        <v>ожидание замечаний к ревизии</v>
      </c>
      <c r="IC219" s="361" t="str">
        <f t="shared" si="236"/>
        <v>00</v>
      </c>
      <c r="ID219" s="351" t="str">
        <f t="shared" si="237"/>
        <v>1</v>
      </c>
      <c r="IE219" s="351" t="s">
        <v>894</v>
      </c>
      <c r="IF219" s="356">
        <v>1</v>
      </c>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row>
    <row r="220" spans="1:287" s="27" customFormat="1" ht="15" customHeight="1">
      <c r="A220" s="15"/>
      <c r="B220" s="32"/>
      <c r="C220" s="32"/>
      <c r="D220" s="26"/>
      <c r="E220" s="26"/>
      <c r="F220" s="26"/>
      <c r="G220" s="26"/>
      <c r="H220" s="26"/>
      <c r="I220" s="26"/>
      <c r="J220" s="26"/>
      <c r="K220" s="26"/>
      <c r="L220" s="26"/>
      <c r="M220" s="26"/>
      <c r="N220" s="26"/>
      <c r="O220" s="26"/>
      <c r="P220" s="26"/>
      <c r="Q220" s="26"/>
      <c r="R220" s="26"/>
      <c r="S220" s="26"/>
      <c r="T220" s="26"/>
      <c r="U220" s="26"/>
      <c r="V220" s="26"/>
      <c r="W220" s="32"/>
      <c r="X220" s="32"/>
      <c r="Y220" s="32"/>
      <c r="Z220" s="32"/>
      <c r="AA220" s="32"/>
      <c r="AB220" s="32"/>
      <c r="AC220" s="32"/>
      <c r="AD220" s="26"/>
      <c r="AE220" s="32"/>
      <c r="AF220" s="32"/>
      <c r="AG220" s="32"/>
      <c r="AH220" s="32"/>
      <c r="AI220" s="32"/>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341"/>
      <c r="BK220" s="341"/>
      <c r="BL220" s="163"/>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338"/>
      <c r="CR220" s="338"/>
      <c r="CS220" s="338"/>
      <c r="CT220" s="326"/>
      <c r="CU220" s="219"/>
      <c r="CV220" s="26"/>
      <c r="CW220" s="26"/>
      <c r="CX220" s="26"/>
      <c r="CY220" s="26"/>
      <c r="CZ220" s="26"/>
      <c r="DA220" s="26"/>
      <c r="DB220" s="26"/>
      <c r="DC220" s="26"/>
      <c r="DD220" s="219"/>
      <c r="DE220" s="26"/>
      <c r="DF220" s="26"/>
      <c r="DG220" s="26"/>
      <c r="DH220" s="26"/>
      <c r="DI220" s="26"/>
      <c r="DJ220" s="26"/>
      <c r="DK220" s="26"/>
      <c r="DL220" s="26"/>
      <c r="DM220" s="219"/>
      <c r="DN220" s="26"/>
      <c r="DO220" s="26"/>
      <c r="DP220" s="26"/>
      <c r="DQ220" s="26"/>
      <c r="DR220" s="26"/>
      <c r="DS220" s="26"/>
      <c r="DT220" s="26"/>
      <c r="DU220" s="26"/>
      <c r="DV220" s="229"/>
      <c r="DW220" s="26"/>
      <c r="DX220" s="26"/>
      <c r="DY220" s="26"/>
      <c r="DZ220" s="26"/>
      <c r="EA220" s="26"/>
      <c r="EB220" s="26"/>
      <c r="EC220" s="26"/>
      <c r="ED220" s="26"/>
      <c r="EE220" s="229"/>
      <c r="EF220" s="26"/>
      <c r="EG220" s="26"/>
      <c r="EH220" s="26"/>
      <c r="EI220" s="26"/>
      <c r="EJ220" s="26"/>
      <c r="EK220" s="26"/>
      <c r="EL220" s="26"/>
      <c r="EM220" s="26"/>
      <c r="EN220" s="229"/>
      <c r="EO220" s="26"/>
      <c r="EP220" s="26"/>
      <c r="EQ220" s="26"/>
      <c r="ER220" s="26"/>
      <c r="ES220" s="26"/>
      <c r="ET220" s="26"/>
      <c r="EU220" s="26"/>
      <c r="EV220" s="26"/>
      <c r="EW220" s="229"/>
      <c r="EX220" s="26"/>
      <c r="EY220" s="26"/>
      <c r="EZ220" s="26"/>
      <c r="FA220" s="26"/>
      <c r="FB220" s="26"/>
      <c r="FC220" s="26"/>
      <c r="FD220" s="26"/>
      <c r="FE220" s="26"/>
      <c r="FF220" s="229"/>
      <c r="FG220" s="26"/>
      <c r="FH220" s="26"/>
      <c r="FI220" s="26"/>
      <c r="FJ220" s="26"/>
      <c r="FK220" s="26"/>
      <c r="FL220" s="26"/>
      <c r="FM220" s="26"/>
      <c r="FN220" s="26"/>
      <c r="FO220" s="219"/>
      <c r="FP220" s="26"/>
      <c r="FQ220" s="26"/>
      <c r="FR220" s="26"/>
      <c r="FS220" s="26"/>
      <c r="FT220" s="26"/>
      <c r="FU220" s="26"/>
      <c r="FV220" s="26"/>
      <c r="FW220" s="26"/>
      <c r="FX220" s="229"/>
      <c r="FY220" s="26"/>
      <c r="FZ220" s="26"/>
      <c r="GA220" s="26"/>
      <c r="GB220" s="26"/>
      <c r="GC220" s="26"/>
      <c r="GD220" s="26"/>
      <c r="GE220" s="26"/>
      <c r="GF220" s="26"/>
      <c r="GG220" s="229"/>
      <c r="GH220" s="26"/>
      <c r="GI220" s="26"/>
      <c r="GJ220" s="26"/>
      <c r="GK220" s="26"/>
      <c r="GL220" s="26"/>
      <c r="GM220" s="26"/>
      <c r="GN220" s="26"/>
      <c r="GO220" s="26"/>
      <c r="GP220" s="229"/>
      <c r="GQ220" s="229"/>
      <c r="GR220" s="229"/>
      <c r="GS220" s="229"/>
      <c r="GT220" s="229"/>
      <c r="GU220" s="229"/>
      <c r="GV220" s="229"/>
      <c r="GW220" s="229"/>
      <c r="GX220" s="229"/>
      <c r="GY220" s="229"/>
      <c r="GZ220" s="229"/>
      <c r="HA220" s="143">
        <f t="shared" si="214"/>
        <v>0</v>
      </c>
      <c r="HB220" s="44">
        <f t="shared" si="215"/>
        <v>0</v>
      </c>
      <c r="HC220" s="44">
        <f t="shared" si="216"/>
        <v>0</v>
      </c>
      <c r="HD220" s="44">
        <f t="shared" si="217"/>
        <v>0</v>
      </c>
      <c r="HE220" s="44">
        <f t="shared" si="218"/>
        <v>0</v>
      </c>
      <c r="HF220" s="44"/>
      <c r="HG220" s="26"/>
      <c r="HH220" s="262"/>
      <c r="HI220" s="14" t="str">
        <f t="shared" si="219"/>
        <v>не выпущено</v>
      </c>
      <c r="HJ220" s="41" t="str">
        <f t="shared" si="220"/>
        <v>-</v>
      </c>
      <c r="HK220" s="267" t="str">
        <f t="shared" si="221"/>
        <v>-</v>
      </c>
      <c r="HL220" s="268" t="str">
        <f t="shared" si="222"/>
        <v>-</v>
      </c>
      <c r="HM220" s="320">
        <v>1</v>
      </c>
      <c r="HN220"/>
      <c r="HO220" s="351" t="str">
        <f t="shared" si="223"/>
        <v>---/---</v>
      </c>
      <c r="HP220" s="351" t="str">
        <f t="shared" si="224"/>
        <v>---/---</v>
      </c>
      <c r="HQ220" s="351" t="str">
        <f t="shared" si="225"/>
        <v>---/---</v>
      </c>
      <c r="HR220" s="351" t="str">
        <f t="shared" si="226"/>
        <v>---/---</v>
      </c>
      <c r="HS220" s="351" t="b">
        <f t="shared" si="227"/>
        <v>0</v>
      </c>
      <c r="HT220" s="351" t="str">
        <f t="shared" si="228"/>
        <v>---/---</v>
      </c>
      <c r="HU220" s="351" t="str">
        <f t="shared" si="229"/>
        <v>---/---</v>
      </c>
      <c r="HV220" s="351" t="str">
        <f t="shared" si="230"/>
        <v>---/---</v>
      </c>
      <c r="HW220" s="351" t="str">
        <f t="shared" si="231"/>
        <v>---/---</v>
      </c>
      <c r="HX220" s="351" t="str">
        <f t="shared" si="232"/>
        <v>---/---</v>
      </c>
      <c r="HY220" s="364"/>
      <c r="HZ220" s="361" t="str">
        <f t="shared" si="233"/>
        <v>---/---</v>
      </c>
      <c r="IA220" s="361" t="str">
        <f t="shared" si="234"/>
        <v>---/---</v>
      </c>
      <c r="IB220" s="361" t="str">
        <f t="shared" si="235"/>
        <v>---/---</v>
      </c>
      <c r="IC220" s="361" t="str">
        <f t="shared" si="236"/>
        <v>---/---</v>
      </c>
      <c r="ID220" s="351" t="str">
        <f t="shared" si="237"/>
        <v>---/---</v>
      </c>
      <c r="IE220" s="351" t="s">
        <v>897</v>
      </c>
      <c r="IF220" s="356"/>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row>
    <row r="221" spans="1:287" s="1" customFormat="1" ht="57" customHeight="1">
      <c r="A221" s="15"/>
      <c r="B221" s="31" t="s">
        <v>164</v>
      </c>
      <c r="C221" s="31" t="s">
        <v>165</v>
      </c>
      <c r="D221" s="14"/>
      <c r="E221" s="14"/>
      <c r="F221" s="14"/>
      <c r="G221" s="14"/>
      <c r="H221" s="14" t="s">
        <v>723</v>
      </c>
      <c r="I221" s="14" t="s">
        <v>724</v>
      </c>
      <c r="J221" s="14"/>
      <c r="K221" s="14"/>
      <c r="L221" s="14"/>
      <c r="M221" s="14"/>
      <c r="N221" s="14"/>
      <c r="O221" s="14"/>
      <c r="P221" s="14" t="s">
        <v>727</v>
      </c>
      <c r="Q221" s="14" t="s">
        <v>728</v>
      </c>
      <c r="R221" s="14" t="s">
        <v>215</v>
      </c>
      <c r="S221" s="14" t="s">
        <v>399</v>
      </c>
      <c r="T221" s="14" t="s">
        <v>408</v>
      </c>
      <c r="U221" s="14" t="s">
        <v>166</v>
      </c>
      <c r="V221" s="14"/>
      <c r="W221" s="31" t="str">
        <f>CONCATENATE(X221,"-",Y221,"-",Z221,AA221,,AB221,"-",AC221)</f>
        <v>4-11-JSMCN-0001</v>
      </c>
      <c r="X221" s="31">
        <v>4</v>
      </c>
      <c r="Y221" s="31" t="s">
        <v>190</v>
      </c>
      <c r="Z221" s="31" t="s">
        <v>337</v>
      </c>
      <c r="AA221" s="31" t="s">
        <v>333</v>
      </c>
      <c r="AB221" s="31" t="s">
        <v>332</v>
      </c>
      <c r="AC221" s="31" t="s">
        <v>194</v>
      </c>
      <c r="AD221" s="14"/>
      <c r="AE221" s="31">
        <v>3</v>
      </c>
      <c r="AF221" s="31" t="s">
        <v>189</v>
      </c>
      <c r="AG221" s="31" t="s">
        <v>190</v>
      </c>
      <c r="AH221" s="31">
        <v>422</v>
      </c>
      <c r="AI221" s="31" t="s">
        <v>199</v>
      </c>
      <c r="AJ221" s="14"/>
      <c r="AK221" s="14"/>
      <c r="AL221" s="14" t="s">
        <v>128</v>
      </c>
      <c r="AM221" s="14"/>
      <c r="AN221" s="14" t="s">
        <v>175</v>
      </c>
      <c r="AO221" s="14" t="str">
        <f>CONCATENATE("0055-",B221,"-",C221,"-","4",".",AE221,".",AF221,".",AG221,".",AH221,"-",AL221,".",AN221,"-",AI221)</f>
        <v>0055-CPC-GA1-4.3.3.11.422-ATH2.RD-0003</v>
      </c>
      <c r="AP221" s="14" t="str">
        <f>CONCATENATE("0055-",B221,"-",C221,"-","4",".",AE221,".",AF221,".",AG221,".",AH221,"-",AL221,"-",AN221,"-",AI221,"_",BD221,"_",U221)</f>
        <v>0055-CPC-GA1-4.3.3.11.422-ATH2-RD-0003_A1_ER</v>
      </c>
      <c r="AQ221" s="21" t="s">
        <v>355</v>
      </c>
      <c r="AR221" s="21" t="s">
        <v>435</v>
      </c>
      <c r="AS221" s="21" t="s">
        <v>425</v>
      </c>
      <c r="AT221" s="21" t="s">
        <v>424</v>
      </c>
      <c r="AU221" s="21" t="s">
        <v>349</v>
      </c>
      <c r="AV221" s="21" t="s">
        <v>365</v>
      </c>
      <c r="AW221" s="21" t="str">
        <f>CONCATENATE(AQ221," ",AS221,CHAR(10),W221,CHAR(10),AU221)</f>
        <v>SIS Marshalling Cabinet for NON-IS channels 
4-11-JSMCN-0001
List of drawings</v>
      </c>
      <c r="AX221" s="21" t="str">
        <f>CONCATENATE(AR221," ",AT221,CHAR(10),W221,CHAR(10),AV221)</f>
        <v>Шкаф кроссовый ПАЗ, аналоговые и дискретные сигналы, неискробезопасный
4-11-JSMCN-0001
Ведомость документов</v>
      </c>
      <c r="AY221" s="14"/>
      <c r="AZ221" s="14" t="s">
        <v>798</v>
      </c>
      <c r="BA221" s="14" t="s">
        <v>600</v>
      </c>
      <c r="BB221" s="14" t="str">
        <f t="shared" ref="BB221:BB282" si="239">IF(GK221&gt;0,"03",IF(GB221&gt;0,"02",IF(FS221&gt;0,"01",IF(FJ221&gt;0,"00",IF(FA221&gt;0,"H1",IF(ER221&gt;0,"G1",IF(EI221&gt;0,"F1",IF(DZ221&gt;0,"E1",IF(DQ221&gt;0,"D1",IF(DH221&gt;0,"C1",IF(CY221&gt;0,"B1",IF(BM221&gt;0,"A1","-"))))))))))))</f>
        <v>A1</v>
      </c>
      <c r="BC221" s="14" t="str">
        <f t="shared" ref="BC221:BC225" si="240">IF(OR(BB221="A1",BB221="B1",BB221="C1",BB221="D1",BB221="E1",BB221="F1",BB221="G1",BB221="H1"),"IFR",IF(OR(BB221="00",BB221="01",BB221="02",BB221="03",BB221="04",BB221="05"),"IFU","-"))</f>
        <v>IFR</v>
      </c>
      <c r="BD221" s="14" t="str">
        <f>BB221</f>
        <v>A1</v>
      </c>
      <c r="BE221" s="14"/>
      <c r="BF221" s="14"/>
      <c r="BG221" s="20"/>
      <c r="BH221" s="14"/>
      <c r="BI221" s="14"/>
      <c r="BJ221" s="336">
        <v>44088</v>
      </c>
      <c r="BK221" s="336">
        <f ca="1">IF(BM221&gt;0,BL221,IF(BJ221&lt;TODAY(),TODAY()+10,BJ221))</f>
        <v>43987</v>
      </c>
      <c r="BL221" s="41">
        <v>43987</v>
      </c>
      <c r="BM221" s="14" t="s">
        <v>859</v>
      </c>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336">
        <f>WORKDAY(BJ221,20)</f>
        <v>44116</v>
      </c>
      <c r="CR221" s="336">
        <f ca="1">IF(BM221&gt;0,WORKDAY(BK221,20),"-")</f>
        <v>44015</v>
      </c>
      <c r="CS221" s="336">
        <v>44033</v>
      </c>
      <c r="CT221" s="325" t="s">
        <v>905</v>
      </c>
      <c r="CU221" s="143">
        <v>1</v>
      </c>
      <c r="CV221" s="41">
        <f>WORKDAY(CQ221,10)</f>
        <v>44130</v>
      </c>
      <c r="CW221" s="41">
        <f ca="1">IF(CT221&gt;0,WORKDAY(CR221,10),"-")</f>
        <v>44029</v>
      </c>
      <c r="CX221" s="14"/>
      <c r="CY221" s="14"/>
      <c r="CZ221" s="41" t="str">
        <f>IF(CY221&gt;0,WORKDAY(CV221,10),"-")</f>
        <v>-</v>
      </c>
      <c r="DA221" s="41" t="str">
        <f>IF(CY221&gt;0,WORKDAY(CW221,10),"-")</f>
        <v>-</v>
      </c>
      <c r="DB221" s="14"/>
      <c r="DC221" s="14"/>
      <c r="DD221" s="143"/>
      <c r="DE221" s="41" t="str">
        <f>IF(DC221&gt;0,WORKDAY(CZ221,10),"-")</f>
        <v>-</v>
      </c>
      <c r="DF221" s="41" t="str">
        <f>IF(DC221&gt;0,WORKDAY(DA221,10),"-")</f>
        <v>-</v>
      </c>
      <c r="DG221" s="14"/>
      <c r="DH221" s="14"/>
      <c r="DI221" s="41" t="str">
        <f>IF(DH221&gt;0,WORKDAY(DE221,10),"-")</f>
        <v>-</v>
      </c>
      <c r="DJ221" s="41" t="str">
        <f>IF(DH221&gt;0,WORKDAY(DF221,10),"-")</f>
        <v>-</v>
      </c>
      <c r="DK221" s="14"/>
      <c r="DL221" s="14"/>
      <c r="DM221" s="143"/>
      <c r="DN221" s="41" t="str">
        <f>IF(DL221&gt;0,WORKDAY(DI221,10),"-")</f>
        <v>-</v>
      </c>
      <c r="DO221" s="41" t="str">
        <f>IF(DL221&gt;0,WORKDAY(DJ221,10),"-")</f>
        <v>-</v>
      </c>
      <c r="DP221" s="14"/>
      <c r="DQ221" s="14"/>
      <c r="DR221" s="41" t="str">
        <f>IF(DQ221&gt;0,WORKDAY(DN221,10),"-")</f>
        <v>-</v>
      </c>
      <c r="DS221" s="41" t="str">
        <f>IF(DQ221&gt;0,WORKDAY(DO221,10),"-")</f>
        <v>-</v>
      </c>
      <c r="DT221" s="14"/>
      <c r="DU221" s="14"/>
      <c r="DV221" s="205"/>
      <c r="DW221" s="41" t="str">
        <f>IF(DU221&gt;0,WORKDAY(DR221,10),"-")</f>
        <v>-</v>
      </c>
      <c r="DX221" s="41" t="str">
        <f>IF(DU221&gt;0,WORKDAY(DS221,10),"-")</f>
        <v>-</v>
      </c>
      <c r="DY221" s="14"/>
      <c r="DZ221" s="14"/>
      <c r="EA221" s="41" t="str">
        <f>IF(DZ221&gt;0,WORKDAY(DW221,10),"-")</f>
        <v>-</v>
      </c>
      <c r="EB221" s="41" t="str">
        <f>IF(DZ221&gt;0,WORKDAY(DX221,10),"-")</f>
        <v>-</v>
      </c>
      <c r="EC221" s="14"/>
      <c r="ED221" s="14"/>
      <c r="EE221" s="205"/>
      <c r="EF221" s="41" t="str">
        <f>IF(ED221&gt;0,WORKDAY(EA221,10),"-")</f>
        <v>-</v>
      </c>
      <c r="EG221" s="41" t="str">
        <f>IF(ED221&gt;0,WORKDAY(EB221,10),"-")</f>
        <v>-</v>
      </c>
      <c r="EH221" s="14"/>
      <c r="EI221" s="14"/>
      <c r="EJ221" s="41" t="str">
        <f>IF(EI221&gt;0,WORKDAY(EF221,10),"-")</f>
        <v>-</v>
      </c>
      <c r="EK221" s="41" t="str">
        <f>IF(EI221&gt;0,WORKDAY(EG221,10),"-")</f>
        <v>-</v>
      </c>
      <c r="EL221" s="14"/>
      <c r="EM221" s="14"/>
      <c r="EN221" s="205"/>
      <c r="EO221" s="41" t="str">
        <f>IF(EM221&gt;0,WORKDAY(EJ221,10),"-")</f>
        <v>-</v>
      </c>
      <c r="EP221" s="41" t="str">
        <f>IF(EM221&gt;0,WORKDAY(EK221,10),"-")</f>
        <v>-</v>
      </c>
      <c r="EQ221" s="14"/>
      <c r="ER221" s="14"/>
      <c r="ES221" s="41" t="str">
        <f>IF(ER221&gt;0,WORKDAY(EO221,10),"-")</f>
        <v>-</v>
      </c>
      <c r="ET221" s="41" t="str">
        <f>IF(ER221&gt;0,WORKDAY(EP221,10),"-")</f>
        <v>-</v>
      </c>
      <c r="EU221" s="14"/>
      <c r="EV221" s="14"/>
      <c r="EW221" s="205"/>
      <c r="EX221" s="41" t="str">
        <f>IF(EV221&gt;0,WORKDAY(ES221,10),"-")</f>
        <v>-</v>
      </c>
      <c r="EY221" s="41" t="str">
        <f>IF(EV221&gt;0,WORKDAY(ET221,10),"-")</f>
        <v>-</v>
      </c>
      <c r="EZ221" s="14"/>
      <c r="FA221" s="14"/>
      <c r="FB221" s="41" t="str">
        <f>IF(FA221&gt;0,WORKDAY(EX221,10),"-")</f>
        <v>-</v>
      </c>
      <c r="FC221" s="41" t="str">
        <f>IF(FA221&gt;0,WORKDAY(EY221,10),"-")</f>
        <v>-</v>
      </c>
      <c r="FD221" s="14"/>
      <c r="FE221" s="14"/>
      <c r="FF221" s="295"/>
      <c r="FG221" s="41">
        <v>43622</v>
      </c>
      <c r="FH221" s="41">
        <f ca="1">IF(BK221&gt;0,IF(DH221&gt;0,WORKDAY(DG221,20),IF(CY221&gt;0,WORKDAY(CX221,30),IF(CT221&gt;0,WORKDAY(CS221,40),FG221))),"-")</f>
        <v>44089</v>
      </c>
      <c r="FI221" s="41"/>
      <c r="FJ221" s="14"/>
      <c r="FK221" s="41" t="str">
        <f>IF(FJ221&gt;0,WORKDAY(FG221,10),"-")</f>
        <v>-</v>
      </c>
      <c r="FL221" s="41" t="str">
        <f>IF(FJ221&gt;0,WORKDAY(FH221,10),"-")</f>
        <v>-</v>
      </c>
      <c r="FM221" s="14"/>
      <c r="FN221" s="14"/>
      <c r="FO221" s="143"/>
      <c r="FP221" s="41">
        <v>43622</v>
      </c>
      <c r="FQ221" s="41" t="str">
        <f>IF(BT221&gt;0,IF(DQ221&gt;0,WORKDAY(DP221,20),IF(DH221&gt;0,WORKDAY(DG221,30),IF(DC221&gt;0,WORKDAY(DB221,40),FP221))),"-")</f>
        <v>-</v>
      </c>
      <c r="FR221" s="14"/>
      <c r="FS221" s="14"/>
      <c r="FT221" s="41" t="str">
        <f>IF(FS221&gt;0,WORKDAY(FP221,10),"-")</f>
        <v>-</v>
      </c>
      <c r="FU221" s="41" t="str">
        <f>IF(FS221&gt;0,WORKDAY(FQ221,10),"-")</f>
        <v>-</v>
      </c>
      <c r="FV221" s="14"/>
      <c r="FW221" s="14"/>
      <c r="FX221" s="205"/>
      <c r="FY221" s="41">
        <v>43622</v>
      </c>
      <c r="FZ221" s="41" t="str">
        <f>IF(CC221&gt;0,IF(DZ221&gt;0,WORKDAY(DY221,20),IF(DQ221&gt;0,WORKDAY(DP221,30),IF(DL221&gt;0,WORKDAY(DK221,40),FY221))),"-")</f>
        <v>-</v>
      </c>
      <c r="GA221" s="14"/>
      <c r="GB221" s="14"/>
      <c r="GC221" s="41" t="str">
        <f>IF(GB221&gt;0,WORKDAY(FY221,10),"-")</f>
        <v>-</v>
      </c>
      <c r="GD221" s="41" t="str">
        <f>IF(GB221&gt;0,WORKDAY(FZ221,10),"-")</f>
        <v>-</v>
      </c>
      <c r="GE221" s="14"/>
      <c r="GF221" s="14"/>
      <c r="GG221" s="205"/>
      <c r="GH221" s="41"/>
      <c r="GI221" s="41"/>
      <c r="GJ221" s="14"/>
      <c r="GK221" s="14"/>
      <c r="GL221" s="41" t="str">
        <f>IF(GK221&gt;0,WORKDAY(GH221,10),"-")</f>
        <v>-</v>
      </c>
      <c r="GM221" s="41" t="str">
        <f>IF(GK221&gt;0,WORKDAY(GI221,10),"-")</f>
        <v>-</v>
      </c>
      <c r="GN221" s="14"/>
      <c r="GO221" s="14"/>
      <c r="GP221" s="228"/>
      <c r="GQ221" s="295"/>
      <c r="GR221" s="295"/>
      <c r="GS221" s="295"/>
      <c r="GT221" s="295"/>
      <c r="GU221" s="295"/>
      <c r="GV221" s="295"/>
      <c r="GW221" s="295"/>
      <c r="GX221" s="295"/>
      <c r="GY221" s="295"/>
      <c r="GZ221" s="147"/>
      <c r="HA221" s="143">
        <f t="shared" ca="1" si="214"/>
        <v>1</v>
      </c>
      <c r="HB221" s="44">
        <f t="shared" ca="1" si="215"/>
        <v>1.3819095477386936E-3</v>
      </c>
      <c r="HC221" s="44">
        <f t="shared" ca="1" si="216"/>
        <v>2.5125628140703518E-3</v>
      </c>
      <c r="HD221" s="44">
        <f t="shared" ca="1" si="217"/>
        <v>2.2357723577235778E-3</v>
      </c>
      <c r="HE221" s="44">
        <f t="shared" ca="1" si="218"/>
        <v>4.0650406504065045E-3</v>
      </c>
      <c r="HF221" s="44"/>
      <c r="HG221" s="44"/>
      <c r="HH221" s="261"/>
      <c r="HI221" s="14" t="str">
        <f t="shared" si="219"/>
        <v>GA</v>
      </c>
      <c r="HJ221" s="41">
        <f t="shared" si="220"/>
        <v>43987</v>
      </c>
      <c r="HK221" s="267" t="str">
        <f t="shared" si="221"/>
        <v>A1</v>
      </c>
      <c r="HL221" s="268" t="str">
        <f t="shared" si="222"/>
        <v>0055-P2-GA1-CPC-TRM-00504</v>
      </c>
      <c r="HM221" s="320">
        <v>1</v>
      </c>
      <c r="HN221" t="s">
        <v>834</v>
      </c>
      <c r="HO221" s="351">
        <f t="shared" si="223"/>
        <v>1</v>
      </c>
      <c r="HP221" s="351" t="str">
        <f t="shared" si="224"/>
        <v>не выгружено 00</v>
      </c>
      <c r="HQ221" s="351" t="str">
        <f t="shared" si="225"/>
        <v>выгружено A1</v>
      </c>
      <c r="HR221" s="351">
        <f t="shared" si="226"/>
        <v>1</v>
      </c>
      <c r="HS221" s="351" t="b">
        <f t="shared" si="227"/>
        <v>0</v>
      </c>
      <c r="HT221" s="351" t="str">
        <f t="shared" si="228"/>
        <v>Выпустить в 00</v>
      </c>
      <c r="HU221" s="351" t="str">
        <f t="shared" si="229"/>
        <v>0055-P2-CPC-GA1-TRM-00409</v>
      </c>
      <c r="HV221" s="351">
        <f t="shared" si="230"/>
        <v>43987</v>
      </c>
      <c r="HW221" s="351" t="str">
        <f t="shared" si="231"/>
        <v>0055-P2-CPC-GA1-TRM-00409</v>
      </c>
      <c r="HX221" s="351">
        <f t="shared" si="232"/>
        <v>44033</v>
      </c>
      <c r="HY221" s="364"/>
      <c r="HZ221" s="361" t="str">
        <f t="shared" si="233"/>
        <v>выгружено</v>
      </c>
      <c r="IA221" s="361" t="str">
        <f t="shared" si="234"/>
        <v>A1</v>
      </c>
      <c r="IB221" s="361">
        <f t="shared" si="235"/>
        <v>1</v>
      </c>
      <c r="IC221" s="361">
        <f t="shared" si="236"/>
        <v>1</v>
      </c>
      <c r="ID221" s="351" t="str">
        <f t="shared" si="237"/>
        <v>1</v>
      </c>
      <c r="IE221" s="351" t="s">
        <v>894</v>
      </c>
      <c r="IF221" s="356">
        <v>1</v>
      </c>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row>
    <row r="222" spans="1:287" s="1" customFormat="1" ht="57" customHeight="1">
      <c r="A222" s="15"/>
      <c r="B222" s="31" t="s">
        <v>164</v>
      </c>
      <c r="C222" s="31" t="s">
        <v>165</v>
      </c>
      <c r="D222" s="14"/>
      <c r="E222" s="14"/>
      <c r="F222" s="14"/>
      <c r="G222" s="14"/>
      <c r="H222" s="14" t="s">
        <v>723</v>
      </c>
      <c r="I222" s="14" t="s">
        <v>724</v>
      </c>
      <c r="J222" s="14"/>
      <c r="K222" s="14"/>
      <c r="L222" s="14"/>
      <c r="M222" s="14"/>
      <c r="N222" s="14"/>
      <c r="O222" s="14"/>
      <c r="P222" s="14" t="s">
        <v>727</v>
      </c>
      <c r="Q222" s="14" t="s">
        <v>728</v>
      </c>
      <c r="R222" s="14" t="s">
        <v>215</v>
      </c>
      <c r="S222" s="14" t="s">
        <v>399</v>
      </c>
      <c r="T222" s="14" t="s">
        <v>408</v>
      </c>
      <c r="U222" s="14" t="s">
        <v>166</v>
      </c>
      <c r="V222" s="14"/>
      <c r="W222" s="31" t="str">
        <f>CONCATENATE(X222,"-",Y222,"-",Z222,AA222,,AB222,"-",AC222)</f>
        <v>4-11-JSMCN-0001</v>
      </c>
      <c r="X222" s="31">
        <v>4</v>
      </c>
      <c r="Y222" s="31" t="s">
        <v>190</v>
      </c>
      <c r="Z222" s="31" t="s">
        <v>337</v>
      </c>
      <c r="AA222" s="31" t="s">
        <v>333</v>
      </c>
      <c r="AB222" s="31" t="s">
        <v>332</v>
      </c>
      <c r="AC222" s="31" t="s">
        <v>194</v>
      </c>
      <c r="AD222" s="14"/>
      <c r="AE222" s="31">
        <v>3</v>
      </c>
      <c r="AF222" s="31" t="s">
        <v>189</v>
      </c>
      <c r="AG222" s="31" t="s">
        <v>190</v>
      </c>
      <c r="AH222" s="31">
        <v>422</v>
      </c>
      <c r="AI222" s="31" t="s">
        <v>199</v>
      </c>
      <c r="AJ222" s="14"/>
      <c r="AK222" s="14"/>
      <c r="AL222" s="14" t="s">
        <v>128</v>
      </c>
      <c r="AM222" s="14"/>
      <c r="AN222" s="14" t="s">
        <v>176</v>
      </c>
      <c r="AO222" s="14" t="str">
        <f>CONCATENATE("0055-",B222,"-",C222,"-","4",".",AE222,".",AF222,".",AG222,".",AH222,"-",AL222,".",AN222,"-",AI222)</f>
        <v>0055-CPC-GA1-4.3.3.11.422-ATH2.SP-0003</v>
      </c>
      <c r="AP222" s="14" t="str">
        <f>CONCATENATE("0055-",B222,"-",C222,"-","4",".",AE222,".",AF222,".",AG222,".",AH222,"-",AL222,"-",AN222,"-",AI222,"_",BD222,"_",U222)</f>
        <v>0055-CPC-GA1-4.3.3.11.422-ATH2-SP-0003_A1_ER</v>
      </c>
      <c r="AQ222" s="21" t="s">
        <v>355</v>
      </c>
      <c r="AR222" s="21" t="s">
        <v>435</v>
      </c>
      <c r="AS222" s="21" t="s">
        <v>425</v>
      </c>
      <c r="AT222" s="21" t="s">
        <v>424</v>
      </c>
      <c r="AU222" s="21" t="s">
        <v>350</v>
      </c>
      <c r="AV222" s="21" t="s">
        <v>366</v>
      </c>
      <c r="AW222" s="21" t="str">
        <f>CONCATENATE(AQ222," ",AS222,CHAR(10),W222,CHAR(10),AU222)</f>
        <v>SIS Marshalling Cabinet for NON-IS channels 
4-11-JSMCN-0001
List of elements</v>
      </c>
      <c r="AX222" s="21" t="str">
        <f>CONCATENATE(AR222," ",AT222,CHAR(10),W222,CHAR(10),AV222)</f>
        <v>Шкаф кроссовый ПАЗ, аналоговые и дискретные сигналы, неискробезопасный
4-11-JSMCN-0001
Перечень элементов</v>
      </c>
      <c r="AY222" s="14"/>
      <c r="AZ222" s="14" t="s">
        <v>798</v>
      </c>
      <c r="BA222" s="14" t="s">
        <v>600</v>
      </c>
      <c r="BB222" s="14" t="str">
        <f t="shared" si="239"/>
        <v>A1</v>
      </c>
      <c r="BC222" s="14" t="str">
        <f t="shared" si="240"/>
        <v>IFR</v>
      </c>
      <c r="BD222" s="14" t="str">
        <f>BB222</f>
        <v>A1</v>
      </c>
      <c r="BE222" s="14"/>
      <c r="BF222" s="14"/>
      <c r="BG222" s="20"/>
      <c r="BH222" s="14"/>
      <c r="BI222" s="14"/>
      <c r="BJ222" s="336">
        <v>44088</v>
      </c>
      <c r="BK222" s="336">
        <f ca="1">IF(BM222&gt;0,BL222,IF(BJ222&lt;TODAY(),TODAY()+10,BJ222))</f>
        <v>43987</v>
      </c>
      <c r="BL222" s="41">
        <v>43987</v>
      </c>
      <c r="BM222" s="14" t="s">
        <v>859</v>
      </c>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336">
        <f>WORKDAY(BJ222,20)</f>
        <v>44116</v>
      </c>
      <c r="CR222" s="336">
        <f ca="1">IF(BM222&gt;0,WORKDAY(BK222,20),"-")</f>
        <v>44015</v>
      </c>
      <c r="CS222" s="336">
        <v>44033</v>
      </c>
      <c r="CT222" s="325" t="s">
        <v>905</v>
      </c>
      <c r="CU222" s="143">
        <v>1</v>
      </c>
      <c r="CV222" s="41">
        <f>WORKDAY(CQ222,10)</f>
        <v>44130</v>
      </c>
      <c r="CW222" s="41">
        <f ca="1">IF(CT222&gt;0,WORKDAY(CR222,10),"-")</f>
        <v>44029</v>
      </c>
      <c r="CX222" s="14"/>
      <c r="CY222" s="14"/>
      <c r="CZ222" s="41" t="str">
        <f>IF(CY222&gt;0,WORKDAY(CV222,10),"-")</f>
        <v>-</v>
      </c>
      <c r="DA222" s="41" t="str">
        <f>IF(CY222&gt;0,WORKDAY(CW222,10),"-")</f>
        <v>-</v>
      </c>
      <c r="DB222" s="14"/>
      <c r="DC222" s="14"/>
      <c r="DD222" s="143"/>
      <c r="DE222" s="41" t="str">
        <f>IF(DC222&gt;0,WORKDAY(CZ222,10),"-")</f>
        <v>-</v>
      </c>
      <c r="DF222" s="41" t="str">
        <f>IF(DC222&gt;0,WORKDAY(DA222,10),"-")</f>
        <v>-</v>
      </c>
      <c r="DG222" s="14"/>
      <c r="DH222" s="14"/>
      <c r="DI222" s="41" t="str">
        <f>IF(DH222&gt;0,WORKDAY(DE222,10),"-")</f>
        <v>-</v>
      </c>
      <c r="DJ222" s="41" t="str">
        <f>IF(DH222&gt;0,WORKDAY(DF222,10),"-")</f>
        <v>-</v>
      </c>
      <c r="DK222" s="14"/>
      <c r="DL222" s="14"/>
      <c r="DM222" s="143"/>
      <c r="DN222" s="41" t="str">
        <f>IF(DL222&gt;0,WORKDAY(DI222,10),"-")</f>
        <v>-</v>
      </c>
      <c r="DO222" s="41" t="str">
        <f>IF(DL222&gt;0,WORKDAY(DJ222,10),"-")</f>
        <v>-</v>
      </c>
      <c r="DP222" s="14"/>
      <c r="DQ222" s="14"/>
      <c r="DR222" s="41" t="str">
        <f>IF(DQ222&gt;0,WORKDAY(DN222,10),"-")</f>
        <v>-</v>
      </c>
      <c r="DS222" s="41" t="str">
        <f>IF(DQ222&gt;0,WORKDAY(DO222,10),"-")</f>
        <v>-</v>
      </c>
      <c r="DT222" s="14"/>
      <c r="DU222" s="14"/>
      <c r="DV222" s="205"/>
      <c r="DW222" s="41" t="str">
        <f>IF(DU222&gt;0,WORKDAY(DR222,10),"-")</f>
        <v>-</v>
      </c>
      <c r="DX222" s="41" t="str">
        <f>IF(DU222&gt;0,WORKDAY(DS222,10),"-")</f>
        <v>-</v>
      </c>
      <c r="DY222" s="14"/>
      <c r="DZ222" s="14"/>
      <c r="EA222" s="41" t="str">
        <f>IF(DZ222&gt;0,WORKDAY(DW222,10),"-")</f>
        <v>-</v>
      </c>
      <c r="EB222" s="41" t="str">
        <f>IF(DZ222&gt;0,WORKDAY(DX222,10),"-")</f>
        <v>-</v>
      </c>
      <c r="EC222" s="14"/>
      <c r="ED222" s="14"/>
      <c r="EE222" s="205"/>
      <c r="EF222" s="41" t="str">
        <f>IF(ED222&gt;0,WORKDAY(EA222,10),"-")</f>
        <v>-</v>
      </c>
      <c r="EG222" s="41" t="str">
        <f>IF(ED222&gt;0,WORKDAY(EB222,10),"-")</f>
        <v>-</v>
      </c>
      <c r="EH222" s="14"/>
      <c r="EI222" s="14"/>
      <c r="EJ222" s="41" t="str">
        <f>IF(EI222&gt;0,WORKDAY(EF222,10),"-")</f>
        <v>-</v>
      </c>
      <c r="EK222" s="41" t="str">
        <f>IF(EI222&gt;0,WORKDAY(EG222,10),"-")</f>
        <v>-</v>
      </c>
      <c r="EL222" s="14"/>
      <c r="EM222" s="14"/>
      <c r="EN222" s="205"/>
      <c r="EO222" s="41" t="str">
        <f>IF(EM222&gt;0,WORKDAY(EJ222,10),"-")</f>
        <v>-</v>
      </c>
      <c r="EP222" s="41" t="str">
        <f>IF(EM222&gt;0,WORKDAY(EK222,10),"-")</f>
        <v>-</v>
      </c>
      <c r="EQ222" s="14"/>
      <c r="ER222" s="14"/>
      <c r="ES222" s="41" t="str">
        <f>IF(ER222&gt;0,WORKDAY(EO222,10),"-")</f>
        <v>-</v>
      </c>
      <c r="ET222" s="41" t="str">
        <f>IF(ER222&gt;0,WORKDAY(EP222,10),"-")</f>
        <v>-</v>
      </c>
      <c r="EU222" s="14"/>
      <c r="EV222" s="14"/>
      <c r="EW222" s="205"/>
      <c r="EX222" s="41" t="str">
        <f>IF(EV222&gt;0,WORKDAY(ES222,10),"-")</f>
        <v>-</v>
      </c>
      <c r="EY222" s="41" t="str">
        <f>IF(EV222&gt;0,WORKDAY(ET222,10),"-")</f>
        <v>-</v>
      </c>
      <c r="EZ222" s="14"/>
      <c r="FA222" s="14"/>
      <c r="FB222" s="41" t="str">
        <f>IF(FA222&gt;0,WORKDAY(EX222,10),"-")</f>
        <v>-</v>
      </c>
      <c r="FC222" s="41" t="str">
        <f>IF(FA222&gt;0,WORKDAY(EY222,10),"-")</f>
        <v>-</v>
      </c>
      <c r="FD222" s="14"/>
      <c r="FE222" s="14"/>
      <c r="FF222" s="295"/>
      <c r="FG222" s="41">
        <v>43622</v>
      </c>
      <c r="FH222" s="41">
        <f ca="1">IF(BK222&gt;0,IF(DH222&gt;0,WORKDAY(DG222,20),IF(CY222&gt;0,WORKDAY(CX222,30),IF(CT222&gt;0,WORKDAY(CS222,40),FG222))),"-")</f>
        <v>44089</v>
      </c>
      <c r="FI222" s="41"/>
      <c r="FJ222" s="14"/>
      <c r="FK222" s="41" t="str">
        <f>IF(FJ222&gt;0,WORKDAY(FG222,10),"-")</f>
        <v>-</v>
      </c>
      <c r="FL222" s="41" t="str">
        <f>IF(FJ222&gt;0,WORKDAY(FH222,10),"-")</f>
        <v>-</v>
      </c>
      <c r="FM222" s="14"/>
      <c r="FN222" s="14"/>
      <c r="FO222" s="143"/>
      <c r="FP222" s="41">
        <v>43622</v>
      </c>
      <c r="FQ222" s="41" t="str">
        <f>IF(BT222&gt;0,IF(DQ222&gt;0,WORKDAY(DP222,20),IF(DH222&gt;0,WORKDAY(DG222,30),IF(DC222&gt;0,WORKDAY(DB222,40),FP222))),"-")</f>
        <v>-</v>
      </c>
      <c r="FR222" s="14"/>
      <c r="FS222" s="14"/>
      <c r="FT222" s="41" t="str">
        <f>IF(FS222&gt;0,WORKDAY(FP222,10),"-")</f>
        <v>-</v>
      </c>
      <c r="FU222" s="41" t="str">
        <f>IF(FS222&gt;0,WORKDAY(FQ222,10),"-")</f>
        <v>-</v>
      </c>
      <c r="FV222" s="14"/>
      <c r="FW222" s="14"/>
      <c r="FX222" s="205"/>
      <c r="FY222" s="41">
        <v>43622</v>
      </c>
      <c r="FZ222" s="41" t="str">
        <f>IF(CC222&gt;0,IF(DZ222&gt;0,WORKDAY(DY222,20),IF(DQ222&gt;0,WORKDAY(DP222,30),IF(DL222&gt;0,WORKDAY(DK222,40),FY222))),"-")</f>
        <v>-</v>
      </c>
      <c r="GA222" s="14"/>
      <c r="GB222" s="14"/>
      <c r="GC222" s="41" t="str">
        <f>IF(GB222&gt;0,WORKDAY(FY222,10),"-")</f>
        <v>-</v>
      </c>
      <c r="GD222" s="41" t="str">
        <f>IF(GB222&gt;0,WORKDAY(FZ222,10),"-")</f>
        <v>-</v>
      </c>
      <c r="GE222" s="14"/>
      <c r="GF222" s="14"/>
      <c r="GG222" s="205"/>
      <c r="GH222" s="41"/>
      <c r="GI222" s="41"/>
      <c r="GJ222" s="14"/>
      <c r="GK222" s="14"/>
      <c r="GL222" s="41" t="str">
        <f>IF(GK222&gt;0,WORKDAY(GH222,10),"-")</f>
        <v>-</v>
      </c>
      <c r="GM222" s="41" t="str">
        <f>IF(GK222&gt;0,WORKDAY(GI222,10),"-")</f>
        <v>-</v>
      </c>
      <c r="GN222" s="14"/>
      <c r="GO222" s="14"/>
      <c r="GP222" s="228"/>
      <c r="GQ222" s="295"/>
      <c r="GR222" s="295"/>
      <c r="GS222" s="295"/>
      <c r="GT222" s="295"/>
      <c r="GU222" s="295"/>
      <c r="GV222" s="295"/>
      <c r="GW222" s="295"/>
      <c r="GX222" s="295"/>
      <c r="GY222" s="295"/>
      <c r="GZ222" s="147"/>
      <c r="HA222" s="143">
        <f t="shared" ca="1" si="214"/>
        <v>1</v>
      </c>
      <c r="HB222" s="44">
        <f t="shared" ca="1" si="215"/>
        <v>1.3819095477386936E-3</v>
      </c>
      <c r="HC222" s="44">
        <f t="shared" ca="1" si="216"/>
        <v>2.5125628140703518E-3</v>
      </c>
      <c r="HD222" s="44">
        <f t="shared" ca="1" si="217"/>
        <v>2.2357723577235778E-3</v>
      </c>
      <c r="HE222" s="44">
        <f t="shared" ca="1" si="218"/>
        <v>4.0650406504065045E-3</v>
      </c>
      <c r="HF222" s="44"/>
      <c r="HG222" s="44"/>
      <c r="HH222" s="261"/>
      <c r="HI222" s="14" t="str">
        <f t="shared" si="219"/>
        <v>GA</v>
      </c>
      <c r="HJ222" s="41">
        <f t="shared" si="220"/>
        <v>43987</v>
      </c>
      <c r="HK222" s="267" t="str">
        <f t="shared" si="221"/>
        <v>A1</v>
      </c>
      <c r="HL222" s="268" t="str">
        <f t="shared" si="222"/>
        <v>0055-P2-GA1-CPC-TRM-00504</v>
      </c>
      <c r="HM222" s="320">
        <v>1</v>
      </c>
      <c r="HN222" t="s">
        <v>834</v>
      </c>
      <c r="HO222" s="351">
        <f t="shared" si="223"/>
        <v>1</v>
      </c>
      <c r="HP222" s="351" t="str">
        <f t="shared" si="224"/>
        <v>не выгружено 00</v>
      </c>
      <c r="HQ222" s="351" t="str">
        <f t="shared" si="225"/>
        <v>выгружено A1</v>
      </c>
      <c r="HR222" s="351">
        <f t="shared" si="226"/>
        <v>1</v>
      </c>
      <c r="HS222" s="351" t="b">
        <f t="shared" si="227"/>
        <v>0</v>
      </c>
      <c r="HT222" s="351" t="str">
        <f t="shared" si="228"/>
        <v>Выпустить в 00</v>
      </c>
      <c r="HU222" s="351" t="str">
        <f t="shared" si="229"/>
        <v>0055-P2-CPC-GA1-TRM-00409</v>
      </c>
      <c r="HV222" s="351">
        <f t="shared" si="230"/>
        <v>43987</v>
      </c>
      <c r="HW222" s="351" t="str">
        <f t="shared" si="231"/>
        <v>0055-P2-CPC-GA1-TRM-00409</v>
      </c>
      <c r="HX222" s="351">
        <f t="shared" si="232"/>
        <v>44033</v>
      </c>
      <c r="HY222" s="364"/>
      <c r="HZ222" s="361" t="str">
        <f t="shared" si="233"/>
        <v>выгружено</v>
      </c>
      <c r="IA222" s="361" t="str">
        <f t="shared" si="234"/>
        <v>A1</v>
      </c>
      <c r="IB222" s="361">
        <f t="shared" si="235"/>
        <v>1</v>
      </c>
      <c r="IC222" s="361">
        <f t="shared" si="236"/>
        <v>1</v>
      </c>
      <c r="ID222" s="351" t="str">
        <f t="shared" si="237"/>
        <v>1</v>
      </c>
      <c r="IE222" s="351" t="s">
        <v>894</v>
      </c>
      <c r="IF222" s="356">
        <v>1</v>
      </c>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row>
    <row r="223" spans="1:287" s="1" customFormat="1" ht="57" customHeight="1">
      <c r="A223" s="15"/>
      <c r="B223" s="31" t="s">
        <v>164</v>
      </c>
      <c r="C223" s="31" t="s">
        <v>165</v>
      </c>
      <c r="D223" s="14"/>
      <c r="E223" s="14"/>
      <c r="F223" s="14"/>
      <c r="G223" s="14"/>
      <c r="H223" s="14" t="s">
        <v>723</v>
      </c>
      <c r="I223" s="14" t="s">
        <v>724</v>
      </c>
      <c r="J223" s="14"/>
      <c r="K223" s="14"/>
      <c r="L223" s="14"/>
      <c r="M223" s="14"/>
      <c r="N223" s="14"/>
      <c r="O223" s="14"/>
      <c r="P223" s="14" t="s">
        <v>727</v>
      </c>
      <c r="Q223" s="14" t="s">
        <v>728</v>
      </c>
      <c r="R223" s="14" t="s">
        <v>215</v>
      </c>
      <c r="S223" s="14" t="s">
        <v>399</v>
      </c>
      <c r="T223" s="14" t="s">
        <v>408</v>
      </c>
      <c r="U223" s="14" t="s">
        <v>166</v>
      </c>
      <c r="V223" s="14"/>
      <c r="W223" s="31" t="str">
        <f>CONCATENATE(X223,"-",Y223,"-",Z223,AA223,,AB223,"-",AC223)</f>
        <v>4-11-JSMCN-0001</v>
      </c>
      <c r="X223" s="31">
        <v>4</v>
      </c>
      <c r="Y223" s="31" t="s">
        <v>190</v>
      </c>
      <c r="Z223" s="31" t="s">
        <v>337</v>
      </c>
      <c r="AA223" s="31" t="s">
        <v>333</v>
      </c>
      <c r="AB223" s="31" t="s">
        <v>332</v>
      </c>
      <c r="AC223" s="31" t="s">
        <v>194</v>
      </c>
      <c r="AD223" s="14"/>
      <c r="AE223" s="31">
        <v>3</v>
      </c>
      <c r="AF223" s="31" t="s">
        <v>189</v>
      </c>
      <c r="AG223" s="31" t="s">
        <v>190</v>
      </c>
      <c r="AH223" s="31">
        <v>422</v>
      </c>
      <c r="AI223" s="31" t="s">
        <v>199</v>
      </c>
      <c r="AJ223" s="14"/>
      <c r="AK223" s="14"/>
      <c r="AL223" s="14" t="s">
        <v>128</v>
      </c>
      <c r="AM223" s="14"/>
      <c r="AN223" s="14" t="s">
        <v>177</v>
      </c>
      <c r="AO223" s="14" t="str">
        <f>CONCATENATE("0055-",B223,"-",C223,"-","4",".",AE223,".",AF223,".",AG223,".",AH223,"-",AL223,".",AN223,"-",AI223)</f>
        <v>0055-CPC-GA1-4.3.3.11.422-ATH2.V0-0003</v>
      </c>
      <c r="AP223" s="14" t="str">
        <f>CONCATENATE("0055-",B223,"-",C223,"-","4",".",AE223,".",AF223,".",AG223,".",AH223,"-",AL223,"-",AN223,"-",AI223,"_",BD223,"_",U223)</f>
        <v>0055-CPC-GA1-4.3.3.11.422-ATH2-V0-0003_A1_ER</v>
      </c>
      <c r="AQ223" s="21" t="s">
        <v>355</v>
      </c>
      <c r="AR223" s="21" t="s">
        <v>435</v>
      </c>
      <c r="AS223" s="21" t="s">
        <v>425</v>
      </c>
      <c r="AT223" s="21" t="s">
        <v>424</v>
      </c>
      <c r="AU223" s="21" t="s">
        <v>351</v>
      </c>
      <c r="AV223" s="21" t="s">
        <v>367</v>
      </c>
      <c r="AW223" s="21" t="str">
        <f>CONCATENATE(AQ223," ",AS223,CHAR(10),W223,CHAR(10),AU223)</f>
        <v>SIS Marshalling Cabinet for NON-IS channels 
4-11-JSMCN-0001
General view drawings</v>
      </c>
      <c r="AX223" s="21" t="str">
        <f>CONCATENATE(AR223," ",AT223,CHAR(10),W223,CHAR(10),AV223)</f>
        <v>Шкаф кроссовый ПАЗ, аналоговые и дискретные сигналы, неискробезопасный
4-11-JSMCN-0001
Чертеж общего вида</v>
      </c>
      <c r="AY223" s="14"/>
      <c r="AZ223" s="14" t="s">
        <v>798</v>
      </c>
      <c r="BA223" s="14" t="s">
        <v>600</v>
      </c>
      <c r="BB223" s="14" t="str">
        <f t="shared" si="239"/>
        <v>A1</v>
      </c>
      <c r="BC223" s="14" t="str">
        <f t="shared" si="240"/>
        <v>IFR</v>
      </c>
      <c r="BD223" s="14" t="str">
        <f>BB223</f>
        <v>A1</v>
      </c>
      <c r="BE223" s="14"/>
      <c r="BF223" s="14"/>
      <c r="BG223" s="20"/>
      <c r="BH223" s="14"/>
      <c r="BI223" s="14"/>
      <c r="BJ223" s="336">
        <v>44088</v>
      </c>
      <c r="BK223" s="336">
        <f ca="1">IF(BM223&gt;0,BL223,IF(BJ223&lt;TODAY(),TODAY()+10,BJ223))</f>
        <v>43987</v>
      </c>
      <c r="BL223" s="41">
        <v>43987</v>
      </c>
      <c r="BM223" s="14" t="s">
        <v>859</v>
      </c>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336">
        <f>WORKDAY(BJ223,20)</f>
        <v>44116</v>
      </c>
      <c r="CR223" s="336">
        <f ca="1">IF(BM223&gt;0,WORKDAY(BK223,20),"-")</f>
        <v>44015</v>
      </c>
      <c r="CS223" s="336">
        <v>44033</v>
      </c>
      <c r="CT223" s="325" t="s">
        <v>905</v>
      </c>
      <c r="CU223" s="143">
        <v>1</v>
      </c>
      <c r="CV223" s="41">
        <f>WORKDAY(CQ223,10)</f>
        <v>44130</v>
      </c>
      <c r="CW223" s="41">
        <f ca="1">IF(CT223&gt;0,WORKDAY(CR223,10),"-")</f>
        <v>44029</v>
      </c>
      <c r="CX223" s="14"/>
      <c r="CY223" s="14"/>
      <c r="CZ223" s="41" t="str">
        <f>IF(CY223&gt;0,WORKDAY(CV223,10),"-")</f>
        <v>-</v>
      </c>
      <c r="DA223" s="41" t="str">
        <f>IF(CY223&gt;0,WORKDAY(CW223,10),"-")</f>
        <v>-</v>
      </c>
      <c r="DB223" s="14"/>
      <c r="DC223" s="14"/>
      <c r="DD223" s="143"/>
      <c r="DE223" s="41" t="str">
        <f>IF(DC223&gt;0,WORKDAY(CZ223,10),"-")</f>
        <v>-</v>
      </c>
      <c r="DF223" s="41" t="str">
        <f>IF(DC223&gt;0,WORKDAY(DA223,10),"-")</f>
        <v>-</v>
      </c>
      <c r="DG223" s="14"/>
      <c r="DH223" s="14"/>
      <c r="DI223" s="41" t="str">
        <f>IF(DH223&gt;0,WORKDAY(DE223,10),"-")</f>
        <v>-</v>
      </c>
      <c r="DJ223" s="41" t="str">
        <f>IF(DH223&gt;0,WORKDAY(DF223,10),"-")</f>
        <v>-</v>
      </c>
      <c r="DK223" s="14"/>
      <c r="DL223" s="14"/>
      <c r="DM223" s="143"/>
      <c r="DN223" s="41" t="str">
        <f>IF(DL223&gt;0,WORKDAY(DI223,10),"-")</f>
        <v>-</v>
      </c>
      <c r="DO223" s="41" t="str">
        <f>IF(DL223&gt;0,WORKDAY(DJ223,10),"-")</f>
        <v>-</v>
      </c>
      <c r="DP223" s="14"/>
      <c r="DQ223" s="14"/>
      <c r="DR223" s="41" t="str">
        <f>IF(DQ223&gt;0,WORKDAY(DN223,10),"-")</f>
        <v>-</v>
      </c>
      <c r="DS223" s="41" t="str">
        <f>IF(DQ223&gt;0,WORKDAY(DO223,10),"-")</f>
        <v>-</v>
      </c>
      <c r="DT223" s="14"/>
      <c r="DU223" s="14"/>
      <c r="DV223" s="205"/>
      <c r="DW223" s="41" t="str">
        <f>IF(DU223&gt;0,WORKDAY(DR223,10),"-")</f>
        <v>-</v>
      </c>
      <c r="DX223" s="41" t="str">
        <f>IF(DU223&gt;0,WORKDAY(DS223,10),"-")</f>
        <v>-</v>
      </c>
      <c r="DY223" s="14"/>
      <c r="DZ223" s="14"/>
      <c r="EA223" s="41" t="str">
        <f>IF(DZ223&gt;0,WORKDAY(DW223,10),"-")</f>
        <v>-</v>
      </c>
      <c r="EB223" s="41" t="str">
        <f>IF(DZ223&gt;0,WORKDAY(DX223,10),"-")</f>
        <v>-</v>
      </c>
      <c r="EC223" s="14"/>
      <c r="ED223" s="14"/>
      <c r="EE223" s="205"/>
      <c r="EF223" s="41" t="str">
        <f>IF(ED223&gt;0,WORKDAY(EA223,10),"-")</f>
        <v>-</v>
      </c>
      <c r="EG223" s="41" t="str">
        <f>IF(ED223&gt;0,WORKDAY(EB223,10),"-")</f>
        <v>-</v>
      </c>
      <c r="EH223" s="14"/>
      <c r="EI223" s="14"/>
      <c r="EJ223" s="41" t="str">
        <f>IF(EI223&gt;0,WORKDAY(EF223,10),"-")</f>
        <v>-</v>
      </c>
      <c r="EK223" s="41" t="str">
        <f>IF(EI223&gt;0,WORKDAY(EG223,10),"-")</f>
        <v>-</v>
      </c>
      <c r="EL223" s="14"/>
      <c r="EM223" s="14"/>
      <c r="EN223" s="205"/>
      <c r="EO223" s="41" t="str">
        <f>IF(EM223&gt;0,WORKDAY(EJ223,10),"-")</f>
        <v>-</v>
      </c>
      <c r="EP223" s="41" t="str">
        <f>IF(EM223&gt;0,WORKDAY(EK223,10),"-")</f>
        <v>-</v>
      </c>
      <c r="EQ223" s="14"/>
      <c r="ER223" s="14"/>
      <c r="ES223" s="41" t="str">
        <f>IF(ER223&gt;0,WORKDAY(EO223,10),"-")</f>
        <v>-</v>
      </c>
      <c r="ET223" s="41" t="str">
        <f>IF(ER223&gt;0,WORKDAY(EP223,10),"-")</f>
        <v>-</v>
      </c>
      <c r="EU223" s="14"/>
      <c r="EV223" s="14"/>
      <c r="EW223" s="205"/>
      <c r="EX223" s="41" t="str">
        <f>IF(EV223&gt;0,WORKDAY(ES223,10),"-")</f>
        <v>-</v>
      </c>
      <c r="EY223" s="41" t="str">
        <f>IF(EV223&gt;0,WORKDAY(ET223,10),"-")</f>
        <v>-</v>
      </c>
      <c r="EZ223" s="14"/>
      <c r="FA223" s="14"/>
      <c r="FB223" s="41" t="str">
        <f>IF(FA223&gt;0,WORKDAY(EX223,10),"-")</f>
        <v>-</v>
      </c>
      <c r="FC223" s="41" t="str">
        <f>IF(FA223&gt;0,WORKDAY(EY223,10),"-")</f>
        <v>-</v>
      </c>
      <c r="FD223" s="14"/>
      <c r="FE223" s="14"/>
      <c r="FF223" s="295"/>
      <c r="FG223" s="41">
        <v>43622</v>
      </c>
      <c r="FH223" s="41">
        <f ca="1">IF(BK223&gt;0,IF(DH223&gt;0,WORKDAY(DG223,20),IF(CY223&gt;0,WORKDAY(CX223,30),IF(CT223&gt;0,WORKDAY(CS223,40),FG223))),"-")</f>
        <v>44089</v>
      </c>
      <c r="FI223" s="41"/>
      <c r="FJ223" s="14"/>
      <c r="FK223" s="41" t="str">
        <f>IF(FJ223&gt;0,WORKDAY(FG223,10),"-")</f>
        <v>-</v>
      </c>
      <c r="FL223" s="41" t="str">
        <f>IF(FJ223&gt;0,WORKDAY(FH223,10),"-")</f>
        <v>-</v>
      </c>
      <c r="FM223" s="14"/>
      <c r="FN223" s="14"/>
      <c r="FO223" s="143"/>
      <c r="FP223" s="41">
        <v>43622</v>
      </c>
      <c r="FQ223" s="41" t="str">
        <f>IF(BT223&gt;0,IF(DQ223&gt;0,WORKDAY(DP223,20),IF(DH223&gt;0,WORKDAY(DG223,30),IF(DC223&gt;0,WORKDAY(DB223,40),FP223))),"-")</f>
        <v>-</v>
      </c>
      <c r="FR223" s="14"/>
      <c r="FS223" s="14"/>
      <c r="FT223" s="41" t="str">
        <f>IF(FS223&gt;0,WORKDAY(FP223,10),"-")</f>
        <v>-</v>
      </c>
      <c r="FU223" s="41" t="str">
        <f>IF(FS223&gt;0,WORKDAY(FQ223,10),"-")</f>
        <v>-</v>
      </c>
      <c r="FV223" s="14"/>
      <c r="FW223" s="14"/>
      <c r="FX223" s="205"/>
      <c r="FY223" s="41">
        <v>43622</v>
      </c>
      <c r="FZ223" s="41" t="str">
        <f>IF(CC223&gt;0,IF(DZ223&gt;0,WORKDAY(DY223,20),IF(DQ223&gt;0,WORKDAY(DP223,30),IF(DL223&gt;0,WORKDAY(DK223,40),FY223))),"-")</f>
        <v>-</v>
      </c>
      <c r="GA223" s="14"/>
      <c r="GB223" s="14"/>
      <c r="GC223" s="41" t="str">
        <f>IF(GB223&gt;0,WORKDAY(FY223,10),"-")</f>
        <v>-</v>
      </c>
      <c r="GD223" s="41" t="str">
        <f>IF(GB223&gt;0,WORKDAY(FZ223,10),"-")</f>
        <v>-</v>
      </c>
      <c r="GE223" s="14"/>
      <c r="GF223" s="14"/>
      <c r="GG223" s="205"/>
      <c r="GH223" s="41"/>
      <c r="GI223" s="41"/>
      <c r="GJ223" s="14"/>
      <c r="GK223" s="14"/>
      <c r="GL223" s="41" t="str">
        <f>IF(GK223&gt;0,WORKDAY(GH223,10),"-")</f>
        <v>-</v>
      </c>
      <c r="GM223" s="41" t="str">
        <f>IF(GK223&gt;0,WORKDAY(GI223,10),"-")</f>
        <v>-</v>
      </c>
      <c r="GN223" s="14"/>
      <c r="GO223" s="14"/>
      <c r="GP223" s="228"/>
      <c r="GQ223" s="295"/>
      <c r="GR223" s="295"/>
      <c r="GS223" s="295"/>
      <c r="GT223" s="295"/>
      <c r="GU223" s="295"/>
      <c r="GV223" s="295"/>
      <c r="GW223" s="295"/>
      <c r="GX223" s="295"/>
      <c r="GY223" s="295"/>
      <c r="GZ223" s="147"/>
      <c r="HA223" s="143">
        <f t="shared" ca="1" si="214"/>
        <v>1</v>
      </c>
      <c r="HB223" s="44">
        <f t="shared" ca="1" si="215"/>
        <v>1.3819095477386936E-3</v>
      </c>
      <c r="HC223" s="44">
        <f t="shared" ca="1" si="216"/>
        <v>2.5125628140703518E-3</v>
      </c>
      <c r="HD223" s="44">
        <f t="shared" ca="1" si="217"/>
        <v>2.2357723577235778E-3</v>
      </c>
      <c r="HE223" s="44">
        <f t="shared" ca="1" si="218"/>
        <v>4.0650406504065045E-3</v>
      </c>
      <c r="HF223" s="44"/>
      <c r="HG223" s="44"/>
      <c r="HH223" s="261"/>
      <c r="HI223" s="14" t="str">
        <f t="shared" si="219"/>
        <v>GA</v>
      </c>
      <c r="HJ223" s="41">
        <f t="shared" si="220"/>
        <v>43987</v>
      </c>
      <c r="HK223" s="267" t="str">
        <f t="shared" si="221"/>
        <v>A1</v>
      </c>
      <c r="HL223" s="268" t="str">
        <f t="shared" si="222"/>
        <v>0055-P2-GA1-CPC-TRM-00504</v>
      </c>
      <c r="HM223" s="320">
        <v>1</v>
      </c>
      <c r="HN223" t="s">
        <v>834</v>
      </c>
      <c r="HO223" s="351">
        <f t="shared" si="223"/>
        <v>1</v>
      </c>
      <c r="HP223" s="351" t="str">
        <f t="shared" si="224"/>
        <v>не выгружено 00</v>
      </c>
      <c r="HQ223" s="351" t="str">
        <f t="shared" si="225"/>
        <v>выгружено A1</v>
      </c>
      <c r="HR223" s="351">
        <f t="shared" si="226"/>
        <v>1</v>
      </c>
      <c r="HS223" s="351" t="b">
        <f t="shared" si="227"/>
        <v>0</v>
      </c>
      <c r="HT223" s="351" t="str">
        <f t="shared" si="228"/>
        <v>Выпустить в 00</v>
      </c>
      <c r="HU223" s="351" t="str">
        <f t="shared" si="229"/>
        <v>0055-P2-CPC-GA1-TRM-00409</v>
      </c>
      <c r="HV223" s="351">
        <f t="shared" si="230"/>
        <v>43987</v>
      </c>
      <c r="HW223" s="351" t="str">
        <f t="shared" si="231"/>
        <v>0055-P2-CPC-GA1-TRM-00409</v>
      </c>
      <c r="HX223" s="351">
        <f t="shared" si="232"/>
        <v>44033</v>
      </c>
      <c r="HY223" s="364"/>
      <c r="HZ223" s="361" t="str">
        <f t="shared" si="233"/>
        <v>выгружено</v>
      </c>
      <c r="IA223" s="361" t="str">
        <f t="shared" si="234"/>
        <v>A1</v>
      </c>
      <c r="IB223" s="361">
        <f t="shared" si="235"/>
        <v>1</v>
      </c>
      <c r="IC223" s="361">
        <f t="shared" si="236"/>
        <v>1</v>
      </c>
      <c r="ID223" s="351" t="str">
        <f t="shared" si="237"/>
        <v>1</v>
      </c>
      <c r="IE223" s="351" t="s">
        <v>894</v>
      </c>
      <c r="IF223" s="356">
        <v>1</v>
      </c>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row>
    <row r="224" spans="1:287" s="1" customFormat="1" ht="57" customHeight="1">
      <c r="A224" s="15"/>
      <c r="B224" s="31" t="s">
        <v>164</v>
      </c>
      <c r="C224" s="31" t="s">
        <v>165</v>
      </c>
      <c r="D224" s="14"/>
      <c r="E224" s="14"/>
      <c r="F224" s="14"/>
      <c r="G224" s="14"/>
      <c r="H224" s="14" t="s">
        <v>723</v>
      </c>
      <c r="I224" s="14" t="s">
        <v>724</v>
      </c>
      <c r="J224" s="14"/>
      <c r="K224" s="14"/>
      <c r="L224" s="14"/>
      <c r="M224" s="14"/>
      <c r="N224" s="14"/>
      <c r="O224" s="14"/>
      <c r="P224" s="14" t="s">
        <v>727</v>
      </c>
      <c r="Q224" s="14" t="s">
        <v>728</v>
      </c>
      <c r="R224" s="14" t="s">
        <v>215</v>
      </c>
      <c r="S224" s="14" t="s">
        <v>399</v>
      </c>
      <c r="T224" s="14" t="s">
        <v>408</v>
      </c>
      <c r="U224" s="14" t="s">
        <v>166</v>
      </c>
      <c r="V224" s="14"/>
      <c r="W224" s="31" t="str">
        <f>CONCATENATE(X224,"-",Y224,"-",Z224,AA224,,AB224,"-",AC224)</f>
        <v>4-11-JSMCN-0001</v>
      </c>
      <c r="X224" s="31">
        <v>4</v>
      </c>
      <c r="Y224" s="31" t="s">
        <v>190</v>
      </c>
      <c r="Z224" s="31" t="s">
        <v>337</v>
      </c>
      <c r="AA224" s="31" t="s">
        <v>333</v>
      </c>
      <c r="AB224" s="31" t="s">
        <v>332</v>
      </c>
      <c r="AC224" s="31" t="s">
        <v>194</v>
      </c>
      <c r="AD224" s="14"/>
      <c r="AE224" s="31">
        <v>3</v>
      </c>
      <c r="AF224" s="31" t="s">
        <v>189</v>
      </c>
      <c r="AG224" s="31" t="s">
        <v>190</v>
      </c>
      <c r="AH224" s="31">
        <v>422</v>
      </c>
      <c r="AI224" s="31" t="s">
        <v>199</v>
      </c>
      <c r="AJ224" s="14"/>
      <c r="AK224" s="14"/>
      <c r="AL224" s="14" t="s">
        <v>128</v>
      </c>
      <c r="AM224" s="14"/>
      <c r="AN224" s="14" t="s">
        <v>178</v>
      </c>
      <c r="AO224" s="14" t="str">
        <f>CONCATENATE("0055-",B224,"-",C224,"-","4",".",AE224,".",AF224,".",AG224,".",AH224,"-",AL224,".",AN224,"-",AI224)</f>
        <v>0055-CPC-GA1-4.3.3.11.422-ATH2.SB-0003</v>
      </c>
      <c r="AP224" s="14" t="str">
        <f>CONCATENATE("0055-",B224,"-",C224,"-","4",".",AE224,".",AF224,".",AG224,".",AH224,"-",AL224,"-",AN224,"-",AI224,"_",BD224,"_",U224)</f>
        <v>0055-CPC-GA1-4.3.3.11.422-ATH2-SB-0003_A1_ER</v>
      </c>
      <c r="AQ224" s="21" t="s">
        <v>355</v>
      </c>
      <c r="AR224" s="21" t="s">
        <v>435</v>
      </c>
      <c r="AS224" s="21" t="s">
        <v>425</v>
      </c>
      <c r="AT224" s="21" t="s">
        <v>424</v>
      </c>
      <c r="AU224" s="21" t="s">
        <v>352</v>
      </c>
      <c r="AV224" s="21" t="s">
        <v>368</v>
      </c>
      <c r="AW224" s="21" t="str">
        <f>CONCATENATE(AQ224," ",AS224,CHAR(10),W224,CHAR(10),AU224)</f>
        <v>SIS Marshalling Cabinet for NON-IS channels 
4-11-JSMCN-0001
Electrical circuits</v>
      </c>
      <c r="AX224" s="21" t="str">
        <f>CONCATENATE(AR224," ",AT224,CHAR(10),W224,CHAR(10),AV224)</f>
        <v>Шкаф кроссовый ПАЗ, аналоговые и дискретные сигналы, неискробезопасный
4-11-JSMCN-0001
Схема электрическая принципиальная</v>
      </c>
      <c r="AY224" s="14"/>
      <c r="AZ224" s="14" t="s">
        <v>798</v>
      </c>
      <c r="BA224" s="14" t="s">
        <v>600</v>
      </c>
      <c r="BB224" s="14" t="str">
        <f t="shared" si="239"/>
        <v>A1</v>
      </c>
      <c r="BC224" s="14" t="str">
        <f t="shared" si="240"/>
        <v>IFR</v>
      </c>
      <c r="BD224" s="14" t="str">
        <f>BB224</f>
        <v>A1</v>
      </c>
      <c r="BE224" s="14"/>
      <c r="BF224" s="14"/>
      <c r="BG224" s="20"/>
      <c r="BH224" s="14"/>
      <c r="BI224" s="14"/>
      <c r="BJ224" s="336">
        <v>44088</v>
      </c>
      <c r="BK224" s="336">
        <f ca="1">IF(BM224&gt;0,BL224,IF(BJ224&lt;TODAY(),TODAY()+10,BJ224))</f>
        <v>43987</v>
      </c>
      <c r="BL224" s="41">
        <v>43987</v>
      </c>
      <c r="BM224" s="14" t="s">
        <v>859</v>
      </c>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336">
        <f>WORKDAY(BJ224,20)</f>
        <v>44116</v>
      </c>
      <c r="CR224" s="336">
        <f ca="1">IF(BM224&gt;0,WORKDAY(BK224,20),"-")</f>
        <v>44015</v>
      </c>
      <c r="CS224" s="336">
        <v>44033</v>
      </c>
      <c r="CT224" s="325" t="s">
        <v>905</v>
      </c>
      <c r="CU224" s="143">
        <v>1</v>
      </c>
      <c r="CV224" s="41">
        <f>WORKDAY(CQ224,10)</f>
        <v>44130</v>
      </c>
      <c r="CW224" s="41">
        <f ca="1">IF(CT224&gt;0,WORKDAY(CR224,10),"-")</f>
        <v>44029</v>
      </c>
      <c r="CX224" s="14"/>
      <c r="CY224" s="14"/>
      <c r="CZ224" s="41" t="str">
        <f>IF(CY224&gt;0,WORKDAY(CV224,10),"-")</f>
        <v>-</v>
      </c>
      <c r="DA224" s="41" t="str">
        <f>IF(CY224&gt;0,WORKDAY(CW224,10),"-")</f>
        <v>-</v>
      </c>
      <c r="DB224" s="14"/>
      <c r="DC224" s="14"/>
      <c r="DD224" s="143"/>
      <c r="DE224" s="41" t="str">
        <f>IF(DC224&gt;0,WORKDAY(CZ224,10),"-")</f>
        <v>-</v>
      </c>
      <c r="DF224" s="41" t="str">
        <f>IF(DC224&gt;0,WORKDAY(DA224,10),"-")</f>
        <v>-</v>
      </c>
      <c r="DG224" s="14"/>
      <c r="DH224" s="14"/>
      <c r="DI224" s="41" t="str">
        <f>IF(DH224&gt;0,WORKDAY(DE224,10),"-")</f>
        <v>-</v>
      </c>
      <c r="DJ224" s="41" t="str">
        <f>IF(DH224&gt;0,WORKDAY(DF224,10),"-")</f>
        <v>-</v>
      </c>
      <c r="DK224" s="14"/>
      <c r="DL224" s="14"/>
      <c r="DM224" s="143"/>
      <c r="DN224" s="41" t="str">
        <f>IF(DL224&gt;0,WORKDAY(DI224,10),"-")</f>
        <v>-</v>
      </c>
      <c r="DO224" s="41" t="str">
        <f>IF(DL224&gt;0,WORKDAY(DJ224,10),"-")</f>
        <v>-</v>
      </c>
      <c r="DP224" s="14"/>
      <c r="DQ224" s="14"/>
      <c r="DR224" s="41" t="str">
        <f>IF(DQ224&gt;0,WORKDAY(DN224,10),"-")</f>
        <v>-</v>
      </c>
      <c r="DS224" s="41" t="str">
        <f>IF(DQ224&gt;0,WORKDAY(DO224,10),"-")</f>
        <v>-</v>
      </c>
      <c r="DT224" s="14"/>
      <c r="DU224" s="14"/>
      <c r="DV224" s="205"/>
      <c r="DW224" s="41" t="str">
        <f>IF(DU224&gt;0,WORKDAY(DR224,10),"-")</f>
        <v>-</v>
      </c>
      <c r="DX224" s="41" t="str">
        <f>IF(DU224&gt;0,WORKDAY(DS224,10),"-")</f>
        <v>-</v>
      </c>
      <c r="DY224" s="14"/>
      <c r="DZ224" s="14"/>
      <c r="EA224" s="41" t="str">
        <f>IF(DZ224&gt;0,WORKDAY(DW224,10),"-")</f>
        <v>-</v>
      </c>
      <c r="EB224" s="41" t="str">
        <f>IF(DZ224&gt;0,WORKDAY(DX224,10),"-")</f>
        <v>-</v>
      </c>
      <c r="EC224" s="14"/>
      <c r="ED224" s="14"/>
      <c r="EE224" s="205"/>
      <c r="EF224" s="41" t="str">
        <f>IF(ED224&gt;0,WORKDAY(EA224,10),"-")</f>
        <v>-</v>
      </c>
      <c r="EG224" s="41" t="str">
        <f>IF(ED224&gt;0,WORKDAY(EB224,10),"-")</f>
        <v>-</v>
      </c>
      <c r="EH224" s="14"/>
      <c r="EI224" s="14"/>
      <c r="EJ224" s="41" t="str">
        <f>IF(EI224&gt;0,WORKDAY(EF224,10),"-")</f>
        <v>-</v>
      </c>
      <c r="EK224" s="41" t="str">
        <f>IF(EI224&gt;0,WORKDAY(EG224,10),"-")</f>
        <v>-</v>
      </c>
      <c r="EL224" s="14"/>
      <c r="EM224" s="14"/>
      <c r="EN224" s="205"/>
      <c r="EO224" s="41" t="str">
        <f>IF(EM224&gt;0,WORKDAY(EJ224,10),"-")</f>
        <v>-</v>
      </c>
      <c r="EP224" s="41" t="str">
        <f>IF(EM224&gt;0,WORKDAY(EK224,10),"-")</f>
        <v>-</v>
      </c>
      <c r="EQ224" s="14"/>
      <c r="ER224" s="14"/>
      <c r="ES224" s="41" t="str">
        <f>IF(ER224&gt;0,WORKDAY(EO224,10),"-")</f>
        <v>-</v>
      </c>
      <c r="ET224" s="41" t="str">
        <f>IF(ER224&gt;0,WORKDAY(EP224,10),"-")</f>
        <v>-</v>
      </c>
      <c r="EU224" s="14"/>
      <c r="EV224" s="14"/>
      <c r="EW224" s="205"/>
      <c r="EX224" s="41" t="str">
        <f>IF(EV224&gt;0,WORKDAY(ES224,10),"-")</f>
        <v>-</v>
      </c>
      <c r="EY224" s="41" t="str">
        <f>IF(EV224&gt;0,WORKDAY(ET224,10),"-")</f>
        <v>-</v>
      </c>
      <c r="EZ224" s="14"/>
      <c r="FA224" s="14"/>
      <c r="FB224" s="41" t="str">
        <f>IF(FA224&gt;0,WORKDAY(EX224,10),"-")</f>
        <v>-</v>
      </c>
      <c r="FC224" s="41" t="str">
        <f>IF(FA224&gt;0,WORKDAY(EY224,10),"-")</f>
        <v>-</v>
      </c>
      <c r="FD224" s="14"/>
      <c r="FE224" s="14"/>
      <c r="FF224" s="295"/>
      <c r="FG224" s="41">
        <v>43622</v>
      </c>
      <c r="FH224" s="41">
        <f ca="1">IF(BK224&gt;0,IF(DH224&gt;0,WORKDAY(DG224,20),IF(CY224&gt;0,WORKDAY(CX224,30),IF(CT224&gt;0,WORKDAY(CS224,40),FG224))),"-")</f>
        <v>44089</v>
      </c>
      <c r="FI224" s="41"/>
      <c r="FJ224" s="14"/>
      <c r="FK224" s="41" t="str">
        <f>IF(FJ224&gt;0,WORKDAY(FG224,10),"-")</f>
        <v>-</v>
      </c>
      <c r="FL224" s="41" t="str">
        <f>IF(FJ224&gt;0,WORKDAY(FH224,10),"-")</f>
        <v>-</v>
      </c>
      <c r="FM224" s="14"/>
      <c r="FN224" s="14"/>
      <c r="FO224" s="143"/>
      <c r="FP224" s="41">
        <v>43622</v>
      </c>
      <c r="FQ224" s="41" t="str">
        <f>IF(BT224&gt;0,IF(DQ224&gt;0,WORKDAY(DP224,20),IF(DH224&gt;0,WORKDAY(DG224,30),IF(DC224&gt;0,WORKDAY(DB224,40),FP224))),"-")</f>
        <v>-</v>
      </c>
      <c r="FR224" s="14"/>
      <c r="FS224" s="14"/>
      <c r="FT224" s="41" t="str">
        <f>IF(FS224&gt;0,WORKDAY(FP224,10),"-")</f>
        <v>-</v>
      </c>
      <c r="FU224" s="41" t="str">
        <f>IF(FS224&gt;0,WORKDAY(FQ224,10),"-")</f>
        <v>-</v>
      </c>
      <c r="FV224" s="14"/>
      <c r="FW224" s="14"/>
      <c r="FX224" s="205"/>
      <c r="FY224" s="41">
        <v>43622</v>
      </c>
      <c r="FZ224" s="41" t="str">
        <f>IF(CC224&gt;0,IF(DZ224&gt;0,WORKDAY(DY224,20),IF(DQ224&gt;0,WORKDAY(DP224,30),IF(DL224&gt;0,WORKDAY(DK224,40),FY224))),"-")</f>
        <v>-</v>
      </c>
      <c r="GA224" s="14"/>
      <c r="GB224" s="14"/>
      <c r="GC224" s="41" t="str">
        <f>IF(GB224&gt;0,WORKDAY(FY224,10),"-")</f>
        <v>-</v>
      </c>
      <c r="GD224" s="41" t="str">
        <f>IF(GB224&gt;0,WORKDAY(FZ224,10),"-")</f>
        <v>-</v>
      </c>
      <c r="GE224" s="14"/>
      <c r="GF224" s="14"/>
      <c r="GG224" s="205"/>
      <c r="GH224" s="41"/>
      <c r="GI224" s="41"/>
      <c r="GJ224" s="14"/>
      <c r="GK224" s="14"/>
      <c r="GL224" s="41" t="str">
        <f>IF(GK224&gt;0,WORKDAY(GH224,10),"-")</f>
        <v>-</v>
      </c>
      <c r="GM224" s="41" t="str">
        <f>IF(GK224&gt;0,WORKDAY(GI224,10),"-")</f>
        <v>-</v>
      </c>
      <c r="GN224" s="14"/>
      <c r="GO224" s="14"/>
      <c r="GP224" s="228"/>
      <c r="GQ224" s="295"/>
      <c r="GR224" s="295"/>
      <c r="GS224" s="295"/>
      <c r="GT224" s="295"/>
      <c r="GU224" s="295"/>
      <c r="GV224" s="295"/>
      <c r="GW224" s="295"/>
      <c r="GX224" s="295"/>
      <c r="GY224" s="295"/>
      <c r="GZ224" s="147"/>
      <c r="HA224" s="143">
        <f t="shared" ca="1" si="214"/>
        <v>1</v>
      </c>
      <c r="HB224" s="44">
        <f t="shared" ca="1" si="215"/>
        <v>1.3819095477386936E-3</v>
      </c>
      <c r="HC224" s="44">
        <f t="shared" ca="1" si="216"/>
        <v>2.5125628140703518E-3</v>
      </c>
      <c r="HD224" s="44">
        <f t="shared" ca="1" si="217"/>
        <v>2.2357723577235778E-3</v>
      </c>
      <c r="HE224" s="44">
        <f t="shared" ca="1" si="218"/>
        <v>4.0650406504065045E-3</v>
      </c>
      <c r="HF224" s="44"/>
      <c r="HG224" s="44"/>
      <c r="HH224" s="261"/>
      <c r="HI224" s="14" t="str">
        <f t="shared" si="219"/>
        <v>GA</v>
      </c>
      <c r="HJ224" s="41">
        <f t="shared" si="220"/>
        <v>43987</v>
      </c>
      <c r="HK224" s="267" t="str">
        <f t="shared" si="221"/>
        <v>A1</v>
      </c>
      <c r="HL224" s="268" t="str">
        <f t="shared" si="222"/>
        <v>0055-P2-GA1-CPC-TRM-00504</v>
      </c>
      <c r="HM224" s="320">
        <v>1</v>
      </c>
      <c r="HN224" t="s">
        <v>834</v>
      </c>
      <c r="HO224" s="351">
        <f t="shared" si="223"/>
        <v>1</v>
      </c>
      <c r="HP224" s="351" t="str">
        <f t="shared" si="224"/>
        <v>не выгружено 00</v>
      </c>
      <c r="HQ224" s="351" t="str">
        <f t="shared" si="225"/>
        <v>выгружено A1</v>
      </c>
      <c r="HR224" s="351">
        <f t="shared" si="226"/>
        <v>1</v>
      </c>
      <c r="HS224" s="351" t="b">
        <f t="shared" si="227"/>
        <v>0</v>
      </c>
      <c r="HT224" s="351" t="str">
        <f t="shared" si="228"/>
        <v>Выпустить в 00</v>
      </c>
      <c r="HU224" s="351" t="str">
        <f t="shared" si="229"/>
        <v>0055-P2-CPC-GA1-TRM-00409</v>
      </c>
      <c r="HV224" s="351">
        <f t="shared" si="230"/>
        <v>43987</v>
      </c>
      <c r="HW224" s="351" t="str">
        <f t="shared" si="231"/>
        <v>0055-P2-CPC-GA1-TRM-00409</v>
      </c>
      <c r="HX224" s="351">
        <f t="shared" si="232"/>
        <v>44033</v>
      </c>
      <c r="HY224" s="364"/>
      <c r="HZ224" s="361" t="str">
        <f t="shared" si="233"/>
        <v>выгружено</v>
      </c>
      <c r="IA224" s="361" t="str">
        <f t="shared" si="234"/>
        <v>A1</v>
      </c>
      <c r="IB224" s="361">
        <f t="shared" si="235"/>
        <v>1</v>
      </c>
      <c r="IC224" s="361">
        <f t="shared" si="236"/>
        <v>1</v>
      </c>
      <c r="ID224" s="351" t="str">
        <f t="shared" si="237"/>
        <v>1</v>
      </c>
      <c r="IE224" s="351" t="s">
        <v>894</v>
      </c>
      <c r="IF224" s="356">
        <v>1</v>
      </c>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row>
    <row r="225" spans="1:287" s="1" customFormat="1" ht="57" customHeight="1">
      <c r="A225" s="15"/>
      <c r="B225" s="31" t="s">
        <v>164</v>
      </c>
      <c r="C225" s="31" t="s">
        <v>165</v>
      </c>
      <c r="D225" s="14"/>
      <c r="E225" s="14"/>
      <c r="F225" s="14"/>
      <c r="G225" s="14"/>
      <c r="H225" s="14" t="s">
        <v>723</v>
      </c>
      <c r="I225" s="14" t="s">
        <v>724</v>
      </c>
      <c r="J225" s="14"/>
      <c r="K225" s="14"/>
      <c r="L225" s="14"/>
      <c r="M225" s="14"/>
      <c r="N225" s="14"/>
      <c r="O225" s="14"/>
      <c r="P225" s="14" t="s">
        <v>727</v>
      </c>
      <c r="Q225" s="14" t="s">
        <v>728</v>
      </c>
      <c r="R225" s="14" t="s">
        <v>215</v>
      </c>
      <c r="S225" s="14" t="s">
        <v>399</v>
      </c>
      <c r="T225" s="14" t="s">
        <v>408</v>
      </c>
      <c r="U225" s="14" t="s">
        <v>166</v>
      </c>
      <c r="V225" s="14"/>
      <c r="W225" s="31" t="str">
        <f>CONCATENATE(X225,"-",Y225,"-",Z225,AA225,,AB225,"-",AC225)</f>
        <v>4-11-JSMCN-0001</v>
      </c>
      <c r="X225" s="31">
        <v>4</v>
      </c>
      <c r="Y225" s="31" t="s">
        <v>190</v>
      </c>
      <c r="Z225" s="31" t="s">
        <v>337</v>
      </c>
      <c r="AA225" s="31" t="s">
        <v>333</v>
      </c>
      <c r="AB225" s="31" t="s">
        <v>332</v>
      </c>
      <c r="AC225" s="31" t="s">
        <v>194</v>
      </c>
      <c r="AD225" s="14"/>
      <c r="AE225" s="31">
        <v>3</v>
      </c>
      <c r="AF225" s="31" t="s">
        <v>189</v>
      </c>
      <c r="AG225" s="31" t="s">
        <v>190</v>
      </c>
      <c r="AH225" s="31">
        <v>422</v>
      </c>
      <c r="AI225" s="31" t="s">
        <v>199</v>
      </c>
      <c r="AJ225" s="14"/>
      <c r="AK225" s="14"/>
      <c r="AL225" s="14" t="s">
        <v>128</v>
      </c>
      <c r="AM225" s="14"/>
      <c r="AN225" s="14" t="s">
        <v>675</v>
      </c>
      <c r="AO225" s="14" t="str">
        <f>CONCATENATE("0055-",B225,"-",C225,"-","4",".",AE225,".",AF225,".",AG225,".",AH225,"-",AL225,".",AN225,"-",AI225)</f>
        <v>0055-CPC-GA1-4.3.3.11.422-ATH2.JH-0003</v>
      </c>
      <c r="AP225" s="14" t="str">
        <f>CONCATENATE("0055-",B225,"-",C225,"-","4",".",AE225,".",AF225,".",AG225,".",AH225,"-",AL225,"-",AN225,"-",AI225,"_",BD225,"_",U225)</f>
        <v>0055-CPC-GA1-4.3.3.11.422-ATH2-JH-0003_00_ER</v>
      </c>
      <c r="AQ225" s="21" t="s">
        <v>355</v>
      </c>
      <c r="AR225" s="21" t="s">
        <v>435</v>
      </c>
      <c r="AS225" s="21" t="s">
        <v>425</v>
      </c>
      <c r="AT225" s="21" t="s">
        <v>424</v>
      </c>
      <c r="AU225" s="21" t="s">
        <v>315</v>
      </c>
      <c r="AV225" s="21" t="s">
        <v>316</v>
      </c>
      <c r="AW225" s="21" t="str">
        <f>CONCATENATE(AQ225," ",AS225,CHAR(10),W225,CHAR(10),AU225)</f>
        <v>SIS Marshalling Cabinet for NON-IS channels 
4-11-JSMCN-0001
Passport</v>
      </c>
      <c r="AX225" s="21" t="str">
        <f>CONCATENATE(AR225," ",AT225,CHAR(10),W225,CHAR(10),AV225)</f>
        <v>Шкаф кроссовый ПАЗ, аналоговые и дискретные сигналы, неискробезопасный
4-11-JSMCN-0001
Паспорт</v>
      </c>
      <c r="AY225" s="14"/>
      <c r="AZ225" s="14" t="s">
        <v>798</v>
      </c>
      <c r="BA225" s="14" t="s">
        <v>600</v>
      </c>
      <c r="BB225" s="14" t="str">
        <f t="shared" si="239"/>
        <v>00</v>
      </c>
      <c r="BC225" s="14" t="str">
        <f t="shared" si="240"/>
        <v>IFU</v>
      </c>
      <c r="BD225" s="14" t="str">
        <f>BB225</f>
        <v>00</v>
      </c>
      <c r="BE225" s="14"/>
      <c r="BF225" s="14"/>
      <c r="BG225" s="20"/>
      <c r="BH225" s="14"/>
      <c r="BI225" s="14"/>
      <c r="BJ225" s="336">
        <v>44088</v>
      </c>
      <c r="BK225" s="336">
        <f ca="1">IF(BM225&gt;0,BL225,IF(BJ225&lt;TODAY(),TODAY()+10,BJ225))</f>
        <v>43997</v>
      </c>
      <c r="BL225" s="41">
        <v>43997</v>
      </c>
      <c r="BM225" s="14" t="s">
        <v>866</v>
      </c>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336">
        <f>WORKDAY(BJ225,20)</f>
        <v>44116</v>
      </c>
      <c r="CR225" s="336">
        <f ca="1">IF(BM225&gt;0,WORKDAY(BK225,20),"-")</f>
        <v>44025</v>
      </c>
      <c r="CS225" s="336">
        <v>44013</v>
      </c>
      <c r="CT225" s="325" t="s">
        <v>903</v>
      </c>
      <c r="CU225" s="143">
        <v>3</v>
      </c>
      <c r="CV225" s="41">
        <f>WORKDAY(CQ225,10)</f>
        <v>44130</v>
      </c>
      <c r="CW225" s="41">
        <f ca="1">IF(CT225&gt;0,WORKDAY(CR225,10),"-")</f>
        <v>44039</v>
      </c>
      <c r="CX225" s="14"/>
      <c r="CY225" s="14"/>
      <c r="CZ225" s="41" t="str">
        <f>IF(CY225&gt;0,WORKDAY(CV225,10),"-")</f>
        <v>-</v>
      </c>
      <c r="DA225" s="41" t="str">
        <f>IF(CY225&gt;0,WORKDAY(CW225,10),"-")</f>
        <v>-</v>
      </c>
      <c r="DB225" s="14"/>
      <c r="DC225" s="14"/>
      <c r="DD225" s="143"/>
      <c r="DE225" s="41" t="str">
        <f>IF(DC225&gt;0,WORKDAY(CZ225,10),"-")</f>
        <v>-</v>
      </c>
      <c r="DF225" s="41" t="str">
        <f>IF(DC225&gt;0,WORKDAY(DA225,10),"-")</f>
        <v>-</v>
      </c>
      <c r="DG225" s="14"/>
      <c r="DH225" s="14"/>
      <c r="DI225" s="41" t="str">
        <f>IF(DH225&gt;0,WORKDAY(DE225,10),"-")</f>
        <v>-</v>
      </c>
      <c r="DJ225" s="41" t="str">
        <f>IF(DH225&gt;0,WORKDAY(DF225,10),"-")</f>
        <v>-</v>
      </c>
      <c r="DK225" s="14"/>
      <c r="DL225" s="14"/>
      <c r="DM225" s="143"/>
      <c r="DN225" s="41" t="str">
        <f>IF(DL225&gt;0,WORKDAY(DI225,10),"-")</f>
        <v>-</v>
      </c>
      <c r="DO225" s="41" t="str">
        <f>IF(DL225&gt;0,WORKDAY(DJ225,10),"-")</f>
        <v>-</v>
      </c>
      <c r="DP225" s="14"/>
      <c r="DQ225" s="14"/>
      <c r="DR225" s="41" t="str">
        <f>IF(DQ225&gt;0,WORKDAY(DN225,10),"-")</f>
        <v>-</v>
      </c>
      <c r="DS225" s="41" t="str">
        <f>IF(DQ225&gt;0,WORKDAY(DO225,10),"-")</f>
        <v>-</v>
      </c>
      <c r="DT225" s="14"/>
      <c r="DU225" s="14"/>
      <c r="DV225" s="205"/>
      <c r="DW225" s="41" t="str">
        <f>IF(DU225&gt;0,WORKDAY(DR225,10),"-")</f>
        <v>-</v>
      </c>
      <c r="DX225" s="41" t="str">
        <f>IF(DU225&gt;0,WORKDAY(DS225,10),"-")</f>
        <v>-</v>
      </c>
      <c r="DY225" s="14"/>
      <c r="DZ225" s="14"/>
      <c r="EA225" s="41" t="str">
        <f>IF(DZ225&gt;0,WORKDAY(DW225,10),"-")</f>
        <v>-</v>
      </c>
      <c r="EB225" s="41" t="str">
        <f>IF(DZ225&gt;0,WORKDAY(DX225,10),"-")</f>
        <v>-</v>
      </c>
      <c r="EC225" s="14"/>
      <c r="ED225" s="14"/>
      <c r="EE225" s="205"/>
      <c r="EF225" s="41" t="str">
        <f>IF(ED225&gt;0,WORKDAY(EA225,10),"-")</f>
        <v>-</v>
      </c>
      <c r="EG225" s="41" t="str">
        <f>IF(ED225&gt;0,WORKDAY(EB225,10),"-")</f>
        <v>-</v>
      </c>
      <c r="EH225" s="14"/>
      <c r="EI225" s="14"/>
      <c r="EJ225" s="41" t="str">
        <f>IF(EI225&gt;0,WORKDAY(EF225,10),"-")</f>
        <v>-</v>
      </c>
      <c r="EK225" s="41" t="str">
        <f>IF(EI225&gt;0,WORKDAY(EG225,10),"-")</f>
        <v>-</v>
      </c>
      <c r="EL225" s="14"/>
      <c r="EM225" s="14"/>
      <c r="EN225" s="205"/>
      <c r="EO225" s="41" t="str">
        <f>IF(EM225&gt;0,WORKDAY(EJ225,10),"-")</f>
        <v>-</v>
      </c>
      <c r="EP225" s="41" t="str">
        <f>IF(EM225&gt;0,WORKDAY(EK225,10),"-")</f>
        <v>-</v>
      </c>
      <c r="EQ225" s="14"/>
      <c r="ER225" s="14"/>
      <c r="ES225" s="41" t="str">
        <f>IF(ER225&gt;0,WORKDAY(EO225,10),"-")</f>
        <v>-</v>
      </c>
      <c r="ET225" s="41" t="str">
        <f>IF(ER225&gt;0,WORKDAY(EP225,10),"-")</f>
        <v>-</v>
      </c>
      <c r="EU225" s="14"/>
      <c r="EV225" s="14"/>
      <c r="EW225" s="205"/>
      <c r="EX225" s="41" t="str">
        <f>IF(EV225&gt;0,WORKDAY(ES225,10),"-")</f>
        <v>-</v>
      </c>
      <c r="EY225" s="41" t="str">
        <f>IF(EV225&gt;0,WORKDAY(ET225,10),"-")</f>
        <v>-</v>
      </c>
      <c r="EZ225" s="14"/>
      <c r="FA225" s="14"/>
      <c r="FB225" s="41" t="str">
        <f>IF(FA225&gt;0,WORKDAY(EX225,10),"-")</f>
        <v>-</v>
      </c>
      <c r="FC225" s="41" t="str">
        <f>IF(FA225&gt;0,WORKDAY(EY225,10),"-")</f>
        <v>-</v>
      </c>
      <c r="FD225" s="14"/>
      <c r="FE225" s="14"/>
      <c r="FF225" s="295"/>
      <c r="FG225" s="41">
        <v>43622</v>
      </c>
      <c r="FH225" s="41">
        <f ca="1">IF(BK225&gt;0,IF(DH225&gt;0,WORKDAY(DG225,20),IF(CY225&gt;0,WORKDAY(CX225,30),IF(CT225&gt;0,WORKDAY(CS225,40),FG225))),"-")</f>
        <v>44069</v>
      </c>
      <c r="FI225" s="14">
        <v>44088</v>
      </c>
      <c r="FJ225" s="14" t="s">
        <v>924</v>
      </c>
      <c r="FK225" s="41">
        <f>IF(FJ225&gt;0,WORKDAY(FG225,10),"-")</f>
        <v>43636</v>
      </c>
      <c r="FL225" s="41">
        <f ca="1">IF(FJ225&gt;0,WORKDAY(FH225,10),"-")</f>
        <v>44083</v>
      </c>
      <c r="FM225" s="14"/>
      <c r="FN225" s="14"/>
      <c r="FO225" s="143"/>
      <c r="FP225" s="41">
        <v>43622</v>
      </c>
      <c r="FQ225" s="41" t="str">
        <f>IF(BT225&gt;0,IF(DQ225&gt;0,WORKDAY(DP225,20),IF(DH225&gt;0,WORKDAY(DG225,30),IF(DC225&gt;0,WORKDAY(DB225,40),FP225))),"-")</f>
        <v>-</v>
      </c>
      <c r="FR225" s="14"/>
      <c r="FS225" s="14"/>
      <c r="FT225" s="41" t="str">
        <f>IF(FS225&gt;0,WORKDAY(FP225,10),"-")</f>
        <v>-</v>
      </c>
      <c r="FU225" s="41" t="str">
        <f>IF(FS225&gt;0,WORKDAY(FQ225,10),"-")</f>
        <v>-</v>
      </c>
      <c r="FV225" s="14"/>
      <c r="FW225" s="14"/>
      <c r="FX225" s="205"/>
      <c r="FY225" s="41">
        <v>43622</v>
      </c>
      <c r="FZ225" s="41" t="str">
        <f>IF(CC225&gt;0,IF(DZ225&gt;0,WORKDAY(DY225,20),IF(DQ225&gt;0,WORKDAY(DP225,30),IF(DL225&gt;0,WORKDAY(DK225,40),FY225))),"-")</f>
        <v>-</v>
      </c>
      <c r="GA225" s="14"/>
      <c r="GB225" s="14"/>
      <c r="GC225" s="41" t="str">
        <f>IF(GB225&gt;0,WORKDAY(FY225,10),"-")</f>
        <v>-</v>
      </c>
      <c r="GD225" s="41" t="str">
        <f>IF(GB225&gt;0,WORKDAY(FZ225,10),"-")</f>
        <v>-</v>
      </c>
      <c r="GE225" s="14"/>
      <c r="GF225" s="14"/>
      <c r="GG225" s="205"/>
      <c r="GH225" s="41"/>
      <c r="GI225" s="41"/>
      <c r="GJ225" s="14"/>
      <c r="GK225" s="14"/>
      <c r="GL225" s="41" t="str">
        <f>IF(GK225&gt;0,WORKDAY(GH225,10),"-")</f>
        <v>-</v>
      </c>
      <c r="GM225" s="41" t="str">
        <f>IF(GK225&gt;0,WORKDAY(GI225,10),"-")</f>
        <v>-</v>
      </c>
      <c r="GN225" s="14"/>
      <c r="GO225" s="14"/>
      <c r="GP225" s="228"/>
      <c r="GQ225" s="295"/>
      <c r="GR225" s="295"/>
      <c r="GS225" s="295"/>
      <c r="GT225" s="295"/>
      <c r="GU225" s="295"/>
      <c r="GV225" s="295"/>
      <c r="GW225" s="295"/>
      <c r="GX225" s="295"/>
      <c r="GY225" s="295"/>
      <c r="GZ225" s="147"/>
      <c r="HA225" s="143">
        <f t="shared" ca="1" si="214"/>
        <v>1</v>
      </c>
      <c r="HB225" s="44">
        <f t="shared" ca="1" si="215"/>
        <v>2.5125628140703518E-3</v>
      </c>
      <c r="HC225" s="44">
        <f t="shared" ca="1" si="216"/>
        <v>2.5125628140703518E-3</v>
      </c>
      <c r="HD225" s="44">
        <f t="shared" ca="1" si="217"/>
        <v>4.0650406504065045E-3</v>
      </c>
      <c r="HE225" s="44">
        <f t="shared" ca="1" si="218"/>
        <v>4.0650406504065045E-3</v>
      </c>
      <c r="HF225" s="44"/>
      <c r="HG225" s="44"/>
      <c r="HH225" s="261"/>
      <c r="HI225" s="14" t="str">
        <f t="shared" si="219"/>
        <v>rev. 00</v>
      </c>
      <c r="HJ225" s="41">
        <f t="shared" si="220"/>
        <v>44088</v>
      </c>
      <c r="HK225" s="267" t="str">
        <f t="shared" si="221"/>
        <v>00</v>
      </c>
      <c r="HL225" s="268" t="str">
        <f t="shared" si="222"/>
        <v>0055-P2-CPC-GA1-TRM-00581</v>
      </c>
      <c r="HM225" s="320">
        <v>1</v>
      </c>
      <c r="HN225" t="s">
        <v>834</v>
      </c>
      <c r="HO225" s="351">
        <f t="shared" si="223"/>
        <v>3</v>
      </c>
      <c r="HP225" s="351" t="str">
        <f t="shared" si="224"/>
        <v>ожидание 00</v>
      </c>
      <c r="HQ225" s="351" t="str">
        <f t="shared" si="225"/>
        <v>выгружено 00</v>
      </c>
      <c r="HR225" s="351" t="str">
        <f t="shared" si="226"/>
        <v>ожидание 00</v>
      </c>
      <c r="HS225" s="351" t="b">
        <f t="shared" si="227"/>
        <v>0</v>
      </c>
      <c r="HT225" s="351" t="str">
        <f t="shared" si="228"/>
        <v>ожидание замечаний</v>
      </c>
      <c r="HU225" s="351" t="str">
        <f t="shared" si="229"/>
        <v>0055-P2-CPC-GA1-TRM-00396</v>
      </c>
      <c r="HV225" s="351">
        <f t="shared" si="230"/>
        <v>44088</v>
      </c>
      <c r="HW225" s="351" t="str">
        <f t="shared" si="231"/>
        <v>ожидание 00</v>
      </c>
      <c r="HX225" s="351" t="str">
        <f t="shared" si="232"/>
        <v>ожидание 00</v>
      </c>
      <c r="HY225" s="364"/>
      <c r="HZ225" s="361" t="str">
        <f t="shared" si="233"/>
        <v>выгружено</v>
      </c>
      <c r="IA225" s="361" t="str">
        <f t="shared" si="234"/>
        <v>00</v>
      </c>
      <c r="IB225" s="361" t="str">
        <f t="shared" si="235"/>
        <v>ожидание замечаний к ревизии</v>
      </c>
      <c r="IC225" s="361" t="str">
        <f t="shared" si="236"/>
        <v>00</v>
      </c>
      <c r="ID225" s="351" t="str">
        <f t="shared" si="237"/>
        <v>1</v>
      </c>
      <c r="IE225" s="351" t="s">
        <v>894</v>
      </c>
      <c r="IF225" s="356">
        <v>1</v>
      </c>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row>
    <row r="226" spans="1:287" s="27" customFormat="1" ht="15" customHeight="1">
      <c r="A226" s="15"/>
      <c r="B226" s="32"/>
      <c r="C226" s="32"/>
      <c r="D226" s="26"/>
      <c r="E226" s="26"/>
      <c r="F226" s="26"/>
      <c r="G226" s="26"/>
      <c r="H226" s="26"/>
      <c r="I226" s="26"/>
      <c r="J226" s="26"/>
      <c r="K226" s="26"/>
      <c r="L226" s="26"/>
      <c r="M226" s="26"/>
      <c r="N226" s="26"/>
      <c r="O226" s="26"/>
      <c r="P226" s="26"/>
      <c r="Q226" s="26"/>
      <c r="R226" s="26"/>
      <c r="S226" s="26"/>
      <c r="T226" s="26"/>
      <c r="U226" s="26"/>
      <c r="V226" s="26"/>
      <c r="W226" s="32"/>
      <c r="X226" s="32"/>
      <c r="Y226" s="32"/>
      <c r="Z226" s="32"/>
      <c r="AA226" s="32"/>
      <c r="AB226" s="32"/>
      <c r="AC226" s="32"/>
      <c r="AD226" s="26"/>
      <c r="AE226" s="32"/>
      <c r="AF226" s="32"/>
      <c r="AG226" s="32"/>
      <c r="AH226" s="32"/>
      <c r="AI226" s="32"/>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341"/>
      <c r="BK226" s="341"/>
      <c r="BL226" s="163"/>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338"/>
      <c r="CR226" s="338"/>
      <c r="CS226" s="338"/>
      <c r="CT226" s="326"/>
      <c r="CU226" s="219"/>
      <c r="CV226" s="26"/>
      <c r="CW226" s="26"/>
      <c r="CX226" s="26"/>
      <c r="CY226" s="26"/>
      <c r="CZ226" s="26"/>
      <c r="DA226" s="26"/>
      <c r="DB226" s="26"/>
      <c r="DC226" s="26"/>
      <c r="DD226" s="219"/>
      <c r="DE226" s="26"/>
      <c r="DF226" s="26"/>
      <c r="DG226" s="26"/>
      <c r="DH226" s="26"/>
      <c r="DI226" s="26"/>
      <c r="DJ226" s="26"/>
      <c r="DK226" s="26"/>
      <c r="DL226" s="26"/>
      <c r="DM226" s="219"/>
      <c r="DN226" s="26"/>
      <c r="DO226" s="26"/>
      <c r="DP226" s="26"/>
      <c r="DQ226" s="26"/>
      <c r="DR226" s="26"/>
      <c r="DS226" s="26"/>
      <c r="DT226" s="26"/>
      <c r="DU226" s="26"/>
      <c r="DV226" s="229"/>
      <c r="DW226" s="26"/>
      <c r="DX226" s="26"/>
      <c r="DY226" s="26"/>
      <c r="DZ226" s="26"/>
      <c r="EA226" s="26"/>
      <c r="EB226" s="26"/>
      <c r="EC226" s="26"/>
      <c r="ED226" s="26"/>
      <c r="EE226" s="229"/>
      <c r="EF226" s="26"/>
      <c r="EG226" s="26"/>
      <c r="EH226" s="26"/>
      <c r="EI226" s="26"/>
      <c r="EJ226" s="26"/>
      <c r="EK226" s="26"/>
      <c r="EL226" s="26"/>
      <c r="EM226" s="26"/>
      <c r="EN226" s="229"/>
      <c r="EO226" s="26"/>
      <c r="EP226" s="26"/>
      <c r="EQ226" s="26"/>
      <c r="ER226" s="26"/>
      <c r="ES226" s="26"/>
      <c r="ET226" s="26"/>
      <c r="EU226" s="26"/>
      <c r="EV226" s="26"/>
      <c r="EW226" s="229"/>
      <c r="EX226" s="26"/>
      <c r="EY226" s="26"/>
      <c r="EZ226" s="26"/>
      <c r="FA226" s="26"/>
      <c r="FB226" s="26"/>
      <c r="FC226" s="26"/>
      <c r="FD226" s="26"/>
      <c r="FE226" s="26"/>
      <c r="FF226" s="229"/>
      <c r="FG226" s="26"/>
      <c r="FH226" s="26"/>
      <c r="FI226" s="26"/>
      <c r="FJ226" s="26"/>
      <c r="FK226" s="26"/>
      <c r="FL226" s="26"/>
      <c r="FM226" s="26"/>
      <c r="FN226" s="26"/>
      <c r="FO226" s="219"/>
      <c r="FP226" s="26"/>
      <c r="FQ226" s="26"/>
      <c r="FR226" s="26"/>
      <c r="FS226" s="26"/>
      <c r="FT226" s="26"/>
      <c r="FU226" s="26"/>
      <c r="FV226" s="26"/>
      <c r="FW226" s="26"/>
      <c r="FX226" s="229"/>
      <c r="FY226" s="26"/>
      <c r="FZ226" s="26"/>
      <c r="GA226" s="26"/>
      <c r="GB226" s="26"/>
      <c r="GC226" s="26"/>
      <c r="GD226" s="26"/>
      <c r="GE226" s="26"/>
      <c r="GF226" s="26"/>
      <c r="GG226" s="229"/>
      <c r="GH226" s="26"/>
      <c r="GI226" s="26"/>
      <c r="GJ226" s="26"/>
      <c r="GK226" s="26"/>
      <c r="GL226" s="26"/>
      <c r="GM226" s="26"/>
      <c r="GN226" s="26"/>
      <c r="GO226" s="26"/>
      <c r="GP226" s="229"/>
      <c r="GQ226" s="229"/>
      <c r="GR226" s="229"/>
      <c r="GS226" s="229"/>
      <c r="GT226" s="229"/>
      <c r="GU226" s="229"/>
      <c r="GV226" s="229"/>
      <c r="GW226" s="229"/>
      <c r="GX226" s="229"/>
      <c r="GY226" s="229"/>
      <c r="GZ226" s="229"/>
      <c r="HA226" s="143">
        <f t="shared" si="214"/>
        <v>0</v>
      </c>
      <c r="HB226" s="44">
        <f t="shared" si="215"/>
        <v>0</v>
      </c>
      <c r="HC226" s="44">
        <f t="shared" si="216"/>
        <v>0</v>
      </c>
      <c r="HD226" s="44">
        <f t="shared" si="217"/>
        <v>0</v>
      </c>
      <c r="HE226" s="44">
        <f t="shared" si="218"/>
        <v>0</v>
      </c>
      <c r="HF226" s="44"/>
      <c r="HG226" s="26"/>
      <c r="HH226" s="262"/>
      <c r="HI226" s="14" t="str">
        <f t="shared" si="219"/>
        <v>не выпущено</v>
      </c>
      <c r="HJ226" s="41" t="str">
        <f t="shared" si="220"/>
        <v>-</v>
      </c>
      <c r="HK226" s="267" t="str">
        <f t="shared" si="221"/>
        <v>-</v>
      </c>
      <c r="HL226" s="268" t="str">
        <f t="shared" si="222"/>
        <v>-</v>
      </c>
      <c r="HM226" s="320">
        <v>1</v>
      </c>
      <c r="HN226"/>
      <c r="HO226" s="351" t="str">
        <f t="shared" si="223"/>
        <v>---/---</v>
      </c>
      <c r="HP226" s="351" t="str">
        <f t="shared" si="224"/>
        <v>---/---</v>
      </c>
      <c r="HQ226" s="351" t="str">
        <f t="shared" si="225"/>
        <v>---/---</v>
      </c>
      <c r="HR226" s="351" t="str">
        <f t="shared" si="226"/>
        <v>---/---</v>
      </c>
      <c r="HS226" s="351" t="b">
        <f t="shared" si="227"/>
        <v>0</v>
      </c>
      <c r="HT226" s="351" t="str">
        <f t="shared" si="228"/>
        <v>---/---</v>
      </c>
      <c r="HU226" s="351" t="str">
        <f t="shared" si="229"/>
        <v>---/---</v>
      </c>
      <c r="HV226" s="351" t="str">
        <f t="shared" si="230"/>
        <v>---/---</v>
      </c>
      <c r="HW226" s="351" t="str">
        <f t="shared" si="231"/>
        <v>---/---</v>
      </c>
      <c r="HX226" s="351" t="str">
        <f t="shared" si="232"/>
        <v>---/---</v>
      </c>
      <c r="HY226" s="364"/>
      <c r="HZ226" s="361" t="str">
        <f t="shared" si="233"/>
        <v>---/---</v>
      </c>
      <c r="IA226" s="361" t="str">
        <f t="shared" si="234"/>
        <v>---/---</v>
      </c>
      <c r="IB226" s="361" t="str">
        <f t="shared" si="235"/>
        <v>---/---</v>
      </c>
      <c r="IC226" s="361" t="str">
        <f t="shared" si="236"/>
        <v>---/---</v>
      </c>
      <c r="ID226" s="351" t="str">
        <f t="shared" si="237"/>
        <v>---/---</v>
      </c>
      <c r="IE226" s="351" t="s">
        <v>897</v>
      </c>
      <c r="IF226" s="35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row>
    <row r="227" spans="1:287" s="1" customFormat="1" ht="42.75" customHeight="1">
      <c r="A227" s="15"/>
      <c r="B227" s="31" t="s">
        <v>164</v>
      </c>
      <c r="C227" s="31" t="s">
        <v>165</v>
      </c>
      <c r="D227" s="14"/>
      <c r="E227" s="14"/>
      <c r="F227" s="14"/>
      <c r="G227" s="14"/>
      <c r="H227" s="14" t="s">
        <v>723</v>
      </c>
      <c r="I227" s="14" t="s">
        <v>724</v>
      </c>
      <c r="J227" s="14"/>
      <c r="K227" s="14"/>
      <c r="L227" s="14"/>
      <c r="M227" s="14"/>
      <c r="N227" s="14"/>
      <c r="O227" s="14"/>
      <c r="P227" s="14" t="s">
        <v>727</v>
      </c>
      <c r="Q227" s="14" t="s">
        <v>728</v>
      </c>
      <c r="R227" s="14" t="s">
        <v>215</v>
      </c>
      <c r="S227" s="14" t="s">
        <v>399</v>
      </c>
      <c r="T227" s="14" t="s">
        <v>408</v>
      </c>
      <c r="U227" s="14" t="s">
        <v>166</v>
      </c>
      <c r="V227" s="14"/>
      <c r="W227" s="31" t="str">
        <f>CONCATENATE(X227,"-",Y227,"-",Z227,AA227,,AB227,"-",AC227)</f>
        <v>4-11-JGCC-0001</v>
      </c>
      <c r="X227" s="31">
        <v>4</v>
      </c>
      <c r="Y227" s="31" t="s">
        <v>190</v>
      </c>
      <c r="Z227" s="31" t="s">
        <v>188</v>
      </c>
      <c r="AA227" s="31" t="s">
        <v>331</v>
      </c>
      <c r="AB227" s="31"/>
      <c r="AC227" s="31" t="s">
        <v>194</v>
      </c>
      <c r="AD227" s="14"/>
      <c r="AE227" s="31">
        <v>3</v>
      </c>
      <c r="AF227" s="31" t="s">
        <v>189</v>
      </c>
      <c r="AG227" s="31" t="s">
        <v>190</v>
      </c>
      <c r="AH227" s="31">
        <v>422</v>
      </c>
      <c r="AI227" s="31" t="s">
        <v>230</v>
      </c>
      <c r="AJ227" s="14"/>
      <c r="AK227" s="14"/>
      <c r="AL227" s="14" t="s">
        <v>128</v>
      </c>
      <c r="AM227" s="14"/>
      <c r="AN227" s="14" t="s">
        <v>175</v>
      </c>
      <c r="AO227" s="14" t="str">
        <f>CONCATENATE("0055-",B227,"-",C227,"-","4",".",AE227,".",AF227,".",AG227,".",AH227,"-",AL227,".",AN227,"-",AI227)</f>
        <v>0055-CPC-GA1-4.3.3.11.422-ATH2.RD-0011</v>
      </c>
      <c r="AP227" s="14" t="str">
        <f>CONCATENATE("0055-",B227,"-",C227,"-","4",".",AE227,".",AF227,".",AG227,".",AH227,"-",AL227,"-",AN227,"-",AI227,"_",BD227,"_",U227)</f>
        <v>0055-CPC-GA1-4.3.3.11.422-ATH2-RD-0011_A1_ER</v>
      </c>
      <c r="AQ227" s="21" t="s">
        <v>633</v>
      </c>
      <c r="AR227" s="21" t="s">
        <v>429</v>
      </c>
      <c r="AS227" s="21"/>
      <c r="AT227" s="21"/>
      <c r="AU227" s="21" t="s">
        <v>349</v>
      </c>
      <c r="AV227" s="21" t="s">
        <v>365</v>
      </c>
      <c r="AW227" s="21" t="str">
        <f>CONCATENATE(AQ227," ",AS227,CHAR(10),W227,CHAR(10),AU227)</f>
        <v>AGDS Control Cabinet 
4-11-JGCC-0001
List of drawings</v>
      </c>
      <c r="AX227" s="21" t="str">
        <f>CONCATENATE(AR227," ",AT227,CHAR(10),W227,CHAR(10),AV227)</f>
        <v>Системный шкаф АСКЗ 
4-11-JGCC-0001
Ведомость документов</v>
      </c>
      <c r="AY227" s="14"/>
      <c r="AZ227" s="14" t="s">
        <v>798</v>
      </c>
      <c r="BA227" s="14" t="s">
        <v>600</v>
      </c>
      <c r="BB227" s="14" t="str">
        <f t="shared" si="239"/>
        <v>A1</v>
      </c>
      <c r="BC227" s="14" t="str">
        <f t="shared" ref="BC227:BC231" si="241">IF(OR(BB227="A1",BB227="B1",BB227="C1",BB227="D1",BB227="E1",BB227="F1",BB227="G1",BB227="H1"),"IFR",IF(OR(BB227="00",BB227="01",BB227="02",BB227="03",BB227="04",BB227="05"),"IFU","-"))</f>
        <v>IFR</v>
      </c>
      <c r="BD227" s="14" t="str">
        <f>BB227</f>
        <v>A1</v>
      </c>
      <c r="BE227" s="14"/>
      <c r="BF227" s="14"/>
      <c r="BG227" s="20"/>
      <c r="BH227" s="14"/>
      <c r="BI227" s="14"/>
      <c r="BJ227" s="336">
        <v>44088</v>
      </c>
      <c r="BK227" s="336">
        <f ca="1">IF(BM227&gt;0,BL227,IF(BJ227&lt;TODAY(),TODAY()+10,BJ227))</f>
        <v>43987</v>
      </c>
      <c r="BL227" s="41">
        <v>43987</v>
      </c>
      <c r="BM227" s="14" t="s">
        <v>860</v>
      </c>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336">
        <f>WORKDAY(BJ227,20)</f>
        <v>44116</v>
      </c>
      <c r="CR227" s="336">
        <f ca="1">IF(BM227&gt;0,WORKDAY(BK227,20),"-")</f>
        <v>44015</v>
      </c>
      <c r="CS227" s="336">
        <v>44033</v>
      </c>
      <c r="CT227" s="325" t="s">
        <v>905</v>
      </c>
      <c r="CU227" s="143">
        <v>1</v>
      </c>
      <c r="CV227" s="41">
        <f>WORKDAY(CQ227,10)</f>
        <v>44130</v>
      </c>
      <c r="CW227" s="41">
        <f ca="1">IF(CT227&gt;0,WORKDAY(CR227,10),"-")</f>
        <v>44029</v>
      </c>
      <c r="CX227" s="14"/>
      <c r="CY227" s="14"/>
      <c r="CZ227" s="41" t="str">
        <f>IF(CY227&gt;0,WORKDAY(CV227,10),"-")</f>
        <v>-</v>
      </c>
      <c r="DA227" s="41" t="str">
        <f>IF(CY227&gt;0,WORKDAY(CW227,10),"-")</f>
        <v>-</v>
      </c>
      <c r="DB227" s="14"/>
      <c r="DC227" s="14"/>
      <c r="DD227" s="143"/>
      <c r="DE227" s="41" t="str">
        <f>IF(DC227&gt;0,WORKDAY(CZ227,10),"-")</f>
        <v>-</v>
      </c>
      <c r="DF227" s="41" t="str">
        <f>IF(DC227&gt;0,WORKDAY(DA227,10),"-")</f>
        <v>-</v>
      </c>
      <c r="DG227" s="14"/>
      <c r="DH227" s="14"/>
      <c r="DI227" s="41" t="str">
        <f>IF(DH227&gt;0,WORKDAY(DE227,10),"-")</f>
        <v>-</v>
      </c>
      <c r="DJ227" s="41" t="str">
        <f>IF(DH227&gt;0,WORKDAY(DF227,10),"-")</f>
        <v>-</v>
      </c>
      <c r="DK227" s="14"/>
      <c r="DL227" s="14"/>
      <c r="DM227" s="143"/>
      <c r="DN227" s="41" t="str">
        <f>IF(DL227&gt;0,WORKDAY(DI227,10),"-")</f>
        <v>-</v>
      </c>
      <c r="DO227" s="41" t="str">
        <f>IF(DL227&gt;0,WORKDAY(DJ227,10),"-")</f>
        <v>-</v>
      </c>
      <c r="DP227" s="14"/>
      <c r="DQ227" s="14"/>
      <c r="DR227" s="41" t="str">
        <f>IF(DQ227&gt;0,WORKDAY(DN227,10),"-")</f>
        <v>-</v>
      </c>
      <c r="DS227" s="41" t="str">
        <f>IF(DQ227&gt;0,WORKDAY(DO227,10),"-")</f>
        <v>-</v>
      </c>
      <c r="DT227" s="14"/>
      <c r="DU227" s="14"/>
      <c r="DV227" s="205"/>
      <c r="DW227" s="41" t="str">
        <f>IF(DU227&gt;0,WORKDAY(DR227,10),"-")</f>
        <v>-</v>
      </c>
      <c r="DX227" s="41" t="str">
        <f>IF(DU227&gt;0,WORKDAY(DS227,10),"-")</f>
        <v>-</v>
      </c>
      <c r="DY227" s="14"/>
      <c r="DZ227" s="14"/>
      <c r="EA227" s="41" t="str">
        <f>IF(DZ227&gt;0,WORKDAY(DW227,10),"-")</f>
        <v>-</v>
      </c>
      <c r="EB227" s="41" t="str">
        <f>IF(DZ227&gt;0,WORKDAY(DX227,10),"-")</f>
        <v>-</v>
      </c>
      <c r="EC227" s="14"/>
      <c r="ED227" s="14"/>
      <c r="EE227" s="205"/>
      <c r="EF227" s="41" t="str">
        <f>IF(ED227&gt;0,WORKDAY(EA227,10),"-")</f>
        <v>-</v>
      </c>
      <c r="EG227" s="41" t="str">
        <f>IF(ED227&gt;0,WORKDAY(EB227,10),"-")</f>
        <v>-</v>
      </c>
      <c r="EH227" s="14"/>
      <c r="EI227" s="14"/>
      <c r="EJ227" s="41" t="str">
        <f>IF(EI227&gt;0,WORKDAY(EF227,10),"-")</f>
        <v>-</v>
      </c>
      <c r="EK227" s="41" t="str">
        <f>IF(EI227&gt;0,WORKDAY(EG227,10),"-")</f>
        <v>-</v>
      </c>
      <c r="EL227" s="14"/>
      <c r="EM227" s="14"/>
      <c r="EN227" s="205"/>
      <c r="EO227" s="41" t="str">
        <f>IF(EM227&gt;0,WORKDAY(EJ227,10),"-")</f>
        <v>-</v>
      </c>
      <c r="EP227" s="41" t="str">
        <f>IF(EM227&gt;0,WORKDAY(EK227,10),"-")</f>
        <v>-</v>
      </c>
      <c r="EQ227" s="14"/>
      <c r="ER227" s="14"/>
      <c r="ES227" s="41" t="str">
        <f>IF(ER227&gt;0,WORKDAY(EO227,10),"-")</f>
        <v>-</v>
      </c>
      <c r="ET227" s="41" t="str">
        <f>IF(ER227&gt;0,WORKDAY(EP227,10),"-")</f>
        <v>-</v>
      </c>
      <c r="EU227" s="14"/>
      <c r="EV227" s="14"/>
      <c r="EW227" s="205"/>
      <c r="EX227" s="41" t="str">
        <f>IF(EV227&gt;0,WORKDAY(ES227,10),"-")</f>
        <v>-</v>
      </c>
      <c r="EY227" s="41" t="str">
        <f>IF(EV227&gt;0,WORKDAY(ET227,10),"-")</f>
        <v>-</v>
      </c>
      <c r="EZ227" s="14"/>
      <c r="FA227" s="14"/>
      <c r="FB227" s="41" t="str">
        <f>IF(FA227&gt;0,WORKDAY(EX227,10),"-")</f>
        <v>-</v>
      </c>
      <c r="FC227" s="41" t="str">
        <f>IF(FA227&gt;0,WORKDAY(EY227,10),"-")</f>
        <v>-</v>
      </c>
      <c r="FD227" s="14"/>
      <c r="FE227" s="14"/>
      <c r="FF227" s="295"/>
      <c r="FG227" s="41">
        <v>43622</v>
      </c>
      <c r="FH227" s="41">
        <f ca="1">IF(BK227&gt;0,IF(DH227&gt;0,WORKDAY(DG227,20),IF(CY227&gt;0,WORKDAY(CX227,30),IF(CT227&gt;0,WORKDAY(CS227,40),FG227))),"-")</f>
        <v>44089</v>
      </c>
      <c r="FI227" s="41"/>
      <c r="FJ227" s="14"/>
      <c r="FK227" s="41" t="str">
        <f>IF(FJ227&gt;0,WORKDAY(FG227,10),"-")</f>
        <v>-</v>
      </c>
      <c r="FL227" s="41" t="str">
        <f>IF(FJ227&gt;0,WORKDAY(FH227,10),"-")</f>
        <v>-</v>
      </c>
      <c r="FM227" s="14"/>
      <c r="FN227" s="14"/>
      <c r="FO227" s="143"/>
      <c r="FP227" s="41">
        <v>43622</v>
      </c>
      <c r="FQ227" s="41" t="str">
        <f>IF(BT227&gt;0,IF(DQ227&gt;0,WORKDAY(DP227,20),IF(DH227&gt;0,WORKDAY(DG227,30),IF(DC227&gt;0,WORKDAY(DB227,40),FP227))),"-")</f>
        <v>-</v>
      </c>
      <c r="FR227" s="14"/>
      <c r="FS227" s="14"/>
      <c r="FT227" s="41" t="str">
        <f>IF(FS227&gt;0,WORKDAY(FP227,10),"-")</f>
        <v>-</v>
      </c>
      <c r="FU227" s="41" t="str">
        <f>IF(FS227&gt;0,WORKDAY(FQ227,10),"-")</f>
        <v>-</v>
      </c>
      <c r="FV227" s="14"/>
      <c r="FW227" s="14"/>
      <c r="FX227" s="205"/>
      <c r="FY227" s="41">
        <v>43622</v>
      </c>
      <c r="FZ227" s="41" t="str">
        <f>IF(CC227&gt;0,IF(DZ227&gt;0,WORKDAY(DY227,20),IF(DQ227&gt;0,WORKDAY(DP227,30),IF(DL227&gt;0,WORKDAY(DK227,40),FY227))),"-")</f>
        <v>-</v>
      </c>
      <c r="GA227" s="14"/>
      <c r="GB227" s="14"/>
      <c r="GC227" s="41" t="str">
        <f>IF(GB227&gt;0,WORKDAY(FY227,10),"-")</f>
        <v>-</v>
      </c>
      <c r="GD227" s="41" t="str">
        <f>IF(GB227&gt;0,WORKDAY(FZ227,10),"-")</f>
        <v>-</v>
      </c>
      <c r="GE227" s="14"/>
      <c r="GF227" s="14"/>
      <c r="GG227" s="205"/>
      <c r="GH227" s="41"/>
      <c r="GI227" s="41"/>
      <c r="GJ227" s="14"/>
      <c r="GK227" s="14"/>
      <c r="GL227" s="41" t="str">
        <f>IF(GK227&gt;0,WORKDAY(GH227,10),"-")</f>
        <v>-</v>
      </c>
      <c r="GM227" s="41" t="str">
        <f>IF(GK227&gt;0,WORKDAY(GI227,10),"-")</f>
        <v>-</v>
      </c>
      <c r="GN227" s="14"/>
      <c r="GO227" s="14"/>
      <c r="GP227" s="228"/>
      <c r="GQ227" s="295"/>
      <c r="GR227" s="295"/>
      <c r="GS227" s="295"/>
      <c r="GT227" s="295"/>
      <c r="GU227" s="295"/>
      <c r="GV227" s="295"/>
      <c r="GW227" s="295"/>
      <c r="GX227" s="295"/>
      <c r="GY227" s="295"/>
      <c r="GZ227" s="147"/>
      <c r="HA227" s="143">
        <f t="shared" ca="1" si="214"/>
        <v>1</v>
      </c>
      <c r="HB227" s="44">
        <f t="shared" ca="1" si="215"/>
        <v>1.3819095477386936E-3</v>
      </c>
      <c r="HC227" s="44">
        <f t="shared" ca="1" si="216"/>
        <v>2.5125628140703518E-3</v>
      </c>
      <c r="HD227" s="44">
        <f t="shared" ca="1" si="217"/>
        <v>2.2357723577235778E-3</v>
      </c>
      <c r="HE227" s="44">
        <f t="shared" ca="1" si="218"/>
        <v>4.0650406504065045E-3</v>
      </c>
      <c r="HF227" s="44"/>
      <c r="HG227" s="44"/>
      <c r="HH227" s="261"/>
      <c r="HI227" s="14" t="str">
        <f t="shared" si="219"/>
        <v>GA</v>
      </c>
      <c r="HJ227" s="41">
        <f t="shared" si="220"/>
        <v>43987</v>
      </c>
      <c r="HK227" s="267" t="str">
        <f t="shared" si="221"/>
        <v>A1</v>
      </c>
      <c r="HL227" s="268" t="str">
        <f t="shared" si="222"/>
        <v>0055-P2-GA1-CPC-TRM-00503</v>
      </c>
      <c r="HM227" s="320">
        <v>1</v>
      </c>
      <c r="HN227" t="s">
        <v>835</v>
      </c>
      <c r="HO227" s="351">
        <f t="shared" si="223"/>
        <v>1</v>
      </c>
      <c r="HP227" s="351" t="str">
        <f t="shared" si="224"/>
        <v>не выгружено 00</v>
      </c>
      <c r="HQ227" s="351" t="str">
        <f t="shared" si="225"/>
        <v>выгружено A1</v>
      </c>
      <c r="HR227" s="351">
        <f t="shared" si="226"/>
        <v>1</v>
      </c>
      <c r="HS227" s="351" t="b">
        <f t="shared" si="227"/>
        <v>0</v>
      </c>
      <c r="HT227" s="351" t="str">
        <f t="shared" si="228"/>
        <v>Выпустить в 00</v>
      </c>
      <c r="HU227" s="351" t="str">
        <f t="shared" si="229"/>
        <v>0055-P2-CPC-GA1-TRM-00409</v>
      </c>
      <c r="HV227" s="351">
        <f t="shared" si="230"/>
        <v>43987</v>
      </c>
      <c r="HW227" s="351" t="str">
        <f t="shared" si="231"/>
        <v>0055-P2-CPC-GA1-TRM-00409</v>
      </c>
      <c r="HX227" s="351">
        <f t="shared" si="232"/>
        <v>44033</v>
      </c>
      <c r="HY227" s="364"/>
      <c r="HZ227" s="361" t="str">
        <f t="shared" si="233"/>
        <v>выгружено</v>
      </c>
      <c r="IA227" s="361" t="str">
        <f t="shared" si="234"/>
        <v>A1</v>
      </c>
      <c r="IB227" s="361">
        <f t="shared" si="235"/>
        <v>1</v>
      </c>
      <c r="IC227" s="361">
        <f t="shared" si="236"/>
        <v>1</v>
      </c>
      <c r="ID227" s="351" t="str">
        <f t="shared" si="237"/>
        <v>1</v>
      </c>
      <c r="IE227" s="351" t="s">
        <v>894</v>
      </c>
      <c r="IF227" s="356">
        <v>1</v>
      </c>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row>
    <row r="228" spans="1:287" s="1" customFormat="1" ht="42.75" customHeight="1">
      <c r="A228" s="15"/>
      <c r="B228" s="31" t="s">
        <v>164</v>
      </c>
      <c r="C228" s="31" t="s">
        <v>165</v>
      </c>
      <c r="D228" s="14"/>
      <c r="E228" s="14"/>
      <c r="F228" s="14"/>
      <c r="G228" s="14"/>
      <c r="H228" s="14" t="s">
        <v>723</v>
      </c>
      <c r="I228" s="14" t="s">
        <v>724</v>
      </c>
      <c r="J228" s="14"/>
      <c r="K228" s="14"/>
      <c r="L228" s="14"/>
      <c r="M228" s="14"/>
      <c r="N228" s="14"/>
      <c r="O228" s="14"/>
      <c r="P228" s="14" t="s">
        <v>727</v>
      </c>
      <c r="Q228" s="14" t="s">
        <v>728</v>
      </c>
      <c r="R228" s="14" t="s">
        <v>215</v>
      </c>
      <c r="S228" s="14" t="s">
        <v>399</v>
      </c>
      <c r="T228" s="14" t="s">
        <v>408</v>
      </c>
      <c r="U228" s="14" t="s">
        <v>166</v>
      </c>
      <c r="V228" s="14"/>
      <c r="W228" s="31" t="str">
        <f>CONCATENATE(X228,"-",Y228,"-",Z228,AA228,,AB228,"-",AC228)</f>
        <v>4-11-JGCC-0001</v>
      </c>
      <c r="X228" s="31">
        <v>4</v>
      </c>
      <c r="Y228" s="31" t="s">
        <v>190</v>
      </c>
      <c r="Z228" s="31" t="s">
        <v>188</v>
      </c>
      <c r="AA228" s="31" t="s">
        <v>331</v>
      </c>
      <c r="AB228" s="31"/>
      <c r="AC228" s="31" t="s">
        <v>194</v>
      </c>
      <c r="AD228" s="14"/>
      <c r="AE228" s="31">
        <v>3</v>
      </c>
      <c r="AF228" s="31" t="s">
        <v>189</v>
      </c>
      <c r="AG228" s="31" t="s">
        <v>190</v>
      </c>
      <c r="AH228" s="31">
        <v>422</v>
      </c>
      <c r="AI228" s="31" t="s">
        <v>230</v>
      </c>
      <c r="AJ228" s="14"/>
      <c r="AK228" s="14"/>
      <c r="AL228" s="14" t="s">
        <v>128</v>
      </c>
      <c r="AM228" s="14"/>
      <c r="AN228" s="14" t="s">
        <v>176</v>
      </c>
      <c r="AO228" s="14" t="str">
        <f>CONCATENATE("0055-",B228,"-",C228,"-","4",".",AE228,".",AF228,".",AG228,".",AH228,"-",AL228,".",AN228,"-",AI228)</f>
        <v>0055-CPC-GA1-4.3.3.11.422-ATH2.SP-0011</v>
      </c>
      <c r="AP228" s="14" t="str">
        <f>CONCATENATE("0055-",B228,"-",C228,"-","4",".",AE228,".",AF228,".",AG228,".",AH228,"-",AL228,"-",AN228,"-",AI228,"_",BD228,"_",U228)</f>
        <v>0055-CPC-GA1-4.3.3.11.422-ATH2-SP-0011_A1_ER</v>
      </c>
      <c r="AQ228" s="21" t="s">
        <v>633</v>
      </c>
      <c r="AR228" s="21" t="s">
        <v>429</v>
      </c>
      <c r="AS228" s="21"/>
      <c r="AT228" s="21"/>
      <c r="AU228" s="21" t="s">
        <v>350</v>
      </c>
      <c r="AV228" s="21" t="s">
        <v>366</v>
      </c>
      <c r="AW228" s="21" t="str">
        <f>CONCATENATE(AQ228," ",AS228,CHAR(10),W228,CHAR(10),AU228)</f>
        <v>AGDS Control Cabinet 
4-11-JGCC-0001
List of elements</v>
      </c>
      <c r="AX228" s="21" t="str">
        <f>CONCATENATE(AR228," ",AT228,CHAR(10),W228,CHAR(10),AV228)</f>
        <v>Системный шкаф АСКЗ 
4-11-JGCC-0001
Перечень элементов</v>
      </c>
      <c r="AY228" s="14"/>
      <c r="AZ228" s="14" t="s">
        <v>798</v>
      </c>
      <c r="BA228" s="14" t="s">
        <v>600</v>
      </c>
      <c r="BB228" s="14" t="str">
        <f t="shared" si="239"/>
        <v>A1</v>
      </c>
      <c r="BC228" s="14" t="str">
        <f t="shared" si="241"/>
        <v>IFR</v>
      </c>
      <c r="BD228" s="14" t="str">
        <f>BB228</f>
        <v>A1</v>
      </c>
      <c r="BE228" s="14"/>
      <c r="BF228" s="14"/>
      <c r="BG228" s="20"/>
      <c r="BH228" s="14"/>
      <c r="BI228" s="14"/>
      <c r="BJ228" s="336">
        <v>44088</v>
      </c>
      <c r="BK228" s="336">
        <f ca="1">IF(BM228&gt;0,BL228,IF(BJ228&lt;TODAY(),TODAY()+10,BJ228))</f>
        <v>43987</v>
      </c>
      <c r="BL228" s="41">
        <v>43987</v>
      </c>
      <c r="BM228" s="14" t="s">
        <v>860</v>
      </c>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336">
        <f>WORKDAY(BJ228,20)</f>
        <v>44116</v>
      </c>
      <c r="CR228" s="336">
        <f ca="1">IF(BM228&gt;0,WORKDAY(BK228,20),"-")</f>
        <v>44015</v>
      </c>
      <c r="CS228" s="336">
        <v>44033</v>
      </c>
      <c r="CT228" s="325" t="s">
        <v>905</v>
      </c>
      <c r="CU228" s="143">
        <v>1</v>
      </c>
      <c r="CV228" s="41">
        <f>WORKDAY(CQ228,10)</f>
        <v>44130</v>
      </c>
      <c r="CW228" s="41">
        <f ca="1">IF(CT228&gt;0,WORKDAY(CR228,10),"-")</f>
        <v>44029</v>
      </c>
      <c r="CX228" s="14"/>
      <c r="CY228" s="14"/>
      <c r="CZ228" s="41" t="str">
        <f>IF(CY228&gt;0,WORKDAY(CV228,10),"-")</f>
        <v>-</v>
      </c>
      <c r="DA228" s="41" t="str">
        <f>IF(CY228&gt;0,WORKDAY(CW228,10),"-")</f>
        <v>-</v>
      </c>
      <c r="DB228" s="14"/>
      <c r="DC228" s="14"/>
      <c r="DD228" s="143"/>
      <c r="DE228" s="41" t="str">
        <f>IF(DC228&gt;0,WORKDAY(CZ228,10),"-")</f>
        <v>-</v>
      </c>
      <c r="DF228" s="41" t="str">
        <f>IF(DC228&gt;0,WORKDAY(DA228,10),"-")</f>
        <v>-</v>
      </c>
      <c r="DG228" s="14"/>
      <c r="DH228" s="14"/>
      <c r="DI228" s="41" t="str">
        <f>IF(DH228&gt;0,WORKDAY(DE228,10),"-")</f>
        <v>-</v>
      </c>
      <c r="DJ228" s="41" t="str">
        <f>IF(DH228&gt;0,WORKDAY(DF228,10),"-")</f>
        <v>-</v>
      </c>
      <c r="DK228" s="14"/>
      <c r="DL228" s="14"/>
      <c r="DM228" s="143"/>
      <c r="DN228" s="41" t="str">
        <f>IF(DL228&gt;0,WORKDAY(DI228,10),"-")</f>
        <v>-</v>
      </c>
      <c r="DO228" s="41" t="str">
        <f>IF(DL228&gt;0,WORKDAY(DJ228,10),"-")</f>
        <v>-</v>
      </c>
      <c r="DP228" s="14"/>
      <c r="DQ228" s="14"/>
      <c r="DR228" s="41" t="str">
        <f>IF(DQ228&gt;0,WORKDAY(DN228,10),"-")</f>
        <v>-</v>
      </c>
      <c r="DS228" s="41" t="str">
        <f>IF(DQ228&gt;0,WORKDAY(DO228,10),"-")</f>
        <v>-</v>
      </c>
      <c r="DT228" s="14"/>
      <c r="DU228" s="14"/>
      <c r="DV228" s="205"/>
      <c r="DW228" s="41" t="str">
        <f>IF(DU228&gt;0,WORKDAY(DR228,10),"-")</f>
        <v>-</v>
      </c>
      <c r="DX228" s="41" t="str">
        <f>IF(DU228&gt;0,WORKDAY(DS228,10),"-")</f>
        <v>-</v>
      </c>
      <c r="DY228" s="14"/>
      <c r="DZ228" s="14"/>
      <c r="EA228" s="41" t="str">
        <f>IF(DZ228&gt;0,WORKDAY(DW228,10),"-")</f>
        <v>-</v>
      </c>
      <c r="EB228" s="41" t="str">
        <f>IF(DZ228&gt;0,WORKDAY(DX228,10),"-")</f>
        <v>-</v>
      </c>
      <c r="EC228" s="14"/>
      <c r="ED228" s="14"/>
      <c r="EE228" s="205"/>
      <c r="EF228" s="41" t="str">
        <f>IF(ED228&gt;0,WORKDAY(EA228,10),"-")</f>
        <v>-</v>
      </c>
      <c r="EG228" s="41" t="str">
        <f>IF(ED228&gt;0,WORKDAY(EB228,10),"-")</f>
        <v>-</v>
      </c>
      <c r="EH228" s="14"/>
      <c r="EI228" s="14"/>
      <c r="EJ228" s="41" t="str">
        <f>IF(EI228&gt;0,WORKDAY(EF228,10),"-")</f>
        <v>-</v>
      </c>
      <c r="EK228" s="41" t="str">
        <f>IF(EI228&gt;0,WORKDAY(EG228,10),"-")</f>
        <v>-</v>
      </c>
      <c r="EL228" s="14"/>
      <c r="EM228" s="14"/>
      <c r="EN228" s="205"/>
      <c r="EO228" s="41" t="str">
        <f>IF(EM228&gt;0,WORKDAY(EJ228,10),"-")</f>
        <v>-</v>
      </c>
      <c r="EP228" s="41" t="str">
        <f>IF(EM228&gt;0,WORKDAY(EK228,10),"-")</f>
        <v>-</v>
      </c>
      <c r="EQ228" s="14"/>
      <c r="ER228" s="14"/>
      <c r="ES228" s="41" t="str">
        <f>IF(ER228&gt;0,WORKDAY(EO228,10),"-")</f>
        <v>-</v>
      </c>
      <c r="ET228" s="41" t="str">
        <f>IF(ER228&gt;0,WORKDAY(EP228,10),"-")</f>
        <v>-</v>
      </c>
      <c r="EU228" s="14"/>
      <c r="EV228" s="14"/>
      <c r="EW228" s="205"/>
      <c r="EX228" s="41" t="str">
        <f>IF(EV228&gt;0,WORKDAY(ES228,10),"-")</f>
        <v>-</v>
      </c>
      <c r="EY228" s="41" t="str">
        <f>IF(EV228&gt;0,WORKDAY(ET228,10),"-")</f>
        <v>-</v>
      </c>
      <c r="EZ228" s="14"/>
      <c r="FA228" s="14"/>
      <c r="FB228" s="41" t="str">
        <f>IF(FA228&gt;0,WORKDAY(EX228,10),"-")</f>
        <v>-</v>
      </c>
      <c r="FC228" s="41" t="str">
        <f>IF(FA228&gt;0,WORKDAY(EY228,10),"-")</f>
        <v>-</v>
      </c>
      <c r="FD228" s="14"/>
      <c r="FE228" s="14"/>
      <c r="FF228" s="295"/>
      <c r="FG228" s="41">
        <v>43622</v>
      </c>
      <c r="FH228" s="41">
        <f ca="1">IF(BK228&gt;0,IF(DH228&gt;0,WORKDAY(DG228,20),IF(CY228&gt;0,WORKDAY(CX228,30),IF(CT228&gt;0,WORKDAY(CS228,40),FG228))),"-")</f>
        <v>44089</v>
      </c>
      <c r="FI228" s="41"/>
      <c r="FJ228" s="14"/>
      <c r="FK228" s="41" t="str">
        <f>IF(FJ228&gt;0,WORKDAY(FG228,10),"-")</f>
        <v>-</v>
      </c>
      <c r="FL228" s="41" t="str">
        <f>IF(FJ228&gt;0,WORKDAY(FH228,10),"-")</f>
        <v>-</v>
      </c>
      <c r="FM228" s="14"/>
      <c r="FN228" s="14"/>
      <c r="FO228" s="143"/>
      <c r="FP228" s="41">
        <v>43622</v>
      </c>
      <c r="FQ228" s="41" t="str">
        <f>IF(BT228&gt;0,IF(DQ228&gt;0,WORKDAY(DP228,20),IF(DH228&gt;0,WORKDAY(DG228,30),IF(DC228&gt;0,WORKDAY(DB228,40),FP228))),"-")</f>
        <v>-</v>
      </c>
      <c r="FR228" s="14"/>
      <c r="FS228" s="14"/>
      <c r="FT228" s="41" t="str">
        <f>IF(FS228&gt;0,WORKDAY(FP228,10),"-")</f>
        <v>-</v>
      </c>
      <c r="FU228" s="41" t="str">
        <f>IF(FS228&gt;0,WORKDAY(FQ228,10),"-")</f>
        <v>-</v>
      </c>
      <c r="FV228" s="14"/>
      <c r="FW228" s="14"/>
      <c r="FX228" s="205"/>
      <c r="FY228" s="41">
        <v>43622</v>
      </c>
      <c r="FZ228" s="41" t="str">
        <f>IF(CC228&gt;0,IF(DZ228&gt;0,WORKDAY(DY228,20),IF(DQ228&gt;0,WORKDAY(DP228,30),IF(DL228&gt;0,WORKDAY(DK228,40),FY228))),"-")</f>
        <v>-</v>
      </c>
      <c r="GA228" s="14"/>
      <c r="GB228" s="14"/>
      <c r="GC228" s="41" t="str">
        <f>IF(GB228&gt;0,WORKDAY(FY228,10),"-")</f>
        <v>-</v>
      </c>
      <c r="GD228" s="41" t="str">
        <f>IF(GB228&gt;0,WORKDAY(FZ228,10),"-")</f>
        <v>-</v>
      </c>
      <c r="GE228" s="14"/>
      <c r="GF228" s="14"/>
      <c r="GG228" s="205"/>
      <c r="GH228" s="41"/>
      <c r="GI228" s="41"/>
      <c r="GJ228" s="14"/>
      <c r="GK228" s="14"/>
      <c r="GL228" s="41" t="str">
        <f>IF(GK228&gt;0,WORKDAY(GH228,10),"-")</f>
        <v>-</v>
      </c>
      <c r="GM228" s="41" t="str">
        <f>IF(GK228&gt;0,WORKDAY(GI228,10),"-")</f>
        <v>-</v>
      </c>
      <c r="GN228" s="14"/>
      <c r="GO228" s="14"/>
      <c r="GP228" s="228"/>
      <c r="GQ228" s="295"/>
      <c r="GR228" s="295"/>
      <c r="GS228" s="295"/>
      <c r="GT228" s="295"/>
      <c r="GU228" s="295"/>
      <c r="GV228" s="295"/>
      <c r="GW228" s="295"/>
      <c r="GX228" s="295"/>
      <c r="GY228" s="295"/>
      <c r="GZ228" s="147"/>
      <c r="HA228" s="143">
        <f t="shared" ca="1" si="214"/>
        <v>1</v>
      </c>
      <c r="HB228" s="44">
        <f t="shared" ca="1" si="215"/>
        <v>1.3819095477386936E-3</v>
      </c>
      <c r="HC228" s="44">
        <f t="shared" ca="1" si="216"/>
        <v>2.5125628140703518E-3</v>
      </c>
      <c r="HD228" s="44">
        <f t="shared" ca="1" si="217"/>
        <v>2.2357723577235778E-3</v>
      </c>
      <c r="HE228" s="44">
        <f t="shared" ca="1" si="218"/>
        <v>4.0650406504065045E-3</v>
      </c>
      <c r="HF228" s="44"/>
      <c r="HG228" s="44"/>
      <c r="HH228" s="261"/>
      <c r="HI228" s="14" t="str">
        <f t="shared" si="219"/>
        <v>GA</v>
      </c>
      <c r="HJ228" s="41">
        <f t="shared" si="220"/>
        <v>43987</v>
      </c>
      <c r="HK228" s="267" t="str">
        <f t="shared" si="221"/>
        <v>A1</v>
      </c>
      <c r="HL228" s="268" t="str">
        <f t="shared" si="222"/>
        <v>0055-P2-GA1-CPC-TRM-00503</v>
      </c>
      <c r="HM228" s="320">
        <v>1</v>
      </c>
      <c r="HN228" t="s">
        <v>835</v>
      </c>
      <c r="HO228" s="351">
        <f t="shared" si="223"/>
        <v>1</v>
      </c>
      <c r="HP228" s="351" t="str">
        <f t="shared" si="224"/>
        <v>не выгружено 00</v>
      </c>
      <c r="HQ228" s="351" t="str">
        <f t="shared" si="225"/>
        <v>выгружено A1</v>
      </c>
      <c r="HR228" s="351">
        <f t="shared" si="226"/>
        <v>1</v>
      </c>
      <c r="HS228" s="351" t="b">
        <f t="shared" si="227"/>
        <v>0</v>
      </c>
      <c r="HT228" s="351" t="str">
        <f t="shared" si="228"/>
        <v>Выпустить в 00</v>
      </c>
      <c r="HU228" s="351" t="str">
        <f t="shared" si="229"/>
        <v>0055-P2-CPC-GA1-TRM-00409</v>
      </c>
      <c r="HV228" s="351">
        <f t="shared" si="230"/>
        <v>43987</v>
      </c>
      <c r="HW228" s="351" t="str">
        <f t="shared" si="231"/>
        <v>0055-P2-CPC-GA1-TRM-00409</v>
      </c>
      <c r="HX228" s="351">
        <f t="shared" si="232"/>
        <v>44033</v>
      </c>
      <c r="HY228" s="364"/>
      <c r="HZ228" s="361" t="str">
        <f t="shared" si="233"/>
        <v>выгружено</v>
      </c>
      <c r="IA228" s="361" t="str">
        <f t="shared" si="234"/>
        <v>A1</v>
      </c>
      <c r="IB228" s="361">
        <f t="shared" si="235"/>
        <v>1</v>
      </c>
      <c r="IC228" s="361">
        <f t="shared" si="236"/>
        <v>1</v>
      </c>
      <c r="ID228" s="351" t="str">
        <f t="shared" si="237"/>
        <v>1</v>
      </c>
      <c r="IE228" s="351" t="s">
        <v>894</v>
      </c>
      <c r="IF228" s="356">
        <v>1</v>
      </c>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row>
    <row r="229" spans="1:287" s="1" customFormat="1" ht="42.75" customHeight="1">
      <c r="A229" s="15"/>
      <c r="B229" s="31" t="s">
        <v>164</v>
      </c>
      <c r="C229" s="31" t="s">
        <v>165</v>
      </c>
      <c r="D229" s="14"/>
      <c r="E229" s="14"/>
      <c r="F229" s="14"/>
      <c r="G229" s="14"/>
      <c r="H229" s="14" t="s">
        <v>723</v>
      </c>
      <c r="I229" s="14" t="s">
        <v>724</v>
      </c>
      <c r="J229" s="14"/>
      <c r="K229" s="14"/>
      <c r="L229" s="14"/>
      <c r="M229" s="14"/>
      <c r="N229" s="14"/>
      <c r="O229" s="14"/>
      <c r="P229" s="14" t="s">
        <v>727</v>
      </c>
      <c r="Q229" s="14" t="s">
        <v>728</v>
      </c>
      <c r="R229" s="14" t="s">
        <v>215</v>
      </c>
      <c r="S229" s="14" t="s">
        <v>399</v>
      </c>
      <c r="T229" s="14" t="s">
        <v>408</v>
      </c>
      <c r="U229" s="14" t="s">
        <v>166</v>
      </c>
      <c r="V229" s="14"/>
      <c r="W229" s="31" t="str">
        <f>CONCATENATE(X229,"-",Y229,"-",Z229,AA229,,AB229,"-",AC229)</f>
        <v>4-11-JGCC-0001</v>
      </c>
      <c r="X229" s="31">
        <v>4</v>
      </c>
      <c r="Y229" s="31" t="s">
        <v>190</v>
      </c>
      <c r="Z229" s="31" t="s">
        <v>188</v>
      </c>
      <c r="AA229" s="31" t="s">
        <v>331</v>
      </c>
      <c r="AB229" s="31"/>
      <c r="AC229" s="31" t="s">
        <v>194</v>
      </c>
      <c r="AD229" s="14"/>
      <c r="AE229" s="31">
        <v>3</v>
      </c>
      <c r="AF229" s="31" t="s">
        <v>189</v>
      </c>
      <c r="AG229" s="31" t="s">
        <v>190</v>
      </c>
      <c r="AH229" s="31">
        <v>422</v>
      </c>
      <c r="AI229" s="31" t="s">
        <v>230</v>
      </c>
      <c r="AJ229" s="14"/>
      <c r="AK229" s="14"/>
      <c r="AL229" s="14" t="s">
        <v>128</v>
      </c>
      <c r="AM229" s="14"/>
      <c r="AN229" s="14" t="s">
        <v>177</v>
      </c>
      <c r="AO229" s="14" t="str">
        <f>CONCATENATE("0055-",B229,"-",C229,"-","4",".",AE229,".",AF229,".",AG229,".",AH229,"-",AL229,".",AN229,"-",AI229)</f>
        <v>0055-CPC-GA1-4.3.3.11.422-ATH2.V0-0011</v>
      </c>
      <c r="AP229" s="14" t="str">
        <f>CONCATENATE("0055-",B229,"-",C229,"-","4",".",AE229,".",AF229,".",AG229,".",AH229,"-",AL229,"-",AN229,"-",AI229,"_",BD229,"_",U229)</f>
        <v>0055-CPC-GA1-4.3.3.11.422-ATH2-V0-0011_A1_ER</v>
      </c>
      <c r="AQ229" s="21" t="s">
        <v>633</v>
      </c>
      <c r="AR229" s="21" t="s">
        <v>429</v>
      </c>
      <c r="AS229" s="21"/>
      <c r="AT229" s="21"/>
      <c r="AU229" s="21" t="s">
        <v>351</v>
      </c>
      <c r="AV229" s="21" t="s">
        <v>367</v>
      </c>
      <c r="AW229" s="21" t="str">
        <f>CONCATENATE(AQ229," ",AS229,CHAR(10),W229,CHAR(10),AU229)</f>
        <v>AGDS Control Cabinet 
4-11-JGCC-0001
General view drawings</v>
      </c>
      <c r="AX229" s="21" t="str">
        <f>CONCATENATE(AR229," ",AT229,CHAR(10),W229,CHAR(10),AV229)</f>
        <v>Системный шкаф АСКЗ 
4-11-JGCC-0001
Чертеж общего вида</v>
      </c>
      <c r="AY229" s="14"/>
      <c r="AZ229" s="14" t="s">
        <v>798</v>
      </c>
      <c r="BA229" s="14" t="s">
        <v>600</v>
      </c>
      <c r="BB229" s="14" t="str">
        <f t="shared" si="239"/>
        <v>A1</v>
      </c>
      <c r="BC229" s="14" t="str">
        <f t="shared" si="241"/>
        <v>IFR</v>
      </c>
      <c r="BD229" s="14" t="str">
        <f>BB229</f>
        <v>A1</v>
      </c>
      <c r="BE229" s="14"/>
      <c r="BF229" s="14"/>
      <c r="BG229" s="20"/>
      <c r="BH229" s="14"/>
      <c r="BI229" s="14"/>
      <c r="BJ229" s="336">
        <v>44088</v>
      </c>
      <c r="BK229" s="336">
        <f ca="1">IF(BM229&gt;0,BL229,IF(BJ229&lt;TODAY(),TODAY()+10,BJ229))</f>
        <v>43987</v>
      </c>
      <c r="BL229" s="41">
        <v>43987</v>
      </c>
      <c r="BM229" s="14" t="s">
        <v>860</v>
      </c>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336">
        <f>WORKDAY(BJ229,20)</f>
        <v>44116</v>
      </c>
      <c r="CR229" s="336">
        <f ca="1">IF(BM229&gt;0,WORKDAY(BK229,20),"-")</f>
        <v>44015</v>
      </c>
      <c r="CS229" s="336">
        <v>44033</v>
      </c>
      <c r="CT229" s="325" t="s">
        <v>905</v>
      </c>
      <c r="CU229" s="143">
        <v>1</v>
      </c>
      <c r="CV229" s="41">
        <f>WORKDAY(CQ229,10)</f>
        <v>44130</v>
      </c>
      <c r="CW229" s="41">
        <f ca="1">IF(CT229&gt;0,WORKDAY(CR229,10),"-")</f>
        <v>44029</v>
      </c>
      <c r="CX229" s="14"/>
      <c r="CY229" s="14"/>
      <c r="CZ229" s="41" t="str">
        <f>IF(CY229&gt;0,WORKDAY(CV229,10),"-")</f>
        <v>-</v>
      </c>
      <c r="DA229" s="41" t="str">
        <f>IF(CY229&gt;0,WORKDAY(CW229,10),"-")</f>
        <v>-</v>
      </c>
      <c r="DB229" s="14"/>
      <c r="DC229" s="14"/>
      <c r="DD229" s="143"/>
      <c r="DE229" s="41" t="str">
        <f>IF(DC229&gt;0,WORKDAY(CZ229,10),"-")</f>
        <v>-</v>
      </c>
      <c r="DF229" s="41" t="str">
        <f>IF(DC229&gt;0,WORKDAY(DA229,10),"-")</f>
        <v>-</v>
      </c>
      <c r="DG229" s="14"/>
      <c r="DH229" s="14"/>
      <c r="DI229" s="41" t="str">
        <f>IF(DH229&gt;0,WORKDAY(DE229,10),"-")</f>
        <v>-</v>
      </c>
      <c r="DJ229" s="41" t="str">
        <f>IF(DH229&gt;0,WORKDAY(DF229,10),"-")</f>
        <v>-</v>
      </c>
      <c r="DK229" s="14"/>
      <c r="DL229" s="14"/>
      <c r="DM229" s="143"/>
      <c r="DN229" s="41" t="str">
        <f>IF(DL229&gt;0,WORKDAY(DI229,10),"-")</f>
        <v>-</v>
      </c>
      <c r="DO229" s="41" t="str">
        <f>IF(DL229&gt;0,WORKDAY(DJ229,10),"-")</f>
        <v>-</v>
      </c>
      <c r="DP229" s="14"/>
      <c r="DQ229" s="14"/>
      <c r="DR229" s="41" t="str">
        <f>IF(DQ229&gt;0,WORKDAY(DN229,10),"-")</f>
        <v>-</v>
      </c>
      <c r="DS229" s="41" t="str">
        <f>IF(DQ229&gt;0,WORKDAY(DO229,10),"-")</f>
        <v>-</v>
      </c>
      <c r="DT229" s="14"/>
      <c r="DU229" s="14"/>
      <c r="DV229" s="205"/>
      <c r="DW229" s="41" t="str">
        <f>IF(DU229&gt;0,WORKDAY(DR229,10),"-")</f>
        <v>-</v>
      </c>
      <c r="DX229" s="41" t="str">
        <f>IF(DU229&gt;0,WORKDAY(DS229,10),"-")</f>
        <v>-</v>
      </c>
      <c r="DY229" s="14"/>
      <c r="DZ229" s="14"/>
      <c r="EA229" s="41" t="str">
        <f>IF(DZ229&gt;0,WORKDAY(DW229,10),"-")</f>
        <v>-</v>
      </c>
      <c r="EB229" s="41" t="str">
        <f>IF(DZ229&gt;0,WORKDAY(DX229,10),"-")</f>
        <v>-</v>
      </c>
      <c r="EC229" s="14"/>
      <c r="ED229" s="14"/>
      <c r="EE229" s="205"/>
      <c r="EF229" s="41" t="str">
        <f>IF(ED229&gt;0,WORKDAY(EA229,10),"-")</f>
        <v>-</v>
      </c>
      <c r="EG229" s="41" t="str">
        <f>IF(ED229&gt;0,WORKDAY(EB229,10),"-")</f>
        <v>-</v>
      </c>
      <c r="EH229" s="14"/>
      <c r="EI229" s="14"/>
      <c r="EJ229" s="41" t="str">
        <f>IF(EI229&gt;0,WORKDAY(EF229,10),"-")</f>
        <v>-</v>
      </c>
      <c r="EK229" s="41" t="str">
        <f>IF(EI229&gt;0,WORKDAY(EG229,10),"-")</f>
        <v>-</v>
      </c>
      <c r="EL229" s="14"/>
      <c r="EM229" s="14"/>
      <c r="EN229" s="205"/>
      <c r="EO229" s="41" t="str">
        <f>IF(EM229&gt;0,WORKDAY(EJ229,10),"-")</f>
        <v>-</v>
      </c>
      <c r="EP229" s="41" t="str">
        <f>IF(EM229&gt;0,WORKDAY(EK229,10),"-")</f>
        <v>-</v>
      </c>
      <c r="EQ229" s="14"/>
      <c r="ER229" s="14"/>
      <c r="ES229" s="41" t="str">
        <f>IF(ER229&gt;0,WORKDAY(EO229,10),"-")</f>
        <v>-</v>
      </c>
      <c r="ET229" s="41" t="str">
        <f>IF(ER229&gt;0,WORKDAY(EP229,10),"-")</f>
        <v>-</v>
      </c>
      <c r="EU229" s="14"/>
      <c r="EV229" s="14"/>
      <c r="EW229" s="205"/>
      <c r="EX229" s="41" t="str">
        <f>IF(EV229&gt;0,WORKDAY(ES229,10),"-")</f>
        <v>-</v>
      </c>
      <c r="EY229" s="41" t="str">
        <f>IF(EV229&gt;0,WORKDAY(ET229,10),"-")</f>
        <v>-</v>
      </c>
      <c r="EZ229" s="14"/>
      <c r="FA229" s="14"/>
      <c r="FB229" s="41" t="str">
        <f>IF(FA229&gt;0,WORKDAY(EX229,10),"-")</f>
        <v>-</v>
      </c>
      <c r="FC229" s="41" t="str">
        <f>IF(FA229&gt;0,WORKDAY(EY229,10),"-")</f>
        <v>-</v>
      </c>
      <c r="FD229" s="14"/>
      <c r="FE229" s="14"/>
      <c r="FF229" s="295"/>
      <c r="FG229" s="41">
        <v>43622</v>
      </c>
      <c r="FH229" s="41">
        <f ca="1">IF(BK229&gt;0,IF(DH229&gt;0,WORKDAY(DG229,20),IF(CY229&gt;0,WORKDAY(CX229,30),IF(CT229&gt;0,WORKDAY(CS229,40),FG229))),"-")</f>
        <v>44089</v>
      </c>
      <c r="FI229" s="41"/>
      <c r="FJ229" s="14"/>
      <c r="FK229" s="41" t="str">
        <f>IF(FJ229&gt;0,WORKDAY(FG229,10),"-")</f>
        <v>-</v>
      </c>
      <c r="FL229" s="41" t="str">
        <f>IF(FJ229&gt;0,WORKDAY(FH229,10),"-")</f>
        <v>-</v>
      </c>
      <c r="FM229" s="14"/>
      <c r="FN229" s="14"/>
      <c r="FO229" s="143"/>
      <c r="FP229" s="41">
        <v>43622</v>
      </c>
      <c r="FQ229" s="41" t="str">
        <f>IF(BT229&gt;0,IF(DQ229&gt;0,WORKDAY(DP229,20),IF(DH229&gt;0,WORKDAY(DG229,30),IF(DC229&gt;0,WORKDAY(DB229,40),FP229))),"-")</f>
        <v>-</v>
      </c>
      <c r="FR229" s="14"/>
      <c r="FS229" s="14"/>
      <c r="FT229" s="41" t="str">
        <f>IF(FS229&gt;0,WORKDAY(FP229,10),"-")</f>
        <v>-</v>
      </c>
      <c r="FU229" s="41" t="str">
        <f>IF(FS229&gt;0,WORKDAY(FQ229,10),"-")</f>
        <v>-</v>
      </c>
      <c r="FV229" s="14"/>
      <c r="FW229" s="14"/>
      <c r="FX229" s="205"/>
      <c r="FY229" s="41">
        <v>43622</v>
      </c>
      <c r="FZ229" s="41" t="str">
        <f>IF(CC229&gt;0,IF(DZ229&gt;0,WORKDAY(DY229,20),IF(DQ229&gt;0,WORKDAY(DP229,30),IF(DL229&gt;0,WORKDAY(DK229,40),FY229))),"-")</f>
        <v>-</v>
      </c>
      <c r="GA229" s="14"/>
      <c r="GB229" s="14"/>
      <c r="GC229" s="41" t="str">
        <f>IF(GB229&gt;0,WORKDAY(FY229,10),"-")</f>
        <v>-</v>
      </c>
      <c r="GD229" s="41" t="str">
        <f>IF(GB229&gt;0,WORKDAY(FZ229,10),"-")</f>
        <v>-</v>
      </c>
      <c r="GE229" s="14"/>
      <c r="GF229" s="14"/>
      <c r="GG229" s="205"/>
      <c r="GH229" s="41"/>
      <c r="GI229" s="41"/>
      <c r="GJ229" s="14"/>
      <c r="GK229" s="14"/>
      <c r="GL229" s="41" t="str">
        <f>IF(GK229&gt;0,WORKDAY(GH229,10),"-")</f>
        <v>-</v>
      </c>
      <c r="GM229" s="41" t="str">
        <f>IF(GK229&gt;0,WORKDAY(GI229,10),"-")</f>
        <v>-</v>
      </c>
      <c r="GN229" s="14"/>
      <c r="GO229" s="14"/>
      <c r="GP229" s="228"/>
      <c r="GQ229" s="295"/>
      <c r="GR229" s="295"/>
      <c r="GS229" s="295"/>
      <c r="GT229" s="295"/>
      <c r="GU229" s="295"/>
      <c r="GV229" s="295"/>
      <c r="GW229" s="295"/>
      <c r="GX229" s="295"/>
      <c r="GY229" s="295"/>
      <c r="GZ229" s="147"/>
      <c r="HA229" s="143">
        <f t="shared" ca="1" si="214"/>
        <v>1</v>
      </c>
      <c r="HB229" s="44">
        <f t="shared" ca="1" si="215"/>
        <v>1.3819095477386936E-3</v>
      </c>
      <c r="HC229" s="44">
        <f t="shared" ca="1" si="216"/>
        <v>2.5125628140703518E-3</v>
      </c>
      <c r="HD229" s="44">
        <f t="shared" ca="1" si="217"/>
        <v>2.2357723577235778E-3</v>
      </c>
      <c r="HE229" s="44">
        <f t="shared" ca="1" si="218"/>
        <v>4.0650406504065045E-3</v>
      </c>
      <c r="HF229" s="44"/>
      <c r="HG229" s="44"/>
      <c r="HH229" s="261"/>
      <c r="HI229" s="14" t="str">
        <f t="shared" si="219"/>
        <v>GA</v>
      </c>
      <c r="HJ229" s="41">
        <f t="shared" si="220"/>
        <v>43987</v>
      </c>
      <c r="HK229" s="267" t="str">
        <f t="shared" si="221"/>
        <v>A1</v>
      </c>
      <c r="HL229" s="268" t="str">
        <f t="shared" si="222"/>
        <v>0055-P2-GA1-CPC-TRM-00503</v>
      </c>
      <c r="HM229" s="320">
        <v>1</v>
      </c>
      <c r="HN229" t="s">
        <v>835</v>
      </c>
      <c r="HO229" s="351">
        <f t="shared" si="223"/>
        <v>1</v>
      </c>
      <c r="HP229" s="351" t="str">
        <f t="shared" si="224"/>
        <v>не выгружено 00</v>
      </c>
      <c r="HQ229" s="351" t="str">
        <f t="shared" si="225"/>
        <v>выгружено A1</v>
      </c>
      <c r="HR229" s="351">
        <f t="shared" si="226"/>
        <v>1</v>
      </c>
      <c r="HS229" s="351" t="b">
        <f t="shared" si="227"/>
        <v>0</v>
      </c>
      <c r="HT229" s="351" t="str">
        <f t="shared" si="228"/>
        <v>Выпустить в 00</v>
      </c>
      <c r="HU229" s="351" t="str">
        <f t="shared" si="229"/>
        <v>0055-P2-CPC-GA1-TRM-00409</v>
      </c>
      <c r="HV229" s="351">
        <f t="shared" si="230"/>
        <v>43987</v>
      </c>
      <c r="HW229" s="351" t="str">
        <f t="shared" si="231"/>
        <v>0055-P2-CPC-GA1-TRM-00409</v>
      </c>
      <c r="HX229" s="351">
        <f t="shared" si="232"/>
        <v>44033</v>
      </c>
      <c r="HY229" s="364"/>
      <c r="HZ229" s="361" t="str">
        <f t="shared" si="233"/>
        <v>выгружено</v>
      </c>
      <c r="IA229" s="361" t="str">
        <f t="shared" si="234"/>
        <v>A1</v>
      </c>
      <c r="IB229" s="361">
        <f t="shared" si="235"/>
        <v>1</v>
      </c>
      <c r="IC229" s="361">
        <f t="shared" si="236"/>
        <v>1</v>
      </c>
      <c r="ID229" s="351" t="str">
        <f t="shared" si="237"/>
        <v>1</v>
      </c>
      <c r="IE229" s="351" t="s">
        <v>894</v>
      </c>
      <c r="IF229" s="356">
        <v>1</v>
      </c>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row>
    <row r="230" spans="1:287" s="1" customFormat="1" ht="42.75" customHeight="1">
      <c r="A230" s="15"/>
      <c r="B230" s="31" t="s">
        <v>164</v>
      </c>
      <c r="C230" s="31" t="s">
        <v>165</v>
      </c>
      <c r="D230" s="14"/>
      <c r="E230" s="14"/>
      <c r="F230" s="14"/>
      <c r="G230" s="14"/>
      <c r="H230" s="14" t="s">
        <v>723</v>
      </c>
      <c r="I230" s="14" t="s">
        <v>724</v>
      </c>
      <c r="J230" s="14"/>
      <c r="K230" s="14"/>
      <c r="L230" s="14"/>
      <c r="M230" s="14"/>
      <c r="N230" s="14"/>
      <c r="O230" s="14"/>
      <c r="P230" s="14" t="s">
        <v>727</v>
      </c>
      <c r="Q230" s="14" t="s">
        <v>728</v>
      </c>
      <c r="R230" s="14" t="s">
        <v>215</v>
      </c>
      <c r="S230" s="14" t="s">
        <v>399</v>
      </c>
      <c r="T230" s="14" t="s">
        <v>408</v>
      </c>
      <c r="U230" s="14" t="s">
        <v>166</v>
      </c>
      <c r="V230" s="14"/>
      <c r="W230" s="31" t="str">
        <f>CONCATENATE(X230,"-",Y230,"-",Z230,AA230,,AB230,"-",AC230)</f>
        <v>4-11-JGCC-0001</v>
      </c>
      <c r="X230" s="31">
        <v>4</v>
      </c>
      <c r="Y230" s="31" t="s">
        <v>190</v>
      </c>
      <c r="Z230" s="31" t="s">
        <v>188</v>
      </c>
      <c r="AA230" s="31" t="s">
        <v>331</v>
      </c>
      <c r="AB230" s="31"/>
      <c r="AC230" s="31" t="s">
        <v>194</v>
      </c>
      <c r="AD230" s="14"/>
      <c r="AE230" s="31">
        <v>3</v>
      </c>
      <c r="AF230" s="31" t="s">
        <v>189</v>
      </c>
      <c r="AG230" s="31" t="s">
        <v>190</v>
      </c>
      <c r="AH230" s="31">
        <v>422</v>
      </c>
      <c r="AI230" s="31" t="s">
        <v>230</v>
      </c>
      <c r="AJ230" s="14"/>
      <c r="AK230" s="14"/>
      <c r="AL230" s="14" t="s">
        <v>128</v>
      </c>
      <c r="AM230" s="14"/>
      <c r="AN230" s="14" t="s">
        <v>178</v>
      </c>
      <c r="AO230" s="14" t="str">
        <f>CONCATENATE("0055-",B230,"-",C230,"-","4",".",AE230,".",AF230,".",AG230,".",AH230,"-",AL230,".",AN230,"-",AI230)</f>
        <v>0055-CPC-GA1-4.3.3.11.422-ATH2.SB-0011</v>
      </c>
      <c r="AP230" s="14" t="str">
        <f>CONCATENATE("0055-",B230,"-",C230,"-","4",".",AE230,".",AF230,".",AG230,".",AH230,"-",AL230,"-",AN230,"-",AI230,"_",BD230,"_",U230)</f>
        <v>0055-CPC-GA1-4.3.3.11.422-ATH2-SB-0011_A1_ER</v>
      </c>
      <c r="AQ230" s="21" t="s">
        <v>633</v>
      </c>
      <c r="AR230" s="21" t="s">
        <v>429</v>
      </c>
      <c r="AS230" s="21"/>
      <c r="AT230" s="21"/>
      <c r="AU230" s="21" t="s">
        <v>352</v>
      </c>
      <c r="AV230" s="21" t="s">
        <v>368</v>
      </c>
      <c r="AW230" s="21" t="str">
        <f>CONCATENATE(AQ230," ",AS230,CHAR(10),W230,CHAR(10),AU230)</f>
        <v>AGDS Control Cabinet 
4-11-JGCC-0001
Electrical circuits</v>
      </c>
      <c r="AX230" s="21" t="str">
        <f>CONCATENATE(AR230," ",AT230,CHAR(10),W230,CHAR(10),AV230)</f>
        <v>Системный шкаф АСКЗ 
4-11-JGCC-0001
Схема электрическая принципиальная</v>
      </c>
      <c r="AY230" s="14"/>
      <c r="AZ230" s="14" t="s">
        <v>798</v>
      </c>
      <c r="BA230" s="14" t="s">
        <v>600</v>
      </c>
      <c r="BB230" s="14" t="str">
        <f t="shared" si="239"/>
        <v>A1</v>
      </c>
      <c r="BC230" s="14" t="str">
        <f t="shared" si="241"/>
        <v>IFR</v>
      </c>
      <c r="BD230" s="14" t="str">
        <f>BB230</f>
        <v>A1</v>
      </c>
      <c r="BE230" s="14"/>
      <c r="BF230" s="14"/>
      <c r="BG230" s="20"/>
      <c r="BH230" s="14"/>
      <c r="BI230" s="14"/>
      <c r="BJ230" s="336">
        <v>44088</v>
      </c>
      <c r="BK230" s="336">
        <f ca="1">IF(BM230&gt;0,BL230,IF(BJ230&lt;TODAY(),TODAY()+10,BJ230))</f>
        <v>43987</v>
      </c>
      <c r="BL230" s="41">
        <v>43987</v>
      </c>
      <c r="BM230" s="14" t="s">
        <v>860</v>
      </c>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336">
        <f>WORKDAY(BJ230,20)</f>
        <v>44116</v>
      </c>
      <c r="CR230" s="336">
        <f ca="1">IF(BM230&gt;0,WORKDAY(BK230,20),"-")</f>
        <v>44015</v>
      </c>
      <c r="CS230" s="336">
        <v>44033</v>
      </c>
      <c r="CT230" s="325" t="s">
        <v>905</v>
      </c>
      <c r="CU230" s="143">
        <v>1</v>
      </c>
      <c r="CV230" s="41">
        <f>WORKDAY(CQ230,10)</f>
        <v>44130</v>
      </c>
      <c r="CW230" s="41">
        <f ca="1">IF(CT230&gt;0,WORKDAY(CR230,10),"-")</f>
        <v>44029</v>
      </c>
      <c r="CX230" s="14"/>
      <c r="CY230" s="14"/>
      <c r="CZ230" s="41" t="str">
        <f>IF(CY230&gt;0,WORKDAY(CV230,10),"-")</f>
        <v>-</v>
      </c>
      <c r="DA230" s="41" t="str">
        <f>IF(CY230&gt;0,WORKDAY(CW230,10),"-")</f>
        <v>-</v>
      </c>
      <c r="DB230" s="14"/>
      <c r="DC230" s="14"/>
      <c r="DD230" s="143"/>
      <c r="DE230" s="41" t="str">
        <f>IF(DC230&gt;0,WORKDAY(CZ230,10),"-")</f>
        <v>-</v>
      </c>
      <c r="DF230" s="41" t="str">
        <f>IF(DC230&gt;0,WORKDAY(DA230,10),"-")</f>
        <v>-</v>
      </c>
      <c r="DG230" s="14"/>
      <c r="DH230" s="14"/>
      <c r="DI230" s="41" t="str">
        <f>IF(DH230&gt;0,WORKDAY(DE230,10),"-")</f>
        <v>-</v>
      </c>
      <c r="DJ230" s="41" t="str">
        <f>IF(DH230&gt;0,WORKDAY(DF230,10),"-")</f>
        <v>-</v>
      </c>
      <c r="DK230" s="14"/>
      <c r="DL230" s="14"/>
      <c r="DM230" s="143"/>
      <c r="DN230" s="41" t="str">
        <f>IF(DL230&gt;0,WORKDAY(DI230,10),"-")</f>
        <v>-</v>
      </c>
      <c r="DO230" s="41" t="str">
        <f>IF(DL230&gt;0,WORKDAY(DJ230,10),"-")</f>
        <v>-</v>
      </c>
      <c r="DP230" s="14"/>
      <c r="DQ230" s="14"/>
      <c r="DR230" s="41" t="str">
        <f>IF(DQ230&gt;0,WORKDAY(DN230,10),"-")</f>
        <v>-</v>
      </c>
      <c r="DS230" s="41" t="str">
        <f>IF(DQ230&gt;0,WORKDAY(DO230,10),"-")</f>
        <v>-</v>
      </c>
      <c r="DT230" s="14"/>
      <c r="DU230" s="14"/>
      <c r="DV230" s="205"/>
      <c r="DW230" s="41" t="str">
        <f>IF(DU230&gt;0,WORKDAY(DR230,10),"-")</f>
        <v>-</v>
      </c>
      <c r="DX230" s="41" t="str">
        <f>IF(DU230&gt;0,WORKDAY(DS230,10),"-")</f>
        <v>-</v>
      </c>
      <c r="DY230" s="14"/>
      <c r="DZ230" s="14"/>
      <c r="EA230" s="41" t="str">
        <f>IF(DZ230&gt;0,WORKDAY(DW230,10),"-")</f>
        <v>-</v>
      </c>
      <c r="EB230" s="41" t="str">
        <f>IF(DZ230&gt;0,WORKDAY(DX230,10),"-")</f>
        <v>-</v>
      </c>
      <c r="EC230" s="14"/>
      <c r="ED230" s="14"/>
      <c r="EE230" s="205"/>
      <c r="EF230" s="41" t="str">
        <f>IF(ED230&gt;0,WORKDAY(EA230,10),"-")</f>
        <v>-</v>
      </c>
      <c r="EG230" s="41" t="str">
        <f>IF(ED230&gt;0,WORKDAY(EB230,10),"-")</f>
        <v>-</v>
      </c>
      <c r="EH230" s="14"/>
      <c r="EI230" s="14"/>
      <c r="EJ230" s="41" t="str">
        <f>IF(EI230&gt;0,WORKDAY(EF230,10),"-")</f>
        <v>-</v>
      </c>
      <c r="EK230" s="41" t="str">
        <f>IF(EI230&gt;0,WORKDAY(EG230,10),"-")</f>
        <v>-</v>
      </c>
      <c r="EL230" s="14"/>
      <c r="EM230" s="14"/>
      <c r="EN230" s="205"/>
      <c r="EO230" s="41" t="str">
        <f>IF(EM230&gt;0,WORKDAY(EJ230,10),"-")</f>
        <v>-</v>
      </c>
      <c r="EP230" s="41" t="str">
        <f>IF(EM230&gt;0,WORKDAY(EK230,10),"-")</f>
        <v>-</v>
      </c>
      <c r="EQ230" s="14"/>
      <c r="ER230" s="14"/>
      <c r="ES230" s="41" t="str">
        <f>IF(ER230&gt;0,WORKDAY(EO230,10),"-")</f>
        <v>-</v>
      </c>
      <c r="ET230" s="41" t="str">
        <f>IF(ER230&gt;0,WORKDAY(EP230,10),"-")</f>
        <v>-</v>
      </c>
      <c r="EU230" s="14"/>
      <c r="EV230" s="14"/>
      <c r="EW230" s="205"/>
      <c r="EX230" s="41" t="str">
        <f>IF(EV230&gt;0,WORKDAY(ES230,10),"-")</f>
        <v>-</v>
      </c>
      <c r="EY230" s="41" t="str">
        <f>IF(EV230&gt;0,WORKDAY(ET230,10),"-")</f>
        <v>-</v>
      </c>
      <c r="EZ230" s="14"/>
      <c r="FA230" s="14"/>
      <c r="FB230" s="41" t="str">
        <f>IF(FA230&gt;0,WORKDAY(EX230,10),"-")</f>
        <v>-</v>
      </c>
      <c r="FC230" s="41" t="str">
        <f>IF(FA230&gt;0,WORKDAY(EY230,10),"-")</f>
        <v>-</v>
      </c>
      <c r="FD230" s="14"/>
      <c r="FE230" s="14"/>
      <c r="FF230" s="295"/>
      <c r="FG230" s="41">
        <v>43622</v>
      </c>
      <c r="FH230" s="41">
        <f ca="1">IF(BK230&gt;0,IF(DH230&gt;0,WORKDAY(DG230,20),IF(CY230&gt;0,WORKDAY(CX230,30),IF(CT230&gt;0,WORKDAY(CS230,40),FG230))),"-")</f>
        <v>44089</v>
      </c>
      <c r="FI230" s="41"/>
      <c r="FJ230" s="14"/>
      <c r="FK230" s="41" t="str">
        <f>IF(FJ230&gt;0,WORKDAY(FG230,10),"-")</f>
        <v>-</v>
      </c>
      <c r="FL230" s="41" t="str">
        <f>IF(FJ230&gt;0,WORKDAY(FH230,10),"-")</f>
        <v>-</v>
      </c>
      <c r="FM230" s="14"/>
      <c r="FN230" s="14"/>
      <c r="FO230" s="143"/>
      <c r="FP230" s="41">
        <v>43622</v>
      </c>
      <c r="FQ230" s="41" t="str">
        <f>IF(BT230&gt;0,IF(DQ230&gt;0,WORKDAY(DP230,20),IF(DH230&gt;0,WORKDAY(DG230,30),IF(DC230&gt;0,WORKDAY(DB230,40),FP230))),"-")</f>
        <v>-</v>
      </c>
      <c r="FR230" s="14"/>
      <c r="FS230" s="14"/>
      <c r="FT230" s="41" t="str">
        <f>IF(FS230&gt;0,WORKDAY(FP230,10),"-")</f>
        <v>-</v>
      </c>
      <c r="FU230" s="41" t="str">
        <f>IF(FS230&gt;0,WORKDAY(FQ230,10),"-")</f>
        <v>-</v>
      </c>
      <c r="FV230" s="14"/>
      <c r="FW230" s="14"/>
      <c r="FX230" s="205"/>
      <c r="FY230" s="41">
        <v>43622</v>
      </c>
      <c r="FZ230" s="41" t="str">
        <f>IF(CC230&gt;0,IF(DZ230&gt;0,WORKDAY(DY230,20),IF(DQ230&gt;0,WORKDAY(DP230,30),IF(DL230&gt;0,WORKDAY(DK230,40),FY230))),"-")</f>
        <v>-</v>
      </c>
      <c r="GA230" s="14"/>
      <c r="GB230" s="14"/>
      <c r="GC230" s="41" t="str">
        <f>IF(GB230&gt;0,WORKDAY(FY230,10),"-")</f>
        <v>-</v>
      </c>
      <c r="GD230" s="41" t="str">
        <f>IF(GB230&gt;0,WORKDAY(FZ230,10),"-")</f>
        <v>-</v>
      </c>
      <c r="GE230" s="14"/>
      <c r="GF230" s="14"/>
      <c r="GG230" s="205"/>
      <c r="GH230" s="41"/>
      <c r="GI230" s="41"/>
      <c r="GJ230" s="14"/>
      <c r="GK230" s="14"/>
      <c r="GL230" s="41" t="str">
        <f>IF(GK230&gt;0,WORKDAY(GH230,10),"-")</f>
        <v>-</v>
      </c>
      <c r="GM230" s="41" t="str">
        <f>IF(GK230&gt;0,WORKDAY(GI230,10),"-")</f>
        <v>-</v>
      </c>
      <c r="GN230" s="14"/>
      <c r="GO230" s="14"/>
      <c r="GP230" s="228"/>
      <c r="GQ230" s="295"/>
      <c r="GR230" s="295"/>
      <c r="GS230" s="295"/>
      <c r="GT230" s="295"/>
      <c r="GU230" s="295"/>
      <c r="GV230" s="295"/>
      <c r="GW230" s="295"/>
      <c r="GX230" s="295"/>
      <c r="GY230" s="295"/>
      <c r="GZ230" s="147"/>
      <c r="HA230" s="143">
        <f t="shared" ca="1" si="214"/>
        <v>1</v>
      </c>
      <c r="HB230" s="44">
        <f t="shared" ca="1" si="215"/>
        <v>1.3819095477386936E-3</v>
      </c>
      <c r="HC230" s="44">
        <f t="shared" ca="1" si="216"/>
        <v>2.5125628140703518E-3</v>
      </c>
      <c r="HD230" s="44">
        <f t="shared" ca="1" si="217"/>
        <v>2.2357723577235778E-3</v>
      </c>
      <c r="HE230" s="44">
        <f t="shared" ca="1" si="218"/>
        <v>4.0650406504065045E-3</v>
      </c>
      <c r="HF230" s="44"/>
      <c r="HG230" s="44"/>
      <c r="HH230" s="261"/>
      <c r="HI230" s="14" t="str">
        <f t="shared" si="219"/>
        <v>GA</v>
      </c>
      <c r="HJ230" s="41">
        <f t="shared" si="220"/>
        <v>43987</v>
      </c>
      <c r="HK230" s="267" t="str">
        <f t="shared" si="221"/>
        <v>A1</v>
      </c>
      <c r="HL230" s="268" t="str">
        <f t="shared" si="222"/>
        <v>0055-P2-GA1-CPC-TRM-00503</v>
      </c>
      <c r="HM230" s="320">
        <v>1</v>
      </c>
      <c r="HN230" t="s">
        <v>835</v>
      </c>
      <c r="HO230" s="351">
        <f t="shared" si="223"/>
        <v>1</v>
      </c>
      <c r="HP230" s="351" t="str">
        <f t="shared" si="224"/>
        <v>не выгружено 00</v>
      </c>
      <c r="HQ230" s="351" t="str">
        <f t="shared" si="225"/>
        <v>выгружено A1</v>
      </c>
      <c r="HR230" s="351">
        <f t="shared" si="226"/>
        <v>1</v>
      </c>
      <c r="HS230" s="351" t="b">
        <f t="shared" si="227"/>
        <v>0</v>
      </c>
      <c r="HT230" s="351" t="str">
        <f t="shared" si="228"/>
        <v>Выпустить в 00</v>
      </c>
      <c r="HU230" s="351" t="str">
        <f t="shared" si="229"/>
        <v>0055-P2-CPC-GA1-TRM-00409</v>
      </c>
      <c r="HV230" s="351">
        <f t="shared" si="230"/>
        <v>43987</v>
      </c>
      <c r="HW230" s="351" t="str">
        <f t="shared" si="231"/>
        <v>0055-P2-CPC-GA1-TRM-00409</v>
      </c>
      <c r="HX230" s="351">
        <f t="shared" si="232"/>
        <v>44033</v>
      </c>
      <c r="HY230" s="364"/>
      <c r="HZ230" s="361" t="str">
        <f t="shared" si="233"/>
        <v>выгружено</v>
      </c>
      <c r="IA230" s="361" t="str">
        <f t="shared" si="234"/>
        <v>A1</v>
      </c>
      <c r="IB230" s="361">
        <f t="shared" si="235"/>
        <v>1</v>
      </c>
      <c r="IC230" s="361">
        <f t="shared" si="236"/>
        <v>1</v>
      </c>
      <c r="ID230" s="351" t="str">
        <f t="shared" si="237"/>
        <v>1</v>
      </c>
      <c r="IE230" s="351" t="s">
        <v>894</v>
      </c>
      <c r="IF230" s="356">
        <v>1</v>
      </c>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row>
    <row r="231" spans="1:287" s="1" customFormat="1" ht="42.75" customHeight="1">
      <c r="A231" s="15"/>
      <c r="B231" s="31" t="s">
        <v>164</v>
      </c>
      <c r="C231" s="31" t="s">
        <v>165</v>
      </c>
      <c r="D231" s="14"/>
      <c r="E231" s="14"/>
      <c r="F231" s="14"/>
      <c r="G231" s="14"/>
      <c r="H231" s="14" t="s">
        <v>723</v>
      </c>
      <c r="I231" s="14" t="s">
        <v>724</v>
      </c>
      <c r="J231" s="14"/>
      <c r="K231" s="14"/>
      <c r="L231" s="14"/>
      <c r="M231" s="14"/>
      <c r="N231" s="14"/>
      <c r="O231" s="14"/>
      <c r="P231" s="14" t="s">
        <v>727</v>
      </c>
      <c r="Q231" s="14" t="s">
        <v>728</v>
      </c>
      <c r="R231" s="14" t="s">
        <v>215</v>
      </c>
      <c r="S231" s="14" t="s">
        <v>399</v>
      </c>
      <c r="T231" s="14" t="s">
        <v>408</v>
      </c>
      <c r="U231" s="14" t="s">
        <v>166</v>
      </c>
      <c r="V231" s="14"/>
      <c r="W231" s="31" t="str">
        <f>CONCATENATE(X231,"-",Y231,"-",Z231,AA231,,AB231,"-",AC231)</f>
        <v>4-11-JGCC-0001</v>
      </c>
      <c r="X231" s="31">
        <v>4</v>
      </c>
      <c r="Y231" s="31" t="s">
        <v>190</v>
      </c>
      <c r="Z231" s="31" t="s">
        <v>188</v>
      </c>
      <c r="AA231" s="31" t="s">
        <v>331</v>
      </c>
      <c r="AB231" s="31"/>
      <c r="AC231" s="31" t="s">
        <v>194</v>
      </c>
      <c r="AD231" s="14"/>
      <c r="AE231" s="31">
        <v>3</v>
      </c>
      <c r="AF231" s="31" t="s">
        <v>189</v>
      </c>
      <c r="AG231" s="31" t="s">
        <v>190</v>
      </c>
      <c r="AH231" s="31">
        <v>422</v>
      </c>
      <c r="AI231" s="31" t="s">
        <v>230</v>
      </c>
      <c r="AJ231" s="14"/>
      <c r="AK231" s="14"/>
      <c r="AL231" s="14" t="s">
        <v>128</v>
      </c>
      <c r="AM231" s="14"/>
      <c r="AN231" s="14" t="s">
        <v>675</v>
      </c>
      <c r="AO231" s="14" t="str">
        <f>CONCATENATE("0055-",B231,"-",C231,"-","4",".",AE231,".",AF231,".",AG231,".",AH231,"-",AL231,".",AN231,"-",AI231)</f>
        <v>0055-CPC-GA1-4.3.3.11.422-ATH2.JH-0011</v>
      </c>
      <c r="AP231" s="14" t="str">
        <f>CONCATENATE("0055-",B231,"-",C231,"-","4",".",AE231,".",AF231,".",AG231,".",AH231,"-",AL231,"-",AN231,"-",AI231,"_",BD231,"_",U231)</f>
        <v>0055-CPC-GA1-4.3.3.11.422-ATH2-JH-0011_00_ER</v>
      </c>
      <c r="AQ231" s="21" t="s">
        <v>633</v>
      </c>
      <c r="AR231" s="21" t="s">
        <v>429</v>
      </c>
      <c r="AS231" s="21"/>
      <c r="AT231" s="21"/>
      <c r="AU231" s="21" t="s">
        <v>315</v>
      </c>
      <c r="AV231" s="21" t="s">
        <v>316</v>
      </c>
      <c r="AW231" s="21" t="str">
        <f>CONCATENATE(AQ231," ",AS231,CHAR(10),W231,CHAR(10),AU231)</f>
        <v>AGDS Control Cabinet 
4-11-JGCC-0001
Passport</v>
      </c>
      <c r="AX231" s="21" t="str">
        <f>CONCATENATE(AR231," ",AT231,CHAR(10),W231,CHAR(10),AV231)</f>
        <v>Системный шкаф АСКЗ 
4-11-JGCC-0001
Паспорт</v>
      </c>
      <c r="AY231" s="14"/>
      <c r="AZ231" s="14" t="s">
        <v>798</v>
      </c>
      <c r="BA231" s="14" t="s">
        <v>600</v>
      </c>
      <c r="BB231" s="14" t="str">
        <f t="shared" si="239"/>
        <v>00</v>
      </c>
      <c r="BC231" s="14" t="str">
        <f t="shared" si="241"/>
        <v>IFU</v>
      </c>
      <c r="BD231" s="14" t="str">
        <f>BB231</f>
        <v>00</v>
      </c>
      <c r="BE231" s="14"/>
      <c r="BF231" s="14"/>
      <c r="BG231" s="20"/>
      <c r="BH231" s="14"/>
      <c r="BI231" s="14"/>
      <c r="BJ231" s="336">
        <v>44088</v>
      </c>
      <c r="BK231" s="336">
        <f ca="1">IF(BM231&gt;0,BL231,IF(BJ231&lt;TODAY(),TODAY()+10,BJ231))</f>
        <v>43997</v>
      </c>
      <c r="BL231" s="41">
        <v>43997</v>
      </c>
      <c r="BM231" s="14" t="s">
        <v>866</v>
      </c>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336">
        <f>WORKDAY(BJ231,20)</f>
        <v>44116</v>
      </c>
      <c r="CR231" s="336">
        <f ca="1">IF(BM231&gt;0,WORKDAY(BK231,20),"-")</f>
        <v>44025</v>
      </c>
      <c r="CS231" s="336">
        <v>44013</v>
      </c>
      <c r="CT231" s="325" t="s">
        <v>903</v>
      </c>
      <c r="CU231" s="143">
        <v>3</v>
      </c>
      <c r="CV231" s="41">
        <f>WORKDAY(CQ231,10)</f>
        <v>44130</v>
      </c>
      <c r="CW231" s="41">
        <f ca="1">IF(CT231&gt;0,WORKDAY(CR231,10),"-")</f>
        <v>44039</v>
      </c>
      <c r="CX231" s="14"/>
      <c r="CY231" s="14"/>
      <c r="CZ231" s="41" t="str">
        <f>IF(CY231&gt;0,WORKDAY(CV231,10),"-")</f>
        <v>-</v>
      </c>
      <c r="DA231" s="41" t="str">
        <f>IF(CY231&gt;0,WORKDAY(CW231,10),"-")</f>
        <v>-</v>
      </c>
      <c r="DB231" s="14"/>
      <c r="DC231" s="14"/>
      <c r="DD231" s="143"/>
      <c r="DE231" s="41" t="str">
        <f>IF(DC231&gt;0,WORKDAY(CZ231,10),"-")</f>
        <v>-</v>
      </c>
      <c r="DF231" s="41" t="str">
        <f>IF(DC231&gt;0,WORKDAY(DA231,10),"-")</f>
        <v>-</v>
      </c>
      <c r="DG231" s="14"/>
      <c r="DH231" s="14"/>
      <c r="DI231" s="41" t="str">
        <f>IF(DH231&gt;0,WORKDAY(DE231,10),"-")</f>
        <v>-</v>
      </c>
      <c r="DJ231" s="41" t="str">
        <f>IF(DH231&gt;0,WORKDAY(DF231,10),"-")</f>
        <v>-</v>
      </c>
      <c r="DK231" s="14"/>
      <c r="DL231" s="14"/>
      <c r="DM231" s="143"/>
      <c r="DN231" s="41" t="str">
        <f>IF(DL231&gt;0,WORKDAY(DI231,10),"-")</f>
        <v>-</v>
      </c>
      <c r="DO231" s="41" t="str">
        <f>IF(DL231&gt;0,WORKDAY(DJ231,10),"-")</f>
        <v>-</v>
      </c>
      <c r="DP231" s="14"/>
      <c r="DQ231" s="14"/>
      <c r="DR231" s="41" t="str">
        <f>IF(DQ231&gt;0,WORKDAY(DN231,10),"-")</f>
        <v>-</v>
      </c>
      <c r="DS231" s="41" t="str">
        <f>IF(DQ231&gt;0,WORKDAY(DO231,10),"-")</f>
        <v>-</v>
      </c>
      <c r="DT231" s="14"/>
      <c r="DU231" s="14"/>
      <c r="DV231" s="205"/>
      <c r="DW231" s="41" t="str">
        <f>IF(DU231&gt;0,WORKDAY(DR231,10),"-")</f>
        <v>-</v>
      </c>
      <c r="DX231" s="41" t="str">
        <f>IF(DU231&gt;0,WORKDAY(DS231,10),"-")</f>
        <v>-</v>
      </c>
      <c r="DY231" s="14"/>
      <c r="DZ231" s="14"/>
      <c r="EA231" s="41" t="str">
        <f>IF(DZ231&gt;0,WORKDAY(DW231,10),"-")</f>
        <v>-</v>
      </c>
      <c r="EB231" s="41" t="str">
        <f>IF(DZ231&gt;0,WORKDAY(DX231,10),"-")</f>
        <v>-</v>
      </c>
      <c r="EC231" s="14"/>
      <c r="ED231" s="14"/>
      <c r="EE231" s="205"/>
      <c r="EF231" s="41" t="str">
        <f>IF(ED231&gt;0,WORKDAY(EA231,10),"-")</f>
        <v>-</v>
      </c>
      <c r="EG231" s="41" t="str">
        <f>IF(ED231&gt;0,WORKDAY(EB231,10),"-")</f>
        <v>-</v>
      </c>
      <c r="EH231" s="14"/>
      <c r="EI231" s="14"/>
      <c r="EJ231" s="41" t="str">
        <f>IF(EI231&gt;0,WORKDAY(EF231,10),"-")</f>
        <v>-</v>
      </c>
      <c r="EK231" s="41" t="str">
        <f>IF(EI231&gt;0,WORKDAY(EG231,10),"-")</f>
        <v>-</v>
      </c>
      <c r="EL231" s="14"/>
      <c r="EM231" s="14"/>
      <c r="EN231" s="205"/>
      <c r="EO231" s="41" t="str">
        <f>IF(EM231&gt;0,WORKDAY(EJ231,10),"-")</f>
        <v>-</v>
      </c>
      <c r="EP231" s="41" t="str">
        <f>IF(EM231&gt;0,WORKDAY(EK231,10),"-")</f>
        <v>-</v>
      </c>
      <c r="EQ231" s="14"/>
      <c r="ER231" s="14"/>
      <c r="ES231" s="41" t="str">
        <f>IF(ER231&gt;0,WORKDAY(EO231,10),"-")</f>
        <v>-</v>
      </c>
      <c r="ET231" s="41" t="str">
        <f>IF(ER231&gt;0,WORKDAY(EP231,10),"-")</f>
        <v>-</v>
      </c>
      <c r="EU231" s="14"/>
      <c r="EV231" s="14"/>
      <c r="EW231" s="205"/>
      <c r="EX231" s="41" t="str">
        <f>IF(EV231&gt;0,WORKDAY(ES231,10),"-")</f>
        <v>-</v>
      </c>
      <c r="EY231" s="41" t="str">
        <f>IF(EV231&gt;0,WORKDAY(ET231,10),"-")</f>
        <v>-</v>
      </c>
      <c r="EZ231" s="14"/>
      <c r="FA231" s="14"/>
      <c r="FB231" s="41" t="str">
        <f>IF(FA231&gt;0,WORKDAY(EX231,10),"-")</f>
        <v>-</v>
      </c>
      <c r="FC231" s="41" t="str">
        <f>IF(FA231&gt;0,WORKDAY(EY231,10),"-")</f>
        <v>-</v>
      </c>
      <c r="FD231" s="14"/>
      <c r="FE231" s="14"/>
      <c r="FF231" s="295"/>
      <c r="FG231" s="41">
        <v>43622</v>
      </c>
      <c r="FH231" s="41">
        <f ca="1">IF(BK231&gt;0,IF(DH231&gt;0,WORKDAY(DG231,20),IF(CY231&gt;0,WORKDAY(CX231,30),IF(CT231&gt;0,WORKDAY(CS231,40),FG231))),"-")</f>
        <v>44069</v>
      </c>
      <c r="FI231" s="14">
        <v>44088</v>
      </c>
      <c r="FJ231" s="14" t="s">
        <v>924</v>
      </c>
      <c r="FK231" s="41">
        <f>IF(FJ231&gt;0,WORKDAY(FG231,10),"-")</f>
        <v>43636</v>
      </c>
      <c r="FL231" s="41">
        <f ca="1">IF(FJ231&gt;0,WORKDAY(FH231,10),"-")</f>
        <v>44083</v>
      </c>
      <c r="FM231" s="14"/>
      <c r="FN231" s="14"/>
      <c r="FO231" s="143"/>
      <c r="FP231" s="41">
        <v>43622</v>
      </c>
      <c r="FQ231" s="41" t="str">
        <f>IF(BT231&gt;0,IF(DQ231&gt;0,WORKDAY(DP231,20),IF(DH231&gt;0,WORKDAY(DG231,30),IF(DC231&gt;0,WORKDAY(DB231,40),FP231))),"-")</f>
        <v>-</v>
      </c>
      <c r="FR231" s="14"/>
      <c r="FS231" s="14"/>
      <c r="FT231" s="41" t="str">
        <f>IF(FS231&gt;0,WORKDAY(FP231,10),"-")</f>
        <v>-</v>
      </c>
      <c r="FU231" s="41" t="str">
        <f>IF(FS231&gt;0,WORKDAY(FQ231,10),"-")</f>
        <v>-</v>
      </c>
      <c r="FV231" s="14"/>
      <c r="FW231" s="14"/>
      <c r="FX231" s="205"/>
      <c r="FY231" s="41">
        <v>43622</v>
      </c>
      <c r="FZ231" s="41" t="str">
        <f>IF(CC231&gt;0,IF(DZ231&gt;0,WORKDAY(DY231,20),IF(DQ231&gt;0,WORKDAY(DP231,30),IF(DL231&gt;0,WORKDAY(DK231,40),FY231))),"-")</f>
        <v>-</v>
      </c>
      <c r="GA231" s="14"/>
      <c r="GB231" s="14"/>
      <c r="GC231" s="41" t="str">
        <f>IF(GB231&gt;0,WORKDAY(FY231,10),"-")</f>
        <v>-</v>
      </c>
      <c r="GD231" s="41" t="str">
        <f>IF(GB231&gt;0,WORKDAY(FZ231,10),"-")</f>
        <v>-</v>
      </c>
      <c r="GE231" s="14"/>
      <c r="GF231" s="14"/>
      <c r="GG231" s="205"/>
      <c r="GH231" s="41"/>
      <c r="GI231" s="41"/>
      <c r="GJ231" s="14"/>
      <c r="GK231" s="14"/>
      <c r="GL231" s="41" t="str">
        <f>IF(GK231&gt;0,WORKDAY(GH231,10),"-")</f>
        <v>-</v>
      </c>
      <c r="GM231" s="41" t="str">
        <f>IF(GK231&gt;0,WORKDAY(GI231,10),"-")</f>
        <v>-</v>
      </c>
      <c r="GN231" s="14"/>
      <c r="GO231" s="14"/>
      <c r="GP231" s="228"/>
      <c r="GQ231" s="295"/>
      <c r="GR231" s="295"/>
      <c r="GS231" s="295"/>
      <c r="GT231" s="295"/>
      <c r="GU231" s="295"/>
      <c r="GV231" s="295"/>
      <c r="GW231" s="295"/>
      <c r="GX231" s="295"/>
      <c r="GY231" s="295"/>
      <c r="GZ231" s="147"/>
      <c r="HA231" s="143">
        <f t="shared" ca="1" si="214"/>
        <v>1</v>
      </c>
      <c r="HB231" s="44">
        <f t="shared" ca="1" si="215"/>
        <v>2.5125628140703518E-3</v>
      </c>
      <c r="HC231" s="44">
        <f t="shared" ca="1" si="216"/>
        <v>2.5125628140703518E-3</v>
      </c>
      <c r="HD231" s="44">
        <f t="shared" ca="1" si="217"/>
        <v>4.0650406504065045E-3</v>
      </c>
      <c r="HE231" s="44">
        <f t="shared" ca="1" si="218"/>
        <v>4.0650406504065045E-3</v>
      </c>
      <c r="HF231" s="44"/>
      <c r="HG231" s="44"/>
      <c r="HH231" s="261"/>
      <c r="HI231" s="14" t="str">
        <f t="shared" si="219"/>
        <v>rev. 00</v>
      </c>
      <c r="HJ231" s="41">
        <f t="shared" si="220"/>
        <v>44088</v>
      </c>
      <c r="HK231" s="267" t="str">
        <f t="shared" si="221"/>
        <v>00</v>
      </c>
      <c r="HL231" s="268" t="str">
        <f t="shared" si="222"/>
        <v>0055-P2-CPC-GA1-TRM-00581</v>
      </c>
      <c r="HM231" s="320">
        <v>1</v>
      </c>
      <c r="HN231" t="s">
        <v>835</v>
      </c>
      <c r="HO231" s="351">
        <f t="shared" si="223"/>
        <v>3</v>
      </c>
      <c r="HP231" s="351" t="str">
        <f t="shared" si="224"/>
        <v>ожидание 00</v>
      </c>
      <c r="HQ231" s="351" t="str">
        <f t="shared" si="225"/>
        <v>выгружено 00</v>
      </c>
      <c r="HR231" s="351" t="str">
        <f t="shared" si="226"/>
        <v>ожидание 00</v>
      </c>
      <c r="HS231" s="351" t="b">
        <f t="shared" si="227"/>
        <v>0</v>
      </c>
      <c r="HT231" s="351" t="str">
        <f t="shared" si="228"/>
        <v>ожидание замечаний</v>
      </c>
      <c r="HU231" s="351" t="str">
        <f t="shared" si="229"/>
        <v>0055-P2-CPC-GA1-TRM-00396</v>
      </c>
      <c r="HV231" s="351">
        <f t="shared" si="230"/>
        <v>44088</v>
      </c>
      <c r="HW231" s="351" t="str">
        <f t="shared" si="231"/>
        <v>ожидание 00</v>
      </c>
      <c r="HX231" s="351" t="str">
        <f t="shared" si="232"/>
        <v>ожидание 00</v>
      </c>
      <c r="HY231" s="364"/>
      <c r="HZ231" s="361" t="str">
        <f t="shared" si="233"/>
        <v>выгружено</v>
      </c>
      <c r="IA231" s="361" t="str">
        <f t="shared" si="234"/>
        <v>00</v>
      </c>
      <c r="IB231" s="361" t="str">
        <f t="shared" si="235"/>
        <v>ожидание замечаний к ревизии</v>
      </c>
      <c r="IC231" s="361" t="str">
        <f t="shared" si="236"/>
        <v>00</v>
      </c>
      <c r="ID231" s="351" t="str">
        <f t="shared" si="237"/>
        <v>1</v>
      </c>
      <c r="IE231" s="351" t="s">
        <v>894</v>
      </c>
      <c r="IF231" s="356">
        <v>1</v>
      </c>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row>
    <row r="232" spans="1:287" s="27" customFormat="1" ht="15" customHeight="1">
      <c r="A232" s="15"/>
      <c r="B232" s="32"/>
      <c r="C232" s="32"/>
      <c r="D232" s="26"/>
      <c r="E232" s="26"/>
      <c r="F232" s="26"/>
      <c r="G232" s="26"/>
      <c r="H232" s="26"/>
      <c r="I232" s="26"/>
      <c r="J232" s="26"/>
      <c r="K232" s="26"/>
      <c r="L232" s="26"/>
      <c r="M232" s="26"/>
      <c r="N232" s="26"/>
      <c r="O232" s="26"/>
      <c r="P232" s="26"/>
      <c r="Q232" s="26"/>
      <c r="R232" s="26"/>
      <c r="S232" s="26"/>
      <c r="T232" s="26"/>
      <c r="U232" s="26"/>
      <c r="V232" s="26"/>
      <c r="W232" s="32"/>
      <c r="X232" s="32"/>
      <c r="Y232" s="32"/>
      <c r="Z232" s="32"/>
      <c r="AA232" s="32"/>
      <c r="AB232" s="32"/>
      <c r="AC232" s="32"/>
      <c r="AD232" s="26"/>
      <c r="AE232" s="32"/>
      <c r="AF232" s="32"/>
      <c r="AG232" s="32"/>
      <c r="AH232" s="32"/>
      <c r="AI232" s="32"/>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341"/>
      <c r="BK232" s="341"/>
      <c r="BL232" s="163"/>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338"/>
      <c r="CR232" s="338"/>
      <c r="CS232" s="338"/>
      <c r="CT232" s="326"/>
      <c r="CU232" s="219"/>
      <c r="CV232" s="26"/>
      <c r="CW232" s="26"/>
      <c r="CX232" s="26"/>
      <c r="CY232" s="26"/>
      <c r="CZ232" s="26"/>
      <c r="DA232" s="26"/>
      <c r="DB232" s="26"/>
      <c r="DC232" s="26"/>
      <c r="DD232" s="219"/>
      <c r="DE232" s="26"/>
      <c r="DF232" s="26"/>
      <c r="DG232" s="26"/>
      <c r="DH232" s="26"/>
      <c r="DI232" s="26"/>
      <c r="DJ232" s="26"/>
      <c r="DK232" s="26"/>
      <c r="DL232" s="26"/>
      <c r="DM232" s="219"/>
      <c r="DN232" s="26"/>
      <c r="DO232" s="26"/>
      <c r="DP232" s="26"/>
      <c r="DQ232" s="26"/>
      <c r="DR232" s="26"/>
      <c r="DS232" s="26"/>
      <c r="DT232" s="26"/>
      <c r="DU232" s="26"/>
      <c r="DV232" s="229"/>
      <c r="DW232" s="26"/>
      <c r="DX232" s="26"/>
      <c r="DY232" s="26"/>
      <c r="DZ232" s="26"/>
      <c r="EA232" s="26"/>
      <c r="EB232" s="26"/>
      <c r="EC232" s="26"/>
      <c r="ED232" s="26"/>
      <c r="EE232" s="229"/>
      <c r="EF232" s="26"/>
      <c r="EG232" s="26"/>
      <c r="EH232" s="26"/>
      <c r="EI232" s="26"/>
      <c r="EJ232" s="26"/>
      <c r="EK232" s="26"/>
      <c r="EL232" s="26"/>
      <c r="EM232" s="26"/>
      <c r="EN232" s="229"/>
      <c r="EO232" s="26"/>
      <c r="EP232" s="26"/>
      <c r="EQ232" s="26"/>
      <c r="ER232" s="26"/>
      <c r="ES232" s="26"/>
      <c r="ET232" s="26"/>
      <c r="EU232" s="26"/>
      <c r="EV232" s="26"/>
      <c r="EW232" s="229"/>
      <c r="EX232" s="26"/>
      <c r="EY232" s="26"/>
      <c r="EZ232" s="26"/>
      <c r="FA232" s="26"/>
      <c r="FB232" s="26"/>
      <c r="FC232" s="26"/>
      <c r="FD232" s="26"/>
      <c r="FE232" s="26"/>
      <c r="FF232" s="229"/>
      <c r="FG232" s="26"/>
      <c r="FH232" s="26"/>
      <c r="FI232" s="26"/>
      <c r="FJ232" s="26"/>
      <c r="FK232" s="26"/>
      <c r="FL232" s="26"/>
      <c r="FM232" s="26"/>
      <c r="FN232" s="26"/>
      <c r="FO232" s="219"/>
      <c r="FP232" s="26"/>
      <c r="FQ232" s="26"/>
      <c r="FR232" s="26"/>
      <c r="FS232" s="26"/>
      <c r="FT232" s="26"/>
      <c r="FU232" s="26"/>
      <c r="FV232" s="26"/>
      <c r="FW232" s="26"/>
      <c r="FX232" s="229"/>
      <c r="FY232" s="26"/>
      <c r="FZ232" s="26"/>
      <c r="GA232" s="26"/>
      <c r="GB232" s="26"/>
      <c r="GC232" s="26"/>
      <c r="GD232" s="26"/>
      <c r="GE232" s="26"/>
      <c r="GF232" s="26"/>
      <c r="GG232" s="229"/>
      <c r="GH232" s="26"/>
      <c r="GI232" s="26"/>
      <c r="GJ232" s="26"/>
      <c r="GK232" s="26"/>
      <c r="GL232" s="26"/>
      <c r="GM232" s="26"/>
      <c r="GN232" s="26"/>
      <c r="GO232" s="26"/>
      <c r="GP232" s="229"/>
      <c r="GQ232" s="229"/>
      <c r="GR232" s="229"/>
      <c r="GS232" s="229"/>
      <c r="GT232" s="229"/>
      <c r="GU232" s="229"/>
      <c r="GV232" s="229"/>
      <c r="GW232" s="229"/>
      <c r="GX232" s="229"/>
      <c r="GY232" s="229"/>
      <c r="GZ232" s="229"/>
      <c r="HA232" s="143">
        <f t="shared" si="214"/>
        <v>0</v>
      </c>
      <c r="HB232" s="44">
        <f t="shared" si="215"/>
        <v>0</v>
      </c>
      <c r="HC232" s="44">
        <f t="shared" si="216"/>
        <v>0</v>
      </c>
      <c r="HD232" s="44">
        <f t="shared" si="217"/>
        <v>0</v>
      </c>
      <c r="HE232" s="44">
        <f t="shared" si="218"/>
        <v>0</v>
      </c>
      <c r="HF232" s="44"/>
      <c r="HG232" s="26"/>
      <c r="HH232" s="262"/>
      <c r="HI232" s="14" t="str">
        <f t="shared" si="219"/>
        <v>не выпущено</v>
      </c>
      <c r="HJ232" s="41" t="str">
        <f t="shared" si="220"/>
        <v>-</v>
      </c>
      <c r="HK232" s="267" t="str">
        <f t="shared" si="221"/>
        <v>-</v>
      </c>
      <c r="HL232" s="268" t="str">
        <f t="shared" si="222"/>
        <v>-</v>
      </c>
      <c r="HM232" s="320">
        <v>1</v>
      </c>
      <c r="HN232"/>
      <c r="HO232" s="351" t="str">
        <f t="shared" si="223"/>
        <v>---/---</v>
      </c>
      <c r="HP232" s="351" t="str">
        <f t="shared" si="224"/>
        <v>---/---</v>
      </c>
      <c r="HQ232" s="351" t="str">
        <f t="shared" si="225"/>
        <v>---/---</v>
      </c>
      <c r="HR232" s="351" t="str">
        <f t="shared" si="226"/>
        <v>---/---</v>
      </c>
      <c r="HS232" s="351" t="b">
        <f t="shared" si="227"/>
        <v>0</v>
      </c>
      <c r="HT232" s="351" t="str">
        <f t="shared" si="228"/>
        <v>---/---</v>
      </c>
      <c r="HU232" s="351" t="str">
        <f t="shared" si="229"/>
        <v>---/---</v>
      </c>
      <c r="HV232" s="351" t="str">
        <f t="shared" si="230"/>
        <v>---/---</v>
      </c>
      <c r="HW232" s="351" t="str">
        <f t="shared" si="231"/>
        <v>---/---</v>
      </c>
      <c r="HX232" s="351" t="str">
        <f t="shared" si="232"/>
        <v>---/---</v>
      </c>
      <c r="HY232" s="364"/>
      <c r="HZ232" s="361" t="str">
        <f t="shared" si="233"/>
        <v>---/---</v>
      </c>
      <c r="IA232" s="361" t="str">
        <f t="shared" si="234"/>
        <v>---/---</v>
      </c>
      <c r="IB232" s="361" t="str">
        <f t="shared" si="235"/>
        <v>---/---</v>
      </c>
      <c r="IC232" s="361" t="str">
        <f t="shared" si="236"/>
        <v>---/---</v>
      </c>
      <c r="ID232" s="351" t="str">
        <f t="shared" si="237"/>
        <v>---/---</v>
      </c>
      <c r="IE232" s="351" t="s">
        <v>897</v>
      </c>
      <c r="IF232" s="356"/>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row>
    <row r="233" spans="1:287" s="1" customFormat="1" ht="57" customHeight="1">
      <c r="A233" s="15"/>
      <c r="B233" s="31" t="s">
        <v>164</v>
      </c>
      <c r="C233" s="31" t="s">
        <v>165</v>
      </c>
      <c r="D233" s="14"/>
      <c r="E233" s="14"/>
      <c r="F233" s="14"/>
      <c r="G233" s="14"/>
      <c r="H233" s="14" t="s">
        <v>723</v>
      </c>
      <c r="I233" s="14" t="s">
        <v>724</v>
      </c>
      <c r="J233" s="14"/>
      <c r="K233" s="14"/>
      <c r="L233" s="14"/>
      <c r="M233" s="14"/>
      <c r="N233" s="14"/>
      <c r="O233" s="14"/>
      <c r="P233" s="14" t="s">
        <v>727</v>
      </c>
      <c r="Q233" s="14" t="s">
        <v>728</v>
      </c>
      <c r="R233" s="14" t="s">
        <v>215</v>
      </c>
      <c r="S233" s="14" t="s">
        <v>399</v>
      </c>
      <c r="T233" s="14" t="s">
        <v>408</v>
      </c>
      <c r="U233" s="14" t="s">
        <v>166</v>
      </c>
      <c r="V233" s="14"/>
      <c r="W233" s="31" t="str">
        <f>CONCATENATE(X233,"-",Y233,"-",Z233,AA233,,AB233,"-",AC233)</f>
        <v>4-11-JGMCN-0001</v>
      </c>
      <c r="X233" s="31">
        <v>4</v>
      </c>
      <c r="Y233" s="31" t="s">
        <v>190</v>
      </c>
      <c r="Z233" s="31" t="s">
        <v>188</v>
      </c>
      <c r="AA233" s="31" t="s">
        <v>333</v>
      </c>
      <c r="AB233" s="31" t="s">
        <v>332</v>
      </c>
      <c r="AC233" s="31" t="s">
        <v>194</v>
      </c>
      <c r="AD233" s="14"/>
      <c r="AE233" s="31">
        <v>3</v>
      </c>
      <c r="AF233" s="31" t="s">
        <v>189</v>
      </c>
      <c r="AG233" s="31" t="s">
        <v>190</v>
      </c>
      <c r="AH233" s="31">
        <v>422</v>
      </c>
      <c r="AI233" s="31" t="s">
        <v>231</v>
      </c>
      <c r="AJ233" s="14"/>
      <c r="AK233" s="14"/>
      <c r="AL233" s="14" t="s">
        <v>128</v>
      </c>
      <c r="AM233" s="14"/>
      <c r="AN233" s="14" t="s">
        <v>175</v>
      </c>
      <c r="AO233" s="14" t="str">
        <f>CONCATENATE("0055-",B233,"-",C233,"-","4",".",AE233,".",AF233,".",AG233,".",AH233,"-",AL233,".",AN233,"-",AI233)</f>
        <v>0055-CPC-GA1-4.3.3.11.422-ATH2.RD-0012</v>
      </c>
      <c r="AP233" s="14" t="str">
        <f>CONCATENATE("0055-",B233,"-",C233,"-","4",".",AE233,".",AF233,".",AG233,".",AH233,"-",AL233,"-",AN233,"-",AI233,"_",BD233,"_",U233)</f>
        <v>0055-CPC-GA1-4.3.3.11.422-ATH2-RD-0012_A1_ER</v>
      </c>
      <c r="AQ233" s="21" t="s">
        <v>356</v>
      </c>
      <c r="AR233" s="21" t="s">
        <v>430</v>
      </c>
      <c r="AS233" s="21" t="s">
        <v>425</v>
      </c>
      <c r="AT233" s="21" t="s">
        <v>424</v>
      </c>
      <c r="AU233" s="21" t="s">
        <v>349</v>
      </c>
      <c r="AV233" s="21" t="s">
        <v>365</v>
      </c>
      <c r="AW233" s="21" t="str">
        <f>CONCATENATE(AQ233," ",AS233,CHAR(10),W233,CHAR(10),AU233)</f>
        <v>AGDS Marshalling Cabinet for NON-IS channels 
4-11-JGMCN-0001
List of drawings</v>
      </c>
      <c r="AX233" s="21" t="str">
        <f>CONCATENATE(AR233," ",AT233,CHAR(10),W233,CHAR(10),AV233)</f>
        <v>Шкаф кроссовый АСКЗ, аналоговые и дискретные сигналы, неискробезопасный
4-11-JGMCN-0001
Ведомость документов</v>
      </c>
      <c r="AY233" s="14"/>
      <c r="AZ233" s="14" t="s">
        <v>798</v>
      </c>
      <c r="BA233" s="14" t="s">
        <v>600</v>
      </c>
      <c r="BB233" s="14" t="str">
        <f t="shared" si="239"/>
        <v>A1</v>
      </c>
      <c r="BC233" s="14" t="str">
        <f t="shared" ref="BC233:BC237" si="242">IF(OR(BB233="A1",BB233="B1",BB233="C1",BB233="D1",BB233="E1",BB233="F1",BB233="G1",BB233="H1"),"IFR",IF(OR(BB233="00",BB233="01",BB233="02",BB233="03",BB233="04",BB233="05"),"IFU","-"))</f>
        <v>IFR</v>
      </c>
      <c r="BD233" s="14" t="str">
        <f>BB233</f>
        <v>A1</v>
      </c>
      <c r="BE233" s="14"/>
      <c r="BF233" s="14"/>
      <c r="BG233" s="20"/>
      <c r="BH233" s="14"/>
      <c r="BI233" s="14"/>
      <c r="BJ233" s="336">
        <v>44088</v>
      </c>
      <c r="BK233" s="336">
        <f ca="1">IF(BM233&gt;0,BL233,IF(BJ233&lt;TODAY(),TODAY()+10,BJ233))</f>
        <v>43987</v>
      </c>
      <c r="BL233" s="41">
        <v>43987</v>
      </c>
      <c r="BM233" s="14" t="s">
        <v>860</v>
      </c>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336">
        <f>WORKDAY(BJ233,20)</f>
        <v>44116</v>
      </c>
      <c r="CR233" s="336">
        <f ca="1">IF(BM233&gt;0,WORKDAY(BK233,20),"-")</f>
        <v>44015</v>
      </c>
      <c r="CS233" s="336">
        <v>44033</v>
      </c>
      <c r="CT233" s="325" t="s">
        <v>905</v>
      </c>
      <c r="CU233" s="143">
        <v>1</v>
      </c>
      <c r="CV233" s="41">
        <f>WORKDAY(CQ233,10)</f>
        <v>44130</v>
      </c>
      <c r="CW233" s="41">
        <f ca="1">IF(CT233&gt;0,WORKDAY(CR233,10),"-")</f>
        <v>44029</v>
      </c>
      <c r="CX233" s="14"/>
      <c r="CY233" s="14"/>
      <c r="CZ233" s="41" t="str">
        <f>IF(CY233&gt;0,WORKDAY(CV233,10),"-")</f>
        <v>-</v>
      </c>
      <c r="DA233" s="41" t="str">
        <f>IF(CY233&gt;0,WORKDAY(CW233,10),"-")</f>
        <v>-</v>
      </c>
      <c r="DB233" s="14"/>
      <c r="DC233" s="14"/>
      <c r="DD233" s="143"/>
      <c r="DE233" s="41" t="str">
        <f>IF(DC233&gt;0,WORKDAY(CZ233,10),"-")</f>
        <v>-</v>
      </c>
      <c r="DF233" s="41" t="str">
        <f>IF(DC233&gt;0,WORKDAY(DA233,10),"-")</f>
        <v>-</v>
      </c>
      <c r="DG233" s="14"/>
      <c r="DH233" s="14"/>
      <c r="DI233" s="41" t="str">
        <f>IF(DH233&gt;0,WORKDAY(DE233,10),"-")</f>
        <v>-</v>
      </c>
      <c r="DJ233" s="41" t="str">
        <f>IF(DH233&gt;0,WORKDAY(DF233,10),"-")</f>
        <v>-</v>
      </c>
      <c r="DK233" s="14"/>
      <c r="DL233" s="14"/>
      <c r="DM233" s="143"/>
      <c r="DN233" s="41" t="str">
        <f>IF(DL233&gt;0,WORKDAY(DI233,10),"-")</f>
        <v>-</v>
      </c>
      <c r="DO233" s="41" t="str">
        <f>IF(DL233&gt;0,WORKDAY(DJ233,10),"-")</f>
        <v>-</v>
      </c>
      <c r="DP233" s="14"/>
      <c r="DQ233" s="14"/>
      <c r="DR233" s="41" t="str">
        <f>IF(DQ233&gt;0,WORKDAY(DN233,10),"-")</f>
        <v>-</v>
      </c>
      <c r="DS233" s="41" t="str">
        <f>IF(DQ233&gt;0,WORKDAY(DO233,10),"-")</f>
        <v>-</v>
      </c>
      <c r="DT233" s="14"/>
      <c r="DU233" s="14"/>
      <c r="DV233" s="205"/>
      <c r="DW233" s="41" t="str">
        <f>IF(DU233&gt;0,WORKDAY(DR233,10),"-")</f>
        <v>-</v>
      </c>
      <c r="DX233" s="41" t="str">
        <f>IF(DU233&gt;0,WORKDAY(DS233,10),"-")</f>
        <v>-</v>
      </c>
      <c r="DY233" s="14"/>
      <c r="DZ233" s="14"/>
      <c r="EA233" s="41" t="str">
        <f>IF(DZ233&gt;0,WORKDAY(DW233,10),"-")</f>
        <v>-</v>
      </c>
      <c r="EB233" s="41" t="str">
        <f>IF(DZ233&gt;0,WORKDAY(DX233,10),"-")</f>
        <v>-</v>
      </c>
      <c r="EC233" s="14"/>
      <c r="ED233" s="14"/>
      <c r="EE233" s="205"/>
      <c r="EF233" s="41" t="str">
        <f>IF(ED233&gt;0,WORKDAY(EA233,10),"-")</f>
        <v>-</v>
      </c>
      <c r="EG233" s="41" t="str">
        <f>IF(ED233&gt;0,WORKDAY(EB233,10),"-")</f>
        <v>-</v>
      </c>
      <c r="EH233" s="14"/>
      <c r="EI233" s="14"/>
      <c r="EJ233" s="41" t="str">
        <f>IF(EI233&gt;0,WORKDAY(EF233,10),"-")</f>
        <v>-</v>
      </c>
      <c r="EK233" s="41" t="str">
        <f>IF(EI233&gt;0,WORKDAY(EG233,10),"-")</f>
        <v>-</v>
      </c>
      <c r="EL233" s="14"/>
      <c r="EM233" s="14"/>
      <c r="EN233" s="205"/>
      <c r="EO233" s="41" t="str">
        <f>IF(EM233&gt;0,WORKDAY(EJ233,10),"-")</f>
        <v>-</v>
      </c>
      <c r="EP233" s="41" t="str">
        <f>IF(EM233&gt;0,WORKDAY(EK233,10),"-")</f>
        <v>-</v>
      </c>
      <c r="EQ233" s="14"/>
      <c r="ER233" s="14"/>
      <c r="ES233" s="41" t="str">
        <f>IF(ER233&gt;0,WORKDAY(EO233,10),"-")</f>
        <v>-</v>
      </c>
      <c r="ET233" s="41" t="str">
        <f>IF(ER233&gt;0,WORKDAY(EP233,10),"-")</f>
        <v>-</v>
      </c>
      <c r="EU233" s="14"/>
      <c r="EV233" s="14"/>
      <c r="EW233" s="205"/>
      <c r="EX233" s="41" t="str">
        <f>IF(EV233&gt;0,WORKDAY(ES233,10),"-")</f>
        <v>-</v>
      </c>
      <c r="EY233" s="41" t="str">
        <f>IF(EV233&gt;0,WORKDAY(ET233,10),"-")</f>
        <v>-</v>
      </c>
      <c r="EZ233" s="14"/>
      <c r="FA233" s="14"/>
      <c r="FB233" s="41" t="str">
        <f>IF(FA233&gt;0,WORKDAY(EX233,10),"-")</f>
        <v>-</v>
      </c>
      <c r="FC233" s="41" t="str">
        <f>IF(FA233&gt;0,WORKDAY(EY233,10),"-")</f>
        <v>-</v>
      </c>
      <c r="FD233" s="14"/>
      <c r="FE233" s="14"/>
      <c r="FF233" s="295"/>
      <c r="FG233" s="41">
        <v>43622</v>
      </c>
      <c r="FH233" s="41">
        <f ca="1">IF(BK233&gt;0,IF(DH233&gt;0,WORKDAY(DG233,20),IF(CY233&gt;0,WORKDAY(CX233,30),IF(CT233&gt;0,WORKDAY(CS233,40),FG233))),"-")</f>
        <v>44089</v>
      </c>
      <c r="FI233" s="41"/>
      <c r="FJ233" s="14"/>
      <c r="FK233" s="41" t="str">
        <f>IF(FJ233&gt;0,WORKDAY(FG233,10),"-")</f>
        <v>-</v>
      </c>
      <c r="FL233" s="41" t="str">
        <f>IF(FJ233&gt;0,WORKDAY(FH233,10),"-")</f>
        <v>-</v>
      </c>
      <c r="FM233" s="14"/>
      <c r="FN233" s="14"/>
      <c r="FO233" s="143"/>
      <c r="FP233" s="41">
        <v>43622</v>
      </c>
      <c r="FQ233" s="41" t="str">
        <f>IF(BT233&gt;0,IF(DQ233&gt;0,WORKDAY(DP233,20),IF(DH233&gt;0,WORKDAY(DG233,30),IF(DC233&gt;0,WORKDAY(DB233,40),FP233))),"-")</f>
        <v>-</v>
      </c>
      <c r="FR233" s="14"/>
      <c r="FS233" s="14"/>
      <c r="FT233" s="41" t="str">
        <f>IF(FS233&gt;0,WORKDAY(FP233,10),"-")</f>
        <v>-</v>
      </c>
      <c r="FU233" s="41" t="str">
        <f>IF(FS233&gt;0,WORKDAY(FQ233,10),"-")</f>
        <v>-</v>
      </c>
      <c r="FV233" s="14"/>
      <c r="FW233" s="14"/>
      <c r="FX233" s="205"/>
      <c r="FY233" s="41">
        <v>43622</v>
      </c>
      <c r="FZ233" s="41" t="str">
        <f>IF(CC233&gt;0,IF(DZ233&gt;0,WORKDAY(DY233,20),IF(DQ233&gt;0,WORKDAY(DP233,30),IF(DL233&gt;0,WORKDAY(DK233,40),FY233))),"-")</f>
        <v>-</v>
      </c>
      <c r="GA233" s="14"/>
      <c r="GB233" s="14"/>
      <c r="GC233" s="41" t="str">
        <f>IF(GB233&gt;0,WORKDAY(FY233,10),"-")</f>
        <v>-</v>
      </c>
      <c r="GD233" s="41" t="str">
        <f>IF(GB233&gt;0,WORKDAY(FZ233,10),"-")</f>
        <v>-</v>
      </c>
      <c r="GE233" s="14"/>
      <c r="GF233" s="14"/>
      <c r="GG233" s="205"/>
      <c r="GH233" s="41"/>
      <c r="GI233" s="41"/>
      <c r="GJ233" s="14"/>
      <c r="GK233" s="14"/>
      <c r="GL233" s="41" t="str">
        <f>IF(GK233&gt;0,WORKDAY(GH233,10),"-")</f>
        <v>-</v>
      </c>
      <c r="GM233" s="41" t="str">
        <f>IF(GK233&gt;0,WORKDAY(GI233,10),"-")</f>
        <v>-</v>
      </c>
      <c r="GN233" s="14"/>
      <c r="GO233" s="14"/>
      <c r="GP233" s="228"/>
      <c r="GQ233" s="295"/>
      <c r="GR233" s="295"/>
      <c r="GS233" s="295"/>
      <c r="GT233" s="295"/>
      <c r="GU233" s="295"/>
      <c r="GV233" s="295"/>
      <c r="GW233" s="295"/>
      <c r="GX233" s="295"/>
      <c r="GY233" s="295"/>
      <c r="GZ233" s="147"/>
      <c r="HA233" s="143">
        <f t="shared" ca="1" si="214"/>
        <v>1</v>
      </c>
      <c r="HB233" s="44">
        <f t="shared" ca="1" si="215"/>
        <v>1.3819095477386936E-3</v>
      </c>
      <c r="HC233" s="44">
        <f t="shared" ca="1" si="216"/>
        <v>2.5125628140703518E-3</v>
      </c>
      <c r="HD233" s="44">
        <f t="shared" ca="1" si="217"/>
        <v>2.2357723577235778E-3</v>
      </c>
      <c r="HE233" s="44">
        <f t="shared" ca="1" si="218"/>
        <v>4.0650406504065045E-3</v>
      </c>
      <c r="HF233" s="44"/>
      <c r="HG233" s="44"/>
      <c r="HH233" s="261"/>
      <c r="HI233" s="14" t="str">
        <f t="shared" si="219"/>
        <v>GA</v>
      </c>
      <c r="HJ233" s="41">
        <f t="shared" si="220"/>
        <v>43987</v>
      </c>
      <c r="HK233" s="267" t="str">
        <f t="shared" si="221"/>
        <v>A1</v>
      </c>
      <c r="HL233" s="268" t="str">
        <f t="shared" si="222"/>
        <v>0055-P2-GA1-CPC-TRM-00503</v>
      </c>
      <c r="HM233" s="320">
        <v>1</v>
      </c>
      <c r="HN233" t="s">
        <v>836</v>
      </c>
      <c r="HO233" s="351">
        <f t="shared" si="223"/>
        <v>1</v>
      </c>
      <c r="HP233" s="351" t="str">
        <f t="shared" si="224"/>
        <v>не выгружено 00</v>
      </c>
      <c r="HQ233" s="351" t="str">
        <f t="shared" si="225"/>
        <v>выгружено A1</v>
      </c>
      <c r="HR233" s="351">
        <f t="shared" si="226"/>
        <v>1</v>
      </c>
      <c r="HS233" s="351" t="b">
        <f t="shared" si="227"/>
        <v>0</v>
      </c>
      <c r="HT233" s="351" t="str">
        <f t="shared" si="228"/>
        <v>Выпустить в 00</v>
      </c>
      <c r="HU233" s="351" t="str">
        <f t="shared" si="229"/>
        <v>0055-P2-CPC-GA1-TRM-00409</v>
      </c>
      <c r="HV233" s="351">
        <f t="shared" si="230"/>
        <v>43987</v>
      </c>
      <c r="HW233" s="351" t="str">
        <f t="shared" si="231"/>
        <v>0055-P2-CPC-GA1-TRM-00409</v>
      </c>
      <c r="HX233" s="351">
        <f t="shared" si="232"/>
        <v>44033</v>
      </c>
      <c r="HY233" s="364"/>
      <c r="HZ233" s="361" t="str">
        <f t="shared" si="233"/>
        <v>выгружено</v>
      </c>
      <c r="IA233" s="361" t="str">
        <f t="shared" si="234"/>
        <v>A1</v>
      </c>
      <c r="IB233" s="361">
        <f t="shared" si="235"/>
        <v>1</v>
      </c>
      <c r="IC233" s="361">
        <f t="shared" si="236"/>
        <v>1</v>
      </c>
      <c r="ID233" s="351" t="str">
        <f t="shared" si="237"/>
        <v>1</v>
      </c>
      <c r="IE233" s="351" t="s">
        <v>894</v>
      </c>
      <c r="IF233" s="356">
        <v>1</v>
      </c>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row>
    <row r="234" spans="1:287" s="1" customFormat="1" ht="57" customHeight="1">
      <c r="A234" s="15"/>
      <c r="B234" s="31" t="s">
        <v>164</v>
      </c>
      <c r="C234" s="31" t="s">
        <v>165</v>
      </c>
      <c r="D234" s="14"/>
      <c r="E234" s="14"/>
      <c r="F234" s="14"/>
      <c r="G234" s="14"/>
      <c r="H234" s="14" t="s">
        <v>723</v>
      </c>
      <c r="I234" s="14" t="s">
        <v>724</v>
      </c>
      <c r="J234" s="14"/>
      <c r="K234" s="14"/>
      <c r="L234" s="14"/>
      <c r="M234" s="14"/>
      <c r="N234" s="14"/>
      <c r="O234" s="14"/>
      <c r="P234" s="14" t="s">
        <v>727</v>
      </c>
      <c r="Q234" s="14" t="s">
        <v>728</v>
      </c>
      <c r="R234" s="14" t="s">
        <v>215</v>
      </c>
      <c r="S234" s="14" t="s">
        <v>399</v>
      </c>
      <c r="T234" s="14" t="s">
        <v>408</v>
      </c>
      <c r="U234" s="14" t="s">
        <v>166</v>
      </c>
      <c r="V234" s="14"/>
      <c r="W234" s="31" t="str">
        <f>CONCATENATE(X234,"-",Y234,"-",Z234,AA234,,AB234,"-",AC234)</f>
        <v>4-11-JGMCN-0001</v>
      </c>
      <c r="X234" s="31">
        <v>4</v>
      </c>
      <c r="Y234" s="31" t="s">
        <v>190</v>
      </c>
      <c r="Z234" s="31" t="s">
        <v>188</v>
      </c>
      <c r="AA234" s="31" t="s">
        <v>333</v>
      </c>
      <c r="AB234" s="31" t="s">
        <v>332</v>
      </c>
      <c r="AC234" s="31" t="s">
        <v>194</v>
      </c>
      <c r="AD234" s="14"/>
      <c r="AE234" s="31">
        <v>3</v>
      </c>
      <c r="AF234" s="31" t="s">
        <v>189</v>
      </c>
      <c r="AG234" s="31" t="s">
        <v>190</v>
      </c>
      <c r="AH234" s="31">
        <v>422</v>
      </c>
      <c r="AI234" s="31" t="s">
        <v>231</v>
      </c>
      <c r="AJ234" s="14"/>
      <c r="AK234" s="14"/>
      <c r="AL234" s="14" t="s">
        <v>128</v>
      </c>
      <c r="AM234" s="14"/>
      <c r="AN234" s="14" t="s">
        <v>176</v>
      </c>
      <c r="AO234" s="14" t="str">
        <f>CONCATENATE("0055-",B234,"-",C234,"-","4",".",AE234,".",AF234,".",AG234,".",AH234,"-",AL234,".",AN234,"-",AI234)</f>
        <v>0055-CPC-GA1-4.3.3.11.422-ATH2.SP-0012</v>
      </c>
      <c r="AP234" s="14" t="str">
        <f>CONCATENATE("0055-",B234,"-",C234,"-","4",".",AE234,".",AF234,".",AG234,".",AH234,"-",AL234,"-",AN234,"-",AI234,"_",BD234,"_",U234)</f>
        <v>0055-CPC-GA1-4.3.3.11.422-ATH2-SP-0012_A1_ER</v>
      </c>
      <c r="AQ234" s="21" t="s">
        <v>356</v>
      </c>
      <c r="AR234" s="21" t="s">
        <v>430</v>
      </c>
      <c r="AS234" s="21" t="s">
        <v>425</v>
      </c>
      <c r="AT234" s="21" t="s">
        <v>424</v>
      </c>
      <c r="AU234" s="21" t="s">
        <v>350</v>
      </c>
      <c r="AV234" s="21" t="s">
        <v>366</v>
      </c>
      <c r="AW234" s="21" t="str">
        <f>CONCATENATE(AQ234," ",AS234,CHAR(10),W234,CHAR(10),AU234)</f>
        <v>AGDS Marshalling Cabinet for NON-IS channels 
4-11-JGMCN-0001
List of elements</v>
      </c>
      <c r="AX234" s="21" t="str">
        <f>CONCATENATE(AR234," ",AT234,CHAR(10),W234,CHAR(10),AV234)</f>
        <v>Шкаф кроссовый АСКЗ, аналоговые и дискретные сигналы, неискробезопасный
4-11-JGMCN-0001
Перечень элементов</v>
      </c>
      <c r="AY234" s="14"/>
      <c r="AZ234" s="14" t="s">
        <v>798</v>
      </c>
      <c r="BA234" s="14" t="s">
        <v>600</v>
      </c>
      <c r="BB234" s="14" t="str">
        <f t="shared" si="239"/>
        <v>A1</v>
      </c>
      <c r="BC234" s="14" t="str">
        <f t="shared" si="242"/>
        <v>IFR</v>
      </c>
      <c r="BD234" s="14" t="str">
        <f>BB234</f>
        <v>A1</v>
      </c>
      <c r="BE234" s="14"/>
      <c r="BF234" s="14"/>
      <c r="BG234" s="20"/>
      <c r="BH234" s="14"/>
      <c r="BI234" s="14"/>
      <c r="BJ234" s="336">
        <v>44088</v>
      </c>
      <c r="BK234" s="336">
        <f ca="1">IF(BM234&gt;0,BL234,IF(BJ234&lt;TODAY(),TODAY()+10,BJ234))</f>
        <v>43987</v>
      </c>
      <c r="BL234" s="41">
        <v>43987</v>
      </c>
      <c r="BM234" s="14" t="s">
        <v>860</v>
      </c>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336">
        <f>WORKDAY(BJ234,20)</f>
        <v>44116</v>
      </c>
      <c r="CR234" s="336">
        <f ca="1">IF(BM234&gt;0,WORKDAY(BK234,20),"-")</f>
        <v>44015</v>
      </c>
      <c r="CS234" s="336">
        <v>44033</v>
      </c>
      <c r="CT234" s="325" t="s">
        <v>905</v>
      </c>
      <c r="CU234" s="143">
        <v>1</v>
      </c>
      <c r="CV234" s="41">
        <f>WORKDAY(CQ234,10)</f>
        <v>44130</v>
      </c>
      <c r="CW234" s="41">
        <f ca="1">IF(CT234&gt;0,WORKDAY(CR234,10),"-")</f>
        <v>44029</v>
      </c>
      <c r="CX234" s="14"/>
      <c r="CY234" s="14"/>
      <c r="CZ234" s="41" t="str">
        <f>IF(CY234&gt;0,WORKDAY(CV234,10),"-")</f>
        <v>-</v>
      </c>
      <c r="DA234" s="41" t="str">
        <f>IF(CY234&gt;0,WORKDAY(CW234,10),"-")</f>
        <v>-</v>
      </c>
      <c r="DB234" s="14"/>
      <c r="DC234" s="14"/>
      <c r="DD234" s="143"/>
      <c r="DE234" s="41" t="str">
        <f>IF(DC234&gt;0,WORKDAY(CZ234,10),"-")</f>
        <v>-</v>
      </c>
      <c r="DF234" s="41" t="str">
        <f>IF(DC234&gt;0,WORKDAY(DA234,10),"-")</f>
        <v>-</v>
      </c>
      <c r="DG234" s="14"/>
      <c r="DH234" s="14"/>
      <c r="DI234" s="41" t="str">
        <f>IF(DH234&gt;0,WORKDAY(DE234,10),"-")</f>
        <v>-</v>
      </c>
      <c r="DJ234" s="41" t="str">
        <f>IF(DH234&gt;0,WORKDAY(DF234,10),"-")</f>
        <v>-</v>
      </c>
      <c r="DK234" s="14"/>
      <c r="DL234" s="14"/>
      <c r="DM234" s="143"/>
      <c r="DN234" s="41" t="str">
        <f>IF(DL234&gt;0,WORKDAY(DI234,10),"-")</f>
        <v>-</v>
      </c>
      <c r="DO234" s="41" t="str">
        <f>IF(DL234&gt;0,WORKDAY(DJ234,10),"-")</f>
        <v>-</v>
      </c>
      <c r="DP234" s="14"/>
      <c r="DQ234" s="14"/>
      <c r="DR234" s="41" t="str">
        <f>IF(DQ234&gt;0,WORKDAY(DN234,10),"-")</f>
        <v>-</v>
      </c>
      <c r="DS234" s="41" t="str">
        <f>IF(DQ234&gt;0,WORKDAY(DO234,10),"-")</f>
        <v>-</v>
      </c>
      <c r="DT234" s="14"/>
      <c r="DU234" s="14"/>
      <c r="DV234" s="205"/>
      <c r="DW234" s="41" t="str">
        <f>IF(DU234&gt;0,WORKDAY(DR234,10),"-")</f>
        <v>-</v>
      </c>
      <c r="DX234" s="41" t="str">
        <f>IF(DU234&gt;0,WORKDAY(DS234,10),"-")</f>
        <v>-</v>
      </c>
      <c r="DY234" s="14"/>
      <c r="DZ234" s="14"/>
      <c r="EA234" s="41" t="str">
        <f>IF(DZ234&gt;0,WORKDAY(DW234,10),"-")</f>
        <v>-</v>
      </c>
      <c r="EB234" s="41" t="str">
        <f>IF(DZ234&gt;0,WORKDAY(DX234,10),"-")</f>
        <v>-</v>
      </c>
      <c r="EC234" s="14"/>
      <c r="ED234" s="14"/>
      <c r="EE234" s="205"/>
      <c r="EF234" s="41" t="str">
        <f>IF(ED234&gt;0,WORKDAY(EA234,10),"-")</f>
        <v>-</v>
      </c>
      <c r="EG234" s="41" t="str">
        <f>IF(ED234&gt;0,WORKDAY(EB234,10),"-")</f>
        <v>-</v>
      </c>
      <c r="EH234" s="14"/>
      <c r="EI234" s="14"/>
      <c r="EJ234" s="41" t="str">
        <f>IF(EI234&gt;0,WORKDAY(EF234,10),"-")</f>
        <v>-</v>
      </c>
      <c r="EK234" s="41" t="str">
        <f>IF(EI234&gt;0,WORKDAY(EG234,10),"-")</f>
        <v>-</v>
      </c>
      <c r="EL234" s="14"/>
      <c r="EM234" s="14"/>
      <c r="EN234" s="205"/>
      <c r="EO234" s="41" t="str">
        <f>IF(EM234&gt;0,WORKDAY(EJ234,10),"-")</f>
        <v>-</v>
      </c>
      <c r="EP234" s="41" t="str">
        <f>IF(EM234&gt;0,WORKDAY(EK234,10),"-")</f>
        <v>-</v>
      </c>
      <c r="EQ234" s="14"/>
      <c r="ER234" s="14"/>
      <c r="ES234" s="41" t="str">
        <f>IF(ER234&gt;0,WORKDAY(EO234,10),"-")</f>
        <v>-</v>
      </c>
      <c r="ET234" s="41" t="str">
        <f>IF(ER234&gt;0,WORKDAY(EP234,10),"-")</f>
        <v>-</v>
      </c>
      <c r="EU234" s="14"/>
      <c r="EV234" s="14"/>
      <c r="EW234" s="205"/>
      <c r="EX234" s="41" t="str">
        <f>IF(EV234&gt;0,WORKDAY(ES234,10),"-")</f>
        <v>-</v>
      </c>
      <c r="EY234" s="41" t="str">
        <f>IF(EV234&gt;0,WORKDAY(ET234,10),"-")</f>
        <v>-</v>
      </c>
      <c r="EZ234" s="14"/>
      <c r="FA234" s="14"/>
      <c r="FB234" s="41" t="str">
        <f>IF(FA234&gt;0,WORKDAY(EX234,10),"-")</f>
        <v>-</v>
      </c>
      <c r="FC234" s="41" t="str">
        <f>IF(FA234&gt;0,WORKDAY(EY234,10),"-")</f>
        <v>-</v>
      </c>
      <c r="FD234" s="14"/>
      <c r="FE234" s="14"/>
      <c r="FF234" s="295"/>
      <c r="FG234" s="41">
        <v>43622</v>
      </c>
      <c r="FH234" s="41">
        <f ca="1">IF(BK234&gt;0,IF(DH234&gt;0,WORKDAY(DG234,20),IF(CY234&gt;0,WORKDAY(CX234,30),IF(CT234&gt;0,WORKDAY(CS234,40),FG234))),"-")</f>
        <v>44089</v>
      </c>
      <c r="FI234" s="41"/>
      <c r="FJ234" s="14"/>
      <c r="FK234" s="41" t="str">
        <f>IF(FJ234&gt;0,WORKDAY(FG234,10),"-")</f>
        <v>-</v>
      </c>
      <c r="FL234" s="41" t="str">
        <f>IF(FJ234&gt;0,WORKDAY(FH234,10),"-")</f>
        <v>-</v>
      </c>
      <c r="FM234" s="14"/>
      <c r="FN234" s="14"/>
      <c r="FO234" s="143"/>
      <c r="FP234" s="41">
        <v>43622</v>
      </c>
      <c r="FQ234" s="41" t="str">
        <f>IF(BT234&gt;0,IF(DQ234&gt;0,WORKDAY(DP234,20),IF(DH234&gt;0,WORKDAY(DG234,30),IF(DC234&gt;0,WORKDAY(DB234,40),FP234))),"-")</f>
        <v>-</v>
      </c>
      <c r="FR234" s="14"/>
      <c r="FS234" s="14"/>
      <c r="FT234" s="41" t="str">
        <f>IF(FS234&gt;0,WORKDAY(FP234,10),"-")</f>
        <v>-</v>
      </c>
      <c r="FU234" s="41" t="str">
        <f>IF(FS234&gt;0,WORKDAY(FQ234,10),"-")</f>
        <v>-</v>
      </c>
      <c r="FV234" s="14"/>
      <c r="FW234" s="14"/>
      <c r="FX234" s="205"/>
      <c r="FY234" s="41">
        <v>43622</v>
      </c>
      <c r="FZ234" s="41" t="str">
        <f>IF(CC234&gt;0,IF(DZ234&gt;0,WORKDAY(DY234,20),IF(DQ234&gt;0,WORKDAY(DP234,30),IF(DL234&gt;0,WORKDAY(DK234,40),FY234))),"-")</f>
        <v>-</v>
      </c>
      <c r="GA234" s="14"/>
      <c r="GB234" s="14"/>
      <c r="GC234" s="41" t="str">
        <f>IF(GB234&gt;0,WORKDAY(FY234,10),"-")</f>
        <v>-</v>
      </c>
      <c r="GD234" s="41" t="str">
        <f>IF(GB234&gt;0,WORKDAY(FZ234,10),"-")</f>
        <v>-</v>
      </c>
      <c r="GE234" s="14"/>
      <c r="GF234" s="14"/>
      <c r="GG234" s="205"/>
      <c r="GH234" s="41"/>
      <c r="GI234" s="41"/>
      <c r="GJ234" s="14"/>
      <c r="GK234" s="14"/>
      <c r="GL234" s="41" t="str">
        <f>IF(GK234&gt;0,WORKDAY(GH234,10),"-")</f>
        <v>-</v>
      </c>
      <c r="GM234" s="41" t="str">
        <f>IF(GK234&gt;0,WORKDAY(GI234,10),"-")</f>
        <v>-</v>
      </c>
      <c r="GN234" s="14"/>
      <c r="GO234" s="14"/>
      <c r="GP234" s="228"/>
      <c r="GQ234" s="295"/>
      <c r="GR234" s="295"/>
      <c r="GS234" s="295"/>
      <c r="GT234" s="295"/>
      <c r="GU234" s="295"/>
      <c r="GV234" s="295"/>
      <c r="GW234" s="295"/>
      <c r="GX234" s="295"/>
      <c r="GY234" s="295"/>
      <c r="GZ234" s="147"/>
      <c r="HA234" s="143">
        <f t="shared" ca="1" si="214"/>
        <v>1</v>
      </c>
      <c r="HB234" s="44">
        <f t="shared" ca="1" si="215"/>
        <v>1.3819095477386936E-3</v>
      </c>
      <c r="HC234" s="44">
        <f t="shared" ca="1" si="216"/>
        <v>2.5125628140703518E-3</v>
      </c>
      <c r="HD234" s="44">
        <f t="shared" ca="1" si="217"/>
        <v>2.2357723577235778E-3</v>
      </c>
      <c r="HE234" s="44">
        <f t="shared" ca="1" si="218"/>
        <v>4.0650406504065045E-3</v>
      </c>
      <c r="HF234" s="44"/>
      <c r="HG234" s="44"/>
      <c r="HH234" s="261"/>
      <c r="HI234" s="14" t="str">
        <f t="shared" si="219"/>
        <v>GA</v>
      </c>
      <c r="HJ234" s="41">
        <f t="shared" si="220"/>
        <v>43987</v>
      </c>
      <c r="HK234" s="267" t="str">
        <f t="shared" si="221"/>
        <v>A1</v>
      </c>
      <c r="HL234" s="268" t="str">
        <f t="shared" si="222"/>
        <v>0055-P2-GA1-CPC-TRM-00503</v>
      </c>
      <c r="HM234" s="320">
        <v>1</v>
      </c>
      <c r="HN234" t="s">
        <v>836</v>
      </c>
      <c r="HO234" s="351">
        <f t="shared" si="223"/>
        <v>1</v>
      </c>
      <c r="HP234" s="351" t="str">
        <f t="shared" si="224"/>
        <v>не выгружено 00</v>
      </c>
      <c r="HQ234" s="351" t="str">
        <f t="shared" si="225"/>
        <v>выгружено A1</v>
      </c>
      <c r="HR234" s="351">
        <f t="shared" si="226"/>
        <v>1</v>
      </c>
      <c r="HS234" s="351" t="b">
        <f t="shared" si="227"/>
        <v>0</v>
      </c>
      <c r="HT234" s="351" t="str">
        <f t="shared" si="228"/>
        <v>Выпустить в 00</v>
      </c>
      <c r="HU234" s="351" t="str">
        <f t="shared" si="229"/>
        <v>0055-P2-CPC-GA1-TRM-00409</v>
      </c>
      <c r="HV234" s="351">
        <f t="shared" si="230"/>
        <v>43987</v>
      </c>
      <c r="HW234" s="351" t="str">
        <f t="shared" si="231"/>
        <v>0055-P2-CPC-GA1-TRM-00409</v>
      </c>
      <c r="HX234" s="351">
        <f t="shared" si="232"/>
        <v>44033</v>
      </c>
      <c r="HY234" s="364"/>
      <c r="HZ234" s="361" t="str">
        <f t="shared" si="233"/>
        <v>выгружено</v>
      </c>
      <c r="IA234" s="361" t="str">
        <f t="shared" si="234"/>
        <v>A1</v>
      </c>
      <c r="IB234" s="361">
        <f t="shared" si="235"/>
        <v>1</v>
      </c>
      <c r="IC234" s="361">
        <f t="shared" si="236"/>
        <v>1</v>
      </c>
      <c r="ID234" s="351" t="str">
        <f t="shared" si="237"/>
        <v>1</v>
      </c>
      <c r="IE234" s="351" t="s">
        <v>894</v>
      </c>
      <c r="IF234" s="356">
        <v>1</v>
      </c>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row>
    <row r="235" spans="1:287" s="1" customFormat="1" ht="57" customHeight="1">
      <c r="A235" s="15"/>
      <c r="B235" s="31" t="s">
        <v>164</v>
      </c>
      <c r="C235" s="31" t="s">
        <v>165</v>
      </c>
      <c r="D235" s="14"/>
      <c r="E235" s="14"/>
      <c r="F235" s="14"/>
      <c r="G235" s="14"/>
      <c r="H235" s="14" t="s">
        <v>723</v>
      </c>
      <c r="I235" s="14" t="s">
        <v>724</v>
      </c>
      <c r="J235" s="14"/>
      <c r="K235" s="14"/>
      <c r="L235" s="14"/>
      <c r="M235" s="14"/>
      <c r="N235" s="14"/>
      <c r="O235" s="14"/>
      <c r="P235" s="14" t="s">
        <v>727</v>
      </c>
      <c r="Q235" s="14" t="s">
        <v>728</v>
      </c>
      <c r="R235" s="14" t="s">
        <v>215</v>
      </c>
      <c r="S235" s="14" t="s">
        <v>399</v>
      </c>
      <c r="T235" s="14" t="s">
        <v>408</v>
      </c>
      <c r="U235" s="14" t="s">
        <v>166</v>
      </c>
      <c r="V235" s="14"/>
      <c r="W235" s="31" t="str">
        <f>CONCATENATE(X235,"-",Y235,"-",Z235,AA235,,AB235,"-",AC235)</f>
        <v>4-11-JGMCN-0001</v>
      </c>
      <c r="X235" s="31">
        <v>4</v>
      </c>
      <c r="Y235" s="31" t="s">
        <v>190</v>
      </c>
      <c r="Z235" s="31" t="s">
        <v>188</v>
      </c>
      <c r="AA235" s="31" t="s">
        <v>333</v>
      </c>
      <c r="AB235" s="31" t="s">
        <v>332</v>
      </c>
      <c r="AC235" s="31" t="s">
        <v>194</v>
      </c>
      <c r="AD235" s="14"/>
      <c r="AE235" s="31">
        <v>3</v>
      </c>
      <c r="AF235" s="31" t="s">
        <v>189</v>
      </c>
      <c r="AG235" s="31" t="s">
        <v>190</v>
      </c>
      <c r="AH235" s="31">
        <v>422</v>
      </c>
      <c r="AI235" s="31" t="s">
        <v>231</v>
      </c>
      <c r="AJ235" s="14"/>
      <c r="AK235" s="14"/>
      <c r="AL235" s="14" t="s">
        <v>128</v>
      </c>
      <c r="AM235" s="14"/>
      <c r="AN235" s="14" t="s">
        <v>177</v>
      </c>
      <c r="AO235" s="14" t="str">
        <f>CONCATENATE("0055-",B235,"-",C235,"-","4",".",AE235,".",AF235,".",AG235,".",AH235,"-",AL235,".",AN235,"-",AI235)</f>
        <v>0055-CPC-GA1-4.3.3.11.422-ATH2.V0-0012</v>
      </c>
      <c r="AP235" s="14" t="str">
        <f>CONCATENATE("0055-",B235,"-",C235,"-","4",".",AE235,".",AF235,".",AG235,".",AH235,"-",AL235,"-",AN235,"-",AI235,"_",BD235,"_",U235)</f>
        <v>0055-CPC-GA1-4.3.3.11.422-ATH2-V0-0012_A1_ER</v>
      </c>
      <c r="AQ235" s="21" t="s">
        <v>356</v>
      </c>
      <c r="AR235" s="21" t="s">
        <v>430</v>
      </c>
      <c r="AS235" s="21" t="s">
        <v>425</v>
      </c>
      <c r="AT235" s="21" t="s">
        <v>424</v>
      </c>
      <c r="AU235" s="21" t="s">
        <v>351</v>
      </c>
      <c r="AV235" s="21" t="s">
        <v>367</v>
      </c>
      <c r="AW235" s="21" t="str">
        <f>CONCATENATE(AQ235," ",AS235,CHAR(10),W235,CHAR(10),AU235)</f>
        <v>AGDS Marshalling Cabinet for NON-IS channels 
4-11-JGMCN-0001
General view drawings</v>
      </c>
      <c r="AX235" s="21" t="str">
        <f>CONCATENATE(AR235," ",AT235,CHAR(10),W235,CHAR(10),AV235)</f>
        <v>Шкаф кроссовый АСКЗ, аналоговые и дискретные сигналы, неискробезопасный
4-11-JGMCN-0001
Чертеж общего вида</v>
      </c>
      <c r="AY235" s="14"/>
      <c r="AZ235" s="14" t="s">
        <v>798</v>
      </c>
      <c r="BA235" s="14" t="s">
        <v>600</v>
      </c>
      <c r="BB235" s="14" t="str">
        <f t="shared" si="239"/>
        <v>A1</v>
      </c>
      <c r="BC235" s="14" t="str">
        <f t="shared" si="242"/>
        <v>IFR</v>
      </c>
      <c r="BD235" s="14" t="str">
        <f>BB235</f>
        <v>A1</v>
      </c>
      <c r="BE235" s="14"/>
      <c r="BF235" s="14"/>
      <c r="BG235" s="20"/>
      <c r="BH235" s="14"/>
      <c r="BI235" s="14"/>
      <c r="BJ235" s="336">
        <v>44088</v>
      </c>
      <c r="BK235" s="336">
        <f ca="1">IF(BM235&gt;0,BL235,IF(BJ235&lt;TODAY(),TODAY()+10,BJ235))</f>
        <v>43987</v>
      </c>
      <c r="BL235" s="41">
        <v>43987</v>
      </c>
      <c r="BM235" s="14" t="s">
        <v>860</v>
      </c>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336">
        <f>WORKDAY(BJ235,20)</f>
        <v>44116</v>
      </c>
      <c r="CR235" s="336">
        <f ca="1">IF(BM235&gt;0,WORKDAY(BK235,20),"-")</f>
        <v>44015</v>
      </c>
      <c r="CS235" s="336">
        <v>44033</v>
      </c>
      <c r="CT235" s="325" t="s">
        <v>905</v>
      </c>
      <c r="CU235" s="143">
        <v>1</v>
      </c>
      <c r="CV235" s="41">
        <f>WORKDAY(CQ235,10)</f>
        <v>44130</v>
      </c>
      <c r="CW235" s="41">
        <f ca="1">IF(CT235&gt;0,WORKDAY(CR235,10),"-")</f>
        <v>44029</v>
      </c>
      <c r="CX235" s="14"/>
      <c r="CY235" s="14"/>
      <c r="CZ235" s="41" t="str">
        <f>IF(CY235&gt;0,WORKDAY(CV235,10),"-")</f>
        <v>-</v>
      </c>
      <c r="DA235" s="41" t="str">
        <f>IF(CY235&gt;0,WORKDAY(CW235,10),"-")</f>
        <v>-</v>
      </c>
      <c r="DB235" s="14"/>
      <c r="DC235" s="14"/>
      <c r="DD235" s="143"/>
      <c r="DE235" s="41" t="str">
        <f>IF(DC235&gt;0,WORKDAY(CZ235,10),"-")</f>
        <v>-</v>
      </c>
      <c r="DF235" s="41" t="str">
        <f>IF(DC235&gt;0,WORKDAY(DA235,10),"-")</f>
        <v>-</v>
      </c>
      <c r="DG235" s="14"/>
      <c r="DH235" s="14"/>
      <c r="DI235" s="41" t="str">
        <f>IF(DH235&gt;0,WORKDAY(DE235,10),"-")</f>
        <v>-</v>
      </c>
      <c r="DJ235" s="41" t="str">
        <f>IF(DH235&gt;0,WORKDAY(DF235,10),"-")</f>
        <v>-</v>
      </c>
      <c r="DK235" s="14"/>
      <c r="DL235" s="14"/>
      <c r="DM235" s="143"/>
      <c r="DN235" s="41" t="str">
        <f>IF(DL235&gt;0,WORKDAY(DI235,10),"-")</f>
        <v>-</v>
      </c>
      <c r="DO235" s="41" t="str">
        <f>IF(DL235&gt;0,WORKDAY(DJ235,10),"-")</f>
        <v>-</v>
      </c>
      <c r="DP235" s="14"/>
      <c r="DQ235" s="14"/>
      <c r="DR235" s="41" t="str">
        <f>IF(DQ235&gt;0,WORKDAY(DN235,10),"-")</f>
        <v>-</v>
      </c>
      <c r="DS235" s="41" t="str">
        <f>IF(DQ235&gt;0,WORKDAY(DO235,10),"-")</f>
        <v>-</v>
      </c>
      <c r="DT235" s="14"/>
      <c r="DU235" s="14"/>
      <c r="DV235" s="205"/>
      <c r="DW235" s="41" t="str">
        <f>IF(DU235&gt;0,WORKDAY(DR235,10),"-")</f>
        <v>-</v>
      </c>
      <c r="DX235" s="41" t="str">
        <f>IF(DU235&gt;0,WORKDAY(DS235,10),"-")</f>
        <v>-</v>
      </c>
      <c r="DY235" s="14"/>
      <c r="DZ235" s="14"/>
      <c r="EA235" s="41" t="str">
        <f>IF(DZ235&gt;0,WORKDAY(DW235,10),"-")</f>
        <v>-</v>
      </c>
      <c r="EB235" s="41" t="str">
        <f>IF(DZ235&gt;0,WORKDAY(DX235,10),"-")</f>
        <v>-</v>
      </c>
      <c r="EC235" s="14"/>
      <c r="ED235" s="14"/>
      <c r="EE235" s="205"/>
      <c r="EF235" s="41" t="str">
        <f>IF(ED235&gt;0,WORKDAY(EA235,10),"-")</f>
        <v>-</v>
      </c>
      <c r="EG235" s="41" t="str">
        <f>IF(ED235&gt;0,WORKDAY(EB235,10),"-")</f>
        <v>-</v>
      </c>
      <c r="EH235" s="14"/>
      <c r="EI235" s="14"/>
      <c r="EJ235" s="41" t="str">
        <f>IF(EI235&gt;0,WORKDAY(EF235,10),"-")</f>
        <v>-</v>
      </c>
      <c r="EK235" s="41" t="str">
        <f>IF(EI235&gt;0,WORKDAY(EG235,10),"-")</f>
        <v>-</v>
      </c>
      <c r="EL235" s="14"/>
      <c r="EM235" s="14"/>
      <c r="EN235" s="205"/>
      <c r="EO235" s="41" t="str">
        <f>IF(EM235&gt;0,WORKDAY(EJ235,10),"-")</f>
        <v>-</v>
      </c>
      <c r="EP235" s="41" t="str">
        <f>IF(EM235&gt;0,WORKDAY(EK235,10),"-")</f>
        <v>-</v>
      </c>
      <c r="EQ235" s="14"/>
      <c r="ER235" s="14"/>
      <c r="ES235" s="41" t="str">
        <f>IF(ER235&gt;0,WORKDAY(EO235,10),"-")</f>
        <v>-</v>
      </c>
      <c r="ET235" s="41" t="str">
        <f>IF(ER235&gt;0,WORKDAY(EP235,10),"-")</f>
        <v>-</v>
      </c>
      <c r="EU235" s="14"/>
      <c r="EV235" s="14"/>
      <c r="EW235" s="205"/>
      <c r="EX235" s="41" t="str">
        <f>IF(EV235&gt;0,WORKDAY(ES235,10),"-")</f>
        <v>-</v>
      </c>
      <c r="EY235" s="41" t="str">
        <f>IF(EV235&gt;0,WORKDAY(ET235,10),"-")</f>
        <v>-</v>
      </c>
      <c r="EZ235" s="14"/>
      <c r="FA235" s="14"/>
      <c r="FB235" s="41" t="str">
        <f>IF(FA235&gt;0,WORKDAY(EX235,10),"-")</f>
        <v>-</v>
      </c>
      <c r="FC235" s="41" t="str">
        <f>IF(FA235&gt;0,WORKDAY(EY235,10),"-")</f>
        <v>-</v>
      </c>
      <c r="FD235" s="14"/>
      <c r="FE235" s="14"/>
      <c r="FF235" s="295"/>
      <c r="FG235" s="41">
        <v>43622</v>
      </c>
      <c r="FH235" s="41">
        <f ca="1">IF(BK235&gt;0,IF(DH235&gt;0,WORKDAY(DG235,20),IF(CY235&gt;0,WORKDAY(CX235,30),IF(CT235&gt;0,WORKDAY(CS235,40),FG235))),"-")</f>
        <v>44089</v>
      </c>
      <c r="FI235" s="41"/>
      <c r="FJ235" s="14"/>
      <c r="FK235" s="41" t="str">
        <f>IF(FJ235&gt;0,WORKDAY(FG235,10),"-")</f>
        <v>-</v>
      </c>
      <c r="FL235" s="41" t="str">
        <f>IF(FJ235&gt;0,WORKDAY(FH235,10),"-")</f>
        <v>-</v>
      </c>
      <c r="FM235" s="14"/>
      <c r="FN235" s="14"/>
      <c r="FO235" s="143"/>
      <c r="FP235" s="41">
        <v>43622</v>
      </c>
      <c r="FQ235" s="41" t="str">
        <f>IF(BT235&gt;0,IF(DQ235&gt;0,WORKDAY(DP235,20),IF(DH235&gt;0,WORKDAY(DG235,30),IF(DC235&gt;0,WORKDAY(DB235,40),FP235))),"-")</f>
        <v>-</v>
      </c>
      <c r="FR235" s="14"/>
      <c r="FS235" s="14"/>
      <c r="FT235" s="41" t="str">
        <f>IF(FS235&gt;0,WORKDAY(FP235,10),"-")</f>
        <v>-</v>
      </c>
      <c r="FU235" s="41" t="str">
        <f>IF(FS235&gt;0,WORKDAY(FQ235,10),"-")</f>
        <v>-</v>
      </c>
      <c r="FV235" s="14"/>
      <c r="FW235" s="14"/>
      <c r="FX235" s="205"/>
      <c r="FY235" s="41">
        <v>43622</v>
      </c>
      <c r="FZ235" s="41" t="str">
        <f>IF(CC235&gt;0,IF(DZ235&gt;0,WORKDAY(DY235,20),IF(DQ235&gt;0,WORKDAY(DP235,30),IF(DL235&gt;0,WORKDAY(DK235,40),FY235))),"-")</f>
        <v>-</v>
      </c>
      <c r="GA235" s="14"/>
      <c r="GB235" s="14"/>
      <c r="GC235" s="41" t="str">
        <f>IF(GB235&gt;0,WORKDAY(FY235,10),"-")</f>
        <v>-</v>
      </c>
      <c r="GD235" s="41" t="str">
        <f>IF(GB235&gt;0,WORKDAY(FZ235,10),"-")</f>
        <v>-</v>
      </c>
      <c r="GE235" s="14"/>
      <c r="GF235" s="14"/>
      <c r="GG235" s="205"/>
      <c r="GH235" s="41"/>
      <c r="GI235" s="41"/>
      <c r="GJ235" s="14"/>
      <c r="GK235" s="14"/>
      <c r="GL235" s="41" t="str">
        <f>IF(GK235&gt;0,WORKDAY(GH235,10),"-")</f>
        <v>-</v>
      </c>
      <c r="GM235" s="41" t="str">
        <f>IF(GK235&gt;0,WORKDAY(GI235,10),"-")</f>
        <v>-</v>
      </c>
      <c r="GN235" s="14"/>
      <c r="GO235" s="14"/>
      <c r="GP235" s="228"/>
      <c r="GQ235" s="295"/>
      <c r="GR235" s="295"/>
      <c r="GS235" s="295"/>
      <c r="GT235" s="295"/>
      <c r="GU235" s="295"/>
      <c r="GV235" s="295"/>
      <c r="GW235" s="295"/>
      <c r="GX235" s="295"/>
      <c r="GY235" s="295"/>
      <c r="GZ235" s="147"/>
      <c r="HA235" s="143">
        <f t="shared" ca="1" si="214"/>
        <v>1</v>
      </c>
      <c r="HB235" s="44">
        <f t="shared" ca="1" si="215"/>
        <v>1.3819095477386936E-3</v>
      </c>
      <c r="HC235" s="44">
        <f t="shared" ca="1" si="216"/>
        <v>2.5125628140703518E-3</v>
      </c>
      <c r="HD235" s="44">
        <f t="shared" ca="1" si="217"/>
        <v>2.2357723577235778E-3</v>
      </c>
      <c r="HE235" s="44">
        <f t="shared" ca="1" si="218"/>
        <v>4.0650406504065045E-3</v>
      </c>
      <c r="HF235" s="44"/>
      <c r="HG235" s="44"/>
      <c r="HH235" s="261"/>
      <c r="HI235" s="14" t="str">
        <f t="shared" si="219"/>
        <v>GA</v>
      </c>
      <c r="HJ235" s="41">
        <f t="shared" si="220"/>
        <v>43987</v>
      </c>
      <c r="HK235" s="267" t="str">
        <f t="shared" si="221"/>
        <v>A1</v>
      </c>
      <c r="HL235" s="268" t="str">
        <f t="shared" si="222"/>
        <v>0055-P2-GA1-CPC-TRM-00503</v>
      </c>
      <c r="HM235" s="320">
        <v>1</v>
      </c>
      <c r="HN235" t="s">
        <v>836</v>
      </c>
      <c r="HO235" s="351">
        <f t="shared" si="223"/>
        <v>1</v>
      </c>
      <c r="HP235" s="351" t="str">
        <f t="shared" si="224"/>
        <v>не выгружено 00</v>
      </c>
      <c r="HQ235" s="351" t="str">
        <f t="shared" si="225"/>
        <v>выгружено A1</v>
      </c>
      <c r="HR235" s="351">
        <f t="shared" si="226"/>
        <v>1</v>
      </c>
      <c r="HS235" s="351" t="b">
        <f t="shared" si="227"/>
        <v>0</v>
      </c>
      <c r="HT235" s="351" t="str">
        <f t="shared" si="228"/>
        <v>Выпустить в 00</v>
      </c>
      <c r="HU235" s="351" t="str">
        <f t="shared" si="229"/>
        <v>0055-P2-CPC-GA1-TRM-00409</v>
      </c>
      <c r="HV235" s="351">
        <f t="shared" si="230"/>
        <v>43987</v>
      </c>
      <c r="HW235" s="351" t="str">
        <f t="shared" si="231"/>
        <v>0055-P2-CPC-GA1-TRM-00409</v>
      </c>
      <c r="HX235" s="351">
        <f t="shared" si="232"/>
        <v>44033</v>
      </c>
      <c r="HY235" s="364"/>
      <c r="HZ235" s="361" t="str">
        <f t="shared" si="233"/>
        <v>выгружено</v>
      </c>
      <c r="IA235" s="361" t="str">
        <f t="shared" si="234"/>
        <v>A1</v>
      </c>
      <c r="IB235" s="361">
        <f t="shared" si="235"/>
        <v>1</v>
      </c>
      <c r="IC235" s="361">
        <f t="shared" si="236"/>
        <v>1</v>
      </c>
      <c r="ID235" s="351" t="str">
        <f t="shared" si="237"/>
        <v>1</v>
      </c>
      <c r="IE235" s="351" t="s">
        <v>894</v>
      </c>
      <c r="IF235" s="356">
        <v>1</v>
      </c>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row>
    <row r="236" spans="1:287" s="1" customFormat="1" ht="57" customHeight="1">
      <c r="A236" s="15"/>
      <c r="B236" s="31" t="s">
        <v>164</v>
      </c>
      <c r="C236" s="31" t="s">
        <v>165</v>
      </c>
      <c r="D236" s="14"/>
      <c r="E236" s="14"/>
      <c r="F236" s="14"/>
      <c r="G236" s="14"/>
      <c r="H236" s="14" t="s">
        <v>723</v>
      </c>
      <c r="I236" s="14" t="s">
        <v>724</v>
      </c>
      <c r="J236" s="14"/>
      <c r="K236" s="14"/>
      <c r="L236" s="14"/>
      <c r="M236" s="14"/>
      <c r="N236" s="14"/>
      <c r="O236" s="14"/>
      <c r="P236" s="14" t="s">
        <v>727</v>
      </c>
      <c r="Q236" s="14" t="s">
        <v>728</v>
      </c>
      <c r="R236" s="14" t="s">
        <v>215</v>
      </c>
      <c r="S236" s="14" t="s">
        <v>399</v>
      </c>
      <c r="T236" s="14" t="s">
        <v>408</v>
      </c>
      <c r="U236" s="14" t="s">
        <v>166</v>
      </c>
      <c r="V236" s="14"/>
      <c r="W236" s="31" t="str">
        <f>CONCATENATE(X236,"-",Y236,"-",Z236,AA236,,AB236,"-",AC236)</f>
        <v>4-11-JGMCN-0001</v>
      </c>
      <c r="X236" s="31">
        <v>4</v>
      </c>
      <c r="Y236" s="31" t="s">
        <v>190</v>
      </c>
      <c r="Z236" s="31" t="s">
        <v>188</v>
      </c>
      <c r="AA236" s="31" t="s">
        <v>333</v>
      </c>
      <c r="AB236" s="31" t="s">
        <v>332</v>
      </c>
      <c r="AC236" s="31" t="s">
        <v>194</v>
      </c>
      <c r="AD236" s="14"/>
      <c r="AE236" s="31">
        <v>3</v>
      </c>
      <c r="AF236" s="31" t="s">
        <v>189</v>
      </c>
      <c r="AG236" s="31" t="s">
        <v>190</v>
      </c>
      <c r="AH236" s="31">
        <v>422</v>
      </c>
      <c r="AI236" s="31" t="s">
        <v>231</v>
      </c>
      <c r="AJ236" s="14"/>
      <c r="AK236" s="14"/>
      <c r="AL236" s="14" t="s">
        <v>128</v>
      </c>
      <c r="AM236" s="14"/>
      <c r="AN236" s="14" t="s">
        <v>178</v>
      </c>
      <c r="AO236" s="14" t="str">
        <f>CONCATENATE("0055-",B236,"-",C236,"-","4",".",AE236,".",AF236,".",AG236,".",AH236,"-",AL236,".",AN236,"-",AI236)</f>
        <v>0055-CPC-GA1-4.3.3.11.422-ATH2.SB-0012</v>
      </c>
      <c r="AP236" s="14" t="str">
        <f>CONCATENATE("0055-",B236,"-",C236,"-","4",".",AE236,".",AF236,".",AG236,".",AH236,"-",AL236,"-",AN236,"-",AI236,"_",BD236,"_",U236)</f>
        <v>0055-CPC-GA1-4.3.3.11.422-ATH2-SB-0012_A1_ER</v>
      </c>
      <c r="AQ236" s="21" t="s">
        <v>356</v>
      </c>
      <c r="AR236" s="21" t="s">
        <v>430</v>
      </c>
      <c r="AS236" s="21" t="s">
        <v>425</v>
      </c>
      <c r="AT236" s="21" t="s">
        <v>424</v>
      </c>
      <c r="AU236" s="21" t="s">
        <v>352</v>
      </c>
      <c r="AV236" s="21" t="s">
        <v>368</v>
      </c>
      <c r="AW236" s="21" t="str">
        <f>CONCATENATE(AQ236," ",AS236,CHAR(10),W236,CHAR(10),AU236)</f>
        <v>AGDS Marshalling Cabinet for NON-IS channels 
4-11-JGMCN-0001
Electrical circuits</v>
      </c>
      <c r="AX236" s="21" t="str">
        <f>CONCATENATE(AR236," ",AT236,CHAR(10),W236,CHAR(10),AV236)</f>
        <v>Шкаф кроссовый АСКЗ, аналоговые и дискретные сигналы, неискробезопасный
4-11-JGMCN-0001
Схема электрическая принципиальная</v>
      </c>
      <c r="AY236" s="14"/>
      <c r="AZ236" s="14" t="s">
        <v>798</v>
      </c>
      <c r="BA236" s="14" t="s">
        <v>600</v>
      </c>
      <c r="BB236" s="14" t="str">
        <f t="shared" si="239"/>
        <v>A1</v>
      </c>
      <c r="BC236" s="14" t="str">
        <f t="shared" si="242"/>
        <v>IFR</v>
      </c>
      <c r="BD236" s="14" t="str">
        <f>BB236</f>
        <v>A1</v>
      </c>
      <c r="BE236" s="14"/>
      <c r="BF236" s="14"/>
      <c r="BG236" s="20"/>
      <c r="BH236" s="14"/>
      <c r="BI236" s="14"/>
      <c r="BJ236" s="336">
        <v>44088</v>
      </c>
      <c r="BK236" s="336">
        <f ca="1">IF(BM236&gt;0,BL236,IF(BJ236&lt;TODAY(),TODAY()+10,BJ236))</f>
        <v>43987</v>
      </c>
      <c r="BL236" s="41">
        <v>43987</v>
      </c>
      <c r="BM236" s="14" t="s">
        <v>860</v>
      </c>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336">
        <f>WORKDAY(BJ236,20)</f>
        <v>44116</v>
      </c>
      <c r="CR236" s="336">
        <f ca="1">IF(BM236&gt;0,WORKDAY(BK236,20),"-")</f>
        <v>44015</v>
      </c>
      <c r="CS236" s="336">
        <v>44033</v>
      </c>
      <c r="CT236" s="325" t="s">
        <v>905</v>
      </c>
      <c r="CU236" s="143">
        <v>1</v>
      </c>
      <c r="CV236" s="41">
        <f>WORKDAY(CQ236,10)</f>
        <v>44130</v>
      </c>
      <c r="CW236" s="41">
        <f ca="1">IF(CT236&gt;0,WORKDAY(CR236,10),"-")</f>
        <v>44029</v>
      </c>
      <c r="CX236" s="14"/>
      <c r="CY236" s="14"/>
      <c r="CZ236" s="41" t="str">
        <f>IF(CY236&gt;0,WORKDAY(CV236,10),"-")</f>
        <v>-</v>
      </c>
      <c r="DA236" s="41" t="str">
        <f>IF(CY236&gt;0,WORKDAY(CW236,10),"-")</f>
        <v>-</v>
      </c>
      <c r="DB236" s="14"/>
      <c r="DC236" s="14"/>
      <c r="DD236" s="143"/>
      <c r="DE236" s="41" t="str">
        <f>IF(DC236&gt;0,WORKDAY(CZ236,10),"-")</f>
        <v>-</v>
      </c>
      <c r="DF236" s="41" t="str">
        <f>IF(DC236&gt;0,WORKDAY(DA236,10),"-")</f>
        <v>-</v>
      </c>
      <c r="DG236" s="14"/>
      <c r="DH236" s="14"/>
      <c r="DI236" s="41" t="str">
        <f>IF(DH236&gt;0,WORKDAY(DE236,10),"-")</f>
        <v>-</v>
      </c>
      <c r="DJ236" s="41" t="str">
        <f>IF(DH236&gt;0,WORKDAY(DF236,10),"-")</f>
        <v>-</v>
      </c>
      <c r="DK236" s="14"/>
      <c r="DL236" s="14"/>
      <c r="DM236" s="143"/>
      <c r="DN236" s="41" t="str">
        <f>IF(DL236&gt;0,WORKDAY(DI236,10),"-")</f>
        <v>-</v>
      </c>
      <c r="DO236" s="41" t="str">
        <f>IF(DL236&gt;0,WORKDAY(DJ236,10),"-")</f>
        <v>-</v>
      </c>
      <c r="DP236" s="14"/>
      <c r="DQ236" s="14"/>
      <c r="DR236" s="41" t="str">
        <f>IF(DQ236&gt;0,WORKDAY(DN236,10),"-")</f>
        <v>-</v>
      </c>
      <c r="DS236" s="41" t="str">
        <f>IF(DQ236&gt;0,WORKDAY(DO236,10),"-")</f>
        <v>-</v>
      </c>
      <c r="DT236" s="14"/>
      <c r="DU236" s="14"/>
      <c r="DV236" s="205"/>
      <c r="DW236" s="41" t="str">
        <f>IF(DU236&gt;0,WORKDAY(DR236,10),"-")</f>
        <v>-</v>
      </c>
      <c r="DX236" s="41" t="str">
        <f>IF(DU236&gt;0,WORKDAY(DS236,10),"-")</f>
        <v>-</v>
      </c>
      <c r="DY236" s="14"/>
      <c r="DZ236" s="14"/>
      <c r="EA236" s="41" t="str">
        <f>IF(DZ236&gt;0,WORKDAY(DW236,10),"-")</f>
        <v>-</v>
      </c>
      <c r="EB236" s="41" t="str">
        <f>IF(DZ236&gt;0,WORKDAY(DX236,10),"-")</f>
        <v>-</v>
      </c>
      <c r="EC236" s="14"/>
      <c r="ED236" s="14"/>
      <c r="EE236" s="205"/>
      <c r="EF236" s="41" t="str">
        <f>IF(ED236&gt;0,WORKDAY(EA236,10),"-")</f>
        <v>-</v>
      </c>
      <c r="EG236" s="41" t="str">
        <f>IF(ED236&gt;0,WORKDAY(EB236,10),"-")</f>
        <v>-</v>
      </c>
      <c r="EH236" s="14"/>
      <c r="EI236" s="14"/>
      <c r="EJ236" s="41" t="str">
        <f>IF(EI236&gt;0,WORKDAY(EF236,10),"-")</f>
        <v>-</v>
      </c>
      <c r="EK236" s="41" t="str">
        <f>IF(EI236&gt;0,WORKDAY(EG236,10),"-")</f>
        <v>-</v>
      </c>
      <c r="EL236" s="14"/>
      <c r="EM236" s="14"/>
      <c r="EN236" s="205"/>
      <c r="EO236" s="41" t="str">
        <f>IF(EM236&gt;0,WORKDAY(EJ236,10),"-")</f>
        <v>-</v>
      </c>
      <c r="EP236" s="41" t="str">
        <f>IF(EM236&gt;0,WORKDAY(EK236,10),"-")</f>
        <v>-</v>
      </c>
      <c r="EQ236" s="14"/>
      <c r="ER236" s="14"/>
      <c r="ES236" s="41" t="str">
        <f>IF(ER236&gt;0,WORKDAY(EO236,10),"-")</f>
        <v>-</v>
      </c>
      <c r="ET236" s="41" t="str">
        <f>IF(ER236&gt;0,WORKDAY(EP236,10),"-")</f>
        <v>-</v>
      </c>
      <c r="EU236" s="14"/>
      <c r="EV236" s="14"/>
      <c r="EW236" s="205"/>
      <c r="EX236" s="41" t="str">
        <f>IF(EV236&gt;0,WORKDAY(ES236,10),"-")</f>
        <v>-</v>
      </c>
      <c r="EY236" s="41" t="str">
        <f>IF(EV236&gt;0,WORKDAY(ET236,10),"-")</f>
        <v>-</v>
      </c>
      <c r="EZ236" s="14"/>
      <c r="FA236" s="14"/>
      <c r="FB236" s="41" t="str">
        <f>IF(FA236&gt;0,WORKDAY(EX236,10),"-")</f>
        <v>-</v>
      </c>
      <c r="FC236" s="41" t="str">
        <f>IF(FA236&gt;0,WORKDAY(EY236,10),"-")</f>
        <v>-</v>
      </c>
      <c r="FD236" s="14"/>
      <c r="FE236" s="14"/>
      <c r="FF236" s="295"/>
      <c r="FG236" s="41">
        <v>43622</v>
      </c>
      <c r="FH236" s="41">
        <f ca="1">IF(BK236&gt;0,IF(DH236&gt;0,WORKDAY(DG236,20),IF(CY236&gt;0,WORKDAY(CX236,30),IF(CT236&gt;0,WORKDAY(CS236,40),FG236))),"-")</f>
        <v>44089</v>
      </c>
      <c r="FI236" s="41"/>
      <c r="FJ236" s="14"/>
      <c r="FK236" s="41" t="str">
        <f>IF(FJ236&gt;0,WORKDAY(FG236,10),"-")</f>
        <v>-</v>
      </c>
      <c r="FL236" s="41" t="str">
        <f>IF(FJ236&gt;0,WORKDAY(FH236,10),"-")</f>
        <v>-</v>
      </c>
      <c r="FM236" s="14"/>
      <c r="FN236" s="14"/>
      <c r="FO236" s="143"/>
      <c r="FP236" s="41">
        <v>43622</v>
      </c>
      <c r="FQ236" s="41" t="str">
        <f>IF(BT236&gt;0,IF(DQ236&gt;0,WORKDAY(DP236,20),IF(DH236&gt;0,WORKDAY(DG236,30),IF(DC236&gt;0,WORKDAY(DB236,40),FP236))),"-")</f>
        <v>-</v>
      </c>
      <c r="FR236" s="14"/>
      <c r="FS236" s="14"/>
      <c r="FT236" s="41" t="str">
        <f>IF(FS236&gt;0,WORKDAY(FP236,10),"-")</f>
        <v>-</v>
      </c>
      <c r="FU236" s="41" t="str">
        <f>IF(FS236&gt;0,WORKDAY(FQ236,10),"-")</f>
        <v>-</v>
      </c>
      <c r="FV236" s="14"/>
      <c r="FW236" s="14"/>
      <c r="FX236" s="205"/>
      <c r="FY236" s="41">
        <v>43622</v>
      </c>
      <c r="FZ236" s="41" t="str">
        <f>IF(CC236&gt;0,IF(DZ236&gt;0,WORKDAY(DY236,20),IF(DQ236&gt;0,WORKDAY(DP236,30),IF(DL236&gt;0,WORKDAY(DK236,40),FY236))),"-")</f>
        <v>-</v>
      </c>
      <c r="GA236" s="14"/>
      <c r="GB236" s="14"/>
      <c r="GC236" s="41" t="str">
        <f>IF(GB236&gt;0,WORKDAY(FY236,10),"-")</f>
        <v>-</v>
      </c>
      <c r="GD236" s="41" t="str">
        <f>IF(GB236&gt;0,WORKDAY(FZ236,10),"-")</f>
        <v>-</v>
      </c>
      <c r="GE236" s="14"/>
      <c r="GF236" s="14"/>
      <c r="GG236" s="205"/>
      <c r="GH236" s="41"/>
      <c r="GI236" s="41"/>
      <c r="GJ236" s="14"/>
      <c r="GK236" s="14"/>
      <c r="GL236" s="41" t="str">
        <f>IF(GK236&gt;0,WORKDAY(GH236,10),"-")</f>
        <v>-</v>
      </c>
      <c r="GM236" s="41" t="str">
        <f>IF(GK236&gt;0,WORKDAY(GI236,10),"-")</f>
        <v>-</v>
      </c>
      <c r="GN236" s="14"/>
      <c r="GO236" s="14"/>
      <c r="GP236" s="228"/>
      <c r="GQ236" s="295"/>
      <c r="GR236" s="295"/>
      <c r="GS236" s="295"/>
      <c r="GT236" s="295"/>
      <c r="GU236" s="295"/>
      <c r="GV236" s="295"/>
      <c r="GW236" s="295"/>
      <c r="GX236" s="295"/>
      <c r="GY236" s="295"/>
      <c r="GZ236" s="147"/>
      <c r="HA236" s="143">
        <f t="shared" ca="1" si="214"/>
        <v>1</v>
      </c>
      <c r="HB236" s="44">
        <f t="shared" ca="1" si="215"/>
        <v>1.3819095477386936E-3</v>
      </c>
      <c r="HC236" s="44">
        <f t="shared" ca="1" si="216"/>
        <v>2.5125628140703518E-3</v>
      </c>
      <c r="HD236" s="44">
        <f t="shared" ca="1" si="217"/>
        <v>2.2357723577235778E-3</v>
      </c>
      <c r="HE236" s="44">
        <f t="shared" ca="1" si="218"/>
        <v>4.0650406504065045E-3</v>
      </c>
      <c r="HF236" s="44"/>
      <c r="HG236" s="44"/>
      <c r="HH236" s="261"/>
      <c r="HI236" s="14" t="str">
        <f t="shared" si="219"/>
        <v>GA</v>
      </c>
      <c r="HJ236" s="41">
        <f t="shared" si="220"/>
        <v>43987</v>
      </c>
      <c r="HK236" s="267" t="str">
        <f t="shared" si="221"/>
        <v>A1</v>
      </c>
      <c r="HL236" s="268" t="str">
        <f t="shared" si="222"/>
        <v>0055-P2-GA1-CPC-TRM-00503</v>
      </c>
      <c r="HM236" s="320">
        <v>1</v>
      </c>
      <c r="HN236" t="s">
        <v>836</v>
      </c>
      <c r="HO236" s="351">
        <f t="shared" si="223"/>
        <v>1</v>
      </c>
      <c r="HP236" s="351" t="str">
        <f t="shared" si="224"/>
        <v>не выгружено 00</v>
      </c>
      <c r="HQ236" s="351" t="str">
        <f t="shared" si="225"/>
        <v>выгружено A1</v>
      </c>
      <c r="HR236" s="351">
        <f t="shared" si="226"/>
        <v>1</v>
      </c>
      <c r="HS236" s="351" t="b">
        <f t="shared" si="227"/>
        <v>0</v>
      </c>
      <c r="HT236" s="351" t="str">
        <f t="shared" si="228"/>
        <v>Выпустить в 00</v>
      </c>
      <c r="HU236" s="351" t="str">
        <f t="shared" si="229"/>
        <v>0055-P2-CPC-GA1-TRM-00409</v>
      </c>
      <c r="HV236" s="351">
        <f t="shared" si="230"/>
        <v>43987</v>
      </c>
      <c r="HW236" s="351" t="str">
        <f t="shared" si="231"/>
        <v>0055-P2-CPC-GA1-TRM-00409</v>
      </c>
      <c r="HX236" s="351">
        <f t="shared" si="232"/>
        <v>44033</v>
      </c>
      <c r="HY236" s="364"/>
      <c r="HZ236" s="361" t="str">
        <f t="shared" si="233"/>
        <v>выгружено</v>
      </c>
      <c r="IA236" s="361" t="str">
        <f t="shared" si="234"/>
        <v>A1</v>
      </c>
      <c r="IB236" s="361">
        <f t="shared" si="235"/>
        <v>1</v>
      </c>
      <c r="IC236" s="361">
        <f t="shared" si="236"/>
        <v>1</v>
      </c>
      <c r="ID236" s="351" t="str">
        <f t="shared" si="237"/>
        <v>1</v>
      </c>
      <c r="IE236" s="351" t="s">
        <v>894</v>
      </c>
      <c r="IF236" s="356">
        <v>1</v>
      </c>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row>
    <row r="237" spans="1:287" s="1" customFormat="1" ht="57" customHeight="1">
      <c r="A237" s="15"/>
      <c r="B237" s="31" t="s">
        <v>164</v>
      </c>
      <c r="C237" s="31" t="s">
        <v>165</v>
      </c>
      <c r="D237" s="14"/>
      <c r="E237" s="14"/>
      <c r="F237" s="14"/>
      <c r="G237" s="14"/>
      <c r="H237" s="14" t="s">
        <v>723</v>
      </c>
      <c r="I237" s="14" t="s">
        <v>724</v>
      </c>
      <c r="J237" s="14"/>
      <c r="K237" s="14"/>
      <c r="L237" s="14"/>
      <c r="M237" s="14"/>
      <c r="N237" s="14"/>
      <c r="O237" s="14"/>
      <c r="P237" s="14" t="s">
        <v>727</v>
      </c>
      <c r="Q237" s="14" t="s">
        <v>728</v>
      </c>
      <c r="R237" s="14" t="s">
        <v>215</v>
      </c>
      <c r="S237" s="14" t="s">
        <v>399</v>
      </c>
      <c r="T237" s="14" t="s">
        <v>408</v>
      </c>
      <c r="U237" s="14" t="s">
        <v>166</v>
      </c>
      <c r="V237" s="14"/>
      <c r="W237" s="31" t="str">
        <f>CONCATENATE(X237,"-",Y237,"-",Z237,AA237,,AB237,"-",AC237)</f>
        <v>4-11-JGMCN-0001</v>
      </c>
      <c r="X237" s="31">
        <v>4</v>
      </c>
      <c r="Y237" s="31" t="s">
        <v>190</v>
      </c>
      <c r="Z237" s="31" t="s">
        <v>188</v>
      </c>
      <c r="AA237" s="31" t="s">
        <v>333</v>
      </c>
      <c r="AB237" s="31" t="s">
        <v>332</v>
      </c>
      <c r="AC237" s="31" t="s">
        <v>194</v>
      </c>
      <c r="AD237" s="14"/>
      <c r="AE237" s="31">
        <v>3</v>
      </c>
      <c r="AF237" s="31" t="s">
        <v>189</v>
      </c>
      <c r="AG237" s="31" t="s">
        <v>190</v>
      </c>
      <c r="AH237" s="31">
        <v>422</v>
      </c>
      <c r="AI237" s="31" t="s">
        <v>231</v>
      </c>
      <c r="AJ237" s="14"/>
      <c r="AK237" s="14"/>
      <c r="AL237" s="14" t="s">
        <v>128</v>
      </c>
      <c r="AM237" s="14"/>
      <c r="AN237" s="14" t="s">
        <v>675</v>
      </c>
      <c r="AO237" s="14" t="str">
        <f>CONCATENATE("0055-",B237,"-",C237,"-","4",".",AE237,".",AF237,".",AG237,".",AH237,"-",AL237,".",AN237,"-",AI237)</f>
        <v>0055-CPC-GA1-4.3.3.11.422-ATH2.JH-0012</v>
      </c>
      <c r="AP237" s="14" t="str">
        <f>CONCATENATE("0055-",B237,"-",C237,"-","4",".",AE237,".",AF237,".",AG237,".",AH237,"-",AL237,"-",AN237,"-",AI237,"_",BD237,"_",U237)</f>
        <v>0055-CPC-GA1-4.3.3.11.422-ATH2-JH-0012_00_ER</v>
      </c>
      <c r="AQ237" s="21" t="s">
        <v>356</v>
      </c>
      <c r="AR237" s="21" t="s">
        <v>430</v>
      </c>
      <c r="AS237" s="21" t="s">
        <v>425</v>
      </c>
      <c r="AT237" s="21" t="s">
        <v>424</v>
      </c>
      <c r="AU237" s="21" t="s">
        <v>315</v>
      </c>
      <c r="AV237" s="21" t="s">
        <v>316</v>
      </c>
      <c r="AW237" s="21" t="str">
        <f>CONCATENATE(AQ237," ",AS237,CHAR(10),W237,CHAR(10),AU237)</f>
        <v>AGDS Marshalling Cabinet for NON-IS channels 
4-11-JGMCN-0001
Passport</v>
      </c>
      <c r="AX237" s="21" t="str">
        <f>CONCATENATE(AR237," ",AT237,CHAR(10),W237,CHAR(10),AV237)</f>
        <v>Шкаф кроссовый АСКЗ, аналоговые и дискретные сигналы, неискробезопасный
4-11-JGMCN-0001
Паспорт</v>
      </c>
      <c r="AY237" s="14"/>
      <c r="AZ237" s="14" t="s">
        <v>798</v>
      </c>
      <c r="BA237" s="14" t="s">
        <v>600</v>
      </c>
      <c r="BB237" s="14" t="str">
        <f t="shared" si="239"/>
        <v>00</v>
      </c>
      <c r="BC237" s="14" t="str">
        <f t="shared" si="242"/>
        <v>IFU</v>
      </c>
      <c r="BD237" s="14" t="str">
        <f>BB237</f>
        <v>00</v>
      </c>
      <c r="BE237" s="14"/>
      <c r="BF237" s="14"/>
      <c r="BG237" s="20"/>
      <c r="BH237" s="14"/>
      <c r="BI237" s="14"/>
      <c r="BJ237" s="336">
        <v>44088</v>
      </c>
      <c r="BK237" s="336">
        <f ca="1">IF(BM237&gt;0,BL237,IF(BJ237&lt;TODAY(),TODAY()+10,BJ237))</f>
        <v>43997</v>
      </c>
      <c r="BL237" s="41">
        <v>43997</v>
      </c>
      <c r="BM237" s="14" t="s">
        <v>866</v>
      </c>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336">
        <f>WORKDAY(BJ237,20)</f>
        <v>44116</v>
      </c>
      <c r="CR237" s="336">
        <f ca="1">IF(BM237&gt;0,WORKDAY(BK237,20),"-")</f>
        <v>44025</v>
      </c>
      <c r="CS237" s="336">
        <v>44013</v>
      </c>
      <c r="CT237" s="325" t="s">
        <v>903</v>
      </c>
      <c r="CU237" s="143">
        <v>3</v>
      </c>
      <c r="CV237" s="41">
        <f>WORKDAY(CQ237,10)</f>
        <v>44130</v>
      </c>
      <c r="CW237" s="41">
        <f ca="1">IF(CT237&gt;0,WORKDAY(CR237,10),"-")</f>
        <v>44039</v>
      </c>
      <c r="CX237" s="14"/>
      <c r="CY237" s="14"/>
      <c r="CZ237" s="41" t="str">
        <f>IF(CY237&gt;0,WORKDAY(CV237,10),"-")</f>
        <v>-</v>
      </c>
      <c r="DA237" s="41" t="str">
        <f>IF(CY237&gt;0,WORKDAY(CW237,10),"-")</f>
        <v>-</v>
      </c>
      <c r="DB237" s="14"/>
      <c r="DC237" s="14"/>
      <c r="DD237" s="143"/>
      <c r="DE237" s="41" t="str">
        <f>IF(DC237&gt;0,WORKDAY(CZ237,10),"-")</f>
        <v>-</v>
      </c>
      <c r="DF237" s="41" t="str">
        <f>IF(DC237&gt;0,WORKDAY(DA237,10),"-")</f>
        <v>-</v>
      </c>
      <c r="DG237" s="14"/>
      <c r="DH237" s="14"/>
      <c r="DI237" s="41" t="str">
        <f>IF(DH237&gt;0,WORKDAY(DE237,10),"-")</f>
        <v>-</v>
      </c>
      <c r="DJ237" s="41" t="str">
        <f>IF(DH237&gt;0,WORKDAY(DF237,10),"-")</f>
        <v>-</v>
      </c>
      <c r="DK237" s="14"/>
      <c r="DL237" s="14"/>
      <c r="DM237" s="143"/>
      <c r="DN237" s="41" t="str">
        <f>IF(DL237&gt;0,WORKDAY(DI237,10),"-")</f>
        <v>-</v>
      </c>
      <c r="DO237" s="41" t="str">
        <f>IF(DL237&gt;0,WORKDAY(DJ237,10),"-")</f>
        <v>-</v>
      </c>
      <c r="DP237" s="14"/>
      <c r="DQ237" s="14"/>
      <c r="DR237" s="41" t="str">
        <f>IF(DQ237&gt;0,WORKDAY(DN237,10),"-")</f>
        <v>-</v>
      </c>
      <c r="DS237" s="41" t="str">
        <f>IF(DQ237&gt;0,WORKDAY(DO237,10),"-")</f>
        <v>-</v>
      </c>
      <c r="DT237" s="14"/>
      <c r="DU237" s="14"/>
      <c r="DV237" s="205"/>
      <c r="DW237" s="41" t="str">
        <f>IF(DU237&gt;0,WORKDAY(DR237,10),"-")</f>
        <v>-</v>
      </c>
      <c r="DX237" s="41" t="str">
        <f>IF(DU237&gt;0,WORKDAY(DS237,10),"-")</f>
        <v>-</v>
      </c>
      <c r="DY237" s="14"/>
      <c r="DZ237" s="14"/>
      <c r="EA237" s="41" t="str">
        <f>IF(DZ237&gt;0,WORKDAY(DW237,10),"-")</f>
        <v>-</v>
      </c>
      <c r="EB237" s="41" t="str">
        <f>IF(DZ237&gt;0,WORKDAY(DX237,10),"-")</f>
        <v>-</v>
      </c>
      <c r="EC237" s="14"/>
      <c r="ED237" s="14"/>
      <c r="EE237" s="205"/>
      <c r="EF237" s="41" t="str">
        <f>IF(ED237&gt;0,WORKDAY(EA237,10),"-")</f>
        <v>-</v>
      </c>
      <c r="EG237" s="41" t="str">
        <f>IF(ED237&gt;0,WORKDAY(EB237,10),"-")</f>
        <v>-</v>
      </c>
      <c r="EH237" s="14"/>
      <c r="EI237" s="14"/>
      <c r="EJ237" s="41" t="str">
        <f>IF(EI237&gt;0,WORKDAY(EF237,10),"-")</f>
        <v>-</v>
      </c>
      <c r="EK237" s="41" t="str">
        <f>IF(EI237&gt;0,WORKDAY(EG237,10),"-")</f>
        <v>-</v>
      </c>
      <c r="EL237" s="14"/>
      <c r="EM237" s="14"/>
      <c r="EN237" s="205"/>
      <c r="EO237" s="41" t="str">
        <f>IF(EM237&gt;0,WORKDAY(EJ237,10),"-")</f>
        <v>-</v>
      </c>
      <c r="EP237" s="41" t="str">
        <f>IF(EM237&gt;0,WORKDAY(EK237,10),"-")</f>
        <v>-</v>
      </c>
      <c r="EQ237" s="14"/>
      <c r="ER237" s="14"/>
      <c r="ES237" s="41" t="str">
        <f>IF(ER237&gt;0,WORKDAY(EO237,10),"-")</f>
        <v>-</v>
      </c>
      <c r="ET237" s="41" t="str">
        <f>IF(ER237&gt;0,WORKDAY(EP237,10),"-")</f>
        <v>-</v>
      </c>
      <c r="EU237" s="14"/>
      <c r="EV237" s="14"/>
      <c r="EW237" s="205"/>
      <c r="EX237" s="41" t="str">
        <f>IF(EV237&gt;0,WORKDAY(ES237,10),"-")</f>
        <v>-</v>
      </c>
      <c r="EY237" s="41" t="str">
        <f>IF(EV237&gt;0,WORKDAY(ET237,10),"-")</f>
        <v>-</v>
      </c>
      <c r="EZ237" s="14"/>
      <c r="FA237" s="14"/>
      <c r="FB237" s="41" t="str">
        <f>IF(FA237&gt;0,WORKDAY(EX237,10),"-")</f>
        <v>-</v>
      </c>
      <c r="FC237" s="41" t="str">
        <f>IF(FA237&gt;0,WORKDAY(EY237,10),"-")</f>
        <v>-</v>
      </c>
      <c r="FD237" s="14"/>
      <c r="FE237" s="14"/>
      <c r="FF237" s="295"/>
      <c r="FG237" s="41">
        <v>43622</v>
      </c>
      <c r="FH237" s="41">
        <f ca="1">IF(BK237&gt;0,IF(DH237&gt;0,WORKDAY(DG237,20),IF(CY237&gt;0,WORKDAY(CX237,30),IF(CT237&gt;0,WORKDAY(CS237,40),FG237))),"-")</f>
        <v>44069</v>
      </c>
      <c r="FI237" s="14">
        <v>44088</v>
      </c>
      <c r="FJ237" s="14" t="s">
        <v>924</v>
      </c>
      <c r="FK237" s="41">
        <f>IF(FJ237&gt;0,WORKDAY(FG237,10),"-")</f>
        <v>43636</v>
      </c>
      <c r="FL237" s="41">
        <f ca="1">IF(FJ237&gt;0,WORKDAY(FH237,10),"-")</f>
        <v>44083</v>
      </c>
      <c r="FM237" s="14"/>
      <c r="FN237" s="14"/>
      <c r="FO237" s="143"/>
      <c r="FP237" s="41">
        <v>43622</v>
      </c>
      <c r="FQ237" s="41" t="str">
        <f>IF(BT237&gt;0,IF(DQ237&gt;0,WORKDAY(DP237,20),IF(DH237&gt;0,WORKDAY(DG237,30),IF(DC237&gt;0,WORKDAY(DB237,40),FP237))),"-")</f>
        <v>-</v>
      </c>
      <c r="FR237" s="14"/>
      <c r="FS237" s="14"/>
      <c r="FT237" s="41" t="str">
        <f>IF(FS237&gt;0,WORKDAY(FP237,10),"-")</f>
        <v>-</v>
      </c>
      <c r="FU237" s="41" t="str">
        <f>IF(FS237&gt;0,WORKDAY(FQ237,10),"-")</f>
        <v>-</v>
      </c>
      <c r="FV237" s="14"/>
      <c r="FW237" s="14"/>
      <c r="FX237" s="205"/>
      <c r="FY237" s="41">
        <v>43622</v>
      </c>
      <c r="FZ237" s="41" t="str">
        <f>IF(CC237&gt;0,IF(DZ237&gt;0,WORKDAY(DY237,20),IF(DQ237&gt;0,WORKDAY(DP237,30),IF(DL237&gt;0,WORKDAY(DK237,40),FY237))),"-")</f>
        <v>-</v>
      </c>
      <c r="GA237" s="14"/>
      <c r="GB237" s="14"/>
      <c r="GC237" s="41" t="str">
        <f>IF(GB237&gt;0,WORKDAY(FY237,10),"-")</f>
        <v>-</v>
      </c>
      <c r="GD237" s="41" t="str">
        <f>IF(GB237&gt;0,WORKDAY(FZ237,10),"-")</f>
        <v>-</v>
      </c>
      <c r="GE237" s="14"/>
      <c r="GF237" s="14"/>
      <c r="GG237" s="205"/>
      <c r="GH237" s="41"/>
      <c r="GI237" s="41"/>
      <c r="GJ237" s="14"/>
      <c r="GK237" s="14"/>
      <c r="GL237" s="41" t="str">
        <f>IF(GK237&gt;0,WORKDAY(GH237,10),"-")</f>
        <v>-</v>
      </c>
      <c r="GM237" s="41" t="str">
        <f>IF(GK237&gt;0,WORKDAY(GI237,10),"-")</f>
        <v>-</v>
      </c>
      <c r="GN237" s="14"/>
      <c r="GO237" s="14"/>
      <c r="GP237" s="228"/>
      <c r="GQ237" s="295"/>
      <c r="GR237" s="295"/>
      <c r="GS237" s="295"/>
      <c r="GT237" s="295"/>
      <c r="GU237" s="295"/>
      <c r="GV237" s="295"/>
      <c r="GW237" s="295"/>
      <c r="GX237" s="295"/>
      <c r="GY237" s="295"/>
      <c r="GZ237" s="147"/>
      <c r="HA237" s="143">
        <f t="shared" ca="1" si="214"/>
        <v>1</v>
      </c>
      <c r="HB237" s="44">
        <f t="shared" ca="1" si="215"/>
        <v>2.5125628140703518E-3</v>
      </c>
      <c r="HC237" s="44">
        <f t="shared" ca="1" si="216"/>
        <v>2.5125628140703518E-3</v>
      </c>
      <c r="HD237" s="44">
        <f t="shared" ca="1" si="217"/>
        <v>4.0650406504065045E-3</v>
      </c>
      <c r="HE237" s="44">
        <f t="shared" ca="1" si="218"/>
        <v>4.0650406504065045E-3</v>
      </c>
      <c r="HF237" s="44"/>
      <c r="HG237" s="44"/>
      <c r="HH237" s="261"/>
      <c r="HI237" s="14" t="str">
        <f t="shared" si="219"/>
        <v>rev. 00</v>
      </c>
      <c r="HJ237" s="41">
        <f t="shared" si="220"/>
        <v>44088</v>
      </c>
      <c r="HK237" s="267" t="str">
        <f t="shared" si="221"/>
        <v>00</v>
      </c>
      <c r="HL237" s="268" t="str">
        <f t="shared" si="222"/>
        <v>0055-P2-CPC-GA1-TRM-00581</v>
      </c>
      <c r="HM237" s="320">
        <v>1</v>
      </c>
      <c r="HN237" t="s">
        <v>836</v>
      </c>
      <c r="HO237" s="351">
        <f t="shared" si="223"/>
        <v>3</v>
      </c>
      <c r="HP237" s="351" t="str">
        <f t="shared" si="224"/>
        <v>ожидание 00</v>
      </c>
      <c r="HQ237" s="351" t="str">
        <f t="shared" si="225"/>
        <v>выгружено 00</v>
      </c>
      <c r="HR237" s="351" t="str">
        <f t="shared" si="226"/>
        <v>ожидание 00</v>
      </c>
      <c r="HS237" s="351" t="b">
        <f t="shared" si="227"/>
        <v>0</v>
      </c>
      <c r="HT237" s="351" t="str">
        <f t="shared" si="228"/>
        <v>ожидание замечаний</v>
      </c>
      <c r="HU237" s="351" t="str">
        <f t="shared" si="229"/>
        <v>0055-P2-CPC-GA1-TRM-00396</v>
      </c>
      <c r="HV237" s="351">
        <f t="shared" si="230"/>
        <v>44088</v>
      </c>
      <c r="HW237" s="351" t="str">
        <f t="shared" si="231"/>
        <v>ожидание 00</v>
      </c>
      <c r="HX237" s="351" t="str">
        <f t="shared" si="232"/>
        <v>ожидание 00</v>
      </c>
      <c r="HY237" s="364"/>
      <c r="HZ237" s="361" t="str">
        <f t="shared" si="233"/>
        <v>выгружено</v>
      </c>
      <c r="IA237" s="361" t="str">
        <f t="shared" si="234"/>
        <v>00</v>
      </c>
      <c r="IB237" s="361" t="str">
        <f t="shared" si="235"/>
        <v>ожидание замечаний к ревизии</v>
      </c>
      <c r="IC237" s="361" t="str">
        <f t="shared" si="236"/>
        <v>00</v>
      </c>
      <c r="ID237" s="351" t="str">
        <f t="shared" si="237"/>
        <v>1</v>
      </c>
      <c r="IE237" s="351" t="s">
        <v>894</v>
      </c>
      <c r="IF237" s="356">
        <v>1</v>
      </c>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row>
    <row r="238" spans="1:287" s="27" customFormat="1" ht="15" customHeight="1">
      <c r="A238" s="15"/>
      <c r="B238" s="32"/>
      <c r="C238" s="32"/>
      <c r="D238" s="26"/>
      <c r="E238" s="26"/>
      <c r="F238" s="26"/>
      <c r="G238" s="26"/>
      <c r="H238" s="26"/>
      <c r="I238" s="26"/>
      <c r="J238" s="26"/>
      <c r="K238" s="26"/>
      <c r="L238" s="26"/>
      <c r="M238" s="26"/>
      <c r="N238" s="26"/>
      <c r="O238" s="26"/>
      <c r="P238" s="26"/>
      <c r="Q238" s="26"/>
      <c r="R238" s="26"/>
      <c r="S238" s="26"/>
      <c r="T238" s="26"/>
      <c r="U238" s="26"/>
      <c r="V238" s="26"/>
      <c r="W238" s="32"/>
      <c r="X238" s="32"/>
      <c r="Y238" s="32"/>
      <c r="Z238" s="32"/>
      <c r="AA238" s="32"/>
      <c r="AB238" s="32"/>
      <c r="AC238" s="32"/>
      <c r="AD238" s="26"/>
      <c r="AE238" s="32"/>
      <c r="AF238" s="32"/>
      <c r="AG238" s="32"/>
      <c r="AH238" s="32"/>
      <c r="AI238" s="32"/>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341"/>
      <c r="BK238" s="341"/>
      <c r="BL238" s="163"/>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338"/>
      <c r="CR238" s="338"/>
      <c r="CS238" s="338"/>
      <c r="CT238" s="326"/>
      <c r="CU238" s="219"/>
      <c r="CV238" s="26"/>
      <c r="CW238" s="26"/>
      <c r="CX238" s="26"/>
      <c r="CY238" s="26"/>
      <c r="CZ238" s="26"/>
      <c r="DA238" s="26"/>
      <c r="DB238" s="26"/>
      <c r="DC238" s="26"/>
      <c r="DD238" s="219"/>
      <c r="DE238" s="26"/>
      <c r="DF238" s="26"/>
      <c r="DG238" s="26"/>
      <c r="DH238" s="26"/>
      <c r="DI238" s="26"/>
      <c r="DJ238" s="26"/>
      <c r="DK238" s="26"/>
      <c r="DL238" s="26"/>
      <c r="DM238" s="219"/>
      <c r="DN238" s="26"/>
      <c r="DO238" s="26"/>
      <c r="DP238" s="26"/>
      <c r="DQ238" s="26"/>
      <c r="DR238" s="26"/>
      <c r="DS238" s="26"/>
      <c r="DT238" s="26"/>
      <c r="DU238" s="26"/>
      <c r="DV238" s="229"/>
      <c r="DW238" s="26"/>
      <c r="DX238" s="26"/>
      <c r="DY238" s="26"/>
      <c r="DZ238" s="26"/>
      <c r="EA238" s="26"/>
      <c r="EB238" s="26"/>
      <c r="EC238" s="26"/>
      <c r="ED238" s="26"/>
      <c r="EE238" s="229"/>
      <c r="EF238" s="26"/>
      <c r="EG238" s="26"/>
      <c r="EH238" s="26"/>
      <c r="EI238" s="26"/>
      <c r="EJ238" s="26"/>
      <c r="EK238" s="26"/>
      <c r="EL238" s="26"/>
      <c r="EM238" s="26"/>
      <c r="EN238" s="229"/>
      <c r="EO238" s="26"/>
      <c r="EP238" s="26"/>
      <c r="EQ238" s="26"/>
      <c r="ER238" s="26"/>
      <c r="ES238" s="26"/>
      <c r="ET238" s="26"/>
      <c r="EU238" s="26"/>
      <c r="EV238" s="26"/>
      <c r="EW238" s="229"/>
      <c r="EX238" s="26"/>
      <c r="EY238" s="26"/>
      <c r="EZ238" s="26"/>
      <c r="FA238" s="26"/>
      <c r="FB238" s="26"/>
      <c r="FC238" s="26"/>
      <c r="FD238" s="26"/>
      <c r="FE238" s="26"/>
      <c r="FF238" s="229"/>
      <c r="FG238" s="26"/>
      <c r="FH238" s="26"/>
      <c r="FI238" s="26"/>
      <c r="FJ238" s="26"/>
      <c r="FK238" s="26"/>
      <c r="FL238" s="26"/>
      <c r="FM238" s="26"/>
      <c r="FN238" s="26"/>
      <c r="FO238" s="219"/>
      <c r="FP238" s="26"/>
      <c r="FQ238" s="26"/>
      <c r="FR238" s="26"/>
      <c r="FS238" s="26"/>
      <c r="FT238" s="26"/>
      <c r="FU238" s="26"/>
      <c r="FV238" s="26"/>
      <c r="FW238" s="26"/>
      <c r="FX238" s="229"/>
      <c r="FY238" s="26"/>
      <c r="FZ238" s="26"/>
      <c r="GA238" s="26"/>
      <c r="GB238" s="26"/>
      <c r="GC238" s="26"/>
      <c r="GD238" s="26"/>
      <c r="GE238" s="26"/>
      <c r="GF238" s="26"/>
      <c r="GG238" s="229"/>
      <c r="GH238" s="26"/>
      <c r="GI238" s="26"/>
      <c r="GJ238" s="26"/>
      <c r="GK238" s="26"/>
      <c r="GL238" s="26"/>
      <c r="GM238" s="26"/>
      <c r="GN238" s="26"/>
      <c r="GO238" s="26"/>
      <c r="GP238" s="229"/>
      <c r="GQ238" s="229"/>
      <c r="GR238" s="229"/>
      <c r="GS238" s="229"/>
      <c r="GT238" s="229"/>
      <c r="GU238" s="229"/>
      <c r="GV238" s="229"/>
      <c r="GW238" s="229"/>
      <c r="GX238" s="229"/>
      <c r="GY238" s="229"/>
      <c r="GZ238" s="229"/>
      <c r="HA238" s="143">
        <f t="shared" si="214"/>
        <v>0</v>
      </c>
      <c r="HB238" s="44">
        <f t="shared" si="215"/>
        <v>0</v>
      </c>
      <c r="HC238" s="44">
        <f t="shared" si="216"/>
        <v>0</v>
      </c>
      <c r="HD238" s="44">
        <f t="shared" si="217"/>
        <v>0</v>
      </c>
      <c r="HE238" s="44">
        <f t="shared" si="218"/>
        <v>0</v>
      </c>
      <c r="HF238" s="44"/>
      <c r="HG238" s="26"/>
      <c r="HH238" s="262"/>
      <c r="HI238" s="14" t="str">
        <f t="shared" si="219"/>
        <v>не выпущено</v>
      </c>
      <c r="HJ238" s="41" t="str">
        <f t="shared" si="220"/>
        <v>-</v>
      </c>
      <c r="HK238" s="267" t="str">
        <f t="shared" si="221"/>
        <v>-</v>
      </c>
      <c r="HL238" s="268" t="str">
        <f t="shared" si="222"/>
        <v>-</v>
      </c>
      <c r="HM238" s="320">
        <v>1</v>
      </c>
      <c r="HN238"/>
      <c r="HO238" s="351" t="str">
        <f t="shared" si="223"/>
        <v>---/---</v>
      </c>
      <c r="HP238" s="351" t="str">
        <f t="shared" si="224"/>
        <v>---/---</v>
      </c>
      <c r="HQ238" s="351" t="str">
        <f t="shared" si="225"/>
        <v>---/---</v>
      </c>
      <c r="HR238" s="351" t="str">
        <f t="shared" si="226"/>
        <v>---/---</v>
      </c>
      <c r="HS238" s="351" t="b">
        <f t="shared" si="227"/>
        <v>0</v>
      </c>
      <c r="HT238" s="351" t="str">
        <f t="shared" si="228"/>
        <v>---/---</v>
      </c>
      <c r="HU238" s="351" t="str">
        <f t="shared" si="229"/>
        <v>---/---</v>
      </c>
      <c r="HV238" s="351" t="str">
        <f t="shared" si="230"/>
        <v>---/---</v>
      </c>
      <c r="HW238" s="351" t="str">
        <f t="shared" si="231"/>
        <v>---/---</v>
      </c>
      <c r="HX238" s="351" t="str">
        <f t="shared" si="232"/>
        <v>---/---</v>
      </c>
      <c r="HY238" s="364"/>
      <c r="HZ238" s="361" t="str">
        <f t="shared" si="233"/>
        <v>---/---</v>
      </c>
      <c r="IA238" s="361" t="str">
        <f t="shared" si="234"/>
        <v>---/---</v>
      </c>
      <c r="IB238" s="361" t="str">
        <f t="shared" si="235"/>
        <v>---/---</v>
      </c>
      <c r="IC238" s="361" t="str">
        <f t="shared" si="236"/>
        <v>---/---</v>
      </c>
      <c r="ID238" s="351" t="str">
        <f t="shared" si="237"/>
        <v>---/---</v>
      </c>
      <c r="IE238" s="351" t="s">
        <v>897</v>
      </c>
      <c r="IF238" s="356"/>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row>
    <row r="239" spans="1:287" s="312" customFormat="1" ht="57" customHeight="1">
      <c r="A239" s="305"/>
      <c r="B239" s="304" t="s">
        <v>164</v>
      </c>
      <c r="C239" s="304" t="s">
        <v>165</v>
      </c>
      <c r="D239" s="303"/>
      <c r="E239" s="303"/>
      <c r="F239" s="303"/>
      <c r="G239" s="303"/>
      <c r="H239" s="303" t="s">
        <v>723</v>
      </c>
      <c r="I239" s="303" t="s">
        <v>724</v>
      </c>
      <c r="J239" s="303"/>
      <c r="K239" s="303"/>
      <c r="L239" s="303"/>
      <c r="M239" s="303"/>
      <c r="N239" s="303"/>
      <c r="O239" s="303"/>
      <c r="P239" s="303" t="s">
        <v>727</v>
      </c>
      <c r="Q239" s="303" t="s">
        <v>728</v>
      </c>
      <c r="R239" s="303" t="s">
        <v>215</v>
      </c>
      <c r="S239" s="303" t="s">
        <v>399</v>
      </c>
      <c r="T239" s="303" t="s">
        <v>408</v>
      </c>
      <c r="U239" s="303" t="s">
        <v>166</v>
      </c>
      <c r="V239" s="303"/>
      <c r="W239" s="304" t="str">
        <f>CONCATENATE(X239,"-",Y239,"-",Z239,AA239,,AB239,"-",AC239)</f>
        <v>4-11-JGMCN-0002</v>
      </c>
      <c r="X239" s="304">
        <v>4</v>
      </c>
      <c r="Y239" s="304" t="s">
        <v>190</v>
      </c>
      <c r="Z239" s="304" t="s">
        <v>188</v>
      </c>
      <c r="AA239" s="304" t="s">
        <v>333</v>
      </c>
      <c r="AB239" s="304" t="s">
        <v>332</v>
      </c>
      <c r="AC239" s="304" t="s">
        <v>198</v>
      </c>
      <c r="AD239" s="303"/>
      <c r="AE239" s="304">
        <v>3</v>
      </c>
      <c r="AF239" s="304" t="s">
        <v>189</v>
      </c>
      <c r="AG239" s="304" t="s">
        <v>190</v>
      </c>
      <c r="AH239" s="304">
        <v>422</v>
      </c>
      <c r="AI239" s="304" t="s">
        <v>229</v>
      </c>
      <c r="AJ239" s="303"/>
      <c r="AK239" s="303"/>
      <c r="AL239" s="303" t="s">
        <v>128</v>
      </c>
      <c r="AM239" s="303"/>
      <c r="AN239" s="303" t="s">
        <v>175</v>
      </c>
      <c r="AO239" s="303" t="str">
        <f>CONCATENATE("0055-",B239,"-",C239,"-","4",".",AE239,".",AF239,".",AG239,".",AH239,"-",AL239,".",AN239,"-",AI239)</f>
        <v>0055-CPC-GA1-4.3.3.11.422-ATH2.RD-0007</v>
      </c>
      <c r="AP239" s="303" t="str">
        <f>CONCATENATE("0055-",B239,"-",C239,"-","4",".",AE239,".",AF239,".",AG239,".",AH239,"-",AL239,"-",AN239,"-",AI239,"_",BD239,"_",U239)</f>
        <v>0055-CPC-GA1-4.3.3.11.422-ATH2-RD-0007_-_ER</v>
      </c>
      <c r="AQ239" s="302" t="s">
        <v>356</v>
      </c>
      <c r="AR239" s="302" t="s">
        <v>430</v>
      </c>
      <c r="AS239" s="302" t="s">
        <v>425</v>
      </c>
      <c r="AT239" s="302" t="s">
        <v>424</v>
      </c>
      <c r="AU239" s="302" t="s">
        <v>349</v>
      </c>
      <c r="AV239" s="302" t="s">
        <v>365</v>
      </c>
      <c r="AW239" s="302" t="str">
        <f>CONCATENATE(AQ239," ",AS239,CHAR(10),W239,CHAR(10),AU239)</f>
        <v>AGDS Marshalling Cabinet for NON-IS channels 
4-11-JGMCN-0002
List of drawings</v>
      </c>
      <c r="AX239" s="302" t="str">
        <f>CONCATENATE(AR239," ",AT239,CHAR(10),W239,CHAR(10),AV239)</f>
        <v>Шкаф кроссовый АСКЗ, аналоговые и дискретные сигналы, неискробезопасный
4-11-JGMCN-0002
Ведомость документов</v>
      </c>
      <c r="AY239" s="303"/>
      <c r="AZ239" s="303" t="s">
        <v>799</v>
      </c>
      <c r="BA239" s="303" t="s">
        <v>600</v>
      </c>
      <c r="BB239" s="14" t="str">
        <f t="shared" si="239"/>
        <v>-</v>
      </c>
      <c r="BC239" s="303" t="s">
        <v>239</v>
      </c>
      <c r="BD239" s="303" t="str">
        <f>BB239</f>
        <v>-</v>
      </c>
      <c r="BE239" s="303"/>
      <c r="BF239" s="303"/>
      <c r="BG239" s="324"/>
      <c r="BH239" s="303"/>
      <c r="BI239" s="303"/>
      <c r="BJ239" s="342">
        <v>44088</v>
      </c>
      <c r="BK239" s="342">
        <f ca="1">IF(BM239&gt;0,BL239,IF(BJ239&lt;TODAY(),TODAY()+10,BJ239))</f>
        <v>44113</v>
      </c>
      <c r="BL239" s="306"/>
      <c r="BM239" s="303"/>
      <c r="BN239" s="303"/>
      <c r="BO239" s="303"/>
      <c r="BP239" s="303"/>
      <c r="BQ239" s="303"/>
      <c r="BR239" s="303"/>
      <c r="BS239" s="303"/>
      <c r="BT239" s="303"/>
      <c r="BU239" s="303"/>
      <c r="BV239" s="303"/>
      <c r="BW239" s="303"/>
      <c r="BX239" s="303"/>
      <c r="BY239" s="303"/>
      <c r="BZ239" s="303"/>
      <c r="CA239" s="303"/>
      <c r="CB239" s="303"/>
      <c r="CC239" s="303"/>
      <c r="CD239" s="303"/>
      <c r="CE239" s="303"/>
      <c r="CF239" s="303"/>
      <c r="CG239" s="303"/>
      <c r="CH239" s="303"/>
      <c r="CI239" s="303"/>
      <c r="CJ239" s="303"/>
      <c r="CK239" s="303"/>
      <c r="CL239" s="303"/>
      <c r="CM239" s="303"/>
      <c r="CN239" s="303"/>
      <c r="CO239" s="303"/>
      <c r="CP239" s="303"/>
      <c r="CQ239" s="342">
        <f>WORKDAY(BJ239,20)</f>
        <v>44116</v>
      </c>
      <c r="CR239" s="342" t="str">
        <f>IF(BM239&gt;0,WORKDAY(BK239,20),"-")</f>
        <v>-</v>
      </c>
      <c r="CS239" s="342"/>
      <c r="CT239" s="328"/>
      <c r="CU239" s="307"/>
      <c r="CV239" s="306">
        <f>WORKDAY(CQ239,10)</f>
        <v>44130</v>
      </c>
      <c r="CW239" s="306" t="str">
        <f>IF(CT239&gt;0,WORKDAY(CR239,10),"-")</f>
        <v>-</v>
      </c>
      <c r="CX239" s="303"/>
      <c r="CY239" s="303"/>
      <c r="CZ239" s="306" t="str">
        <f>IF(CY239&gt;0,WORKDAY(CV239,10),"-")</f>
        <v>-</v>
      </c>
      <c r="DA239" s="306" t="str">
        <f>IF(CY239&gt;0,WORKDAY(CW239,10),"-")</f>
        <v>-</v>
      </c>
      <c r="DB239" s="303"/>
      <c r="DC239" s="303"/>
      <c r="DD239" s="307"/>
      <c r="DE239" s="306" t="str">
        <f>IF(DC239&gt;0,WORKDAY(CZ239,10),"-")</f>
        <v>-</v>
      </c>
      <c r="DF239" s="306" t="str">
        <f>IF(DC239&gt;0,WORKDAY(DA239,10),"-")</f>
        <v>-</v>
      </c>
      <c r="DG239" s="303"/>
      <c r="DH239" s="303"/>
      <c r="DI239" s="306" t="str">
        <f>IF(DH239&gt;0,WORKDAY(DE239,10),"-")</f>
        <v>-</v>
      </c>
      <c r="DJ239" s="306" t="str">
        <f>IF(DH239&gt;0,WORKDAY(DF239,10),"-")</f>
        <v>-</v>
      </c>
      <c r="DK239" s="303"/>
      <c r="DL239" s="303"/>
      <c r="DM239" s="307"/>
      <c r="DN239" s="306" t="str">
        <f>IF(DL239&gt;0,WORKDAY(DI239,10),"-")</f>
        <v>-</v>
      </c>
      <c r="DO239" s="306" t="str">
        <f>IF(DL239&gt;0,WORKDAY(DJ239,10),"-")</f>
        <v>-</v>
      </c>
      <c r="DP239" s="303"/>
      <c r="DQ239" s="303"/>
      <c r="DR239" s="306" t="str">
        <f>IF(DQ239&gt;0,WORKDAY(DN239,10),"-")</f>
        <v>-</v>
      </c>
      <c r="DS239" s="306" t="str">
        <f>IF(DQ239&gt;0,WORKDAY(DO239,10),"-")</f>
        <v>-</v>
      </c>
      <c r="DT239" s="303"/>
      <c r="DU239" s="303"/>
      <c r="DV239" s="308"/>
      <c r="DW239" s="306" t="str">
        <f>IF(DU239&gt;0,WORKDAY(DR239,10),"-")</f>
        <v>-</v>
      </c>
      <c r="DX239" s="306" t="str">
        <f>IF(DU239&gt;0,WORKDAY(DS239,10),"-")</f>
        <v>-</v>
      </c>
      <c r="DY239" s="303"/>
      <c r="DZ239" s="303"/>
      <c r="EA239" s="306" t="str">
        <f>IF(DZ239&gt;0,WORKDAY(DW239,10),"-")</f>
        <v>-</v>
      </c>
      <c r="EB239" s="306" t="str">
        <f>IF(DZ239&gt;0,WORKDAY(DX239,10),"-")</f>
        <v>-</v>
      </c>
      <c r="EC239" s="303"/>
      <c r="ED239" s="303"/>
      <c r="EE239" s="308"/>
      <c r="EF239" s="306" t="str">
        <f>IF(ED239&gt;0,WORKDAY(EA239,10),"-")</f>
        <v>-</v>
      </c>
      <c r="EG239" s="306" t="str">
        <f>IF(ED239&gt;0,WORKDAY(EB239,10),"-")</f>
        <v>-</v>
      </c>
      <c r="EH239" s="303"/>
      <c r="EI239" s="303"/>
      <c r="EJ239" s="306" t="str">
        <f>IF(EI239&gt;0,WORKDAY(EF239,10),"-")</f>
        <v>-</v>
      </c>
      <c r="EK239" s="306" t="str">
        <f>IF(EI239&gt;0,WORKDAY(EG239,10),"-")</f>
        <v>-</v>
      </c>
      <c r="EL239" s="303"/>
      <c r="EM239" s="303"/>
      <c r="EN239" s="308"/>
      <c r="EO239" s="306" t="str">
        <f>IF(EM239&gt;0,WORKDAY(EJ239,10),"-")</f>
        <v>-</v>
      </c>
      <c r="EP239" s="306" t="str">
        <f>IF(EM239&gt;0,WORKDAY(EK239,10),"-")</f>
        <v>-</v>
      </c>
      <c r="EQ239" s="303"/>
      <c r="ER239" s="303"/>
      <c r="ES239" s="306" t="str">
        <f>IF(ER239&gt;0,WORKDAY(EO239,10),"-")</f>
        <v>-</v>
      </c>
      <c r="ET239" s="306" t="str">
        <f>IF(ER239&gt;0,WORKDAY(EP239,10),"-")</f>
        <v>-</v>
      </c>
      <c r="EU239" s="303"/>
      <c r="EV239" s="303"/>
      <c r="EW239" s="308"/>
      <c r="EX239" s="306" t="str">
        <f>IF(EV239&gt;0,WORKDAY(ES239,10),"-")</f>
        <v>-</v>
      </c>
      <c r="EY239" s="306" t="str">
        <f>IF(EV239&gt;0,WORKDAY(ET239,10),"-")</f>
        <v>-</v>
      </c>
      <c r="EZ239" s="303"/>
      <c r="FA239" s="303"/>
      <c r="FB239" s="306" t="str">
        <f>IF(FA239&gt;0,WORKDAY(EX239,10),"-")</f>
        <v>-</v>
      </c>
      <c r="FC239" s="306" t="str">
        <f>IF(FA239&gt;0,WORKDAY(EY239,10),"-")</f>
        <v>-</v>
      </c>
      <c r="FD239" s="303"/>
      <c r="FE239" s="303"/>
      <c r="FF239" s="308"/>
      <c r="FG239" s="306">
        <v>43622</v>
      </c>
      <c r="FH239" s="306">
        <f ca="1">IF(BK239&gt;0,IF(DH239&gt;0,WORKDAY(DG239,20),IF(CY239&gt;0,WORKDAY(CX239,30),IF(CT239&gt;0,WORKDAY(CS239,40),FG239))),"-")</f>
        <v>43622</v>
      </c>
      <c r="FI239" s="306"/>
      <c r="FJ239" s="303"/>
      <c r="FK239" s="306" t="str">
        <f>IF(FJ239&gt;0,WORKDAY(FG239,10),"-")</f>
        <v>-</v>
      </c>
      <c r="FL239" s="306" t="str">
        <f>IF(FJ239&gt;0,WORKDAY(FH239,10),"-")</f>
        <v>-</v>
      </c>
      <c r="FM239" s="303"/>
      <c r="FN239" s="303"/>
      <c r="FO239" s="307"/>
      <c r="FP239" s="306">
        <v>43622</v>
      </c>
      <c r="FQ239" s="306" t="str">
        <f>IF(BT239&gt;0,IF(DQ239&gt;0,WORKDAY(DP239,20),IF(DH239&gt;0,WORKDAY(DG239,30),IF(DC239&gt;0,WORKDAY(DB239,40),FP239))),"-")</f>
        <v>-</v>
      </c>
      <c r="FR239" s="303"/>
      <c r="FS239" s="303"/>
      <c r="FT239" s="306" t="str">
        <f>IF(FS239&gt;0,WORKDAY(FP239,10),"-")</f>
        <v>-</v>
      </c>
      <c r="FU239" s="306" t="str">
        <f>IF(FS239&gt;0,WORKDAY(FQ239,10),"-")</f>
        <v>-</v>
      </c>
      <c r="FV239" s="303"/>
      <c r="FW239" s="303"/>
      <c r="FX239" s="308"/>
      <c r="FY239" s="306">
        <v>43622</v>
      </c>
      <c r="FZ239" s="306" t="str">
        <f>IF(CC239&gt;0,IF(DZ239&gt;0,WORKDAY(DY239,20),IF(DQ239&gt;0,WORKDAY(DP239,30),IF(DL239&gt;0,WORKDAY(DK239,40),FY239))),"-")</f>
        <v>-</v>
      </c>
      <c r="GA239" s="303"/>
      <c r="GB239" s="303"/>
      <c r="GC239" s="306" t="str">
        <f>IF(GB239&gt;0,WORKDAY(FY239,10),"-")</f>
        <v>-</v>
      </c>
      <c r="GD239" s="306" t="str">
        <f>IF(GB239&gt;0,WORKDAY(FZ239,10),"-")</f>
        <v>-</v>
      </c>
      <c r="GE239" s="303"/>
      <c r="GF239" s="303"/>
      <c r="GG239" s="308"/>
      <c r="GH239" s="306"/>
      <c r="GI239" s="306"/>
      <c r="GJ239" s="303"/>
      <c r="GK239" s="303"/>
      <c r="GL239" s="306" t="str">
        <f>IF(GK239&gt;0,WORKDAY(GH239,10),"-")</f>
        <v>-</v>
      </c>
      <c r="GM239" s="306" t="str">
        <f>IF(GK239&gt;0,WORKDAY(GI239,10),"-")</f>
        <v>-</v>
      </c>
      <c r="GN239" s="303"/>
      <c r="GO239" s="303"/>
      <c r="GP239" s="308"/>
      <c r="GQ239" s="308"/>
      <c r="GR239" s="308"/>
      <c r="GS239" s="308"/>
      <c r="GT239" s="308"/>
      <c r="GU239" s="308"/>
      <c r="GV239" s="308"/>
      <c r="GW239" s="308"/>
      <c r="GX239" s="308"/>
      <c r="GY239" s="308"/>
      <c r="GZ239" s="308"/>
      <c r="HA239" s="307">
        <f t="shared" si="214"/>
        <v>0</v>
      </c>
      <c r="HB239" s="309">
        <f t="shared" si="215"/>
        <v>0</v>
      </c>
      <c r="HC239" s="309">
        <f t="shared" ca="1" si="216"/>
        <v>0</v>
      </c>
      <c r="HD239" s="309">
        <f t="shared" si="217"/>
        <v>0</v>
      </c>
      <c r="HE239" s="309">
        <f t="shared" ca="1" si="218"/>
        <v>0</v>
      </c>
      <c r="HF239" s="309"/>
      <c r="HG239" s="309"/>
      <c r="HH239" s="310"/>
      <c r="HI239" s="303" t="str">
        <f t="shared" si="219"/>
        <v>не выпущено</v>
      </c>
      <c r="HJ239" s="306" t="str">
        <f t="shared" si="220"/>
        <v>-</v>
      </c>
      <c r="HK239" s="311" t="str">
        <f t="shared" si="221"/>
        <v>-</v>
      </c>
      <c r="HL239" s="313" t="str">
        <f t="shared" si="222"/>
        <v>-</v>
      </c>
      <c r="HM239" s="322">
        <v>1</v>
      </c>
      <c r="HN239" s="312" t="s">
        <v>837</v>
      </c>
      <c r="HO239" s="351" t="str">
        <f t="shared" si="223"/>
        <v>аннулирован / VOID</v>
      </c>
      <c r="HP239" s="351" t="str">
        <f t="shared" si="224"/>
        <v>аннулирован / VOID</v>
      </c>
      <c r="HQ239" s="351" t="str">
        <f t="shared" si="225"/>
        <v>аннулирован / VOID</v>
      </c>
      <c r="HR239" s="351" t="str">
        <f t="shared" si="226"/>
        <v>аннулирован / VOID</v>
      </c>
      <c r="HS239" s="351" t="b">
        <f t="shared" si="227"/>
        <v>0</v>
      </c>
      <c r="HT239" s="351" t="str">
        <f t="shared" si="228"/>
        <v>аннулирован / VOID</v>
      </c>
      <c r="HU239" s="351" t="str">
        <f t="shared" si="229"/>
        <v>аннулирован / VOID</v>
      </c>
      <c r="HV239" s="351" t="str">
        <f t="shared" si="230"/>
        <v>аннулирован / VOID</v>
      </c>
      <c r="HW239" s="351" t="str">
        <f t="shared" si="231"/>
        <v>аннулирован / VOID</v>
      </c>
      <c r="HX239" s="351" t="str">
        <f t="shared" si="232"/>
        <v>аннулирован / VOID</v>
      </c>
      <c r="HY239" s="364"/>
      <c r="HZ239" s="361" t="str">
        <f t="shared" si="233"/>
        <v>аннулирован / VOID</v>
      </c>
      <c r="IA239" s="361" t="str">
        <f t="shared" si="234"/>
        <v>аннулирован / VOID</v>
      </c>
      <c r="IB239" s="361" t="str">
        <f t="shared" si="235"/>
        <v>аннулирован / VOID</v>
      </c>
      <c r="IC239" s="361" t="str">
        <f t="shared" si="236"/>
        <v>аннулирован / VOID</v>
      </c>
      <c r="ID239" s="351" t="str">
        <f t="shared" si="237"/>
        <v>аннулирован / VOID</v>
      </c>
      <c r="IE239" s="350" t="s">
        <v>799</v>
      </c>
      <c r="IF239" s="356">
        <v>1</v>
      </c>
    </row>
    <row r="240" spans="1:287" s="312" customFormat="1" ht="57" customHeight="1">
      <c r="A240" s="305"/>
      <c r="B240" s="304" t="s">
        <v>164</v>
      </c>
      <c r="C240" s="304" t="s">
        <v>165</v>
      </c>
      <c r="D240" s="303"/>
      <c r="E240" s="303"/>
      <c r="F240" s="303"/>
      <c r="G240" s="303"/>
      <c r="H240" s="303" t="s">
        <v>723</v>
      </c>
      <c r="I240" s="303" t="s">
        <v>724</v>
      </c>
      <c r="J240" s="303"/>
      <c r="K240" s="303"/>
      <c r="L240" s="303"/>
      <c r="M240" s="303"/>
      <c r="N240" s="303"/>
      <c r="O240" s="303"/>
      <c r="P240" s="303" t="s">
        <v>727</v>
      </c>
      <c r="Q240" s="303" t="s">
        <v>728</v>
      </c>
      <c r="R240" s="303" t="s">
        <v>215</v>
      </c>
      <c r="S240" s="303" t="s">
        <v>399</v>
      </c>
      <c r="T240" s="303" t="s">
        <v>408</v>
      </c>
      <c r="U240" s="303" t="s">
        <v>166</v>
      </c>
      <c r="V240" s="303"/>
      <c r="W240" s="304" t="str">
        <f>CONCATENATE(X240,"-",Y240,"-",Z240,AA240,,AB240,"-",AC240)</f>
        <v>4-11-JGMCN-0002</v>
      </c>
      <c r="X240" s="304">
        <v>4</v>
      </c>
      <c r="Y240" s="304" t="s">
        <v>190</v>
      </c>
      <c r="Z240" s="304" t="s">
        <v>188</v>
      </c>
      <c r="AA240" s="304" t="s">
        <v>333</v>
      </c>
      <c r="AB240" s="304" t="s">
        <v>332</v>
      </c>
      <c r="AC240" s="304" t="s">
        <v>198</v>
      </c>
      <c r="AD240" s="303"/>
      <c r="AE240" s="304">
        <v>3</v>
      </c>
      <c r="AF240" s="304" t="s">
        <v>189</v>
      </c>
      <c r="AG240" s="304" t="s">
        <v>190</v>
      </c>
      <c r="AH240" s="304">
        <v>422</v>
      </c>
      <c r="AI240" s="304" t="s">
        <v>229</v>
      </c>
      <c r="AJ240" s="303"/>
      <c r="AK240" s="303"/>
      <c r="AL240" s="303" t="s">
        <v>128</v>
      </c>
      <c r="AM240" s="303"/>
      <c r="AN240" s="303" t="s">
        <v>176</v>
      </c>
      <c r="AO240" s="303" t="str">
        <f>CONCATENATE("0055-",B240,"-",C240,"-","4",".",AE240,".",AF240,".",AG240,".",AH240,"-",AL240,".",AN240,"-",AI240)</f>
        <v>0055-CPC-GA1-4.3.3.11.422-ATH2.SP-0007</v>
      </c>
      <c r="AP240" s="303" t="str">
        <f>CONCATENATE("0055-",B240,"-",C240,"-","4",".",AE240,".",AF240,".",AG240,".",AH240,"-",AL240,"-",AN240,"-",AI240,"_",BD240,"_",U240)</f>
        <v>0055-CPC-GA1-4.3.3.11.422-ATH2-SP-0007_-_ER</v>
      </c>
      <c r="AQ240" s="302" t="s">
        <v>356</v>
      </c>
      <c r="AR240" s="302" t="s">
        <v>430</v>
      </c>
      <c r="AS240" s="302" t="s">
        <v>425</v>
      </c>
      <c r="AT240" s="302" t="s">
        <v>424</v>
      </c>
      <c r="AU240" s="302" t="s">
        <v>350</v>
      </c>
      <c r="AV240" s="302" t="s">
        <v>366</v>
      </c>
      <c r="AW240" s="302" t="str">
        <f>CONCATENATE(AQ240," ",AS240,CHAR(10),W240,CHAR(10),AU240)</f>
        <v>AGDS Marshalling Cabinet for NON-IS channels 
4-11-JGMCN-0002
List of elements</v>
      </c>
      <c r="AX240" s="302" t="str">
        <f>CONCATENATE(AR240," ",AT240,CHAR(10),W240,CHAR(10),AV240)</f>
        <v>Шкаф кроссовый АСКЗ, аналоговые и дискретные сигналы, неискробезопасный
4-11-JGMCN-0002
Перечень элементов</v>
      </c>
      <c r="AY240" s="303"/>
      <c r="AZ240" s="303" t="s">
        <v>799</v>
      </c>
      <c r="BA240" s="303" t="s">
        <v>600</v>
      </c>
      <c r="BB240" s="14" t="str">
        <f t="shared" si="239"/>
        <v>-</v>
      </c>
      <c r="BC240" s="303" t="s">
        <v>239</v>
      </c>
      <c r="BD240" s="303" t="str">
        <f>BB240</f>
        <v>-</v>
      </c>
      <c r="BE240" s="303"/>
      <c r="BF240" s="303"/>
      <c r="BG240" s="324"/>
      <c r="BH240" s="303"/>
      <c r="BI240" s="303"/>
      <c r="BJ240" s="342">
        <v>44088</v>
      </c>
      <c r="BK240" s="342">
        <f ca="1">IF(BM240&gt;0,BL240,IF(BJ240&lt;TODAY(),TODAY()+10,BJ240))</f>
        <v>44113</v>
      </c>
      <c r="BL240" s="306"/>
      <c r="BM240" s="303"/>
      <c r="BN240" s="303"/>
      <c r="BO240" s="303"/>
      <c r="BP240" s="303"/>
      <c r="BQ240" s="303"/>
      <c r="BR240" s="303"/>
      <c r="BS240" s="303"/>
      <c r="BT240" s="303"/>
      <c r="BU240" s="303"/>
      <c r="BV240" s="303"/>
      <c r="BW240" s="303"/>
      <c r="BX240" s="303"/>
      <c r="BY240" s="303"/>
      <c r="BZ240" s="303"/>
      <c r="CA240" s="303"/>
      <c r="CB240" s="303"/>
      <c r="CC240" s="303"/>
      <c r="CD240" s="303"/>
      <c r="CE240" s="303"/>
      <c r="CF240" s="303"/>
      <c r="CG240" s="303"/>
      <c r="CH240" s="303"/>
      <c r="CI240" s="303"/>
      <c r="CJ240" s="303"/>
      <c r="CK240" s="303"/>
      <c r="CL240" s="303"/>
      <c r="CM240" s="303"/>
      <c r="CN240" s="303"/>
      <c r="CO240" s="303"/>
      <c r="CP240" s="303"/>
      <c r="CQ240" s="342">
        <f>WORKDAY(BJ240,20)</f>
        <v>44116</v>
      </c>
      <c r="CR240" s="342" t="str">
        <f>IF(BM240&gt;0,WORKDAY(BK240,20),"-")</f>
        <v>-</v>
      </c>
      <c r="CS240" s="342"/>
      <c r="CT240" s="328"/>
      <c r="CU240" s="307"/>
      <c r="CV240" s="306">
        <f>WORKDAY(CQ240,10)</f>
        <v>44130</v>
      </c>
      <c r="CW240" s="306" t="str">
        <f>IF(CT240&gt;0,WORKDAY(CR240,10),"-")</f>
        <v>-</v>
      </c>
      <c r="CX240" s="303"/>
      <c r="CY240" s="303"/>
      <c r="CZ240" s="306" t="str">
        <f>IF(CY240&gt;0,WORKDAY(CV240,10),"-")</f>
        <v>-</v>
      </c>
      <c r="DA240" s="306" t="str">
        <f>IF(CY240&gt;0,WORKDAY(CW240,10),"-")</f>
        <v>-</v>
      </c>
      <c r="DB240" s="303"/>
      <c r="DC240" s="303"/>
      <c r="DD240" s="307"/>
      <c r="DE240" s="306" t="str">
        <f>IF(DC240&gt;0,WORKDAY(CZ240,10),"-")</f>
        <v>-</v>
      </c>
      <c r="DF240" s="306" t="str">
        <f>IF(DC240&gt;0,WORKDAY(DA240,10),"-")</f>
        <v>-</v>
      </c>
      <c r="DG240" s="303"/>
      <c r="DH240" s="303"/>
      <c r="DI240" s="306" t="str">
        <f>IF(DH240&gt;0,WORKDAY(DE240,10),"-")</f>
        <v>-</v>
      </c>
      <c r="DJ240" s="306" t="str">
        <f>IF(DH240&gt;0,WORKDAY(DF240,10),"-")</f>
        <v>-</v>
      </c>
      <c r="DK240" s="303"/>
      <c r="DL240" s="303"/>
      <c r="DM240" s="307"/>
      <c r="DN240" s="306" t="str">
        <f>IF(DL240&gt;0,WORKDAY(DI240,10),"-")</f>
        <v>-</v>
      </c>
      <c r="DO240" s="306" t="str">
        <f>IF(DL240&gt;0,WORKDAY(DJ240,10),"-")</f>
        <v>-</v>
      </c>
      <c r="DP240" s="303"/>
      <c r="DQ240" s="303"/>
      <c r="DR240" s="306" t="str">
        <f>IF(DQ240&gt;0,WORKDAY(DN240,10),"-")</f>
        <v>-</v>
      </c>
      <c r="DS240" s="306" t="str">
        <f>IF(DQ240&gt;0,WORKDAY(DO240,10),"-")</f>
        <v>-</v>
      </c>
      <c r="DT240" s="303"/>
      <c r="DU240" s="303"/>
      <c r="DV240" s="308"/>
      <c r="DW240" s="306" t="str">
        <f>IF(DU240&gt;0,WORKDAY(DR240,10),"-")</f>
        <v>-</v>
      </c>
      <c r="DX240" s="306" t="str">
        <f>IF(DU240&gt;0,WORKDAY(DS240,10),"-")</f>
        <v>-</v>
      </c>
      <c r="DY240" s="303"/>
      <c r="DZ240" s="303"/>
      <c r="EA240" s="306" t="str">
        <f>IF(DZ240&gt;0,WORKDAY(DW240,10),"-")</f>
        <v>-</v>
      </c>
      <c r="EB240" s="306" t="str">
        <f>IF(DZ240&gt;0,WORKDAY(DX240,10),"-")</f>
        <v>-</v>
      </c>
      <c r="EC240" s="303"/>
      <c r="ED240" s="303"/>
      <c r="EE240" s="308"/>
      <c r="EF240" s="306" t="str">
        <f>IF(ED240&gt;0,WORKDAY(EA240,10),"-")</f>
        <v>-</v>
      </c>
      <c r="EG240" s="306" t="str">
        <f>IF(ED240&gt;0,WORKDAY(EB240,10),"-")</f>
        <v>-</v>
      </c>
      <c r="EH240" s="303"/>
      <c r="EI240" s="303"/>
      <c r="EJ240" s="306" t="str">
        <f>IF(EI240&gt;0,WORKDAY(EF240,10),"-")</f>
        <v>-</v>
      </c>
      <c r="EK240" s="306" t="str">
        <f>IF(EI240&gt;0,WORKDAY(EG240,10),"-")</f>
        <v>-</v>
      </c>
      <c r="EL240" s="303"/>
      <c r="EM240" s="303"/>
      <c r="EN240" s="308"/>
      <c r="EO240" s="306" t="str">
        <f>IF(EM240&gt;0,WORKDAY(EJ240,10),"-")</f>
        <v>-</v>
      </c>
      <c r="EP240" s="306" t="str">
        <f>IF(EM240&gt;0,WORKDAY(EK240,10),"-")</f>
        <v>-</v>
      </c>
      <c r="EQ240" s="303"/>
      <c r="ER240" s="303"/>
      <c r="ES240" s="306" t="str">
        <f>IF(ER240&gt;0,WORKDAY(EO240,10),"-")</f>
        <v>-</v>
      </c>
      <c r="ET240" s="306" t="str">
        <f>IF(ER240&gt;0,WORKDAY(EP240,10),"-")</f>
        <v>-</v>
      </c>
      <c r="EU240" s="303"/>
      <c r="EV240" s="303"/>
      <c r="EW240" s="308"/>
      <c r="EX240" s="306" t="str">
        <f>IF(EV240&gt;0,WORKDAY(ES240,10),"-")</f>
        <v>-</v>
      </c>
      <c r="EY240" s="306" t="str">
        <f>IF(EV240&gt;0,WORKDAY(ET240,10),"-")</f>
        <v>-</v>
      </c>
      <c r="EZ240" s="303"/>
      <c r="FA240" s="303"/>
      <c r="FB240" s="306" t="str">
        <f>IF(FA240&gt;0,WORKDAY(EX240,10),"-")</f>
        <v>-</v>
      </c>
      <c r="FC240" s="306" t="str">
        <f>IF(FA240&gt;0,WORKDAY(EY240,10),"-")</f>
        <v>-</v>
      </c>
      <c r="FD240" s="303"/>
      <c r="FE240" s="303"/>
      <c r="FF240" s="308"/>
      <c r="FG240" s="306">
        <v>43622</v>
      </c>
      <c r="FH240" s="306">
        <f ca="1">IF(BK240&gt;0,IF(DH240&gt;0,WORKDAY(DG240,20),IF(CY240&gt;0,WORKDAY(CX240,30),IF(CT240&gt;0,WORKDAY(CS240,40),FG240))),"-")</f>
        <v>43622</v>
      </c>
      <c r="FI240" s="306"/>
      <c r="FJ240" s="303"/>
      <c r="FK240" s="306" t="str">
        <f>IF(FJ240&gt;0,WORKDAY(FG240,10),"-")</f>
        <v>-</v>
      </c>
      <c r="FL240" s="306" t="str">
        <f>IF(FJ240&gt;0,WORKDAY(FH240,10),"-")</f>
        <v>-</v>
      </c>
      <c r="FM240" s="303"/>
      <c r="FN240" s="303"/>
      <c r="FO240" s="307"/>
      <c r="FP240" s="306">
        <v>43622</v>
      </c>
      <c r="FQ240" s="306" t="str">
        <f>IF(BT240&gt;0,IF(DQ240&gt;0,WORKDAY(DP240,20),IF(DH240&gt;0,WORKDAY(DG240,30),IF(DC240&gt;0,WORKDAY(DB240,40),FP240))),"-")</f>
        <v>-</v>
      </c>
      <c r="FR240" s="303"/>
      <c r="FS240" s="303"/>
      <c r="FT240" s="306" t="str">
        <f>IF(FS240&gt;0,WORKDAY(FP240,10),"-")</f>
        <v>-</v>
      </c>
      <c r="FU240" s="306" t="str">
        <f>IF(FS240&gt;0,WORKDAY(FQ240,10),"-")</f>
        <v>-</v>
      </c>
      <c r="FV240" s="303"/>
      <c r="FW240" s="303"/>
      <c r="FX240" s="308"/>
      <c r="FY240" s="306">
        <v>43622</v>
      </c>
      <c r="FZ240" s="306" t="str">
        <f>IF(CC240&gt;0,IF(DZ240&gt;0,WORKDAY(DY240,20),IF(DQ240&gt;0,WORKDAY(DP240,30),IF(DL240&gt;0,WORKDAY(DK240,40),FY240))),"-")</f>
        <v>-</v>
      </c>
      <c r="GA240" s="303"/>
      <c r="GB240" s="303"/>
      <c r="GC240" s="306" t="str">
        <f>IF(GB240&gt;0,WORKDAY(FY240,10),"-")</f>
        <v>-</v>
      </c>
      <c r="GD240" s="306" t="str">
        <f>IF(GB240&gt;0,WORKDAY(FZ240,10),"-")</f>
        <v>-</v>
      </c>
      <c r="GE240" s="303"/>
      <c r="GF240" s="303"/>
      <c r="GG240" s="308"/>
      <c r="GH240" s="306"/>
      <c r="GI240" s="306"/>
      <c r="GJ240" s="303"/>
      <c r="GK240" s="303"/>
      <c r="GL240" s="306" t="str">
        <f>IF(GK240&gt;0,WORKDAY(GH240,10),"-")</f>
        <v>-</v>
      </c>
      <c r="GM240" s="306" t="str">
        <f>IF(GK240&gt;0,WORKDAY(GI240,10),"-")</f>
        <v>-</v>
      </c>
      <c r="GN240" s="303"/>
      <c r="GO240" s="303"/>
      <c r="GP240" s="308"/>
      <c r="GQ240" s="308"/>
      <c r="GR240" s="308"/>
      <c r="GS240" s="308"/>
      <c r="GT240" s="308"/>
      <c r="GU240" s="308"/>
      <c r="GV240" s="308"/>
      <c r="GW240" s="308"/>
      <c r="GX240" s="308"/>
      <c r="GY240" s="308"/>
      <c r="GZ240" s="308"/>
      <c r="HA240" s="307">
        <f t="shared" si="214"/>
        <v>0</v>
      </c>
      <c r="HB240" s="309">
        <f t="shared" si="215"/>
        <v>0</v>
      </c>
      <c r="HC240" s="309">
        <f t="shared" ca="1" si="216"/>
        <v>0</v>
      </c>
      <c r="HD240" s="309">
        <f t="shared" si="217"/>
        <v>0</v>
      </c>
      <c r="HE240" s="309">
        <f t="shared" ca="1" si="218"/>
        <v>0</v>
      </c>
      <c r="HF240" s="309"/>
      <c r="HG240" s="309"/>
      <c r="HH240" s="310"/>
      <c r="HI240" s="303" t="str">
        <f t="shared" si="219"/>
        <v>не выпущено</v>
      </c>
      <c r="HJ240" s="306" t="str">
        <f t="shared" si="220"/>
        <v>-</v>
      </c>
      <c r="HK240" s="311" t="str">
        <f t="shared" si="221"/>
        <v>-</v>
      </c>
      <c r="HL240" s="313" t="str">
        <f t="shared" si="222"/>
        <v>-</v>
      </c>
      <c r="HM240" s="322">
        <v>1</v>
      </c>
      <c r="HN240" s="312" t="s">
        <v>837</v>
      </c>
      <c r="HO240" s="351" t="str">
        <f t="shared" si="223"/>
        <v>аннулирован / VOID</v>
      </c>
      <c r="HP240" s="351" t="str">
        <f t="shared" si="224"/>
        <v>аннулирован / VOID</v>
      </c>
      <c r="HQ240" s="351" t="str">
        <f t="shared" si="225"/>
        <v>аннулирован / VOID</v>
      </c>
      <c r="HR240" s="351" t="str">
        <f t="shared" si="226"/>
        <v>аннулирован / VOID</v>
      </c>
      <c r="HS240" s="351" t="b">
        <f t="shared" si="227"/>
        <v>0</v>
      </c>
      <c r="HT240" s="351" t="str">
        <f t="shared" si="228"/>
        <v>аннулирован / VOID</v>
      </c>
      <c r="HU240" s="351" t="str">
        <f t="shared" si="229"/>
        <v>аннулирован / VOID</v>
      </c>
      <c r="HV240" s="351" t="str">
        <f t="shared" si="230"/>
        <v>аннулирован / VOID</v>
      </c>
      <c r="HW240" s="351" t="str">
        <f t="shared" si="231"/>
        <v>аннулирован / VOID</v>
      </c>
      <c r="HX240" s="351" t="str">
        <f t="shared" si="232"/>
        <v>аннулирован / VOID</v>
      </c>
      <c r="HY240" s="364"/>
      <c r="HZ240" s="361" t="str">
        <f t="shared" si="233"/>
        <v>аннулирован / VOID</v>
      </c>
      <c r="IA240" s="361" t="str">
        <f t="shared" si="234"/>
        <v>аннулирован / VOID</v>
      </c>
      <c r="IB240" s="361" t="str">
        <f t="shared" si="235"/>
        <v>аннулирован / VOID</v>
      </c>
      <c r="IC240" s="361" t="str">
        <f t="shared" si="236"/>
        <v>аннулирован / VOID</v>
      </c>
      <c r="ID240" s="351" t="str">
        <f t="shared" si="237"/>
        <v>аннулирован / VOID</v>
      </c>
      <c r="IE240" s="350" t="s">
        <v>799</v>
      </c>
      <c r="IF240" s="356">
        <v>1</v>
      </c>
    </row>
    <row r="241" spans="1:287" s="312" customFormat="1" ht="57" customHeight="1">
      <c r="A241" s="305"/>
      <c r="B241" s="304" t="s">
        <v>164</v>
      </c>
      <c r="C241" s="304" t="s">
        <v>165</v>
      </c>
      <c r="D241" s="303"/>
      <c r="E241" s="303"/>
      <c r="F241" s="303"/>
      <c r="G241" s="303"/>
      <c r="H241" s="303" t="s">
        <v>723</v>
      </c>
      <c r="I241" s="303" t="s">
        <v>724</v>
      </c>
      <c r="J241" s="303"/>
      <c r="K241" s="303"/>
      <c r="L241" s="303"/>
      <c r="M241" s="303"/>
      <c r="N241" s="303"/>
      <c r="O241" s="303"/>
      <c r="P241" s="303" t="s">
        <v>727</v>
      </c>
      <c r="Q241" s="303" t="s">
        <v>728</v>
      </c>
      <c r="R241" s="303" t="s">
        <v>215</v>
      </c>
      <c r="S241" s="303" t="s">
        <v>399</v>
      </c>
      <c r="T241" s="303" t="s">
        <v>408</v>
      </c>
      <c r="U241" s="303" t="s">
        <v>166</v>
      </c>
      <c r="V241" s="303"/>
      <c r="W241" s="304" t="str">
        <f>CONCATENATE(X241,"-",Y241,"-",Z241,AA241,,AB241,"-",AC241)</f>
        <v>4-11-JGMCN-0002</v>
      </c>
      <c r="X241" s="304">
        <v>4</v>
      </c>
      <c r="Y241" s="304" t="s">
        <v>190</v>
      </c>
      <c r="Z241" s="304" t="s">
        <v>188</v>
      </c>
      <c r="AA241" s="304" t="s">
        <v>333</v>
      </c>
      <c r="AB241" s="304" t="s">
        <v>332</v>
      </c>
      <c r="AC241" s="304" t="s">
        <v>198</v>
      </c>
      <c r="AD241" s="303"/>
      <c r="AE241" s="304">
        <v>3</v>
      </c>
      <c r="AF241" s="304" t="s">
        <v>189</v>
      </c>
      <c r="AG241" s="304" t="s">
        <v>190</v>
      </c>
      <c r="AH241" s="304">
        <v>422</v>
      </c>
      <c r="AI241" s="304" t="s">
        <v>229</v>
      </c>
      <c r="AJ241" s="303"/>
      <c r="AK241" s="303"/>
      <c r="AL241" s="303" t="s">
        <v>128</v>
      </c>
      <c r="AM241" s="303"/>
      <c r="AN241" s="303" t="s">
        <v>177</v>
      </c>
      <c r="AO241" s="303" t="str">
        <f>CONCATENATE("0055-",B241,"-",C241,"-","4",".",AE241,".",AF241,".",AG241,".",AH241,"-",AL241,".",AN241,"-",AI241)</f>
        <v>0055-CPC-GA1-4.3.3.11.422-ATH2.V0-0007</v>
      </c>
      <c r="AP241" s="303" t="str">
        <f>CONCATENATE("0055-",B241,"-",C241,"-","4",".",AE241,".",AF241,".",AG241,".",AH241,"-",AL241,"-",AN241,"-",AI241,"_",BD241,"_",U241)</f>
        <v>0055-CPC-GA1-4.3.3.11.422-ATH2-V0-0007_-_ER</v>
      </c>
      <c r="AQ241" s="302" t="s">
        <v>356</v>
      </c>
      <c r="AR241" s="302" t="s">
        <v>430</v>
      </c>
      <c r="AS241" s="302" t="s">
        <v>425</v>
      </c>
      <c r="AT241" s="302" t="s">
        <v>424</v>
      </c>
      <c r="AU241" s="302" t="s">
        <v>351</v>
      </c>
      <c r="AV241" s="302" t="s">
        <v>367</v>
      </c>
      <c r="AW241" s="302" t="str">
        <f>CONCATENATE(AQ241," ",AS241,CHAR(10),W241,CHAR(10),AU241)</f>
        <v>AGDS Marshalling Cabinet for NON-IS channels 
4-11-JGMCN-0002
General view drawings</v>
      </c>
      <c r="AX241" s="302" t="str">
        <f>CONCATENATE(AR241," ",AT241,CHAR(10),W241,CHAR(10),AV241)</f>
        <v>Шкаф кроссовый АСКЗ, аналоговые и дискретные сигналы, неискробезопасный
4-11-JGMCN-0002
Чертеж общего вида</v>
      </c>
      <c r="AY241" s="303"/>
      <c r="AZ241" s="303" t="s">
        <v>799</v>
      </c>
      <c r="BA241" s="303" t="s">
        <v>600</v>
      </c>
      <c r="BB241" s="14" t="str">
        <f t="shared" si="239"/>
        <v>-</v>
      </c>
      <c r="BC241" s="303" t="s">
        <v>239</v>
      </c>
      <c r="BD241" s="303" t="str">
        <f>BB241</f>
        <v>-</v>
      </c>
      <c r="BE241" s="303"/>
      <c r="BF241" s="303"/>
      <c r="BG241" s="324"/>
      <c r="BH241" s="303"/>
      <c r="BI241" s="303"/>
      <c r="BJ241" s="342">
        <v>44088</v>
      </c>
      <c r="BK241" s="342">
        <f ca="1">IF(BM241&gt;0,BL241,IF(BJ241&lt;TODAY(),TODAY()+10,BJ241))</f>
        <v>44113</v>
      </c>
      <c r="BL241" s="306"/>
      <c r="BM241" s="303"/>
      <c r="BN241" s="303"/>
      <c r="BO241" s="303"/>
      <c r="BP241" s="303"/>
      <c r="BQ241" s="303"/>
      <c r="BR241" s="303"/>
      <c r="BS241" s="303"/>
      <c r="BT241" s="303"/>
      <c r="BU241" s="303"/>
      <c r="BV241" s="303"/>
      <c r="BW241" s="303"/>
      <c r="BX241" s="303"/>
      <c r="BY241" s="303"/>
      <c r="BZ241" s="303"/>
      <c r="CA241" s="303"/>
      <c r="CB241" s="303"/>
      <c r="CC241" s="303"/>
      <c r="CD241" s="303"/>
      <c r="CE241" s="303"/>
      <c r="CF241" s="303"/>
      <c r="CG241" s="303"/>
      <c r="CH241" s="303"/>
      <c r="CI241" s="303"/>
      <c r="CJ241" s="303"/>
      <c r="CK241" s="303"/>
      <c r="CL241" s="303"/>
      <c r="CM241" s="303"/>
      <c r="CN241" s="303"/>
      <c r="CO241" s="303"/>
      <c r="CP241" s="303"/>
      <c r="CQ241" s="342">
        <f>WORKDAY(BJ241,20)</f>
        <v>44116</v>
      </c>
      <c r="CR241" s="342" t="str">
        <f>IF(BM241&gt;0,WORKDAY(BK241,20),"-")</f>
        <v>-</v>
      </c>
      <c r="CS241" s="342"/>
      <c r="CT241" s="328"/>
      <c r="CU241" s="307"/>
      <c r="CV241" s="306">
        <f>WORKDAY(CQ241,10)</f>
        <v>44130</v>
      </c>
      <c r="CW241" s="306" t="str">
        <f>IF(CT241&gt;0,WORKDAY(CR241,10),"-")</f>
        <v>-</v>
      </c>
      <c r="CX241" s="303"/>
      <c r="CY241" s="303"/>
      <c r="CZ241" s="306" t="str">
        <f>IF(CY241&gt;0,WORKDAY(CV241,10),"-")</f>
        <v>-</v>
      </c>
      <c r="DA241" s="306" t="str">
        <f>IF(CY241&gt;0,WORKDAY(CW241,10),"-")</f>
        <v>-</v>
      </c>
      <c r="DB241" s="303"/>
      <c r="DC241" s="303"/>
      <c r="DD241" s="307"/>
      <c r="DE241" s="306" t="str">
        <f>IF(DC241&gt;0,WORKDAY(CZ241,10),"-")</f>
        <v>-</v>
      </c>
      <c r="DF241" s="306" t="str">
        <f>IF(DC241&gt;0,WORKDAY(DA241,10),"-")</f>
        <v>-</v>
      </c>
      <c r="DG241" s="303"/>
      <c r="DH241" s="303"/>
      <c r="DI241" s="306" t="str">
        <f>IF(DH241&gt;0,WORKDAY(DE241,10),"-")</f>
        <v>-</v>
      </c>
      <c r="DJ241" s="306" t="str">
        <f>IF(DH241&gt;0,WORKDAY(DF241,10),"-")</f>
        <v>-</v>
      </c>
      <c r="DK241" s="303"/>
      <c r="DL241" s="303"/>
      <c r="DM241" s="307"/>
      <c r="DN241" s="306" t="str">
        <f>IF(DL241&gt;0,WORKDAY(DI241,10),"-")</f>
        <v>-</v>
      </c>
      <c r="DO241" s="306" t="str">
        <f>IF(DL241&gt;0,WORKDAY(DJ241,10),"-")</f>
        <v>-</v>
      </c>
      <c r="DP241" s="303"/>
      <c r="DQ241" s="303"/>
      <c r="DR241" s="306" t="str">
        <f>IF(DQ241&gt;0,WORKDAY(DN241,10),"-")</f>
        <v>-</v>
      </c>
      <c r="DS241" s="306" t="str">
        <f>IF(DQ241&gt;0,WORKDAY(DO241,10),"-")</f>
        <v>-</v>
      </c>
      <c r="DT241" s="303"/>
      <c r="DU241" s="303"/>
      <c r="DV241" s="308"/>
      <c r="DW241" s="306" t="str">
        <f>IF(DU241&gt;0,WORKDAY(DR241,10),"-")</f>
        <v>-</v>
      </c>
      <c r="DX241" s="306" t="str">
        <f>IF(DU241&gt;0,WORKDAY(DS241,10),"-")</f>
        <v>-</v>
      </c>
      <c r="DY241" s="303"/>
      <c r="DZ241" s="303"/>
      <c r="EA241" s="306" t="str">
        <f>IF(DZ241&gt;0,WORKDAY(DW241,10),"-")</f>
        <v>-</v>
      </c>
      <c r="EB241" s="306" t="str">
        <f>IF(DZ241&gt;0,WORKDAY(DX241,10),"-")</f>
        <v>-</v>
      </c>
      <c r="EC241" s="303"/>
      <c r="ED241" s="303"/>
      <c r="EE241" s="308"/>
      <c r="EF241" s="306" t="str">
        <f>IF(ED241&gt;0,WORKDAY(EA241,10),"-")</f>
        <v>-</v>
      </c>
      <c r="EG241" s="306" t="str">
        <f>IF(ED241&gt;0,WORKDAY(EB241,10),"-")</f>
        <v>-</v>
      </c>
      <c r="EH241" s="303"/>
      <c r="EI241" s="303"/>
      <c r="EJ241" s="306" t="str">
        <f>IF(EI241&gt;0,WORKDAY(EF241,10),"-")</f>
        <v>-</v>
      </c>
      <c r="EK241" s="306" t="str">
        <f>IF(EI241&gt;0,WORKDAY(EG241,10),"-")</f>
        <v>-</v>
      </c>
      <c r="EL241" s="303"/>
      <c r="EM241" s="303"/>
      <c r="EN241" s="308"/>
      <c r="EO241" s="306" t="str">
        <f>IF(EM241&gt;0,WORKDAY(EJ241,10),"-")</f>
        <v>-</v>
      </c>
      <c r="EP241" s="306" t="str">
        <f>IF(EM241&gt;0,WORKDAY(EK241,10),"-")</f>
        <v>-</v>
      </c>
      <c r="EQ241" s="303"/>
      <c r="ER241" s="303"/>
      <c r="ES241" s="306" t="str">
        <f>IF(ER241&gt;0,WORKDAY(EO241,10),"-")</f>
        <v>-</v>
      </c>
      <c r="ET241" s="306" t="str">
        <f>IF(ER241&gt;0,WORKDAY(EP241,10),"-")</f>
        <v>-</v>
      </c>
      <c r="EU241" s="303"/>
      <c r="EV241" s="303"/>
      <c r="EW241" s="308"/>
      <c r="EX241" s="306" t="str">
        <f>IF(EV241&gt;0,WORKDAY(ES241,10),"-")</f>
        <v>-</v>
      </c>
      <c r="EY241" s="306" t="str">
        <f>IF(EV241&gt;0,WORKDAY(ET241,10),"-")</f>
        <v>-</v>
      </c>
      <c r="EZ241" s="303"/>
      <c r="FA241" s="303"/>
      <c r="FB241" s="306" t="str">
        <f>IF(FA241&gt;0,WORKDAY(EX241,10),"-")</f>
        <v>-</v>
      </c>
      <c r="FC241" s="306" t="str">
        <f>IF(FA241&gt;0,WORKDAY(EY241,10),"-")</f>
        <v>-</v>
      </c>
      <c r="FD241" s="303"/>
      <c r="FE241" s="303"/>
      <c r="FF241" s="308"/>
      <c r="FG241" s="306">
        <v>43622</v>
      </c>
      <c r="FH241" s="306">
        <f ca="1">IF(BK241&gt;0,IF(DH241&gt;0,WORKDAY(DG241,20),IF(CY241&gt;0,WORKDAY(CX241,30),IF(CT241&gt;0,WORKDAY(CS241,40),FG241))),"-")</f>
        <v>43622</v>
      </c>
      <c r="FI241" s="306"/>
      <c r="FJ241" s="303"/>
      <c r="FK241" s="306" t="str">
        <f>IF(FJ241&gt;0,WORKDAY(FG241,10),"-")</f>
        <v>-</v>
      </c>
      <c r="FL241" s="306" t="str">
        <f>IF(FJ241&gt;0,WORKDAY(FH241,10),"-")</f>
        <v>-</v>
      </c>
      <c r="FM241" s="303"/>
      <c r="FN241" s="303"/>
      <c r="FO241" s="307"/>
      <c r="FP241" s="306">
        <v>43622</v>
      </c>
      <c r="FQ241" s="306" t="str">
        <f>IF(BT241&gt;0,IF(DQ241&gt;0,WORKDAY(DP241,20),IF(DH241&gt;0,WORKDAY(DG241,30),IF(DC241&gt;0,WORKDAY(DB241,40),FP241))),"-")</f>
        <v>-</v>
      </c>
      <c r="FR241" s="303"/>
      <c r="FS241" s="303"/>
      <c r="FT241" s="306" t="str">
        <f>IF(FS241&gt;0,WORKDAY(FP241,10),"-")</f>
        <v>-</v>
      </c>
      <c r="FU241" s="306" t="str">
        <f>IF(FS241&gt;0,WORKDAY(FQ241,10),"-")</f>
        <v>-</v>
      </c>
      <c r="FV241" s="303"/>
      <c r="FW241" s="303"/>
      <c r="FX241" s="308"/>
      <c r="FY241" s="306">
        <v>43622</v>
      </c>
      <c r="FZ241" s="306" t="str">
        <f>IF(CC241&gt;0,IF(DZ241&gt;0,WORKDAY(DY241,20),IF(DQ241&gt;0,WORKDAY(DP241,30),IF(DL241&gt;0,WORKDAY(DK241,40),FY241))),"-")</f>
        <v>-</v>
      </c>
      <c r="GA241" s="303"/>
      <c r="GB241" s="303"/>
      <c r="GC241" s="306" t="str">
        <f>IF(GB241&gt;0,WORKDAY(FY241,10),"-")</f>
        <v>-</v>
      </c>
      <c r="GD241" s="306" t="str">
        <f>IF(GB241&gt;0,WORKDAY(FZ241,10),"-")</f>
        <v>-</v>
      </c>
      <c r="GE241" s="303"/>
      <c r="GF241" s="303"/>
      <c r="GG241" s="308"/>
      <c r="GH241" s="306"/>
      <c r="GI241" s="306"/>
      <c r="GJ241" s="303"/>
      <c r="GK241" s="303"/>
      <c r="GL241" s="306" t="str">
        <f>IF(GK241&gt;0,WORKDAY(GH241,10),"-")</f>
        <v>-</v>
      </c>
      <c r="GM241" s="306" t="str">
        <f>IF(GK241&gt;0,WORKDAY(GI241,10),"-")</f>
        <v>-</v>
      </c>
      <c r="GN241" s="303"/>
      <c r="GO241" s="303"/>
      <c r="GP241" s="308"/>
      <c r="GQ241" s="308"/>
      <c r="GR241" s="308"/>
      <c r="GS241" s="308"/>
      <c r="GT241" s="308"/>
      <c r="GU241" s="308"/>
      <c r="GV241" s="308"/>
      <c r="GW241" s="308"/>
      <c r="GX241" s="308"/>
      <c r="GY241" s="308"/>
      <c r="GZ241" s="308"/>
      <c r="HA241" s="307">
        <f t="shared" si="214"/>
        <v>0</v>
      </c>
      <c r="HB241" s="309">
        <f t="shared" si="215"/>
        <v>0</v>
      </c>
      <c r="HC241" s="309">
        <f t="shared" ca="1" si="216"/>
        <v>0</v>
      </c>
      <c r="HD241" s="309">
        <f t="shared" si="217"/>
        <v>0</v>
      </c>
      <c r="HE241" s="309">
        <f t="shared" ca="1" si="218"/>
        <v>0</v>
      </c>
      <c r="HF241" s="309"/>
      <c r="HG241" s="309"/>
      <c r="HH241" s="310"/>
      <c r="HI241" s="303" t="str">
        <f t="shared" si="219"/>
        <v>не выпущено</v>
      </c>
      <c r="HJ241" s="306" t="str">
        <f t="shared" si="220"/>
        <v>-</v>
      </c>
      <c r="HK241" s="311" t="str">
        <f t="shared" si="221"/>
        <v>-</v>
      </c>
      <c r="HL241" s="313" t="str">
        <f t="shared" si="222"/>
        <v>-</v>
      </c>
      <c r="HM241" s="322">
        <v>1</v>
      </c>
      <c r="HN241" s="312" t="s">
        <v>837</v>
      </c>
      <c r="HO241" s="351" t="str">
        <f t="shared" si="223"/>
        <v>аннулирован / VOID</v>
      </c>
      <c r="HP241" s="351" t="str">
        <f t="shared" si="224"/>
        <v>аннулирован / VOID</v>
      </c>
      <c r="HQ241" s="351" t="str">
        <f t="shared" si="225"/>
        <v>аннулирован / VOID</v>
      </c>
      <c r="HR241" s="351" t="str">
        <f t="shared" si="226"/>
        <v>аннулирован / VOID</v>
      </c>
      <c r="HS241" s="351" t="b">
        <f t="shared" si="227"/>
        <v>0</v>
      </c>
      <c r="HT241" s="351" t="str">
        <f t="shared" si="228"/>
        <v>аннулирован / VOID</v>
      </c>
      <c r="HU241" s="351" t="str">
        <f t="shared" si="229"/>
        <v>аннулирован / VOID</v>
      </c>
      <c r="HV241" s="351" t="str">
        <f t="shared" si="230"/>
        <v>аннулирован / VOID</v>
      </c>
      <c r="HW241" s="351" t="str">
        <f t="shared" si="231"/>
        <v>аннулирован / VOID</v>
      </c>
      <c r="HX241" s="351" t="str">
        <f t="shared" si="232"/>
        <v>аннулирован / VOID</v>
      </c>
      <c r="HY241" s="364"/>
      <c r="HZ241" s="361" t="str">
        <f t="shared" si="233"/>
        <v>аннулирован / VOID</v>
      </c>
      <c r="IA241" s="361" t="str">
        <f t="shared" si="234"/>
        <v>аннулирован / VOID</v>
      </c>
      <c r="IB241" s="361" t="str">
        <f t="shared" si="235"/>
        <v>аннулирован / VOID</v>
      </c>
      <c r="IC241" s="361" t="str">
        <f t="shared" si="236"/>
        <v>аннулирован / VOID</v>
      </c>
      <c r="ID241" s="351" t="str">
        <f t="shared" si="237"/>
        <v>аннулирован / VOID</v>
      </c>
      <c r="IE241" s="350" t="s">
        <v>799</v>
      </c>
      <c r="IF241" s="356">
        <v>1</v>
      </c>
    </row>
    <row r="242" spans="1:287" s="312" customFormat="1" ht="57" customHeight="1">
      <c r="A242" s="305"/>
      <c r="B242" s="304" t="s">
        <v>164</v>
      </c>
      <c r="C242" s="304" t="s">
        <v>165</v>
      </c>
      <c r="D242" s="303"/>
      <c r="E242" s="303"/>
      <c r="F242" s="303"/>
      <c r="G242" s="303"/>
      <c r="H242" s="303" t="s">
        <v>723</v>
      </c>
      <c r="I242" s="303" t="s">
        <v>724</v>
      </c>
      <c r="J242" s="303"/>
      <c r="K242" s="303"/>
      <c r="L242" s="303"/>
      <c r="M242" s="303"/>
      <c r="N242" s="303"/>
      <c r="O242" s="303"/>
      <c r="P242" s="303" t="s">
        <v>727</v>
      </c>
      <c r="Q242" s="303" t="s">
        <v>728</v>
      </c>
      <c r="R242" s="303" t="s">
        <v>215</v>
      </c>
      <c r="S242" s="303" t="s">
        <v>399</v>
      </c>
      <c r="T242" s="303" t="s">
        <v>408</v>
      </c>
      <c r="U242" s="303" t="s">
        <v>166</v>
      </c>
      <c r="V242" s="303"/>
      <c r="W242" s="304" t="str">
        <f>CONCATENATE(X242,"-",Y242,"-",Z242,AA242,,AB242,"-",AC242)</f>
        <v>4-11-JGMCN-0002</v>
      </c>
      <c r="X242" s="304">
        <v>4</v>
      </c>
      <c r="Y242" s="304" t="s">
        <v>190</v>
      </c>
      <c r="Z242" s="304" t="s">
        <v>188</v>
      </c>
      <c r="AA242" s="304" t="s">
        <v>333</v>
      </c>
      <c r="AB242" s="304" t="s">
        <v>332</v>
      </c>
      <c r="AC242" s="304" t="s">
        <v>198</v>
      </c>
      <c r="AD242" s="303"/>
      <c r="AE242" s="304">
        <v>3</v>
      </c>
      <c r="AF242" s="304" t="s">
        <v>189</v>
      </c>
      <c r="AG242" s="304" t="s">
        <v>190</v>
      </c>
      <c r="AH242" s="304">
        <v>422</v>
      </c>
      <c r="AI242" s="304" t="s">
        <v>229</v>
      </c>
      <c r="AJ242" s="303"/>
      <c r="AK242" s="303"/>
      <c r="AL242" s="303" t="s">
        <v>128</v>
      </c>
      <c r="AM242" s="303"/>
      <c r="AN242" s="303" t="s">
        <v>178</v>
      </c>
      <c r="AO242" s="303" t="str">
        <f>CONCATENATE("0055-",B242,"-",C242,"-","4",".",AE242,".",AF242,".",AG242,".",AH242,"-",AL242,".",AN242,"-",AI242)</f>
        <v>0055-CPC-GA1-4.3.3.11.422-ATH2.SB-0007</v>
      </c>
      <c r="AP242" s="303" t="str">
        <f>CONCATENATE("0055-",B242,"-",C242,"-","4",".",AE242,".",AF242,".",AG242,".",AH242,"-",AL242,"-",AN242,"-",AI242,"_",BD242,"_",U242)</f>
        <v>0055-CPC-GA1-4.3.3.11.422-ATH2-SB-0007_-_ER</v>
      </c>
      <c r="AQ242" s="302" t="s">
        <v>356</v>
      </c>
      <c r="AR242" s="302" t="s">
        <v>430</v>
      </c>
      <c r="AS242" s="302" t="s">
        <v>425</v>
      </c>
      <c r="AT242" s="302" t="s">
        <v>424</v>
      </c>
      <c r="AU242" s="302" t="s">
        <v>352</v>
      </c>
      <c r="AV242" s="302" t="s">
        <v>368</v>
      </c>
      <c r="AW242" s="302" t="str">
        <f>CONCATENATE(AQ242," ",AS242,CHAR(10),W242,CHAR(10),AU242)</f>
        <v>AGDS Marshalling Cabinet for NON-IS channels 
4-11-JGMCN-0002
Electrical circuits</v>
      </c>
      <c r="AX242" s="302" t="str">
        <f>CONCATENATE(AR242," ",AT242,CHAR(10),W242,CHAR(10),AV242)</f>
        <v>Шкаф кроссовый АСКЗ, аналоговые и дискретные сигналы, неискробезопасный
4-11-JGMCN-0002
Схема электрическая принципиальная</v>
      </c>
      <c r="AY242" s="303"/>
      <c r="AZ242" s="303" t="s">
        <v>799</v>
      </c>
      <c r="BA242" s="303" t="s">
        <v>600</v>
      </c>
      <c r="BB242" s="14" t="str">
        <f t="shared" si="239"/>
        <v>-</v>
      </c>
      <c r="BC242" s="303" t="s">
        <v>239</v>
      </c>
      <c r="BD242" s="303" t="str">
        <f>BB242</f>
        <v>-</v>
      </c>
      <c r="BE242" s="303"/>
      <c r="BF242" s="303"/>
      <c r="BG242" s="324"/>
      <c r="BH242" s="303"/>
      <c r="BI242" s="303"/>
      <c r="BJ242" s="342">
        <v>44088</v>
      </c>
      <c r="BK242" s="342">
        <f ca="1">IF(BM242&gt;0,BL242,IF(BJ242&lt;TODAY(),TODAY()+10,BJ242))</f>
        <v>44113</v>
      </c>
      <c r="BL242" s="306"/>
      <c r="BM242" s="303"/>
      <c r="BN242" s="303"/>
      <c r="BO242" s="303"/>
      <c r="BP242" s="303"/>
      <c r="BQ242" s="303"/>
      <c r="BR242" s="303"/>
      <c r="BS242" s="303"/>
      <c r="BT242" s="303"/>
      <c r="BU242" s="303"/>
      <c r="BV242" s="303"/>
      <c r="BW242" s="303"/>
      <c r="BX242" s="303"/>
      <c r="BY242" s="303"/>
      <c r="BZ242" s="303"/>
      <c r="CA242" s="303"/>
      <c r="CB242" s="303"/>
      <c r="CC242" s="303"/>
      <c r="CD242" s="303"/>
      <c r="CE242" s="303"/>
      <c r="CF242" s="303"/>
      <c r="CG242" s="303"/>
      <c r="CH242" s="303"/>
      <c r="CI242" s="303"/>
      <c r="CJ242" s="303"/>
      <c r="CK242" s="303"/>
      <c r="CL242" s="303"/>
      <c r="CM242" s="303"/>
      <c r="CN242" s="303"/>
      <c r="CO242" s="303"/>
      <c r="CP242" s="303"/>
      <c r="CQ242" s="342">
        <f>WORKDAY(BJ242,20)</f>
        <v>44116</v>
      </c>
      <c r="CR242" s="342" t="str">
        <f>IF(BM242&gt;0,WORKDAY(BK242,20),"-")</f>
        <v>-</v>
      </c>
      <c r="CS242" s="342"/>
      <c r="CT242" s="328"/>
      <c r="CU242" s="307"/>
      <c r="CV242" s="306">
        <f>WORKDAY(CQ242,10)</f>
        <v>44130</v>
      </c>
      <c r="CW242" s="306" t="str">
        <f>IF(CT242&gt;0,WORKDAY(CR242,10),"-")</f>
        <v>-</v>
      </c>
      <c r="CX242" s="303"/>
      <c r="CY242" s="303"/>
      <c r="CZ242" s="306" t="str">
        <f>IF(CY242&gt;0,WORKDAY(CV242,10),"-")</f>
        <v>-</v>
      </c>
      <c r="DA242" s="306" t="str">
        <f>IF(CY242&gt;0,WORKDAY(CW242,10),"-")</f>
        <v>-</v>
      </c>
      <c r="DB242" s="303"/>
      <c r="DC242" s="303"/>
      <c r="DD242" s="307"/>
      <c r="DE242" s="306" t="str">
        <f>IF(DC242&gt;0,WORKDAY(CZ242,10),"-")</f>
        <v>-</v>
      </c>
      <c r="DF242" s="306" t="str">
        <f>IF(DC242&gt;0,WORKDAY(DA242,10),"-")</f>
        <v>-</v>
      </c>
      <c r="DG242" s="303"/>
      <c r="DH242" s="303"/>
      <c r="DI242" s="306" t="str">
        <f>IF(DH242&gt;0,WORKDAY(DE242,10),"-")</f>
        <v>-</v>
      </c>
      <c r="DJ242" s="306" t="str">
        <f>IF(DH242&gt;0,WORKDAY(DF242,10),"-")</f>
        <v>-</v>
      </c>
      <c r="DK242" s="303"/>
      <c r="DL242" s="303"/>
      <c r="DM242" s="307"/>
      <c r="DN242" s="306" t="str">
        <f>IF(DL242&gt;0,WORKDAY(DI242,10),"-")</f>
        <v>-</v>
      </c>
      <c r="DO242" s="306" t="str">
        <f>IF(DL242&gt;0,WORKDAY(DJ242,10),"-")</f>
        <v>-</v>
      </c>
      <c r="DP242" s="303"/>
      <c r="DQ242" s="303"/>
      <c r="DR242" s="306" t="str">
        <f>IF(DQ242&gt;0,WORKDAY(DN242,10),"-")</f>
        <v>-</v>
      </c>
      <c r="DS242" s="306" t="str">
        <f>IF(DQ242&gt;0,WORKDAY(DO242,10),"-")</f>
        <v>-</v>
      </c>
      <c r="DT242" s="303"/>
      <c r="DU242" s="303"/>
      <c r="DV242" s="308"/>
      <c r="DW242" s="306" t="str">
        <f>IF(DU242&gt;0,WORKDAY(DR242,10),"-")</f>
        <v>-</v>
      </c>
      <c r="DX242" s="306" t="str">
        <f>IF(DU242&gt;0,WORKDAY(DS242,10),"-")</f>
        <v>-</v>
      </c>
      <c r="DY242" s="303"/>
      <c r="DZ242" s="303"/>
      <c r="EA242" s="306" t="str">
        <f>IF(DZ242&gt;0,WORKDAY(DW242,10),"-")</f>
        <v>-</v>
      </c>
      <c r="EB242" s="306" t="str">
        <f>IF(DZ242&gt;0,WORKDAY(DX242,10),"-")</f>
        <v>-</v>
      </c>
      <c r="EC242" s="303"/>
      <c r="ED242" s="303"/>
      <c r="EE242" s="308"/>
      <c r="EF242" s="306" t="str">
        <f>IF(ED242&gt;0,WORKDAY(EA242,10),"-")</f>
        <v>-</v>
      </c>
      <c r="EG242" s="306" t="str">
        <f>IF(ED242&gt;0,WORKDAY(EB242,10),"-")</f>
        <v>-</v>
      </c>
      <c r="EH242" s="303"/>
      <c r="EI242" s="303"/>
      <c r="EJ242" s="306" t="str">
        <f>IF(EI242&gt;0,WORKDAY(EF242,10),"-")</f>
        <v>-</v>
      </c>
      <c r="EK242" s="306" t="str">
        <f>IF(EI242&gt;0,WORKDAY(EG242,10),"-")</f>
        <v>-</v>
      </c>
      <c r="EL242" s="303"/>
      <c r="EM242" s="303"/>
      <c r="EN242" s="308"/>
      <c r="EO242" s="306" t="str">
        <f>IF(EM242&gt;0,WORKDAY(EJ242,10),"-")</f>
        <v>-</v>
      </c>
      <c r="EP242" s="306" t="str">
        <f>IF(EM242&gt;0,WORKDAY(EK242,10),"-")</f>
        <v>-</v>
      </c>
      <c r="EQ242" s="303"/>
      <c r="ER242" s="303"/>
      <c r="ES242" s="306" t="str">
        <f>IF(ER242&gt;0,WORKDAY(EO242,10),"-")</f>
        <v>-</v>
      </c>
      <c r="ET242" s="306" t="str">
        <f>IF(ER242&gt;0,WORKDAY(EP242,10),"-")</f>
        <v>-</v>
      </c>
      <c r="EU242" s="303"/>
      <c r="EV242" s="303"/>
      <c r="EW242" s="308"/>
      <c r="EX242" s="306" t="str">
        <f>IF(EV242&gt;0,WORKDAY(ES242,10),"-")</f>
        <v>-</v>
      </c>
      <c r="EY242" s="306" t="str">
        <f>IF(EV242&gt;0,WORKDAY(ET242,10),"-")</f>
        <v>-</v>
      </c>
      <c r="EZ242" s="303"/>
      <c r="FA242" s="303"/>
      <c r="FB242" s="306" t="str">
        <f>IF(FA242&gt;0,WORKDAY(EX242,10),"-")</f>
        <v>-</v>
      </c>
      <c r="FC242" s="306" t="str">
        <f>IF(FA242&gt;0,WORKDAY(EY242,10),"-")</f>
        <v>-</v>
      </c>
      <c r="FD242" s="303"/>
      <c r="FE242" s="303"/>
      <c r="FF242" s="308"/>
      <c r="FG242" s="306">
        <v>43622</v>
      </c>
      <c r="FH242" s="306">
        <f ca="1">IF(BK242&gt;0,IF(DH242&gt;0,WORKDAY(DG242,20),IF(CY242&gt;0,WORKDAY(CX242,30),IF(CT242&gt;0,WORKDAY(CS242,40),FG242))),"-")</f>
        <v>43622</v>
      </c>
      <c r="FI242" s="306"/>
      <c r="FJ242" s="303"/>
      <c r="FK242" s="306" t="str">
        <f>IF(FJ242&gt;0,WORKDAY(FG242,10),"-")</f>
        <v>-</v>
      </c>
      <c r="FL242" s="306" t="str">
        <f>IF(FJ242&gt;0,WORKDAY(FH242,10),"-")</f>
        <v>-</v>
      </c>
      <c r="FM242" s="303"/>
      <c r="FN242" s="303"/>
      <c r="FO242" s="307"/>
      <c r="FP242" s="306">
        <v>43622</v>
      </c>
      <c r="FQ242" s="306" t="str">
        <f>IF(BT242&gt;0,IF(DQ242&gt;0,WORKDAY(DP242,20),IF(DH242&gt;0,WORKDAY(DG242,30),IF(DC242&gt;0,WORKDAY(DB242,40),FP242))),"-")</f>
        <v>-</v>
      </c>
      <c r="FR242" s="303"/>
      <c r="FS242" s="303"/>
      <c r="FT242" s="306" t="str">
        <f>IF(FS242&gt;0,WORKDAY(FP242,10),"-")</f>
        <v>-</v>
      </c>
      <c r="FU242" s="306" t="str">
        <f>IF(FS242&gt;0,WORKDAY(FQ242,10),"-")</f>
        <v>-</v>
      </c>
      <c r="FV242" s="303"/>
      <c r="FW242" s="303"/>
      <c r="FX242" s="308"/>
      <c r="FY242" s="306">
        <v>43622</v>
      </c>
      <c r="FZ242" s="306" t="str">
        <f>IF(CC242&gt;0,IF(DZ242&gt;0,WORKDAY(DY242,20),IF(DQ242&gt;0,WORKDAY(DP242,30),IF(DL242&gt;0,WORKDAY(DK242,40),FY242))),"-")</f>
        <v>-</v>
      </c>
      <c r="GA242" s="303"/>
      <c r="GB242" s="303"/>
      <c r="GC242" s="306" t="str">
        <f>IF(GB242&gt;0,WORKDAY(FY242,10),"-")</f>
        <v>-</v>
      </c>
      <c r="GD242" s="306" t="str">
        <f>IF(GB242&gt;0,WORKDAY(FZ242,10),"-")</f>
        <v>-</v>
      </c>
      <c r="GE242" s="303"/>
      <c r="GF242" s="303"/>
      <c r="GG242" s="308"/>
      <c r="GH242" s="306"/>
      <c r="GI242" s="306"/>
      <c r="GJ242" s="303"/>
      <c r="GK242" s="303"/>
      <c r="GL242" s="306" t="str">
        <f>IF(GK242&gt;0,WORKDAY(GH242,10),"-")</f>
        <v>-</v>
      </c>
      <c r="GM242" s="306" t="str">
        <f>IF(GK242&gt;0,WORKDAY(GI242,10),"-")</f>
        <v>-</v>
      </c>
      <c r="GN242" s="303"/>
      <c r="GO242" s="303"/>
      <c r="GP242" s="308"/>
      <c r="GQ242" s="308"/>
      <c r="GR242" s="308"/>
      <c r="GS242" s="308"/>
      <c r="GT242" s="308"/>
      <c r="GU242" s="308"/>
      <c r="GV242" s="308"/>
      <c r="GW242" s="308"/>
      <c r="GX242" s="308"/>
      <c r="GY242" s="308"/>
      <c r="GZ242" s="308"/>
      <c r="HA242" s="307">
        <f t="shared" si="214"/>
        <v>0</v>
      </c>
      <c r="HB242" s="309">
        <f t="shared" si="215"/>
        <v>0</v>
      </c>
      <c r="HC242" s="309">
        <f t="shared" ca="1" si="216"/>
        <v>0</v>
      </c>
      <c r="HD242" s="309">
        <f t="shared" si="217"/>
        <v>0</v>
      </c>
      <c r="HE242" s="309">
        <f t="shared" ca="1" si="218"/>
        <v>0</v>
      </c>
      <c r="HF242" s="309"/>
      <c r="HG242" s="309"/>
      <c r="HH242" s="310"/>
      <c r="HI242" s="303" t="str">
        <f t="shared" si="219"/>
        <v>не выпущено</v>
      </c>
      <c r="HJ242" s="306" t="str">
        <f t="shared" si="220"/>
        <v>-</v>
      </c>
      <c r="HK242" s="311" t="str">
        <f t="shared" si="221"/>
        <v>-</v>
      </c>
      <c r="HL242" s="313" t="str">
        <f t="shared" si="222"/>
        <v>-</v>
      </c>
      <c r="HM242" s="322">
        <v>1</v>
      </c>
      <c r="HN242" s="312" t="s">
        <v>837</v>
      </c>
      <c r="HO242" s="351" t="str">
        <f t="shared" si="223"/>
        <v>аннулирован / VOID</v>
      </c>
      <c r="HP242" s="351" t="str">
        <f t="shared" si="224"/>
        <v>аннулирован / VOID</v>
      </c>
      <c r="HQ242" s="351" t="str">
        <f t="shared" si="225"/>
        <v>аннулирован / VOID</v>
      </c>
      <c r="HR242" s="351" t="str">
        <f t="shared" si="226"/>
        <v>аннулирован / VOID</v>
      </c>
      <c r="HS242" s="351" t="b">
        <f t="shared" si="227"/>
        <v>0</v>
      </c>
      <c r="HT242" s="351" t="str">
        <f t="shared" si="228"/>
        <v>аннулирован / VOID</v>
      </c>
      <c r="HU242" s="351" t="str">
        <f t="shared" si="229"/>
        <v>аннулирован / VOID</v>
      </c>
      <c r="HV242" s="351" t="str">
        <f t="shared" si="230"/>
        <v>аннулирован / VOID</v>
      </c>
      <c r="HW242" s="351" t="str">
        <f t="shared" si="231"/>
        <v>аннулирован / VOID</v>
      </c>
      <c r="HX242" s="351" t="str">
        <f t="shared" si="232"/>
        <v>аннулирован / VOID</v>
      </c>
      <c r="HY242" s="364"/>
      <c r="HZ242" s="361" t="str">
        <f t="shared" si="233"/>
        <v>аннулирован / VOID</v>
      </c>
      <c r="IA242" s="361" t="str">
        <f t="shared" si="234"/>
        <v>аннулирован / VOID</v>
      </c>
      <c r="IB242" s="361" t="str">
        <f t="shared" si="235"/>
        <v>аннулирован / VOID</v>
      </c>
      <c r="IC242" s="361" t="str">
        <f t="shared" si="236"/>
        <v>аннулирован / VOID</v>
      </c>
      <c r="ID242" s="351" t="str">
        <f t="shared" si="237"/>
        <v>аннулирован / VOID</v>
      </c>
      <c r="IE242" s="350" t="s">
        <v>799</v>
      </c>
      <c r="IF242" s="356">
        <v>1</v>
      </c>
    </row>
    <row r="243" spans="1:287" s="1" customFormat="1" ht="57" customHeight="1">
      <c r="A243" s="15"/>
      <c r="B243" s="31" t="s">
        <v>164</v>
      </c>
      <c r="C243" s="31" t="s">
        <v>165</v>
      </c>
      <c r="D243" s="14"/>
      <c r="E243" s="14"/>
      <c r="F243" s="14"/>
      <c r="G243" s="14"/>
      <c r="H243" s="14" t="s">
        <v>723</v>
      </c>
      <c r="I243" s="14" t="s">
        <v>724</v>
      </c>
      <c r="J243" s="14"/>
      <c r="K243" s="14"/>
      <c r="L243" s="14"/>
      <c r="M243" s="14"/>
      <c r="N243" s="14"/>
      <c r="O243" s="14"/>
      <c r="P243" s="14" t="s">
        <v>727</v>
      </c>
      <c r="Q243" s="14" t="s">
        <v>728</v>
      </c>
      <c r="R243" s="14" t="s">
        <v>215</v>
      </c>
      <c r="S243" s="14" t="s">
        <v>399</v>
      </c>
      <c r="T243" s="14" t="s">
        <v>408</v>
      </c>
      <c r="U243" s="14" t="s">
        <v>166</v>
      </c>
      <c r="V243" s="14"/>
      <c r="W243" s="31" t="str">
        <f>CONCATENATE(X243,"-",Y243,"-",Z243,AA243,,AB243,"-",AC243)</f>
        <v>4-11-JGMCN-0002</v>
      </c>
      <c r="X243" s="31">
        <v>4</v>
      </c>
      <c r="Y243" s="31" t="s">
        <v>190</v>
      </c>
      <c r="Z243" s="31" t="s">
        <v>188</v>
      </c>
      <c r="AA243" s="31" t="s">
        <v>333</v>
      </c>
      <c r="AB243" s="31" t="s">
        <v>332</v>
      </c>
      <c r="AC243" s="31" t="s">
        <v>198</v>
      </c>
      <c r="AD243" s="14"/>
      <c r="AE243" s="31">
        <v>3</v>
      </c>
      <c r="AF243" s="31" t="s">
        <v>189</v>
      </c>
      <c r="AG243" s="31" t="s">
        <v>190</v>
      </c>
      <c r="AH243" s="31">
        <v>422</v>
      </c>
      <c r="AI243" s="31" t="s">
        <v>229</v>
      </c>
      <c r="AJ243" s="14"/>
      <c r="AK243" s="14"/>
      <c r="AL243" s="14" t="s">
        <v>128</v>
      </c>
      <c r="AM243" s="14"/>
      <c r="AN243" s="14" t="s">
        <v>675</v>
      </c>
      <c r="AO243" s="14" t="str">
        <f>CONCATENATE("0055-",B243,"-",C243,"-","4",".",AE243,".",AF243,".",AG243,".",AH243,"-",AL243,".",AN243,"-",AI243)</f>
        <v>0055-CPC-GA1-4.3.3.11.422-ATH2.JH-0007</v>
      </c>
      <c r="AP243" s="14" t="str">
        <f>CONCATENATE("0055-",B243,"-",C243,"-","4",".",AE243,".",AF243,".",AG243,".",AH243,"-",AL243,"-",AN243,"-",AI243,"_",BD243,"_",U243)</f>
        <v>0055-CPC-GA1-4.3.3.11.422-ATH2-JH-0007_-_ER</v>
      </c>
      <c r="AQ243" s="21" t="s">
        <v>356</v>
      </c>
      <c r="AR243" s="21" t="s">
        <v>430</v>
      </c>
      <c r="AS243" s="21" t="s">
        <v>425</v>
      </c>
      <c r="AT243" s="21" t="s">
        <v>424</v>
      </c>
      <c r="AU243" s="21" t="s">
        <v>315</v>
      </c>
      <c r="AV243" s="21" t="s">
        <v>316</v>
      </c>
      <c r="AW243" s="21" t="str">
        <f>CONCATENATE(AQ243," ",AS243,CHAR(10),W243,CHAR(10),AU243)</f>
        <v>AGDS Marshalling Cabinet for NON-IS channels 
4-11-JGMCN-0002
Passport</v>
      </c>
      <c r="AX243" s="21" t="str">
        <f>CONCATENATE(AR243," ",AT243,CHAR(10),W243,CHAR(10),AV243)</f>
        <v>Шкаф кроссовый АСКЗ, аналоговые и дискретные сигналы, неискробезопасный
4-11-JGMCN-0002
Паспорт</v>
      </c>
      <c r="AY243" s="14"/>
      <c r="AZ243" s="14"/>
      <c r="BA243" s="14" t="s">
        <v>600</v>
      </c>
      <c r="BB243" s="14" t="str">
        <f t="shared" si="239"/>
        <v>-</v>
      </c>
      <c r="BC243" s="14" t="str">
        <f t="shared" ref="BC243" si="243">IF(OR(BB243="A1",BB243="B1",BB243="C1",BB243="D1",BB243="E1",BB243="F1",BB243="G1",BB243="H1"),"IFR",IF(OR(BB243="00",BB243="01",BB243="02",BB243="03",BB243="04",BB243="05"),"IFU","-"))</f>
        <v>-</v>
      </c>
      <c r="BD243" s="14" t="str">
        <f>BB243</f>
        <v>-</v>
      </c>
      <c r="BE243" s="14"/>
      <c r="BF243" s="14"/>
      <c r="BG243" s="20"/>
      <c r="BH243" s="14"/>
      <c r="BI243" s="14"/>
      <c r="BJ243" s="336">
        <v>44088</v>
      </c>
      <c r="BK243" s="336">
        <f ca="1">IF(BM243&gt;0,BL243,IF(BJ243&lt;TODAY(),TODAY()+10,BJ243))</f>
        <v>44113</v>
      </c>
      <c r="BL243" s="41"/>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336">
        <f>WORKDAY(BJ243,20)</f>
        <v>44116</v>
      </c>
      <c r="CR243" s="336" t="str">
        <f>IF(BM243&gt;0,WORKDAY(BK243,20),"-")</f>
        <v>-</v>
      </c>
      <c r="CS243" s="336"/>
      <c r="CT243" s="325"/>
      <c r="CU243" s="143"/>
      <c r="CV243" s="41">
        <f>WORKDAY(CQ243,10)</f>
        <v>44130</v>
      </c>
      <c r="CW243" s="41" t="str">
        <f>IF(CT243&gt;0,WORKDAY(CR243,10),"-")</f>
        <v>-</v>
      </c>
      <c r="CX243" s="14"/>
      <c r="CY243" s="14"/>
      <c r="CZ243" s="41" t="str">
        <f>IF(CY243&gt;0,WORKDAY(CV243,10),"-")</f>
        <v>-</v>
      </c>
      <c r="DA243" s="41" t="str">
        <f>IF(CY243&gt;0,WORKDAY(CW243,10),"-")</f>
        <v>-</v>
      </c>
      <c r="DB243" s="14"/>
      <c r="DC243" s="14"/>
      <c r="DD243" s="143"/>
      <c r="DE243" s="41" t="str">
        <f>IF(DC243&gt;0,WORKDAY(CZ243,10),"-")</f>
        <v>-</v>
      </c>
      <c r="DF243" s="41" t="str">
        <f>IF(DC243&gt;0,WORKDAY(DA243,10),"-")</f>
        <v>-</v>
      </c>
      <c r="DG243" s="14"/>
      <c r="DH243" s="14"/>
      <c r="DI243" s="41" t="str">
        <f>IF(DH243&gt;0,WORKDAY(DE243,10),"-")</f>
        <v>-</v>
      </c>
      <c r="DJ243" s="41" t="str">
        <f>IF(DH243&gt;0,WORKDAY(DF243,10),"-")</f>
        <v>-</v>
      </c>
      <c r="DK243" s="14"/>
      <c r="DL243" s="14"/>
      <c r="DM243" s="143"/>
      <c r="DN243" s="41" t="str">
        <f>IF(DL243&gt;0,WORKDAY(DI243,10),"-")</f>
        <v>-</v>
      </c>
      <c r="DO243" s="41" t="str">
        <f>IF(DL243&gt;0,WORKDAY(DJ243,10),"-")</f>
        <v>-</v>
      </c>
      <c r="DP243" s="14"/>
      <c r="DQ243" s="14"/>
      <c r="DR243" s="41" t="str">
        <f>IF(DQ243&gt;0,WORKDAY(DN243,10),"-")</f>
        <v>-</v>
      </c>
      <c r="DS243" s="41" t="str">
        <f>IF(DQ243&gt;0,WORKDAY(DO243,10),"-")</f>
        <v>-</v>
      </c>
      <c r="DT243" s="14"/>
      <c r="DU243" s="14"/>
      <c r="DV243" s="295"/>
      <c r="DW243" s="41" t="str">
        <f>IF(DU243&gt;0,WORKDAY(DR243,10),"-")</f>
        <v>-</v>
      </c>
      <c r="DX243" s="41" t="str">
        <f>IF(DU243&gt;0,WORKDAY(DS243,10),"-")</f>
        <v>-</v>
      </c>
      <c r="DY243" s="14"/>
      <c r="DZ243" s="14"/>
      <c r="EA243" s="41" t="str">
        <f>IF(DZ243&gt;0,WORKDAY(DW243,10),"-")</f>
        <v>-</v>
      </c>
      <c r="EB243" s="41" t="str">
        <f>IF(DZ243&gt;0,WORKDAY(DX243,10),"-")</f>
        <v>-</v>
      </c>
      <c r="EC243" s="14"/>
      <c r="ED243" s="14"/>
      <c r="EE243" s="295"/>
      <c r="EF243" s="41" t="str">
        <f>IF(ED243&gt;0,WORKDAY(EA243,10),"-")</f>
        <v>-</v>
      </c>
      <c r="EG243" s="41" t="str">
        <f>IF(ED243&gt;0,WORKDAY(EB243,10),"-")</f>
        <v>-</v>
      </c>
      <c r="EH243" s="14"/>
      <c r="EI243" s="14"/>
      <c r="EJ243" s="41" t="str">
        <f>IF(EI243&gt;0,WORKDAY(EF243,10),"-")</f>
        <v>-</v>
      </c>
      <c r="EK243" s="41" t="str">
        <f>IF(EI243&gt;0,WORKDAY(EG243,10),"-")</f>
        <v>-</v>
      </c>
      <c r="EL243" s="14"/>
      <c r="EM243" s="14"/>
      <c r="EN243" s="295"/>
      <c r="EO243" s="41" t="str">
        <f>IF(EM243&gt;0,WORKDAY(EJ243,10),"-")</f>
        <v>-</v>
      </c>
      <c r="EP243" s="41" t="str">
        <f>IF(EM243&gt;0,WORKDAY(EK243,10),"-")</f>
        <v>-</v>
      </c>
      <c r="EQ243" s="14"/>
      <c r="ER243" s="14"/>
      <c r="ES243" s="41" t="str">
        <f>IF(ER243&gt;0,WORKDAY(EO243,10),"-")</f>
        <v>-</v>
      </c>
      <c r="ET243" s="41" t="str">
        <f>IF(ER243&gt;0,WORKDAY(EP243,10),"-")</f>
        <v>-</v>
      </c>
      <c r="EU243" s="14"/>
      <c r="EV243" s="14"/>
      <c r="EW243" s="295"/>
      <c r="EX243" s="41" t="str">
        <f>IF(EV243&gt;0,WORKDAY(ES243,10),"-")</f>
        <v>-</v>
      </c>
      <c r="EY243" s="41" t="str">
        <f>IF(EV243&gt;0,WORKDAY(ET243,10),"-")</f>
        <v>-</v>
      </c>
      <c r="EZ243" s="14"/>
      <c r="FA243" s="14"/>
      <c r="FB243" s="41" t="str">
        <f>IF(FA243&gt;0,WORKDAY(EX243,10),"-")</f>
        <v>-</v>
      </c>
      <c r="FC243" s="41" t="str">
        <f>IF(FA243&gt;0,WORKDAY(EY243,10),"-")</f>
        <v>-</v>
      </c>
      <c r="FD243" s="14"/>
      <c r="FE243" s="14"/>
      <c r="FF243" s="295"/>
      <c r="FG243" s="41">
        <v>43622</v>
      </c>
      <c r="FH243" s="41">
        <f ca="1">IF(BK243&gt;0,IF(DH243&gt;0,WORKDAY(DG243,20),IF(CY243&gt;0,WORKDAY(CX243,30),IF(CT243&gt;0,WORKDAY(CS243,40),FG243))),"-")</f>
        <v>43622</v>
      </c>
      <c r="FI243" s="14"/>
      <c r="FJ243" s="14"/>
      <c r="FK243" s="41" t="str">
        <f>IF(FJ243&gt;0,WORKDAY(FG243,10),"-")</f>
        <v>-</v>
      </c>
      <c r="FL243" s="41" t="str">
        <f>IF(FJ243&gt;0,WORKDAY(FH243,10),"-")</f>
        <v>-</v>
      </c>
      <c r="FM243" s="14"/>
      <c r="FN243" s="14"/>
      <c r="FO243" s="143"/>
      <c r="FP243" s="41">
        <v>43622</v>
      </c>
      <c r="FQ243" s="41" t="str">
        <f>IF(BT243&gt;0,IF(DQ243&gt;0,WORKDAY(DP243,20),IF(DH243&gt;0,WORKDAY(DG243,30),IF(DC243&gt;0,WORKDAY(DB243,40),FP243))),"-")</f>
        <v>-</v>
      </c>
      <c r="FR243" s="14"/>
      <c r="FS243" s="14"/>
      <c r="FT243" s="41" t="str">
        <f>IF(FS243&gt;0,WORKDAY(FP243,10),"-")</f>
        <v>-</v>
      </c>
      <c r="FU243" s="41" t="str">
        <f>IF(FS243&gt;0,WORKDAY(FQ243,10),"-")</f>
        <v>-</v>
      </c>
      <c r="FV243" s="14"/>
      <c r="FW243" s="14"/>
      <c r="FX243" s="295"/>
      <c r="FY243" s="41">
        <v>43622</v>
      </c>
      <c r="FZ243" s="41" t="str">
        <f>IF(CC243&gt;0,IF(DZ243&gt;0,WORKDAY(DY243,20),IF(DQ243&gt;0,WORKDAY(DP243,30),IF(DL243&gt;0,WORKDAY(DK243,40),FY243))),"-")</f>
        <v>-</v>
      </c>
      <c r="GA243" s="14"/>
      <c r="GB243" s="14"/>
      <c r="GC243" s="41" t="str">
        <f>IF(GB243&gt;0,WORKDAY(FY243,10),"-")</f>
        <v>-</v>
      </c>
      <c r="GD243" s="41" t="str">
        <f>IF(GB243&gt;0,WORKDAY(FZ243,10),"-")</f>
        <v>-</v>
      </c>
      <c r="GE243" s="14"/>
      <c r="GF243" s="14"/>
      <c r="GG243" s="295"/>
      <c r="GH243" s="41"/>
      <c r="GI243" s="41"/>
      <c r="GJ243" s="14"/>
      <c r="GK243" s="14"/>
      <c r="GL243" s="41" t="str">
        <f>IF(GK243&gt;0,WORKDAY(GH243,10),"-")</f>
        <v>-</v>
      </c>
      <c r="GM243" s="41" t="str">
        <f>IF(GK243&gt;0,WORKDAY(GI243,10),"-")</f>
        <v>-</v>
      </c>
      <c r="GN243" s="14"/>
      <c r="GO243" s="14"/>
      <c r="GP243" s="295"/>
      <c r="GQ243" s="295"/>
      <c r="GR243" s="295"/>
      <c r="GS243" s="295"/>
      <c r="GT243" s="295"/>
      <c r="GU243" s="295"/>
      <c r="GV243" s="295"/>
      <c r="GW243" s="295"/>
      <c r="GX243" s="295"/>
      <c r="GY243" s="295"/>
      <c r="GZ243" s="295"/>
      <c r="HA243" s="143">
        <f t="shared" ca="1" si="214"/>
        <v>1</v>
      </c>
      <c r="HB243" s="44">
        <f t="shared" si="215"/>
        <v>0</v>
      </c>
      <c r="HC243" s="44">
        <f t="shared" ca="1" si="216"/>
        <v>2.5125628140703518E-3</v>
      </c>
      <c r="HD243" s="44">
        <f t="shared" si="217"/>
        <v>0</v>
      </c>
      <c r="HE243" s="44">
        <f t="shared" ca="1" si="218"/>
        <v>4.0650406504065045E-3</v>
      </c>
      <c r="HF243" s="44"/>
      <c r="HG243" s="44"/>
      <c r="HH243" s="261"/>
      <c r="HI243" s="14" t="str">
        <f t="shared" si="219"/>
        <v>не выпущено</v>
      </c>
      <c r="HJ243" s="41" t="str">
        <f t="shared" si="220"/>
        <v>-</v>
      </c>
      <c r="HK243" s="267" t="str">
        <f t="shared" si="221"/>
        <v>-</v>
      </c>
      <c r="HL243" s="298" t="str">
        <f t="shared" si="222"/>
        <v>-</v>
      </c>
      <c r="HM243" s="321">
        <v>1</v>
      </c>
      <c r="HN243" s="1" t="s">
        <v>837</v>
      </c>
      <c r="HO243" s="351" t="str">
        <f t="shared" si="223"/>
        <v>не выгружено A1</v>
      </c>
      <c r="HP243" s="351" t="str">
        <f t="shared" si="224"/>
        <v>не выгружено 00</v>
      </c>
      <c r="HQ243" s="351" t="str">
        <f t="shared" si="225"/>
        <v>не выгружено A1</v>
      </c>
      <c r="HR243" s="351" t="str">
        <f t="shared" si="226"/>
        <v>не выгружено A1</v>
      </c>
      <c r="HS243" s="351" t="b">
        <f t="shared" si="227"/>
        <v>0</v>
      </c>
      <c r="HT243" s="351" t="str">
        <f t="shared" si="228"/>
        <v>не выгружено A1</v>
      </c>
      <c r="HU243" s="351" t="str">
        <f t="shared" si="229"/>
        <v>не выгружено A1</v>
      </c>
      <c r="HV243" s="351" t="str">
        <f t="shared" si="230"/>
        <v>не выгружено A1</v>
      </c>
      <c r="HW243" s="351" t="str">
        <f t="shared" si="231"/>
        <v>не выгружено A1</v>
      </c>
      <c r="HX243" s="351" t="str">
        <f t="shared" si="232"/>
        <v>не выгружено A1</v>
      </c>
      <c r="HY243" s="364"/>
      <c r="HZ243" s="361" t="str">
        <f t="shared" si="233"/>
        <v>не выгружено</v>
      </c>
      <c r="IA243" s="361" t="str">
        <f t="shared" si="234"/>
        <v>A1</v>
      </c>
      <c r="IB243" s="361" t="str">
        <f t="shared" si="235"/>
        <v>не выгружено</v>
      </c>
      <c r="IC243" s="361" t="str">
        <f t="shared" si="236"/>
        <v>A1</v>
      </c>
      <c r="ID243" s="351" t="str">
        <f t="shared" si="237"/>
        <v>выгрузить A1</v>
      </c>
      <c r="IE243" s="346" t="s">
        <v>896</v>
      </c>
      <c r="IF243" s="356">
        <v>1</v>
      </c>
    </row>
    <row r="244" spans="1:287" s="27" customFormat="1" ht="15" customHeight="1">
      <c r="A244" s="15"/>
      <c r="B244" s="32"/>
      <c r="C244" s="32"/>
      <c r="D244" s="26"/>
      <c r="E244" s="26"/>
      <c r="F244" s="26"/>
      <c r="G244" s="26"/>
      <c r="H244" s="26"/>
      <c r="I244" s="26"/>
      <c r="J244" s="26"/>
      <c r="K244" s="26"/>
      <c r="L244" s="26"/>
      <c r="M244" s="26"/>
      <c r="N244" s="26"/>
      <c r="O244" s="26"/>
      <c r="P244" s="26"/>
      <c r="Q244" s="26"/>
      <c r="R244" s="26"/>
      <c r="S244" s="26"/>
      <c r="T244" s="26"/>
      <c r="U244" s="26"/>
      <c r="V244" s="26"/>
      <c r="W244" s="32"/>
      <c r="X244" s="32"/>
      <c r="Y244" s="32"/>
      <c r="Z244" s="32"/>
      <c r="AA244" s="32"/>
      <c r="AB244" s="32"/>
      <c r="AC244" s="32"/>
      <c r="AD244" s="26"/>
      <c r="AE244" s="32"/>
      <c r="AF244" s="32"/>
      <c r="AG244" s="32"/>
      <c r="AH244" s="32"/>
      <c r="AI244" s="32"/>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341"/>
      <c r="BK244" s="341"/>
      <c r="BL244" s="163"/>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338"/>
      <c r="CR244" s="338"/>
      <c r="CS244" s="338"/>
      <c r="CT244" s="326"/>
      <c r="CU244" s="219"/>
      <c r="CV244" s="26"/>
      <c r="CW244" s="26"/>
      <c r="CX244" s="26"/>
      <c r="CY244" s="26"/>
      <c r="CZ244" s="26"/>
      <c r="DA244" s="26"/>
      <c r="DB244" s="26"/>
      <c r="DC244" s="26"/>
      <c r="DD244" s="219"/>
      <c r="DE244" s="26"/>
      <c r="DF244" s="26"/>
      <c r="DG244" s="26"/>
      <c r="DH244" s="26"/>
      <c r="DI244" s="26"/>
      <c r="DJ244" s="26"/>
      <c r="DK244" s="26"/>
      <c r="DL244" s="26"/>
      <c r="DM244" s="219"/>
      <c r="DN244" s="26"/>
      <c r="DO244" s="26"/>
      <c r="DP244" s="26"/>
      <c r="DQ244" s="26"/>
      <c r="DR244" s="26"/>
      <c r="DS244" s="26"/>
      <c r="DT244" s="26"/>
      <c r="DU244" s="26"/>
      <c r="DV244" s="229"/>
      <c r="DW244" s="26"/>
      <c r="DX244" s="26"/>
      <c r="DY244" s="26"/>
      <c r="DZ244" s="26"/>
      <c r="EA244" s="26"/>
      <c r="EB244" s="26"/>
      <c r="EC244" s="26"/>
      <c r="ED244" s="26"/>
      <c r="EE244" s="229"/>
      <c r="EF244" s="26"/>
      <c r="EG244" s="26"/>
      <c r="EH244" s="26"/>
      <c r="EI244" s="26"/>
      <c r="EJ244" s="26"/>
      <c r="EK244" s="26"/>
      <c r="EL244" s="26"/>
      <c r="EM244" s="26"/>
      <c r="EN244" s="229"/>
      <c r="EO244" s="26"/>
      <c r="EP244" s="26"/>
      <c r="EQ244" s="26"/>
      <c r="ER244" s="26"/>
      <c r="ES244" s="26"/>
      <c r="ET244" s="26"/>
      <c r="EU244" s="26"/>
      <c r="EV244" s="26"/>
      <c r="EW244" s="229"/>
      <c r="EX244" s="26"/>
      <c r="EY244" s="26"/>
      <c r="EZ244" s="26"/>
      <c r="FA244" s="26"/>
      <c r="FB244" s="26"/>
      <c r="FC244" s="26"/>
      <c r="FD244" s="26"/>
      <c r="FE244" s="26"/>
      <c r="FF244" s="229"/>
      <c r="FG244" s="26"/>
      <c r="FH244" s="26"/>
      <c r="FI244" s="26"/>
      <c r="FJ244" s="26"/>
      <c r="FK244" s="26"/>
      <c r="FL244" s="26"/>
      <c r="FM244" s="26"/>
      <c r="FN244" s="26"/>
      <c r="FO244" s="219"/>
      <c r="FP244" s="26"/>
      <c r="FQ244" s="26"/>
      <c r="FR244" s="26"/>
      <c r="FS244" s="26"/>
      <c r="FT244" s="26"/>
      <c r="FU244" s="26"/>
      <c r="FV244" s="26"/>
      <c r="FW244" s="26"/>
      <c r="FX244" s="229"/>
      <c r="FY244" s="26"/>
      <c r="FZ244" s="26"/>
      <c r="GA244" s="26"/>
      <c r="GB244" s="26"/>
      <c r="GC244" s="26"/>
      <c r="GD244" s="26"/>
      <c r="GE244" s="26"/>
      <c r="GF244" s="26"/>
      <c r="GG244" s="229"/>
      <c r="GH244" s="26"/>
      <c r="GI244" s="26"/>
      <c r="GJ244" s="26"/>
      <c r="GK244" s="26"/>
      <c r="GL244" s="26"/>
      <c r="GM244" s="26"/>
      <c r="GN244" s="26"/>
      <c r="GO244" s="26"/>
      <c r="GP244" s="229"/>
      <c r="GQ244" s="229"/>
      <c r="GR244" s="229"/>
      <c r="GS244" s="229"/>
      <c r="GT244" s="229"/>
      <c r="GU244" s="229"/>
      <c r="GV244" s="229"/>
      <c r="GW244" s="229"/>
      <c r="GX244" s="229"/>
      <c r="GY244" s="229"/>
      <c r="GZ244" s="229"/>
      <c r="HA244" s="143">
        <f t="shared" si="214"/>
        <v>0</v>
      </c>
      <c r="HB244" s="44">
        <f t="shared" si="215"/>
        <v>0</v>
      </c>
      <c r="HC244" s="44">
        <f t="shared" si="216"/>
        <v>0</v>
      </c>
      <c r="HD244" s="44">
        <f t="shared" si="217"/>
        <v>0</v>
      </c>
      <c r="HE244" s="44">
        <f t="shared" si="218"/>
        <v>0</v>
      </c>
      <c r="HF244" s="44"/>
      <c r="HG244" s="26"/>
      <c r="HH244" s="262"/>
      <c r="HI244" s="14" t="str">
        <f t="shared" si="219"/>
        <v>не выпущено</v>
      </c>
      <c r="HJ244" s="41" t="str">
        <f t="shared" si="220"/>
        <v>-</v>
      </c>
      <c r="HK244" s="267" t="str">
        <f t="shared" si="221"/>
        <v>-</v>
      </c>
      <c r="HL244" s="268" t="str">
        <f t="shared" si="222"/>
        <v>-</v>
      </c>
      <c r="HM244" s="320">
        <v>1</v>
      </c>
      <c r="HN244"/>
      <c r="HO244" s="351" t="str">
        <f t="shared" si="223"/>
        <v>---/---</v>
      </c>
      <c r="HP244" s="351" t="str">
        <f t="shared" si="224"/>
        <v>---/---</v>
      </c>
      <c r="HQ244" s="351" t="str">
        <f t="shared" si="225"/>
        <v>---/---</v>
      </c>
      <c r="HR244" s="351" t="str">
        <f t="shared" si="226"/>
        <v>---/---</v>
      </c>
      <c r="HS244" s="351" t="b">
        <f t="shared" si="227"/>
        <v>0</v>
      </c>
      <c r="HT244" s="351" t="str">
        <f t="shared" si="228"/>
        <v>---/---</v>
      </c>
      <c r="HU244" s="351" t="str">
        <f t="shared" si="229"/>
        <v>---/---</v>
      </c>
      <c r="HV244" s="351" t="str">
        <f t="shared" si="230"/>
        <v>---/---</v>
      </c>
      <c r="HW244" s="351" t="str">
        <f t="shared" si="231"/>
        <v>---/---</v>
      </c>
      <c r="HX244" s="351" t="str">
        <f t="shared" si="232"/>
        <v>---/---</v>
      </c>
      <c r="HY244" s="364"/>
      <c r="HZ244" s="361" t="str">
        <f t="shared" si="233"/>
        <v>---/---</v>
      </c>
      <c r="IA244" s="361" t="str">
        <f t="shared" si="234"/>
        <v>---/---</v>
      </c>
      <c r="IB244" s="361" t="str">
        <f t="shared" si="235"/>
        <v>---/---</v>
      </c>
      <c r="IC244" s="361" t="str">
        <f t="shared" si="236"/>
        <v>---/---</v>
      </c>
      <c r="ID244" s="351" t="str">
        <f t="shared" si="237"/>
        <v>---/---</v>
      </c>
      <c r="IE244" s="351" t="s">
        <v>897</v>
      </c>
      <c r="IF244" s="356"/>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row>
    <row r="245" spans="1:287" s="1" customFormat="1" ht="45" customHeight="1">
      <c r="A245" s="15"/>
      <c r="B245" s="32"/>
      <c r="C245" s="32"/>
      <c r="D245" s="26"/>
      <c r="E245" s="26"/>
      <c r="F245" s="26"/>
      <c r="G245" s="26"/>
      <c r="H245" s="26"/>
      <c r="I245" s="26"/>
      <c r="J245" s="26"/>
      <c r="K245" s="26"/>
      <c r="L245" s="26"/>
      <c r="M245" s="26"/>
      <c r="N245" s="26"/>
      <c r="O245" s="26"/>
      <c r="P245" s="26"/>
      <c r="Q245" s="26"/>
      <c r="R245" s="26"/>
      <c r="S245" s="26"/>
      <c r="T245" s="26"/>
      <c r="U245" s="26"/>
      <c r="V245" s="26"/>
      <c r="W245" s="32"/>
      <c r="X245" s="32"/>
      <c r="Y245" s="32"/>
      <c r="Z245" s="32"/>
      <c r="AA245" s="32"/>
      <c r="AB245" s="32"/>
      <c r="AC245" s="32"/>
      <c r="AD245" s="26"/>
      <c r="AE245" s="32"/>
      <c r="AF245" s="32"/>
      <c r="AG245" s="32"/>
      <c r="AH245" s="32"/>
      <c r="AI245" s="32"/>
      <c r="AJ245" s="26"/>
      <c r="AK245" s="26"/>
      <c r="AL245" s="26"/>
      <c r="AM245" s="26"/>
      <c r="AN245" s="26"/>
      <c r="AO245" s="26"/>
      <c r="AP245" s="26"/>
      <c r="AQ245" s="162" t="s">
        <v>758</v>
      </c>
      <c r="AR245" s="162" t="s">
        <v>759</v>
      </c>
      <c r="AS245" s="162"/>
      <c r="AT245" s="162"/>
      <c r="AU245" s="162" t="s">
        <v>760</v>
      </c>
      <c r="AV245" s="162" t="s">
        <v>757</v>
      </c>
      <c r="AW245" s="162" t="s">
        <v>760</v>
      </c>
      <c r="AX245" s="162" t="s">
        <v>757</v>
      </c>
      <c r="AY245" s="26"/>
      <c r="AZ245" s="26"/>
      <c r="BA245" s="26"/>
      <c r="BB245" s="26"/>
      <c r="BC245" s="26"/>
      <c r="BD245" s="26"/>
      <c r="BE245" s="26"/>
      <c r="BF245" s="26"/>
      <c r="BG245" s="26"/>
      <c r="BH245" s="26"/>
      <c r="BI245" s="26"/>
      <c r="BJ245" s="341"/>
      <c r="BK245" s="341"/>
      <c r="BL245" s="163"/>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338"/>
      <c r="CR245" s="338"/>
      <c r="CS245" s="338"/>
      <c r="CT245" s="326"/>
      <c r="CU245" s="219"/>
      <c r="CV245" s="26"/>
      <c r="CW245" s="26"/>
      <c r="CX245" s="26"/>
      <c r="CY245" s="26"/>
      <c r="CZ245" s="26"/>
      <c r="DA245" s="26"/>
      <c r="DB245" s="26"/>
      <c r="DC245" s="26"/>
      <c r="DD245" s="219"/>
      <c r="DE245" s="26"/>
      <c r="DF245" s="26"/>
      <c r="DG245" s="26"/>
      <c r="DH245" s="26"/>
      <c r="DI245" s="26"/>
      <c r="DJ245" s="26"/>
      <c r="DK245" s="26"/>
      <c r="DL245" s="26"/>
      <c r="DM245" s="219"/>
      <c r="DN245" s="26"/>
      <c r="DO245" s="26"/>
      <c r="DP245" s="26"/>
      <c r="DQ245" s="26"/>
      <c r="DR245" s="26"/>
      <c r="DS245" s="26"/>
      <c r="DT245" s="26"/>
      <c r="DU245" s="26"/>
      <c r="DV245" s="229"/>
      <c r="DW245" s="26"/>
      <c r="DX245" s="26"/>
      <c r="DY245" s="26"/>
      <c r="DZ245" s="26"/>
      <c r="EA245" s="26"/>
      <c r="EB245" s="26"/>
      <c r="EC245" s="26"/>
      <c r="ED245" s="26"/>
      <c r="EE245" s="229"/>
      <c r="EF245" s="26"/>
      <c r="EG245" s="26"/>
      <c r="EH245" s="26"/>
      <c r="EI245" s="26"/>
      <c r="EJ245" s="26"/>
      <c r="EK245" s="26"/>
      <c r="EL245" s="26"/>
      <c r="EM245" s="26"/>
      <c r="EN245" s="229"/>
      <c r="EO245" s="26"/>
      <c r="EP245" s="26"/>
      <c r="EQ245" s="26"/>
      <c r="ER245" s="26"/>
      <c r="ES245" s="26"/>
      <c r="ET245" s="26"/>
      <c r="EU245" s="26"/>
      <c r="EV245" s="26"/>
      <c r="EW245" s="229"/>
      <c r="EX245" s="26"/>
      <c r="EY245" s="26"/>
      <c r="EZ245" s="26"/>
      <c r="FA245" s="26"/>
      <c r="FB245" s="26"/>
      <c r="FC245" s="26"/>
      <c r="FD245" s="26"/>
      <c r="FE245" s="26"/>
      <c r="FF245" s="229"/>
      <c r="FG245" s="163" t="s">
        <v>385</v>
      </c>
      <c r="FH245" s="163" t="str">
        <f t="shared" ref="FH245:FH250" si="244">IF(BK245&gt;0,IF(DH245&gt;0,WORKDAY(DG245,20),IF(CY245&gt;0,WORKDAY(CX245,30),IF(CT245&gt;0,WORKDAY(CS245,40),FG245))),"-")</f>
        <v>-</v>
      </c>
      <c r="FI245" s="26"/>
      <c r="FJ245" s="26"/>
      <c r="FK245" s="26"/>
      <c r="FL245" s="26"/>
      <c r="FM245" s="26"/>
      <c r="FN245" s="26"/>
      <c r="FO245" s="219"/>
      <c r="FP245" s="163" t="s">
        <v>385</v>
      </c>
      <c r="FQ245" s="163" t="str">
        <f t="shared" ref="FQ245:FQ250" si="245">IF(BT245&gt;0,IF(DQ245&gt;0,WORKDAY(DP245,20),IF(DH245&gt;0,WORKDAY(DG245,30),IF(DC245&gt;0,WORKDAY(DB245,40),FP245))),"-")</f>
        <v>-</v>
      </c>
      <c r="FR245" s="26"/>
      <c r="FS245" s="26"/>
      <c r="FT245" s="26"/>
      <c r="FU245" s="26"/>
      <c r="FV245" s="26"/>
      <c r="FW245" s="26"/>
      <c r="FX245" s="229"/>
      <c r="FY245" s="163" t="s">
        <v>385</v>
      </c>
      <c r="FZ245" s="163" t="str">
        <f t="shared" ref="FZ245:FZ250" si="246">IF(CC245&gt;0,IF(DZ245&gt;0,WORKDAY(DY245,20),IF(DQ245&gt;0,WORKDAY(DP245,30),IF(DL245&gt;0,WORKDAY(DK245,40),FY245))),"-")</f>
        <v>-</v>
      </c>
      <c r="GA245" s="26"/>
      <c r="GB245" s="26"/>
      <c r="GC245" s="26"/>
      <c r="GD245" s="26"/>
      <c r="GE245" s="26"/>
      <c r="GF245" s="26"/>
      <c r="GG245" s="229"/>
      <c r="GH245" s="163"/>
      <c r="GI245" s="163"/>
      <c r="GJ245" s="26"/>
      <c r="GK245" s="26"/>
      <c r="GL245" s="26"/>
      <c r="GM245" s="26"/>
      <c r="GN245" s="26"/>
      <c r="GO245" s="26"/>
      <c r="GP245" s="229"/>
      <c r="GQ245" s="229"/>
      <c r="GR245" s="229"/>
      <c r="GS245" s="229"/>
      <c r="GT245" s="229"/>
      <c r="GU245" s="229"/>
      <c r="GV245" s="229"/>
      <c r="GW245" s="229"/>
      <c r="GX245" s="229"/>
      <c r="GY245" s="229"/>
      <c r="GZ245" s="229"/>
      <c r="HA245" s="143">
        <f t="shared" si="214"/>
        <v>0</v>
      </c>
      <c r="HB245" s="44">
        <f t="shared" si="215"/>
        <v>0</v>
      </c>
      <c r="HC245" s="164">
        <f t="shared" si="216"/>
        <v>0</v>
      </c>
      <c r="HD245" s="44">
        <f t="shared" si="217"/>
        <v>0</v>
      </c>
      <c r="HE245" s="44">
        <f t="shared" si="218"/>
        <v>0</v>
      </c>
      <c r="HF245" s="164"/>
      <c r="HG245" s="26"/>
      <c r="HH245" s="262"/>
      <c r="HI245" s="14" t="str">
        <f t="shared" si="219"/>
        <v>не выпущено</v>
      </c>
      <c r="HJ245" s="41" t="str">
        <f t="shared" si="220"/>
        <v>-</v>
      </c>
      <c r="HK245" s="267" t="str">
        <f t="shared" si="221"/>
        <v>-</v>
      </c>
      <c r="HL245" s="268" t="str">
        <f t="shared" si="222"/>
        <v>-</v>
      </c>
      <c r="HM245" s="320">
        <v>1</v>
      </c>
      <c r="HN245"/>
      <c r="HO245" s="351" t="str">
        <f t="shared" si="223"/>
        <v>---/---</v>
      </c>
      <c r="HP245" s="351" t="str">
        <f t="shared" si="224"/>
        <v>---/---</v>
      </c>
      <c r="HQ245" s="351" t="str">
        <f t="shared" si="225"/>
        <v>---/---</v>
      </c>
      <c r="HR245" s="351" t="str">
        <f t="shared" si="226"/>
        <v>---/---</v>
      </c>
      <c r="HS245" s="351" t="b">
        <f t="shared" si="227"/>
        <v>0</v>
      </c>
      <c r="HT245" s="351" t="str">
        <f t="shared" si="228"/>
        <v>---/---</v>
      </c>
      <c r="HU245" s="351" t="str">
        <f t="shared" si="229"/>
        <v>---/---</v>
      </c>
      <c r="HV245" s="351" t="str">
        <f t="shared" si="230"/>
        <v>---/---</v>
      </c>
      <c r="HW245" s="351" t="str">
        <f t="shared" si="231"/>
        <v>---/---</v>
      </c>
      <c r="HX245" s="351" t="str">
        <f t="shared" si="232"/>
        <v>---/---</v>
      </c>
      <c r="HY245" s="364"/>
      <c r="HZ245" s="361" t="str">
        <f t="shared" si="233"/>
        <v>---/---</v>
      </c>
      <c r="IA245" s="361" t="str">
        <f t="shared" si="234"/>
        <v>---/---</v>
      </c>
      <c r="IB245" s="361" t="str">
        <f t="shared" si="235"/>
        <v>---/---</v>
      </c>
      <c r="IC245" s="361" t="str">
        <f t="shared" si="236"/>
        <v>---/---</v>
      </c>
      <c r="ID245" s="351" t="str">
        <f t="shared" si="237"/>
        <v>---/---</v>
      </c>
      <c r="IE245" s="351" t="s">
        <v>897</v>
      </c>
      <c r="IF245" s="356"/>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row>
    <row r="246" spans="1:287" s="1" customFormat="1" ht="71.25" customHeight="1">
      <c r="A246" s="15"/>
      <c r="B246" s="31" t="s">
        <v>164</v>
      </c>
      <c r="C246" s="31" t="s">
        <v>165</v>
      </c>
      <c r="D246" s="14"/>
      <c r="E246" s="14"/>
      <c r="F246" s="14"/>
      <c r="G246" s="14"/>
      <c r="H246" s="14" t="s">
        <v>723</v>
      </c>
      <c r="I246" s="14" t="s">
        <v>724</v>
      </c>
      <c r="J246" s="14"/>
      <c r="K246" s="14"/>
      <c r="L246" s="14"/>
      <c r="M246" s="14"/>
      <c r="N246" s="14"/>
      <c r="O246" s="14"/>
      <c r="P246" s="14" t="s">
        <v>727</v>
      </c>
      <c r="Q246" s="14" t="s">
        <v>728</v>
      </c>
      <c r="R246" s="14" t="s">
        <v>210</v>
      </c>
      <c r="S246" s="14" t="s">
        <v>401</v>
      </c>
      <c r="T246" s="14" t="s">
        <v>400</v>
      </c>
      <c r="U246" s="14" t="s">
        <v>166</v>
      </c>
      <c r="V246" s="14"/>
      <c r="W246" s="31" t="str">
        <f>CONCATENATE(X246,"-",Y246,"-",Z246,AA246,,AB246,"-",AC246)</f>
        <v>4-11-JFCC-0001</v>
      </c>
      <c r="X246" s="31">
        <v>4</v>
      </c>
      <c r="Y246" s="31" t="s">
        <v>190</v>
      </c>
      <c r="Z246" s="31" t="s">
        <v>338</v>
      </c>
      <c r="AA246" s="31" t="s">
        <v>331</v>
      </c>
      <c r="AB246" s="31"/>
      <c r="AC246" s="31" t="s">
        <v>194</v>
      </c>
      <c r="AD246" s="14"/>
      <c r="AE246" s="31">
        <v>3</v>
      </c>
      <c r="AF246" s="31" t="s">
        <v>189</v>
      </c>
      <c r="AG246" s="31" t="s">
        <v>190</v>
      </c>
      <c r="AH246" s="31">
        <v>422</v>
      </c>
      <c r="AI246" s="31" t="s">
        <v>194</v>
      </c>
      <c r="AJ246" s="14"/>
      <c r="AK246" s="14"/>
      <c r="AL246" s="14" t="s">
        <v>129</v>
      </c>
      <c r="AM246" s="14"/>
      <c r="AN246" s="14" t="s">
        <v>175</v>
      </c>
      <c r="AO246" s="14" t="str">
        <f>CONCATENATE("0055-",B246,"-",C246,"-","4",".",AE246,".",AF246,".",AG246,".",AH246,"-",AL246,".",AN246,"-",AI246)</f>
        <v>0055-CPC-GA1-4.3.3.11.422-PS.RD-0001</v>
      </c>
      <c r="AP246" s="14" t="str">
        <f>CONCATENATE("0055-",B246,"-",C246,"-","4",".",AE246,".",AF246,".",AG246,".",AH246,"-",AL246,"-",AN246,"-",AI246,"_",BD246,"_",U246)</f>
        <v>0055-CPC-GA1-4.3.3.11.422-PS-RD-0001_A1_ER</v>
      </c>
      <c r="AQ246" s="21" t="s">
        <v>634</v>
      </c>
      <c r="AR246" s="21" t="s">
        <v>361</v>
      </c>
      <c r="AS246" s="21"/>
      <c r="AT246" s="21"/>
      <c r="AU246" s="21" t="s">
        <v>349</v>
      </c>
      <c r="AV246" s="21" t="s">
        <v>365</v>
      </c>
      <c r="AW246" s="21" t="str">
        <f>CONCATENATE(AQ246," ",AS246,CHAR(10),W246,CHAR(10),AU246)</f>
        <v>AFA&amp;FFS Control Cabinet KSPA 9030-01/TECON TU 4371-001-00159093-07 REV.5. 
4-11-JFCC-0001
List of drawings</v>
      </c>
      <c r="AX246" s="21" t="str">
        <f>CONCATENATE(AR246," ",AT246,CHAR(10),W246,CHAR(10),AV246)</f>
        <v>Контроллер для систем пожарной автоматики КСПА 9030-01/Текон, ТУ 4371-001-00159093-07 изм.5. Шкаф системный АСПС и ПТ. 
4-11-JFCC-0001
Ведомость документов</v>
      </c>
      <c r="AY246" s="14"/>
      <c r="AZ246" s="14" t="s">
        <v>798</v>
      </c>
      <c r="BA246" s="14" t="s">
        <v>600</v>
      </c>
      <c r="BB246" s="14" t="str">
        <f t="shared" si="239"/>
        <v>A1</v>
      </c>
      <c r="BC246" s="14" t="str">
        <f t="shared" ref="BC246:BC250" si="247">IF(OR(BB246="A1",BB246="B1",BB246="C1",BB246="D1",BB246="E1",BB246="F1",BB246="G1",BB246="H1"),"IFR",IF(OR(BB246="00",BB246="01",BB246="02",BB246="03",BB246="04",BB246="05"),"IFU","-"))</f>
        <v>IFR</v>
      </c>
      <c r="BD246" s="14" t="str">
        <f>BB246</f>
        <v>A1</v>
      </c>
      <c r="BE246" s="14"/>
      <c r="BF246" s="14"/>
      <c r="BG246" s="20"/>
      <c r="BH246" s="14"/>
      <c r="BI246" s="14"/>
      <c r="BJ246" s="336">
        <v>44088</v>
      </c>
      <c r="BK246" s="336">
        <f ca="1">IF(BM246&gt;0,BL246,IF(BJ246&lt;TODAY(),TODAY()+10,BJ246))</f>
        <v>44001</v>
      </c>
      <c r="BL246" s="41">
        <v>44001</v>
      </c>
      <c r="BM246" s="14" t="s">
        <v>873</v>
      </c>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336">
        <f>WORKDAY(BJ246,20)</f>
        <v>44116</v>
      </c>
      <c r="CR246" s="336">
        <f ca="1">IF(BM246&gt;0,WORKDAY(BK246,20),"-")</f>
        <v>44029</v>
      </c>
      <c r="CS246" s="336">
        <v>44033</v>
      </c>
      <c r="CT246" s="325" t="s">
        <v>905</v>
      </c>
      <c r="CU246" s="143">
        <v>1</v>
      </c>
      <c r="CV246" s="41">
        <f>WORKDAY(CQ246,10)</f>
        <v>44130</v>
      </c>
      <c r="CW246" s="41">
        <f ca="1">IF(CT246&gt;0,WORKDAY(CR246,10),"-")</f>
        <v>44043</v>
      </c>
      <c r="CX246" s="14"/>
      <c r="CY246" s="14"/>
      <c r="CZ246" s="41" t="str">
        <f>IF(CY246&gt;0,WORKDAY(CV246,10),"-")</f>
        <v>-</v>
      </c>
      <c r="DA246" s="41" t="str">
        <f>IF(CY246&gt;0,WORKDAY(CW246,10),"-")</f>
        <v>-</v>
      </c>
      <c r="DB246" s="14"/>
      <c r="DC246" s="14"/>
      <c r="DD246" s="143"/>
      <c r="DE246" s="41" t="str">
        <f>IF(DC246&gt;0,WORKDAY(CZ246,10),"-")</f>
        <v>-</v>
      </c>
      <c r="DF246" s="41" t="str">
        <f>IF(DC246&gt;0,WORKDAY(DA246,10),"-")</f>
        <v>-</v>
      </c>
      <c r="DG246" s="14"/>
      <c r="DH246" s="14"/>
      <c r="DI246" s="41" t="str">
        <f>IF(DH246&gt;0,WORKDAY(DE246,10),"-")</f>
        <v>-</v>
      </c>
      <c r="DJ246" s="41" t="str">
        <f>IF(DH246&gt;0,WORKDAY(DF246,10),"-")</f>
        <v>-</v>
      </c>
      <c r="DK246" s="14"/>
      <c r="DL246" s="14"/>
      <c r="DM246" s="143"/>
      <c r="DN246" s="41" t="str">
        <f>IF(DL246&gt;0,WORKDAY(DI246,10),"-")</f>
        <v>-</v>
      </c>
      <c r="DO246" s="41" t="str">
        <f>IF(DL246&gt;0,WORKDAY(DJ246,10),"-")</f>
        <v>-</v>
      </c>
      <c r="DP246" s="14"/>
      <c r="DQ246" s="14"/>
      <c r="DR246" s="41" t="str">
        <f>IF(DQ246&gt;0,WORKDAY(DN246,10),"-")</f>
        <v>-</v>
      </c>
      <c r="DS246" s="41" t="str">
        <f>IF(DQ246&gt;0,WORKDAY(DO246,10),"-")</f>
        <v>-</v>
      </c>
      <c r="DT246" s="14"/>
      <c r="DU246" s="14"/>
      <c r="DV246" s="205"/>
      <c r="DW246" s="41" t="str">
        <f>IF(DU246&gt;0,WORKDAY(DR246,10),"-")</f>
        <v>-</v>
      </c>
      <c r="DX246" s="41" t="str">
        <f>IF(DU246&gt;0,WORKDAY(DS246,10),"-")</f>
        <v>-</v>
      </c>
      <c r="DY246" s="14"/>
      <c r="DZ246" s="14"/>
      <c r="EA246" s="41" t="str">
        <f>IF(DZ246&gt;0,WORKDAY(DW246,10),"-")</f>
        <v>-</v>
      </c>
      <c r="EB246" s="41" t="str">
        <f>IF(DZ246&gt;0,WORKDAY(DX246,10),"-")</f>
        <v>-</v>
      </c>
      <c r="EC246" s="14"/>
      <c r="ED246" s="14"/>
      <c r="EE246" s="205"/>
      <c r="EF246" s="41" t="str">
        <f>IF(ED246&gt;0,WORKDAY(EA246,10),"-")</f>
        <v>-</v>
      </c>
      <c r="EG246" s="41" t="str">
        <f>IF(ED246&gt;0,WORKDAY(EB246,10),"-")</f>
        <v>-</v>
      </c>
      <c r="EH246" s="14"/>
      <c r="EI246" s="14"/>
      <c r="EJ246" s="41" t="str">
        <f>IF(EI246&gt;0,WORKDAY(EF246,10),"-")</f>
        <v>-</v>
      </c>
      <c r="EK246" s="41" t="str">
        <f>IF(EI246&gt;0,WORKDAY(EG246,10),"-")</f>
        <v>-</v>
      </c>
      <c r="EL246" s="14"/>
      <c r="EM246" s="14"/>
      <c r="EN246" s="205"/>
      <c r="EO246" s="41" t="str">
        <f>IF(EM246&gt;0,WORKDAY(EJ246,10),"-")</f>
        <v>-</v>
      </c>
      <c r="EP246" s="41" t="str">
        <f>IF(EM246&gt;0,WORKDAY(EK246,10),"-")</f>
        <v>-</v>
      </c>
      <c r="EQ246" s="14"/>
      <c r="ER246" s="14"/>
      <c r="ES246" s="41" t="str">
        <f>IF(ER246&gt;0,WORKDAY(EO246,10),"-")</f>
        <v>-</v>
      </c>
      <c r="ET246" s="41" t="str">
        <f>IF(ER246&gt;0,WORKDAY(EP246,10),"-")</f>
        <v>-</v>
      </c>
      <c r="EU246" s="14"/>
      <c r="EV246" s="14"/>
      <c r="EW246" s="205"/>
      <c r="EX246" s="41" t="str">
        <f>IF(EV246&gt;0,WORKDAY(ES246,10),"-")</f>
        <v>-</v>
      </c>
      <c r="EY246" s="41" t="str">
        <f>IF(EV246&gt;0,WORKDAY(ET246,10),"-")</f>
        <v>-</v>
      </c>
      <c r="EZ246" s="14"/>
      <c r="FA246" s="14"/>
      <c r="FB246" s="41" t="str">
        <f>IF(FA246&gt;0,WORKDAY(EX246,10),"-")</f>
        <v>-</v>
      </c>
      <c r="FC246" s="41" t="str">
        <f>IF(FA246&gt;0,WORKDAY(EY246,10),"-")</f>
        <v>-</v>
      </c>
      <c r="FD246" s="14"/>
      <c r="FE246" s="14"/>
      <c r="FF246" s="295"/>
      <c r="FG246" s="41">
        <v>43643</v>
      </c>
      <c r="FH246" s="41">
        <f t="shared" ca="1" si="244"/>
        <v>44089</v>
      </c>
      <c r="FI246" s="41"/>
      <c r="FJ246" s="14"/>
      <c r="FK246" s="41" t="str">
        <f>IF(FJ246&gt;0,WORKDAY(FG246,10),"-")</f>
        <v>-</v>
      </c>
      <c r="FL246" s="41" t="str">
        <f>IF(FJ246&gt;0,WORKDAY(FH246,10),"-")</f>
        <v>-</v>
      </c>
      <c r="FM246" s="14"/>
      <c r="FN246" s="14"/>
      <c r="FO246" s="143"/>
      <c r="FP246" s="41">
        <v>43643</v>
      </c>
      <c r="FQ246" s="41" t="str">
        <f t="shared" si="245"/>
        <v>-</v>
      </c>
      <c r="FR246" s="14"/>
      <c r="FS246" s="14"/>
      <c r="FT246" s="41" t="str">
        <f>IF(FS246&gt;0,WORKDAY(FP246,10),"-")</f>
        <v>-</v>
      </c>
      <c r="FU246" s="41" t="str">
        <f>IF(FS246&gt;0,WORKDAY(FQ246,10),"-")</f>
        <v>-</v>
      </c>
      <c r="FV246" s="14"/>
      <c r="FW246" s="14"/>
      <c r="FX246" s="205"/>
      <c r="FY246" s="41">
        <v>43643</v>
      </c>
      <c r="FZ246" s="41" t="str">
        <f t="shared" si="246"/>
        <v>-</v>
      </c>
      <c r="GA246" s="14"/>
      <c r="GB246" s="14"/>
      <c r="GC246" s="41" t="str">
        <f>IF(GB246&gt;0,WORKDAY(FY246,10),"-")</f>
        <v>-</v>
      </c>
      <c r="GD246" s="41" t="str">
        <f>IF(GB246&gt;0,WORKDAY(FZ246,10),"-")</f>
        <v>-</v>
      </c>
      <c r="GE246" s="14"/>
      <c r="GF246" s="14"/>
      <c r="GG246" s="205"/>
      <c r="GH246" s="41"/>
      <c r="GI246" s="41"/>
      <c r="GJ246" s="14"/>
      <c r="GK246" s="14"/>
      <c r="GL246" s="41" t="str">
        <f>IF(GK246&gt;0,WORKDAY(GH246,10),"-")</f>
        <v>-</v>
      </c>
      <c r="GM246" s="41" t="str">
        <f>IF(GK246&gt;0,WORKDAY(GI246,10),"-")</f>
        <v>-</v>
      </c>
      <c r="GN246" s="14"/>
      <c r="GO246" s="14"/>
      <c r="GP246" s="228"/>
      <c r="GQ246" s="295"/>
      <c r="GR246" s="295"/>
      <c r="GS246" s="295"/>
      <c r="GT246" s="295"/>
      <c r="GU246" s="295"/>
      <c r="GV246" s="295"/>
      <c r="GW246" s="295"/>
      <c r="GX246" s="295"/>
      <c r="GY246" s="295"/>
      <c r="GZ246" s="147"/>
      <c r="HA246" s="143">
        <f t="shared" ca="1" si="214"/>
        <v>1</v>
      </c>
      <c r="HB246" s="44">
        <f t="shared" ca="1" si="215"/>
        <v>1.3819095477386936E-3</v>
      </c>
      <c r="HC246" s="44">
        <f t="shared" ca="1" si="216"/>
        <v>2.5125628140703518E-3</v>
      </c>
      <c r="HD246" s="44">
        <f t="shared" ca="1" si="217"/>
        <v>2.2357723577235778E-3</v>
      </c>
      <c r="HE246" s="44">
        <f t="shared" ca="1" si="218"/>
        <v>4.0650406504065045E-3</v>
      </c>
      <c r="HF246" s="44"/>
      <c r="HG246" s="44"/>
      <c r="HH246" s="261"/>
      <c r="HI246" s="14" t="str">
        <f t="shared" si="219"/>
        <v>GA</v>
      </c>
      <c r="HJ246" s="41">
        <f t="shared" si="220"/>
        <v>44001</v>
      </c>
      <c r="HK246" s="267" t="str">
        <f t="shared" si="221"/>
        <v>A1</v>
      </c>
      <c r="HL246" s="268" t="str">
        <f t="shared" si="222"/>
        <v>0055-P2-GA1-CPC-TRM-00508</v>
      </c>
      <c r="HM246" s="320">
        <v>1</v>
      </c>
      <c r="HN246" t="s">
        <v>838</v>
      </c>
      <c r="HO246" s="351">
        <f t="shared" si="223"/>
        <v>1</v>
      </c>
      <c r="HP246" s="351" t="str">
        <f t="shared" si="224"/>
        <v>не выгружено 00</v>
      </c>
      <c r="HQ246" s="351" t="str">
        <f t="shared" si="225"/>
        <v>выгружено A1</v>
      </c>
      <c r="HR246" s="351">
        <f t="shared" si="226"/>
        <v>1</v>
      </c>
      <c r="HS246" s="351" t="b">
        <f t="shared" si="227"/>
        <v>0</v>
      </c>
      <c r="HT246" s="351" t="str">
        <f t="shared" si="228"/>
        <v>Выпустить в 00</v>
      </c>
      <c r="HU246" s="351" t="str">
        <f t="shared" si="229"/>
        <v>0055-P2-CPC-GA1-TRM-00409</v>
      </c>
      <c r="HV246" s="351">
        <f t="shared" si="230"/>
        <v>44001</v>
      </c>
      <c r="HW246" s="351" t="str">
        <f t="shared" si="231"/>
        <v>0055-P2-CPC-GA1-TRM-00409</v>
      </c>
      <c r="HX246" s="351">
        <f t="shared" si="232"/>
        <v>44033</v>
      </c>
      <c r="HY246" s="364"/>
      <c r="HZ246" s="361" t="str">
        <f t="shared" si="233"/>
        <v>выгружено</v>
      </c>
      <c r="IA246" s="361" t="str">
        <f t="shared" si="234"/>
        <v>A1</v>
      </c>
      <c r="IB246" s="361">
        <f t="shared" si="235"/>
        <v>1</v>
      </c>
      <c r="IC246" s="361">
        <f t="shared" si="236"/>
        <v>1</v>
      </c>
      <c r="ID246" s="351" t="str">
        <f t="shared" si="237"/>
        <v>1</v>
      </c>
      <c r="IE246" s="351" t="s">
        <v>894</v>
      </c>
      <c r="IF246" s="356">
        <v>1</v>
      </c>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row>
    <row r="247" spans="1:287" s="1" customFormat="1" ht="71.25" customHeight="1">
      <c r="A247" s="15"/>
      <c r="B247" s="31" t="s">
        <v>164</v>
      </c>
      <c r="C247" s="31" t="s">
        <v>165</v>
      </c>
      <c r="D247" s="14"/>
      <c r="E247" s="14"/>
      <c r="F247" s="14"/>
      <c r="G247" s="14"/>
      <c r="H247" s="14" t="s">
        <v>723</v>
      </c>
      <c r="I247" s="14" t="s">
        <v>724</v>
      </c>
      <c r="J247" s="14"/>
      <c r="K247" s="14"/>
      <c r="L247" s="14"/>
      <c r="M247" s="14"/>
      <c r="N247" s="14"/>
      <c r="O247" s="14"/>
      <c r="P247" s="14" t="s">
        <v>727</v>
      </c>
      <c r="Q247" s="14" t="s">
        <v>728</v>
      </c>
      <c r="R247" s="14" t="s">
        <v>210</v>
      </c>
      <c r="S247" s="14" t="s">
        <v>401</v>
      </c>
      <c r="T247" s="14" t="s">
        <v>400</v>
      </c>
      <c r="U247" s="14" t="s">
        <v>166</v>
      </c>
      <c r="V247" s="14"/>
      <c r="W247" s="31" t="str">
        <f>CONCATENATE(X247,"-",Y247,"-",Z247,AA247,,AB247,"-",AC247)</f>
        <v>4-11-JFCC-0001</v>
      </c>
      <c r="X247" s="31">
        <v>4</v>
      </c>
      <c r="Y247" s="31" t="s">
        <v>190</v>
      </c>
      <c r="Z247" s="31" t="s">
        <v>338</v>
      </c>
      <c r="AA247" s="31" t="s">
        <v>331</v>
      </c>
      <c r="AB247" s="31"/>
      <c r="AC247" s="31" t="s">
        <v>194</v>
      </c>
      <c r="AD247" s="14"/>
      <c r="AE247" s="31">
        <v>3</v>
      </c>
      <c r="AF247" s="31" t="s">
        <v>189</v>
      </c>
      <c r="AG247" s="31" t="s">
        <v>190</v>
      </c>
      <c r="AH247" s="31">
        <v>422</v>
      </c>
      <c r="AI247" s="31" t="s">
        <v>194</v>
      </c>
      <c r="AJ247" s="14"/>
      <c r="AK247" s="14"/>
      <c r="AL247" s="14" t="s">
        <v>129</v>
      </c>
      <c r="AM247" s="14"/>
      <c r="AN247" s="14" t="s">
        <v>176</v>
      </c>
      <c r="AO247" s="14" t="str">
        <f>CONCATENATE("0055-",B247,"-",C247,"-","4",".",AE247,".",AF247,".",AG247,".",AH247,"-",AL247,".",AN247,"-",AI247)</f>
        <v>0055-CPC-GA1-4.3.3.11.422-PS.SP-0001</v>
      </c>
      <c r="AP247" s="14" t="str">
        <f>CONCATENATE("0055-",B247,"-",C247,"-","4",".",AE247,".",AF247,".",AG247,".",AH247,"-",AL247,"-",AN247,"-",AI247,"_",BD247,"_",U247)</f>
        <v>0055-CPC-GA1-4.3.3.11.422-PS-SP-0001_A1_ER</v>
      </c>
      <c r="AQ247" s="21" t="s">
        <v>634</v>
      </c>
      <c r="AR247" s="21" t="s">
        <v>361</v>
      </c>
      <c r="AS247" s="21"/>
      <c r="AT247" s="21"/>
      <c r="AU247" s="21" t="s">
        <v>350</v>
      </c>
      <c r="AV247" s="21" t="s">
        <v>366</v>
      </c>
      <c r="AW247" s="21" t="str">
        <f>CONCATENATE(AQ247," ",AS247,CHAR(10),W247,CHAR(10),AU247)</f>
        <v>AFA&amp;FFS Control Cabinet KSPA 9030-01/TECON TU 4371-001-00159093-07 REV.5. 
4-11-JFCC-0001
List of elements</v>
      </c>
      <c r="AX247" s="21" t="str">
        <f>CONCATENATE(AR247," ",AT247,CHAR(10),W247,CHAR(10),AV247)</f>
        <v>Контроллер для систем пожарной автоматики КСПА 9030-01/Текон, ТУ 4371-001-00159093-07 изм.5. Шкаф системный АСПС и ПТ. 
4-11-JFCC-0001
Перечень элементов</v>
      </c>
      <c r="AY247" s="14"/>
      <c r="AZ247" s="14" t="s">
        <v>798</v>
      </c>
      <c r="BA247" s="14" t="s">
        <v>600</v>
      </c>
      <c r="BB247" s="14" t="str">
        <f t="shared" si="239"/>
        <v>A1</v>
      </c>
      <c r="BC247" s="14" t="str">
        <f t="shared" si="247"/>
        <v>IFR</v>
      </c>
      <c r="BD247" s="14" t="str">
        <f>BB247</f>
        <v>A1</v>
      </c>
      <c r="BE247" s="14"/>
      <c r="BF247" s="14"/>
      <c r="BG247" s="20"/>
      <c r="BH247" s="14"/>
      <c r="BI247" s="14"/>
      <c r="BJ247" s="336">
        <v>44088</v>
      </c>
      <c r="BK247" s="336">
        <f ca="1">IF(BM247&gt;0,BL247,IF(BJ247&lt;TODAY(),TODAY()+10,BJ247))</f>
        <v>44001</v>
      </c>
      <c r="BL247" s="41">
        <v>44001</v>
      </c>
      <c r="BM247" s="14" t="s">
        <v>873</v>
      </c>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336">
        <f>WORKDAY(BJ247,20)</f>
        <v>44116</v>
      </c>
      <c r="CR247" s="336">
        <f ca="1">IF(BM247&gt;0,WORKDAY(BK247,20),"-")</f>
        <v>44029</v>
      </c>
      <c r="CS247" s="336">
        <v>44033</v>
      </c>
      <c r="CT247" s="325" t="s">
        <v>905</v>
      </c>
      <c r="CU247" s="143">
        <v>1</v>
      </c>
      <c r="CV247" s="41">
        <f>WORKDAY(CQ247,10)</f>
        <v>44130</v>
      </c>
      <c r="CW247" s="41">
        <f ca="1">IF(CT247&gt;0,WORKDAY(CR247,10),"-")</f>
        <v>44043</v>
      </c>
      <c r="CX247" s="14"/>
      <c r="CY247" s="14"/>
      <c r="CZ247" s="41" t="str">
        <f>IF(CY247&gt;0,WORKDAY(CV247,10),"-")</f>
        <v>-</v>
      </c>
      <c r="DA247" s="41" t="str">
        <f>IF(CY247&gt;0,WORKDAY(CW247,10),"-")</f>
        <v>-</v>
      </c>
      <c r="DB247" s="14"/>
      <c r="DC247" s="14"/>
      <c r="DD247" s="143"/>
      <c r="DE247" s="41" t="str">
        <f>IF(DC247&gt;0,WORKDAY(CZ247,10),"-")</f>
        <v>-</v>
      </c>
      <c r="DF247" s="41" t="str">
        <f>IF(DC247&gt;0,WORKDAY(DA247,10),"-")</f>
        <v>-</v>
      </c>
      <c r="DG247" s="14"/>
      <c r="DH247" s="14"/>
      <c r="DI247" s="41" t="str">
        <f>IF(DH247&gt;0,WORKDAY(DE247,10),"-")</f>
        <v>-</v>
      </c>
      <c r="DJ247" s="41" t="str">
        <f>IF(DH247&gt;0,WORKDAY(DF247,10),"-")</f>
        <v>-</v>
      </c>
      <c r="DK247" s="14"/>
      <c r="DL247" s="14"/>
      <c r="DM247" s="143"/>
      <c r="DN247" s="41" t="str">
        <f>IF(DL247&gt;0,WORKDAY(DI247,10),"-")</f>
        <v>-</v>
      </c>
      <c r="DO247" s="41" t="str">
        <f>IF(DL247&gt;0,WORKDAY(DJ247,10),"-")</f>
        <v>-</v>
      </c>
      <c r="DP247" s="14"/>
      <c r="DQ247" s="14"/>
      <c r="DR247" s="41" t="str">
        <f>IF(DQ247&gt;0,WORKDAY(DN247,10),"-")</f>
        <v>-</v>
      </c>
      <c r="DS247" s="41" t="str">
        <f>IF(DQ247&gt;0,WORKDAY(DO247,10),"-")</f>
        <v>-</v>
      </c>
      <c r="DT247" s="14"/>
      <c r="DU247" s="14"/>
      <c r="DV247" s="205"/>
      <c r="DW247" s="41" t="str">
        <f>IF(DU247&gt;0,WORKDAY(DR247,10),"-")</f>
        <v>-</v>
      </c>
      <c r="DX247" s="41" t="str">
        <f>IF(DU247&gt;0,WORKDAY(DS247,10),"-")</f>
        <v>-</v>
      </c>
      <c r="DY247" s="14"/>
      <c r="DZ247" s="14"/>
      <c r="EA247" s="41" t="str">
        <f>IF(DZ247&gt;0,WORKDAY(DW247,10),"-")</f>
        <v>-</v>
      </c>
      <c r="EB247" s="41" t="str">
        <f>IF(DZ247&gt;0,WORKDAY(DX247,10),"-")</f>
        <v>-</v>
      </c>
      <c r="EC247" s="14"/>
      <c r="ED247" s="14"/>
      <c r="EE247" s="205"/>
      <c r="EF247" s="41" t="str">
        <f>IF(ED247&gt;0,WORKDAY(EA247,10),"-")</f>
        <v>-</v>
      </c>
      <c r="EG247" s="41" t="str">
        <f>IF(ED247&gt;0,WORKDAY(EB247,10),"-")</f>
        <v>-</v>
      </c>
      <c r="EH247" s="14"/>
      <c r="EI247" s="14"/>
      <c r="EJ247" s="41" t="str">
        <f>IF(EI247&gt;0,WORKDAY(EF247,10),"-")</f>
        <v>-</v>
      </c>
      <c r="EK247" s="41" t="str">
        <f>IF(EI247&gt;0,WORKDAY(EG247,10),"-")</f>
        <v>-</v>
      </c>
      <c r="EL247" s="14"/>
      <c r="EM247" s="14"/>
      <c r="EN247" s="205"/>
      <c r="EO247" s="41" t="str">
        <f>IF(EM247&gt;0,WORKDAY(EJ247,10),"-")</f>
        <v>-</v>
      </c>
      <c r="EP247" s="41" t="str">
        <f>IF(EM247&gt;0,WORKDAY(EK247,10),"-")</f>
        <v>-</v>
      </c>
      <c r="EQ247" s="14"/>
      <c r="ER247" s="14"/>
      <c r="ES247" s="41" t="str">
        <f>IF(ER247&gt;0,WORKDAY(EO247,10),"-")</f>
        <v>-</v>
      </c>
      <c r="ET247" s="41" t="str">
        <f>IF(ER247&gt;0,WORKDAY(EP247,10),"-")</f>
        <v>-</v>
      </c>
      <c r="EU247" s="14"/>
      <c r="EV247" s="14"/>
      <c r="EW247" s="205"/>
      <c r="EX247" s="41" t="str">
        <f>IF(EV247&gt;0,WORKDAY(ES247,10),"-")</f>
        <v>-</v>
      </c>
      <c r="EY247" s="41" t="str">
        <f>IF(EV247&gt;0,WORKDAY(ET247,10),"-")</f>
        <v>-</v>
      </c>
      <c r="EZ247" s="14"/>
      <c r="FA247" s="14"/>
      <c r="FB247" s="41" t="str">
        <f>IF(FA247&gt;0,WORKDAY(EX247,10),"-")</f>
        <v>-</v>
      </c>
      <c r="FC247" s="41" t="str">
        <f>IF(FA247&gt;0,WORKDAY(EY247,10),"-")</f>
        <v>-</v>
      </c>
      <c r="FD247" s="14"/>
      <c r="FE247" s="14"/>
      <c r="FF247" s="295"/>
      <c r="FG247" s="41">
        <v>43643</v>
      </c>
      <c r="FH247" s="41">
        <f t="shared" ca="1" si="244"/>
        <v>44089</v>
      </c>
      <c r="FI247" s="41"/>
      <c r="FJ247" s="14"/>
      <c r="FK247" s="41" t="str">
        <f>IF(FJ247&gt;0,WORKDAY(FG247,10),"-")</f>
        <v>-</v>
      </c>
      <c r="FL247" s="41" t="str">
        <f>IF(FJ247&gt;0,WORKDAY(FH247,10),"-")</f>
        <v>-</v>
      </c>
      <c r="FM247" s="14"/>
      <c r="FN247" s="14"/>
      <c r="FO247" s="143"/>
      <c r="FP247" s="41">
        <v>43643</v>
      </c>
      <c r="FQ247" s="41" t="str">
        <f t="shared" si="245"/>
        <v>-</v>
      </c>
      <c r="FR247" s="14"/>
      <c r="FS247" s="14"/>
      <c r="FT247" s="41" t="str">
        <f>IF(FS247&gt;0,WORKDAY(FP247,10),"-")</f>
        <v>-</v>
      </c>
      <c r="FU247" s="41" t="str">
        <f>IF(FS247&gt;0,WORKDAY(FQ247,10),"-")</f>
        <v>-</v>
      </c>
      <c r="FV247" s="14"/>
      <c r="FW247" s="14"/>
      <c r="FX247" s="205"/>
      <c r="FY247" s="41">
        <v>43643</v>
      </c>
      <c r="FZ247" s="41" t="str">
        <f t="shared" si="246"/>
        <v>-</v>
      </c>
      <c r="GA247" s="14"/>
      <c r="GB247" s="14"/>
      <c r="GC247" s="41" t="str">
        <f>IF(GB247&gt;0,WORKDAY(FY247,10),"-")</f>
        <v>-</v>
      </c>
      <c r="GD247" s="41" t="str">
        <f>IF(GB247&gt;0,WORKDAY(FZ247,10),"-")</f>
        <v>-</v>
      </c>
      <c r="GE247" s="14"/>
      <c r="GF247" s="14"/>
      <c r="GG247" s="205"/>
      <c r="GH247" s="41"/>
      <c r="GI247" s="41"/>
      <c r="GJ247" s="14"/>
      <c r="GK247" s="14"/>
      <c r="GL247" s="41" t="str">
        <f>IF(GK247&gt;0,WORKDAY(GH247,10),"-")</f>
        <v>-</v>
      </c>
      <c r="GM247" s="41" t="str">
        <f>IF(GK247&gt;0,WORKDAY(GI247,10),"-")</f>
        <v>-</v>
      </c>
      <c r="GN247" s="14"/>
      <c r="GO247" s="14"/>
      <c r="GP247" s="228"/>
      <c r="GQ247" s="295"/>
      <c r="GR247" s="295"/>
      <c r="GS247" s="295"/>
      <c r="GT247" s="295"/>
      <c r="GU247" s="295"/>
      <c r="GV247" s="295"/>
      <c r="GW247" s="295"/>
      <c r="GX247" s="295"/>
      <c r="GY247" s="295"/>
      <c r="GZ247" s="147"/>
      <c r="HA247" s="143">
        <f t="shared" ca="1" si="214"/>
        <v>1</v>
      </c>
      <c r="HB247" s="44">
        <f t="shared" ca="1" si="215"/>
        <v>1.3819095477386936E-3</v>
      </c>
      <c r="HC247" s="44">
        <f t="shared" ca="1" si="216"/>
        <v>2.5125628140703518E-3</v>
      </c>
      <c r="HD247" s="44">
        <f t="shared" ca="1" si="217"/>
        <v>2.2357723577235778E-3</v>
      </c>
      <c r="HE247" s="44">
        <f t="shared" ca="1" si="218"/>
        <v>4.0650406504065045E-3</v>
      </c>
      <c r="HF247" s="44"/>
      <c r="HG247" s="44"/>
      <c r="HH247" s="261"/>
      <c r="HI247" s="14" t="str">
        <f t="shared" si="219"/>
        <v>GA</v>
      </c>
      <c r="HJ247" s="41">
        <f t="shared" si="220"/>
        <v>44001</v>
      </c>
      <c r="HK247" s="267" t="str">
        <f t="shared" si="221"/>
        <v>A1</v>
      </c>
      <c r="HL247" s="268" t="str">
        <f t="shared" si="222"/>
        <v>0055-P2-GA1-CPC-TRM-00508</v>
      </c>
      <c r="HM247" s="320">
        <v>1</v>
      </c>
      <c r="HN247" t="s">
        <v>838</v>
      </c>
      <c r="HO247" s="351">
        <f t="shared" si="223"/>
        <v>1</v>
      </c>
      <c r="HP247" s="351" t="str">
        <f t="shared" si="224"/>
        <v>не выгружено 00</v>
      </c>
      <c r="HQ247" s="351" t="str">
        <f t="shared" si="225"/>
        <v>выгружено A1</v>
      </c>
      <c r="HR247" s="351">
        <f t="shared" si="226"/>
        <v>1</v>
      </c>
      <c r="HS247" s="351" t="b">
        <f t="shared" si="227"/>
        <v>0</v>
      </c>
      <c r="HT247" s="351" t="str">
        <f t="shared" si="228"/>
        <v>Выпустить в 00</v>
      </c>
      <c r="HU247" s="351" t="str">
        <f t="shared" si="229"/>
        <v>0055-P2-CPC-GA1-TRM-00409</v>
      </c>
      <c r="HV247" s="351">
        <f t="shared" si="230"/>
        <v>44001</v>
      </c>
      <c r="HW247" s="351" t="str">
        <f t="shared" si="231"/>
        <v>0055-P2-CPC-GA1-TRM-00409</v>
      </c>
      <c r="HX247" s="351">
        <f t="shared" si="232"/>
        <v>44033</v>
      </c>
      <c r="HY247" s="364"/>
      <c r="HZ247" s="361" t="str">
        <f t="shared" si="233"/>
        <v>выгружено</v>
      </c>
      <c r="IA247" s="361" t="str">
        <f t="shared" si="234"/>
        <v>A1</v>
      </c>
      <c r="IB247" s="361">
        <f t="shared" si="235"/>
        <v>1</v>
      </c>
      <c r="IC247" s="361">
        <f t="shared" si="236"/>
        <v>1</v>
      </c>
      <c r="ID247" s="351" t="str">
        <f t="shared" si="237"/>
        <v>1</v>
      </c>
      <c r="IE247" s="351" t="s">
        <v>894</v>
      </c>
      <c r="IF247" s="356">
        <v>1</v>
      </c>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row>
    <row r="248" spans="1:287" s="1" customFormat="1" ht="71.25" customHeight="1">
      <c r="A248" s="15"/>
      <c r="B248" s="31" t="s">
        <v>164</v>
      </c>
      <c r="C248" s="31" t="s">
        <v>165</v>
      </c>
      <c r="D248" s="14"/>
      <c r="E248" s="14"/>
      <c r="F248" s="14"/>
      <c r="G248" s="14"/>
      <c r="H248" s="14" t="s">
        <v>723</v>
      </c>
      <c r="I248" s="14" t="s">
        <v>724</v>
      </c>
      <c r="J248" s="14"/>
      <c r="K248" s="14"/>
      <c r="L248" s="14"/>
      <c r="M248" s="14"/>
      <c r="N248" s="14"/>
      <c r="O248" s="14"/>
      <c r="P248" s="14" t="s">
        <v>727</v>
      </c>
      <c r="Q248" s="14" t="s">
        <v>728</v>
      </c>
      <c r="R248" s="14" t="s">
        <v>210</v>
      </c>
      <c r="S248" s="14" t="s">
        <v>401</v>
      </c>
      <c r="T248" s="14" t="s">
        <v>400</v>
      </c>
      <c r="U248" s="14" t="s">
        <v>166</v>
      </c>
      <c r="V248" s="14"/>
      <c r="W248" s="31" t="str">
        <f>CONCATENATE(X248,"-",Y248,"-",Z248,AA248,,AB248,"-",AC248)</f>
        <v>4-11-JFCC-0001</v>
      </c>
      <c r="X248" s="31">
        <v>4</v>
      </c>
      <c r="Y248" s="31" t="s">
        <v>190</v>
      </c>
      <c r="Z248" s="31" t="s">
        <v>338</v>
      </c>
      <c r="AA248" s="31" t="s">
        <v>331</v>
      </c>
      <c r="AB248" s="31"/>
      <c r="AC248" s="31" t="s">
        <v>194</v>
      </c>
      <c r="AD248" s="14"/>
      <c r="AE248" s="31">
        <v>3</v>
      </c>
      <c r="AF248" s="31" t="s">
        <v>189</v>
      </c>
      <c r="AG248" s="31" t="s">
        <v>190</v>
      </c>
      <c r="AH248" s="31">
        <v>422</v>
      </c>
      <c r="AI248" s="31" t="s">
        <v>194</v>
      </c>
      <c r="AJ248" s="14"/>
      <c r="AK248" s="14"/>
      <c r="AL248" s="14" t="s">
        <v>129</v>
      </c>
      <c r="AM248" s="14"/>
      <c r="AN248" s="14" t="s">
        <v>177</v>
      </c>
      <c r="AO248" s="14" t="str">
        <f>CONCATENATE("0055-",B248,"-",C248,"-","4",".",AE248,".",AF248,".",AG248,".",AH248,"-",AL248,".",AN248,"-",AI248)</f>
        <v>0055-CPC-GA1-4.3.3.11.422-PS.V0-0001</v>
      </c>
      <c r="AP248" s="14" t="str">
        <f>CONCATENATE("0055-",B248,"-",C248,"-","4",".",AE248,".",AF248,".",AG248,".",AH248,"-",AL248,"-",AN248,"-",AI248,"_",BD248,"_",U248)</f>
        <v>0055-CPC-GA1-4.3.3.11.422-PS-V0-0001_A1_ER</v>
      </c>
      <c r="AQ248" s="21" t="s">
        <v>634</v>
      </c>
      <c r="AR248" s="21" t="s">
        <v>361</v>
      </c>
      <c r="AS248" s="21"/>
      <c r="AT248" s="21"/>
      <c r="AU248" s="21" t="s">
        <v>351</v>
      </c>
      <c r="AV248" s="21" t="s">
        <v>367</v>
      </c>
      <c r="AW248" s="21" t="str">
        <f>CONCATENATE(AQ248," ",AS248,CHAR(10),W248,CHAR(10),AU248)</f>
        <v>AFA&amp;FFS Control Cabinet KSPA 9030-01/TECON TU 4371-001-00159093-07 REV.5. 
4-11-JFCC-0001
General view drawings</v>
      </c>
      <c r="AX248" s="21" t="str">
        <f>CONCATENATE(AR248," ",AT248,CHAR(10),W248,CHAR(10),AV248)</f>
        <v>Контроллер для систем пожарной автоматики КСПА 9030-01/Текон, ТУ 4371-001-00159093-07 изм.5. Шкаф системный АСПС и ПТ. 
4-11-JFCC-0001
Чертеж общего вида</v>
      </c>
      <c r="AY248" s="14"/>
      <c r="AZ248" s="14" t="s">
        <v>798</v>
      </c>
      <c r="BA248" s="14" t="s">
        <v>600</v>
      </c>
      <c r="BB248" s="14" t="str">
        <f t="shared" si="239"/>
        <v>A1</v>
      </c>
      <c r="BC248" s="14" t="str">
        <f t="shared" si="247"/>
        <v>IFR</v>
      </c>
      <c r="BD248" s="14" t="str">
        <f>BB248</f>
        <v>A1</v>
      </c>
      <c r="BE248" s="14"/>
      <c r="BF248" s="14"/>
      <c r="BG248" s="20"/>
      <c r="BH248" s="14"/>
      <c r="BI248" s="14"/>
      <c r="BJ248" s="336">
        <v>44088</v>
      </c>
      <c r="BK248" s="336">
        <f ca="1">IF(BM248&gt;0,BL248,IF(BJ248&lt;TODAY(),TODAY()+10,BJ248))</f>
        <v>44001</v>
      </c>
      <c r="BL248" s="41">
        <v>44001</v>
      </c>
      <c r="BM248" s="14" t="s">
        <v>873</v>
      </c>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336">
        <f>WORKDAY(BJ248,20)</f>
        <v>44116</v>
      </c>
      <c r="CR248" s="336">
        <f ca="1">IF(BM248&gt;0,WORKDAY(BK248,20),"-")</f>
        <v>44029</v>
      </c>
      <c r="CS248" s="336">
        <v>44033</v>
      </c>
      <c r="CT248" s="325" t="s">
        <v>905</v>
      </c>
      <c r="CU248" s="143">
        <v>1</v>
      </c>
      <c r="CV248" s="41">
        <f>WORKDAY(CQ248,10)</f>
        <v>44130</v>
      </c>
      <c r="CW248" s="41">
        <f ca="1">IF(CT248&gt;0,WORKDAY(CR248,10),"-")</f>
        <v>44043</v>
      </c>
      <c r="CX248" s="14"/>
      <c r="CY248" s="14"/>
      <c r="CZ248" s="41" t="str">
        <f>IF(CY248&gt;0,WORKDAY(CV248,10),"-")</f>
        <v>-</v>
      </c>
      <c r="DA248" s="41" t="str">
        <f>IF(CY248&gt;0,WORKDAY(CW248,10),"-")</f>
        <v>-</v>
      </c>
      <c r="DB248" s="14"/>
      <c r="DC248" s="14"/>
      <c r="DD248" s="143"/>
      <c r="DE248" s="41" t="str">
        <f>IF(DC248&gt;0,WORKDAY(CZ248,10),"-")</f>
        <v>-</v>
      </c>
      <c r="DF248" s="41" t="str">
        <f>IF(DC248&gt;0,WORKDAY(DA248,10),"-")</f>
        <v>-</v>
      </c>
      <c r="DG248" s="14"/>
      <c r="DH248" s="14"/>
      <c r="DI248" s="41" t="str">
        <f>IF(DH248&gt;0,WORKDAY(DE248,10),"-")</f>
        <v>-</v>
      </c>
      <c r="DJ248" s="41" t="str">
        <f>IF(DH248&gt;0,WORKDAY(DF248,10),"-")</f>
        <v>-</v>
      </c>
      <c r="DK248" s="14"/>
      <c r="DL248" s="14"/>
      <c r="DM248" s="143"/>
      <c r="DN248" s="41" t="str">
        <f>IF(DL248&gt;0,WORKDAY(DI248,10),"-")</f>
        <v>-</v>
      </c>
      <c r="DO248" s="41" t="str">
        <f>IF(DL248&gt;0,WORKDAY(DJ248,10),"-")</f>
        <v>-</v>
      </c>
      <c r="DP248" s="14"/>
      <c r="DQ248" s="14"/>
      <c r="DR248" s="41" t="str">
        <f>IF(DQ248&gt;0,WORKDAY(DN248,10),"-")</f>
        <v>-</v>
      </c>
      <c r="DS248" s="41" t="str">
        <f>IF(DQ248&gt;0,WORKDAY(DO248,10),"-")</f>
        <v>-</v>
      </c>
      <c r="DT248" s="14"/>
      <c r="DU248" s="14"/>
      <c r="DV248" s="205"/>
      <c r="DW248" s="41" t="str">
        <f>IF(DU248&gt;0,WORKDAY(DR248,10),"-")</f>
        <v>-</v>
      </c>
      <c r="DX248" s="41" t="str">
        <f>IF(DU248&gt;0,WORKDAY(DS248,10),"-")</f>
        <v>-</v>
      </c>
      <c r="DY248" s="14"/>
      <c r="DZ248" s="14"/>
      <c r="EA248" s="41" t="str">
        <f>IF(DZ248&gt;0,WORKDAY(DW248,10),"-")</f>
        <v>-</v>
      </c>
      <c r="EB248" s="41" t="str">
        <f>IF(DZ248&gt;0,WORKDAY(DX248,10),"-")</f>
        <v>-</v>
      </c>
      <c r="EC248" s="14"/>
      <c r="ED248" s="14"/>
      <c r="EE248" s="205"/>
      <c r="EF248" s="41" t="str">
        <f>IF(ED248&gt;0,WORKDAY(EA248,10),"-")</f>
        <v>-</v>
      </c>
      <c r="EG248" s="41" t="str">
        <f>IF(ED248&gt;0,WORKDAY(EB248,10),"-")</f>
        <v>-</v>
      </c>
      <c r="EH248" s="14"/>
      <c r="EI248" s="14"/>
      <c r="EJ248" s="41" t="str">
        <f>IF(EI248&gt;0,WORKDAY(EF248,10),"-")</f>
        <v>-</v>
      </c>
      <c r="EK248" s="41" t="str">
        <f>IF(EI248&gt;0,WORKDAY(EG248,10),"-")</f>
        <v>-</v>
      </c>
      <c r="EL248" s="14"/>
      <c r="EM248" s="14"/>
      <c r="EN248" s="205"/>
      <c r="EO248" s="41" t="str">
        <f>IF(EM248&gt;0,WORKDAY(EJ248,10),"-")</f>
        <v>-</v>
      </c>
      <c r="EP248" s="41" t="str">
        <f>IF(EM248&gt;0,WORKDAY(EK248,10),"-")</f>
        <v>-</v>
      </c>
      <c r="EQ248" s="14"/>
      <c r="ER248" s="14"/>
      <c r="ES248" s="41" t="str">
        <f>IF(ER248&gt;0,WORKDAY(EO248,10),"-")</f>
        <v>-</v>
      </c>
      <c r="ET248" s="41" t="str">
        <f>IF(ER248&gt;0,WORKDAY(EP248,10),"-")</f>
        <v>-</v>
      </c>
      <c r="EU248" s="14"/>
      <c r="EV248" s="14"/>
      <c r="EW248" s="205"/>
      <c r="EX248" s="41" t="str">
        <f>IF(EV248&gt;0,WORKDAY(ES248,10),"-")</f>
        <v>-</v>
      </c>
      <c r="EY248" s="41" t="str">
        <f>IF(EV248&gt;0,WORKDAY(ET248,10),"-")</f>
        <v>-</v>
      </c>
      <c r="EZ248" s="14"/>
      <c r="FA248" s="14"/>
      <c r="FB248" s="41" t="str">
        <f>IF(FA248&gt;0,WORKDAY(EX248,10),"-")</f>
        <v>-</v>
      </c>
      <c r="FC248" s="41" t="str">
        <f>IF(FA248&gt;0,WORKDAY(EY248,10),"-")</f>
        <v>-</v>
      </c>
      <c r="FD248" s="14"/>
      <c r="FE248" s="14"/>
      <c r="FF248" s="295"/>
      <c r="FG248" s="41">
        <v>43643</v>
      </c>
      <c r="FH248" s="41">
        <f t="shared" ca="1" si="244"/>
        <v>44089</v>
      </c>
      <c r="FI248" s="41"/>
      <c r="FJ248" s="14"/>
      <c r="FK248" s="41" t="str">
        <f>IF(FJ248&gt;0,WORKDAY(FG248,10),"-")</f>
        <v>-</v>
      </c>
      <c r="FL248" s="41" t="str">
        <f>IF(FJ248&gt;0,WORKDAY(FH248,10),"-")</f>
        <v>-</v>
      </c>
      <c r="FM248" s="14"/>
      <c r="FN248" s="14"/>
      <c r="FO248" s="143"/>
      <c r="FP248" s="41">
        <v>43643</v>
      </c>
      <c r="FQ248" s="41" t="str">
        <f t="shared" si="245"/>
        <v>-</v>
      </c>
      <c r="FR248" s="14"/>
      <c r="FS248" s="14"/>
      <c r="FT248" s="41" t="str">
        <f>IF(FS248&gt;0,WORKDAY(FP248,10),"-")</f>
        <v>-</v>
      </c>
      <c r="FU248" s="41" t="str">
        <f>IF(FS248&gt;0,WORKDAY(FQ248,10),"-")</f>
        <v>-</v>
      </c>
      <c r="FV248" s="14"/>
      <c r="FW248" s="14"/>
      <c r="FX248" s="205"/>
      <c r="FY248" s="41">
        <v>43643</v>
      </c>
      <c r="FZ248" s="41" t="str">
        <f t="shared" si="246"/>
        <v>-</v>
      </c>
      <c r="GA248" s="14"/>
      <c r="GB248" s="14"/>
      <c r="GC248" s="41" t="str">
        <f>IF(GB248&gt;0,WORKDAY(FY248,10),"-")</f>
        <v>-</v>
      </c>
      <c r="GD248" s="41" t="str">
        <f>IF(GB248&gt;0,WORKDAY(FZ248,10),"-")</f>
        <v>-</v>
      </c>
      <c r="GE248" s="14"/>
      <c r="GF248" s="14"/>
      <c r="GG248" s="205"/>
      <c r="GH248" s="41"/>
      <c r="GI248" s="41"/>
      <c r="GJ248" s="14"/>
      <c r="GK248" s="14"/>
      <c r="GL248" s="41" t="str">
        <f>IF(GK248&gt;0,WORKDAY(GH248,10),"-")</f>
        <v>-</v>
      </c>
      <c r="GM248" s="41" t="str">
        <f>IF(GK248&gt;0,WORKDAY(GI248,10),"-")</f>
        <v>-</v>
      </c>
      <c r="GN248" s="14"/>
      <c r="GO248" s="14"/>
      <c r="GP248" s="228"/>
      <c r="GQ248" s="295"/>
      <c r="GR248" s="295"/>
      <c r="GS248" s="295"/>
      <c r="GT248" s="295"/>
      <c r="GU248" s="295"/>
      <c r="GV248" s="295"/>
      <c r="GW248" s="295"/>
      <c r="GX248" s="295"/>
      <c r="GY248" s="295"/>
      <c r="GZ248" s="147"/>
      <c r="HA248" s="143">
        <f t="shared" ca="1" si="214"/>
        <v>1</v>
      </c>
      <c r="HB248" s="44">
        <f t="shared" ca="1" si="215"/>
        <v>1.3819095477386936E-3</v>
      </c>
      <c r="HC248" s="44">
        <f t="shared" ca="1" si="216"/>
        <v>2.5125628140703518E-3</v>
      </c>
      <c r="HD248" s="44">
        <f t="shared" ca="1" si="217"/>
        <v>2.2357723577235778E-3</v>
      </c>
      <c r="HE248" s="44">
        <f t="shared" ca="1" si="218"/>
        <v>4.0650406504065045E-3</v>
      </c>
      <c r="HF248" s="44"/>
      <c r="HG248" s="44"/>
      <c r="HH248" s="261"/>
      <c r="HI248" s="14" t="str">
        <f t="shared" si="219"/>
        <v>GA</v>
      </c>
      <c r="HJ248" s="41">
        <f t="shared" si="220"/>
        <v>44001</v>
      </c>
      <c r="HK248" s="267" t="str">
        <f t="shared" si="221"/>
        <v>A1</v>
      </c>
      <c r="HL248" s="268" t="str">
        <f t="shared" si="222"/>
        <v>0055-P2-GA1-CPC-TRM-00508</v>
      </c>
      <c r="HM248" s="320">
        <v>1</v>
      </c>
      <c r="HN248" t="s">
        <v>838</v>
      </c>
      <c r="HO248" s="351">
        <f t="shared" si="223"/>
        <v>1</v>
      </c>
      <c r="HP248" s="351" t="str">
        <f t="shared" si="224"/>
        <v>не выгружено 00</v>
      </c>
      <c r="HQ248" s="351" t="str">
        <f t="shared" si="225"/>
        <v>выгружено A1</v>
      </c>
      <c r="HR248" s="351">
        <f t="shared" si="226"/>
        <v>1</v>
      </c>
      <c r="HS248" s="351" t="b">
        <f t="shared" si="227"/>
        <v>0</v>
      </c>
      <c r="HT248" s="351" t="str">
        <f t="shared" si="228"/>
        <v>Выпустить в 00</v>
      </c>
      <c r="HU248" s="351" t="str">
        <f t="shared" si="229"/>
        <v>0055-P2-CPC-GA1-TRM-00409</v>
      </c>
      <c r="HV248" s="351">
        <f t="shared" si="230"/>
        <v>44001</v>
      </c>
      <c r="HW248" s="351" t="str">
        <f t="shared" si="231"/>
        <v>0055-P2-CPC-GA1-TRM-00409</v>
      </c>
      <c r="HX248" s="351">
        <f t="shared" si="232"/>
        <v>44033</v>
      </c>
      <c r="HY248" s="364"/>
      <c r="HZ248" s="361" t="str">
        <f t="shared" si="233"/>
        <v>выгружено</v>
      </c>
      <c r="IA248" s="361" t="str">
        <f t="shared" si="234"/>
        <v>A1</v>
      </c>
      <c r="IB248" s="361">
        <f t="shared" si="235"/>
        <v>1</v>
      </c>
      <c r="IC248" s="361">
        <f t="shared" si="236"/>
        <v>1</v>
      </c>
      <c r="ID248" s="351" t="str">
        <f t="shared" si="237"/>
        <v>1</v>
      </c>
      <c r="IE248" s="351" t="s">
        <v>894</v>
      </c>
      <c r="IF248" s="356">
        <v>1</v>
      </c>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row>
    <row r="249" spans="1:287" s="1" customFormat="1" ht="71.25" customHeight="1">
      <c r="A249" s="15"/>
      <c r="B249" s="31" t="s">
        <v>164</v>
      </c>
      <c r="C249" s="31" t="s">
        <v>165</v>
      </c>
      <c r="D249" s="14"/>
      <c r="E249" s="14"/>
      <c r="F249" s="14"/>
      <c r="G249" s="14"/>
      <c r="H249" s="14" t="s">
        <v>723</v>
      </c>
      <c r="I249" s="14" t="s">
        <v>724</v>
      </c>
      <c r="J249" s="14"/>
      <c r="K249" s="14"/>
      <c r="L249" s="14"/>
      <c r="M249" s="14"/>
      <c r="N249" s="14"/>
      <c r="O249" s="14"/>
      <c r="P249" s="14" t="s">
        <v>727</v>
      </c>
      <c r="Q249" s="14" t="s">
        <v>728</v>
      </c>
      <c r="R249" s="14" t="s">
        <v>210</v>
      </c>
      <c r="S249" s="14" t="s">
        <v>401</v>
      </c>
      <c r="T249" s="14" t="s">
        <v>400</v>
      </c>
      <c r="U249" s="14" t="s">
        <v>166</v>
      </c>
      <c r="V249" s="14"/>
      <c r="W249" s="31" t="str">
        <f>CONCATENATE(X249,"-",Y249,"-",Z249,AA249,,AB249,"-",AC249)</f>
        <v>4-11-JFCC-0001</v>
      </c>
      <c r="X249" s="31">
        <v>4</v>
      </c>
      <c r="Y249" s="31" t="s">
        <v>190</v>
      </c>
      <c r="Z249" s="31" t="s">
        <v>338</v>
      </c>
      <c r="AA249" s="31" t="s">
        <v>331</v>
      </c>
      <c r="AB249" s="31"/>
      <c r="AC249" s="31" t="s">
        <v>194</v>
      </c>
      <c r="AD249" s="14"/>
      <c r="AE249" s="31">
        <v>3</v>
      </c>
      <c r="AF249" s="31" t="s">
        <v>189</v>
      </c>
      <c r="AG249" s="31" t="s">
        <v>190</v>
      </c>
      <c r="AH249" s="31">
        <v>422</v>
      </c>
      <c r="AI249" s="31" t="s">
        <v>194</v>
      </c>
      <c r="AJ249" s="14"/>
      <c r="AK249" s="14"/>
      <c r="AL249" s="14" t="s">
        <v>129</v>
      </c>
      <c r="AM249" s="14"/>
      <c r="AN249" s="14" t="s">
        <v>178</v>
      </c>
      <c r="AO249" s="14" t="str">
        <f>CONCATENATE("0055-",B249,"-",C249,"-","4",".",AE249,".",AF249,".",AG249,".",AH249,"-",AL249,".",AN249,"-",AI249)</f>
        <v>0055-CPC-GA1-4.3.3.11.422-PS.SB-0001</v>
      </c>
      <c r="AP249" s="14" t="str">
        <f>CONCATENATE("0055-",B249,"-",C249,"-","4",".",AE249,".",AF249,".",AG249,".",AH249,"-",AL249,"-",AN249,"-",AI249,"_",BD249,"_",U249)</f>
        <v>0055-CPC-GA1-4.3.3.11.422-PS-SB-0001_A1_ER</v>
      </c>
      <c r="AQ249" s="21" t="s">
        <v>634</v>
      </c>
      <c r="AR249" s="21" t="s">
        <v>361</v>
      </c>
      <c r="AS249" s="21"/>
      <c r="AT249" s="21"/>
      <c r="AU249" s="21" t="s">
        <v>352</v>
      </c>
      <c r="AV249" s="21" t="s">
        <v>368</v>
      </c>
      <c r="AW249" s="21" t="str">
        <f>CONCATENATE(AQ249," ",AS249,CHAR(10),W249,CHAR(10),AU249)</f>
        <v>AFA&amp;FFS Control Cabinet KSPA 9030-01/TECON TU 4371-001-00159093-07 REV.5. 
4-11-JFCC-0001
Electrical circuits</v>
      </c>
      <c r="AX249" s="21" t="str">
        <f>CONCATENATE(AR249," ",AT249,CHAR(10),W249,CHAR(10),AV249)</f>
        <v>Контроллер для систем пожарной автоматики КСПА 9030-01/Текон, ТУ 4371-001-00159093-07 изм.5. Шкаф системный АСПС и ПТ. 
4-11-JFCC-0001
Схема электрическая принципиальная</v>
      </c>
      <c r="AY249" s="14"/>
      <c r="AZ249" s="14" t="s">
        <v>798</v>
      </c>
      <c r="BA249" s="14" t="s">
        <v>600</v>
      </c>
      <c r="BB249" s="14" t="str">
        <f t="shared" si="239"/>
        <v>A1</v>
      </c>
      <c r="BC249" s="14" t="str">
        <f t="shared" si="247"/>
        <v>IFR</v>
      </c>
      <c r="BD249" s="14" t="str">
        <f>BB249</f>
        <v>A1</v>
      </c>
      <c r="BE249" s="14"/>
      <c r="BF249" s="14"/>
      <c r="BG249" s="20"/>
      <c r="BH249" s="14"/>
      <c r="BI249" s="14"/>
      <c r="BJ249" s="336">
        <v>44088</v>
      </c>
      <c r="BK249" s="336">
        <f ca="1">IF(BM249&gt;0,BL249,IF(BJ249&lt;TODAY(),TODAY()+10,BJ249))</f>
        <v>44001</v>
      </c>
      <c r="BL249" s="41">
        <v>44001</v>
      </c>
      <c r="BM249" s="14" t="s">
        <v>873</v>
      </c>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336">
        <f>WORKDAY(BJ249,20)</f>
        <v>44116</v>
      </c>
      <c r="CR249" s="336">
        <f ca="1">IF(BM249&gt;0,WORKDAY(BK249,20),"-")</f>
        <v>44029</v>
      </c>
      <c r="CS249" s="336">
        <v>44033</v>
      </c>
      <c r="CT249" s="325" t="s">
        <v>905</v>
      </c>
      <c r="CU249" s="143">
        <v>1</v>
      </c>
      <c r="CV249" s="41">
        <f>WORKDAY(CQ249,10)</f>
        <v>44130</v>
      </c>
      <c r="CW249" s="41">
        <f ca="1">IF(CT249&gt;0,WORKDAY(CR249,10),"-")</f>
        <v>44043</v>
      </c>
      <c r="CX249" s="14"/>
      <c r="CY249" s="14"/>
      <c r="CZ249" s="41" t="str">
        <f>IF(CY249&gt;0,WORKDAY(CV249,10),"-")</f>
        <v>-</v>
      </c>
      <c r="DA249" s="41" t="str">
        <f>IF(CY249&gt;0,WORKDAY(CW249,10),"-")</f>
        <v>-</v>
      </c>
      <c r="DB249" s="14"/>
      <c r="DC249" s="14"/>
      <c r="DD249" s="143"/>
      <c r="DE249" s="41" t="str">
        <f>IF(DC249&gt;0,WORKDAY(CZ249,10),"-")</f>
        <v>-</v>
      </c>
      <c r="DF249" s="41" t="str">
        <f>IF(DC249&gt;0,WORKDAY(DA249,10),"-")</f>
        <v>-</v>
      </c>
      <c r="DG249" s="14"/>
      <c r="DH249" s="14"/>
      <c r="DI249" s="41" t="str">
        <f>IF(DH249&gt;0,WORKDAY(DE249,10),"-")</f>
        <v>-</v>
      </c>
      <c r="DJ249" s="41" t="str">
        <f>IF(DH249&gt;0,WORKDAY(DF249,10),"-")</f>
        <v>-</v>
      </c>
      <c r="DK249" s="14"/>
      <c r="DL249" s="14"/>
      <c r="DM249" s="143"/>
      <c r="DN249" s="41" t="str">
        <f>IF(DL249&gt;0,WORKDAY(DI249,10),"-")</f>
        <v>-</v>
      </c>
      <c r="DO249" s="41" t="str">
        <f>IF(DL249&gt;0,WORKDAY(DJ249,10),"-")</f>
        <v>-</v>
      </c>
      <c r="DP249" s="14"/>
      <c r="DQ249" s="14"/>
      <c r="DR249" s="41" t="str">
        <f>IF(DQ249&gt;0,WORKDAY(DN249,10),"-")</f>
        <v>-</v>
      </c>
      <c r="DS249" s="41" t="str">
        <f>IF(DQ249&gt;0,WORKDAY(DO249,10),"-")</f>
        <v>-</v>
      </c>
      <c r="DT249" s="14"/>
      <c r="DU249" s="14"/>
      <c r="DV249" s="205"/>
      <c r="DW249" s="41" t="str">
        <f>IF(DU249&gt;0,WORKDAY(DR249,10),"-")</f>
        <v>-</v>
      </c>
      <c r="DX249" s="41" t="str">
        <f>IF(DU249&gt;0,WORKDAY(DS249,10),"-")</f>
        <v>-</v>
      </c>
      <c r="DY249" s="14"/>
      <c r="DZ249" s="14"/>
      <c r="EA249" s="41" t="str">
        <f>IF(DZ249&gt;0,WORKDAY(DW249,10),"-")</f>
        <v>-</v>
      </c>
      <c r="EB249" s="41" t="str">
        <f>IF(DZ249&gt;0,WORKDAY(DX249,10),"-")</f>
        <v>-</v>
      </c>
      <c r="EC249" s="14"/>
      <c r="ED249" s="14"/>
      <c r="EE249" s="205"/>
      <c r="EF249" s="41" t="str">
        <f>IF(ED249&gt;0,WORKDAY(EA249,10),"-")</f>
        <v>-</v>
      </c>
      <c r="EG249" s="41" t="str">
        <f>IF(ED249&gt;0,WORKDAY(EB249,10),"-")</f>
        <v>-</v>
      </c>
      <c r="EH249" s="14"/>
      <c r="EI249" s="14"/>
      <c r="EJ249" s="41" t="str">
        <f>IF(EI249&gt;0,WORKDAY(EF249,10),"-")</f>
        <v>-</v>
      </c>
      <c r="EK249" s="41" t="str">
        <f>IF(EI249&gt;0,WORKDAY(EG249,10),"-")</f>
        <v>-</v>
      </c>
      <c r="EL249" s="14"/>
      <c r="EM249" s="14"/>
      <c r="EN249" s="205"/>
      <c r="EO249" s="41" t="str">
        <f>IF(EM249&gt;0,WORKDAY(EJ249,10),"-")</f>
        <v>-</v>
      </c>
      <c r="EP249" s="41" t="str">
        <f>IF(EM249&gt;0,WORKDAY(EK249,10),"-")</f>
        <v>-</v>
      </c>
      <c r="EQ249" s="14"/>
      <c r="ER249" s="14"/>
      <c r="ES249" s="41" t="str">
        <f>IF(ER249&gt;0,WORKDAY(EO249,10),"-")</f>
        <v>-</v>
      </c>
      <c r="ET249" s="41" t="str">
        <f>IF(ER249&gt;0,WORKDAY(EP249,10),"-")</f>
        <v>-</v>
      </c>
      <c r="EU249" s="14"/>
      <c r="EV249" s="14"/>
      <c r="EW249" s="205"/>
      <c r="EX249" s="41" t="str">
        <f>IF(EV249&gt;0,WORKDAY(ES249,10),"-")</f>
        <v>-</v>
      </c>
      <c r="EY249" s="41" t="str">
        <f>IF(EV249&gt;0,WORKDAY(ET249,10),"-")</f>
        <v>-</v>
      </c>
      <c r="EZ249" s="14"/>
      <c r="FA249" s="14"/>
      <c r="FB249" s="41" t="str">
        <f>IF(FA249&gt;0,WORKDAY(EX249,10),"-")</f>
        <v>-</v>
      </c>
      <c r="FC249" s="41" t="str">
        <f>IF(FA249&gt;0,WORKDAY(EY249,10),"-")</f>
        <v>-</v>
      </c>
      <c r="FD249" s="14"/>
      <c r="FE249" s="14"/>
      <c r="FF249" s="295"/>
      <c r="FG249" s="41">
        <v>43643</v>
      </c>
      <c r="FH249" s="41">
        <f t="shared" ca="1" si="244"/>
        <v>44089</v>
      </c>
      <c r="FI249" s="41"/>
      <c r="FJ249" s="14"/>
      <c r="FK249" s="41" t="str">
        <f>IF(FJ249&gt;0,WORKDAY(FG249,10),"-")</f>
        <v>-</v>
      </c>
      <c r="FL249" s="41" t="str">
        <f>IF(FJ249&gt;0,WORKDAY(FH249,10),"-")</f>
        <v>-</v>
      </c>
      <c r="FM249" s="14"/>
      <c r="FN249" s="14"/>
      <c r="FO249" s="143"/>
      <c r="FP249" s="41">
        <v>43643</v>
      </c>
      <c r="FQ249" s="41" t="str">
        <f t="shared" si="245"/>
        <v>-</v>
      </c>
      <c r="FR249" s="14"/>
      <c r="FS249" s="14"/>
      <c r="FT249" s="41" t="str">
        <f>IF(FS249&gt;0,WORKDAY(FP249,10),"-")</f>
        <v>-</v>
      </c>
      <c r="FU249" s="41" t="str">
        <f>IF(FS249&gt;0,WORKDAY(FQ249,10),"-")</f>
        <v>-</v>
      </c>
      <c r="FV249" s="14"/>
      <c r="FW249" s="14"/>
      <c r="FX249" s="205"/>
      <c r="FY249" s="41">
        <v>43643</v>
      </c>
      <c r="FZ249" s="41" t="str">
        <f t="shared" si="246"/>
        <v>-</v>
      </c>
      <c r="GA249" s="14"/>
      <c r="GB249" s="14"/>
      <c r="GC249" s="41" t="str">
        <f>IF(GB249&gt;0,WORKDAY(FY249,10),"-")</f>
        <v>-</v>
      </c>
      <c r="GD249" s="41" t="str">
        <f>IF(GB249&gt;0,WORKDAY(FZ249,10),"-")</f>
        <v>-</v>
      </c>
      <c r="GE249" s="14"/>
      <c r="GF249" s="14"/>
      <c r="GG249" s="205"/>
      <c r="GH249" s="41"/>
      <c r="GI249" s="41"/>
      <c r="GJ249" s="14"/>
      <c r="GK249" s="14"/>
      <c r="GL249" s="41" t="str">
        <f>IF(GK249&gt;0,WORKDAY(GH249,10),"-")</f>
        <v>-</v>
      </c>
      <c r="GM249" s="41" t="str">
        <f>IF(GK249&gt;0,WORKDAY(GI249,10),"-")</f>
        <v>-</v>
      </c>
      <c r="GN249" s="14"/>
      <c r="GO249" s="14"/>
      <c r="GP249" s="228"/>
      <c r="GQ249" s="295"/>
      <c r="GR249" s="295"/>
      <c r="GS249" s="295"/>
      <c r="GT249" s="295"/>
      <c r="GU249" s="295"/>
      <c r="GV249" s="295"/>
      <c r="GW249" s="295"/>
      <c r="GX249" s="295"/>
      <c r="GY249" s="295"/>
      <c r="GZ249" s="147"/>
      <c r="HA249" s="143">
        <f t="shared" ca="1" si="214"/>
        <v>1</v>
      </c>
      <c r="HB249" s="44">
        <f t="shared" ca="1" si="215"/>
        <v>1.3819095477386936E-3</v>
      </c>
      <c r="HC249" s="44">
        <f t="shared" ca="1" si="216"/>
        <v>2.5125628140703518E-3</v>
      </c>
      <c r="HD249" s="44">
        <f t="shared" ca="1" si="217"/>
        <v>2.2357723577235778E-3</v>
      </c>
      <c r="HE249" s="44">
        <f t="shared" ca="1" si="218"/>
        <v>4.0650406504065045E-3</v>
      </c>
      <c r="HF249" s="44"/>
      <c r="HG249" s="44"/>
      <c r="HH249" s="261"/>
      <c r="HI249" s="14" t="str">
        <f t="shared" si="219"/>
        <v>GA</v>
      </c>
      <c r="HJ249" s="41">
        <f t="shared" si="220"/>
        <v>44001</v>
      </c>
      <c r="HK249" s="267" t="str">
        <f t="shared" si="221"/>
        <v>A1</v>
      </c>
      <c r="HL249" s="268" t="str">
        <f t="shared" si="222"/>
        <v>0055-P2-GA1-CPC-TRM-00508</v>
      </c>
      <c r="HM249" s="320">
        <v>1</v>
      </c>
      <c r="HN249" t="s">
        <v>838</v>
      </c>
      <c r="HO249" s="351">
        <f t="shared" si="223"/>
        <v>1</v>
      </c>
      <c r="HP249" s="351" t="str">
        <f t="shared" si="224"/>
        <v>не выгружено 00</v>
      </c>
      <c r="HQ249" s="351" t="str">
        <f t="shared" si="225"/>
        <v>выгружено A1</v>
      </c>
      <c r="HR249" s="351">
        <f t="shared" si="226"/>
        <v>1</v>
      </c>
      <c r="HS249" s="351" t="b">
        <f t="shared" si="227"/>
        <v>0</v>
      </c>
      <c r="HT249" s="351" t="str">
        <f t="shared" si="228"/>
        <v>Выпустить в 00</v>
      </c>
      <c r="HU249" s="351" t="str">
        <f t="shared" si="229"/>
        <v>0055-P2-CPC-GA1-TRM-00409</v>
      </c>
      <c r="HV249" s="351">
        <f t="shared" si="230"/>
        <v>44001</v>
      </c>
      <c r="HW249" s="351" t="str">
        <f t="shared" si="231"/>
        <v>0055-P2-CPC-GA1-TRM-00409</v>
      </c>
      <c r="HX249" s="351">
        <f t="shared" si="232"/>
        <v>44033</v>
      </c>
      <c r="HY249" s="364"/>
      <c r="HZ249" s="361" t="str">
        <f t="shared" si="233"/>
        <v>выгружено</v>
      </c>
      <c r="IA249" s="361" t="str">
        <f t="shared" si="234"/>
        <v>A1</v>
      </c>
      <c r="IB249" s="361">
        <f t="shared" si="235"/>
        <v>1</v>
      </c>
      <c r="IC249" s="361">
        <f t="shared" si="236"/>
        <v>1</v>
      </c>
      <c r="ID249" s="351" t="str">
        <f t="shared" si="237"/>
        <v>1</v>
      </c>
      <c r="IE249" s="351" t="s">
        <v>894</v>
      </c>
      <c r="IF249" s="356">
        <v>1</v>
      </c>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row>
    <row r="250" spans="1:287" s="1" customFormat="1" ht="71.25" customHeight="1">
      <c r="A250" s="15"/>
      <c r="B250" s="31" t="s">
        <v>164</v>
      </c>
      <c r="C250" s="31" t="s">
        <v>165</v>
      </c>
      <c r="D250" s="14"/>
      <c r="E250" s="14"/>
      <c r="F250" s="14"/>
      <c r="G250" s="14"/>
      <c r="H250" s="14" t="s">
        <v>723</v>
      </c>
      <c r="I250" s="14" t="s">
        <v>724</v>
      </c>
      <c r="J250" s="14"/>
      <c r="K250" s="14"/>
      <c r="L250" s="14"/>
      <c r="M250" s="14"/>
      <c r="N250" s="14"/>
      <c r="O250" s="14"/>
      <c r="P250" s="14" t="s">
        <v>727</v>
      </c>
      <c r="Q250" s="14" t="s">
        <v>728</v>
      </c>
      <c r="R250" s="14" t="s">
        <v>210</v>
      </c>
      <c r="S250" s="14" t="s">
        <v>401</v>
      </c>
      <c r="T250" s="14" t="s">
        <v>400</v>
      </c>
      <c r="U250" s="14" t="s">
        <v>166</v>
      </c>
      <c r="V250" s="14"/>
      <c r="W250" s="31" t="str">
        <f>CONCATENATE(X250,"-",Y250,"-",Z250,AA250,,AB250,"-",AC250)</f>
        <v>4-11-JFCC-0001</v>
      </c>
      <c r="X250" s="31">
        <v>4</v>
      </c>
      <c r="Y250" s="31" t="s">
        <v>190</v>
      </c>
      <c r="Z250" s="31" t="s">
        <v>338</v>
      </c>
      <c r="AA250" s="31" t="s">
        <v>331</v>
      </c>
      <c r="AB250" s="31"/>
      <c r="AC250" s="31" t="s">
        <v>194</v>
      </c>
      <c r="AD250" s="14"/>
      <c r="AE250" s="31">
        <v>3</v>
      </c>
      <c r="AF250" s="31" t="s">
        <v>189</v>
      </c>
      <c r="AG250" s="31" t="s">
        <v>190</v>
      </c>
      <c r="AH250" s="31">
        <v>422</v>
      </c>
      <c r="AI250" s="31" t="s">
        <v>194</v>
      </c>
      <c r="AJ250" s="14"/>
      <c r="AK250" s="14"/>
      <c r="AL250" s="14" t="s">
        <v>129</v>
      </c>
      <c r="AM250" s="14"/>
      <c r="AN250" s="14" t="s">
        <v>675</v>
      </c>
      <c r="AO250" s="14" t="str">
        <f>CONCATENATE("0055-",B250,"-",C250,"-","4",".",AE250,".",AF250,".",AG250,".",AH250,"-",AL250,".",AN250,"-",AI250)</f>
        <v>0055-CPC-GA1-4.3.3.11.422-PS.JH-0001</v>
      </c>
      <c r="AP250" s="14" t="str">
        <f>CONCATENATE("0055-",B250,"-",C250,"-","4",".",AE250,".",AF250,".",AG250,".",AH250,"-",AL250,"-",AN250,"-",AI250,"_",BD250,"_",U250)</f>
        <v>0055-CPC-GA1-4.3.3.11.422-PS-JH-0001_00_ER</v>
      </c>
      <c r="AQ250" s="21" t="s">
        <v>634</v>
      </c>
      <c r="AR250" s="21" t="s">
        <v>361</v>
      </c>
      <c r="AS250" s="21"/>
      <c r="AT250" s="21"/>
      <c r="AU250" s="21" t="s">
        <v>315</v>
      </c>
      <c r="AV250" s="21" t="s">
        <v>316</v>
      </c>
      <c r="AW250" s="21" t="str">
        <f>CONCATENATE(AQ250," ",AS250,CHAR(10),W250,CHAR(10),AU250)</f>
        <v>AFA&amp;FFS Control Cabinet KSPA 9030-01/TECON TU 4371-001-00159093-07 REV.5. 
4-11-JFCC-0001
Passport</v>
      </c>
      <c r="AX250" s="21" t="str">
        <f>CONCATENATE(AR250," ",AT250,CHAR(10),W250,CHAR(10),AV250)</f>
        <v>Контроллер для систем пожарной автоматики КСПА 9030-01/Текон, ТУ 4371-001-00159093-07 изм.5. Шкаф системный АСПС и ПТ. 
4-11-JFCC-0001
Паспорт</v>
      </c>
      <c r="AY250" s="14"/>
      <c r="AZ250" s="14" t="s">
        <v>798</v>
      </c>
      <c r="BA250" s="14" t="s">
        <v>600</v>
      </c>
      <c r="BB250" s="14" t="str">
        <f t="shared" si="239"/>
        <v>00</v>
      </c>
      <c r="BC250" s="14" t="str">
        <f t="shared" si="247"/>
        <v>IFU</v>
      </c>
      <c r="BD250" s="14" t="str">
        <f>BB250</f>
        <v>00</v>
      </c>
      <c r="BE250" s="14"/>
      <c r="BF250" s="14"/>
      <c r="BG250" s="20"/>
      <c r="BH250" s="14"/>
      <c r="BI250" s="14"/>
      <c r="BJ250" s="336">
        <v>44088</v>
      </c>
      <c r="BK250" s="336">
        <f ca="1">IF(BM250&gt;0,BL250,IF(BJ250&lt;TODAY(),TODAY()+10,BJ250))</f>
        <v>43997</v>
      </c>
      <c r="BL250" s="41">
        <v>43997</v>
      </c>
      <c r="BM250" s="14" t="s">
        <v>866</v>
      </c>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336">
        <f>WORKDAY(BJ250,20)</f>
        <v>44116</v>
      </c>
      <c r="CR250" s="336">
        <f ca="1">IF(BM250&gt;0,WORKDAY(BK250,20),"-")</f>
        <v>44025</v>
      </c>
      <c r="CS250" s="336">
        <v>44013</v>
      </c>
      <c r="CT250" s="325" t="s">
        <v>903</v>
      </c>
      <c r="CU250" s="143">
        <v>3</v>
      </c>
      <c r="CV250" s="41">
        <f>WORKDAY(CQ250,10)</f>
        <v>44130</v>
      </c>
      <c r="CW250" s="41">
        <f ca="1">IF(CT250&gt;0,WORKDAY(CR250,10),"-")</f>
        <v>44039</v>
      </c>
      <c r="CX250" s="14"/>
      <c r="CY250" s="14"/>
      <c r="CZ250" s="41" t="str">
        <f>IF(CY250&gt;0,WORKDAY(CV250,10),"-")</f>
        <v>-</v>
      </c>
      <c r="DA250" s="41" t="str">
        <f>IF(CY250&gt;0,WORKDAY(CW250,10),"-")</f>
        <v>-</v>
      </c>
      <c r="DB250" s="14"/>
      <c r="DC250" s="14"/>
      <c r="DD250" s="143"/>
      <c r="DE250" s="41" t="str">
        <f>IF(DC250&gt;0,WORKDAY(CZ250,10),"-")</f>
        <v>-</v>
      </c>
      <c r="DF250" s="41" t="str">
        <f>IF(DC250&gt;0,WORKDAY(DA250,10),"-")</f>
        <v>-</v>
      </c>
      <c r="DG250" s="14"/>
      <c r="DH250" s="14"/>
      <c r="DI250" s="41" t="str">
        <f>IF(DH250&gt;0,WORKDAY(DE250,10),"-")</f>
        <v>-</v>
      </c>
      <c r="DJ250" s="41" t="str">
        <f>IF(DH250&gt;0,WORKDAY(DF250,10),"-")</f>
        <v>-</v>
      </c>
      <c r="DK250" s="14"/>
      <c r="DL250" s="14"/>
      <c r="DM250" s="143"/>
      <c r="DN250" s="41" t="str">
        <f>IF(DL250&gt;0,WORKDAY(DI250,10),"-")</f>
        <v>-</v>
      </c>
      <c r="DO250" s="41" t="str">
        <f>IF(DL250&gt;0,WORKDAY(DJ250,10),"-")</f>
        <v>-</v>
      </c>
      <c r="DP250" s="14"/>
      <c r="DQ250" s="14"/>
      <c r="DR250" s="41" t="str">
        <f>IF(DQ250&gt;0,WORKDAY(DN250,10),"-")</f>
        <v>-</v>
      </c>
      <c r="DS250" s="41" t="str">
        <f>IF(DQ250&gt;0,WORKDAY(DO250,10),"-")</f>
        <v>-</v>
      </c>
      <c r="DT250" s="14"/>
      <c r="DU250" s="14"/>
      <c r="DV250" s="205"/>
      <c r="DW250" s="41" t="str">
        <f>IF(DU250&gt;0,WORKDAY(DR250,10),"-")</f>
        <v>-</v>
      </c>
      <c r="DX250" s="41" t="str">
        <f>IF(DU250&gt;0,WORKDAY(DS250,10),"-")</f>
        <v>-</v>
      </c>
      <c r="DY250" s="14"/>
      <c r="DZ250" s="14"/>
      <c r="EA250" s="41" t="str">
        <f>IF(DZ250&gt;0,WORKDAY(DW250,10),"-")</f>
        <v>-</v>
      </c>
      <c r="EB250" s="41" t="str">
        <f>IF(DZ250&gt;0,WORKDAY(DX250,10),"-")</f>
        <v>-</v>
      </c>
      <c r="EC250" s="14"/>
      <c r="ED250" s="14"/>
      <c r="EE250" s="205"/>
      <c r="EF250" s="41" t="str">
        <f>IF(ED250&gt;0,WORKDAY(EA250,10),"-")</f>
        <v>-</v>
      </c>
      <c r="EG250" s="41" t="str">
        <f>IF(ED250&gt;0,WORKDAY(EB250,10),"-")</f>
        <v>-</v>
      </c>
      <c r="EH250" s="14"/>
      <c r="EI250" s="14"/>
      <c r="EJ250" s="41" t="str">
        <f>IF(EI250&gt;0,WORKDAY(EF250,10),"-")</f>
        <v>-</v>
      </c>
      <c r="EK250" s="41" t="str">
        <f>IF(EI250&gt;0,WORKDAY(EG250,10),"-")</f>
        <v>-</v>
      </c>
      <c r="EL250" s="14"/>
      <c r="EM250" s="14"/>
      <c r="EN250" s="205"/>
      <c r="EO250" s="41" t="str">
        <f>IF(EM250&gt;0,WORKDAY(EJ250,10),"-")</f>
        <v>-</v>
      </c>
      <c r="EP250" s="41" t="str">
        <f>IF(EM250&gt;0,WORKDAY(EK250,10),"-")</f>
        <v>-</v>
      </c>
      <c r="EQ250" s="14"/>
      <c r="ER250" s="14"/>
      <c r="ES250" s="41" t="str">
        <f>IF(ER250&gt;0,WORKDAY(EO250,10),"-")</f>
        <v>-</v>
      </c>
      <c r="ET250" s="41" t="str">
        <f>IF(ER250&gt;0,WORKDAY(EP250,10),"-")</f>
        <v>-</v>
      </c>
      <c r="EU250" s="14"/>
      <c r="EV250" s="14"/>
      <c r="EW250" s="205"/>
      <c r="EX250" s="41" t="str">
        <f>IF(EV250&gt;0,WORKDAY(ES250,10),"-")</f>
        <v>-</v>
      </c>
      <c r="EY250" s="41" t="str">
        <f>IF(EV250&gt;0,WORKDAY(ET250,10),"-")</f>
        <v>-</v>
      </c>
      <c r="EZ250" s="14"/>
      <c r="FA250" s="14"/>
      <c r="FB250" s="41" t="str">
        <f>IF(FA250&gt;0,WORKDAY(EX250,10),"-")</f>
        <v>-</v>
      </c>
      <c r="FC250" s="41" t="str">
        <f>IF(FA250&gt;0,WORKDAY(EY250,10),"-")</f>
        <v>-</v>
      </c>
      <c r="FD250" s="14"/>
      <c r="FE250" s="14"/>
      <c r="FF250" s="295"/>
      <c r="FG250" s="41">
        <v>43643</v>
      </c>
      <c r="FH250" s="41">
        <f t="shared" ca="1" si="244"/>
        <v>44069</v>
      </c>
      <c r="FI250" s="14">
        <v>44088</v>
      </c>
      <c r="FJ250" s="14" t="s">
        <v>924</v>
      </c>
      <c r="FK250" s="41">
        <f>IF(FJ250&gt;0,WORKDAY(FG250,10),"-")</f>
        <v>43657</v>
      </c>
      <c r="FL250" s="41">
        <f ca="1">IF(FJ250&gt;0,WORKDAY(FH250,10),"-")</f>
        <v>44083</v>
      </c>
      <c r="FM250" s="14"/>
      <c r="FN250" s="14"/>
      <c r="FO250" s="143"/>
      <c r="FP250" s="41">
        <v>43643</v>
      </c>
      <c r="FQ250" s="41" t="str">
        <f t="shared" si="245"/>
        <v>-</v>
      </c>
      <c r="FR250" s="14"/>
      <c r="FS250" s="14"/>
      <c r="FT250" s="41" t="str">
        <f>IF(FS250&gt;0,WORKDAY(FP250,10),"-")</f>
        <v>-</v>
      </c>
      <c r="FU250" s="41" t="str">
        <f>IF(FS250&gt;0,WORKDAY(FQ250,10),"-")</f>
        <v>-</v>
      </c>
      <c r="FV250" s="14"/>
      <c r="FW250" s="14"/>
      <c r="FX250" s="205"/>
      <c r="FY250" s="41">
        <v>43643</v>
      </c>
      <c r="FZ250" s="41" t="str">
        <f t="shared" si="246"/>
        <v>-</v>
      </c>
      <c r="GA250" s="14"/>
      <c r="GB250" s="14"/>
      <c r="GC250" s="41" t="str">
        <f>IF(GB250&gt;0,WORKDAY(FY250,10),"-")</f>
        <v>-</v>
      </c>
      <c r="GD250" s="41" t="str">
        <f>IF(GB250&gt;0,WORKDAY(FZ250,10),"-")</f>
        <v>-</v>
      </c>
      <c r="GE250" s="14"/>
      <c r="GF250" s="14"/>
      <c r="GG250" s="205"/>
      <c r="GH250" s="41"/>
      <c r="GI250" s="41"/>
      <c r="GJ250" s="14"/>
      <c r="GK250" s="14"/>
      <c r="GL250" s="41" t="str">
        <f>IF(GK250&gt;0,WORKDAY(GH250,10),"-")</f>
        <v>-</v>
      </c>
      <c r="GM250" s="41" t="str">
        <f>IF(GK250&gt;0,WORKDAY(GI250,10),"-")</f>
        <v>-</v>
      </c>
      <c r="GN250" s="14"/>
      <c r="GO250" s="14"/>
      <c r="GP250" s="228"/>
      <c r="GQ250" s="295"/>
      <c r="GR250" s="295"/>
      <c r="GS250" s="295"/>
      <c r="GT250" s="295"/>
      <c r="GU250" s="295"/>
      <c r="GV250" s="295"/>
      <c r="GW250" s="295"/>
      <c r="GX250" s="295"/>
      <c r="GY250" s="295"/>
      <c r="GZ250" s="147"/>
      <c r="HA250" s="143">
        <f t="shared" ca="1" si="214"/>
        <v>1</v>
      </c>
      <c r="HB250" s="44">
        <f t="shared" ca="1" si="215"/>
        <v>2.5125628140703518E-3</v>
      </c>
      <c r="HC250" s="44">
        <f t="shared" ca="1" si="216"/>
        <v>2.5125628140703518E-3</v>
      </c>
      <c r="HD250" s="44">
        <f t="shared" ca="1" si="217"/>
        <v>4.0650406504065045E-3</v>
      </c>
      <c r="HE250" s="44">
        <f t="shared" ca="1" si="218"/>
        <v>4.0650406504065045E-3</v>
      </c>
      <c r="HF250" s="44"/>
      <c r="HG250" s="44"/>
      <c r="HH250" s="261"/>
      <c r="HI250" s="14" t="str">
        <f t="shared" si="219"/>
        <v>rev. 00</v>
      </c>
      <c r="HJ250" s="41">
        <f t="shared" si="220"/>
        <v>44088</v>
      </c>
      <c r="HK250" s="267" t="str">
        <f t="shared" si="221"/>
        <v>00</v>
      </c>
      <c r="HL250" s="268" t="str">
        <f t="shared" si="222"/>
        <v>0055-P2-CPC-GA1-TRM-00581</v>
      </c>
      <c r="HM250" s="320">
        <v>1</v>
      </c>
      <c r="HN250" t="s">
        <v>838</v>
      </c>
      <c r="HO250" s="351">
        <f t="shared" si="223"/>
        <v>3</v>
      </c>
      <c r="HP250" s="351" t="str">
        <f t="shared" si="224"/>
        <v>ожидание 00</v>
      </c>
      <c r="HQ250" s="351" t="str">
        <f t="shared" si="225"/>
        <v>выгружено 00</v>
      </c>
      <c r="HR250" s="351" t="str">
        <f t="shared" si="226"/>
        <v>ожидание 00</v>
      </c>
      <c r="HS250" s="351" t="b">
        <f t="shared" si="227"/>
        <v>0</v>
      </c>
      <c r="HT250" s="351" t="str">
        <f t="shared" si="228"/>
        <v>ожидание замечаний</v>
      </c>
      <c r="HU250" s="351" t="str">
        <f t="shared" si="229"/>
        <v>0055-P2-CPC-GA1-TRM-00396</v>
      </c>
      <c r="HV250" s="351">
        <f t="shared" si="230"/>
        <v>44088</v>
      </c>
      <c r="HW250" s="351" t="str">
        <f t="shared" si="231"/>
        <v>ожидание 00</v>
      </c>
      <c r="HX250" s="351" t="str">
        <f t="shared" si="232"/>
        <v>ожидание 00</v>
      </c>
      <c r="HY250" s="364"/>
      <c r="HZ250" s="361" t="str">
        <f t="shared" si="233"/>
        <v>выгружено</v>
      </c>
      <c r="IA250" s="361" t="str">
        <f t="shared" si="234"/>
        <v>00</v>
      </c>
      <c r="IB250" s="361" t="str">
        <f t="shared" si="235"/>
        <v>ожидание замечаний к ревизии</v>
      </c>
      <c r="IC250" s="361" t="str">
        <f t="shared" si="236"/>
        <v>00</v>
      </c>
      <c r="ID250" s="351" t="str">
        <f t="shared" si="237"/>
        <v>1</v>
      </c>
      <c r="IE250" s="351" t="s">
        <v>894</v>
      </c>
      <c r="IF250" s="356">
        <v>1</v>
      </c>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row>
    <row r="251" spans="1:287" s="27" customFormat="1" ht="15" customHeight="1">
      <c r="A251" s="15"/>
      <c r="B251" s="32"/>
      <c r="C251" s="32"/>
      <c r="D251" s="26"/>
      <c r="E251" s="26"/>
      <c r="F251" s="26"/>
      <c r="G251" s="26"/>
      <c r="H251" s="26"/>
      <c r="I251" s="26"/>
      <c r="J251" s="26"/>
      <c r="K251" s="26"/>
      <c r="L251" s="26"/>
      <c r="M251" s="26"/>
      <c r="N251" s="26"/>
      <c r="O251" s="26"/>
      <c r="P251" s="26"/>
      <c r="Q251" s="26"/>
      <c r="R251" s="26"/>
      <c r="S251" s="26"/>
      <c r="T251" s="26"/>
      <c r="U251" s="26"/>
      <c r="V251" s="26"/>
      <c r="W251" s="32"/>
      <c r="X251" s="32"/>
      <c r="Y251" s="32"/>
      <c r="Z251" s="32"/>
      <c r="AA251" s="32"/>
      <c r="AB251" s="32"/>
      <c r="AC251" s="32"/>
      <c r="AD251" s="26"/>
      <c r="AE251" s="32"/>
      <c r="AF251" s="32"/>
      <c r="AG251" s="32"/>
      <c r="AH251" s="32"/>
      <c r="AI251" s="32"/>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341"/>
      <c r="BK251" s="341"/>
      <c r="BL251" s="163"/>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338"/>
      <c r="CR251" s="338"/>
      <c r="CS251" s="338"/>
      <c r="CT251" s="326"/>
      <c r="CU251" s="219"/>
      <c r="CV251" s="26"/>
      <c r="CW251" s="26"/>
      <c r="CX251" s="26"/>
      <c r="CY251" s="26"/>
      <c r="CZ251" s="26"/>
      <c r="DA251" s="26"/>
      <c r="DB251" s="26"/>
      <c r="DC251" s="26"/>
      <c r="DD251" s="219"/>
      <c r="DE251" s="26"/>
      <c r="DF251" s="26"/>
      <c r="DG251" s="26"/>
      <c r="DH251" s="26"/>
      <c r="DI251" s="26"/>
      <c r="DJ251" s="26"/>
      <c r="DK251" s="26"/>
      <c r="DL251" s="26"/>
      <c r="DM251" s="219"/>
      <c r="DN251" s="26"/>
      <c r="DO251" s="26"/>
      <c r="DP251" s="26"/>
      <c r="DQ251" s="26"/>
      <c r="DR251" s="26"/>
      <c r="DS251" s="26"/>
      <c r="DT251" s="26"/>
      <c r="DU251" s="26"/>
      <c r="DV251" s="229"/>
      <c r="DW251" s="26"/>
      <c r="DX251" s="26"/>
      <c r="DY251" s="26"/>
      <c r="DZ251" s="26"/>
      <c r="EA251" s="26"/>
      <c r="EB251" s="26"/>
      <c r="EC251" s="26"/>
      <c r="ED251" s="26"/>
      <c r="EE251" s="229"/>
      <c r="EF251" s="26"/>
      <c r="EG251" s="26"/>
      <c r="EH251" s="26"/>
      <c r="EI251" s="26"/>
      <c r="EJ251" s="26"/>
      <c r="EK251" s="26"/>
      <c r="EL251" s="26"/>
      <c r="EM251" s="26"/>
      <c r="EN251" s="229"/>
      <c r="EO251" s="26"/>
      <c r="EP251" s="26"/>
      <c r="EQ251" s="26"/>
      <c r="ER251" s="26"/>
      <c r="ES251" s="26"/>
      <c r="ET251" s="26"/>
      <c r="EU251" s="26"/>
      <c r="EV251" s="26"/>
      <c r="EW251" s="229"/>
      <c r="EX251" s="26"/>
      <c r="EY251" s="26"/>
      <c r="EZ251" s="26"/>
      <c r="FA251" s="26"/>
      <c r="FB251" s="26"/>
      <c r="FC251" s="26"/>
      <c r="FD251" s="26"/>
      <c r="FE251" s="26"/>
      <c r="FF251" s="229"/>
      <c r="FG251" s="26"/>
      <c r="FH251" s="26"/>
      <c r="FI251" s="26"/>
      <c r="FJ251" s="26"/>
      <c r="FK251" s="26"/>
      <c r="FL251" s="26"/>
      <c r="FM251" s="26"/>
      <c r="FN251" s="26"/>
      <c r="FO251" s="219"/>
      <c r="FP251" s="26"/>
      <c r="FQ251" s="26"/>
      <c r="FR251" s="26"/>
      <c r="FS251" s="26"/>
      <c r="FT251" s="26"/>
      <c r="FU251" s="26"/>
      <c r="FV251" s="26"/>
      <c r="FW251" s="26"/>
      <c r="FX251" s="229"/>
      <c r="FY251" s="26"/>
      <c r="FZ251" s="26"/>
      <c r="GA251" s="26"/>
      <c r="GB251" s="26"/>
      <c r="GC251" s="26"/>
      <c r="GD251" s="26"/>
      <c r="GE251" s="26"/>
      <c r="GF251" s="26"/>
      <c r="GG251" s="229"/>
      <c r="GH251" s="26"/>
      <c r="GI251" s="26"/>
      <c r="GJ251" s="26"/>
      <c r="GK251" s="26"/>
      <c r="GL251" s="26"/>
      <c r="GM251" s="26"/>
      <c r="GN251" s="26"/>
      <c r="GO251" s="26"/>
      <c r="GP251" s="229"/>
      <c r="GQ251" s="229"/>
      <c r="GR251" s="229"/>
      <c r="GS251" s="229"/>
      <c r="GT251" s="229"/>
      <c r="GU251" s="229"/>
      <c r="GV251" s="229"/>
      <c r="GW251" s="229"/>
      <c r="GX251" s="229"/>
      <c r="GY251" s="229"/>
      <c r="GZ251" s="229"/>
      <c r="HA251" s="143">
        <f t="shared" si="214"/>
        <v>0</v>
      </c>
      <c r="HB251" s="44">
        <f t="shared" si="215"/>
        <v>0</v>
      </c>
      <c r="HC251" s="44">
        <f t="shared" si="216"/>
        <v>0</v>
      </c>
      <c r="HD251" s="44">
        <f t="shared" si="217"/>
        <v>0</v>
      </c>
      <c r="HE251" s="44">
        <f t="shared" si="218"/>
        <v>0</v>
      </c>
      <c r="HF251" s="44"/>
      <c r="HG251" s="26"/>
      <c r="HH251" s="262"/>
      <c r="HI251" s="14" t="str">
        <f t="shared" si="219"/>
        <v>не выпущено</v>
      </c>
      <c r="HJ251" s="41" t="str">
        <f t="shared" si="220"/>
        <v>-</v>
      </c>
      <c r="HK251" s="267" t="str">
        <f t="shared" si="221"/>
        <v>-</v>
      </c>
      <c r="HL251" s="268" t="str">
        <f t="shared" si="222"/>
        <v>-</v>
      </c>
      <c r="HM251" s="320">
        <v>1</v>
      </c>
      <c r="HN251"/>
      <c r="HO251" s="351" t="str">
        <f t="shared" si="223"/>
        <v>---/---</v>
      </c>
      <c r="HP251" s="351" t="str">
        <f t="shared" si="224"/>
        <v>---/---</v>
      </c>
      <c r="HQ251" s="351" t="str">
        <f t="shared" si="225"/>
        <v>---/---</v>
      </c>
      <c r="HR251" s="351" t="str">
        <f t="shared" si="226"/>
        <v>---/---</v>
      </c>
      <c r="HS251" s="351" t="b">
        <f t="shared" si="227"/>
        <v>0</v>
      </c>
      <c r="HT251" s="351" t="str">
        <f t="shared" si="228"/>
        <v>---/---</v>
      </c>
      <c r="HU251" s="351" t="str">
        <f t="shared" si="229"/>
        <v>---/---</v>
      </c>
      <c r="HV251" s="351" t="str">
        <f t="shared" si="230"/>
        <v>---/---</v>
      </c>
      <c r="HW251" s="351" t="str">
        <f t="shared" si="231"/>
        <v>---/---</v>
      </c>
      <c r="HX251" s="351" t="str">
        <f t="shared" si="232"/>
        <v>---/---</v>
      </c>
      <c r="HY251" s="364"/>
      <c r="HZ251" s="361" t="str">
        <f t="shared" si="233"/>
        <v>---/---</v>
      </c>
      <c r="IA251" s="361" t="str">
        <f t="shared" si="234"/>
        <v>---/---</v>
      </c>
      <c r="IB251" s="361" t="str">
        <f t="shared" si="235"/>
        <v>---/---</v>
      </c>
      <c r="IC251" s="361" t="str">
        <f t="shared" si="236"/>
        <v>---/---</v>
      </c>
      <c r="ID251" s="351" t="str">
        <f t="shared" si="237"/>
        <v>---/---</v>
      </c>
      <c r="IE251" s="351" t="s">
        <v>897</v>
      </c>
      <c r="IF251" s="356"/>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row>
    <row r="252" spans="1:287" s="1" customFormat="1" ht="57" customHeight="1">
      <c r="A252" s="15"/>
      <c r="B252" s="31" t="s">
        <v>164</v>
      </c>
      <c r="C252" s="31" t="s">
        <v>165</v>
      </c>
      <c r="D252" s="14"/>
      <c r="E252" s="14"/>
      <c r="F252" s="14"/>
      <c r="G252" s="14"/>
      <c r="H252" s="14" t="s">
        <v>723</v>
      </c>
      <c r="I252" s="14" t="s">
        <v>724</v>
      </c>
      <c r="J252" s="14"/>
      <c r="K252" s="14"/>
      <c r="L252" s="14"/>
      <c r="M252" s="14"/>
      <c r="N252" s="14"/>
      <c r="O252" s="14"/>
      <c r="P252" s="14" t="s">
        <v>727</v>
      </c>
      <c r="Q252" s="14" t="s">
        <v>728</v>
      </c>
      <c r="R252" s="14" t="s">
        <v>210</v>
      </c>
      <c r="S252" s="14" t="s">
        <v>401</v>
      </c>
      <c r="T252" s="14" t="s">
        <v>400</v>
      </c>
      <c r="U252" s="14" t="s">
        <v>166</v>
      </c>
      <c r="V252" s="14"/>
      <c r="W252" s="31" t="str">
        <f>CONCATENATE(X252,"-",Y252,"-",Z252,AA252,,AB252,"-",AC252)</f>
        <v>4-11-JFMC-0001</v>
      </c>
      <c r="X252" s="31">
        <v>4</v>
      </c>
      <c r="Y252" s="31" t="s">
        <v>190</v>
      </c>
      <c r="Z252" s="31" t="s">
        <v>338</v>
      </c>
      <c r="AA252" s="31" t="s">
        <v>333</v>
      </c>
      <c r="AB252" s="31"/>
      <c r="AC252" s="31" t="s">
        <v>194</v>
      </c>
      <c r="AD252" s="14"/>
      <c r="AE252" s="31">
        <v>3</v>
      </c>
      <c r="AF252" s="31" t="s">
        <v>189</v>
      </c>
      <c r="AG252" s="31" t="s">
        <v>190</v>
      </c>
      <c r="AH252" s="31">
        <v>422</v>
      </c>
      <c r="AI252" s="31" t="s">
        <v>198</v>
      </c>
      <c r="AJ252" s="14"/>
      <c r="AK252" s="14"/>
      <c r="AL252" s="14" t="s">
        <v>129</v>
      </c>
      <c r="AM252" s="14"/>
      <c r="AN252" s="14" t="s">
        <v>175</v>
      </c>
      <c r="AO252" s="14" t="str">
        <f>CONCATENATE("0055-",B252,"-",C252,"-","4",".",AE252,".",AF252,".",AG252,".",AH252,"-",AL252,".",AN252,"-",AI252)</f>
        <v>0055-CPC-GA1-4.3.3.11.422-PS.RD-0002</v>
      </c>
      <c r="AP252" s="14" t="str">
        <f>CONCATENATE("0055-",B252,"-",C252,"-","4",".",AE252,".",AF252,".",AG252,".",AH252,"-",AL252,"-",AN252,"-",AI252,"_",BD252,"_",U252)</f>
        <v>0055-CPC-GA1-4.3.3.11.422-PS-RD-0002_A1_ER</v>
      </c>
      <c r="AQ252" s="21" t="s">
        <v>645</v>
      </c>
      <c r="AR252" s="21" t="s">
        <v>915</v>
      </c>
      <c r="AS252" s="21"/>
      <c r="AT252" s="21"/>
      <c r="AU252" s="21" t="s">
        <v>349</v>
      </c>
      <c r="AV252" s="21" t="s">
        <v>365</v>
      </c>
      <c r="AW252" s="21" t="str">
        <f>CONCATENATE(AQ252," ",AS252,CHAR(10),W252,CHAR(10),AU252)</f>
        <v>AFA&amp;FFS Marshalling cabinet KSPA 9030-01/TECON TU 4371-001-00159093-07 REV.5. 
4-11-JFMC-0001
List of drawings</v>
      </c>
      <c r="AX252" s="21" t="str">
        <f>CONCATENATE(AR252," ",AT252,CHAR(10),W252,CHAR(10),AV252)</f>
        <v>Контроллер для систем пожарной автоматики КСПА 9030-01/Текон, ТУ 4371-001-00159093-07 изм.5. Шкаф кроссовый АСПС и ПТ. 
4-11-JFMC-0001
Ведомость документов</v>
      </c>
      <c r="AY252" s="14"/>
      <c r="AZ252" s="14" t="s">
        <v>798</v>
      </c>
      <c r="BA252" s="14" t="s">
        <v>600</v>
      </c>
      <c r="BB252" s="14" t="str">
        <f t="shared" si="239"/>
        <v>A1</v>
      </c>
      <c r="BC252" s="14" t="str">
        <f t="shared" ref="BC252:BC256" si="248">IF(OR(BB252="A1",BB252="B1",BB252="C1",BB252="D1",BB252="E1",BB252="F1",BB252="G1",BB252="H1"),"IFR",IF(OR(BB252="00",BB252="01",BB252="02",BB252="03",BB252="04",BB252="05"),"IFU","-"))</f>
        <v>IFR</v>
      </c>
      <c r="BD252" s="14" t="str">
        <f>BB252</f>
        <v>A1</v>
      </c>
      <c r="BE252" s="14"/>
      <c r="BF252" s="14"/>
      <c r="BG252" s="20"/>
      <c r="BH252" s="14"/>
      <c r="BI252" s="14"/>
      <c r="BJ252" s="336">
        <v>44088</v>
      </c>
      <c r="BK252" s="336">
        <f ca="1">IF(BM252&gt;0,BL252,IF(BJ252&lt;TODAY(),TODAY()+10,BJ252))</f>
        <v>44001</v>
      </c>
      <c r="BL252" s="41">
        <v>44001</v>
      </c>
      <c r="BM252" s="14" t="s">
        <v>873</v>
      </c>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336">
        <f>WORKDAY(BJ252,20)</f>
        <v>44116</v>
      </c>
      <c r="CR252" s="336">
        <f ca="1">IF(BM252&gt;0,WORKDAY(BK252,20),"-")</f>
        <v>44029</v>
      </c>
      <c r="CS252" s="336">
        <v>44033</v>
      </c>
      <c r="CT252" s="325" t="s">
        <v>905</v>
      </c>
      <c r="CU252" s="143">
        <v>1</v>
      </c>
      <c r="CV252" s="41">
        <f>WORKDAY(CQ252,10)</f>
        <v>44130</v>
      </c>
      <c r="CW252" s="41">
        <f ca="1">IF(CT252&gt;0,WORKDAY(CR252,10),"-")</f>
        <v>44043</v>
      </c>
      <c r="CX252" s="14"/>
      <c r="CY252" s="14"/>
      <c r="CZ252" s="41" t="str">
        <f>IF(CY252&gt;0,WORKDAY(CV252,10),"-")</f>
        <v>-</v>
      </c>
      <c r="DA252" s="41" t="str">
        <f>IF(CY252&gt;0,WORKDAY(CW252,10),"-")</f>
        <v>-</v>
      </c>
      <c r="DB252" s="14"/>
      <c r="DC252" s="14"/>
      <c r="DD252" s="143"/>
      <c r="DE252" s="41" t="str">
        <f>IF(DC252&gt;0,WORKDAY(CZ252,10),"-")</f>
        <v>-</v>
      </c>
      <c r="DF252" s="41" t="str">
        <f>IF(DC252&gt;0,WORKDAY(DA252,10),"-")</f>
        <v>-</v>
      </c>
      <c r="DG252" s="14"/>
      <c r="DH252" s="14"/>
      <c r="DI252" s="41" t="str">
        <f>IF(DH252&gt;0,WORKDAY(DE252,10),"-")</f>
        <v>-</v>
      </c>
      <c r="DJ252" s="41" t="str">
        <f>IF(DH252&gt;0,WORKDAY(DF252,10),"-")</f>
        <v>-</v>
      </c>
      <c r="DK252" s="14"/>
      <c r="DL252" s="14"/>
      <c r="DM252" s="143"/>
      <c r="DN252" s="41" t="str">
        <f>IF(DL252&gt;0,WORKDAY(DI252,10),"-")</f>
        <v>-</v>
      </c>
      <c r="DO252" s="41" t="str">
        <f>IF(DL252&gt;0,WORKDAY(DJ252,10),"-")</f>
        <v>-</v>
      </c>
      <c r="DP252" s="14"/>
      <c r="DQ252" s="14"/>
      <c r="DR252" s="41" t="str">
        <f>IF(DQ252&gt;0,WORKDAY(DN252,10),"-")</f>
        <v>-</v>
      </c>
      <c r="DS252" s="41" t="str">
        <f>IF(DQ252&gt;0,WORKDAY(DO252,10),"-")</f>
        <v>-</v>
      </c>
      <c r="DT252" s="14"/>
      <c r="DU252" s="14"/>
      <c r="DV252" s="205"/>
      <c r="DW252" s="41" t="str">
        <f>IF(DU252&gt;0,WORKDAY(DR252,10),"-")</f>
        <v>-</v>
      </c>
      <c r="DX252" s="41" t="str">
        <f>IF(DU252&gt;0,WORKDAY(DS252,10),"-")</f>
        <v>-</v>
      </c>
      <c r="DY252" s="14"/>
      <c r="DZ252" s="14"/>
      <c r="EA252" s="41" t="str">
        <f>IF(DZ252&gt;0,WORKDAY(DW252,10),"-")</f>
        <v>-</v>
      </c>
      <c r="EB252" s="41" t="str">
        <f>IF(DZ252&gt;0,WORKDAY(DX252,10),"-")</f>
        <v>-</v>
      </c>
      <c r="EC252" s="14"/>
      <c r="ED252" s="14"/>
      <c r="EE252" s="205"/>
      <c r="EF252" s="41" t="str">
        <f>IF(ED252&gt;0,WORKDAY(EA252,10),"-")</f>
        <v>-</v>
      </c>
      <c r="EG252" s="41" t="str">
        <f>IF(ED252&gt;0,WORKDAY(EB252,10),"-")</f>
        <v>-</v>
      </c>
      <c r="EH252" s="14"/>
      <c r="EI252" s="14"/>
      <c r="EJ252" s="41" t="str">
        <f>IF(EI252&gt;0,WORKDAY(EF252,10),"-")</f>
        <v>-</v>
      </c>
      <c r="EK252" s="41" t="str">
        <f>IF(EI252&gt;0,WORKDAY(EG252,10),"-")</f>
        <v>-</v>
      </c>
      <c r="EL252" s="14"/>
      <c r="EM252" s="14"/>
      <c r="EN252" s="205"/>
      <c r="EO252" s="41" t="str">
        <f>IF(EM252&gt;0,WORKDAY(EJ252,10),"-")</f>
        <v>-</v>
      </c>
      <c r="EP252" s="41" t="str">
        <f>IF(EM252&gt;0,WORKDAY(EK252,10),"-")</f>
        <v>-</v>
      </c>
      <c r="EQ252" s="14"/>
      <c r="ER252" s="14"/>
      <c r="ES252" s="41" t="str">
        <f>IF(ER252&gt;0,WORKDAY(EO252,10),"-")</f>
        <v>-</v>
      </c>
      <c r="ET252" s="41" t="str">
        <f>IF(ER252&gt;0,WORKDAY(EP252,10),"-")</f>
        <v>-</v>
      </c>
      <c r="EU252" s="14"/>
      <c r="EV252" s="14"/>
      <c r="EW252" s="205"/>
      <c r="EX252" s="41" t="str">
        <f>IF(EV252&gt;0,WORKDAY(ES252,10),"-")</f>
        <v>-</v>
      </c>
      <c r="EY252" s="41" t="str">
        <f>IF(EV252&gt;0,WORKDAY(ET252,10),"-")</f>
        <v>-</v>
      </c>
      <c r="EZ252" s="14"/>
      <c r="FA252" s="14"/>
      <c r="FB252" s="41" t="str">
        <f>IF(FA252&gt;0,WORKDAY(EX252,10),"-")</f>
        <v>-</v>
      </c>
      <c r="FC252" s="41" t="str">
        <f>IF(FA252&gt;0,WORKDAY(EY252,10),"-")</f>
        <v>-</v>
      </c>
      <c r="FD252" s="14"/>
      <c r="FE252" s="14"/>
      <c r="FF252" s="295"/>
      <c r="FG252" s="41">
        <v>43643</v>
      </c>
      <c r="FH252" s="41">
        <f ca="1">IF(BK252&gt;0,IF(DH252&gt;0,WORKDAY(DG252,20),IF(CY252&gt;0,WORKDAY(CX252,30),IF(CT252&gt;0,WORKDAY(CS252,40),FG252))),"-")</f>
        <v>44089</v>
      </c>
      <c r="FI252" s="41"/>
      <c r="FJ252" s="14"/>
      <c r="FK252" s="41" t="str">
        <f>IF(FJ252&gt;0,WORKDAY(FG252,10),"-")</f>
        <v>-</v>
      </c>
      <c r="FL252" s="41" t="str">
        <f>IF(FJ252&gt;0,WORKDAY(FH252,10),"-")</f>
        <v>-</v>
      </c>
      <c r="FM252" s="14"/>
      <c r="FN252" s="14"/>
      <c r="FO252" s="143"/>
      <c r="FP252" s="41">
        <v>43643</v>
      </c>
      <c r="FQ252" s="41" t="str">
        <f>IF(BT252&gt;0,IF(DQ252&gt;0,WORKDAY(DP252,20),IF(DH252&gt;0,WORKDAY(DG252,30),IF(DC252&gt;0,WORKDAY(DB252,40),FP252))),"-")</f>
        <v>-</v>
      </c>
      <c r="FR252" s="14"/>
      <c r="FS252" s="14"/>
      <c r="FT252" s="41" t="str">
        <f>IF(FS252&gt;0,WORKDAY(FP252,10),"-")</f>
        <v>-</v>
      </c>
      <c r="FU252" s="41" t="str">
        <f>IF(FS252&gt;0,WORKDAY(FQ252,10),"-")</f>
        <v>-</v>
      </c>
      <c r="FV252" s="14"/>
      <c r="FW252" s="14"/>
      <c r="FX252" s="205"/>
      <c r="FY252" s="41">
        <v>43643</v>
      </c>
      <c r="FZ252" s="41" t="str">
        <f>IF(CC252&gt;0,IF(DZ252&gt;0,WORKDAY(DY252,20),IF(DQ252&gt;0,WORKDAY(DP252,30),IF(DL252&gt;0,WORKDAY(DK252,40),FY252))),"-")</f>
        <v>-</v>
      </c>
      <c r="GA252" s="14"/>
      <c r="GB252" s="14"/>
      <c r="GC252" s="41" t="str">
        <f>IF(GB252&gt;0,WORKDAY(FY252,10),"-")</f>
        <v>-</v>
      </c>
      <c r="GD252" s="41" t="str">
        <f>IF(GB252&gt;0,WORKDAY(FZ252,10),"-")</f>
        <v>-</v>
      </c>
      <c r="GE252" s="14"/>
      <c r="GF252" s="14"/>
      <c r="GG252" s="205"/>
      <c r="GH252" s="41"/>
      <c r="GI252" s="41"/>
      <c r="GJ252" s="14"/>
      <c r="GK252" s="14"/>
      <c r="GL252" s="41" t="str">
        <f>IF(GK252&gt;0,WORKDAY(GH252,10),"-")</f>
        <v>-</v>
      </c>
      <c r="GM252" s="41" t="str">
        <f>IF(GK252&gt;0,WORKDAY(GI252,10),"-")</f>
        <v>-</v>
      </c>
      <c r="GN252" s="14"/>
      <c r="GO252" s="14"/>
      <c r="GP252" s="228"/>
      <c r="GQ252" s="295"/>
      <c r="GR252" s="295"/>
      <c r="GS252" s="295"/>
      <c r="GT252" s="295"/>
      <c r="GU252" s="295"/>
      <c r="GV252" s="295"/>
      <c r="GW252" s="295"/>
      <c r="GX252" s="295"/>
      <c r="GY252" s="295"/>
      <c r="GZ252" s="147"/>
      <c r="HA252" s="143">
        <f t="shared" ca="1" si="214"/>
        <v>1</v>
      </c>
      <c r="HB252" s="44">
        <f t="shared" ca="1" si="215"/>
        <v>1.3819095477386936E-3</v>
      </c>
      <c r="HC252" s="44">
        <f t="shared" ca="1" si="216"/>
        <v>2.5125628140703518E-3</v>
      </c>
      <c r="HD252" s="44">
        <f t="shared" ca="1" si="217"/>
        <v>2.2357723577235778E-3</v>
      </c>
      <c r="HE252" s="44">
        <f t="shared" ca="1" si="218"/>
        <v>4.0650406504065045E-3</v>
      </c>
      <c r="HF252" s="44"/>
      <c r="HG252" s="44"/>
      <c r="HH252" s="261"/>
      <c r="HI252" s="14" t="str">
        <f t="shared" si="219"/>
        <v>GA</v>
      </c>
      <c r="HJ252" s="41">
        <f t="shared" si="220"/>
        <v>44001</v>
      </c>
      <c r="HK252" s="267" t="str">
        <f t="shared" si="221"/>
        <v>A1</v>
      </c>
      <c r="HL252" s="268" t="str">
        <f t="shared" si="222"/>
        <v>0055-P2-GA1-CPC-TRM-00508</v>
      </c>
      <c r="HM252" s="320">
        <v>1</v>
      </c>
      <c r="HN252" t="s">
        <v>839</v>
      </c>
      <c r="HO252" s="351">
        <f t="shared" si="223"/>
        <v>1</v>
      </c>
      <c r="HP252" s="351" t="str">
        <f t="shared" si="224"/>
        <v>не выгружено 00</v>
      </c>
      <c r="HQ252" s="351" t="str">
        <f t="shared" si="225"/>
        <v>выгружено A1</v>
      </c>
      <c r="HR252" s="351">
        <f t="shared" si="226"/>
        <v>1</v>
      </c>
      <c r="HS252" s="351" t="b">
        <f t="shared" si="227"/>
        <v>0</v>
      </c>
      <c r="HT252" s="351" t="str">
        <f t="shared" si="228"/>
        <v>Выпустить в 00</v>
      </c>
      <c r="HU252" s="351" t="str">
        <f t="shared" si="229"/>
        <v>0055-P2-CPC-GA1-TRM-00409</v>
      </c>
      <c r="HV252" s="351">
        <f t="shared" si="230"/>
        <v>44001</v>
      </c>
      <c r="HW252" s="351" t="str">
        <f t="shared" si="231"/>
        <v>0055-P2-CPC-GA1-TRM-00409</v>
      </c>
      <c r="HX252" s="351">
        <f t="shared" si="232"/>
        <v>44033</v>
      </c>
      <c r="HY252" s="364"/>
      <c r="HZ252" s="361" t="str">
        <f t="shared" si="233"/>
        <v>выгружено</v>
      </c>
      <c r="IA252" s="361" t="str">
        <f t="shared" si="234"/>
        <v>A1</v>
      </c>
      <c r="IB252" s="361">
        <f t="shared" si="235"/>
        <v>1</v>
      </c>
      <c r="IC252" s="361">
        <f t="shared" si="236"/>
        <v>1</v>
      </c>
      <c r="ID252" s="351" t="str">
        <f t="shared" si="237"/>
        <v>1</v>
      </c>
      <c r="IE252" s="351" t="s">
        <v>894</v>
      </c>
      <c r="IF252" s="356">
        <v>1</v>
      </c>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row>
    <row r="253" spans="1:287" s="1" customFormat="1" ht="57" customHeight="1">
      <c r="A253" s="15"/>
      <c r="B253" s="31" t="s">
        <v>164</v>
      </c>
      <c r="C253" s="31" t="s">
        <v>165</v>
      </c>
      <c r="D253" s="14"/>
      <c r="E253" s="14"/>
      <c r="F253" s="14"/>
      <c r="G253" s="14"/>
      <c r="H253" s="14" t="s">
        <v>723</v>
      </c>
      <c r="I253" s="14" t="s">
        <v>724</v>
      </c>
      <c r="J253" s="14"/>
      <c r="K253" s="14"/>
      <c r="L253" s="14"/>
      <c r="M253" s="14"/>
      <c r="N253" s="14"/>
      <c r="O253" s="14"/>
      <c r="P253" s="14" t="s">
        <v>727</v>
      </c>
      <c r="Q253" s="14" t="s">
        <v>728</v>
      </c>
      <c r="R253" s="14" t="s">
        <v>210</v>
      </c>
      <c r="S253" s="14" t="s">
        <v>401</v>
      </c>
      <c r="T253" s="14" t="s">
        <v>400</v>
      </c>
      <c r="U253" s="14" t="s">
        <v>166</v>
      </c>
      <c r="V253" s="14"/>
      <c r="W253" s="31" t="str">
        <f>CONCATENATE(X253,"-",Y253,"-",Z253,AA253,,AB253,"-",AC253)</f>
        <v>4-11-JFMC-0001</v>
      </c>
      <c r="X253" s="31">
        <v>4</v>
      </c>
      <c r="Y253" s="31" t="s">
        <v>190</v>
      </c>
      <c r="Z253" s="31" t="s">
        <v>338</v>
      </c>
      <c r="AA253" s="31" t="s">
        <v>333</v>
      </c>
      <c r="AB253" s="31"/>
      <c r="AC253" s="31" t="s">
        <v>194</v>
      </c>
      <c r="AD253" s="14"/>
      <c r="AE253" s="31">
        <v>3</v>
      </c>
      <c r="AF253" s="31" t="s">
        <v>189</v>
      </c>
      <c r="AG253" s="31" t="s">
        <v>190</v>
      </c>
      <c r="AH253" s="31">
        <v>422</v>
      </c>
      <c r="AI253" s="31" t="s">
        <v>198</v>
      </c>
      <c r="AJ253" s="14"/>
      <c r="AK253" s="14"/>
      <c r="AL253" s="14" t="s">
        <v>129</v>
      </c>
      <c r="AM253" s="14"/>
      <c r="AN253" s="14" t="s">
        <v>176</v>
      </c>
      <c r="AO253" s="14" t="str">
        <f>CONCATENATE("0055-",B253,"-",C253,"-","4",".",AE253,".",AF253,".",AG253,".",AH253,"-",AL253,".",AN253,"-",AI253)</f>
        <v>0055-CPC-GA1-4.3.3.11.422-PS.SP-0002</v>
      </c>
      <c r="AP253" s="14" t="str">
        <f>CONCATENATE("0055-",B253,"-",C253,"-","4",".",AE253,".",AF253,".",AG253,".",AH253,"-",AL253,"-",AN253,"-",AI253,"_",BD253,"_",U253)</f>
        <v>0055-CPC-GA1-4.3.3.11.422-PS-SP-0002_A1_ER</v>
      </c>
      <c r="AQ253" s="21" t="s">
        <v>645</v>
      </c>
      <c r="AR253" s="21" t="s">
        <v>915</v>
      </c>
      <c r="AS253" s="21"/>
      <c r="AT253" s="21"/>
      <c r="AU253" s="21" t="s">
        <v>350</v>
      </c>
      <c r="AV253" s="21" t="s">
        <v>366</v>
      </c>
      <c r="AW253" s="21" t="str">
        <f>CONCATENATE(AQ253," ",AS253,CHAR(10),W253,CHAR(10),AU253)</f>
        <v>AFA&amp;FFS Marshalling cabinet KSPA 9030-01/TECON TU 4371-001-00159093-07 REV.5. 
4-11-JFMC-0001
List of elements</v>
      </c>
      <c r="AX253" s="21" t="str">
        <f>CONCATENATE(AR253," ",AT253,CHAR(10),W253,CHAR(10),AV253)</f>
        <v>Контроллер для систем пожарной автоматики КСПА 9030-01/Текон, ТУ 4371-001-00159093-07 изм.5. Шкаф кроссовый АСПС и ПТ. 
4-11-JFMC-0001
Перечень элементов</v>
      </c>
      <c r="AY253" s="14"/>
      <c r="AZ253" s="14" t="s">
        <v>798</v>
      </c>
      <c r="BA253" s="14" t="s">
        <v>600</v>
      </c>
      <c r="BB253" s="14" t="str">
        <f t="shared" si="239"/>
        <v>A1</v>
      </c>
      <c r="BC253" s="14" t="str">
        <f t="shared" si="248"/>
        <v>IFR</v>
      </c>
      <c r="BD253" s="14" t="str">
        <f>BB253</f>
        <v>A1</v>
      </c>
      <c r="BE253" s="14"/>
      <c r="BF253" s="14"/>
      <c r="BG253" s="20"/>
      <c r="BH253" s="14"/>
      <c r="BI253" s="14"/>
      <c r="BJ253" s="336">
        <v>44088</v>
      </c>
      <c r="BK253" s="336">
        <f ca="1">IF(BM253&gt;0,BL253,IF(BJ253&lt;TODAY(),TODAY()+10,BJ253))</f>
        <v>44001</v>
      </c>
      <c r="BL253" s="41">
        <v>44001</v>
      </c>
      <c r="BM253" s="14" t="s">
        <v>873</v>
      </c>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336">
        <f>WORKDAY(BJ253,20)</f>
        <v>44116</v>
      </c>
      <c r="CR253" s="336">
        <f ca="1">IF(BM253&gt;0,WORKDAY(BK253,20),"-")</f>
        <v>44029</v>
      </c>
      <c r="CS253" s="336">
        <v>44033</v>
      </c>
      <c r="CT253" s="325" t="s">
        <v>905</v>
      </c>
      <c r="CU253" s="143">
        <v>1</v>
      </c>
      <c r="CV253" s="41">
        <f>WORKDAY(CQ253,10)</f>
        <v>44130</v>
      </c>
      <c r="CW253" s="41">
        <f ca="1">IF(CT253&gt;0,WORKDAY(CR253,10),"-")</f>
        <v>44043</v>
      </c>
      <c r="CX253" s="14"/>
      <c r="CY253" s="14"/>
      <c r="CZ253" s="41" t="str">
        <f>IF(CY253&gt;0,WORKDAY(CV253,10),"-")</f>
        <v>-</v>
      </c>
      <c r="DA253" s="41" t="str">
        <f>IF(CY253&gt;0,WORKDAY(CW253,10),"-")</f>
        <v>-</v>
      </c>
      <c r="DB253" s="14"/>
      <c r="DC253" s="14"/>
      <c r="DD253" s="143"/>
      <c r="DE253" s="41" t="str">
        <f>IF(DC253&gt;0,WORKDAY(CZ253,10),"-")</f>
        <v>-</v>
      </c>
      <c r="DF253" s="41" t="str">
        <f>IF(DC253&gt;0,WORKDAY(DA253,10),"-")</f>
        <v>-</v>
      </c>
      <c r="DG253" s="14"/>
      <c r="DH253" s="14"/>
      <c r="DI253" s="41" t="str">
        <f>IF(DH253&gt;0,WORKDAY(DE253,10),"-")</f>
        <v>-</v>
      </c>
      <c r="DJ253" s="41" t="str">
        <f>IF(DH253&gt;0,WORKDAY(DF253,10),"-")</f>
        <v>-</v>
      </c>
      <c r="DK253" s="14"/>
      <c r="DL253" s="14"/>
      <c r="DM253" s="143"/>
      <c r="DN253" s="41" t="str">
        <f>IF(DL253&gt;0,WORKDAY(DI253,10),"-")</f>
        <v>-</v>
      </c>
      <c r="DO253" s="41" t="str">
        <f>IF(DL253&gt;0,WORKDAY(DJ253,10),"-")</f>
        <v>-</v>
      </c>
      <c r="DP253" s="14"/>
      <c r="DQ253" s="14"/>
      <c r="DR253" s="41" t="str">
        <f>IF(DQ253&gt;0,WORKDAY(DN253,10),"-")</f>
        <v>-</v>
      </c>
      <c r="DS253" s="41" t="str">
        <f>IF(DQ253&gt;0,WORKDAY(DO253,10),"-")</f>
        <v>-</v>
      </c>
      <c r="DT253" s="14"/>
      <c r="DU253" s="14"/>
      <c r="DV253" s="205"/>
      <c r="DW253" s="41" t="str">
        <f>IF(DU253&gt;0,WORKDAY(DR253,10),"-")</f>
        <v>-</v>
      </c>
      <c r="DX253" s="41" t="str">
        <f>IF(DU253&gt;0,WORKDAY(DS253,10),"-")</f>
        <v>-</v>
      </c>
      <c r="DY253" s="14"/>
      <c r="DZ253" s="14"/>
      <c r="EA253" s="41" t="str">
        <f>IF(DZ253&gt;0,WORKDAY(DW253,10),"-")</f>
        <v>-</v>
      </c>
      <c r="EB253" s="41" t="str">
        <f>IF(DZ253&gt;0,WORKDAY(DX253,10),"-")</f>
        <v>-</v>
      </c>
      <c r="EC253" s="14"/>
      <c r="ED253" s="14"/>
      <c r="EE253" s="205"/>
      <c r="EF253" s="41" t="str">
        <f>IF(ED253&gt;0,WORKDAY(EA253,10),"-")</f>
        <v>-</v>
      </c>
      <c r="EG253" s="41" t="str">
        <f>IF(ED253&gt;0,WORKDAY(EB253,10),"-")</f>
        <v>-</v>
      </c>
      <c r="EH253" s="14"/>
      <c r="EI253" s="14"/>
      <c r="EJ253" s="41" t="str">
        <f>IF(EI253&gt;0,WORKDAY(EF253,10),"-")</f>
        <v>-</v>
      </c>
      <c r="EK253" s="41" t="str">
        <f>IF(EI253&gt;0,WORKDAY(EG253,10),"-")</f>
        <v>-</v>
      </c>
      <c r="EL253" s="14"/>
      <c r="EM253" s="14"/>
      <c r="EN253" s="205"/>
      <c r="EO253" s="41" t="str">
        <f>IF(EM253&gt;0,WORKDAY(EJ253,10),"-")</f>
        <v>-</v>
      </c>
      <c r="EP253" s="41" t="str">
        <f>IF(EM253&gt;0,WORKDAY(EK253,10),"-")</f>
        <v>-</v>
      </c>
      <c r="EQ253" s="14"/>
      <c r="ER253" s="14"/>
      <c r="ES253" s="41" t="str">
        <f>IF(ER253&gt;0,WORKDAY(EO253,10),"-")</f>
        <v>-</v>
      </c>
      <c r="ET253" s="41" t="str">
        <f>IF(ER253&gt;0,WORKDAY(EP253,10),"-")</f>
        <v>-</v>
      </c>
      <c r="EU253" s="14"/>
      <c r="EV253" s="14"/>
      <c r="EW253" s="205"/>
      <c r="EX253" s="41" t="str">
        <f>IF(EV253&gt;0,WORKDAY(ES253,10),"-")</f>
        <v>-</v>
      </c>
      <c r="EY253" s="41" t="str">
        <f>IF(EV253&gt;0,WORKDAY(ET253,10),"-")</f>
        <v>-</v>
      </c>
      <c r="EZ253" s="14"/>
      <c r="FA253" s="14"/>
      <c r="FB253" s="41" t="str">
        <f>IF(FA253&gt;0,WORKDAY(EX253,10),"-")</f>
        <v>-</v>
      </c>
      <c r="FC253" s="41" t="str">
        <f>IF(FA253&gt;0,WORKDAY(EY253,10),"-")</f>
        <v>-</v>
      </c>
      <c r="FD253" s="14"/>
      <c r="FE253" s="14"/>
      <c r="FF253" s="295"/>
      <c r="FG253" s="41">
        <v>43643</v>
      </c>
      <c r="FH253" s="41">
        <f ca="1">IF(BK253&gt;0,IF(DH253&gt;0,WORKDAY(DG253,20),IF(CY253&gt;0,WORKDAY(CX253,30),IF(CT253&gt;0,WORKDAY(CS253,40),FG253))),"-")</f>
        <v>44089</v>
      </c>
      <c r="FI253" s="41"/>
      <c r="FJ253" s="14"/>
      <c r="FK253" s="41" t="str">
        <f>IF(FJ253&gt;0,WORKDAY(FG253,10),"-")</f>
        <v>-</v>
      </c>
      <c r="FL253" s="41" t="str">
        <f>IF(FJ253&gt;0,WORKDAY(FH253,10),"-")</f>
        <v>-</v>
      </c>
      <c r="FM253" s="14"/>
      <c r="FN253" s="14"/>
      <c r="FO253" s="143"/>
      <c r="FP253" s="41">
        <v>43643</v>
      </c>
      <c r="FQ253" s="41" t="str">
        <f>IF(BT253&gt;0,IF(DQ253&gt;0,WORKDAY(DP253,20),IF(DH253&gt;0,WORKDAY(DG253,30),IF(DC253&gt;0,WORKDAY(DB253,40),FP253))),"-")</f>
        <v>-</v>
      </c>
      <c r="FR253" s="14"/>
      <c r="FS253" s="14"/>
      <c r="FT253" s="41" t="str">
        <f>IF(FS253&gt;0,WORKDAY(FP253,10),"-")</f>
        <v>-</v>
      </c>
      <c r="FU253" s="41" t="str">
        <f>IF(FS253&gt;0,WORKDAY(FQ253,10),"-")</f>
        <v>-</v>
      </c>
      <c r="FV253" s="14"/>
      <c r="FW253" s="14"/>
      <c r="FX253" s="205"/>
      <c r="FY253" s="41">
        <v>43643</v>
      </c>
      <c r="FZ253" s="41" t="str">
        <f>IF(CC253&gt;0,IF(DZ253&gt;0,WORKDAY(DY253,20),IF(DQ253&gt;0,WORKDAY(DP253,30),IF(DL253&gt;0,WORKDAY(DK253,40),FY253))),"-")</f>
        <v>-</v>
      </c>
      <c r="GA253" s="14"/>
      <c r="GB253" s="14"/>
      <c r="GC253" s="41" t="str">
        <f>IF(GB253&gt;0,WORKDAY(FY253,10),"-")</f>
        <v>-</v>
      </c>
      <c r="GD253" s="41" t="str">
        <f>IF(GB253&gt;0,WORKDAY(FZ253,10),"-")</f>
        <v>-</v>
      </c>
      <c r="GE253" s="14"/>
      <c r="GF253" s="14"/>
      <c r="GG253" s="205"/>
      <c r="GH253" s="41"/>
      <c r="GI253" s="41"/>
      <c r="GJ253" s="14"/>
      <c r="GK253" s="14"/>
      <c r="GL253" s="41" t="str">
        <f>IF(GK253&gt;0,WORKDAY(GH253,10),"-")</f>
        <v>-</v>
      </c>
      <c r="GM253" s="41" t="str">
        <f>IF(GK253&gt;0,WORKDAY(GI253,10),"-")</f>
        <v>-</v>
      </c>
      <c r="GN253" s="14"/>
      <c r="GO253" s="14"/>
      <c r="GP253" s="228"/>
      <c r="GQ253" s="295"/>
      <c r="GR253" s="295"/>
      <c r="GS253" s="295"/>
      <c r="GT253" s="295"/>
      <c r="GU253" s="295"/>
      <c r="GV253" s="295"/>
      <c r="GW253" s="295"/>
      <c r="GX253" s="295"/>
      <c r="GY253" s="295"/>
      <c r="GZ253" s="147"/>
      <c r="HA253" s="143">
        <f t="shared" ca="1" si="214"/>
        <v>1</v>
      </c>
      <c r="HB253" s="44">
        <f t="shared" ca="1" si="215"/>
        <v>1.3819095477386936E-3</v>
      </c>
      <c r="HC253" s="44">
        <f t="shared" ca="1" si="216"/>
        <v>2.5125628140703518E-3</v>
      </c>
      <c r="HD253" s="44">
        <f t="shared" ca="1" si="217"/>
        <v>2.2357723577235778E-3</v>
      </c>
      <c r="HE253" s="44">
        <f t="shared" ca="1" si="218"/>
        <v>4.0650406504065045E-3</v>
      </c>
      <c r="HF253" s="44"/>
      <c r="HG253" s="44"/>
      <c r="HH253" s="261"/>
      <c r="HI253" s="14" t="str">
        <f t="shared" si="219"/>
        <v>GA</v>
      </c>
      <c r="HJ253" s="41">
        <f t="shared" si="220"/>
        <v>44001</v>
      </c>
      <c r="HK253" s="267" t="str">
        <f t="shared" si="221"/>
        <v>A1</v>
      </c>
      <c r="HL253" s="268" t="str">
        <f t="shared" si="222"/>
        <v>0055-P2-GA1-CPC-TRM-00508</v>
      </c>
      <c r="HM253" s="320">
        <v>1</v>
      </c>
      <c r="HN253" t="s">
        <v>839</v>
      </c>
      <c r="HO253" s="351">
        <f t="shared" si="223"/>
        <v>1</v>
      </c>
      <c r="HP253" s="351" t="str">
        <f t="shared" si="224"/>
        <v>не выгружено 00</v>
      </c>
      <c r="HQ253" s="351" t="str">
        <f t="shared" si="225"/>
        <v>выгружено A1</v>
      </c>
      <c r="HR253" s="351">
        <f t="shared" si="226"/>
        <v>1</v>
      </c>
      <c r="HS253" s="351" t="b">
        <f t="shared" si="227"/>
        <v>0</v>
      </c>
      <c r="HT253" s="351" t="str">
        <f t="shared" si="228"/>
        <v>Выпустить в 00</v>
      </c>
      <c r="HU253" s="351" t="str">
        <f t="shared" si="229"/>
        <v>0055-P2-CPC-GA1-TRM-00409</v>
      </c>
      <c r="HV253" s="351">
        <f t="shared" si="230"/>
        <v>44001</v>
      </c>
      <c r="HW253" s="351" t="str">
        <f t="shared" si="231"/>
        <v>0055-P2-CPC-GA1-TRM-00409</v>
      </c>
      <c r="HX253" s="351">
        <f t="shared" si="232"/>
        <v>44033</v>
      </c>
      <c r="HY253" s="364"/>
      <c r="HZ253" s="361" t="str">
        <f t="shared" si="233"/>
        <v>выгружено</v>
      </c>
      <c r="IA253" s="361" t="str">
        <f t="shared" si="234"/>
        <v>A1</v>
      </c>
      <c r="IB253" s="361">
        <f t="shared" si="235"/>
        <v>1</v>
      </c>
      <c r="IC253" s="361">
        <f t="shared" si="236"/>
        <v>1</v>
      </c>
      <c r="ID253" s="351" t="str">
        <f t="shared" si="237"/>
        <v>1</v>
      </c>
      <c r="IE253" s="351" t="s">
        <v>894</v>
      </c>
      <c r="IF253" s="356">
        <v>1</v>
      </c>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row>
    <row r="254" spans="1:287" s="1" customFormat="1" ht="57" customHeight="1">
      <c r="A254" s="15"/>
      <c r="B254" s="31" t="s">
        <v>164</v>
      </c>
      <c r="C254" s="31" t="s">
        <v>165</v>
      </c>
      <c r="D254" s="14"/>
      <c r="E254" s="14"/>
      <c r="F254" s="14"/>
      <c r="G254" s="14"/>
      <c r="H254" s="14" t="s">
        <v>723</v>
      </c>
      <c r="I254" s="14" t="s">
        <v>724</v>
      </c>
      <c r="J254" s="14"/>
      <c r="K254" s="14"/>
      <c r="L254" s="14"/>
      <c r="M254" s="14"/>
      <c r="N254" s="14"/>
      <c r="O254" s="14"/>
      <c r="P254" s="14" t="s">
        <v>727</v>
      </c>
      <c r="Q254" s="14" t="s">
        <v>728</v>
      </c>
      <c r="R254" s="14" t="s">
        <v>210</v>
      </c>
      <c r="S254" s="14" t="s">
        <v>401</v>
      </c>
      <c r="T254" s="14" t="s">
        <v>400</v>
      </c>
      <c r="U254" s="14" t="s">
        <v>166</v>
      </c>
      <c r="V254" s="14"/>
      <c r="W254" s="31" t="str">
        <f>CONCATENATE(X254,"-",Y254,"-",Z254,AA254,,AB254,"-",AC254)</f>
        <v>4-11-JFMC-0001</v>
      </c>
      <c r="X254" s="31">
        <v>4</v>
      </c>
      <c r="Y254" s="31" t="s">
        <v>190</v>
      </c>
      <c r="Z254" s="31" t="s">
        <v>338</v>
      </c>
      <c r="AA254" s="31" t="s">
        <v>333</v>
      </c>
      <c r="AB254" s="31"/>
      <c r="AC254" s="31" t="s">
        <v>194</v>
      </c>
      <c r="AD254" s="14"/>
      <c r="AE254" s="31">
        <v>3</v>
      </c>
      <c r="AF254" s="31" t="s">
        <v>189</v>
      </c>
      <c r="AG254" s="31" t="s">
        <v>190</v>
      </c>
      <c r="AH254" s="31">
        <v>422</v>
      </c>
      <c r="AI254" s="31" t="s">
        <v>198</v>
      </c>
      <c r="AJ254" s="14"/>
      <c r="AK254" s="14"/>
      <c r="AL254" s="14" t="s">
        <v>129</v>
      </c>
      <c r="AM254" s="14"/>
      <c r="AN254" s="14" t="s">
        <v>177</v>
      </c>
      <c r="AO254" s="14" t="str">
        <f>CONCATENATE("0055-",B254,"-",C254,"-","4",".",AE254,".",AF254,".",AG254,".",AH254,"-",AL254,".",AN254,"-",AI254)</f>
        <v>0055-CPC-GA1-4.3.3.11.422-PS.V0-0002</v>
      </c>
      <c r="AP254" s="14" t="str">
        <f>CONCATENATE("0055-",B254,"-",C254,"-","4",".",AE254,".",AF254,".",AG254,".",AH254,"-",AL254,"-",AN254,"-",AI254,"_",BD254,"_",U254)</f>
        <v>0055-CPC-GA1-4.3.3.11.422-PS-V0-0002_A1_ER</v>
      </c>
      <c r="AQ254" s="21" t="s">
        <v>645</v>
      </c>
      <c r="AR254" s="21" t="s">
        <v>915</v>
      </c>
      <c r="AS254" s="21"/>
      <c r="AT254" s="21"/>
      <c r="AU254" s="21" t="s">
        <v>351</v>
      </c>
      <c r="AV254" s="21" t="s">
        <v>367</v>
      </c>
      <c r="AW254" s="21" t="str">
        <f>CONCATENATE(AQ254," ",AS254,CHAR(10),W254,CHAR(10),AU254)</f>
        <v>AFA&amp;FFS Marshalling cabinet KSPA 9030-01/TECON TU 4371-001-00159093-07 REV.5. 
4-11-JFMC-0001
General view drawings</v>
      </c>
      <c r="AX254" s="21" t="str">
        <f>CONCATENATE(AR254," ",AT254,CHAR(10),W254,CHAR(10),AV254)</f>
        <v>Контроллер для систем пожарной автоматики КСПА 9030-01/Текон, ТУ 4371-001-00159093-07 изм.5. Шкаф кроссовый АСПС и ПТ. 
4-11-JFMC-0001
Чертеж общего вида</v>
      </c>
      <c r="AY254" s="14"/>
      <c r="AZ254" s="14" t="s">
        <v>798</v>
      </c>
      <c r="BA254" s="14" t="s">
        <v>600</v>
      </c>
      <c r="BB254" s="14" t="str">
        <f t="shared" si="239"/>
        <v>A1</v>
      </c>
      <c r="BC254" s="14" t="str">
        <f t="shared" si="248"/>
        <v>IFR</v>
      </c>
      <c r="BD254" s="14" t="str">
        <f>BB254</f>
        <v>A1</v>
      </c>
      <c r="BE254" s="14"/>
      <c r="BF254" s="14"/>
      <c r="BG254" s="20"/>
      <c r="BH254" s="14"/>
      <c r="BI254" s="14"/>
      <c r="BJ254" s="336">
        <v>44088</v>
      </c>
      <c r="BK254" s="336">
        <f ca="1">IF(BM254&gt;0,BL254,IF(BJ254&lt;TODAY(),TODAY()+10,BJ254))</f>
        <v>44001</v>
      </c>
      <c r="BL254" s="41">
        <v>44001</v>
      </c>
      <c r="BM254" s="14" t="s">
        <v>873</v>
      </c>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336">
        <f>WORKDAY(BJ254,20)</f>
        <v>44116</v>
      </c>
      <c r="CR254" s="336">
        <f ca="1">IF(BM254&gt;0,WORKDAY(BK254,20),"-")</f>
        <v>44029</v>
      </c>
      <c r="CS254" s="336">
        <v>44033</v>
      </c>
      <c r="CT254" s="325" t="s">
        <v>905</v>
      </c>
      <c r="CU254" s="143">
        <v>1</v>
      </c>
      <c r="CV254" s="41">
        <f>WORKDAY(CQ254,10)</f>
        <v>44130</v>
      </c>
      <c r="CW254" s="41">
        <f ca="1">IF(CT254&gt;0,WORKDAY(CR254,10),"-")</f>
        <v>44043</v>
      </c>
      <c r="CX254" s="14"/>
      <c r="CY254" s="14"/>
      <c r="CZ254" s="41" t="str">
        <f>IF(CY254&gt;0,WORKDAY(CV254,10),"-")</f>
        <v>-</v>
      </c>
      <c r="DA254" s="41" t="str">
        <f>IF(CY254&gt;0,WORKDAY(CW254,10),"-")</f>
        <v>-</v>
      </c>
      <c r="DB254" s="14"/>
      <c r="DC254" s="14"/>
      <c r="DD254" s="143"/>
      <c r="DE254" s="41" t="str">
        <f>IF(DC254&gt;0,WORKDAY(CZ254,10),"-")</f>
        <v>-</v>
      </c>
      <c r="DF254" s="41" t="str">
        <f>IF(DC254&gt;0,WORKDAY(DA254,10),"-")</f>
        <v>-</v>
      </c>
      <c r="DG254" s="14"/>
      <c r="DH254" s="14"/>
      <c r="DI254" s="41" t="str">
        <f>IF(DH254&gt;0,WORKDAY(DE254,10),"-")</f>
        <v>-</v>
      </c>
      <c r="DJ254" s="41" t="str">
        <f>IF(DH254&gt;0,WORKDAY(DF254,10),"-")</f>
        <v>-</v>
      </c>
      <c r="DK254" s="14"/>
      <c r="DL254" s="14"/>
      <c r="DM254" s="143"/>
      <c r="DN254" s="41" t="str">
        <f>IF(DL254&gt;0,WORKDAY(DI254,10),"-")</f>
        <v>-</v>
      </c>
      <c r="DO254" s="41" t="str">
        <f>IF(DL254&gt;0,WORKDAY(DJ254,10),"-")</f>
        <v>-</v>
      </c>
      <c r="DP254" s="14"/>
      <c r="DQ254" s="14"/>
      <c r="DR254" s="41" t="str">
        <f>IF(DQ254&gt;0,WORKDAY(DN254,10),"-")</f>
        <v>-</v>
      </c>
      <c r="DS254" s="41" t="str">
        <f>IF(DQ254&gt;0,WORKDAY(DO254,10),"-")</f>
        <v>-</v>
      </c>
      <c r="DT254" s="14"/>
      <c r="DU254" s="14"/>
      <c r="DV254" s="205"/>
      <c r="DW254" s="41" t="str">
        <f>IF(DU254&gt;0,WORKDAY(DR254,10),"-")</f>
        <v>-</v>
      </c>
      <c r="DX254" s="41" t="str">
        <f>IF(DU254&gt;0,WORKDAY(DS254,10),"-")</f>
        <v>-</v>
      </c>
      <c r="DY254" s="14"/>
      <c r="DZ254" s="14"/>
      <c r="EA254" s="41" t="str">
        <f>IF(DZ254&gt;0,WORKDAY(DW254,10),"-")</f>
        <v>-</v>
      </c>
      <c r="EB254" s="41" t="str">
        <f>IF(DZ254&gt;0,WORKDAY(DX254,10),"-")</f>
        <v>-</v>
      </c>
      <c r="EC254" s="14"/>
      <c r="ED254" s="14"/>
      <c r="EE254" s="205"/>
      <c r="EF254" s="41" t="str">
        <f>IF(ED254&gt;0,WORKDAY(EA254,10),"-")</f>
        <v>-</v>
      </c>
      <c r="EG254" s="41" t="str">
        <f>IF(ED254&gt;0,WORKDAY(EB254,10),"-")</f>
        <v>-</v>
      </c>
      <c r="EH254" s="14"/>
      <c r="EI254" s="14"/>
      <c r="EJ254" s="41" t="str">
        <f>IF(EI254&gt;0,WORKDAY(EF254,10),"-")</f>
        <v>-</v>
      </c>
      <c r="EK254" s="41" t="str">
        <f>IF(EI254&gt;0,WORKDAY(EG254,10),"-")</f>
        <v>-</v>
      </c>
      <c r="EL254" s="14"/>
      <c r="EM254" s="14"/>
      <c r="EN254" s="205"/>
      <c r="EO254" s="41" t="str">
        <f>IF(EM254&gt;0,WORKDAY(EJ254,10),"-")</f>
        <v>-</v>
      </c>
      <c r="EP254" s="41" t="str">
        <f>IF(EM254&gt;0,WORKDAY(EK254,10),"-")</f>
        <v>-</v>
      </c>
      <c r="EQ254" s="14"/>
      <c r="ER254" s="14"/>
      <c r="ES254" s="41" t="str">
        <f>IF(ER254&gt;0,WORKDAY(EO254,10),"-")</f>
        <v>-</v>
      </c>
      <c r="ET254" s="41" t="str">
        <f>IF(ER254&gt;0,WORKDAY(EP254,10),"-")</f>
        <v>-</v>
      </c>
      <c r="EU254" s="14"/>
      <c r="EV254" s="14"/>
      <c r="EW254" s="205"/>
      <c r="EX254" s="41" t="str">
        <f>IF(EV254&gt;0,WORKDAY(ES254,10),"-")</f>
        <v>-</v>
      </c>
      <c r="EY254" s="41" t="str">
        <f>IF(EV254&gt;0,WORKDAY(ET254,10),"-")</f>
        <v>-</v>
      </c>
      <c r="EZ254" s="14"/>
      <c r="FA254" s="14"/>
      <c r="FB254" s="41" t="str">
        <f>IF(FA254&gt;0,WORKDAY(EX254,10),"-")</f>
        <v>-</v>
      </c>
      <c r="FC254" s="41" t="str">
        <f>IF(FA254&gt;0,WORKDAY(EY254,10),"-")</f>
        <v>-</v>
      </c>
      <c r="FD254" s="14"/>
      <c r="FE254" s="14"/>
      <c r="FF254" s="295"/>
      <c r="FG254" s="41">
        <v>43643</v>
      </c>
      <c r="FH254" s="41">
        <f ca="1">IF(BK254&gt;0,IF(DH254&gt;0,WORKDAY(DG254,20),IF(CY254&gt;0,WORKDAY(CX254,30),IF(CT254&gt;0,WORKDAY(CS254,40),FG254))),"-")</f>
        <v>44089</v>
      </c>
      <c r="FI254" s="41"/>
      <c r="FJ254" s="14"/>
      <c r="FK254" s="41" t="str">
        <f>IF(FJ254&gt;0,WORKDAY(FG254,10),"-")</f>
        <v>-</v>
      </c>
      <c r="FL254" s="41" t="str">
        <f>IF(FJ254&gt;0,WORKDAY(FH254,10),"-")</f>
        <v>-</v>
      </c>
      <c r="FM254" s="14"/>
      <c r="FN254" s="14"/>
      <c r="FO254" s="143"/>
      <c r="FP254" s="41">
        <v>43643</v>
      </c>
      <c r="FQ254" s="41" t="str">
        <f>IF(BT254&gt;0,IF(DQ254&gt;0,WORKDAY(DP254,20),IF(DH254&gt;0,WORKDAY(DG254,30),IF(DC254&gt;0,WORKDAY(DB254,40),FP254))),"-")</f>
        <v>-</v>
      </c>
      <c r="FR254" s="14"/>
      <c r="FS254" s="14"/>
      <c r="FT254" s="41" t="str">
        <f>IF(FS254&gt;0,WORKDAY(FP254,10),"-")</f>
        <v>-</v>
      </c>
      <c r="FU254" s="41" t="str">
        <f>IF(FS254&gt;0,WORKDAY(FQ254,10),"-")</f>
        <v>-</v>
      </c>
      <c r="FV254" s="14"/>
      <c r="FW254" s="14"/>
      <c r="FX254" s="205"/>
      <c r="FY254" s="41">
        <v>43643</v>
      </c>
      <c r="FZ254" s="41" t="str">
        <f>IF(CC254&gt;0,IF(DZ254&gt;0,WORKDAY(DY254,20),IF(DQ254&gt;0,WORKDAY(DP254,30),IF(DL254&gt;0,WORKDAY(DK254,40),FY254))),"-")</f>
        <v>-</v>
      </c>
      <c r="GA254" s="14"/>
      <c r="GB254" s="14"/>
      <c r="GC254" s="41" t="str">
        <f>IF(GB254&gt;0,WORKDAY(FY254,10),"-")</f>
        <v>-</v>
      </c>
      <c r="GD254" s="41" t="str">
        <f>IF(GB254&gt;0,WORKDAY(FZ254,10),"-")</f>
        <v>-</v>
      </c>
      <c r="GE254" s="14"/>
      <c r="GF254" s="14"/>
      <c r="GG254" s="205"/>
      <c r="GH254" s="41"/>
      <c r="GI254" s="41"/>
      <c r="GJ254" s="14"/>
      <c r="GK254" s="14"/>
      <c r="GL254" s="41" t="str">
        <f>IF(GK254&gt;0,WORKDAY(GH254,10),"-")</f>
        <v>-</v>
      </c>
      <c r="GM254" s="41" t="str">
        <f>IF(GK254&gt;0,WORKDAY(GI254,10),"-")</f>
        <v>-</v>
      </c>
      <c r="GN254" s="14"/>
      <c r="GO254" s="14"/>
      <c r="GP254" s="228"/>
      <c r="GQ254" s="295"/>
      <c r="GR254" s="295"/>
      <c r="GS254" s="295"/>
      <c r="GT254" s="295"/>
      <c r="GU254" s="295"/>
      <c r="GV254" s="295"/>
      <c r="GW254" s="295"/>
      <c r="GX254" s="295"/>
      <c r="GY254" s="295"/>
      <c r="GZ254" s="147"/>
      <c r="HA254" s="143">
        <f t="shared" ca="1" si="214"/>
        <v>1</v>
      </c>
      <c r="HB254" s="44">
        <f t="shared" ca="1" si="215"/>
        <v>1.3819095477386936E-3</v>
      </c>
      <c r="HC254" s="44">
        <f t="shared" ca="1" si="216"/>
        <v>2.5125628140703518E-3</v>
      </c>
      <c r="HD254" s="44">
        <f t="shared" ca="1" si="217"/>
        <v>2.2357723577235778E-3</v>
      </c>
      <c r="HE254" s="44">
        <f t="shared" ca="1" si="218"/>
        <v>4.0650406504065045E-3</v>
      </c>
      <c r="HF254" s="44"/>
      <c r="HG254" s="44"/>
      <c r="HH254" s="261"/>
      <c r="HI254" s="14" t="str">
        <f t="shared" si="219"/>
        <v>GA</v>
      </c>
      <c r="HJ254" s="41">
        <f t="shared" si="220"/>
        <v>44001</v>
      </c>
      <c r="HK254" s="267" t="str">
        <f t="shared" si="221"/>
        <v>A1</v>
      </c>
      <c r="HL254" s="268" t="str">
        <f t="shared" si="222"/>
        <v>0055-P2-GA1-CPC-TRM-00508</v>
      </c>
      <c r="HM254" s="320">
        <v>1</v>
      </c>
      <c r="HN254" t="s">
        <v>839</v>
      </c>
      <c r="HO254" s="351">
        <f t="shared" si="223"/>
        <v>1</v>
      </c>
      <c r="HP254" s="351" t="str">
        <f t="shared" si="224"/>
        <v>не выгружено 00</v>
      </c>
      <c r="HQ254" s="351" t="str">
        <f t="shared" si="225"/>
        <v>выгружено A1</v>
      </c>
      <c r="HR254" s="351">
        <f t="shared" si="226"/>
        <v>1</v>
      </c>
      <c r="HS254" s="351" t="b">
        <f t="shared" si="227"/>
        <v>0</v>
      </c>
      <c r="HT254" s="351" t="str">
        <f t="shared" si="228"/>
        <v>Выпустить в 00</v>
      </c>
      <c r="HU254" s="351" t="str">
        <f t="shared" si="229"/>
        <v>0055-P2-CPC-GA1-TRM-00409</v>
      </c>
      <c r="HV254" s="351">
        <f t="shared" si="230"/>
        <v>44001</v>
      </c>
      <c r="HW254" s="351" t="str">
        <f t="shared" si="231"/>
        <v>0055-P2-CPC-GA1-TRM-00409</v>
      </c>
      <c r="HX254" s="351">
        <f t="shared" si="232"/>
        <v>44033</v>
      </c>
      <c r="HY254" s="364"/>
      <c r="HZ254" s="361" t="str">
        <f t="shared" si="233"/>
        <v>выгружено</v>
      </c>
      <c r="IA254" s="361" t="str">
        <f t="shared" si="234"/>
        <v>A1</v>
      </c>
      <c r="IB254" s="361">
        <f t="shared" si="235"/>
        <v>1</v>
      </c>
      <c r="IC254" s="361">
        <f t="shared" si="236"/>
        <v>1</v>
      </c>
      <c r="ID254" s="351" t="str">
        <f t="shared" si="237"/>
        <v>1</v>
      </c>
      <c r="IE254" s="351" t="s">
        <v>894</v>
      </c>
      <c r="IF254" s="356">
        <v>1</v>
      </c>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row>
    <row r="255" spans="1:287" s="1" customFormat="1" ht="57" customHeight="1">
      <c r="A255" s="15"/>
      <c r="B255" s="31" t="s">
        <v>164</v>
      </c>
      <c r="C255" s="31" t="s">
        <v>165</v>
      </c>
      <c r="D255" s="14"/>
      <c r="E255" s="14"/>
      <c r="F255" s="14"/>
      <c r="G255" s="14"/>
      <c r="H255" s="14" t="s">
        <v>723</v>
      </c>
      <c r="I255" s="14" t="s">
        <v>724</v>
      </c>
      <c r="J255" s="14"/>
      <c r="K255" s="14"/>
      <c r="L255" s="14"/>
      <c r="M255" s="14"/>
      <c r="N255" s="14"/>
      <c r="O255" s="14"/>
      <c r="P255" s="14" t="s">
        <v>727</v>
      </c>
      <c r="Q255" s="14" t="s">
        <v>728</v>
      </c>
      <c r="R255" s="14" t="s">
        <v>210</v>
      </c>
      <c r="S255" s="14" t="s">
        <v>401</v>
      </c>
      <c r="T255" s="14" t="s">
        <v>400</v>
      </c>
      <c r="U255" s="14" t="s">
        <v>166</v>
      </c>
      <c r="V255" s="14"/>
      <c r="W255" s="31" t="str">
        <f>CONCATENATE(X255,"-",Y255,"-",Z255,AA255,,AB255,"-",AC255)</f>
        <v>4-11-JFMC-0001</v>
      </c>
      <c r="X255" s="31">
        <v>4</v>
      </c>
      <c r="Y255" s="31" t="s">
        <v>190</v>
      </c>
      <c r="Z255" s="31" t="s">
        <v>338</v>
      </c>
      <c r="AA255" s="31" t="s">
        <v>333</v>
      </c>
      <c r="AB255" s="31"/>
      <c r="AC255" s="31" t="s">
        <v>194</v>
      </c>
      <c r="AD255" s="14"/>
      <c r="AE255" s="31">
        <v>3</v>
      </c>
      <c r="AF255" s="31" t="s">
        <v>189</v>
      </c>
      <c r="AG255" s="31" t="s">
        <v>190</v>
      </c>
      <c r="AH255" s="31">
        <v>422</v>
      </c>
      <c r="AI255" s="31" t="s">
        <v>198</v>
      </c>
      <c r="AJ255" s="14"/>
      <c r="AK255" s="14"/>
      <c r="AL255" s="14" t="s">
        <v>129</v>
      </c>
      <c r="AM255" s="14"/>
      <c r="AN255" s="14" t="s">
        <v>178</v>
      </c>
      <c r="AO255" s="14" t="str">
        <f>CONCATENATE("0055-",B255,"-",C255,"-","4",".",AE255,".",AF255,".",AG255,".",AH255,"-",AL255,".",AN255,"-",AI255)</f>
        <v>0055-CPC-GA1-4.3.3.11.422-PS.SB-0002</v>
      </c>
      <c r="AP255" s="14" t="str">
        <f>CONCATENATE("0055-",B255,"-",C255,"-","4",".",AE255,".",AF255,".",AG255,".",AH255,"-",AL255,"-",AN255,"-",AI255,"_",BD255,"_",U255)</f>
        <v>0055-CPC-GA1-4.3.3.11.422-PS-SB-0002_A1_ER</v>
      </c>
      <c r="AQ255" s="21" t="s">
        <v>645</v>
      </c>
      <c r="AR255" s="21" t="s">
        <v>915</v>
      </c>
      <c r="AS255" s="21"/>
      <c r="AT255" s="21"/>
      <c r="AU255" s="21" t="s">
        <v>352</v>
      </c>
      <c r="AV255" s="21" t="s">
        <v>368</v>
      </c>
      <c r="AW255" s="21" t="str">
        <f>CONCATENATE(AQ255," ",AS255,CHAR(10),W255,CHAR(10),AU255)</f>
        <v>AFA&amp;FFS Marshalling cabinet KSPA 9030-01/TECON TU 4371-001-00159093-07 REV.5. 
4-11-JFMC-0001
Electrical circuits</v>
      </c>
      <c r="AX255" s="21" t="str">
        <f>CONCATENATE(AR255," ",AT255,CHAR(10),W255,CHAR(10),AV255)</f>
        <v>Контроллер для систем пожарной автоматики КСПА 9030-01/Текон, ТУ 4371-001-00159093-07 изм.5. Шкаф кроссовый АСПС и ПТ. 
4-11-JFMC-0001
Схема электрическая принципиальная</v>
      </c>
      <c r="AY255" s="14"/>
      <c r="AZ255" s="14" t="s">
        <v>798</v>
      </c>
      <c r="BA255" s="14" t="s">
        <v>600</v>
      </c>
      <c r="BB255" s="14" t="str">
        <f t="shared" si="239"/>
        <v>A1</v>
      </c>
      <c r="BC255" s="14" t="str">
        <f t="shared" si="248"/>
        <v>IFR</v>
      </c>
      <c r="BD255" s="14" t="str">
        <f>BB255</f>
        <v>A1</v>
      </c>
      <c r="BE255" s="14"/>
      <c r="BF255" s="14"/>
      <c r="BG255" s="20"/>
      <c r="BH255" s="14"/>
      <c r="BI255" s="14"/>
      <c r="BJ255" s="336">
        <v>44088</v>
      </c>
      <c r="BK255" s="336">
        <f ca="1">IF(BM255&gt;0,BL255,IF(BJ255&lt;TODAY(),TODAY()+10,BJ255))</f>
        <v>44001</v>
      </c>
      <c r="BL255" s="41">
        <v>44001</v>
      </c>
      <c r="BM255" s="14" t="s">
        <v>873</v>
      </c>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336">
        <f>WORKDAY(BJ255,20)</f>
        <v>44116</v>
      </c>
      <c r="CR255" s="336">
        <f ca="1">IF(BM255&gt;0,WORKDAY(BK255,20),"-")</f>
        <v>44029</v>
      </c>
      <c r="CS255" s="336">
        <v>44033</v>
      </c>
      <c r="CT255" s="325" t="s">
        <v>905</v>
      </c>
      <c r="CU255" s="143">
        <v>1</v>
      </c>
      <c r="CV255" s="41">
        <f>WORKDAY(CQ255,10)</f>
        <v>44130</v>
      </c>
      <c r="CW255" s="41">
        <f ca="1">IF(CT255&gt;0,WORKDAY(CR255,10),"-")</f>
        <v>44043</v>
      </c>
      <c r="CX255" s="14"/>
      <c r="CY255" s="14"/>
      <c r="CZ255" s="41" t="str">
        <f>IF(CY255&gt;0,WORKDAY(CV255,10),"-")</f>
        <v>-</v>
      </c>
      <c r="DA255" s="41" t="str">
        <f>IF(CY255&gt;0,WORKDAY(CW255,10),"-")</f>
        <v>-</v>
      </c>
      <c r="DB255" s="14"/>
      <c r="DC255" s="14"/>
      <c r="DD255" s="143"/>
      <c r="DE255" s="41" t="str">
        <f>IF(DC255&gt;0,WORKDAY(CZ255,10),"-")</f>
        <v>-</v>
      </c>
      <c r="DF255" s="41" t="str">
        <f>IF(DC255&gt;0,WORKDAY(DA255,10),"-")</f>
        <v>-</v>
      </c>
      <c r="DG255" s="14"/>
      <c r="DH255" s="14"/>
      <c r="DI255" s="41" t="str">
        <f>IF(DH255&gt;0,WORKDAY(DE255,10),"-")</f>
        <v>-</v>
      </c>
      <c r="DJ255" s="41" t="str">
        <f>IF(DH255&gt;0,WORKDAY(DF255,10),"-")</f>
        <v>-</v>
      </c>
      <c r="DK255" s="14"/>
      <c r="DL255" s="14"/>
      <c r="DM255" s="143"/>
      <c r="DN255" s="41" t="str">
        <f>IF(DL255&gt;0,WORKDAY(DI255,10),"-")</f>
        <v>-</v>
      </c>
      <c r="DO255" s="41" t="str">
        <f>IF(DL255&gt;0,WORKDAY(DJ255,10),"-")</f>
        <v>-</v>
      </c>
      <c r="DP255" s="14"/>
      <c r="DQ255" s="14"/>
      <c r="DR255" s="41" t="str">
        <f>IF(DQ255&gt;0,WORKDAY(DN255,10),"-")</f>
        <v>-</v>
      </c>
      <c r="DS255" s="41" t="str">
        <f>IF(DQ255&gt;0,WORKDAY(DO255,10),"-")</f>
        <v>-</v>
      </c>
      <c r="DT255" s="14"/>
      <c r="DU255" s="14"/>
      <c r="DV255" s="205"/>
      <c r="DW255" s="41" t="str">
        <f>IF(DU255&gt;0,WORKDAY(DR255,10),"-")</f>
        <v>-</v>
      </c>
      <c r="DX255" s="41" t="str">
        <f>IF(DU255&gt;0,WORKDAY(DS255,10),"-")</f>
        <v>-</v>
      </c>
      <c r="DY255" s="14"/>
      <c r="DZ255" s="14"/>
      <c r="EA255" s="41" t="str">
        <f>IF(DZ255&gt;0,WORKDAY(DW255,10),"-")</f>
        <v>-</v>
      </c>
      <c r="EB255" s="41" t="str">
        <f>IF(DZ255&gt;0,WORKDAY(DX255,10),"-")</f>
        <v>-</v>
      </c>
      <c r="EC255" s="14"/>
      <c r="ED255" s="14"/>
      <c r="EE255" s="205"/>
      <c r="EF255" s="41" t="str">
        <f>IF(ED255&gt;0,WORKDAY(EA255,10),"-")</f>
        <v>-</v>
      </c>
      <c r="EG255" s="41" t="str">
        <f>IF(ED255&gt;0,WORKDAY(EB255,10),"-")</f>
        <v>-</v>
      </c>
      <c r="EH255" s="14"/>
      <c r="EI255" s="14"/>
      <c r="EJ255" s="41" t="str">
        <f>IF(EI255&gt;0,WORKDAY(EF255,10),"-")</f>
        <v>-</v>
      </c>
      <c r="EK255" s="41" t="str">
        <f>IF(EI255&gt;0,WORKDAY(EG255,10),"-")</f>
        <v>-</v>
      </c>
      <c r="EL255" s="14"/>
      <c r="EM255" s="14"/>
      <c r="EN255" s="205"/>
      <c r="EO255" s="41" t="str">
        <f>IF(EM255&gt;0,WORKDAY(EJ255,10),"-")</f>
        <v>-</v>
      </c>
      <c r="EP255" s="41" t="str">
        <f>IF(EM255&gt;0,WORKDAY(EK255,10),"-")</f>
        <v>-</v>
      </c>
      <c r="EQ255" s="14"/>
      <c r="ER255" s="14"/>
      <c r="ES255" s="41" t="str">
        <f>IF(ER255&gt;0,WORKDAY(EO255,10),"-")</f>
        <v>-</v>
      </c>
      <c r="ET255" s="41" t="str">
        <f>IF(ER255&gt;0,WORKDAY(EP255,10),"-")</f>
        <v>-</v>
      </c>
      <c r="EU255" s="14"/>
      <c r="EV255" s="14"/>
      <c r="EW255" s="205"/>
      <c r="EX255" s="41" t="str">
        <f>IF(EV255&gt;0,WORKDAY(ES255,10),"-")</f>
        <v>-</v>
      </c>
      <c r="EY255" s="41" t="str">
        <f>IF(EV255&gt;0,WORKDAY(ET255,10),"-")</f>
        <v>-</v>
      </c>
      <c r="EZ255" s="14"/>
      <c r="FA255" s="14"/>
      <c r="FB255" s="41" t="str">
        <f>IF(FA255&gt;0,WORKDAY(EX255,10),"-")</f>
        <v>-</v>
      </c>
      <c r="FC255" s="41" t="str">
        <f>IF(FA255&gt;0,WORKDAY(EY255,10),"-")</f>
        <v>-</v>
      </c>
      <c r="FD255" s="14"/>
      <c r="FE255" s="14"/>
      <c r="FF255" s="295"/>
      <c r="FG255" s="41">
        <v>43643</v>
      </c>
      <c r="FH255" s="41">
        <f ca="1">IF(BK255&gt;0,IF(DH255&gt;0,WORKDAY(DG255,20),IF(CY255&gt;0,WORKDAY(CX255,30),IF(CT255&gt;0,WORKDAY(CS255,40),FG255))),"-")</f>
        <v>44089</v>
      </c>
      <c r="FI255" s="41"/>
      <c r="FJ255" s="14"/>
      <c r="FK255" s="41" t="str">
        <f>IF(FJ255&gt;0,WORKDAY(FG255,10),"-")</f>
        <v>-</v>
      </c>
      <c r="FL255" s="41" t="str">
        <f>IF(FJ255&gt;0,WORKDAY(FH255,10),"-")</f>
        <v>-</v>
      </c>
      <c r="FM255" s="14"/>
      <c r="FN255" s="14"/>
      <c r="FO255" s="143"/>
      <c r="FP255" s="41">
        <v>43643</v>
      </c>
      <c r="FQ255" s="41" t="str">
        <f>IF(BT255&gt;0,IF(DQ255&gt;0,WORKDAY(DP255,20),IF(DH255&gt;0,WORKDAY(DG255,30),IF(DC255&gt;0,WORKDAY(DB255,40),FP255))),"-")</f>
        <v>-</v>
      </c>
      <c r="FR255" s="14"/>
      <c r="FS255" s="14"/>
      <c r="FT255" s="41" t="str">
        <f>IF(FS255&gt;0,WORKDAY(FP255,10),"-")</f>
        <v>-</v>
      </c>
      <c r="FU255" s="41" t="str">
        <f>IF(FS255&gt;0,WORKDAY(FQ255,10),"-")</f>
        <v>-</v>
      </c>
      <c r="FV255" s="14"/>
      <c r="FW255" s="14"/>
      <c r="FX255" s="205"/>
      <c r="FY255" s="41">
        <v>43643</v>
      </c>
      <c r="FZ255" s="41" t="str">
        <f>IF(CC255&gt;0,IF(DZ255&gt;0,WORKDAY(DY255,20),IF(DQ255&gt;0,WORKDAY(DP255,30),IF(DL255&gt;0,WORKDAY(DK255,40),FY255))),"-")</f>
        <v>-</v>
      </c>
      <c r="GA255" s="14"/>
      <c r="GB255" s="14"/>
      <c r="GC255" s="41" t="str">
        <f>IF(GB255&gt;0,WORKDAY(FY255,10),"-")</f>
        <v>-</v>
      </c>
      <c r="GD255" s="41" t="str">
        <f>IF(GB255&gt;0,WORKDAY(FZ255,10),"-")</f>
        <v>-</v>
      </c>
      <c r="GE255" s="14"/>
      <c r="GF255" s="14"/>
      <c r="GG255" s="205"/>
      <c r="GH255" s="41"/>
      <c r="GI255" s="41"/>
      <c r="GJ255" s="14"/>
      <c r="GK255" s="14"/>
      <c r="GL255" s="41" t="str">
        <f>IF(GK255&gt;0,WORKDAY(GH255,10),"-")</f>
        <v>-</v>
      </c>
      <c r="GM255" s="41" t="str">
        <f>IF(GK255&gt;0,WORKDAY(GI255,10),"-")</f>
        <v>-</v>
      </c>
      <c r="GN255" s="14"/>
      <c r="GO255" s="14"/>
      <c r="GP255" s="228"/>
      <c r="GQ255" s="295"/>
      <c r="GR255" s="295"/>
      <c r="GS255" s="295"/>
      <c r="GT255" s="295"/>
      <c r="GU255" s="295"/>
      <c r="GV255" s="295"/>
      <c r="GW255" s="295"/>
      <c r="GX255" s="295"/>
      <c r="GY255" s="295"/>
      <c r="GZ255" s="147"/>
      <c r="HA255" s="143">
        <f t="shared" ca="1" si="214"/>
        <v>1</v>
      </c>
      <c r="HB255" s="44">
        <f t="shared" ca="1" si="215"/>
        <v>1.3819095477386936E-3</v>
      </c>
      <c r="HC255" s="44">
        <f t="shared" ca="1" si="216"/>
        <v>2.5125628140703518E-3</v>
      </c>
      <c r="HD255" s="44">
        <f t="shared" ca="1" si="217"/>
        <v>2.2357723577235778E-3</v>
      </c>
      <c r="HE255" s="44">
        <f t="shared" ca="1" si="218"/>
        <v>4.0650406504065045E-3</v>
      </c>
      <c r="HF255" s="44"/>
      <c r="HG255" s="44"/>
      <c r="HH255" s="261"/>
      <c r="HI255" s="14" t="str">
        <f t="shared" si="219"/>
        <v>GA</v>
      </c>
      <c r="HJ255" s="41">
        <f t="shared" si="220"/>
        <v>44001</v>
      </c>
      <c r="HK255" s="267" t="str">
        <f t="shared" si="221"/>
        <v>A1</v>
      </c>
      <c r="HL255" s="268" t="str">
        <f t="shared" si="222"/>
        <v>0055-P2-GA1-CPC-TRM-00508</v>
      </c>
      <c r="HM255" s="320">
        <v>1</v>
      </c>
      <c r="HN255" t="s">
        <v>839</v>
      </c>
      <c r="HO255" s="351">
        <f t="shared" si="223"/>
        <v>1</v>
      </c>
      <c r="HP255" s="351" t="str">
        <f t="shared" si="224"/>
        <v>не выгружено 00</v>
      </c>
      <c r="HQ255" s="351" t="str">
        <f t="shared" si="225"/>
        <v>выгружено A1</v>
      </c>
      <c r="HR255" s="351">
        <f t="shared" si="226"/>
        <v>1</v>
      </c>
      <c r="HS255" s="351" t="b">
        <f t="shared" si="227"/>
        <v>0</v>
      </c>
      <c r="HT255" s="351" t="str">
        <f t="shared" si="228"/>
        <v>Выпустить в 00</v>
      </c>
      <c r="HU255" s="351" t="str">
        <f t="shared" si="229"/>
        <v>0055-P2-CPC-GA1-TRM-00409</v>
      </c>
      <c r="HV255" s="351">
        <f t="shared" si="230"/>
        <v>44001</v>
      </c>
      <c r="HW255" s="351" t="str">
        <f t="shared" si="231"/>
        <v>0055-P2-CPC-GA1-TRM-00409</v>
      </c>
      <c r="HX255" s="351">
        <f t="shared" si="232"/>
        <v>44033</v>
      </c>
      <c r="HY255" s="364"/>
      <c r="HZ255" s="361" t="str">
        <f t="shared" si="233"/>
        <v>выгружено</v>
      </c>
      <c r="IA255" s="361" t="str">
        <f t="shared" si="234"/>
        <v>A1</v>
      </c>
      <c r="IB255" s="361">
        <f t="shared" si="235"/>
        <v>1</v>
      </c>
      <c r="IC255" s="361">
        <f t="shared" si="236"/>
        <v>1</v>
      </c>
      <c r="ID255" s="351" t="str">
        <f t="shared" si="237"/>
        <v>1</v>
      </c>
      <c r="IE255" s="351" t="s">
        <v>894</v>
      </c>
      <c r="IF255" s="356">
        <v>1</v>
      </c>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row>
    <row r="256" spans="1:287" s="1" customFormat="1" ht="57" customHeight="1">
      <c r="A256" s="15"/>
      <c r="B256" s="31" t="s">
        <v>164</v>
      </c>
      <c r="C256" s="31" t="s">
        <v>165</v>
      </c>
      <c r="D256" s="14"/>
      <c r="E256" s="14"/>
      <c r="F256" s="14"/>
      <c r="G256" s="14"/>
      <c r="H256" s="14" t="s">
        <v>723</v>
      </c>
      <c r="I256" s="14" t="s">
        <v>724</v>
      </c>
      <c r="J256" s="14"/>
      <c r="K256" s="14"/>
      <c r="L256" s="14"/>
      <c r="M256" s="14"/>
      <c r="N256" s="14"/>
      <c r="O256" s="14"/>
      <c r="P256" s="14" t="s">
        <v>727</v>
      </c>
      <c r="Q256" s="14" t="s">
        <v>728</v>
      </c>
      <c r="R256" s="14" t="s">
        <v>210</v>
      </c>
      <c r="S256" s="14" t="s">
        <v>401</v>
      </c>
      <c r="T256" s="14" t="s">
        <v>400</v>
      </c>
      <c r="U256" s="14" t="s">
        <v>166</v>
      </c>
      <c r="V256" s="14"/>
      <c r="W256" s="31" t="str">
        <f>CONCATENATE(X256,"-",Y256,"-",Z256,AA256,,AB256,"-",AC256)</f>
        <v>4-11-JFMC-0001</v>
      </c>
      <c r="X256" s="31">
        <v>4</v>
      </c>
      <c r="Y256" s="31" t="s">
        <v>190</v>
      </c>
      <c r="Z256" s="31" t="s">
        <v>338</v>
      </c>
      <c r="AA256" s="31" t="s">
        <v>333</v>
      </c>
      <c r="AB256" s="31"/>
      <c r="AC256" s="31" t="s">
        <v>194</v>
      </c>
      <c r="AD256" s="14"/>
      <c r="AE256" s="31">
        <v>3</v>
      </c>
      <c r="AF256" s="31" t="s">
        <v>189</v>
      </c>
      <c r="AG256" s="31" t="s">
        <v>190</v>
      </c>
      <c r="AH256" s="31">
        <v>422</v>
      </c>
      <c r="AI256" s="31" t="s">
        <v>198</v>
      </c>
      <c r="AJ256" s="14"/>
      <c r="AK256" s="14"/>
      <c r="AL256" s="14" t="s">
        <v>129</v>
      </c>
      <c r="AM256" s="14"/>
      <c r="AN256" s="14" t="s">
        <v>675</v>
      </c>
      <c r="AO256" s="14" t="str">
        <f>CONCATENATE("0055-",B256,"-",C256,"-","4",".",AE256,".",AF256,".",AG256,".",AH256,"-",AL256,".",AN256,"-",AI256)</f>
        <v>0055-CPC-GA1-4.3.3.11.422-PS.JH-0002</v>
      </c>
      <c r="AP256" s="14" t="str">
        <f>CONCATENATE("0055-",B256,"-",C256,"-","4",".",AE256,".",AF256,".",AG256,".",AH256,"-",AL256,"-",AN256,"-",AI256,"_",BD256,"_",U256)</f>
        <v>0055-CPC-GA1-4.3.3.11.422-PS-JH-0002_00_ER</v>
      </c>
      <c r="AQ256" s="21" t="s">
        <v>645</v>
      </c>
      <c r="AR256" s="21" t="s">
        <v>915</v>
      </c>
      <c r="AS256" s="21"/>
      <c r="AT256" s="21"/>
      <c r="AU256" s="21" t="s">
        <v>315</v>
      </c>
      <c r="AV256" s="21" t="s">
        <v>316</v>
      </c>
      <c r="AW256" s="21" t="str">
        <f>CONCATENATE(AQ256," ",AS256,CHAR(10),W256,CHAR(10),AU256)</f>
        <v>AFA&amp;FFS Marshalling cabinet KSPA 9030-01/TECON TU 4371-001-00159093-07 REV.5. 
4-11-JFMC-0001
Passport</v>
      </c>
      <c r="AX256" s="21" t="str">
        <f>CONCATENATE(AR256," ",AT256,CHAR(10),W256,CHAR(10),AV256)</f>
        <v>Контроллер для систем пожарной автоматики КСПА 9030-01/Текон, ТУ 4371-001-00159093-07 изм.5. Шкаф кроссовый АСПС и ПТ. 
4-11-JFMC-0001
Паспорт</v>
      </c>
      <c r="AY256" s="14"/>
      <c r="AZ256" s="14" t="s">
        <v>798</v>
      </c>
      <c r="BA256" s="14" t="s">
        <v>600</v>
      </c>
      <c r="BB256" s="14" t="str">
        <f t="shared" si="239"/>
        <v>00</v>
      </c>
      <c r="BC256" s="14" t="str">
        <f t="shared" si="248"/>
        <v>IFU</v>
      </c>
      <c r="BD256" s="14" t="str">
        <f>BB256</f>
        <v>00</v>
      </c>
      <c r="BE256" s="14"/>
      <c r="BF256" s="14"/>
      <c r="BG256" s="20"/>
      <c r="BH256" s="14"/>
      <c r="BI256" s="14"/>
      <c r="BJ256" s="336">
        <v>44088</v>
      </c>
      <c r="BK256" s="336">
        <f ca="1">IF(BM256&gt;0,BL256,IF(BJ256&lt;TODAY(),TODAY()+10,BJ256))</f>
        <v>43997</v>
      </c>
      <c r="BL256" s="41">
        <v>43997</v>
      </c>
      <c r="BM256" s="14" t="s">
        <v>866</v>
      </c>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336">
        <f>WORKDAY(BJ256,20)</f>
        <v>44116</v>
      </c>
      <c r="CR256" s="336">
        <f ca="1">IF(BM256&gt;0,WORKDAY(BK256,20),"-")</f>
        <v>44025</v>
      </c>
      <c r="CS256" s="336">
        <v>44013</v>
      </c>
      <c r="CT256" s="325" t="s">
        <v>903</v>
      </c>
      <c r="CU256" s="143">
        <v>3</v>
      </c>
      <c r="CV256" s="41">
        <f>WORKDAY(CQ256,10)</f>
        <v>44130</v>
      </c>
      <c r="CW256" s="41">
        <f ca="1">IF(CT256&gt;0,WORKDAY(CR256,10),"-")</f>
        <v>44039</v>
      </c>
      <c r="CX256" s="14"/>
      <c r="CY256" s="14"/>
      <c r="CZ256" s="41" t="str">
        <f>IF(CY256&gt;0,WORKDAY(CV256,10),"-")</f>
        <v>-</v>
      </c>
      <c r="DA256" s="41" t="str">
        <f>IF(CY256&gt;0,WORKDAY(CW256,10),"-")</f>
        <v>-</v>
      </c>
      <c r="DB256" s="14"/>
      <c r="DC256" s="14"/>
      <c r="DD256" s="143"/>
      <c r="DE256" s="41" t="str">
        <f>IF(DC256&gt;0,WORKDAY(CZ256,10),"-")</f>
        <v>-</v>
      </c>
      <c r="DF256" s="41" t="str">
        <f>IF(DC256&gt;0,WORKDAY(DA256,10),"-")</f>
        <v>-</v>
      </c>
      <c r="DG256" s="14"/>
      <c r="DH256" s="14"/>
      <c r="DI256" s="41" t="str">
        <f>IF(DH256&gt;0,WORKDAY(DE256,10),"-")</f>
        <v>-</v>
      </c>
      <c r="DJ256" s="41" t="str">
        <f>IF(DH256&gt;0,WORKDAY(DF256,10),"-")</f>
        <v>-</v>
      </c>
      <c r="DK256" s="14"/>
      <c r="DL256" s="14"/>
      <c r="DM256" s="143"/>
      <c r="DN256" s="41" t="str">
        <f>IF(DL256&gt;0,WORKDAY(DI256,10),"-")</f>
        <v>-</v>
      </c>
      <c r="DO256" s="41" t="str">
        <f>IF(DL256&gt;0,WORKDAY(DJ256,10),"-")</f>
        <v>-</v>
      </c>
      <c r="DP256" s="14"/>
      <c r="DQ256" s="14"/>
      <c r="DR256" s="41" t="str">
        <f>IF(DQ256&gt;0,WORKDAY(DN256,10),"-")</f>
        <v>-</v>
      </c>
      <c r="DS256" s="41" t="str">
        <f>IF(DQ256&gt;0,WORKDAY(DO256,10),"-")</f>
        <v>-</v>
      </c>
      <c r="DT256" s="14"/>
      <c r="DU256" s="14"/>
      <c r="DV256" s="205"/>
      <c r="DW256" s="41" t="str">
        <f>IF(DU256&gt;0,WORKDAY(DR256,10),"-")</f>
        <v>-</v>
      </c>
      <c r="DX256" s="41" t="str">
        <f>IF(DU256&gt;0,WORKDAY(DS256,10),"-")</f>
        <v>-</v>
      </c>
      <c r="DY256" s="14"/>
      <c r="DZ256" s="14"/>
      <c r="EA256" s="41" t="str">
        <f>IF(DZ256&gt;0,WORKDAY(DW256,10),"-")</f>
        <v>-</v>
      </c>
      <c r="EB256" s="41" t="str">
        <f>IF(DZ256&gt;0,WORKDAY(DX256,10),"-")</f>
        <v>-</v>
      </c>
      <c r="EC256" s="14"/>
      <c r="ED256" s="14"/>
      <c r="EE256" s="205"/>
      <c r="EF256" s="41" t="str">
        <f>IF(ED256&gt;0,WORKDAY(EA256,10),"-")</f>
        <v>-</v>
      </c>
      <c r="EG256" s="41" t="str">
        <f>IF(ED256&gt;0,WORKDAY(EB256,10),"-")</f>
        <v>-</v>
      </c>
      <c r="EH256" s="14"/>
      <c r="EI256" s="14"/>
      <c r="EJ256" s="41" t="str">
        <f>IF(EI256&gt;0,WORKDAY(EF256,10),"-")</f>
        <v>-</v>
      </c>
      <c r="EK256" s="41" t="str">
        <f>IF(EI256&gt;0,WORKDAY(EG256,10),"-")</f>
        <v>-</v>
      </c>
      <c r="EL256" s="14"/>
      <c r="EM256" s="14"/>
      <c r="EN256" s="205"/>
      <c r="EO256" s="41" t="str">
        <f>IF(EM256&gt;0,WORKDAY(EJ256,10),"-")</f>
        <v>-</v>
      </c>
      <c r="EP256" s="41" t="str">
        <f>IF(EM256&gt;0,WORKDAY(EK256,10),"-")</f>
        <v>-</v>
      </c>
      <c r="EQ256" s="14"/>
      <c r="ER256" s="14"/>
      <c r="ES256" s="41" t="str">
        <f>IF(ER256&gt;0,WORKDAY(EO256,10),"-")</f>
        <v>-</v>
      </c>
      <c r="ET256" s="41" t="str">
        <f>IF(ER256&gt;0,WORKDAY(EP256,10),"-")</f>
        <v>-</v>
      </c>
      <c r="EU256" s="14"/>
      <c r="EV256" s="14"/>
      <c r="EW256" s="205"/>
      <c r="EX256" s="41" t="str">
        <f>IF(EV256&gt;0,WORKDAY(ES256,10),"-")</f>
        <v>-</v>
      </c>
      <c r="EY256" s="41" t="str">
        <f>IF(EV256&gt;0,WORKDAY(ET256,10),"-")</f>
        <v>-</v>
      </c>
      <c r="EZ256" s="14"/>
      <c r="FA256" s="14"/>
      <c r="FB256" s="41" t="str">
        <f>IF(FA256&gt;0,WORKDAY(EX256,10),"-")</f>
        <v>-</v>
      </c>
      <c r="FC256" s="41" t="str">
        <f>IF(FA256&gt;0,WORKDAY(EY256,10),"-")</f>
        <v>-</v>
      </c>
      <c r="FD256" s="14"/>
      <c r="FE256" s="14"/>
      <c r="FF256" s="295"/>
      <c r="FG256" s="41">
        <v>43643</v>
      </c>
      <c r="FH256" s="41">
        <f ca="1">IF(BK256&gt;0,IF(DH256&gt;0,WORKDAY(DG256,20),IF(CY256&gt;0,WORKDAY(CX256,30),IF(CT256&gt;0,WORKDAY(CS256,40),FG256))),"-")</f>
        <v>44069</v>
      </c>
      <c r="FI256" s="14">
        <v>44088</v>
      </c>
      <c r="FJ256" s="14" t="s">
        <v>924</v>
      </c>
      <c r="FK256" s="41">
        <f>IF(FJ256&gt;0,WORKDAY(FG256,10),"-")</f>
        <v>43657</v>
      </c>
      <c r="FL256" s="41">
        <f ca="1">IF(FJ256&gt;0,WORKDAY(FH256,10),"-")</f>
        <v>44083</v>
      </c>
      <c r="FM256" s="14"/>
      <c r="FN256" s="14"/>
      <c r="FO256" s="143"/>
      <c r="FP256" s="41">
        <v>43643</v>
      </c>
      <c r="FQ256" s="41" t="str">
        <f>IF(BT256&gt;0,IF(DQ256&gt;0,WORKDAY(DP256,20),IF(DH256&gt;0,WORKDAY(DG256,30),IF(DC256&gt;0,WORKDAY(DB256,40),FP256))),"-")</f>
        <v>-</v>
      </c>
      <c r="FR256" s="14"/>
      <c r="FS256" s="14"/>
      <c r="FT256" s="41" t="str">
        <f>IF(FS256&gt;0,WORKDAY(FP256,10),"-")</f>
        <v>-</v>
      </c>
      <c r="FU256" s="41" t="str">
        <f>IF(FS256&gt;0,WORKDAY(FQ256,10),"-")</f>
        <v>-</v>
      </c>
      <c r="FV256" s="14"/>
      <c r="FW256" s="14"/>
      <c r="FX256" s="205"/>
      <c r="FY256" s="41">
        <v>43643</v>
      </c>
      <c r="FZ256" s="41" t="str">
        <f>IF(CC256&gt;0,IF(DZ256&gt;0,WORKDAY(DY256,20),IF(DQ256&gt;0,WORKDAY(DP256,30),IF(DL256&gt;0,WORKDAY(DK256,40),FY256))),"-")</f>
        <v>-</v>
      </c>
      <c r="GA256" s="14"/>
      <c r="GB256" s="14"/>
      <c r="GC256" s="41" t="str">
        <f>IF(GB256&gt;0,WORKDAY(FY256,10),"-")</f>
        <v>-</v>
      </c>
      <c r="GD256" s="41" t="str">
        <f>IF(GB256&gt;0,WORKDAY(FZ256,10),"-")</f>
        <v>-</v>
      </c>
      <c r="GE256" s="14"/>
      <c r="GF256" s="14"/>
      <c r="GG256" s="205"/>
      <c r="GH256" s="41"/>
      <c r="GI256" s="41"/>
      <c r="GJ256" s="14"/>
      <c r="GK256" s="14"/>
      <c r="GL256" s="41" t="str">
        <f>IF(GK256&gt;0,WORKDAY(GH256,10),"-")</f>
        <v>-</v>
      </c>
      <c r="GM256" s="41" t="str">
        <f>IF(GK256&gt;0,WORKDAY(GI256,10),"-")</f>
        <v>-</v>
      </c>
      <c r="GN256" s="14"/>
      <c r="GO256" s="14"/>
      <c r="GP256" s="228"/>
      <c r="GQ256" s="295"/>
      <c r="GR256" s="295"/>
      <c r="GS256" s="295"/>
      <c r="GT256" s="295"/>
      <c r="GU256" s="295"/>
      <c r="GV256" s="295"/>
      <c r="GW256" s="295"/>
      <c r="GX256" s="295"/>
      <c r="GY256" s="295"/>
      <c r="GZ256" s="147"/>
      <c r="HA256" s="143">
        <f t="shared" ca="1" si="214"/>
        <v>1</v>
      </c>
      <c r="HB256" s="44">
        <f t="shared" ca="1" si="215"/>
        <v>2.5125628140703518E-3</v>
      </c>
      <c r="HC256" s="44">
        <f t="shared" ca="1" si="216"/>
        <v>2.5125628140703518E-3</v>
      </c>
      <c r="HD256" s="44">
        <f t="shared" ca="1" si="217"/>
        <v>4.0650406504065045E-3</v>
      </c>
      <c r="HE256" s="44">
        <f t="shared" ca="1" si="218"/>
        <v>4.0650406504065045E-3</v>
      </c>
      <c r="HF256" s="44"/>
      <c r="HG256" s="44"/>
      <c r="HH256" s="261"/>
      <c r="HI256" s="14" t="str">
        <f t="shared" si="219"/>
        <v>rev. 00</v>
      </c>
      <c r="HJ256" s="41">
        <f t="shared" si="220"/>
        <v>44088</v>
      </c>
      <c r="HK256" s="267" t="str">
        <f t="shared" si="221"/>
        <v>00</v>
      </c>
      <c r="HL256" s="268" t="str">
        <f t="shared" si="222"/>
        <v>0055-P2-CPC-GA1-TRM-00581</v>
      </c>
      <c r="HM256" s="320">
        <v>1</v>
      </c>
      <c r="HN256" t="s">
        <v>839</v>
      </c>
      <c r="HO256" s="351">
        <f t="shared" si="223"/>
        <v>3</v>
      </c>
      <c r="HP256" s="351" t="str">
        <f t="shared" si="224"/>
        <v>ожидание 00</v>
      </c>
      <c r="HQ256" s="351" t="str">
        <f t="shared" si="225"/>
        <v>выгружено 00</v>
      </c>
      <c r="HR256" s="351" t="str">
        <f t="shared" si="226"/>
        <v>ожидание 00</v>
      </c>
      <c r="HS256" s="351" t="b">
        <f t="shared" si="227"/>
        <v>0</v>
      </c>
      <c r="HT256" s="351" t="str">
        <f t="shared" si="228"/>
        <v>ожидание замечаний</v>
      </c>
      <c r="HU256" s="351" t="str">
        <f t="shared" si="229"/>
        <v>0055-P2-CPC-GA1-TRM-00396</v>
      </c>
      <c r="HV256" s="351">
        <f t="shared" si="230"/>
        <v>44088</v>
      </c>
      <c r="HW256" s="351" t="str">
        <f t="shared" si="231"/>
        <v>ожидание 00</v>
      </c>
      <c r="HX256" s="351" t="str">
        <f t="shared" si="232"/>
        <v>ожидание 00</v>
      </c>
      <c r="HY256" s="364"/>
      <c r="HZ256" s="361" t="str">
        <f t="shared" si="233"/>
        <v>выгружено</v>
      </c>
      <c r="IA256" s="361" t="str">
        <f t="shared" si="234"/>
        <v>00</v>
      </c>
      <c r="IB256" s="361" t="str">
        <f t="shared" si="235"/>
        <v>ожидание замечаний к ревизии</v>
      </c>
      <c r="IC256" s="361" t="str">
        <f t="shared" si="236"/>
        <v>00</v>
      </c>
      <c r="ID256" s="351" t="str">
        <f t="shared" si="237"/>
        <v>1</v>
      </c>
      <c r="IE256" s="351" t="s">
        <v>894</v>
      </c>
      <c r="IF256" s="356">
        <v>1</v>
      </c>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row>
    <row r="257" spans="1:287" s="27" customFormat="1" ht="15" customHeight="1">
      <c r="A257" s="15"/>
      <c r="B257" s="32"/>
      <c r="C257" s="32"/>
      <c r="D257" s="26"/>
      <c r="E257" s="26"/>
      <c r="F257" s="26"/>
      <c r="G257" s="26"/>
      <c r="H257" s="26"/>
      <c r="I257" s="26"/>
      <c r="J257" s="26"/>
      <c r="K257" s="26"/>
      <c r="L257" s="26"/>
      <c r="M257" s="26"/>
      <c r="N257" s="26"/>
      <c r="O257" s="26"/>
      <c r="P257" s="26"/>
      <c r="Q257" s="26"/>
      <c r="R257" s="26"/>
      <c r="S257" s="26"/>
      <c r="T257" s="26"/>
      <c r="U257" s="26"/>
      <c r="V257" s="26"/>
      <c r="W257" s="32"/>
      <c r="X257" s="32"/>
      <c r="Y257" s="32"/>
      <c r="Z257" s="32"/>
      <c r="AA257" s="32"/>
      <c r="AB257" s="32"/>
      <c r="AC257" s="32"/>
      <c r="AD257" s="26"/>
      <c r="AE257" s="32"/>
      <c r="AF257" s="32"/>
      <c r="AG257" s="32"/>
      <c r="AH257" s="32"/>
      <c r="AI257" s="32"/>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341"/>
      <c r="BK257" s="341"/>
      <c r="BL257" s="163"/>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338"/>
      <c r="CR257" s="338"/>
      <c r="CS257" s="338"/>
      <c r="CT257" s="326"/>
      <c r="CU257" s="219"/>
      <c r="CV257" s="26"/>
      <c r="CW257" s="26"/>
      <c r="CX257" s="26"/>
      <c r="CY257" s="26"/>
      <c r="CZ257" s="26"/>
      <c r="DA257" s="26"/>
      <c r="DB257" s="26"/>
      <c r="DC257" s="26"/>
      <c r="DD257" s="219"/>
      <c r="DE257" s="26"/>
      <c r="DF257" s="26"/>
      <c r="DG257" s="26"/>
      <c r="DH257" s="26"/>
      <c r="DI257" s="26"/>
      <c r="DJ257" s="26"/>
      <c r="DK257" s="26"/>
      <c r="DL257" s="26"/>
      <c r="DM257" s="219"/>
      <c r="DN257" s="26"/>
      <c r="DO257" s="26"/>
      <c r="DP257" s="26"/>
      <c r="DQ257" s="26"/>
      <c r="DR257" s="26"/>
      <c r="DS257" s="26"/>
      <c r="DT257" s="26"/>
      <c r="DU257" s="26"/>
      <c r="DV257" s="229"/>
      <c r="DW257" s="26"/>
      <c r="DX257" s="26"/>
      <c r="DY257" s="26"/>
      <c r="DZ257" s="26"/>
      <c r="EA257" s="26"/>
      <c r="EB257" s="26"/>
      <c r="EC257" s="26"/>
      <c r="ED257" s="26"/>
      <c r="EE257" s="229"/>
      <c r="EF257" s="26"/>
      <c r="EG257" s="26"/>
      <c r="EH257" s="26"/>
      <c r="EI257" s="26"/>
      <c r="EJ257" s="26"/>
      <c r="EK257" s="26"/>
      <c r="EL257" s="26"/>
      <c r="EM257" s="26"/>
      <c r="EN257" s="229"/>
      <c r="EO257" s="26"/>
      <c r="EP257" s="26"/>
      <c r="EQ257" s="26"/>
      <c r="ER257" s="26"/>
      <c r="ES257" s="26"/>
      <c r="ET257" s="26"/>
      <c r="EU257" s="26"/>
      <c r="EV257" s="26"/>
      <c r="EW257" s="229"/>
      <c r="EX257" s="26"/>
      <c r="EY257" s="26"/>
      <c r="EZ257" s="26"/>
      <c r="FA257" s="26"/>
      <c r="FB257" s="26"/>
      <c r="FC257" s="26"/>
      <c r="FD257" s="26"/>
      <c r="FE257" s="26"/>
      <c r="FF257" s="229"/>
      <c r="FG257" s="26"/>
      <c r="FH257" s="26"/>
      <c r="FI257" s="26"/>
      <c r="FJ257" s="26"/>
      <c r="FK257" s="26"/>
      <c r="FL257" s="26"/>
      <c r="FM257" s="26"/>
      <c r="FN257" s="26"/>
      <c r="FO257" s="219"/>
      <c r="FP257" s="26"/>
      <c r="FQ257" s="26"/>
      <c r="FR257" s="26"/>
      <c r="FS257" s="26"/>
      <c r="FT257" s="26"/>
      <c r="FU257" s="26"/>
      <c r="FV257" s="26"/>
      <c r="FW257" s="26"/>
      <c r="FX257" s="229"/>
      <c r="FY257" s="26"/>
      <c r="FZ257" s="26"/>
      <c r="GA257" s="26"/>
      <c r="GB257" s="26"/>
      <c r="GC257" s="26"/>
      <c r="GD257" s="26"/>
      <c r="GE257" s="26"/>
      <c r="GF257" s="26"/>
      <c r="GG257" s="229"/>
      <c r="GH257" s="26"/>
      <c r="GI257" s="26"/>
      <c r="GJ257" s="26"/>
      <c r="GK257" s="26"/>
      <c r="GL257" s="26"/>
      <c r="GM257" s="26"/>
      <c r="GN257" s="26"/>
      <c r="GO257" s="26"/>
      <c r="GP257" s="229"/>
      <c r="GQ257" s="229"/>
      <c r="GR257" s="229"/>
      <c r="GS257" s="229"/>
      <c r="GT257" s="229"/>
      <c r="GU257" s="229"/>
      <c r="GV257" s="229"/>
      <c r="GW257" s="229"/>
      <c r="GX257" s="229"/>
      <c r="GY257" s="229"/>
      <c r="GZ257" s="229"/>
      <c r="HA257" s="143">
        <f t="shared" si="214"/>
        <v>0</v>
      </c>
      <c r="HB257" s="44">
        <f t="shared" si="215"/>
        <v>0</v>
      </c>
      <c r="HC257" s="44">
        <f t="shared" si="216"/>
        <v>0</v>
      </c>
      <c r="HD257" s="44">
        <f t="shared" si="217"/>
        <v>0</v>
      </c>
      <c r="HE257" s="44">
        <f t="shared" si="218"/>
        <v>0</v>
      </c>
      <c r="HF257" s="44"/>
      <c r="HG257" s="26"/>
      <c r="HH257" s="262"/>
      <c r="HI257" s="14" t="str">
        <f t="shared" si="219"/>
        <v>не выпущено</v>
      </c>
      <c r="HJ257" s="41" t="str">
        <f t="shared" si="220"/>
        <v>-</v>
      </c>
      <c r="HK257" s="267" t="str">
        <f t="shared" si="221"/>
        <v>-</v>
      </c>
      <c r="HL257" s="268" t="str">
        <f t="shared" si="222"/>
        <v>-</v>
      </c>
      <c r="HM257" s="320">
        <v>1</v>
      </c>
      <c r="HN257"/>
      <c r="HO257" s="351" t="str">
        <f t="shared" si="223"/>
        <v>---/---</v>
      </c>
      <c r="HP257" s="351" t="str">
        <f t="shared" si="224"/>
        <v>---/---</v>
      </c>
      <c r="HQ257" s="351" t="str">
        <f t="shared" si="225"/>
        <v>---/---</v>
      </c>
      <c r="HR257" s="351" t="str">
        <f t="shared" si="226"/>
        <v>---/---</v>
      </c>
      <c r="HS257" s="351" t="b">
        <f t="shared" si="227"/>
        <v>0</v>
      </c>
      <c r="HT257" s="351" t="str">
        <f t="shared" si="228"/>
        <v>---/---</v>
      </c>
      <c r="HU257" s="351" t="str">
        <f t="shared" si="229"/>
        <v>---/---</v>
      </c>
      <c r="HV257" s="351" t="str">
        <f t="shared" si="230"/>
        <v>---/---</v>
      </c>
      <c r="HW257" s="351" t="str">
        <f t="shared" si="231"/>
        <v>---/---</v>
      </c>
      <c r="HX257" s="351" t="str">
        <f t="shared" si="232"/>
        <v>---/---</v>
      </c>
      <c r="HY257" s="364"/>
      <c r="HZ257" s="361" t="str">
        <f t="shared" si="233"/>
        <v>---/---</v>
      </c>
      <c r="IA257" s="361" t="str">
        <f t="shared" si="234"/>
        <v>---/---</v>
      </c>
      <c r="IB257" s="361" t="str">
        <f t="shared" si="235"/>
        <v>---/---</v>
      </c>
      <c r="IC257" s="361" t="str">
        <f t="shared" si="236"/>
        <v>---/---</v>
      </c>
      <c r="ID257" s="351" t="str">
        <f t="shared" si="237"/>
        <v>---/---</v>
      </c>
      <c r="IE257" s="351" t="s">
        <v>897</v>
      </c>
      <c r="IF257" s="356"/>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row>
    <row r="258" spans="1:287" s="1" customFormat="1" ht="45" customHeight="1">
      <c r="A258" s="15"/>
      <c r="B258" s="32"/>
      <c r="C258" s="32"/>
      <c r="D258" s="26"/>
      <c r="E258" s="26"/>
      <c r="F258" s="26"/>
      <c r="G258" s="26"/>
      <c r="H258" s="26"/>
      <c r="I258" s="26"/>
      <c r="J258" s="26"/>
      <c r="K258" s="26"/>
      <c r="L258" s="26"/>
      <c r="M258" s="26"/>
      <c r="N258" s="26"/>
      <c r="O258" s="26"/>
      <c r="P258" s="26"/>
      <c r="Q258" s="26"/>
      <c r="R258" s="26"/>
      <c r="S258" s="26"/>
      <c r="T258" s="26"/>
      <c r="U258" s="26"/>
      <c r="V258" s="26"/>
      <c r="W258" s="32"/>
      <c r="X258" s="32"/>
      <c r="Y258" s="32"/>
      <c r="Z258" s="32"/>
      <c r="AA258" s="32"/>
      <c r="AB258" s="32"/>
      <c r="AC258" s="32"/>
      <c r="AD258" s="26"/>
      <c r="AE258" s="32"/>
      <c r="AF258" s="32"/>
      <c r="AG258" s="32"/>
      <c r="AH258" s="32"/>
      <c r="AI258" s="32"/>
      <c r="AJ258" s="26"/>
      <c r="AK258" s="26"/>
      <c r="AL258" s="26"/>
      <c r="AM258" s="26"/>
      <c r="AN258" s="26"/>
      <c r="AO258" s="26"/>
      <c r="AP258" s="26"/>
      <c r="AQ258" s="162" t="s">
        <v>761</v>
      </c>
      <c r="AR258" s="162" t="s">
        <v>762</v>
      </c>
      <c r="AS258" s="162"/>
      <c r="AT258" s="162"/>
      <c r="AU258" s="162" t="s">
        <v>763</v>
      </c>
      <c r="AV258" s="162" t="s">
        <v>764</v>
      </c>
      <c r="AW258" s="162" t="s">
        <v>763</v>
      </c>
      <c r="AX258" s="162" t="s">
        <v>764</v>
      </c>
      <c r="AY258" s="26"/>
      <c r="AZ258" s="26"/>
      <c r="BA258" s="26"/>
      <c r="BB258" s="26"/>
      <c r="BC258" s="26"/>
      <c r="BD258" s="26"/>
      <c r="BE258" s="26"/>
      <c r="BF258" s="26"/>
      <c r="BG258" s="26"/>
      <c r="BH258" s="26"/>
      <c r="BI258" s="26"/>
      <c r="BJ258" s="341"/>
      <c r="BK258" s="341"/>
      <c r="BL258" s="163"/>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338"/>
      <c r="CR258" s="338"/>
      <c r="CS258" s="338"/>
      <c r="CT258" s="326"/>
      <c r="CU258" s="219"/>
      <c r="CV258" s="26"/>
      <c r="CW258" s="26"/>
      <c r="CX258" s="26"/>
      <c r="CY258" s="26"/>
      <c r="CZ258" s="26"/>
      <c r="DA258" s="26"/>
      <c r="DB258" s="26"/>
      <c r="DC258" s="26"/>
      <c r="DD258" s="219"/>
      <c r="DE258" s="26"/>
      <c r="DF258" s="26"/>
      <c r="DG258" s="26"/>
      <c r="DH258" s="26"/>
      <c r="DI258" s="26"/>
      <c r="DJ258" s="26"/>
      <c r="DK258" s="26"/>
      <c r="DL258" s="26"/>
      <c r="DM258" s="219"/>
      <c r="DN258" s="26"/>
      <c r="DO258" s="26"/>
      <c r="DP258" s="26"/>
      <c r="DQ258" s="26"/>
      <c r="DR258" s="26"/>
      <c r="DS258" s="26"/>
      <c r="DT258" s="26"/>
      <c r="DU258" s="26"/>
      <c r="DV258" s="229"/>
      <c r="DW258" s="26"/>
      <c r="DX258" s="26"/>
      <c r="DY258" s="26"/>
      <c r="DZ258" s="26"/>
      <c r="EA258" s="26"/>
      <c r="EB258" s="26"/>
      <c r="EC258" s="26"/>
      <c r="ED258" s="26"/>
      <c r="EE258" s="229"/>
      <c r="EF258" s="26"/>
      <c r="EG258" s="26"/>
      <c r="EH258" s="26"/>
      <c r="EI258" s="26"/>
      <c r="EJ258" s="26"/>
      <c r="EK258" s="26"/>
      <c r="EL258" s="26"/>
      <c r="EM258" s="26"/>
      <c r="EN258" s="229"/>
      <c r="EO258" s="26"/>
      <c r="EP258" s="26"/>
      <c r="EQ258" s="26"/>
      <c r="ER258" s="26"/>
      <c r="ES258" s="26"/>
      <c r="ET258" s="26"/>
      <c r="EU258" s="26"/>
      <c r="EV258" s="26"/>
      <c r="EW258" s="229"/>
      <c r="EX258" s="26"/>
      <c r="EY258" s="26"/>
      <c r="EZ258" s="26"/>
      <c r="FA258" s="26"/>
      <c r="FB258" s="26"/>
      <c r="FC258" s="26"/>
      <c r="FD258" s="26"/>
      <c r="FE258" s="26"/>
      <c r="FF258" s="229"/>
      <c r="FG258" s="163" t="s">
        <v>385</v>
      </c>
      <c r="FH258" s="163" t="str">
        <f t="shared" ref="FH258:FH263" si="249">IF(BK258&gt;0,IF(DH258&gt;0,WORKDAY(DG258,20),IF(CY258&gt;0,WORKDAY(CX258,30),IF(CT258&gt;0,WORKDAY(CS258,40),FG258))),"-")</f>
        <v>-</v>
      </c>
      <c r="FI258" s="26"/>
      <c r="FJ258" s="26"/>
      <c r="FK258" s="26"/>
      <c r="FL258" s="26"/>
      <c r="FM258" s="26"/>
      <c r="FN258" s="26"/>
      <c r="FO258" s="219"/>
      <c r="FP258" s="163" t="s">
        <v>385</v>
      </c>
      <c r="FQ258" s="163" t="str">
        <f t="shared" ref="FQ258:FQ263" si="250">IF(BT258&gt;0,IF(DQ258&gt;0,WORKDAY(DP258,20),IF(DH258&gt;0,WORKDAY(DG258,30),IF(DC258&gt;0,WORKDAY(DB258,40),FP258))),"-")</f>
        <v>-</v>
      </c>
      <c r="FR258" s="26"/>
      <c r="FS258" s="26"/>
      <c r="FT258" s="26"/>
      <c r="FU258" s="26"/>
      <c r="FV258" s="26"/>
      <c r="FW258" s="26"/>
      <c r="FX258" s="229"/>
      <c r="FY258" s="163" t="s">
        <v>385</v>
      </c>
      <c r="FZ258" s="163" t="str">
        <f t="shared" ref="FZ258:FZ263" si="251">IF(CC258&gt;0,IF(DZ258&gt;0,WORKDAY(DY258,20),IF(DQ258&gt;0,WORKDAY(DP258,30),IF(DL258&gt;0,WORKDAY(DK258,40),FY258))),"-")</f>
        <v>-</v>
      </c>
      <c r="GA258" s="26"/>
      <c r="GB258" s="26"/>
      <c r="GC258" s="26"/>
      <c r="GD258" s="26"/>
      <c r="GE258" s="26"/>
      <c r="GF258" s="26"/>
      <c r="GG258" s="229"/>
      <c r="GH258" s="163"/>
      <c r="GI258" s="163"/>
      <c r="GJ258" s="26"/>
      <c r="GK258" s="26"/>
      <c r="GL258" s="26"/>
      <c r="GM258" s="26"/>
      <c r="GN258" s="26"/>
      <c r="GO258" s="26"/>
      <c r="GP258" s="229"/>
      <c r="GQ258" s="229"/>
      <c r="GR258" s="229"/>
      <c r="GS258" s="229"/>
      <c r="GT258" s="229"/>
      <c r="GU258" s="229"/>
      <c r="GV258" s="229"/>
      <c r="GW258" s="229"/>
      <c r="GX258" s="229"/>
      <c r="GY258" s="229"/>
      <c r="GZ258" s="229"/>
      <c r="HA258" s="143">
        <f t="shared" si="214"/>
        <v>0</v>
      </c>
      <c r="HB258" s="44">
        <f t="shared" si="215"/>
        <v>0</v>
      </c>
      <c r="HC258" s="164">
        <f t="shared" si="216"/>
        <v>0</v>
      </c>
      <c r="HD258" s="44">
        <f t="shared" si="217"/>
        <v>0</v>
      </c>
      <c r="HE258" s="44">
        <f t="shared" si="218"/>
        <v>0</v>
      </c>
      <c r="HF258" s="164"/>
      <c r="HG258" s="26"/>
      <c r="HH258" s="262"/>
      <c r="HI258" s="14" t="str">
        <f t="shared" si="219"/>
        <v>не выпущено</v>
      </c>
      <c r="HJ258" s="41" t="str">
        <f t="shared" si="220"/>
        <v>-</v>
      </c>
      <c r="HK258" s="267" t="str">
        <f t="shared" si="221"/>
        <v>-</v>
      </c>
      <c r="HL258" s="268" t="str">
        <f t="shared" si="222"/>
        <v>-</v>
      </c>
      <c r="HM258" s="320">
        <v>1</v>
      </c>
      <c r="HN258"/>
      <c r="HO258" s="351" t="str">
        <f t="shared" si="223"/>
        <v>---/---</v>
      </c>
      <c r="HP258" s="351" t="str">
        <f t="shared" si="224"/>
        <v>---/---</v>
      </c>
      <c r="HQ258" s="351" t="str">
        <f t="shared" si="225"/>
        <v>---/---</v>
      </c>
      <c r="HR258" s="351" t="str">
        <f t="shared" si="226"/>
        <v>---/---</v>
      </c>
      <c r="HS258" s="351" t="b">
        <f t="shared" si="227"/>
        <v>0</v>
      </c>
      <c r="HT258" s="351" t="str">
        <f t="shared" si="228"/>
        <v>---/---</v>
      </c>
      <c r="HU258" s="351" t="str">
        <f t="shared" si="229"/>
        <v>---/---</v>
      </c>
      <c r="HV258" s="351" t="str">
        <f t="shared" si="230"/>
        <v>---/---</v>
      </c>
      <c r="HW258" s="351" t="str">
        <f t="shared" si="231"/>
        <v>---/---</v>
      </c>
      <c r="HX258" s="351" t="str">
        <f t="shared" si="232"/>
        <v>---/---</v>
      </c>
      <c r="HY258" s="364"/>
      <c r="HZ258" s="361" t="str">
        <f t="shared" si="233"/>
        <v>---/---</v>
      </c>
      <c r="IA258" s="361" t="str">
        <f t="shared" si="234"/>
        <v>---/---</v>
      </c>
      <c r="IB258" s="361" t="str">
        <f t="shared" si="235"/>
        <v>---/---</v>
      </c>
      <c r="IC258" s="361" t="str">
        <f t="shared" si="236"/>
        <v>---/---</v>
      </c>
      <c r="ID258" s="351" t="str">
        <f t="shared" si="237"/>
        <v>---/---</v>
      </c>
      <c r="IE258" s="351" t="s">
        <v>897</v>
      </c>
      <c r="IF258" s="356"/>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row>
    <row r="259" spans="1:287" s="1" customFormat="1" ht="42.75" customHeight="1">
      <c r="A259" s="15"/>
      <c r="B259" s="31" t="s">
        <v>164</v>
      </c>
      <c r="C259" s="31" t="s">
        <v>165</v>
      </c>
      <c r="D259" s="14"/>
      <c r="E259" s="14"/>
      <c r="F259" s="14"/>
      <c r="G259" s="14"/>
      <c r="H259" s="14" t="s">
        <v>723</v>
      </c>
      <c r="I259" s="14" t="s">
        <v>724</v>
      </c>
      <c r="J259" s="14"/>
      <c r="K259" s="14"/>
      <c r="L259" s="14"/>
      <c r="M259" s="14"/>
      <c r="N259" s="14"/>
      <c r="O259" s="14"/>
      <c r="P259" s="14" t="s">
        <v>727</v>
      </c>
      <c r="Q259" s="14" t="s">
        <v>728</v>
      </c>
      <c r="R259" s="14" t="s">
        <v>211</v>
      </c>
      <c r="S259" s="14" t="s">
        <v>394</v>
      </c>
      <c r="T259" s="14" t="s">
        <v>407</v>
      </c>
      <c r="U259" s="14" t="s">
        <v>166</v>
      </c>
      <c r="V259" s="14"/>
      <c r="W259" s="31" t="str">
        <f>CONCATENATE(X259,"-",Y259,"-",Z259,AA259,,AB259,"-",AC259)</f>
        <v>4-11-JECC-0001</v>
      </c>
      <c r="X259" s="31">
        <v>4</v>
      </c>
      <c r="Y259" s="31" t="s">
        <v>190</v>
      </c>
      <c r="Z259" s="31" t="s">
        <v>186</v>
      </c>
      <c r="AA259" s="31" t="s">
        <v>331</v>
      </c>
      <c r="AB259" s="31"/>
      <c r="AC259" s="31" t="s">
        <v>194</v>
      </c>
      <c r="AD259" s="14"/>
      <c r="AE259" s="31">
        <v>3</v>
      </c>
      <c r="AF259" s="31" t="s">
        <v>189</v>
      </c>
      <c r="AG259" s="31" t="s">
        <v>190</v>
      </c>
      <c r="AH259" s="31">
        <v>422</v>
      </c>
      <c r="AI259" s="31" t="s">
        <v>194</v>
      </c>
      <c r="AJ259" s="14"/>
      <c r="AK259" s="14"/>
      <c r="AL259" s="14" t="s">
        <v>130</v>
      </c>
      <c r="AM259" s="14"/>
      <c r="AN259" s="14" t="s">
        <v>175</v>
      </c>
      <c r="AO259" s="14" t="str">
        <f>CONCATENATE("0055-",B259,"-",C259,"-","4",".",AE259,".",AF259,".",AG259,".",AH259,"-",AL259,".",AN259,"-",AI259)</f>
        <v>0055-CPC-GA1-4.3.3.11.422-ASK1.RD-0001</v>
      </c>
      <c r="AP259" s="14" t="str">
        <f>CONCATENATE("0055-",B259,"-",C259,"-","4",".",AE259,".",AF259,".",AG259,".",AH259,"-",AL259,"-",AN259,"-",AI259,"_",BD259,"_",U259)</f>
        <v>0055-CPC-GA1-4.3.3.11.422-ASK1-RD-0001_A1_ER</v>
      </c>
      <c r="AQ259" s="21" t="s">
        <v>636</v>
      </c>
      <c r="AR259" s="21" t="s">
        <v>638</v>
      </c>
      <c r="AS259" s="21"/>
      <c r="AT259" s="21"/>
      <c r="AU259" s="21" t="s">
        <v>349</v>
      </c>
      <c r="AV259" s="21" t="s">
        <v>365</v>
      </c>
      <c r="AW259" s="21" t="str">
        <f>CONCATENATE(AQ259," ",AS259,CHAR(10),W259,CHAR(10),AU259)</f>
        <v>AUCS Control Cabinet 
4-11-JECC-0001
List of drawings</v>
      </c>
      <c r="AX259" s="21" t="str">
        <f>CONCATENATE(AR259," ",AT259,CHAR(10),W259,CHAR(10),AV259)</f>
        <v>Шкаф системный АСУ Э 
4-11-JECC-0001
Ведомость документов</v>
      </c>
      <c r="AY259" s="14"/>
      <c r="AZ259" s="14" t="s">
        <v>798</v>
      </c>
      <c r="BA259" s="14" t="s">
        <v>600</v>
      </c>
      <c r="BB259" s="14" t="str">
        <f t="shared" si="239"/>
        <v>A1</v>
      </c>
      <c r="BC259" s="14" t="str">
        <f t="shared" ref="BC259:BC263" si="252">IF(OR(BB259="A1",BB259="B1",BB259="C1",BB259="D1",BB259="E1",BB259="F1",BB259="G1",BB259="H1"),"IFR",IF(OR(BB259="00",BB259="01",BB259="02",BB259="03",BB259="04",BB259="05"),"IFU","-"))</f>
        <v>IFR</v>
      </c>
      <c r="BD259" s="14" t="str">
        <f>BB259</f>
        <v>A1</v>
      </c>
      <c r="BE259" s="14"/>
      <c r="BF259" s="14"/>
      <c r="BG259" s="20"/>
      <c r="BH259" s="14"/>
      <c r="BI259" s="14"/>
      <c r="BJ259" s="336">
        <v>44088</v>
      </c>
      <c r="BK259" s="336">
        <f ca="1">IF(BM259&gt;0,BL259,IF(BJ259&lt;TODAY(),TODAY()+10,BJ259))</f>
        <v>44001</v>
      </c>
      <c r="BL259" s="41">
        <v>44001</v>
      </c>
      <c r="BM259" s="14" t="s">
        <v>871</v>
      </c>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336">
        <f>WORKDAY(BJ259,20)</f>
        <v>44116</v>
      </c>
      <c r="CR259" s="336">
        <f ca="1">IF(BM259&gt;0,WORKDAY(BK259,20),"-")</f>
        <v>44029</v>
      </c>
      <c r="CS259" s="336">
        <v>44033</v>
      </c>
      <c r="CT259" s="325" t="s">
        <v>905</v>
      </c>
      <c r="CU259" s="143">
        <v>1</v>
      </c>
      <c r="CV259" s="41">
        <f>WORKDAY(CQ259,10)</f>
        <v>44130</v>
      </c>
      <c r="CW259" s="41">
        <f ca="1">IF(CT259&gt;0,WORKDAY(CR259,10),"-")</f>
        <v>44043</v>
      </c>
      <c r="CX259" s="14"/>
      <c r="CY259" s="14"/>
      <c r="CZ259" s="41" t="str">
        <f>IF(CY259&gt;0,WORKDAY(CV259,10),"-")</f>
        <v>-</v>
      </c>
      <c r="DA259" s="41" t="str">
        <f>IF(CY259&gt;0,WORKDAY(CW259,10),"-")</f>
        <v>-</v>
      </c>
      <c r="DB259" s="14"/>
      <c r="DC259" s="14"/>
      <c r="DD259" s="143"/>
      <c r="DE259" s="41" t="str">
        <f>IF(DC259&gt;0,WORKDAY(CZ259,10),"-")</f>
        <v>-</v>
      </c>
      <c r="DF259" s="41" t="str">
        <f>IF(DC259&gt;0,WORKDAY(DA259,10),"-")</f>
        <v>-</v>
      </c>
      <c r="DG259" s="14"/>
      <c r="DH259" s="14"/>
      <c r="DI259" s="41" t="str">
        <f>IF(DH259&gt;0,WORKDAY(DE259,10),"-")</f>
        <v>-</v>
      </c>
      <c r="DJ259" s="41" t="str">
        <f>IF(DH259&gt;0,WORKDAY(DF259,10),"-")</f>
        <v>-</v>
      </c>
      <c r="DK259" s="14"/>
      <c r="DL259" s="14"/>
      <c r="DM259" s="143"/>
      <c r="DN259" s="41" t="str">
        <f>IF(DL259&gt;0,WORKDAY(DI259,10),"-")</f>
        <v>-</v>
      </c>
      <c r="DO259" s="41" t="str">
        <f>IF(DL259&gt;0,WORKDAY(DJ259,10),"-")</f>
        <v>-</v>
      </c>
      <c r="DP259" s="14"/>
      <c r="DQ259" s="14"/>
      <c r="DR259" s="41" t="str">
        <f>IF(DQ259&gt;0,WORKDAY(DN259,10),"-")</f>
        <v>-</v>
      </c>
      <c r="DS259" s="41" t="str">
        <f>IF(DQ259&gt;0,WORKDAY(DO259,10),"-")</f>
        <v>-</v>
      </c>
      <c r="DT259" s="14"/>
      <c r="DU259" s="14"/>
      <c r="DV259" s="205"/>
      <c r="DW259" s="41" t="str">
        <f>IF(DU259&gt;0,WORKDAY(DR259,10),"-")</f>
        <v>-</v>
      </c>
      <c r="DX259" s="41" t="str">
        <f>IF(DU259&gt;0,WORKDAY(DS259,10),"-")</f>
        <v>-</v>
      </c>
      <c r="DY259" s="14"/>
      <c r="DZ259" s="14"/>
      <c r="EA259" s="41" t="str">
        <f>IF(DZ259&gt;0,WORKDAY(DW259,10),"-")</f>
        <v>-</v>
      </c>
      <c r="EB259" s="41" t="str">
        <f>IF(DZ259&gt;0,WORKDAY(DX259,10),"-")</f>
        <v>-</v>
      </c>
      <c r="EC259" s="14"/>
      <c r="ED259" s="14"/>
      <c r="EE259" s="205"/>
      <c r="EF259" s="41" t="str">
        <f>IF(ED259&gt;0,WORKDAY(EA259,10),"-")</f>
        <v>-</v>
      </c>
      <c r="EG259" s="41" t="str">
        <f>IF(ED259&gt;0,WORKDAY(EB259,10),"-")</f>
        <v>-</v>
      </c>
      <c r="EH259" s="14"/>
      <c r="EI259" s="14"/>
      <c r="EJ259" s="41" t="str">
        <f>IF(EI259&gt;0,WORKDAY(EF259,10),"-")</f>
        <v>-</v>
      </c>
      <c r="EK259" s="41" t="str">
        <f>IF(EI259&gt;0,WORKDAY(EG259,10),"-")</f>
        <v>-</v>
      </c>
      <c r="EL259" s="14"/>
      <c r="EM259" s="14"/>
      <c r="EN259" s="205"/>
      <c r="EO259" s="41" t="str">
        <f>IF(EM259&gt;0,WORKDAY(EJ259,10),"-")</f>
        <v>-</v>
      </c>
      <c r="EP259" s="41" t="str">
        <f>IF(EM259&gt;0,WORKDAY(EK259,10),"-")</f>
        <v>-</v>
      </c>
      <c r="EQ259" s="14"/>
      <c r="ER259" s="14"/>
      <c r="ES259" s="41" t="str">
        <f>IF(ER259&gt;0,WORKDAY(EO259,10),"-")</f>
        <v>-</v>
      </c>
      <c r="ET259" s="41" t="str">
        <f>IF(ER259&gt;0,WORKDAY(EP259,10),"-")</f>
        <v>-</v>
      </c>
      <c r="EU259" s="14"/>
      <c r="EV259" s="14"/>
      <c r="EW259" s="205"/>
      <c r="EX259" s="41" t="str">
        <f>IF(EV259&gt;0,WORKDAY(ES259,10),"-")</f>
        <v>-</v>
      </c>
      <c r="EY259" s="41" t="str">
        <f>IF(EV259&gt;0,WORKDAY(ET259,10),"-")</f>
        <v>-</v>
      </c>
      <c r="EZ259" s="14"/>
      <c r="FA259" s="14"/>
      <c r="FB259" s="41" t="str">
        <f>IF(FA259&gt;0,WORKDAY(EX259,10),"-")</f>
        <v>-</v>
      </c>
      <c r="FC259" s="41" t="str">
        <f>IF(FA259&gt;0,WORKDAY(EY259,10),"-")</f>
        <v>-</v>
      </c>
      <c r="FD259" s="14"/>
      <c r="FE259" s="14"/>
      <c r="FF259" s="295"/>
      <c r="FG259" s="41">
        <v>43624</v>
      </c>
      <c r="FH259" s="41">
        <f t="shared" ca="1" si="249"/>
        <v>44089</v>
      </c>
      <c r="FI259" s="41"/>
      <c r="FJ259" s="14"/>
      <c r="FK259" s="41" t="str">
        <f>IF(FJ259&gt;0,WORKDAY(FG259,10),"-")</f>
        <v>-</v>
      </c>
      <c r="FL259" s="41" t="str">
        <f>IF(FJ259&gt;0,WORKDAY(FH259,10),"-")</f>
        <v>-</v>
      </c>
      <c r="FM259" s="14"/>
      <c r="FN259" s="14"/>
      <c r="FO259" s="143"/>
      <c r="FP259" s="41">
        <v>43624</v>
      </c>
      <c r="FQ259" s="41" t="str">
        <f t="shared" si="250"/>
        <v>-</v>
      </c>
      <c r="FR259" s="14"/>
      <c r="FS259" s="14"/>
      <c r="FT259" s="41" t="str">
        <f>IF(FS259&gt;0,WORKDAY(FP259,10),"-")</f>
        <v>-</v>
      </c>
      <c r="FU259" s="41" t="str">
        <f>IF(FS259&gt;0,WORKDAY(FQ259,10),"-")</f>
        <v>-</v>
      </c>
      <c r="FV259" s="14"/>
      <c r="FW259" s="14"/>
      <c r="FX259" s="205"/>
      <c r="FY259" s="41">
        <v>43624</v>
      </c>
      <c r="FZ259" s="41" t="str">
        <f t="shared" si="251"/>
        <v>-</v>
      </c>
      <c r="GA259" s="14"/>
      <c r="GB259" s="14"/>
      <c r="GC259" s="41" t="str">
        <f>IF(GB259&gt;0,WORKDAY(FY259,10),"-")</f>
        <v>-</v>
      </c>
      <c r="GD259" s="41" t="str">
        <f>IF(GB259&gt;0,WORKDAY(FZ259,10),"-")</f>
        <v>-</v>
      </c>
      <c r="GE259" s="14"/>
      <c r="GF259" s="14"/>
      <c r="GG259" s="205"/>
      <c r="GH259" s="41"/>
      <c r="GI259" s="41"/>
      <c r="GJ259" s="14"/>
      <c r="GK259" s="14"/>
      <c r="GL259" s="41" t="str">
        <f>IF(GK259&gt;0,WORKDAY(GH259,10),"-")</f>
        <v>-</v>
      </c>
      <c r="GM259" s="41" t="str">
        <f>IF(GK259&gt;0,WORKDAY(GI259,10),"-")</f>
        <v>-</v>
      </c>
      <c r="GN259" s="14"/>
      <c r="GO259" s="14"/>
      <c r="GP259" s="228"/>
      <c r="GQ259" s="295"/>
      <c r="GR259" s="295"/>
      <c r="GS259" s="295"/>
      <c r="GT259" s="295"/>
      <c r="GU259" s="295"/>
      <c r="GV259" s="295"/>
      <c r="GW259" s="295"/>
      <c r="GX259" s="295"/>
      <c r="GY259" s="295"/>
      <c r="GZ259" s="147"/>
      <c r="HA259" s="143">
        <f t="shared" ca="1" si="214"/>
        <v>1</v>
      </c>
      <c r="HB259" s="44">
        <f t="shared" ca="1" si="215"/>
        <v>1.3819095477386936E-3</v>
      </c>
      <c r="HC259" s="44">
        <f t="shared" ca="1" si="216"/>
        <v>2.5125628140703518E-3</v>
      </c>
      <c r="HD259" s="44">
        <f t="shared" ca="1" si="217"/>
        <v>2.2357723577235778E-3</v>
      </c>
      <c r="HE259" s="44">
        <f t="shared" ca="1" si="218"/>
        <v>4.0650406504065045E-3</v>
      </c>
      <c r="HF259" s="44"/>
      <c r="HG259" s="44"/>
      <c r="HH259" s="261"/>
      <c r="HI259" s="14" t="str">
        <f t="shared" si="219"/>
        <v>GA</v>
      </c>
      <c r="HJ259" s="41">
        <f t="shared" si="220"/>
        <v>44001</v>
      </c>
      <c r="HK259" s="267" t="str">
        <f t="shared" si="221"/>
        <v>A1</v>
      </c>
      <c r="HL259" s="268" t="str">
        <f t="shared" si="222"/>
        <v>0055-P2-GA1-CPC-TRM-00506</v>
      </c>
      <c r="HM259" s="320">
        <v>1</v>
      </c>
      <c r="HN259" t="s">
        <v>840</v>
      </c>
      <c r="HO259" s="351">
        <f t="shared" si="223"/>
        <v>1</v>
      </c>
      <c r="HP259" s="351" t="str">
        <f t="shared" si="224"/>
        <v>не выгружено 00</v>
      </c>
      <c r="HQ259" s="351" t="str">
        <f t="shared" si="225"/>
        <v>выгружено A1</v>
      </c>
      <c r="HR259" s="351">
        <f t="shared" si="226"/>
        <v>1</v>
      </c>
      <c r="HS259" s="351" t="b">
        <f t="shared" si="227"/>
        <v>0</v>
      </c>
      <c r="HT259" s="351" t="str">
        <f t="shared" si="228"/>
        <v>Выпустить в 00</v>
      </c>
      <c r="HU259" s="351" t="str">
        <f t="shared" si="229"/>
        <v>0055-P2-CPC-GA1-TRM-00409</v>
      </c>
      <c r="HV259" s="351">
        <f t="shared" si="230"/>
        <v>44001</v>
      </c>
      <c r="HW259" s="351" t="str">
        <f t="shared" si="231"/>
        <v>0055-P2-CPC-GA1-TRM-00409</v>
      </c>
      <c r="HX259" s="351">
        <f t="shared" si="232"/>
        <v>44033</v>
      </c>
      <c r="HY259" s="364"/>
      <c r="HZ259" s="361" t="str">
        <f t="shared" si="233"/>
        <v>выгружено</v>
      </c>
      <c r="IA259" s="361" t="str">
        <f t="shared" si="234"/>
        <v>A1</v>
      </c>
      <c r="IB259" s="361">
        <f t="shared" si="235"/>
        <v>1</v>
      </c>
      <c r="IC259" s="361">
        <f t="shared" si="236"/>
        <v>1</v>
      </c>
      <c r="ID259" s="351" t="str">
        <f t="shared" si="237"/>
        <v>1</v>
      </c>
      <c r="IE259" s="351" t="s">
        <v>894</v>
      </c>
      <c r="IF259" s="356">
        <v>1</v>
      </c>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row>
    <row r="260" spans="1:287" s="1" customFormat="1" ht="42.75" customHeight="1">
      <c r="A260" s="15"/>
      <c r="B260" s="31" t="s">
        <v>164</v>
      </c>
      <c r="C260" s="31" t="s">
        <v>165</v>
      </c>
      <c r="D260" s="14"/>
      <c r="E260" s="14"/>
      <c r="F260" s="14"/>
      <c r="G260" s="14"/>
      <c r="H260" s="14" t="s">
        <v>723</v>
      </c>
      <c r="I260" s="14" t="s">
        <v>724</v>
      </c>
      <c r="J260" s="14"/>
      <c r="K260" s="14"/>
      <c r="L260" s="14"/>
      <c r="M260" s="14"/>
      <c r="N260" s="14"/>
      <c r="O260" s="14"/>
      <c r="P260" s="14" t="s">
        <v>727</v>
      </c>
      <c r="Q260" s="14" t="s">
        <v>728</v>
      </c>
      <c r="R260" s="14" t="s">
        <v>211</v>
      </c>
      <c r="S260" s="14" t="s">
        <v>394</v>
      </c>
      <c r="T260" s="14" t="s">
        <v>407</v>
      </c>
      <c r="U260" s="14" t="s">
        <v>166</v>
      </c>
      <c r="V260" s="14"/>
      <c r="W260" s="31" t="str">
        <f>CONCATENATE(X260,"-",Y260,"-",Z260,AA260,,AB260,"-",AC260)</f>
        <v>4-11-JECC-0001</v>
      </c>
      <c r="X260" s="31">
        <v>4</v>
      </c>
      <c r="Y260" s="31" t="s">
        <v>190</v>
      </c>
      <c r="Z260" s="31" t="s">
        <v>186</v>
      </c>
      <c r="AA260" s="31" t="s">
        <v>331</v>
      </c>
      <c r="AB260" s="31"/>
      <c r="AC260" s="31" t="s">
        <v>194</v>
      </c>
      <c r="AD260" s="14"/>
      <c r="AE260" s="31">
        <v>3</v>
      </c>
      <c r="AF260" s="31" t="s">
        <v>189</v>
      </c>
      <c r="AG260" s="31" t="s">
        <v>190</v>
      </c>
      <c r="AH260" s="31">
        <v>422</v>
      </c>
      <c r="AI260" s="31" t="s">
        <v>194</v>
      </c>
      <c r="AJ260" s="14"/>
      <c r="AK260" s="14"/>
      <c r="AL260" s="14" t="s">
        <v>130</v>
      </c>
      <c r="AM260" s="14"/>
      <c r="AN260" s="14" t="s">
        <v>176</v>
      </c>
      <c r="AO260" s="14" t="str">
        <f>CONCATENATE("0055-",B260,"-",C260,"-","4",".",AE260,".",AF260,".",AG260,".",AH260,"-",AL260,".",AN260,"-",AI260)</f>
        <v>0055-CPC-GA1-4.3.3.11.422-ASK1.SP-0001</v>
      </c>
      <c r="AP260" s="14" t="str">
        <f>CONCATENATE("0055-",B260,"-",C260,"-","4",".",AE260,".",AF260,".",AG260,".",AH260,"-",AL260,"-",AN260,"-",AI260,"_",BD260,"_",U260)</f>
        <v>0055-CPC-GA1-4.3.3.11.422-ASK1-SP-0001_A1_ER</v>
      </c>
      <c r="AQ260" s="21" t="s">
        <v>636</v>
      </c>
      <c r="AR260" s="21" t="s">
        <v>638</v>
      </c>
      <c r="AS260" s="21"/>
      <c r="AT260" s="21"/>
      <c r="AU260" s="21" t="s">
        <v>350</v>
      </c>
      <c r="AV260" s="21" t="s">
        <v>366</v>
      </c>
      <c r="AW260" s="21" t="str">
        <f>CONCATENATE(AQ260," ",AS260,CHAR(10),W260,CHAR(10),AU260)</f>
        <v>AUCS Control Cabinet 
4-11-JECC-0001
List of elements</v>
      </c>
      <c r="AX260" s="21" t="str">
        <f>CONCATENATE(AR260," ",AT260,CHAR(10),W260,CHAR(10),AV260)</f>
        <v>Шкаф системный АСУ Э 
4-11-JECC-0001
Перечень элементов</v>
      </c>
      <c r="AY260" s="14"/>
      <c r="AZ260" s="14" t="s">
        <v>798</v>
      </c>
      <c r="BA260" s="14" t="s">
        <v>600</v>
      </c>
      <c r="BB260" s="14" t="str">
        <f t="shared" si="239"/>
        <v>A1</v>
      </c>
      <c r="BC260" s="14" t="str">
        <f t="shared" si="252"/>
        <v>IFR</v>
      </c>
      <c r="BD260" s="14" t="str">
        <f>BB260</f>
        <v>A1</v>
      </c>
      <c r="BE260" s="14"/>
      <c r="BF260" s="14"/>
      <c r="BG260" s="20"/>
      <c r="BH260" s="14"/>
      <c r="BI260" s="14"/>
      <c r="BJ260" s="336">
        <v>44088</v>
      </c>
      <c r="BK260" s="336">
        <f ca="1">IF(BM260&gt;0,BL260,IF(BJ260&lt;TODAY(),TODAY()+10,BJ260))</f>
        <v>44001</v>
      </c>
      <c r="BL260" s="41">
        <v>44001</v>
      </c>
      <c r="BM260" s="14" t="s">
        <v>871</v>
      </c>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336">
        <f>WORKDAY(BJ260,20)</f>
        <v>44116</v>
      </c>
      <c r="CR260" s="336">
        <f ca="1">IF(BM260&gt;0,WORKDAY(BK260,20),"-")</f>
        <v>44029</v>
      </c>
      <c r="CS260" s="336">
        <v>44033</v>
      </c>
      <c r="CT260" s="325" t="s">
        <v>905</v>
      </c>
      <c r="CU260" s="143">
        <v>1</v>
      </c>
      <c r="CV260" s="41">
        <f>WORKDAY(CQ260,10)</f>
        <v>44130</v>
      </c>
      <c r="CW260" s="41">
        <f ca="1">IF(CT260&gt;0,WORKDAY(CR260,10),"-")</f>
        <v>44043</v>
      </c>
      <c r="CX260" s="14"/>
      <c r="CY260" s="14"/>
      <c r="CZ260" s="41" t="str">
        <f>IF(CY260&gt;0,WORKDAY(CV260,10),"-")</f>
        <v>-</v>
      </c>
      <c r="DA260" s="41" t="str">
        <f>IF(CY260&gt;0,WORKDAY(CW260,10),"-")</f>
        <v>-</v>
      </c>
      <c r="DB260" s="14"/>
      <c r="DC260" s="14"/>
      <c r="DD260" s="143"/>
      <c r="DE260" s="41" t="str">
        <f>IF(DC260&gt;0,WORKDAY(CZ260,10),"-")</f>
        <v>-</v>
      </c>
      <c r="DF260" s="41" t="str">
        <f>IF(DC260&gt;0,WORKDAY(DA260,10),"-")</f>
        <v>-</v>
      </c>
      <c r="DG260" s="14"/>
      <c r="DH260" s="14"/>
      <c r="DI260" s="41" t="str">
        <f>IF(DH260&gt;0,WORKDAY(DE260,10),"-")</f>
        <v>-</v>
      </c>
      <c r="DJ260" s="41" t="str">
        <f>IF(DH260&gt;0,WORKDAY(DF260,10),"-")</f>
        <v>-</v>
      </c>
      <c r="DK260" s="14"/>
      <c r="DL260" s="14"/>
      <c r="DM260" s="143"/>
      <c r="DN260" s="41" t="str">
        <f>IF(DL260&gt;0,WORKDAY(DI260,10),"-")</f>
        <v>-</v>
      </c>
      <c r="DO260" s="41" t="str">
        <f>IF(DL260&gt;0,WORKDAY(DJ260,10),"-")</f>
        <v>-</v>
      </c>
      <c r="DP260" s="14"/>
      <c r="DQ260" s="14"/>
      <c r="DR260" s="41" t="str">
        <f>IF(DQ260&gt;0,WORKDAY(DN260,10),"-")</f>
        <v>-</v>
      </c>
      <c r="DS260" s="41" t="str">
        <f>IF(DQ260&gt;0,WORKDAY(DO260,10),"-")</f>
        <v>-</v>
      </c>
      <c r="DT260" s="14"/>
      <c r="DU260" s="14"/>
      <c r="DV260" s="205"/>
      <c r="DW260" s="41" t="str">
        <f>IF(DU260&gt;0,WORKDAY(DR260,10),"-")</f>
        <v>-</v>
      </c>
      <c r="DX260" s="41" t="str">
        <f>IF(DU260&gt;0,WORKDAY(DS260,10),"-")</f>
        <v>-</v>
      </c>
      <c r="DY260" s="14"/>
      <c r="DZ260" s="14"/>
      <c r="EA260" s="41" t="str">
        <f>IF(DZ260&gt;0,WORKDAY(DW260,10),"-")</f>
        <v>-</v>
      </c>
      <c r="EB260" s="41" t="str">
        <f>IF(DZ260&gt;0,WORKDAY(DX260,10),"-")</f>
        <v>-</v>
      </c>
      <c r="EC260" s="14"/>
      <c r="ED260" s="14"/>
      <c r="EE260" s="205"/>
      <c r="EF260" s="41" t="str">
        <f>IF(ED260&gt;0,WORKDAY(EA260,10),"-")</f>
        <v>-</v>
      </c>
      <c r="EG260" s="41" t="str">
        <f>IF(ED260&gt;0,WORKDAY(EB260,10),"-")</f>
        <v>-</v>
      </c>
      <c r="EH260" s="14"/>
      <c r="EI260" s="14"/>
      <c r="EJ260" s="41" t="str">
        <f>IF(EI260&gt;0,WORKDAY(EF260,10),"-")</f>
        <v>-</v>
      </c>
      <c r="EK260" s="41" t="str">
        <f>IF(EI260&gt;0,WORKDAY(EG260,10),"-")</f>
        <v>-</v>
      </c>
      <c r="EL260" s="14"/>
      <c r="EM260" s="14"/>
      <c r="EN260" s="205"/>
      <c r="EO260" s="41" t="str">
        <f>IF(EM260&gt;0,WORKDAY(EJ260,10),"-")</f>
        <v>-</v>
      </c>
      <c r="EP260" s="41" t="str">
        <f>IF(EM260&gt;0,WORKDAY(EK260,10),"-")</f>
        <v>-</v>
      </c>
      <c r="EQ260" s="14"/>
      <c r="ER260" s="14"/>
      <c r="ES260" s="41" t="str">
        <f>IF(ER260&gt;0,WORKDAY(EO260,10),"-")</f>
        <v>-</v>
      </c>
      <c r="ET260" s="41" t="str">
        <f>IF(ER260&gt;0,WORKDAY(EP260,10),"-")</f>
        <v>-</v>
      </c>
      <c r="EU260" s="14"/>
      <c r="EV260" s="14"/>
      <c r="EW260" s="205"/>
      <c r="EX260" s="41" t="str">
        <f>IF(EV260&gt;0,WORKDAY(ES260,10),"-")</f>
        <v>-</v>
      </c>
      <c r="EY260" s="41" t="str">
        <f>IF(EV260&gt;0,WORKDAY(ET260,10),"-")</f>
        <v>-</v>
      </c>
      <c r="EZ260" s="14"/>
      <c r="FA260" s="14"/>
      <c r="FB260" s="41" t="str">
        <f>IF(FA260&gt;0,WORKDAY(EX260,10),"-")</f>
        <v>-</v>
      </c>
      <c r="FC260" s="41" t="str">
        <f>IF(FA260&gt;0,WORKDAY(EY260,10),"-")</f>
        <v>-</v>
      </c>
      <c r="FD260" s="14"/>
      <c r="FE260" s="14"/>
      <c r="FF260" s="295"/>
      <c r="FG260" s="41">
        <v>43624</v>
      </c>
      <c r="FH260" s="41">
        <f t="shared" ca="1" si="249"/>
        <v>44089</v>
      </c>
      <c r="FI260" s="41"/>
      <c r="FJ260" s="14"/>
      <c r="FK260" s="41" t="str">
        <f>IF(FJ260&gt;0,WORKDAY(FG260,10),"-")</f>
        <v>-</v>
      </c>
      <c r="FL260" s="41" t="str">
        <f>IF(FJ260&gt;0,WORKDAY(FH260,10),"-")</f>
        <v>-</v>
      </c>
      <c r="FM260" s="14"/>
      <c r="FN260" s="14"/>
      <c r="FO260" s="143"/>
      <c r="FP260" s="41">
        <v>43624</v>
      </c>
      <c r="FQ260" s="41" t="str">
        <f t="shared" si="250"/>
        <v>-</v>
      </c>
      <c r="FR260" s="14"/>
      <c r="FS260" s="14"/>
      <c r="FT260" s="41" t="str">
        <f>IF(FS260&gt;0,WORKDAY(FP260,10),"-")</f>
        <v>-</v>
      </c>
      <c r="FU260" s="41" t="str">
        <f>IF(FS260&gt;0,WORKDAY(FQ260,10),"-")</f>
        <v>-</v>
      </c>
      <c r="FV260" s="14"/>
      <c r="FW260" s="14"/>
      <c r="FX260" s="205"/>
      <c r="FY260" s="41">
        <v>43624</v>
      </c>
      <c r="FZ260" s="41" t="str">
        <f t="shared" si="251"/>
        <v>-</v>
      </c>
      <c r="GA260" s="14"/>
      <c r="GB260" s="14"/>
      <c r="GC260" s="41" t="str">
        <f>IF(GB260&gt;0,WORKDAY(FY260,10),"-")</f>
        <v>-</v>
      </c>
      <c r="GD260" s="41" t="str">
        <f>IF(GB260&gt;0,WORKDAY(FZ260,10),"-")</f>
        <v>-</v>
      </c>
      <c r="GE260" s="14"/>
      <c r="GF260" s="14"/>
      <c r="GG260" s="205"/>
      <c r="GH260" s="41"/>
      <c r="GI260" s="41"/>
      <c r="GJ260" s="14"/>
      <c r="GK260" s="14"/>
      <c r="GL260" s="41" t="str">
        <f>IF(GK260&gt;0,WORKDAY(GH260,10),"-")</f>
        <v>-</v>
      </c>
      <c r="GM260" s="41" t="str">
        <f>IF(GK260&gt;0,WORKDAY(GI260,10),"-")</f>
        <v>-</v>
      </c>
      <c r="GN260" s="14"/>
      <c r="GO260" s="14"/>
      <c r="GP260" s="228"/>
      <c r="GQ260" s="295"/>
      <c r="GR260" s="295"/>
      <c r="GS260" s="295"/>
      <c r="GT260" s="295"/>
      <c r="GU260" s="295"/>
      <c r="GV260" s="295"/>
      <c r="GW260" s="295"/>
      <c r="GX260" s="295"/>
      <c r="GY260" s="295"/>
      <c r="GZ260" s="147"/>
      <c r="HA260" s="143">
        <f t="shared" ca="1" si="214"/>
        <v>1</v>
      </c>
      <c r="HB260" s="44">
        <f t="shared" ca="1" si="215"/>
        <v>1.3819095477386936E-3</v>
      </c>
      <c r="HC260" s="44">
        <f t="shared" ca="1" si="216"/>
        <v>2.5125628140703518E-3</v>
      </c>
      <c r="HD260" s="44">
        <f t="shared" ca="1" si="217"/>
        <v>2.2357723577235778E-3</v>
      </c>
      <c r="HE260" s="44">
        <f t="shared" ca="1" si="218"/>
        <v>4.0650406504065045E-3</v>
      </c>
      <c r="HF260" s="44"/>
      <c r="HG260" s="44"/>
      <c r="HH260" s="261"/>
      <c r="HI260" s="14" t="str">
        <f t="shared" si="219"/>
        <v>GA</v>
      </c>
      <c r="HJ260" s="41">
        <f t="shared" si="220"/>
        <v>44001</v>
      </c>
      <c r="HK260" s="267" t="str">
        <f t="shared" si="221"/>
        <v>A1</v>
      </c>
      <c r="HL260" s="268" t="str">
        <f t="shared" si="222"/>
        <v>0055-P2-GA1-CPC-TRM-00506</v>
      </c>
      <c r="HM260" s="320">
        <v>1</v>
      </c>
      <c r="HN260" t="s">
        <v>840</v>
      </c>
      <c r="HO260" s="351">
        <f t="shared" si="223"/>
        <v>1</v>
      </c>
      <c r="HP260" s="351" t="str">
        <f t="shared" si="224"/>
        <v>не выгружено 00</v>
      </c>
      <c r="HQ260" s="351" t="str">
        <f t="shared" si="225"/>
        <v>выгружено A1</v>
      </c>
      <c r="HR260" s="351">
        <f t="shared" si="226"/>
        <v>1</v>
      </c>
      <c r="HS260" s="351" t="b">
        <f t="shared" si="227"/>
        <v>0</v>
      </c>
      <c r="HT260" s="351" t="str">
        <f t="shared" si="228"/>
        <v>Выпустить в 00</v>
      </c>
      <c r="HU260" s="351" t="str">
        <f t="shared" si="229"/>
        <v>0055-P2-CPC-GA1-TRM-00409</v>
      </c>
      <c r="HV260" s="351">
        <f t="shared" si="230"/>
        <v>44001</v>
      </c>
      <c r="HW260" s="351" t="str">
        <f t="shared" si="231"/>
        <v>0055-P2-CPC-GA1-TRM-00409</v>
      </c>
      <c r="HX260" s="351">
        <f t="shared" si="232"/>
        <v>44033</v>
      </c>
      <c r="HY260" s="364"/>
      <c r="HZ260" s="361" t="str">
        <f t="shared" si="233"/>
        <v>выгружено</v>
      </c>
      <c r="IA260" s="361" t="str">
        <f t="shared" si="234"/>
        <v>A1</v>
      </c>
      <c r="IB260" s="361">
        <f t="shared" si="235"/>
        <v>1</v>
      </c>
      <c r="IC260" s="361">
        <f t="shared" si="236"/>
        <v>1</v>
      </c>
      <c r="ID260" s="351" t="str">
        <f t="shared" si="237"/>
        <v>1</v>
      </c>
      <c r="IE260" s="351" t="s">
        <v>894</v>
      </c>
      <c r="IF260" s="356">
        <v>1</v>
      </c>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row>
    <row r="261" spans="1:287" s="1" customFormat="1" ht="42.75" customHeight="1">
      <c r="A261" s="15"/>
      <c r="B261" s="31" t="s">
        <v>164</v>
      </c>
      <c r="C261" s="31" t="s">
        <v>165</v>
      </c>
      <c r="D261" s="14"/>
      <c r="E261" s="14"/>
      <c r="F261" s="14"/>
      <c r="G261" s="14"/>
      <c r="H261" s="14" t="s">
        <v>723</v>
      </c>
      <c r="I261" s="14" t="s">
        <v>724</v>
      </c>
      <c r="J261" s="14"/>
      <c r="K261" s="14"/>
      <c r="L261" s="14"/>
      <c r="M261" s="14"/>
      <c r="N261" s="14"/>
      <c r="O261" s="14"/>
      <c r="P261" s="14" t="s">
        <v>727</v>
      </c>
      <c r="Q261" s="14" t="s">
        <v>728</v>
      </c>
      <c r="R261" s="14" t="s">
        <v>211</v>
      </c>
      <c r="S261" s="14" t="s">
        <v>394</v>
      </c>
      <c r="T261" s="14" t="s">
        <v>407</v>
      </c>
      <c r="U261" s="14" t="s">
        <v>166</v>
      </c>
      <c r="V261" s="14"/>
      <c r="W261" s="31" t="str">
        <f>CONCATENATE(X261,"-",Y261,"-",Z261,AA261,,AB261,"-",AC261)</f>
        <v>4-11-JECC-0001</v>
      </c>
      <c r="X261" s="31">
        <v>4</v>
      </c>
      <c r="Y261" s="31" t="s">
        <v>190</v>
      </c>
      <c r="Z261" s="31" t="s">
        <v>186</v>
      </c>
      <c r="AA261" s="31" t="s">
        <v>331</v>
      </c>
      <c r="AB261" s="31"/>
      <c r="AC261" s="31" t="s">
        <v>194</v>
      </c>
      <c r="AD261" s="14"/>
      <c r="AE261" s="31">
        <v>3</v>
      </c>
      <c r="AF261" s="31" t="s">
        <v>189</v>
      </c>
      <c r="AG261" s="31" t="s">
        <v>190</v>
      </c>
      <c r="AH261" s="31">
        <v>422</v>
      </c>
      <c r="AI261" s="31" t="s">
        <v>194</v>
      </c>
      <c r="AJ261" s="14"/>
      <c r="AK261" s="14"/>
      <c r="AL261" s="14" t="s">
        <v>130</v>
      </c>
      <c r="AM261" s="14"/>
      <c r="AN261" s="14" t="s">
        <v>177</v>
      </c>
      <c r="AO261" s="14" t="str">
        <f>CONCATENATE("0055-",B261,"-",C261,"-","4",".",AE261,".",AF261,".",AG261,".",AH261,"-",AL261,".",AN261,"-",AI261)</f>
        <v>0055-CPC-GA1-4.3.3.11.422-ASK1.V0-0001</v>
      </c>
      <c r="AP261" s="14" t="str">
        <f>CONCATENATE("0055-",B261,"-",C261,"-","4",".",AE261,".",AF261,".",AG261,".",AH261,"-",AL261,"-",AN261,"-",AI261,"_",BD261,"_",U261)</f>
        <v>0055-CPC-GA1-4.3.3.11.422-ASK1-V0-0001_A1_ER</v>
      </c>
      <c r="AQ261" s="21" t="s">
        <v>636</v>
      </c>
      <c r="AR261" s="21" t="s">
        <v>638</v>
      </c>
      <c r="AS261" s="21"/>
      <c r="AT261" s="21"/>
      <c r="AU261" s="21" t="s">
        <v>351</v>
      </c>
      <c r="AV261" s="21" t="s">
        <v>367</v>
      </c>
      <c r="AW261" s="21" t="str">
        <f>CONCATENATE(AQ261," ",AS261,CHAR(10),W261,CHAR(10),AU261)</f>
        <v>AUCS Control Cabinet 
4-11-JECC-0001
General view drawings</v>
      </c>
      <c r="AX261" s="21" t="str">
        <f>CONCATENATE(AR261," ",AT261,CHAR(10),W261,CHAR(10),AV261)</f>
        <v>Шкаф системный АСУ Э 
4-11-JECC-0001
Чертеж общего вида</v>
      </c>
      <c r="AY261" s="14"/>
      <c r="AZ261" s="14" t="s">
        <v>798</v>
      </c>
      <c r="BA261" s="14" t="s">
        <v>600</v>
      </c>
      <c r="BB261" s="14" t="str">
        <f t="shared" si="239"/>
        <v>A1</v>
      </c>
      <c r="BC261" s="14" t="str">
        <f t="shared" si="252"/>
        <v>IFR</v>
      </c>
      <c r="BD261" s="14" t="str">
        <f>BB261</f>
        <v>A1</v>
      </c>
      <c r="BE261" s="14"/>
      <c r="BF261" s="14"/>
      <c r="BG261" s="20"/>
      <c r="BH261" s="14"/>
      <c r="BI261" s="14"/>
      <c r="BJ261" s="336">
        <v>44088</v>
      </c>
      <c r="BK261" s="336">
        <f ca="1">IF(BM261&gt;0,BL261,IF(BJ261&lt;TODAY(),TODAY()+10,BJ261))</f>
        <v>44001</v>
      </c>
      <c r="BL261" s="41">
        <v>44001</v>
      </c>
      <c r="BM261" s="14" t="s">
        <v>871</v>
      </c>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336">
        <f>WORKDAY(BJ261,20)</f>
        <v>44116</v>
      </c>
      <c r="CR261" s="336">
        <f ca="1">IF(BM261&gt;0,WORKDAY(BK261,20),"-")</f>
        <v>44029</v>
      </c>
      <c r="CS261" s="336">
        <v>44033</v>
      </c>
      <c r="CT261" s="325" t="s">
        <v>905</v>
      </c>
      <c r="CU261" s="143">
        <v>1</v>
      </c>
      <c r="CV261" s="41">
        <f>WORKDAY(CQ261,10)</f>
        <v>44130</v>
      </c>
      <c r="CW261" s="41">
        <f ca="1">IF(CT261&gt;0,WORKDAY(CR261,10),"-")</f>
        <v>44043</v>
      </c>
      <c r="CX261" s="14"/>
      <c r="CY261" s="14"/>
      <c r="CZ261" s="41" t="str">
        <f>IF(CY261&gt;0,WORKDAY(CV261,10),"-")</f>
        <v>-</v>
      </c>
      <c r="DA261" s="41" t="str">
        <f>IF(CY261&gt;0,WORKDAY(CW261,10),"-")</f>
        <v>-</v>
      </c>
      <c r="DB261" s="14"/>
      <c r="DC261" s="14"/>
      <c r="DD261" s="143"/>
      <c r="DE261" s="41" t="str">
        <f>IF(DC261&gt;0,WORKDAY(CZ261,10),"-")</f>
        <v>-</v>
      </c>
      <c r="DF261" s="41" t="str">
        <f>IF(DC261&gt;0,WORKDAY(DA261,10),"-")</f>
        <v>-</v>
      </c>
      <c r="DG261" s="14"/>
      <c r="DH261" s="14"/>
      <c r="DI261" s="41" t="str">
        <f>IF(DH261&gt;0,WORKDAY(DE261,10),"-")</f>
        <v>-</v>
      </c>
      <c r="DJ261" s="41" t="str">
        <f>IF(DH261&gt;0,WORKDAY(DF261,10),"-")</f>
        <v>-</v>
      </c>
      <c r="DK261" s="14"/>
      <c r="DL261" s="14"/>
      <c r="DM261" s="143"/>
      <c r="DN261" s="41" t="str">
        <f>IF(DL261&gt;0,WORKDAY(DI261,10),"-")</f>
        <v>-</v>
      </c>
      <c r="DO261" s="41" t="str">
        <f>IF(DL261&gt;0,WORKDAY(DJ261,10),"-")</f>
        <v>-</v>
      </c>
      <c r="DP261" s="14"/>
      <c r="DQ261" s="14"/>
      <c r="DR261" s="41" t="str">
        <f>IF(DQ261&gt;0,WORKDAY(DN261,10),"-")</f>
        <v>-</v>
      </c>
      <c r="DS261" s="41" t="str">
        <f>IF(DQ261&gt;0,WORKDAY(DO261,10),"-")</f>
        <v>-</v>
      </c>
      <c r="DT261" s="14"/>
      <c r="DU261" s="14"/>
      <c r="DV261" s="205"/>
      <c r="DW261" s="41" t="str">
        <f>IF(DU261&gt;0,WORKDAY(DR261,10),"-")</f>
        <v>-</v>
      </c>
      <c r="DX261" s="41" t="str">
        <f>IF(DU261&gt;0,WORKDAY(DS261,10),"-")</f>
        <v>-</v>
      </c>
      <c r="DY261" s="14"/>
      <c r="DZ261" s="14"/>
      <c r="EA261" s="41" t="str">
        <f>IF(DZ261&gt;0,WORKDAY(DW261,10),"-")</f>
        <v>-</v>
      </c>
      <c r="EB261" s="41" t="str">
        <f>IF(DZ261&gt;0,WORKDAY(DX261,10),"-")</f>
        <v>-</v>
      </c>
      <c r="EC261" s="14"/>
      <c r="ED261" s="14"/>
      <c r="EE261" s="205"/>
      <c r="EF261" s="41" t="str">
        <f>IF(ED261&gt;0,WORKDAY(EA261,10),"-")</f>
        <v>-</v>
      </c>
      <c r="EG261" s="41" t="str">
        <f>IF(ED261&gt;0,WORKDAY(EB261,10),"-")</f>
        <v>-</v>
      </c>
      <c r="EH261" s="14"/>
      <c r="EI261" s="14"/>
      <c r="EJ261" s="41" t="str">
        <f>IF(EI261&gt;0,WORKDAY(EF261,10),"-")</f>
        <v>-</v>
      </c>
      <c r="EK261" s="41" t="str">
        <f>IF(EI261&gt;0,WORKDAY(EG261,10),"-")</f>
        <v>-</v>
      </c>
      <c r="EL261" s="14"/>
      <c r="EM261" s="14"/>
      <c r="EN261" s="205"/>
      <c r="EO261" s="41" t="str">
        <f>IF(EM261&gt;0,WORKDAY(EJ261,10),"-")</f>
        <v>-</v>
      </c>
      <c r="EP261" s="41" t="str">
        <f>IF(EM261&gt;0,WORKDAY(EK261,10),"-")</f>
        <v>-</v>
      </c>
      <c r="EQ261" s="14"/>
      <c r="ER261" s="14"/>
      <c r="ES261" s="41" t="str">
        <f>IF(ER261&gt;0,WORKDAY(EO261,10),"-")</f>
        <v>-</v>
      </c>
      <c r="ET261" s="41" t="str">
        <f>IF(ER261&gt;0,WORKDAY(EP261,10),"-")</f>
        <v>-</v>
      </c>
      <c r="EU261" s="14"/>
      <c r="EV261" s="14"/>
      <c r="EW261" s="205"/>
      <c r="EX261" s="41" t="str">
        <f>IF(EV261&gt;0,WORKDAY(ES261,10),"-")</f>
        <v>-</v>
      </c>
      <c r="EY261" s="41" t="str">
        <f>IF(EV261&gt;0,WORKDAY(ET261,10),"-")</f>
        <v>-</v>
      </c>
      <c r="EZ261" s="14"/>
      <c r="FA261" s="14"/>
      <c r="FB261" s="41" t="str">
        <f>IF(FA261&gt;0,WORKDAY(EX261,10),"-")</f>
        <v>-</v>
      </c>
      <c r="FC261" s="41" t="str">
        <f>IF(FA261&gt;0,WORKDAY(EY261,10),"-")</f>
        <v>-</v>
      </c>
      <c r="FD261" s="14"/>
      <c r="FE261" s="14"/>
      <c r="FF261" s="295"/>
      <c r="FG261" s="41">
        <v>43624</v>
      </c>
      <c r="FH261" s="41">
        <f t="shared" ca="1" si="249"/>
        <v>44089</v>
      </c>
      <c r="FI261" s="41"/>
      <c r="FJ261" s="14"/>
      <c r="FK261" s="41" t="str">
        <f>IF(FJ261&gt;0,WORKDAY(FG261,10),"-")</f>
        <v>-</v>
      </c>
      <c r="FL261" s="41" t="str">
        <f>IF(FJ261&gt;0,WORKDAY(FH261,10),"-")</f>
        <v>-</v>
      </c>
      <c r="FM261" s="14"/>
      <c r="FN261" s="14"/>
      <c r="FO261" s="143"/>
      <c r="FP261" s="41">
        <v>43624</v>
      </c>
      <c r="FQ261" s="41" t="str">
        <f t="shared" si="250"/>
        <v>-</v>
      </c>
      <c r="FR261" s="14"/>
      <c r="FS261" s="14"/>
      <c r="FT261" s="41" t="str">
        <f>IF(FS261&gt;0,WORKDAY(FP261,10),"-")</f>
        <v>-</v>
      </c>
      <c r="FU261" s="41" t="str">
        <f>IF(FS261&gt;0,WORKDAY(FQ261,10),"-")</f>
        <v>-</v>
      </c>
      <c r="FV261" s="14"/>
      <c r="FW261" s="14"/>
      <c r="FX261" s="205"/>
      <c r="FY261" s="41">
        <v>43624</v>
      </c>
      <c r="FZ261" s="41" t="str">
        <f t="shared" si="251"/>
        <v>-</v>
      </c>
      <c r="GA261" s="14"/>
      <c r="GB261" s="14"/>
      <c r="GC261" s="41" t="str">
        <f>IF(GB261&gt;0,WORKDAY(FY261,10),"-")</f>
        <v>-</v>
      </c>
      <c r="GD261" s="41" t="str">
        <f>IF(GB261&gt;0,WORKDAY(FZ261,10),"-")</f>
        <v>-</v>
      </c>
      <c r="GE261" s="14"/>
      <c r="GF261" s="14"/>
      <c r="GG261" s="205"/>
      <c r="GH261" s="41"/>
      <c r="GI261" s="41"/>
      <c r="GJ261" s="14"/>
      <c r="GK261" s="14"/>
      <c r="GL261" s="41" t="str">
        <f>IF(GK261&gt;0,WORKDAY(GH261,10),"-")</f>
        <v>-</v>
      </c>
      <c r="GM261" s="41" t="str">
        <f>IF(GK261&gt;0,WORKDAY(GI261,10),"-")</f>
        <v>-</v>
      </c>
      <c r="GN261" s="14"/>
      <c r="GO261" s="14"/>
      <c r="GP261" s="228"/>
      <c r="GQ261" s="295"/>
      <c r="GR261" s="295"/>
      <c r="GS261" s="295"/>
      <c r="GT261" s="295"/>
      <c r="GU261" s="295"/>
      <c r="GV261" s="295"/>
      <c r="GW261" s="295"/>
      <c r="GX261" s="295"/>
      <c r="GY261" s="295"/>
      <c r="GZ261" s="147"/>
      <c r="HA261" s="143">
        <f t="shared" ca="1" si="214"/>
        <v>1</v>
      </c>
      <c r="HB261" s="44">
        <f t="shared" ca="1" si="215"/>
        <v>1.3819095477386936E-3</v>
      </c>
      <c r="HC261" s="44">
        <f t="shared" ca="1" si="216"/>
        <v>2.5125628140703518E-3</v>
      </c>
      <c r="HD261" s="44">
        <f t="shared" ca="1" si="217"/>
        <v>2.2357723577235778E-3</v>
      </c>
      <c r="HE261" s="44">
        <f t="shared" ca="1" si="218"/>
        <v>4.0650406504065045E-3</v>
      </c>
      <c r="HF261" s="44"/>
      <c r="HG261" s="44"/>
      <c r="HH261" s="261"/>
      <c r="HI261" s="14" t="str">
        <f t="shared" si="219"/>
        <v>GA</v>
      </c>
      <c r="HJ261" s="41">
        <f t="shared" si="220"/>
        <v>44001</v>
      </c>
      <c r="HK261" s="267" t="str">
        <f t="shared" si="221"/>
        <v>A1</v>
      </c>
      <c r="HL261" s="268" t="str">
        <f t="shared" si="222"/>
        <v>0055-P2-GA1-CPC-TRM-00506</v>
      </c>
      <c r="HM261" s="320">
        <v>1</v>
      </c>
      <c r="HN261" t="s">
        <v>840</v>
      </c>
      <c r="HO261" s="351">
        <f t="shared" si="223"/>
        <v>1</v>
      </c>
      <c r="HP261" s="351" t="str">
        <f t="shared" si="224"/>
        <v>не выгружено 00</v>
      </c>
      <c r="HQ261" s="351" t="str">
        <f t="shared" si="225"/>
        <v>выгружено A1</v>
      </c>
      <c r="HR261" s="351">
        <f t="shared" si="226"/>
        <v>1</v>
      </c>
      <c r="HS261" s="351" t="b">
        <f t="shared" si="227"/>
        <v>0</v>
      </c>
      <c r="HT261" s="351" t="str">
        <f t="shared" si="228"/>
        <v>Выпустить в 00</v>
      </c>
      <c r="HU261" s="351" t="str">
        <f t="shared" si="229"/>
        <v>0055-P2-CPC-GA1-TRM-00409</v>
      </c>
      <c r="HV261" s="351">
        <f t="shared" si="230"/>
        <v>44001</v>
      </c>
      <c r="HW261" s="351" t="str">
        <f t="shared" si="231"/>
        <v>0055-P2-CPC-GA1-TRM-00409</v>
      </c>
      <c r="HX261" s="351">
        <f t="shared" si="232"/>
        <v>44033</v>
      </c>
      <c r="HY261" s="364"/>
      <c r="HZ261" s="361" t="str">
        <f t="shared" si="233"/>
        <v>выгружено</v>
      </c>
      <c r="IA261" s="361" t="str">
        <f t="shared" si="234"/>
        <v>A1</v>
      </c>
      <c r="IB261" s="361">
        <f t="shared" si="235"/>
        <v>1</v>
      </c>
      <c r="IC261" s="361">
        <f t="shared" si="236"/>
        <v>1</v>
      </c>
      <c r="ID261" s="351" t="str">
        <f t="shared" si="237"/>
        <v>1</v>
      </c>
      <c r="IE261" s="351" t="s">
        <v>894</v>
      </c>
      <c r="IF261" s="356">
        <v>1</v>
      </c>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row>
    <row r="262" spans="1:287" s="1" customFormat="1" ht="42.75" customHeight="1">
      <c r="A262" s="15"/>
      <c r="B262" s="31" t="s">
        <v>164</v>
      </c>
      <c r="C262" s="31" t="s">
        <v>165</v>
      </c>
      <c r="D262" s="14"/>
      <c r="E262" s="14"/>
      <c r="F262" s="14"/>
      <c r="G262" s="14"/>
      <c r="H262" s="14" t="s">
        <v>723</v>
      </c>
      <c r="I262" s="14" t="s">
        <v>724</v>
      </c>
      <c r="J262" s="14"/>
      <c r="K262" s="14"/>
      <c r="L262" s="14"/>
      <c r="M262" s="14"/>
      <c r="N262" s="14"/>
      <c r="O262" s="14"/>
      <c r="P262" s="14" t="s">
        <v>727</v>
      </c>
      <c r="Q262" s="14" t="s">
        <v>728</v>
      </c>
      <c r="R262" s="14" t="s">
        <v>211</v>
      </c>
      <c r="S262" s="14" t="s">
        <v>394</v>
      </c>
      <c r="T262" s="14" t="s">
        <v>407</v>
      </c>
      <c r="U262" s="14" t="s">
        <v>166</v>
      </c>
      <c r="V262" s="14"/>
      <c r="W262" s="31" t="str">
        <f>CONCATENATE(X262,"-",Y262,"-",Z262,AA262,,AB262,"-",AC262)</f>
        <v>4-11-JECC-0001</v>
      </c>
      <c r="X262" s="31">
        <v>4</v>
      </c>
      <c r="Y262" s="31" t="s">
        <v>190</v>
      </c>
      <c r="Z262" s="31" t="s">
        <v>186</v>
      </c>
      <c r="AA262" s="31" t="s">
        <v>331</v>
      </c>
      <c r="AB262" s="31"/>
      <c r="AC262" s="31" t="s">
        <v>194</v>
      </c>
      <c r="AD262" s="14"/>
      <c r="AE262" s="31">
        <v>3</v>
      </c>
      <c r="AF262" s="31" t="s">
        <v>189</v>
      </c>
      <c r="AG262" s="31" t="s">
        <v>190</v>
      </c>
      <c r="AH262" s="31">
        <v>422</v>
      </c>
      <c r="AI262" s="31" t="s">
        <v>194</v>
      </c>
      <c r="AJ262" s="14"/>
      <c r="AK262" s="14"/>
      <c r="AL262" s="14" t="s">
        <v>130</v>
      </c>
      <c r="AM262" s="14"/>
      <c r="AN262" s="14" t="s">
        <v>178</v>
      </c>
      <c r="AO262" s="14" t="str">
        <f>CONCATENATE("0055-",B262,"-",C262,"-","4",".",AE262,".",AF262,".",AG262,".",AH262,"-",AL262,".",AN262,"-",AI262)</f>
        <v>0055-CPC-GA1-4.3.3.11.422-ASK1.SB-0001</v>
      </c>
      <c r="AP262" s="14" t="str">
        <f>CONCATENATE("0055-",B262,"-",C262,"-","4",".",AE262,".",AF262,".",AG262,".",AH262,"-",AL262,"-",AN262,"-",AI262,"_",BD262,"_",U262)</f>
        <v>0055-CPC-GA1-4.3.3.11.422-ASK1-SB-0001_A1_ER</v>
      </c>
      <c r="AQ262" s="21" t="s">
        <v>636</v>
      </c>
      <c r="AR262" s="21" t="s">
        <v>638</v>
      </c>
      <c r="AS262" s="21"/>
      <c r="AT262" s="21"/>
      <c r="AU262" s="21" t="s">
        <v>352</v>
      </c>
      <c r="AV262" s="21" t="s">
        <v>368</v>
      </c>
      <c r="AW262" s="21" t="str">
        <f>CONCATENATE(AQ262," ",AS262,CHAR(10),W262,CHAR(10),AU262)</f>
        <v>AUCS Control Cabinet 
4-11-JECC-0001
Electrical circuits</v>
      </c>
      <c r="AX262" s="21" t="str">
        <f>CONCATENATE(AR262," ",AT262,CHAR(10),W262,CHAR(10),AV262)</f>
        <v>Шкаф системный АСУ Э 
4-11-JECC-0001
Схема электрическая принципиальная</v>
      </c>
      <c r="AY262" s="14"/>
      <c r="AZ262" s="14" t="s">
        <v>798</v>
      </c>
      <c r="BA262" s="14" t="s">
        <v>600</v>
      </c>
      <c r="BB262" s="14" t="str">
        <f t="shared" si="239"/>
        <v>A1</v>
      </c>
      <c r="BC262" s="14" t="str">
        <f t="shared" si="252"/>
        <v>IFR</v>
      </c>
      <c r="BD262" s="14" t="str">
        <f>BB262</f>
        <v>A1</v>
      </c>
      <c r="BE262" s="14"/>
      <c r="BF262" s="14"/>
      <c r="BG262" s="20"/>
      <c r="BH262" s="14"/>
      <c r="BI262" s="14"/>
      <c r="BJ262" s="336">
        <v>44088</v>
      </c>
      <c r="BK262" s="336">
        <f ca="1">IF(BM262&gt;0,BL262,IF(BJ262&lt;TODAY(),TODAY()+10,BJ262))</f>
        <v>44001</v>
      </c>
      <c r="BL262" s="41">
        <v>44001</v>
      </c>
      <c r="BM262" s="14" t="s">
        <v>871</v>
      </c>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336">
        <f>WORKDAY(BJ262,20)</f>
        <v>44116</v>
      </c>
      <c r="CR262" s="336">
        <f ca="1">IF(BM262&gt;0,WORKDAY(BK262,20),"-")</f>
        <v>44029</v>
      </c>
      <c r="CS262" s="336">
        <v>44033</v>
      </c>
      <c r="CT262" s="325" t="s">
        <v>905</v>
      </c>
      <c r="CU262" s="143">
        <v>1</v>
      </c>
      <c r="CV262" s="41">
        <f>WORKDAY(CQ262,10)</f>
        <v>44130</v>
      </c>
      <c r="CW262" s="41">
        <f ca="1">IF(CT262&gt;0,WORKDAY(CR262,10),"-")</f>
        <v>44043</v>
      </c>
      <c r="CX262" s="14"/>
      <c r="CY262" s="14"/>
      <c r="CZ262" s="41" t="str">
        <f>IF(CY262&gt;0,WORKDAY(CV262,10),"-")</f>
        <v>-</v>
      </c>
      <c r="DA262" s="41" t="str">
        <f>IF(CY262&gt;0,WORKDAY(CW262,10),"-")</f>
        <v>-</v>
      </c>
      <c r="DB262" s="14"/>
      <c r="DC262" s="14"/>
      <c r="DD262" s="143"/>
      <c r="DE262" s="41" t="str">
        <f>IF(DC262&gt;0,WORKDAY(CZ262,10),"-")</f>
        <v>-</v>
      </c>
      <c r="DF262" s="41" t="str">
        <f>IF(DC262&gt;0,WORKDAY(DA262,10),"-")</f>
        <v>-</v>
      </c>
      <c r="DG262" s="14"/>
      <c r="DH262" s="14"/>
      <c r="DI262" s="41" t="str">
        <f>IF(DH262&gt;0,WORKDAY(DE262,10),"-")</f>
        <v>-</v>
      </c>
      <c r="DJ262" s="41" t="str">
        <f>IF(DH262&gt;0,WORKDAY(DF262,10),"-")</f>
        <v>-</v>
      </c>
      <c r="DK262" s="14"/>
      <c r="DL262" s="14"/>
      <c r="DM262" s="143"/>
      <c r="DN262" s="41" t="str">
        <f>IF(DL262&gt;0,WORKDAY(DI262,10),"-")</f>
        <v>-</v>
      </c>
      <c r="DO262" s="41" t="str">
        <f>IF(DL262&gt;0,WORKDAY(DJ262,10),"-")</f>
        <v>-</v>
      </c>
      <c r="DP262" s="14"/>
      <c r="DQ262" s="14"/>
      <c r="DR262" s="41" t="str">
        <f>IF(DQ262&gt;0,WORKDAY(DN262,10),"-")</f>
        <v>-</v>
      </c>
      <c r="DS262" s="41" t="str">
        <f>IF(DQ262&gt;0,WORKDAY(DO262,10),"-")</f>
        <v>-</v>
      </c>
      <c r="DT262" s="14"/>
      <c r="DU262" s="14"/>
      <c r="DV262" s="205"/>
      <c r="DW262" s="41" t="str">
        <f>IF(DU262&gt;0,WORKDAY(DR262,10),"-")</f>
        <v>-</v>
      </c>
      <c r="DX262" s="41" t="str">
        <f>IF(DU262&gt;0,WORKDAY(DS262,10),"-")</f>
        <v>-</v>
      </c>
      <c r="DY262" s="14"/>
      <c r="DZ262" s="14"/>
      <c r="EA262" s="41" t="str">
        <f>IF(DZ262&gt;0,WORKDAY(DW262,10),"-")</f>
        <v>-</v>
      </c>
      <c r="EB262" s="41" t="str">
        <f>IF(DZ262&gt;0,WORKDAY(DX262,10),"-")</f>
        <v>-</v>
      </c>
      <c r="EC262" s="14"/>
      <c r="ED262" s="14"/>
      <c r="EE262" s="205"/>
      <c r="EF262" s="41" t="str">
        <f>IF(ED262&gt;0,WORKDAY(EA262,10),"-")</f>
        <v>-</v>
      </c>
      <c r="EG262" s="41" t="str">
        <f>IF(ED262&gt;0,WORKDAY(EB262,10),"-")</f>
        <v>-</v>
      </c>
      <c r="EH262" s="14"/>
      <c r="EI262" s="14"/>
      <c r="EJ262" s="41" t="str">
        <f>IF(EI262&gt;0,WORKDAY(EF262,10),"-")</f>
        <v>-</v>
      </c>
      <c r="EK262" s="41" t="str">
        <f>IF(EI262&gt;0,WORKDAY(EG262,10),"-")</f>
        <v>-</v>
      </c>
      <c r="EL262" s="14"/>
      <c r="EM262" s="14"/>
      <c r="EN262" s="205"/>
      <c r="EO262" s="41" t="str">
        <f>IF(EM262&gt;0,WORKDAY(EJ262,10),"-")</f>
        <v>-</v>
      </c>
      <c r="EP262" s="41" t="str">
        <f>IF(EM262&gt;0,WORKDAY(EK262,10),"-")</f>
        <v>-</v>
      </c>
      <c r="EQ262" s="14"/>
      <c r="ER262" s="14"/>
      <c r="ES262" s="41" t="str">
        <f>IF(ER262&gt;0,WORKDAY(EO262,10),"-")</f>
        <v>-</v>
      </c>
      <c r="ET262" s="41" t="str">
        <f>IF(ER262&gt;0,WORKDAY(EP262,10),"-")</f>
        <v>-</v>
      </c>
      <c r="EU262" s="14"/>
      <c r="EV262" s="14"/>
      <c r="EW262" s="205"/>
      <c r="EX262" s="41" t="str">
        <f>IF(EV262&gt;0,WORKDAY(ES262,10),"-")</f>
        <v>-</v>
      </c>
      <c r="EY262" s="41" t="str">
        <f>IF(EV262&gt;0,WORKDAY(ET262,10),"-")</f>
        <v>-</v>
      </c>
      <c r="EZ262" s="14"/>
      <c r="FA262" s="14"/>
      <c r="FB262" s="41" t="str">
        <f>IF(FA262&gt;0,WORKDAY(EX262,10),"-")</f>
        <v>-</v>
      </c>
      <c r="FC262" s="41" t="str">
        <f>IF(FA262&gt;0,WORKDAY(EY262,10),"-")</f>
        <v>-</v>
      </c>
      <c r="FD262" s="14"/>
      <c r="FE262" s="14"/>
      <c r="FF262" s="295"/>
      <c r="FG262" s="41">
        <v>43624</v>
      </c>
      <c r="FH262" s="41">
        <f t="shared" ca="1" si="249"/>
        <v>44089</v>
      </c>
      <c r="FI262" s="41"/>
      <c r="FJ262" s="14"/>
      <c r="FK262" s="41" t="str">
        <f>IF(FJ262&gt;0,WORKDAY(FG262,10),"-")</f>
        <v>-</v>
      </c>
      <c r="FL262" s="41" t="str">
        <f>IF(FJ262&gt;0,WORKDAY(FH262,10),"-")</f>
        <v>-</v>
      </c>
      <c r="FM262" s="14"/>
      <c r="FN262" s="14"/>
      <c r="FO262" s="143"/>
      <c r="FP262" s="41">
        <v>43624</v>
      </c>
      <c r="FQ262" s="41" t="str">
        <f t="shared" si="250"/>
        <v>-</v>
      </c>
      <c r="FR262" s="14"/>
      <c r="FS262" s="14"/>
      <c r="FT262" s="41" t="str">
        <f>IF(FS262&gt;0,WORKDAY(FP262,10),"-")</f>
        <v>-</v>
      </c>
      <c r="FU262" s="41" t="str">
        <f>IF(FS262&gt;0,WORKDAY(FQ262,10),"-")</f>
        <v>-</v>
      </c>
      <c r="FV262" s="14"/>
      <c r="FW262" s="14"/>
      <c r="FX262" s="205"/>
      <c r="FY262" s="41">
        <v>43624</v>
      </c>
      <c r="FZ262" s="41" t="str">
        <f t="shared" si="251"/>
        <v>-</v>
      </c>
      <c r="GA262" s="14"/>
      <c r="GB262" s="14"/>
      <c r="GC262" s="41" t="str">
        <f>IF(GB262&gt;0,WORKDAY(FY262,10),"-")</f>
        <v>-</v>
      </c>
      <c r="GD262" s="41" t="str">
        <f>IF(GB262&gt;0,WORKDAY(FZ262,10),"-")</f>
        <v>-</v>
      </c>
      <c r="GE262" s="14"/>
      <c r="GF262" s="14"/>
      <c r="GG262" s="205"/>
      <c r="GH262" s="41"/>
      <c r="GI262" s="41"/>
      <c r="GJ262" s="14"/>
      <c r="GK262" s="14"/>
      <c r="GL262" s="41" t="str">
        <f>IF(GK262&gt;0,WORKDAY(GH262,10),"-")</f>
        <v>-</v>
      </c>
      <c r="GM262" s="41" t="str">
        <f>IF(GK262&gt;0,WORKDAY(GI262,10),"-")</f>
        <v>-</v>
      </c>
      <c r="GN262" s="14"/>
      <c r="GO262" s="14"/>
      <c r="GP262" s="228"/>
      <c r="GQ262" s="295"/>
      <c r="GR262" s="295"/>
      <c r="GS262" s="295"/>
      <c r="GT262" s="295"/>
      <c r="GU262" s="295"/>
      <c r="GV262" s="295"/>
      <c r="GW262" s="295"/>
      <c r="GX262" s="295"/>
      <c r="GY262" s="295"/>
      <c r="GZ262" s="147"/>
      <c r="HA262" s="143">
        <f t="shared" ca="1" si="214"/>
        <v>1</v>
      </c>
      <c r="HB262" s="44">
        <f t="shared" ca="1" si="215"/>
        <v>1.3819095477386936E-3</v>
      </c>
      <c r="HC262" s="44">
        <f t="shared" ca="1" si="216"/>
        <v>2.5125628140703518E-3</v>
      </c>
      <c r="HD262" s="44">
        <f t="shared" ca="1" si="217"/>
        <v>2.2357723577235778E-3</v>
      </c>
      <c r="HE262" s="44">
        <f t="shared" ca="1" si="218"/>
        <v>4.0650406504065045E-3</v>
      </c>
      <c r="HF262" s="44"/>
      <c r="HG262" s="44"/>
      <c r="HH262" s="261"/>
      <c r="HI262" s="14" t="str">
        <f t="shared" si="219"/>
        <v>GA</v>
      </c>
      <c r="HJ262" s="41">
        <f t="shared" si="220"/>
        <v>44001</v>
      </c>
      <c r="HK262" s="267" t="str">
        <f t="shared" si="221"/>
        <v>A1</v>
      </c>
      <c r="HL262" s="268" t="str">
        <f t="shared" si="222"/>
        <v>0055-P2-GA1-CPC-TRM-00506</v>
      </c>
      <c r="HM262" s="320">
        <v>1</v>
      </c>
      <c r="HN262" t="s">
        <v>840</v>
      </c>
      <c r="HO262" s="351">
        <f t="shared" si="223"/>
        <v>1</v>
      </c>
      <c r="HP262" s="351" t="str">
        <f t="shared" si="224"/>
        <v>не выгружено 00</v>
      </c>
      <c r="HQ262" s="351" t="str">
        <f t="shared" si="225"/>
        <v>выгружено A1</v>
      </c>
      <c r="HR262" s="351">
        <f t="shared" si="226"/>
        <v>1</v>
      </c>
      <c r="HS262" s="351" t="b">
        <f t="shared" si="227"/>
        <v>0</v>
      </c>
      <c r="HT262" s="351" t="str">
        <f t="shared" si="228"/>
        <v>Выпустить в 00</v>
      </c>
      <c r="HU262" s="351" t="str">
        <f t="shared" si="229"/>
        <v>0055-P2-CPC-GA1-TRM-00409</v>
      </c>
      <c r="HV262" s="351">
        <f t="shared" si="230"/>
        <v>44001</v>
      </c>
      <c r="HW262" s="351" t="str">
        <f t="shared" si="231"/>
        <v>0055-P2-CPC-GA1-TRM-00409</v>
      </c>
      <c r="HX262" s="351">
        <f t="shared" si="232"/>
        <v>44033</v>
      </c>
      <c r="HY262" s="364"/>
      <c r="HZ262" s="361" t="str">
        <f t="shared" si="233"/>
        <v>выгружено</v>
      </c>
      <c r="IA262" s="361" t="str">
        <f t="shared" si="234"/>
        <v>A1</v>
      </c>
      <c r="IB262" s="361">
        <f t="shared" si="235"/>
        <v>1</v>
      </c>
      <c r="IC262" s="361">
        <f t="shared" si="236"/>
        <v>1</v>
      </c>
      <c r="ID262" s="351" t="str">
        <f t="shared" si="237"/>
        <v>1</v>
      </c>
      <c r="IE262" s="351" t="s">
        <v>894</v>
      </c>
      <c r="IF262" s="356">
        <v>1</v>
      </c>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row>
    <row r="263" spans="1:287" s="1" customFormat="1" ht="42.75" customHeight="1">
      <c r="A263" s="15"/>
      <c r="B263" s="31" t="s">
        <v>164</v>
      </c>
      <c r="C263" s="31" t="s">
        <v>165</v>
      </c>
      <c r="D263" s="14"/>
      <c r="E263" s="14"/>
      <c r="F263" s="14"/>
      <c r="G263" s="14"/>
      <c r="H263" s="14" t="s">
        <v>723</v>
      </c>
      <c r="I263" s="14" t="s">
        <v>724</v>
      </c>
      <c r="J263" s="14"/>
      <c r="K263" s="14"/>
      <c r="L263" s="14"/>
      <c r="M263" s="14"/>
      <c r="N263" s="14"/>
      <c r="O263" s="14"/>
      <c r="P263" s="14" t="s">
        <v>727</v>
      </c>
      <c r="Q263" s="14" t="s">
        <v>728</v>
      </c>
      <c r="R263" s="14" t="s">
        <v>211</v>
      </c>
      <c r="S263" s="14" t="s">
        <v>394</v>
      </c>
      <c r="T263" s="14" t="s">
        <v>407</v>
      </c>
      <c r="U263" s="14" t="s">
        <v>166</v>
      </c>
      <c r="V263" s="14"/>
      <c r="W263" s="31" t="str">
        <f>CONCATENATE(X263,"-",Y263,"-",Z263,AA263,,AB263,"-",AC263)</f>
        <v>4-11-JECC-0001</v>
      </c>
      <c r="X263" s="31">
        <v>4</v>
      </c>
      <c r="Y263" s="31" t="s">
        <v>190</v>
      </c>
      <c r="Z263" s="31" t="s">
        <v>186</v>
      </c>
      <c r="AA263" s="31" t="s">
        <v>331</v>
      </c>
      <c r="AB263" s="31"/>
      <c r="AC263" s="31" t="s">
        <v>194</v>
      </c>
      <c r="AD263" s="14"/>
      <c r="AE263" s="31">
        <v>3</v>
      </c>
      <c r="AF263" s="31" t="s">
        <v>189</v>
      </c>
      <c r="AG263" s="31" t="s">
        <v>190</v>
      </c>
      <c r="AH263" s="31">
        <v>422</v>
      </c>
      <c r="AI263" s="31" t="s">
        <v>194</v>
      </c>
      <c r="AJ263" s="14"/>
      <c r="AK263" s="14"/>
      <c r="AL263" s="14" t="s">
        <v>130</v>
      </c>
      <c r="AM263" s="14"/>
      <c r="AN263" s="14" t="s">
        <v>675</v>
      </c>
      <c r="AO263" s="14" t="str">
        <f>CONCATENATE("0055-",B263,"-",C263,"-","4",".",AE263,".",AF263,".",AG263,".",AH263,"-",AL263,".",AN263,"-",AI263)</f>
        <v>0055-CPC-GA1-4.3.3.11.422-ASK1.JH-0001</v>
      </c>
      <c r="AP263" s="14" t="str">
        <f>CONCATENATE("0055-",B263,"-",C263,"-","4",".",AE263,".",AF263,".",AG263,".",AH263,"-",AL263,"-",AN263,"-",AI263,"_",BD263,"_",U263)</f>
        <v>0055-CPC-GA1-4.3.3.11.422-ASK1-JH-0001_00_ER</v>
      </c>
      <c r="AQ263" s="21" t="s">
        <v>636</v>
      </c>
      <c r="AR263" s="21" t="s">
        <v>638</v>
      </c>
      <c r="AS263" s="21"/>
      <c r="AT263" s="21"/>
      <c r="AU263" s="21" t="s">
        <v>315</v>
      </c>
      <c r="AV263" s="21" t="s">
        <v>316</v>
      </c>
      <c r="AW263" s="21" t="str">
        <f>CONCATENATE(AQ263," ",AS263,CHAR(10),W263,CHAR(10),AU263)</f>
        <v>AUCS Control Cabinet 
4-11-JECC-0001
Passport</v>
      </c>
      <c r="AX263" s="21" t="str">
        <f>CONCATENATE(AR263," ",AT263,CHAR(10),W263,CHAR(10),AV263)</f>
        <v>Шкаф системный АСУ Э 
4-11-JECC-0001
Паспорт</v>
      </c>
      <c r="AY263" s="14"/>
      <c r="AZ263" s="14" t="s">
        <v>798</v>
      </c>
      <c r="BA263" s="14" t="s">
        <v>600</v>
      </c>
      <c r="BB263" s="14" t="str">
        <f t="shared" si="239"/>
        <v>00</v>
      </c>
      <c r="BC263" s="14" t="str">
        <f t="shared" si="252"/>
        <v>IFU</v>
      </c>
      <c r="BD263" s="14" t="str">
        <f>BB263</f>
        <v>00</v>
      </c>
      <c r="BE263" s="14"/>
      <c r="BF263" s="14"/>
      <c r="BG263" s="20"/>
      <c r="BH263" s="14"/>
      <c r="BI263" s="14"/>
      <c r="BJ263" s="336">
        <v>44088</v>
      </c>
      <c r="BK263" s="336">
        <f ca="1">IF(BM263&gt;0,BL263,IF(BJ263&lt;TODAY(),TODAY()+10,BJ263))</f>
        <v>43997</v>
      </c>
      <c r="BL263" s="41">
        <v>43997</v>
      </c>
      <c r="BM263" s="14" t="s">
        <v>866</v>
      </c>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336">
        <f>WORKDAY(BJ263,20)</f>
        <v>44116</v>
      </c>
      <c r="CR263" s="336">
        <f ca="1">IF(BM263&gt;0,WORKDAY(BK263,20),"-")</f>
        <v>44025</v>
      </c>
      <c r="CS263" s="336">
        <v>44013</v>
      </c>
      <c r="CT263" s="325" t="s">
        <v>903</v>
      </c>
      <c r="CU263" s="143">
        <v>3</v>
      </c>
      <c r="CV263" s="41">
        <f>WORKDAY(CQ263,10)</f>
        <v>44130</v>
      </c>
      <c r="CW263" s="41">
        <f ca="1">IF(CT263&gt;0,WORKDAY(CR263,10),"-")</f>
        <v>44039</v>
      </c>
      <c r="CX263" s="14"/>
      <c r="CY263" s="14"/>
      <c r="CZ263" s="41" t="str">
        <f>IF(CY263&gt;0,WORKDAY(CV263,10),"-")</f>
        <v>-</v>
      </c>
      <c r="DA263" s="41" t="str">
        <f>IF(CY263&gt;0,WORKDAY(CW263,10),"-")</f>
        <v>-</v>
      </c>
      <c r="DB263" s="14"/>
      <c r="DC263" s="14"/>
      <c r="DD263" s="143"/>
      <c r="DE263" s="41" t="str">
        <f>IF(DC263&gt;0,WORKDAY(CZ263,10),"-")</f>
        <v>-</v>
      </c>
      <c r="DF263" s="41" t="str">
        <f>IF(DC263&gt;0,WORKDAY(DA263,10),"-")</f>
        <v>-</v>
      </c>
      <c r="DG263" s="14"/>
      <c r="DH263" s="14"/>
      <c r="DI263" s="41" t="str">
        <f>IF(DH263&gt;0,WORKDAY(DE263,10),"-")</f>
        <v>-</v>
      </c>
      <c r="DJ263" s="41" t="str">
        <f>IF(DH263&gt;0,WORKDAY(DF263,10),"-")</f>
        <v>-</v>
      </c>
      <c r="DK263" s="14"/>
      <c r="DL263" s="14"/>
      <c r="DM263" s="143"/>
      <c r="DN263" s="41" t="str">
        <f>IF(DL263&gt;0,WORKDAY(DI263,10),"-")</f>
        <v>-</v>
      </c>
      <c r="DO263" s="41" t="str">
        <f>IF(DL263&gt;0,WORKDAY(DJ263,10),"-")</f>
        <v>-</v>
      </c>
      <c r="DP263" s="14"/>
      <c r="DQ263" s="14"/>
      <c r="DR263" s="41" t="str">
        <f>IF(DQ263&gt;0,WORKDAY(DN263,10),"-")</f>
        <v>-</v>
      </c>
      <c r="DS263" s="41" t="str">
        <f>IF(DQ263&gt;0,WORKDAY(DO263,10),"-")</f>
        <v>-</v>
      </c>
      <c r="DT263" s="14"/>
      <c r="DU263" s="14"/>
      <c r="DV263" s="205"/>
      <c r="DW263" s="41" t="str">
        <f>IF(DU263&gt;0,WORKDAY(DR263,10),"-")</f>
        <v>-</v>
      </c>
      <c r="DX263" s="41" t="str">
        <f>IF(DU263&gt;0,WORKDAY(DS263,10),"-")</f>
        <v>-</v>
      </c>
      <c r="DY263" s="14"/>
      <c r="DZ263" s="14"/>
      <c r="EA263" s="41" t="str">
        <f>IF(DZ263&gt;0,WORKDAY(DW263,10),"-")</f>
        <v>-</v>
      </c>
      <c r="EB263" s="41" t="str">
        <f>IF(DZ263&gt;0,WORKDAY(DX263,10),"-")</f>
        <v>-</v>
      </c>
      <c r="EC263" s="14"/>
      <c r="ED263" s="14"/>
      <c r="EE263" s="205"/>
      <c r="EF263" s="41" t="str">
        <f>IF(ED263&gt;0,WORKDAY(EA263,10),"-")</f>
        <v>-</v>
      </c>
      <c r="EG263" s="41" t="str">
        <f>IF(ED263&gt;0,WORKDAY(EB263,10),"-")</f>
        <v>-</v>
      </c>
      <c r="EH263" s="14"/>
      <c r="EI263" s="14"/>
      <c r="EJ263" s="41" t="str">
        <f>IF(EI263&gt;0,WORKDAY(EF263,10),"-")</f>
        <v>-</v>
      </c>
      <c r="EK263" s="41" t="str">
        <f>IF(EI263&gt;0,WORKDAY(EG263,10),"-")</f>
        <v>-</v>
      </c>
      <c r="EL263" s="14"/>
      <c r="EM263" s="14"/>
      <c r="EN263" s="205"/>
      <c r="EO263" s="41" t="str">
        <f>IF(EM263&gt;0,WORKDAY(EJ263,10),"-")</f>
        <v>-</v>
      </c>
      <c r="EP263" s="41" t="str">
        <f>IF(EM263&gt;0,WORKDAY(EK263,10),"-")</f>
        <v>-</v>
      </c>
      <c r="EQ263" s="14"/>
      <c r="ER263" s="14"/>
      <c r="ES263" s="41" t="str">
        <f>IF(ER263&gt;0,WORKDAY(EO263,10),"-")</f>
        <v>-</v>
      </c>
      <c r="ET263" s="41" t="str">
        <f>IF(ER263&gt;0,WORKDAY(EP263,10),"-")</f>
        <v>-</v>
      </c>
      <c r="EU263" s="14"/>
      <c r="EV263" s="14"/>
      <c r="EW263" s="205"/>
      <c r="EX263" s="41" t="str">
        <f>IF(EV263&gt;0,WORKDAY(ES263,10),"-")</f>
        <v>-</v>
      </c>
      <c r="EY263" s="41" t="str">
        <f>IF(EV263&gt;0,WORKDAY(ET263,10),"-")</f>
        <v>-</v>
      </c>
      <c r="EZ263" s="14"/>
      <c r="FA263" s="14"/>
      <c r="FB263" s="41" t="str">
        <f>IF(FA263&gt;0,WORKDAY(EX263,10),"-")</f>
        <v>-</v>
      </c>
      <c r="FC263" s="41" t="str">
        <f>IF(FA263&gt;0,WORKDAY(EY263,10),"-")</f>
        <v>-</v>
      </c>
      <c r="FD263" s="14"/>
      <c r="FE263" s="14"/>
      <c r="FF263" s="295"/>
      <c r="FG263" s="41">
        <v>43624</v>
      </c>
      <c r="FH263" s="41">
        <f t="shared" ca="1" si="249"/>
        <v>44069</v>
      </c>
      <c r="FI263" s="14">
        <v>44088</v>
      </c>
      <c r="FJ263" s="14" t="s">
        <v>924</v>
      </c>
      <c r="FK263" s="41">
        <f>IF(FJ263&gt;0,WORKDAY(FG263,10),"-")</f>
        <v>43637</v>
      </c>
      <c r="FL263" s="41">
        <f ca="1">IF(FJ263&gt;0,WORKDAY(FH263,10),"-")</f>
        <v>44083</v>
      </c>
      <c r="FM263" s="14"/>
      <c r="FN263" s="14"/>
      <c r="FO263" s="143"/>
      <c r="FP263" s="41">
        <v>43624</v>
      </c>
      <c r="FQ263" s="41" t="str">
        <f t="shared" si="250"/>
        <v>-</v>
      </c>
      <c r="FR263" s="14"/>
      <c r="FS263" s="14"/>
      <c r="FT263" s="41" t="str">
        <f>IF(FS263&gt;0,WORKDAY(FP263,10),"-")</f>
        <v>-</v>
      </c>
      <c r="FU263" s="41" t="str">
        <f>IF(FS263&gt;0,WORKDAY(FQ263,10),"-")</f>
        <v>-</v>
      </c>
      <c r="FV263" s="14"/>
      <c r="FW263" s="14"/>
      <c r="FX263" s="205"/>
      <c r="FY263" s="41">
        <v>43624</v>
      </c>
      <c r="FZ263" s="41" t="str">
        <f t="shared" si="251"/>
        <v>-</v>
      </c>
      <c r="GA263" s="14"/>
      <c r="GB263" s="14"/>
      <c r="GC263" s="41" t="str">
        <f>IF(GB263&gt;0,WORKDAY(FY263,10),"-")</f>
        <v>-</v>
      </c>
      <c r="GD263" s="41" t="str">
        <f>IF(GB263&gt;0,WORKDAY(FZ263,10),"-")</f>
        <v>-</v>
      </c>
      <c r="GE263" s="14"/>
      <c r="GF263" s="14"/>
      <c r="GG263" s="205"/>
      <c r="GH263" s="41"/>
      <c r="GI263" s="41"/>
      <c r="GJ263" s="14"/>
      <c r="GK263" s="14"/>
      <c r="GL263" s="41" t="str">
        <f>IF(GK263&gt;0,WORKDAY(GH263,10),"-")</f>
        <v>-</v>
      </c>
      <c r="GM263" s="41" t="str">
        <f>IF(GK263&gt;0,WORKDAY(GI263,10),"-")</f>
        <v>-</v>
      </c>
      <c r="GN263" s="14"/>
      <c r="GO263" s="14"/>
      <c r="GP263" s="228"/>
      <c r="GQ263" s="295"/>
      <c r="GR263" s="295"/>
      <c r="GS263" s="295"/>
      <c r="GT263" s="295"/>
      <c r="GU263" s="295"/>
      <c r="GV263" s="295"/>
      <c r="GW263" s="295"/>
      <c r="GX263" s="295"/>
      <c r="GY263" s="295"/>
      <c r="GZ263" s="147"/>
      <c r="HA263" s="143">
        <f t="shared" ca="1" si="214"/>
        <v>1</v>
      </c>
      <c r="HB263" s="44">
        <f t="shared" ca="1" si="215"/>
        <v>2.5125628140703518E-3</v>
      </c>
      <c r="HC263" s="44">
        <f t="shared" ca="1" si="216"/>
        <v>2.5125628140703518E-3</v>
      </c>
      <c r="HD263" s="44">
        <f t="shared" ca="1" si="217"/>
        <v>4.0650406504065045E-3</v>
      </c>
      <c r="HE263" s="44">
        <f t="shared" ca="1" si="218"/>
        <v>4.0650406504065045E-3</v>
      </c>
      <c r="HF263" s="44"/>
      <c r="HG263" s="44"/>
      <c r="HH263" s="261"/>
      <c r="HI263" s="14" t="str">
        <f t="shared" si="219"/>
        <v>rev. 00</v>
      </c>
      <c r="HJ263" s="41">
        <f t="shared" si="220"/>
        <v>44088</v>
      </c>
      <c r="HK263" s="267" t="str">
        <f t="shared" si="221"/>
        <v>00</v>
      </c>
      <c r="HL263" s="268" t="str">
        <f t="shared" si="222"/>
        <v>0055-P2-CPC-GA1-TRM-00581</v>
      </c>
      <c r="HM263" s="320">
        <v>1</v>
      </c>
      <c r="HN263" t="s">
        <v>840</v>
      </c>
      <c r="HO263" s="351">
        <f t="shared" si="223"/>
        <v>3</v>
      </c>
      <c r="HP263" s="351" t="str">
        <f t="shared" si="224"/>
        <v>ожидание 00</v>
      </c>
      <c r="HQ263" s="351" t="str">
        <f t="shared" si="225"/>
        <v>выгружено 00</v>
      </c>
      <c r="HR263" s="351" t="str">
        <f t="shared" si="226"/>
        <v>ожидание 00</v>
      </c>
      <c r="HS263" s="351" t="b">
        <f t="shared" si="227"/>
        <v>0</v>
      </c>
      <c r="HT263" s="351" t="str">
        <f t="shared" si="228"/>
        <v>ожидание замечаний</v>
      </c>
      <c r="HU263" s="351" t="str">
        <f t="shared" si="229"/>
        <v>0055-P2-CPC-GA1-TRM-00396</v>
      </c>
      <c r="HV263" s="351">
        <f t="shared" si="230"/>
        <v>44088</v>
      </c>
      <c r="HW263" s="351" t="str">
        <f t="shared" si="231"/>
        <v>ожидание 00</v>
      </c>
      <c r="HX263" s="351" t="str">
        <f t="shared" si="232"/>
        <v>ожидание 00</v>
      </c>
      <c r="HY263" s="364"/>
      <c r="HZ263" s="361" t="str">
        <f t="shared" si="233"/>
        <v>выгружено</v>
      </c>
      <c r="IA263" s="361" t="str">
        <f t="shared" si="234"/>
        <v>00</v>
      </c>
      <c r="IB263" s="361" t="str">
        <f t="shared" si="235"/>
        <v>ожидание замечаний к ревизии</v>
      </c>
      <c r="IC263" s="361" t="str">
        <f t="shared" si="236"/>
        <v>00</v>
      </c>
      <c r="ID263" s="351" t="str">
        <f t="shared" si="237"/>
        <v>1</v>
      </c>
      <c r="IE263" s="351" t="s">
        <v>894</v>
      </c>
      <c r="IF263" s="356">
        <v>1</v>
      </c>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row>
    <row r="264" spans="1:287" s="27" customFormat="1" ht="15" customHeight="1">
      <c r="A264" s="15"/>
      <c r="B264" s="32"/>
      <c r="C264" s="32"/>
      <c r="D264" s="26"/>
      <c r="E264" s="26"/>
      <c r="F264" s="26"/>
      <c r="G264" s="26"/>
      <c r="H264" s="26"/>
      <c r="I264" s="26"/>
      <c r="J264" s="26"/>
      <c r="K264" s="26"/>
      <c r="L264" s="26"/>
      <c r="M264" s="26"/>
      <c r="N264" s="26"/>
      <c r="O264" s="26"/>
      <c r="P264" s="26"/>
      <c r="Q264" s="26"/>
      <c r="R264" s="26"/>
      <c r="S264" s="26"/>
      <c r="T264" s="26"/>
      <c r="U264" s="26"/>
      <c r="V264" s="26"/>
      <c r="W264" s="32"/>
      <c r="X264" s="32"/>
      <c r="Y264" s="32"/>
      <c r="Z264" s="32"/>
      <c r="AA264" s="32"/>
      <c r="AB264" s="32"/>
      <c r="AC264" s="32"/>
      <c r="AD264" s="26"/>
      <c r="AE264" s="32"/>
      <c r="AF264" s="32"/>
      <c r="AG264" s="32"/>
      <c r="AH264" s="32"/>
      <c r="AI264" s="32"/>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341"/>
      <c r="BK264" s="341"/>
      <c r="BL264" s="163"/>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338"/>
      <c r="CR264" s="338"/>
      <c r="CS264" s="338"/>
      <c r="CT264" s="326"/>
      <c r="CU264" s="219"/>
      <c r="CV264" s="26"/>
      <c r="CW264" s="26"/>
      <c r="CX264" s="26"/>
      <c r="CY264" s="26"/>
      <c r="CZ264" s="26"/>
      <c r="DA264" s="26"/>
      <c r="DB264" s="26"/>
      <c r="DC264" s="26"/>
      <c r="DD264" s="219"/>
      <c r="DE264" s="26"/>
      <c r="DF264" s="26"/>
      <c r="DG264" s="26"/>
      <c r="DH264" s="26"/>
      <c r="DI264" s="26"/>
      <c r="DJ264" s="26"/>
      <c r="DK264" s="26"/>
      <c r="DL264" s="26"/>
      <c r="DM264" s="219"/>
      <c r="DN264" s="26"/>
      <c r="DO264" s="26"/>
      <c r="DP264" s="26"/>
      <c r="DQ264" s="26"/>
      <c r="DR264" s="26"/>
      <c r="DS264" s="26"/>
      <c r="DT264" s="26"/>
      <c r="DU264" s="26"/>
      <c r="DV264" s="229"/>
      <c r="DW264" s="26"/>
      <c r="DX264" s="26"/>
      <c r="DY264" s="26"/>
      <c r="DZ264" s="26"/>
      <c r="EA264" s="26"/>
      <c r="EB264" s="26"/>
      <c r="EC264" s="26"/>
      <c r="ED264" s="26"/>
      <c r="EE264" s="229"/>
      <c r="EF264" s="26"/>
      <c r="EG264" s="26"/>
      <c r="EH264" s="26"/>
      <c r="EI264" s="26"/>
      <c r="EJ264" s="26"/>
      <c r="EK264" s="26"/>
      <c r="EL264" s="26"/>
      <c r="EM264" s="26"/>
      <c r="EN264" s="229"/>
      <c r="EO264" s="26"/>
      <c r="EP264" s="26"/>
      <c r="EQ264" s="26"/>
      <c r="ER264" s="26"/>
      <c r="ES264" s="26"/>
      <c r="ET264" s="26"/>
      <c r="EU264" s="26"/>
      <c r="EV264" s="26"/>
      <c r="EW264" s="229"/>
      <c r="EX264" s="26"/>
      <c r="EY264" s="26"/>
      <c r="EZ264" s="26"/>
      <c r="FA264" s="26"/>
      <c r="FB264" s="26"/>
      <c r="FC264" s="26"/>
      <c r="FD264" s="26"/>
      <c r="FE264" s="26"/>
      <c r="FF264" s="229"/>
      <c r="FG264" s="26"/>
      <c r="FH264" s="26"/>
      <c r="FI264" s="26"/>
      <c r="FJ264" s="26"/>
      <c r="FK264" s="26"/>
      <c r="FL264" s="26"/>
      <c r="FM264" s="26"/>
      <c r="FN264" s="26"/>
      <c r="FO264" s="219"/>
      <c r="FP264" s="26"/>
      <c r="FQ264" s="26"/>
      <c r="FR264" s="26"/>
      <c r="FS264" s="26"/>
      <c r="FT264" s="26"/>
      <c r="FU264" s="26"/>
      <c r="FV264" s="26"/>
      <c r="FW264" s="26"/>
      <c r="FX264" s="229"/>
      <c r="FY264" s="26"/>
      <c r="FZ264" s="26"/>
      <c r="GA264" s="26"/>
      <c r="GB264" s="26"/>
      <c r="GC264" s="26"/>
      <c r="GD264" s="26"/>
      <c r="GE264" s="26"/>
      <c r="GF264" s="26"/>
      <c r="GG264" s="229"/>
      <c r="GH264" s="26"/>
      <c r="GI264" s="26"/>
      <c r="GJ264" s="26"/>
      <c r="GK264" s="26"/>
      <c r="GL264" s="26"/>
      <c r="GM264" s="26"/>
      <c r="GN264" s="26"/>
      <c r="GO264" s="26"/>
      <c r="GP264" s="229"/>
      <c r="GQ264" s="229"/>
      <c r="GR264" s="229"/>
      <c r="GS264" s="229"/>
      <c r="GT264" s="229"/>
      <c r="GU264" s="229"/>
      <c r="GV264" s="229"/>
      <c r="GW264" s="229"/>
      <c r="GX264" s="229"/>
      <c r="GY264" s="229"/>
      <c r="GZ264" s="229"/>
      <c r="HA264" s="143">
        <f t="shared" si="214"/>
        <v>0</v>
      </c>
      <c r="HB264" s="44">
        <f t="shared" si="215"/>
        <v>0</v>
      </c>
      <c r="HC264" s="44">
        <f t="shared" si="216"/>
        <v>0</v>
      </c>
      <c r="HD264" s="44">
        <f t="shared" si="217"/>
        <v>0</v>
      </c>
      <c r="HE264" s="44">
        <f t="shared" si="218"/>
        <v>0</v>
      </c>
      <c r="HF264" s="44"/>
      <c r="HG264" s="26"/>
      <c r="HH264" s="262"/>
      <c r="HI264" s="14" t="str">
        <f t="shared" si="219"/>
        <v>не выпущено</v>
      </c>
      <c r="HJ264" s="41" t="str">
        <f t="shared" si="220"/>
        <v>-</v>
      </c>
      <c r="HK264" s="267" t="str">
        <f t="shared" si="221"/>
        <v>-</v>
      </c>
      <c r="HL264" s="268" t="str">
        <f t="shared" si="222"/>
        <v>-</v>
      </c>
      <c r="HM264" s="320">
        <v>1</v>
      </c>
      <c r="HN264"/>
      <c r="HO264" s="351" t="str">
        <f t="shared" si="223"/>
        <v>---/---</v>
      </c>
      <c r="HP264" s="351" t="str">
        <f t="shared" si="224"/>
        <v>---/---</v>
      </c>
      <c r="HQ264" s="351" t="str">
        <f t="shared" si="225"/>
        <v>---/---</v>
      </c>
      <c r="HR264" s="351" t="str">
        <f t="shared" si="226"/>
        <v>---/---</v>
      </c>
      <c r="HS264" s="351" t="b">
        <f t="shared" si="227"/>
        <v>0</v>
      </c>
      <c r="HT264" s="351" t="str">
        <f t="shared" si="228"/>
        <v>---/---</v>
      </c>
      <c r="HU264" s="351" t="str">
        <f t="shared" si="229"/>
        <v>---/---</v>
      </c>
      <c r="HV264" s="351" t="str">
        <f t="shared" si="230"/>
        <v>---/---</v>
      </c>
      <c r="HW264" s="351" t="str">
        <f t="shared" si="231"/>
        <v>---/---</v>
      </c>
      <c r="HX264" s="351" t="str">
        <f t="shared" si="232"/>
        <v>---/---</v>
      </c>
      <c r="HY264" s="364"/>
      <c r="HZ264" s="361" t="str">
        <f t="shared" si="233"/>
        <v>---/---</v>
      </c>
      <c r="IA264" s="361" t="str">
        <f t="shared" si="234"/>
        <v>---/---</v>
      </c>
      <c r="IB264" s="361" t="str">
        <f t="shared" si="235"/>
        <v>---/---</v>
      </c>
      <c r="IC264" s="361" t="str">
        <f t="shared" si="236"/>
        <v>---/---</v>
      </c>
      <c r="ID264" s="351" t="str">
        <f t="shared" si="237"/>
        <v>---/---</v>
      </c>
      <c r="IE264" s="351" t="s">
        <v>897</v>
      </c>
      <c r="IF264" s="356"/>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row>
    <row r="265" spans="1:287" s="1" customFormat="1" ht="42.75" customHeight="1">
      <c r="A265" s="15"/>
      <c r="B265" s="31" t="s">
        <v>164</v>
      </c>
      <c r="C265" s="31" t="s">
        <v>165</v>
      </c>
      <c r="D265" s="14"/>
      <c r="E265" s="14"/>
      <c r="F265" s="14"/>
      <c r="G265" s="14"/>
      <c r="H265" s="14" t="s">
        <v>723</v>
      </c>
      <c r="I265" s="14" t="s">
        <v>724</v>
      </c>
      <c r="J265" s="14"/>
      <c r="K265" s="14"/>
      <c r="L265" s="14"/>
      <c r="M265" s="14"/>
      <c r="N265" s="14"/>
      <c r="O265" s="14"/>
      <c r="P265" s="14" t="s">
        <v>727</v>
      </c>
      <c r="Q265" s="14" t="s">
        <v>728</v>
      </c>
      <c r="R265" s="14" t="s">
        <v>211</v>
      </c>
      <c r="S265" s="14" t="s">
        <v>394</v>
      </c>
      <c r="T265" s="14" t="s">
        <v>407</v>
      </c>
      <c r="U265" s="14" t="s">
        <v>166</v>
      </c>
      <c r="V265" s="14"/>
      <c r="W265" s="31" t="str">
        <f>CONCATENATE(X265,"-",Y265,"-",Z265,AA265,,AB265,"-",AC265)</f>
        <v>4-11-JECC-0002</v>
      </c>
      <c r="X265" s="31">
        <v>4</v>
      </c>
      <c r="Y265" s="31" t="s">
        <v>190</v>
      </c>
      <c r="Z265" s="31" t="s">
        <v>186</v>
      </c>
      <c r="AA265" s="31" t="s">
        <v>331</v>
      </c>
      <c r="AB265" s="31"/>
      <c r="AC265" s="31" t="s">
        <v>198</v>
      </c>
      <c r="AD265" s="14"/>
      <c r="AE265" s="31">
        <v>3</v>
      </c>
      <c r="AF265" s="31" t="s">
        <v>189</v>
      </c>
      <c r="AG265" s="31" t="s">
        <v>190</v>
      </c>
      <c r="AH265" s="31">
        <v>422</v>
      </c>
      <c r="AI265" s="31" t="s">
        <v>198</v>
      </c>
      <c r="AJ265" s="14"/>
      <c r="AK265" s="14"/>
      <c r="AL265" s="14" t="s">
        <v>130</v>
      </c>
      <c r="AM265" s="14"/>
      <c r="AN265" s="14" t="s">
        <v>175</v>
      </c>
      <c r="AO265" s="14" t="str">
        <f>CONCATENATE("0055-",B265,"-",C265,"-","4",".",AE265,".",AF265,".",AG265,".",AH265,"-",AL265,".",AN265,"-",AI265)</f>
        <v>0055-CPC-GA1-4.3.3.11.422-ASK1.RD-0002</v>
      </c>
      <c r="AP265" s="14" t="str">
        <f>CONCATENATE("0055-",B265,"-",C265,"-","4",".",AE265,".",AF265,".",AG265,".",AH265,"-",AL265,"-",AN265,"-",AI265,"_",BD265,"_",U265)</f>
        <v>0055-CPC-GA1-4.3.3.11.422-ASK1-RD-0002_A1_ER</v>
      </c>
      <c r="AQ265" s="21" t="s">
        <v>636</v>
      </c>
      <c r="AR265" s="21" t="s">
        <v>638</v>
      </c>
      <c r="AS265" s="21"/>
      <c r="AT265" s="21"/>
      <c r="AU265" s="21" t="s">
        <v>349</v>
      </c>
      <c r="AV265" s="21" t="s">
        <v>365</v>
      </c>
      <c r="AW265" s="21" t="str">
        <f>CONCATENATE(AQ265," ",AS265,CHAR(10),W265,CHAR(10),AU265)</f>
        <v>AUCS Control Cabinet 
4-11-JECC-0002
List of drawings</v>
      </c>
      <c r="AX265" s="21" t="str">
        <f>CONCATENATE(AR265," ",AT265,CHAR(10),W265,CHAR(10),AV265)</f>
        <v>Шкаф системный АСУ Э 
4-11-JECC-0002
Ведомость документов</v>
      </c>
      <c r="AY265" s="14"/>
      <c r="AZ265" s="14" t="s">
        <v>798</v>
      </c>
      <c r="BA265" s="14" t="s">
        <v>600</v>
      </c>
      <c r="BB265" s="14" t="str">
        <f t="shared" si="239"/>
        <v>A1</v>
      </c>
      <c r="BC265" s="14" t="str">
        <f t="shared" ref="BC265:BC269" si="253">IF(OR(BB265="A1",BB265="B1",BB265="C1",BB265="D1",BB265="E1",BB265="F1",BB265="G1",BB265="H1"),"IFR",IF(OR(BB265="00",BB265="01",BB265="02",BB265="03",BB265="04",BB265="05"),"IFU","-"))</f>
        <v>IFR</v>
      </c>
      <c r="BD265" s="14" t="str">
        <f>BB265</f>
        <v>A1</v>
      </c>
      <c r="BE265" s="14"/>
      <c r="BF265" s="14"/>
      <c r="BG265" s="20"/>
      <c r="BH265" s="14"/>
      <c r="BI265" s="14"/>
      <c r="BJ265" s="336">
        <v>44088</v>
      </c>
      <c r="BK265" s="336">
        <f ca="1">IF(BM265&gt;0,BL265,IF(BJ265&lt;TODAY(),TODAY()+10,BJ265))</f>
        <v>44001</v>
      </c>
      <c r="BL265" s="41">
        <v>44001</v>
      </c>
      <c r="BM265" s="14" t="s">
        <v>871</v>
      </c>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336">
        <f>WORKDAY(BJ265,20)</f>
        <v>44116</v>
      </c>
      <c r="CR265" s="336">
        <f ca="1">IF(BM265&gt;0,WORKDAY(BK265,20),"-")</f>
        <v>44029</v>
      </c>
      <c r="CS265" s="336">
        <v>44033</v>
      </c>
      <c r="CT265" s="325" t="s">
        <v>905</v>
      </c>
      <c r="CU265" s="143">
        <v>1</v>
      </c>
      <c r="CV265" s="41">
        <f>WORKDAY(CQ265,10)</f>
        <v>44130</v>
      </c>
      <c r="CW265" s="41">
        <f ca="1">IF(CT265&gt;0,WORKDAY(CR265,10),"-")</f>
        <v>44043</v>
      </c>
      <c r="CX265" s="14"/>
      <c r="CY265" s="14"/>
      <c r="CZ265" s="41" t="str">
        <f>IF(CY265&gt;0,WORKDAY(CV265,10),"-")</f>
        <v>-</v>
      </c>
      <c r="DA265" s="41" t="str">
        <f>IF(CY265&gt;0,WORKDAY(CW265,10),"-")</f>
        <v>-</v>
      </c>
      <c r="DB265" s="14"/>
      <c r="DC265" s="14"/>
      <c r="DD265" s="143"/>
      <c r="DE265" s="41" t="str">
        <f>IF(DC265&gt;0,WORKDAY(CZ265,10),"-")</f>
        <v>-</v>
      </c>
      <c r="DF265" s="41" t="str">
        <f>IF(DC265&gt;0,WORKDAY(DA265,10),"-")</f>
        <v>-</v>
      </c>
      <c r="DG265" s="14"/>
      <c r="DH265" s="14"/>
      <c r="DI265" s="41" t="str">
        <f>IF(DH265&gt;0,WORKDAY(DE265,10),"-")</f>
        <v>-</v>
      </c>
      <c r="DJ265" s="41" t="str">
        <f>IF(DH265&gt;0,WORKDAY(DF265,10),"-")</f>
        <v>-</v>
      </c>
      <c r="DK265" s="14"/>
      <c r="DL265" s="14"/>
      <c r="DM265" s="143"/>
      <c r="DN265" s="41" t="str">
        <f>IF(DL265&gt;0,WORKDAY(DI265,10),"-")</f>
        <v>-</v>
      </c>
      <c r="DO265" s="41" t="str">
        <f>IF(DL265&gt;0,WORKDAY(DJ265,10),"-")</f>
        <v>-</v>
      </c>
      <c r="DP265" s="14"/>
      <c r="DQ265" s="14"/>
      <c r="DR265" s="41" t="str">
        <f>IF(DQ265&gt;0,WORKDAY(DN265,10),"-")</f>
        <v>-</v>
      </c>
      <c r="DS265" s="41" t="str">
        <f>IF(DQ265&gt;0,WORKDAY(DO265,10),"-")</f>
        <v>-</v>
      </c>
      <c r="DT265" s="14"/>
      <c r="DU265" s="14"/>
      <c r="DV265" s="205"/>
      <c r="DW265" s="41" t="str">
        <f>IF(DU265&gt;0,WORKDAY(DR265,10),"-")</f>
        <v>-</v>
      </c>
      <c r="DX265" s="41" t="str">
        <f>IF(DU265&gt;0,WORKDAY(DS265,10),"-")</f>
        <v>-</v>
      </c>
      <c r="DY265" s="14"/>
      <c r="DZ265" s="14"/>
      <c r="EA265" s="41" t="str">
        <f>IF(DZ265&gt;0,WORKDAY(DW265,10),"-")</f>
        <v>-</v>
      </c>
      <c r="EB265" s="41" t="str">
        <f>IF(DZ265&gt;0,WORKDAY(DX265,10),"-")</f>
        <v>-</v>
      </c>
      <c r="EC265" s="14"/>
      <c r="ED265" s="14"/>
      <c r="EE265" s="205"/>
      <c r="EF265" s="41" t="str">
        <f>IF(ED265&gt;0,WORKDAY(EA265,10),"-")</f>
        <v>-</v>
      </c>
      <c r="EG265" s="41" t="str">
        <f>IF(ED265&gt;0,WORKDAY(EB265,10),"-")</f>
        <v>-</v>
      </c>
      <c r="EH265" s="14"/>
      <c r="EI265" s="14"/>
      <c r="EJ265" s="41" t="str">
        <f>IF(EI265&gt;0,WORKDAY(EF265,10),"-")</f>
        <v>-</v>
      </c>
      <c r="EK265" s="41" t="str">
        <f>IF(EI265&gt;0,WORKDAY(EG265,10),"-")</f>
        <v>-</v>
      </c>
      <c r="EL265" s="14"/>
      <c r="EM265" s="14"/>
      <c r="EN265" s="205"/>
      <c r="EO265" s="41" t="str">
        <f>IF(EM265&gt;0,WORKDAY(EJ265,10),"-")</f>
        <v>-</v>
      </c>
      <c r="EP265" s="41" t="str">
        <f>IF(EM265&gt;0,WORKDAY(EK265,10),"-")</f>
        <v>-</v>
      </c>
      <c r="EQ265" s="14"/>
      <c r="ER265" s="14"/>
      <c r="ES265" s="41" t="str">
        <f>IF(ER265&gt;0,WORKDAY(EO265,10),"-")</f>
        <v>-</v>
      </c>
      <c r="ET265" s="41" t="str">
        <f>IF(ER265&gt;0,WORKDAY(EP265,10),"-")</f>
        <v>-</v>
      </c>
      <c r="EU265" s="14"/>
      <c r="EV265" s="14"/>
      <c r="EW265" s="205"/>
      <c r="EX265" s="41" t="str">
        <f>IF(EV265&gt;0,WORKDAY(ES265,10),"-")</f>
        <v>-</v>
      </c>
      <c r="EY265" s="41" t="str">
        <f>IF(EV265&gt;0,WORKDAY(ET265,10),"-")</f>
        <v>-</v>
      </c>
      <c r="EZ265" s="14"/>
      <c r="FA265" s="14"/>
      <c r="FB265" s="41" t="str">
        <f>IF(FA265&gt;0,WORKDAY(EX265,10),"-")</f>
        <v>-</v>
      </c>
      <c r="FC265" s="41" t="str">
        <f>IF(FA265&gt;0,WORKDAY(EY265,10),"-")</f>
        <v>-</v>
      </c>
      <c r="FD265" s="14"/>
      <c r="FE265" s="14"/>
      <c r="FF265" s="295"/>
      <c r="FG265" s="41">
        <v>43624</v>
      </c>
      <c r="FH265" s="41">
        <f ca="1">IF(BK265&gt;0,IF(DH265&gt;0,WORKDAY(DG265,20),IF(CY265&gt;0,WORKDAY(CX265,30),IF(CT265&gt;0,WORKDAY(CS265,40),FG265))),"-")</f>
        <v>44089</v>
      </c>
      <c r="FI265" s="41"/>
      <c r="FJ265" s="14"/>
      <c r="FK265" s="41" t="str">
        <f>IF(FJ265&gt;0,WORKDAY(FG265,10),"-")</f>
        <v>-</v>
      </c>
      <c r="FL265" s="41" t="str">
        <f>IF(FJ265&gt;0,WORKDAY(FH265,10),"-")</f>
        <v>-</v>
      </c>
      <c r="FM265" s="14"/>
      <c r="FN265" s="14"/>
      <c r="FO265" s="143"/>
      <c r="FP265" s="41">
        <v>43624</v>
      </c>
      <c r="FQ265" s="41" t="str">
        <f>IF(BT265&gt;0,IF(DQ265&gt;0,WORKDAY(DP265,20),IF(DH265&gt;0,WORKDAY(DG265,30),IF(DC265&gt;0,WORKDAY(DB265,40),FP265))),"-")</f>
        <v>-</v>
      </c>
      <c r="FR265" s="14"/>
      <c r="FS265" s="14"/>
      <c r="FT265" s="41" t="str">
        <f>IF(FS265&gt;0,WORKDAY(FP265,10),"-")</f>
        <v>-</v>
      </c>
      <c r="FU265" s="41" t="str">
        <f>IF(FS265&gt;0,WORKDAY(FQ265,10),"-")</f>
        <v>-</v>
      </c>
      <c r="FV265" s="14"/>
      <c r="FW265" s="14"/>
      <c r="FX265" s="205"/>
      <c r="FY265" s="41">
        <v>43624</v>
      </c>
      <c r="FZ265" s="41" t="str">
        <f>IF(CC265&gt;0,IF(DZ265&gt;0,WORKDAY(DY265,20),IF(DQ265&gt;0,WORKDAY(DP265,30),IF(DL265&gt;0,WORKDAY(DK265,40),FY265))),"-")</f>
        <v>-</v>
      </c>
      <c r="GA265" s="14"/>
      <c r="GB265" s="14"/>
      <c r="GC265" s="41" t="str">
        <f>IF(GB265&gt;0,WORKDAY(FY265,10),"-")</f>
        <v>-</v>
      </c>
      <c r="GD265" s="41" t="str">
        <f>IF(GB265&gt;0,WORKDAY(FZ265,10),"-")</f>
        <v>-</v>
      </c>
      <c r="GE265" s="14"/>
      <c r="GF265" s="14"/>
      <c r="GG265" s="205"/>
      <c r="GH265" s="41"/>
      <c r="GI265" s="41"/>
      <c r="GJ265" s="14"/>
      <c r="GK265" s="14"/>
      <c r="GL265" s="41" t="str">
        <f>IF(GK265&gt;0,WORKDAY(GH265,10),"-")</f>
        <v>-</v>
      </c>
      <c r="GM265" s="41" t="str">
        <f>IF(GK265&gt;0,WORKDAY(GI265,10),"-")</f>
        <v>-</v>
      </c>
      <c r="GN265" s="14"/>
      <c r="GO265" s="14"/>
      <c r="GP265" s="228"/>
      <c r="GQ265" s="295"/>
      <c r="GR265" s="295"/>
      <c r="GS265" s="295"/>
      <c r="GT265" s="295"/>
      <c r="GU265" s="295"/>
      <c r="GV265" s="295"/>
      <c r="GW265" s="295"/>
      <c r="GX265" s="295"/>
      <c r="GY265" s="295"/>
      <c r="GZ265" s="147"/>
      <c r="HA265" s="143">
        <f t="shared" ca="1" si="214"/>
        <v>1</v>
      </c>
      <c r="HB265" s="44">
        <f t="shared" ca="1" si="215"/>
        <v>1.3819095477386936E-3</v>
      </c>
      <c r="HC265" s="44">
        <f t="shared" ca="1" si="216"/>
        <v>2.5125628140703518E-3</v>
      </c>
      <c r="HD265" s="44">
        <f t="shared" ca="1" si="217"/>
        <v>2.2357723577235778E-3</v>
      </c>
      <c r="HE265" s="44">
        <f t="shared" ca="1" si="218"/>
        <v>4.0650406504065045E-3</v>
      </c>
      <c r="HF265" s="44"/>
      <c r="HG265" s="44"/>
      <c r="HH265" s="261"/>
      <c r="HI265" s="14" t="str">
        <f t="shared" si="219"/>
        <v>GA</v>
      </c>
      <c r="HJ265" s="41">
        <f t="shared" si="220"/>
        <v>44001</v>
      </c>
      <c r="HK265" s="267" t="str">
        <f t="shared" si="221"/>
        <v>A1</v>
      </c>
      <c r="HL265" s="268" t="str">
        <f t="shared" si="222"/>
        <v>0055-P2-GA1-CPC-TRM-00506</v>
      </c>
      <c r="HM265" s="320">
        <v>1</v>
      </c>
      <c r="HN265" t="s">
        <v>841</v>
      </c>
      <c r="HO265" s="351">
        <f t="shared" si="223"/>
        <v>1</v>
      </c>
      <c r="HP265" s="351" t="str">
        <f t="shared" si="224"/>
        <v>не выгружено 00</v>
      </c>
      <c r="HQ265" s="351" t="str">
        <f t="shared" si="225"/>
        <v>выгружено A1</v>
      </c>
      <c r="HR265" s="351">
        <f t="shared" si="226"/>
        <v>1</v>
      </c>
      <c r="HS265" s="351" t="b">
        <f t="shared" si="227"/>
        <v>0</v>
      </c>
      <c r="HT265" s="351" t="str">
        <f t="shared" si="228"/>
        <v>Выпустить в 00</v>
      </c>
      <c r="HU265" s="351" t="str">
        <f t="shared" si="229"/>
        <v>0055-P2-CPC-GA1-TRM-00409</v>
      </c>
      <c r="HV265" s="351">
        <f t="shared" si="230"/>
        <v>44001</v>
      </c>
      <c r="HW265" s="351" t="str">
        <f t="shared" si="231"/>
        <v>0055-P2-CPC-GA1-TRM-00409</v>
      </c>
      <c r="HX265" s="351">
        <f t="shared" si="232"/>
        <v>44033</v>
      </c>
      <c r="HY265" s="364"/>
      <c r="HZ265" s="361" t="str">
        <f t="shared" si="233"/>
        <v>выгружено</v>
      </c>
      <c r="IA265" s="361" t="str">
        <f t="shared" si="234"/>
        <v>A1</v>
      </c>
      <c r="IB265" s="361">
        <f t="shared" si="235"/>
        <v>1</v>
      </c>
      <c r="IC265" s="361">
        <f t="shared" si="236"/>
        <v>1</v>
      </c>
      <c r="ID265" s="351" t="str">
        <f t="shared" si="237"/>
        <v>1</v>
      </c>
      <c r="IE265" s="351" t="s">
        <v>894</v>
      </c>
      <c r="IF265" s="356">
        <v>1</v>
      </c>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row>
    <row r="266" spans="1:287" s="1" customFormat="1" ht="42.75" customHeight="1">
      <c r="A266" s="15"/>
      <c r="B266" s="31" t="s">
        <v>164</v>
      </c>
      <c r="C266" s="31" t="s">
        <v>165</v>
      </c>
      <c r="D266" s="14"/>
      <c r="E266" s="14"/>
      <c r="F266" s="14"/>
      <c r="G266" s="14"/>
      <c r="H266" s="14" t="s">
        <v>723</v>
      </c>
      <c r="I266" s="14" t="s">
        <v>724</v>
      </c>
      <c r="J266" s="14"/>
      <c r="K266" s="14"/>
      <c r="L266" s="14"/>
      <c r="M266" s="14"/>
      <c r="N266" s="14"/>
      <c r="O266" s="14"/>
      <c r="P266" s="14" t="s">
        <v>727</v>
      </c>
      <c r="Q266" s="14" t="s">
        <v>728</v>
      </c>
      <c r="R266" s="14" t="s">
        <v>211</v>
      </c>
      <c r="S266" s="14" t="s">
        <v>394</v>
      </c>
      <c r="T266" s="14" t="s">
        <v>407</v>
      </c>
      <c r="U266" s="14" t="s">
        <v>166</v>
      </c>
      <c r="V266" s="14"/>
      <c r="W266" s="31" t="str">
        <f>CONCATENATE(X266,"-",Y266,"-",Z266,AA266,,AB266,"-",AC266)</f>
        <v>4-11-JECC-0002</v>
      </c>
      <c r="X266" s="31">
        <v>4</v>
      </c>
      <c r="Y266" s="31" t="s">
        <v>190</v>
      </c>
      <c r="Z266" s="31" t="s">
        <v>186</v>
      </c>
      <c r="AA266" s="31" t="s">
        <v>331</v>
      </c>
      <c r="AB266" s="31"/>
      <c r="AC266" s="31" t="s">
        <v>198</v>
      </c>
      <c r="AD266" s="14"/>
      <c r="AE266" s="31">
        <v>3</v>
      </c>
      <c r="AF266" s="31" t="s">
        <v>189</v>
      </c>
      <c r="AG266" s="31" t="s">
        <v>190</v>
      </c>
      <c r="AH266" s="31">
        <v>422</v>
      </c>
      <c r="AI266" s="31" t="s">
        <v>198</v>
      </c>
      <c r="AJ266" s="14"/>
      <c r="AK266" s="14"/>
      <c r="AL266" s="14" t="s">
        <v>130</v>
      </c>
      <c r="AM266" s="14"/>
      <c r="AN266" s="14" t="s">
        <v>176</v>
      </c>
      <c r="AO266" s="14" t="str">
        <f>CONCATENATE("0055-",B266,"-",C266,"-","4",".",AE266,".",AF266,".",AG266,".",AH266,"-",AL266,".",AN266,"-",AI266)</f>
        <v>0055-CPC-GA1-4.3.3.11.422-ASK1.SP-0002</v>
      </c>
      <c r="AP266" s="14" t="str">
        <f>CONCATENATE("0055-",B266,"-",C266,"-","4",".",AE266,".",AF266,".",AG266,".",AH266,"-",AL266,"-",AN266,"-",AI266,"_",BD266,"_",U266)</f>
        <v>0055-CPC-GA1-4.3.3.11.422-ASK1-SP-0002_A1_ER</v>
      </c>
      <c r="AQ266" s="21" t="s">
        <v>636</v>
      </c>
      <c r="AR266" s="21" t="s">
        <v>638</v>
      </c>
      <c r="AS266" s="21"/>
      <c r="AT266" s="21"/>
      <c r="AU266" s="21" t="s">
        <v>350</v>
      </c>
      <c r="AV266" s="21" t="s">
        <v>366</v>
      </c>
      <c r="AW266" s="21" t="str">
        <f>CONCATENATE(AQ266," ",AS266,CHAR(10),W266,CHAR(10),AU266)</f>
        <v>AUCS Control Cabinet 
4-11-JECC-0002
List of elements</v>
      </c>
      <c r="AX266" s="21" t="str">
        <f>CONCATENATE(AR266," ",AT266,CHAR(10),W266,CHAR(10),AV266)</f>
        <v>Шкаф системный АСУ Э 
4-11-JECC-0002
Перечень элементов</v>
      </c>
      <c r="AY266" s="14"/>
      <c r="AZ266" s="14" t="s">
        <v>798</v>
      </c>
      <c r="BA266" s="14" t="s">
        <v>600</v>
      </c>
      <c r="BB266" s="14" t="str">
        <f t="shared" si="239"/>
        <v>A1</v>
      </c>
      <c r="BC266" s="14" t="str">
        <f t="shared" si="253"/>
        <v>IFR</v>
      </c>
      <c r="BD266" s="14" t="str">
        <f>BB266</f>
        <v>A1</v>
      </c>
      <c r="BE266" s="14"/>
      <c r="BF266" s="14"/>
      <c r="BG266" s="20"/>
      <c r="BH266" s="14"/>
      <c r="BI266" s="14"/>
      <c r="BJ266" s="336">
        <v>44088</v>
      </c>
      <c r="BK266" s="336">
        <f ca="1">IF(BM266&gt;0,BL266,IF(BJ266&lt;TODAY(),TODAY()+10,BJ266))</f>
        <v>44001</v>
      </c>
      <c r="BL266" s="41">
        <v>44001</v>
      </c>
      <c r="BM266" s="14" t="s">
        <v>871</v>
      </c>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336">
        <f>WORKDAY(BJ266,20)</f>
        <v>44116</v>
      </c>
      <c r="CR266" s="336">
        <f ca="1">IF(BM266&gt;0,WORKDAY(BK266,20),"-")</f>
        <v>44029</v>
      </c>
      <c r="CS266" s="336">
        <v>44033</v>
      </c>
      <c r="CT266" s="325" t="s">
        <v>905</v>
      </c>
      <c r="CU266" s="143">
        <v>1</v>
      </c>
      <c r="CV266" s="41">
        <f>WORKDAY(CQ266,10)</f>
        <v>44130</v>
      </c>
      <c r="CW266" s="41">
        <f ca="1">IF(CT266&gt;0,WORKDAY(CR266,10),"-")</f>
        <v>44043</v>
      </c>
      <c r="CX266" s="14"/>
      <c r="CY266" s="14"/>
      <c r="CZ266" s="41" t="str">
        <f>IF(CY266&gt;0,WORKDAY(CV266,10),"-")</f>
        <v>-</v>
      </c>
      <c r="DA266" s="41" t="str">
        <f>IF(CY266&gt;0,WORKDAY(CW266,10),"-")</f>
        <v>-</v>
      </c>
      <c r="DB266" s="14"/>
      <c r="DC266" s="14"/>
      <c r="DD266" s="143"/>
      <c r="DE266" s="41" t="str">
        <f>IF(DC266&gt;0,WORKDAY(CZ266,10),"-")</f>
        <v>-</v>
      </c>
      <c r="DF266" s="41" t="str">
        <f>IF(DC266&gt;0,WORKDAY(DA266,10),"-")</f>
        <v>-</v>
      </c>
      <c r="DG266" s="14"/>
      <c r="DH266" s="14"/>
      <c r="DI266" s="41" t="str">
        <f>IF(DH266&gt;0,WORKDAY(DE266,10),"-")</f>
        <v>-</v>
      </c>
      <c r="DJ266" s="41" t="str">
        <f>IF(DH266&gt;0,WORKDAY(DF266,10),"-")</f>
        <v>-</v>
      </c>
      <c r="DK266" s="14"/>
      <c r="DL266" s="14"/>
      <c r="DM266" s="143"/>
      <c r="DN266" s="41" t="str">
        <f>IF(DL266&gt;0,WORKDAY(DI266,10),"-")</f>
        <v>-</v>
      </c>
      <c r="DO266" s="41" t="str">
        <f>IF(DL266&gt;0,WORKDAY(DJ266,10),"-")</f>
        <v>-</v>
      </c>
      <c r="DP266" s="14"/>
      <c r="DQ266" s="14"/>
      <c r="DR266" s="41" t="str">
        <f>IF(DQ266&gt;0,WORKDAY(DN266,10),"-")</f>
        <v>-</v>
      </c>
      <c r="DS266" s="41" t="str">
        <f>IF(DQ266&gt;0,WORKDAY(DO266,10),"-")</f>
        <v>-</v>
      </c>
      <c r="DT266" s="14"/>
      <c r="DU266" s="14"/>
      <c r="DV266" s="205"/>
      <c r="DW266" s="41" t="str">
        <f>IF(DU266&gt;0,WORKDAY(DR266,10),"-")</f>
        <v>-</v>
      </c>
      <c r="DX266" s="41" t="str">
        <f>IF(DU266&gt;0,WORKDAY(DS266,10),"-")</f>
        <v>-</v>
      </c>
      <c r="DY266" s="14"/>
      <c r="DZ266" s="14"/>
      <c r="EA266" s="41" t="str">
        <f>IF(DZ266&gt;0,WORKDAY(DW266,10),"-")</f>
        <v>-</v>
      </c>
      <c r="EB266" s="41" t="str">
        <f>IF(DZ266&gt;0,WORKDAY(DX266,10),"-")</f>
        <v>-</v>
      </c>
      <c r="EC266" s="14"/>
      <c r="ED266" s="14"/>
      <c r="EE266" s="205"/>
      <c r="EF266" s="41" t="str">
        <f>IF(ED266&gt;0,WORKDAY(EA266,10),"-")</f>
        <v>-</v>
      </c>
      <c r="EG266" s="41" t="str">
        <f>IF(ED266&gt;0,WORKDAY(EB266,10),"-")</f>
        <v>-</v>
      </c>
      <c r="EH266" s="14"/>
      <c r="EI266" s="14"/>
      <c r="EJ266" s="41" t="str">
        <f>IF(EI266&gt;0,WORKDAY(EF266,10),"-")</f>
        <v>-</v>
      </c>
      <c r="EK266" s="41" t="str">
        <f>IF(EI266&gt;0,WORKDAY(EG266,10),"-")</f>
        <v>-</v>
      </c>
      <c r="EL266" s="14"/>
      <c r="EM266" s="14"/>
      <c r="EN266" s="205"/>
      <c r="EO266" s="41" t="str">
        <f>IF(EM266&gt;0,WORKDAY(EJ266,10),"-")</f>
        <v>-</v>
      </c>
      <c r="EP266" s="41" t="str">
        <f>IF(EM266&gt;0,WORKDAY(EK266,10),"-")</f>
        <v>-</v>
      </c>
      <c r="EQ266" s="14"/>
      <c r="ER266" s="14"/>
      <c r="ES266" s="41" t="str">
        <f>IF(ER266&gt;0,WORKDAY(EO266,10),"-")</f>
        <v>-</v>
      </c>
      <c r="ET266" s="41" t="str">
        <f>IF(ER266&gt;0,WORKDAY(EP266,10),"-")</f>
        <v>-</v>
      </c>
      <c r="EU266" s="14"/>
      <c r="EV266" s="14"/>
      <c r="EW266" s="205"/>
      <c r="EX266" s="41" t="str">
        <f>IF(EV266&gt;0,WORKDAY(ES266,10),"-")</f>
        <v>-</v>
      </c>
      <c r="EY266" s="41" t="str">
        <f>IF(EV266&gt;0,WORKDAY(ET266,10),"-")</f>
        <v>-</v>
      </c>
      <c r="EZ266" s="14"/>
      <c r="FA266" s="14"/>
      <c r="FB266" s="41" t="str">
        <f>IF(FA266&gt;0,WORKDAY(EX266,10),"-")</f>
        <v>-</v>
      </c>
      <c r="FC266" s="41" t="str">
        <f>IF(FA266&gt;0,WORKDAY(EY266,10),"-")</f>
        <v>-</v>
      </c>
      <c r="FD266" s="14"/>
      <c r="FE266" s="14"/>
      <c r="FF266" s="295"/>
      <c r="FG266" s="41">
        <v>43624</v>
      </c>
      <c r="FH266" s="41">
        <f ca="1">IF(BK266&gt;0,IF(DH266&gt;0,WORKDAY(DG266,20),IF(CY266&gt;0,WORKDAY(CX266,30),IF(CT266&gt;0,WORKDAY(CS266,40),FG266))),"-")</f>
        <v>44089</v>
      </c>
      <c r="FI266" s="41"/>
      <c r="FJ266" s="14"/>
      <c r="FK266" s="41" t="str">
        <f>IF(FJ266&gt;0,WORKDAY(FG266,10),"-")</f>
        <v>-</v>
      </c>
      <c r="FL266" s="41" t="str">
        <f>IF(FJ266&gt;0,WORKDAY(FH266,10),"-")</f>
        <v>-</v>
      </c>
      <c r="FM266" s="14"/>
      <c r="FN266" s="14"/>
      <c r="FO266" s="143"/>
      <c r="FP266" s="41">
        <v>43624</v>
      </c>
      <c r="FQ266" s="41" t="str">
        <f>IF(BT266&gt;0,IF(DQ266&gt;0,WORKDAY(DP266,20),IF(DH266&gt;0,WORKDAY(DG266,30),IF(DC266&gt;0,WORKDAY(DB266,40),FP266))),"-")</f>
        <v>-</v>
      </c>
      <c r="FR266" s="14"/>
      <c r="FS266" s="14"/>
      <c r="FT266" s="41" t="str">
        <f>IF(FS266&gt;0,WORKDAY(FP266,10),"-")</f>
        <v>-</v>
      </c>
      <c r="FU266" s="41" t="str">
        <f>IF(FS266&gt;0,WORKDAY(FQ266,10),"-")</f>
        <v>-</v>
      </c>
      <c r="FV266" s="14"/>
      <c r="FW266" s="14"/>
      <c r="FX266" s="205"/>
      <c r="FY266" s="41">
        <v>43624</v>
      </c>
      <c r="FZ266" s="41" t="str">
        <f>IF(CC266&gt;0,IF(DZ266&gt;0,WORKDAY(DY266,20),IF(DQ266&gt;0,WORKDAY(DP266,30),IF(DL266&gt;0,WORKDAY(DK266,40),FY266))),"-")</f>
        <v>-</v>
      </c>
      <c r="GA266" s="14"/>
      <c r="GB266" s="14"/>
      <c r="GC266" s="41" t="str">
        <f>IF(GB266&gt;0,WORKDAY(FY266,10),"-")</f>
        <v>-</v>
      </c>
      <c r="GD266" s="41" t="str">
        <f>IF(GB266&gt;0,WORKDAY(FZ266,10),"-")</f>
        <v>-</v>
      </c>
      <c r="GE266" s="14"/>
      <c r="GF266" s="14"/>
      <c r="GG266" s="205"/>
      <c r="GH266" s="41"/>
      <c r="GI266" s="41"/>
      <c r="GJ266" s="14"/>
      <c r="GK266" s="14"/>
      <c r="GL266" s="41" t="str">
        <f>IF(GK266&gt;0,WORKDAY(GH266,10),"-")</f>
        <v>-</v>
      </c>
      <c r="GM266" s="41" t="str">
        <f>IF(GK266&gt;0,WORKDAY(GI266,10),"-")</f>
        <v>-</v>
      </c>
      <c r="GN266" s="14"/>
      <c r="GO266" s="14"/>
      <c r="GP266" s="228"/>
      <c r="GQ266" s="295"/>
      <c r="GR266" s="295"/>
      <c r="GS266" s="295"/>
      <c r="GT266" s="295"/>
      <c r="GU266" s="295"/>
      <c r="GV266" s="295"/>
      <c r="GW266" s="295"/>
      <c r="GX266" s="295"/>
      <c r="GY266" s="295"/>
      <c r="GZ266" s="147"/>
      <c r="HA266" s="143">
        <f t="shared" ca="1" si="214"/>
        <v>1</v>
      </c>
      <c r="HB266" s="44">
        <f t="shared" ca="1" si="215"/>
        <v>1.3819095477386936E-3</v>
      </c>
      <c r="HC266" s="44">
        <f t="shared" ca="1" si="216"/>
        <v>2.5125628140703518E-3</v>
      </c>
      <c r="HD266" s="44">
        <f t="shared" ca="1" si="217"/>
        <v>2.2357723577235778E-3</v>
      </c>
      <c r="HE266" s="44">
        <f t="shared" ca="1" si="218"/>
        <v>4.0650406504065045E-3</v>
      </c>
      <c r="HF266" s="44"/>
      <c r="HG266" s="44"/>
      <c r="HH266" s="261"/>
      <c r="HI266" s="14" t="str">
        <f t="shared" si="219"/>
        <v>GA</v>
      </c>
      <c r="HJ266" s="41">
        <f t="shared" si="220"/>
        <v>44001</v>
      </c>
      <c r="HK266" s="267" t="str">
        <f t="shared" si="221"/>
        <v>A1</v>
      </c>
      <c r="HL266" s="268" t="str">
        <f t="shared" si="222"/>
        <v>0055-P2-GA1-CPC-TRM-00506</v>
      </c>
      <c r="HM266" s="320">
        <v>1</v>
      </c>
      <c r="HN266" t="s">
        <v>841</v>
      </c>
      <c r="HO266" s="351">
        <f t="shared" si="223"/>
        <v>1</v>
      </c>
      <c r="HP266" s="351" t="str">
        <f t="shared" si="224"/>
        <v>не выгружено 00</v>
      </c>
      <c r="HQ266" s="351" t="str">
        <f t="shared" si="225"/>
        <v>выгружено A1</v>
      </c>
      <c r="HR266" s="351">
        <f t="shared" si="226"/>
        <v>1</v>
      </c>
      <c r="HS266" s="351" t="b">
        <f t="shared" si="227"/>
        <v>0</v>
      </c>
      <c r="HT266" s="351" t="str">
        <f t="shared" si="228"/>
        <v>Выпустить в 00</v>
      </c>
      <c r="HU266" s="351" t="str">
        <f t="shared" si="229"/>
        <v>0055-P2-CPC-GA1-TRM-00409</v>
      </c>
      <c r="HV266" s="351">
        <f t="shared" si="230"/>
        <v>44001</v>
      </c>
      <c r="HW266" s="351" t="str">
        <f t="shared" si="231"/>
        <v>0055-P2-CPC-GA1-TRM-00409</v>
      </c>
      <c r="HX266" s="351">
        <f t="shared" si="232"/>
        <v>44033</v>
      </c>
      <c r="HY266" s="364"/>
      <c r="HZ266" s="361" t="str">
        <f t="shared" si="233"/>
        <v>выгружено</v>
      </c>
      <c r="IA266" s="361" t="str">
        <f t="shared" si="234"/>
        <v>A1</v>
      </c>
      <c r="IB266" s="361">
        <f t="shared" si="235"/>
        <v>1</v>
      </c>
      <c r="IC266" s="361">
        <f t="shared" si="236"/>
        <v>1</v>
      </c>
      <c r="ID266" s="351" t="str">
        <f t="shared" si="237"/>
        <v>1</v>
      </c>
      <c r="IE266" s="351" t="s">
        <v>894</v>
      </c>
      <c r="IF266" s="356">
        <v>1</v>
      </c>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row>
    <row r="267" spans="1:287" s="1" customFormat="1" ht="42.75" customHeight="1">
      <c r="A267" s="15"/>
      <c r="B267" s="31" t="s">
        <v>164</v>
      </c>
      <c r="C267" s="31" t="s">
        <v>165</v>
      </c>
      <c r="D267" s="14"/>
      <c r="E267" s="14"/>
      <c r="F267" s="14"/>
      <c r="G267" s="14"/>
      <c r="H267" s="14" t="s">
        <v>723</v>
      </c>
      <c r="I267" s="14" t="s">
        <v>724</v>
      </c>
      <c r="J267" s="14"/>
      <c r="K267" s="14"/>
      <c r="L267" s="14"/>
      <c r="M267" s="14"/>
      <c r="N267" s="14"/>
      <c r="O267" s="14"/>
      <c r="P267" s="14" t="s">
        <v>727</v>
      </c>
      <c r="Q267" s="14" t="s">
        <v>728</v>
      </c>
      <c r="R267" s="14" t="s">
        <v>211</v>
      </c>
      <c r="S267" s="14" t="s">
        <v>394</v>
      </c>
      <c r="T267" s="14" t="s">
        <v>407</v>
      </c>
      <c r="U267" s="14" t="s">
        <v>166</v>
      </c>
      <c r="V267" s="14"/>
      <c r="W267" s="31" t="str">
        <f>CONCATENATE(X267,"-",Y267,"-",Z267,AA267,,AB267,"-",AC267)</f>
        <v>4-11-JECC-0002</v>
      </c>
      <c r="X267" s="31">
        <v>4</v>
      </c>
      <c r="Y267" s="31" t="s">
        <v>190</v>
      </c>
      <c r="Z267" s="31" t="s">
        <v>186</v>
      </c>
      <c r="AA267" s="31" t="s">
        <v>331</v>
      </c>
      <c r="AB267" s="31"/>
      <c r="AC267" s="31" t="s">
        <v>198</v>
      </c>
      <c r="AD267" s="14"/>
      <c r="AE267" s="31">
        <v>3</v>
      </c>
      <c r="AF267" s="31" t="s">
        <v>189</v>
      </c>
      <c r="AG267" s="31" t="s">
        <v>190</v>
      </c>
      <c r="AH267" s="31">
        <v>422</v>
      </c>
      <c r="AI267" s="31" t="s">
        <v>198</v>
      </c>
      <c r="AJ267" s="14"/>
      <c r="AK267" s="14"/>
      <c r="AL267" s="14" t="s">
        <v>130</v>
      </c>
      <c r="AM267" s="14"/>
      <c r="AN267" s="14" t="s">
        <v>177</v>
      </c>
      <c r="AO267" s="14" t="str">
        <f>CONCATENATE("0055-",B267,"-",C267,"-","4",".",AE267,".",AF267,".",AG267,".",AH267,"-",AL267,".",AN267,"-",AI267)</f>
        <v>0055-CPC-GA1-4.3.3.11.422-ASK1.V0-0002</v>
      </c>
      <c r="AP267" s="14" t="str">
        <f>CONCATENATE("0055-",B267,"-",C267,"-","4",".",AE267,".",AF267,".",AG267,".",AH267,"-",AL267,"-",AN267,"-",AI267,"_",BD267,"_",U267)</f>
        <v>0055-CPC-GA1-4.3.3.11.422-ASK1-V0-0002_A1_ER</v>
      </c>
      <c r="AQ267" s="21" t="s">
        <v>636</v>
      </c>
      <c r="AR267" s="21" t="s">
        <v>638</v>
      </c>
      <c r="AS267" s="21"/>
      <c r="AT267" s="21"/>
      <c r="AU267" s="21" t="s">
        <v>351</v>
      </c>
      <c r="AV267" s="21" t="s">
        <v>367</v>
      </c>
      <c r="AW267" s="21" t="str">
        <f>CONCATENATE(AQ267," ",AS267,CHAR(10),W267,CHAR(10),AU267)</f>
        <v>AUCS Control Cabinet 
4-11-JECC-0002
General view drawings</v>
      </c>
      <c r="AX267" s="21" t="str">
        <f>CONCATENATE(AR267," ",AT267,CHAR(10),W267,CHAR(10),AV267)</f>
        <v>Шкаф системный АСУ Э 
4-11-JECC-0002
Чертеж общего вида</v>
      </c>
      <c r="AY267" s="14"/>
      <c r="AZ267" s="14" t="s">
        <v>798</v>
      </c>
      <c r="BA267" s="14" t="s">
        <v>600</v>
      </c>
      <c r="BB267" s="14" t="str">
        <f t="shared" si="239"/>
        <v>A1</v>
      </c>
      <c r="BC267" s="14" t="str">
        <f t="shared" si="253"/>
        <v>IFR</v>
      </c>
      <c r="BD267" s="14" t="str">
        <f>BB267</f>
        <v>A1</v>
      </c>
      <c r="BE267" s="14"/>
      <c r="BF267" s="14"/>
      <c r="BG267" s="20"/>
      <c r="BH267" s="14"/>
      <c r="BI267" s="14"/>
      <c r="BJ267" s="336">
        <v>44088</v>
      </c>
      <c r="BK267" s="336">
        <f ca="1">IF(BM267&gt;0,BL267,IF(BJ267&lt;TODAY(),TODAY()+10,BJ267))</f>
        <v>44001</v>
      </c>
      <c r="BL267" s="41">
        <v>44001</v>
      </c>
      <c r="BM267" s="14" t="s">
        <v>871</v>
      </c>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336">
        <f>WORKDAY(BJ267,20)</f>
        <v>44116</v>
      </c>
      <c r="CR267" s="336">
        <f ca="1">IF(BM267&gt;0,WORKDAY(BK267,20),"-")</f>
        <v>44029</v>
      </c>
      <c r="CS267" s="336">
        <v>44033</v>
      </c>
      <c r="CT267" s="325" t="s">
        <v>905</v>
      </c>
      <c r="CU267" s="143">
        <v>1</v>
      </c>
      <c r="CV267" s="41">
        <f>WORKDAY(CQ267,10)</f>
        <v>44130</v>
      </c>
      <c r="CW267" s="41">
        <f ca="1">IF(CT267&gt;0,WORKDAY(CR267,10),"-")</f>
        <v>44043</v>
      </c>
      <c r="CX267" s="14"/>
      <c r="CY267" s="14"/>
      <c r="CZ267" s="41" t="str">
        <f>IF(CY267&gt;0,WORKDAY(CV267,10),"-")</f>
        <v>-</v>
      </c>
      <c r="DA267" s="41" t="str">
        <f>IF(CY267&gt;0,WORKDAY(CW267,10),"-")</f>
        <v>-</v>
      </c>
      <c r="DB267" s="14"/>
      <c r="DC267" s="14"/>
      <c r="DD267" s="143"/>
      <c r="DE267" s="41" t="str">
        <f>IF(DC267&gt;0,WORKDAY(CZ267,10),"-")</f>
        <v>-</v>
      </c>
      <c r="DF267" s="41" t="str">
        <f>IF(DC267&gt;0,WORKDAY(DA267,10),"-")</f>
        <v>-</v>
      </c>
      <c r="DG267" s="14"/>
      <c r="DH267" s="14"/>
      <c r="DI267" s="41" t="str">
        <f>IF(DH267&gt;0,WORKDAY(DE267,10),"-")</f>
        <v>-</v>
      </c>
      <c r="DJ267" s="41" t="str">
        <f>IF(DH267&gt;0,WORKDAY(DF267,10),"-")</f>
        <v>-</v>
      </c>
      <c r="DK267" s="14"/>
      <c r="DL267" s="14"/>
      <c r="DM267" s="143"/>
      <c r="DN267" s="41" t="str">
        <f>IF(DL267&gt;0,WORKDAY(DI267,10),"-")</f>
        <v>-</v>
      </c>
      <c r="DO267" s="41" t="str">
        <f>IF(DL267&gt;0,WORKDAY(DJ267,10),"-")</f>
        <v>-</v>
      </c>
      <c r="DP267" s="14"/>
      <c r="DQ267" s="14"/>
      <c r="DR267" s="41" t="str">
        <f>IF(DQ267&gt;0,WORKDAY(DN267,10),"-")</f>
        <v>-</v>
      </c>
      <c r="DS267" s="41" t="str">
        <f>IF(DQ267&gt;0,WORKDAY(DO267,10),"-")</f>
        <v>-</v>
      </c>
      <c r="DT267" s="14"/>
      <c r="DU267" s="14"/>
      <c r="DV267" s="205"/>
      <c r="DW267" s="41" t="str">
        <f>IF(DU267&gt;0,WORKDAY(DR267,10),"-")</f>
        <v>-</v>
      </c>
      <c r="DX267" s="41" t="str">
        <f>IF(DU267&gt;0,WORKDAY(DS267,10),"-")</f>
        <v>-</v>
      </c>
      <c r="DY267" s="14"/>
      <c r="DZ267" s="14"/>
      <c r="EA267" s="41" t="str">
        <f>IF(DZ267&gt;0,WORKDAY(DW267,10),"-")</f>
        <v>-</v>
      </c>
      <c r="EB267" s="41" t="str">
        <f>IF(DZ267&gt;0,WORKDAY(DX267,10),"-")</f>
        <v>-</v>
      </c>
      <c r="EC267" s="14"/>
      <c r="ED267" s="14"/>
      <c r="EE267" s="205"/>
      <c r="EF267" s="41" t="str">
        <f>IF(ED267&gt;0,WORKDAY(EA267,10),"-")</f>
        <v>-</v>
      </c>
      <c r="EG267" s="41" t="str">
        <f>IF(ED267&gt;0,WORKDAY(EB267,10),"-")</f>
        <v>-</v>
      </c>
      <c r="EH267" s="14"/>
      <c r="EI267" s="14"/>
      <c r="EJ267" s="41" t="str">
        <f>IF(EI267&gt;0,WORKDAY(EF267,10),"-")</f>
        <v>-</v>
      </c>
      <c r="EK267" s="41" t="str">
        <f>IF(EI267&gt;0,WORKDAY(EG267,10),"-")</f>
        <v>-</v>
      </c>
      <c r="EL267" s="14"/>
      <c r="EM267" s="14"/>
      <c r="EN267" s="205"/>
      <c r="EO267" s="41" t="str">
        <f>IF(EM267&gt;0,WORKDAY(EJ267,10),"-")</f>
        <v>-</v>
      </c>
      <c r="EP267" s="41" t="str">
        <f>IF(EM267&gt;0,WORKDAY(EK267,10),"-")</f>
        <v>-</v>
      </c>
      <c r="EQ267" s="14"/>
      <c r="ER267" s="14"/>
      <c r="ES267" s="41" t="str">
        <f>IF(ER267&gt;0,WORKDAY(EO267,10),"-")</f>
        <v>-</v>
      </c>
      <c r="ET267" s="41" t="str">
        <f>IF(ER267&gt;0,WORKDAY(EP267,10),"-")</f>
        <v>-</v>
      </c>
      <c r="EU267" s="14"/>
      <c r="EV267" s="14"/>
      <c r="EW267" s="205"/>
      <c r="EX267" s="41" t="str">
        <f>IF(EV267&gt;0,WORKDAY(ES267,10),"-")</f>
        <v>-</v>
      </c>
      <c r="EY267" s="41" t="str">
        <f>IF(EV267&gt;0,WORKDAY(ET267,10),"-")</f>
        <v>-</v>
      </c>
      <c r="EZ267" s="14"/>
      <c r="FA267" s="14"/>
      <c r="FB267" s="41" t="str">
        <f>IF(FA267&gt;0,WORKDAY(EX267,10),"-")</f>
        <v>-</v>
      </c>
      <c r="FC267" s="41" t="str">
        <f>IF(FA267&gt;0,WORKDAY(EY267,10),"-")</f>
        <v>-</v>
      </c>
      <c r="FD267" s="14"/>
      <c r="FE267" s="14"/>
      <c r="FF267" s="295"/>
      <c r="FG267" s="41">
        <v>43624</v>
      </c>
      <c r="FH267" s="41">
        <f ca="1">IF(BK267&gt;0,IF(DH267&gt;0,WORKDAY(DG267,20),IF(CY267&gt;0,WORKDAY(CX267,30),IF(CT267&gt;0,WORKDAY(CS267,40),FG267))),"-")</f>
        <v>44089</v>
      </c>
      <c r="FI267" s="41"/>
      <c r="FJ267" s="14"/>
      <c r="FK267" s="41" t="str">
        <f>IF(FJ267&gt;0,WORKDAY(FG267,10),"-")</f>
        <v>-</v>
      </c>
      <c r="FL267" s="41" t="str">
        <f>IF(FJ267&gt;0,WORKDAY(FH267,10),"-")</f>
        <v>-</v>
      </c>
      <c r="FM267" s="14"/>
      <c r="FN267" s="14"/>
      <c r="FO267" s="143"/>
      <c r="FP267" s="41">
        <v>43624</v>
      </c>
      <c r="FQ267" s="41" t="str">
        <f>IF(BT267&gt;0,IF(DQ267&gt;0,WORKDAY(DP267,20),IF(DH267&gt;0,WORKDAY(DG267,30),IF(DC267&gt;0,WORKDAY(DB267,40),FP267))),"-")</f>
        <v>-</v>
      </c>
      <c r="FR267" s="14"/>
      <c r="FS267" s="14"/>
      <c r="FT267" s="41" t="str">
        <f>IF(FS267&gt;0,WORKDAY(FP267,10),"-")</f>
        <v>-</v>
      </c>
      <c r="FU267" s="41" t="str">
        <f>IF(FS267&gt;0,WORKDAY(FQ267,10),"-")</f>
        <v>-</v>
      </c>
      <c r="FV267" s="14"/>
      <c r="FW267" s="14"/>
      <c r="FX267" s="205"/>
      <c r="FY267" s="41">
        <v>43624</v>
      </c>
      <c r="FZ267" s="41" t="str">
        <f>IF(CC267&gt;0,IF(DZ267&gt;0,WORKDAY(DY267,20),IF(DQ267&gt;0,WORKDAY(DP267,30),IF(DL267&gt;0,WORKDAY(DK267,40),FY267))),"-")</f>
        <v>-</v>
      </c>
      <c r="GA267" s="14"/>
      <c r="GB267" s="14"/>
      <c r="GC267" s="41" t="str">
        <f>IF(GB267&gt;0,WORKDAY(FY267,10),"-")</f>
        <v>-</v>
      </c>
      <c r="GD267" s="41" t="str">
        <f>IF(GB267&gt;0,WORKDAY(FZ267,10),"-")</f>
        <v>-</v>
      </c>
      <c r="GE267" s="14"/>
      <c r="GF267" s="14"/>
      <c r="GG267" s="205"/>
      <c r="GH267" s="41"/>
      <c r="GI267" s="41"/>
      <c r="GJ267" s="14"/>
      <c r="GK267" s="14"/>
      <c r="GL267" s="41" t="str">
        <f>IF(GK267&gt;0,WORKDAY(GH267,10),"-")</f>
        <v>-</v>
      </c>
      <c r="GM267" s="41" t="str">
        <f>IF(GK267&gt;0,WORKDAY(GI267,10),"-")</f>
        <v>-</v>
      </c>
      <c r="GN267" s="14"/>
      <c r="GO267" s="14"/>
      <c r="GP267" s="228"/>
      <c r="GQ267" s="295"/>
      <c r="GR267" s="295"/>
      <c r="GS267" s="295"/>
      <c r="GT267" s="295"/>
      <c r="GU267" s="295"/>
      <c r="GV267" s="295"/>
      <c r="GW267" s="295"/>
      <c r="GX267" s="295"/>
      <c r="GY267" s="295"/>
      <c r="GZ267" s="147"/>
      <c r="HA267" s="143">
        <f t="shared" ca="1" si="214"/>
        <v>1</v>
      </c>
      <c r="HB267" s="44">
        <f t="shared" ca="1" si="215"/>
        <v>1.3819095477386936E-3</v>
      </c>
      <c r="HC267" s="44">
        <f t="shared" ca="1" si="216"/>
        <v>2.5125628140703518E-3</v>
      </c>
      <c r="HD267" s="44">
        <f t="shared" ca="1" si="217"/>
        <v>2.2357723577235778E-3</v>
      </c>
      <c r="HE267" s="44">
        <f t="shared" ca="1" si="218"/>
        <v>4.0650406504065045E-3</v>
      </c>
      <c r="HF267" s="44"/>
      <c r="HG267" s="44"/>
      <c r="HH267" s="261"/>
      <c r="HI267" s="14" t="str">
        <f t="shared" si="219"/>
        <v>GA</v>
      </c>
      <c r="HJ267" s="41">
        <f t="shared" si="220"/>
        <v>44001</v>
      </c>
      <c r="HK267" s="267" t="str">
        <f t="shared" si="221"/>
        <v>A1</v>
      </c>
      <c r="HL267" s="268" t="str">
        <f t="shared" si="222"/>
        <v>0055-P2-GA1-CPC-TRM-00506</v>
      </c>
      <c r="HM267" s="320">
        <v>1</v>
      </c>
      <c r="HN267" t="s">
        <v>841</v>
      </c>
      <c r="HO267" s="351">
        <f t="shared" si="223"/>
        <v>1</v>
      </c>
      <c r="HP267" s="351" t="str">
        <f t="shared" si="224"/>
        <v>не выгружено 00</v>
      </c>
      <c r="HQ267" s="351" t="str">
        <f t="shared" si="225"/>
        <v>выгружено A1</v>
      </c>
      <c r="HR267" s="351">
        <f t="shared" si="226"/>
        <v>1</v>
      </c>
      <c r="HS267" s="351" t="b">
        <f t="shared" si="227"/>
        <v>0</v>
      </c>
      <c r="HT267" s="351" t="str">
        <f t="shared" si="228"/>
        <v>Выпустить в 00</v>
      </c>
      <c r="HU267" s="351" t="str">
        <f t="shared" si="229"/>
        <v>0055-P2-CPC-GA1-TRM-00409</v>
      </c>
      <c r="HV267" s="351">
        <f t="shared" si="230"/>
        <v>44001</v>
      </c>
      <c r="HW267" s="351" t="str">
        <f t="shared" si="231"/>
        <v>0055-P2-CPC-GA1-TRM-00409</v>
      </c>
      <c r="HX267" s="351">
        <f t="shared" si="232"/>
        <v>44033</v>
      </c>
      <c r="HY267" s="364"/>
      <c r="HZ267" s="361" t="str">
        <f t="shared" si="233"/>
        <v>выгружено</v>
      </c>
      <c r="IA267" s="361" t="str">
        <f t="shared" si="234"/>
        <v>A1</v>
      </c>
      <c r="IB267" s="361">
        <f t="shared" si="235"/>
        <v>1</v>
      </c>
      <c r="IC267" s="361">
        <f t="shared" si="236"/>
        <v>1</v>
      </c>
      <c r="ID267" s="351" t="str">
        <f t="shared" si="237"/>
        <v>1</v>
      </c>
      <c r="IE267" s="351" t="s">
        <v>894</v>
      </c>
      <c r="IF267" s="356">
        <v>1</v>
      </c>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row>
    <row r="268" spans="1:287" s="1" customFormat="1" ht="42.75" customHeight="1">
      <c r="A268" s="15"/>
      <c r="B268" s="31" t="s">
        <v>164</v>
      </c>
      <c r="C268" s="31" t="s">
        <v>165</v>
      </c>
      <c r="D268" s="14"/>
      <c r="E268" s="14"/>
      <c r="F268" s="14"/>
      <c r="G268" s="14"/>
      <c r="H268" s="14" t="s">
        <v>723</v>
      </c>
      <c r="I268" s="14" t="s">
        <v>724</v>
      </c>
      <c r="J268" s="14"/>
      <c r="K268" s="14"/>
      <c r="L268" s="14"/>
      <c r="M268" s="14"/>
      <c r="N268" s="14"/>
      <c r="O268" s="14"/>
      <c r="P268" s="14" t="s">
        <v>727</v>
      </c>
      <c r="Q268" s="14" t="s">
        <v>728</v>
      </c>
      <c r="R268" s="14" t="s">
        <v>211</v>
      </c>
      <c r="S268" s="14" t="s">
        <v>394</v>
      </c>
      <c r="T268" s="14" t="s">
        <v>407</v>
      </c>
      <c r="U268" s="14" t="s">
        <v>166</v>
      </c>
      <c r="V268" s="14"/>
      <c r="W268" s="31" t="str">
        <f>CONCATENATE(X268,"-",Y268,"-",Z268,AA268,,AB268,"-",AC268)</f>
        <v>4-11-JECC-0002</v>
      </c>
      <c r="X268" s="31">
        <v>4</v>
      </c>
      <c r="Y268" s="31" t="s">
        <v>190</v>
      </c>
      <c r="Z268" s="31" t="s">
        <v>186</v>
      </c>
      <c r="AA268" s="31" t="s">
        <v>331</v>
      </c>
      <c r="AB268" s="31"/>
      <c r="AC268" s="31" t="s">
        <v>198</v>
      </c>
      <c r="AD268" s="14"/>
      <c r="AE268" s="31">
        <v>3</v>
      </c>
      <c r="AF268" s="31" t="s">
        <v>189</v>
      </c>
      <c r="AG268" s="31" t="s">
        <v>190</v>
      </c>
      <c r="AH268" s="31">
        <v>422</v>
      </c>
      <c r="AI268" s="31" t="s">
        <v>198</v>
      </c>
      <c r="AJ268" s="14"/>
      <c r="AK268" s="14"/>
      <c r="AL268" s="14" t="s">
        <v>130</v>
      </c>
      <c r="AM268" s="14"/>
      <c r="AN268" s="14" t="s">
        <v>178</v>
      </c>
      <c r="AO268" s="14" t="str">
        <f>CONCATENATE("0055-",B268,"-",C268,"-","4",".",AE268,".",AF268,".",AG268,".",AH268,"-",AL268,".",AN268,"-",AI268)</f>
        <v>0055-CPC-GA1-4.3.3.11.422-ASK1.SB-0002</v>
      </c>
      <c r="AP268" s="14" t="str">
        <f>CONCATENATE("0055-",B268,"-",C268,"-","4",".",AE268,".",AF268,".",AG268,".",AH268,"-",AL268,"-",AN268,"-",AI268,"_",BD268,"_",U268)</f>
        <v>0055-CPC-GA1-4.3.3.11.422-ASK1-SB-0002_A1_ER</v>
      </c>
      <c r="AQ268" s="21" t="s">
        <v>636</v>
      </c>
      <c r="AR268" s="21" t="s">
        <v>638</v>
      </c>
      <c r="AS268" s="21"/>
      <c r="AT268" s="21"/>
      <c r="AU268" s="21" t="s">
        <v>352</v>
      </c>
      <c r="AV268" s="21" t="s">
        <v>368</v>
      </c>
      <c r="AW268" s="21" t="str">
        <f>CONCATENATE(AQ268," ",AS268,CHAR(10),W268,CHAR(10),AU268)</f>
        <v>AUCS Control Cabinet 
4-11-JECC-0002
Electrical circuits</v>
      </c>
      <c r="AX268" s="21" t="str">
        <f>CONCATENATE(AR268," ",AT268,CHAR(10),W268,CHAR(10),AV268)</f>
        <v>Шкаф системный АСУ Э 
4-11-JECC-0002
Схема электрическая принципиальная</v>
      </c>
      <c r="AY268" s="14"/>
      <c r="AZ268" s="14" t="s">
        <v>798</v>
      </c>
      <c r="BA268" s="14" t="s">
        <v>600</v>
      </c>
      <c r="BB268" s="14" t="str">
        <f t="shared" si="239"/>
        <v>A1</v>
      </c>
      <c r="BC268" s="14" t="str">
        <f t="shared" si="253"/>
        <v>IFR</v>
      </c>
      <c r="BD268" s="14" t="str">
        <f>BB268</f>
        <v>A1</v>
      </c>
      <c r="BE268" s="14"/>
      <c r="BF268" s="14"/>
      <c r="BG268" s="20"/>
      <c r="BH268" s="14"/>
      <c r="BI268" s="14"/>
      <c r="BJ268" s="336">
        <v>44088</v>
      </c>
      <c r="BK268" s="336">
        <f ca="1">IF(BM268&gt;0,BL268,IF(BJ268&lt;TODAY(),TODAY()+10,BJ268))</f>
        <v>44001</v>
      </c>
      <c r="BL268" s="41">
        <v>44001</v>
      </c>
      <c r="BM268" s="14" t="s">
        <v>871</v>
      </c>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336">
        <f>WORKDAY(BJ268,20)</f>
        <v>44116</v>
      </c>
      <c r="CR268" s="336">
        <f ca="1">IF(BM268&gt;0,WORKDAY(BK268,20),"-")</f>
        <v>44029</v>
      </c>
      <c r="CS268" s="336">
        <v>44033</v>
      </c>
      <c r="CT268" s="325" t="s">
        <v>905</v>
      </c>
      <c r="CU268" s="143">
        <v>1</v>
      </c>
      <c r="CV268" s="41">
        <f>WORKDAY(CQ268,10)</f>
        <v>44130</v>
      </c>
      <c r="CW268" s="41">
        <f ca="1">IF(CT268&gt;0,WORKDAY(CR268,10),"-")</f>
        <v>44043</v>
      </c>
      <c r="CX268" s="14"/>
      <c r="CY268" s="14"/>
      <c r="CZ268" s="41" t="str">
        <f>IF(CY268&gt;0,WORKDAY(CV268,10),"-")</f>
        <v>-</v>
      </c>
      <c r="DA268" s="41" t="str">
        <f>IF(CY268&gt;0,WORKDAY(CW268,10),"-")</f>
        <v>-</v>
      </c>
      <c r="DB268" s="14"/>
      <c r="DC268" s="14"/>
      <c r="DD268" s="143"/>
      <c r="DE268" s="41" t="str">
        <f>IF(DC268&gt;0,WORKDAY(CZ268,10),"-")</f>
        <v>-</v>
      </c>
      <c r="DF268" s="41" t="str">
        <f>IF(DC268&gt;0,WORKDAY(DA268,10),"-")</f>
        <v>-</v>
      </c>
      <c r="DG268" s="14"/>
      <c r="DH268" s="14"/>
      <c r="DI268" s="41" t="str">
        <f>IF(DH268&gt;0,WORKDAY(DE268,10),"-")</f>
        <v>-</v>
      </c>
      <c r="DJ268" s="41" t="str">
        <f>IF(DH268&gt;0,WORKDAY(DF268,10),"-")</f>
        <v>-</v>
      </c>
      <c r="DK268" s="14"/>
      <c r="DL268" s="14"/>
      <c r="DM268" s="143"/>
      <c r="DN268" s="41" t="str">
        <f>IF(DL268&gt;0,WORKDAY(DI268,10),"-")</f>
        <v>-</v>
      </c>
      <c r="DO268" s="41" t="str">
        <f>IF(DL268&gt;0,WORKDAY(DJ268,10),"-")</f>
        <v>-</v>
      </c>
      <c r="DP268" s="14"/>
      <c r="DQ268" s="14"/>
      <c r="DR268" s="41" t="str">
        <f>IF(DQ268&gt;0,WORKDAY(DN268,10),"-")</f>
        <v>-</v>
      </c>
      <c r="DS268" s="41" t="str">
        <f>IF(DQ268&gt;0,WORKDAY(DO268,10),"-")</f>
        <v>-</v>
      </c>
      <c r="DT268" s="14"/>
      <c r="DU268" s="14"/>
      <c r="DV268" s="205"/>
      <c r="DW268" s="41" t="str">
        <f>IF(DU268&gt;0,WORKDAY(DR268,10),"-")</f>
        <v>-</v>
      </c>
      <c r="DX268" s="41" t="str">
        <f>IF(DU268&gt;0,WORKDAY(DS268,10),"-")</f>
        <v>-</v>
      </c>
      <c r="DY268" s="14"/>
      <c r="DZ268" s="14"/>
      <c r="EA268" s="41" t="str">
        <f>IF(DZ268&gt;0,WORKDAY(DW268,10),"-")</f>
        <v>-</v>
      </c>
      <c r="EB268" s="41" t="str">
        <f>IF(DZ268&gt;0,WORKDAY(DX268,10),"-")</f>
        <v>-</v>
      </c>
      <c r="EC268" s="14"/>
      <c r="ED268" s="14"/>
      <c r="EE268" s="205"/>
      <c r="EF268" s="41" t="str">
        <f>IF(ED268&gt;0,WORKDAY(EA268,10),"-")</f>
        <v>-</v>
      </c>
      <c r="EG268" s="41" t="str">
        <f>IF(ED268&gt;0,WORKDAY(EB268,10),"-")</f>
        <v>-</v>
      </c>
      <c r="EH268" s="14"/>
      <c r="EI268" s="14"/>
      <c r="EJ268" s="41" t="str">
        <f>IF(EI268&gt;0,WORKDAY(EF268,10),"-")</f>
        <v>-</v>
      </c>
      <c r="EK268" s="41" t="str">
        <f>IF(EI268&gt;0,WORKDAY(EG268,10),"-")</f>
        <v>-</v>
      </c>
      <c r="EL268" s="14"/>
      <c r="EM268" s="14"/>
      <c r="EN268" s="205"/>
      <c r="EO268" s="41" t="str">
        <f>IF(EM268&gt;0,WORKDAY(EJ268,10),"-")</f>
        <v>-</v>
      </c>
      <c r="EP268" s="41" t="str">
        <f>IF(EM268&gt;0,WORKDAY(EK268,10),"-")</f>
        <v>-</v>
      </c>
      <c r="EQ268" s="14"/>
      <c r="ER268" s="14"/>
      <c r="ES268" s="41" t="str">
        <f>IF(ER268&gt;0,WORKDAY(EO268,10),"-")</f>
        <v>-</v>
      </c>
      <c r="ET268" s="41" t="str">
        <f>IF(ER268&gt;0,WORKDAY(EP268,10),"-")</f>
        <v>-</v>
      </c>
      <c r="EU268" s="14"/>
      <c r="EV268" s="14"/>
      <c r="EW268" s="205"/>
      <c r="EX268" s="41" t="str">
        <f>IF(EV268&gt;0,WORKDAY(ES268,10),"-")</f>
        <v>-</v>
      </c>
      <c r="EY268" s="41" t="str">
        <f>IF(EV268&gt;0,WORKDAY(ET268,10),"-")</f>
        <v>-</v>
      </c>
      <c r="EZ268" s="14"/>
      <c r="FA268" s="14"/>
      <c r="FB268" s="41" t="str">
        <f>IF(FA268&gt;0,WORKDAY(EX268,10),"-")</f>
        <v>-</v>
      </c>
      <c r="FC268" s="41" t="str">
        <f>IF(FA268&gt;0,WORKDAY(EY268,10),"-")</f>
        <v>-</v>
      </c>
      <c r="FD268" s="14"/>
      <c r="FE268" s="14"/>
      <c r="FF268" s="295"/>
      <c r="FG268" s="41">
        <v>43624</v>
      </c>
      <c r="FH268" s="41">
        <f ca="1">IF(BK268&gt;0,IF(DH268&gt;0,WORKDAY(DG268,20),IF(CY268&gt;0,WORKDAY(CX268,30),IF(CT268&gt;0,WORKDAY(CS268,40),FG268))),"-")</f>
        <v>44089</v>
      </c>
      <c r="FI268" s="41"/>
      <c r="FJ268" s="14"/>
      <c r="FK268" s="41" t="str">
        <f>IF(FJ268&gt;0,WORKDAY(FG268,10),"-")</f>
        <v>-</v>
      </c>
      <c r="FL268" s="41" t="str">
        <f>IF(FJ268&gt;0,WORKDAY(FH268,10),"-")</f>
        <v>-</v>
      </c>
      <c r="FM268" s="14"/>
      <c r="FN268" s="14"/>
      <c r="FO268" s="143"/>
      <c r="FP268" s="41">
        <v>43624</v>
      </c>
      <c r="FQ268" s="41" t="str">
        <f>IF(BT268&gt;0,IF(DQ268&gt;0,WORKDAY(DP268,20),IF(DH268&gt;0,WORKDAY(DG268,30),IF(DC268&gt;0,WORKDAY(DB268,40),FP268))),"-")</f>
        <v>-</v>
      </c>
      <c r="FR268" s="14"/>
      <c r="FS268" s="14"/>
      <c r="FT268" s="41" t="str">
        <f>IF(FS268&gt;0,WORKDAY(FP268,10),"-")</f>
        <v>-</v>
      </c>
      <c r="FU268" s="41" t="str">
        <f>IF(FS268&gt;0,WORKDAY(FQ268,10),"-")</f>
        <v>-</v>
      </c>
      <c r="FV268" s="14"/>
      <c r="FW268" s="14"/>
      <c r="FX268" s="205"/>
      <c r="FY268" s="41">
        <v>43624</v>
      </c>
      <c r="FZ268" s="41" t="str">
        <f>IF(CC268&gt;0,IF(DZ268&gt;0,WORKDAY(DY268,20),IF(DQ268&gt;0,WORKDAY(DP268,30),IF(DL268&gt;0,WORKDAY(DK268,40),FY268))),"-")</f>
        <v>-</v>
      </c>
      <c r="GA268" s="14"/>
      <c r="GB268" s="14"/>
      <c r="GC268" s="41" t="str">
        <f>IF(GB268&gt;0,WORKDAY(FY268,10),"-")</f>
        <v>-</v>
      </c>
      <c r="GD268" s="41" t="str">
        <f>IF(GB268&gt;0,WORKDAY(FZ268,10),"-")</f>
        <v>-</v>
      </c>
      <c r="GE268" s="14"/>
      <c r="GF268" s="14"/>
      <c r="GG268" s="205"/>
      <c r="GH268" s="41"/>
      <c r="GI268" s="41"/>
      <c r="GJ268" s="14"/>
      <c r="GK268" s="14"/>
      <c r="GL268" s="41" t="str">
        <f>IF(GK268&gt;0,WORKDAY(GH268,10),"-")</f>
        <v>-</v>
      </c>
      <c r="GM268" s="41" t="str">
        <f>IF(GK268&gt;0,WORKDAY(GI268,10),"-")</f>
        <v>-</v>
      </c>
      <c r="GN268" s="14"/>
      <c r="GO268" s="14"/>
      <c r="GP268" s="228"/>
      <c r="GQ268" s="295"/>
      <c r="GR268" s="295"/>
      <c r="GS268" s="295"/>
      <c r="GT268" s="295"/>
      <c r="GU268" s="295"/>
      <c r="GV268" s="295"/>
      <c r="GW268" s="295"/>
      <c r="GX268" s="295"/>
      <c r="GY268" s="295"/>
      <c r="GZ268" s="147"/>
      <c r="HA268" s="143">
        <f t="shared" ca="1" si="214"/>
        <v>1</v>
      </c>
      <c r="HB268" s="44">
        <f t="shared" ca="1" si="215"/>
        <v>1.3819095477386936E-3</v>
      </c>
      <c r="HC268" s="44">
        <f t="shared" ca="1" si="216"/>
        <v>2.5125628140703518E-3</v>
      </c>
      <c r="HD268" s="44">
        <f t="shared" ca="1" si="217"/>
        <v>2.2357723577235778E-3</v>
      </c>
      <c r="HE268" s="44">
        <f t="shared" ca="1" si="218"/>
        <v>4.0650406504065045E-3</v>
      </c>
      <c r="HF268" s="44"/>
      <c r="HG268" s="44"/>
      <c r="HH268" s="261"/>
      <c r="HI268" s="14" t="str">
        <f t="shared" si="219"/>
        <v>GA</v>
      </c>
      <c r="HJ268" s="41">
        <f t="shared" si="220"/>
        <v>44001</v>
      </c>
      <c r="HK268" s="267" t="str">
        <f t="shared" si="221"/>
        <v>A1</v>
      </c>
      <c r="HL268" s="268" t="str">
        <f t="shared" si="222"/>
        <v>0055-P2-GA1-CPC-TRM-00506</v>
      </c>
      <c r="HM268" s="320">
        <v>1</v>
      </c>
      <c r="HN268" t="s">
        <v>841</v>
      </c>
      <c r="HO268" s="351">
        <f t="shared" si="223"/>
        <v>1</v>
      </c>
      <c r="HP268" s="351" t="str">
        <f t="shared" si="224"/>
        <v>не выгружено 00</v>
      </c>
      <c r="HQ268" s="351" t="str">
        <f t="shared" si="225"/>
        <v>выгружено A1</v>
      </c>
      <c r="HR268" s="351">
        <f t="shared" si="226"/>
        <v>1</v>
      </c>
      <c r="HS268" s="351" t="b">
        <f t="shared" si="227"/>
        <v>0</v>
      </c>
      <c r="HT268" s="351" t="str">
        <f t="shared" si="228"/>
        <v>Выпустить в 00</v>
      </c>
      <c r="HU268" s="351" t="str">
        <f t="shared" si="229"/>
        <v>0055-P2-CPC-GA1-TRM-00409</v>
      </c>
      <c r="HV268" s="351">
        <f t="shared" si="230"/>
        <v>44001</v>
      </c>
      <c r="HW268" s="351" t="str">
        <f t="shared" si="231"/>
        <v>0055-P2-CPC-GA1-TRM-00409</v>
      </c>
      <c r="HX268" s="351">
        <f t="shared" si="232"/>
        <v>44033</v>
      </c>
      <c r="HY268" s="364"/>
      <c r="HZ268" s="361" t="str">
        <f t="shared" si="233"/>
        <v>выгружено</v>
      </c>
      <c r="IA268" s="361" t="str">
        <f t="shared" si="234"/>
        <v>A1</v>
      </c>
      <c r="IB268" s="361">
        <f t="shared" si="235"/>
        <v>1</v>
      </c>
      <c r="IC268" s="361">
        <f t="shared" si="236"/>
        <v>1</v>
      </c>
      <c r="ID268" s="351" t="str">
        <f t="shared" si="237"/>
        <v>1</v>
      </c>
      <c r="IE268" s="351" t="s">
        <v>894</v>
      </c>
      <c r="IF268" s="356">
        <v>1</v>
      </c>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row>
    <row r="269" spans="1:287" s="1" customFormat="1" ht="42.75" customHeight="1">
      <c r="A269" s="15"/>
      <c r="B269" s="31" t="s">
        <v>164</v>
      </c>
      <c r="C269" s="31" t="s">
        <v>165</v>
      </c>
      <c r="D269" s="14"/>
      <c r="E269" s="14"/>
      <c r="F269" s="14"/>
      <c r="G269" s="14"/>
      <c r="H269" s="14" t="s">
        <v>723</v>
      </c>
      <c r="I269" s="14" t="s">
        <v>724</v>
      </c>
      <c r="J269" s="14"/>
      <c r="K269" s="14"/>
      <c r="L269" s="14"/>
      <c r="M269" s="14"/>
      <c r="N269" s="14"/>
      <c r="O269" s="14"/>
      <c r="P269" s="14" t="s">
        <v>727</v>
      </c>
      <c r="Q269" s="14" t="s">
        <v>728</v>
      </c>
      <c r="R269" s="14" t="s">
        <v>211</v>
      </c>
      <c r="S269" s="14" t="s">
        <v>394</v>
      </c>
      <c r="T269" s="14" t="s">
        <v>407</v>
      </c>
      <c r="U269" s="14" t="s">
        <v>166</v>
      </c>
      <c r="V269" s="14"/>
      <c r="W269" s="31" t="str">
        <f>CONCATENATE(X269,"-",Y269,"-",Z269,AA269,,AB269,"-",AC269)</f>
        <v>4-11-JECC-0002</v>
      </c>
      <c r="X269" s="31">
        <v>4</v>
      </c>
      <c r="Y269" s="31" t="s">
        <v>190</v>
      </c>
      <c r="Z269" s="31" t="s">
        <v>186</v>
      </c>
      <c r="AA269" s="31" t="s">
        <v>331</v>
      </c>
      <c r="AB269" s="31"/>
      <c r="AC269" s="31" t="s">
        <v>198</v>
      </c>
      <c r="AD269" s="14"/>
      <c r="AE269" s="31">
        <v>3</v>
      </c>
      <c r="AF269" s="31" t="s">
        <v>189</v>
      </c>
      <c r="AG269" s="31" t="s">
        <v>190</v>
      </c>
      <c r="AH269" s="31">
        <v>422</v>
      </c>
      <c r="AI269" s="31" t="s">
        <v>198</v>
      </c>
      <c r="AJ269" s="14"/>
      <c r="AK269" s="14"/>
      <c r="AL269" s="14" t="s">
        <v>130</v>
      </c>
      <c r="AM269" s="14"/>
      <c r="AN269" s="14" t="s">
        <v>675</v>
      </c>
      <c r="AO269" s="14" t="str">
        <f>CONCATENATE("0055-",B269,"-",C269,"-","4",".",AE269,".",AF269,".",AG269,".",AH269,"-",AL269,".",AN269,"-",AI269)</f>
        <v>0055-CPC-GA1-4.3.3.11.422-ASK1.JH-0002</v>
      </c>
      <c r="AP269" s="14" t="str">
        <f>CONCATENATE("0055-",B269,"-",C269,"-","4",".",AE269,".",AF269,".",AG269,".",AH269,"-",AL269,"-",AN269,"-",AI269,"_",BD269,"_",U269)</f>
        <v>0055-CPC-GA1-4.3.3.11.422-ASK1-JH-0002_00_ER</v>
      </c>
      <c r="AQ269" s="21" t="s">
        <v>636</v>
      </c>
      <c r="AR269" s="21" t="s">
        <v>638</v>
      </c>
      <c r="AS269" s="21"/>
      <c r="AT269" s="21"/>
      <c r="AU269" s="21" t="s">
        <v>315</v>
      </c>
      <c r="AV269" s="21" t="s">
        <v>316</v>
      </c>
      <c r="AW269" s="21" t="str">
        <f>CONCATENATE(AQ269," ",AS269,CHAR(10),W269,CHAR(10),AU269)</f>
        <v>AUCS Control Cabinet 
4-11-JECC-0002
Passport</v>
      </c>
      <c r="AX269" s="21" t="str">
        <f>CONCATENATE(AR269," ",AT269,CHAR(10),W269,CHAR(10),AV269)</f>
        <v>Шкаф системный АСУ Э 
4-11-JECC-0002
Паспорт</v>
      </c>
      <c r="AY269" s="14"/>
      <c r="AZ269" s="14" t="s">
        <v>798</v>
      </c>
      <c r="BA269" s="14" t="s">
        <v>600</v>
      </c>
      <c r="BB269" s="14" t="str">
        <f t="shared" si="239"/>
        <v>00</v>
      </c>
      <c r="BC269" s="14" t="str">
        <f t="shared" si="253"/>
        <v>IFU</v>
      </c>
      <c r="BD269" s="14" t="str">
        <f>BB269</f>
        <v>00</v>
      </c>
      <c r="BE269" s="14"/>
      <c r="BF269" s="14"/>
      <c r="BG269" s="20"/>
      <c r="BH269" s="14"/>
      <c r="BI269" s="14"/>
      <c r="BJ269" s="336">
        <v>44088</v>
      </c>
      <c r="BK269" s="336">
        <f ca="1">IF(BM269&gt;0,BL269,IF(BJ269&lt;TODAY(),TODAY()+10,BJ269))</f>
        <v>43997</v>
      </c>
      <c r="BL269" s="41">
        <v>43997</v>
      </c>
      <c r="BM269" s="14" t="s">
        <v>866</v>
      </c>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336">
        <f>WORKDAY(BJ269,20)</f>
        <v>44116</v>
      </c>
      <c r="CR269" s="336">
        <f ca="1">IF(BM269&gt;0,WORKDAY(BK269,20),"-")</f>
        <v>44025</v>
      </c>
      <c r="CS269" s="336">
        <v>44013</v>
      </c>
      <c r="CT269" s="325" t="s">
        <v>903</v>
      </c>
      <c r="CU269" s="143">
        <v>3</v>
      </c>
      <c r="CV269" s="41">
        <f>WORKDAY(CQ269,10)</f>
        <v>44130</v>
      </c>
      <c r="CW269" s="41">
        <f ca="1">IF(CT269&gt;0,WORKDAY(CR269,10),"-")</f>
        <v>44039</v>
      </c>
      <c r="CX269" s="14"/>
      <c r="CY269" s="14"/>
      <c r="CZ269" s="41" t="str">
        <f>IF(CY269&gt;0,WORKDAY(CV269,10),"-")</f>
        <v>-</v>
      </c>
      <c r="DA269" s="41" t="str">
        <f>IF(CY269&gt;0,WORKDAY(CW269,10),"-")</f>
        <v>-</v>
      </c>
      <c r="DB269" s="14"/>
      <c r="DC269" s="14"/>
      <c r="DD269" s="143"/>
      <c r="DE269" s="41" t="str">
        <f>IF(DC269&gt;0,WORKDAY(CZ269,10),"-")</f>
        <v>-</v>
      </c>
      <c r="DF269" s="41" t="str">
        <f>IF(DC269&gt;0,WORKDAY(DA269,10),"-")</f>
        <v>-</v>
      </c>
      <c r="DG269" s="14"/>
      <c r="DH269" s="14"/>
      <c r="DI269" s="41" t="str">
        <f>IF(DH269&gt;0,WORKDAY(DE269,10),"-")</f>
        <v>-</v>
      </c>
      <c r="DJ269" s="41" t="str">
        <f>IF(DH269&gt;0,WORKDAY(DF269,10),"-")</f>
        <v>-</v>
      </c>
      <c r="DK269" s="14"/>
      <c r="DL269" s="14"/>
      <c r="DM269" s="143"/>
      <c r="DN269" s="41" t="str">
        <f>IF(DL269&gt;0,WORKDAY(DI269,10),"-")</f>
        <v>-</v>
      </c>
      <c r="DO269" s="41" t="str">
        <f>IF(DL269&gt;0,WORKDAY(DJ269,10),"-")</f>
        <v>-</v>
      </c>
      <c r="DP269" s="14"/>
      <c r="DQ269" s="14"/>
      <c r="DR269" s="41" t="str">
        <f>IF(DQ269&gt;0,WORKDAY(DN269,10),"-")</f>
        <v>-</v>
      </c>
      <c r="DS269" s="41" t="str">
        <f>IF(DQ269&gt;0,WORKDAY(DO269,10),"-")</f>
        <v>-</v>
      </c>
      <c r="DT269" s="14"/>
      <c r="DU269" s="14"/>
      <c r="DV269" s="205"/>
      <c r="DW269" s="41" t="str">
        <f>IF(DU269&gt;0,WORKDAY(DR269,10),"-")</f>
        <v>-</v>
      </c>
      <c r="DX269" s="41" t="str">
        <f>IF(DU269&gt;0,WORKDAY(DS269,10),"-")</f>
        <v>-</v>
      </c>
      <c r="DY269" s="14"/>
      <c r="DZ269" s="14"/>
      <c r="EA269" s="41" t="str">
        <f>IF(DZ269&gt;0,WORKDAY(DW269,10),"-")</f>
        <v>-</v>
      </c>
      <c r="EB269" s="41" t="str">
        <f>IF(DZ269&gt;0,WORKDAY(DX269,10),"-")</f>
        <v>-</v>
      </c>
      <c r="EC269" s="14"/>
      <c r="ED269" s="14"/>
      <c r="EE269" s="205"/>
      <c r="EF269" s="41" t="str">
        <f>IF(ED269&gt;0,WORKDAY(EA269,10),"-")</f>
        <v>-</v>
      </c>
      <c r="EG269" s="41" t="str">
        <f>IF(ED269&gt;0,WORKDAY(EB269,10),"-")</f>
        <v>-</v>
      </c>
      <c r="EH269" s="14"/>
      <c r="EI269" s="14"/>
      <c r="EJ269" s="41" t="str">
        <f>IF(EI269&gt;0,WORKDAY(EF269,10),"-")</f>
        <v>-</v>
      </c>
      <c r="EK269" s="41" t="str">
        <f>IF(EI269&gt;0,WORKDAY(EG269,10),"-")</f>
        <v>-</v>
      </c>
      <c r="EL269" s="14"/>
      <c r="EM269" s="14"/>
      <c r="EN269" s="205"/>
      <c r="EO269" s="41" t="str">
        <f>IF(EM269&gt;0,WORKDAY(EJ269,10),"-")</f>
        <v>-</v>
      </c>
      <c r="EP269" s="41" t="str">
        <f>IF(EM269&gt;0,WORKDAY(EK269,10),"-")</f>
        <v>-</v>
      </c>
      <c r="EQ269" s="14"/>
      <c r="ER269" s="14"/>
      <c r="ES269" s="41" t="str">
        <f>IF(ER269&gt;0,WORKDAY(EO269,10),"-")</f>
        <v>-</v>
      </c>
      <c r="ET269" s="41" t="str">
        <f>IF(ER269&gt;0,WORKDAY(EP269,10),"-")</f>
        <v>-</v>
      </c>
      <c r="EU269" s="14"/>
      <c r="EV269" s="14"/>
      <c r="EW269" s="205"/>
      <c r="EX269" s="41" t="str">
        <f>IF(EV269&gt;0,WORKDAY(ES269,10),"-")</f>
        <v>-</v>
      </c>
      <c r="EY269" s="41" t="str">
        <f>IF(EV269&gt;0,WORKDAY(ET269,10),"-")</f>
        <v>-</v>
      </c>
      <c r="EZ269" s="14"/>
      <c r="FA269" s="14"/>
      <c r="FB269" s="41" t="str">
        <f>IF(FA269&gt;0,WORKDAY(EX269,10),"-")</f>
        <v>-</v>
      </c>
      <c r="FC269" s="41" t="str">
        <f>IF(FA269&gt;0,WORKDAY(EY269,10),"-")</f>
        <v>-</v>
      </c>
      <c r="FD269" s="14"/>
      <c r="FE269" s="14"/>
      <c r="FF269" s="295"/>
      <c r="FG269" s="41">
        <v>43624</v>
      </c>
      <c r="FH269" s="41">
        <f ca="1">IF(BK269&gt;0,IF(DH269&gt;0,WORKDAY(DG269,20),IF(CY269&gt;0,WORKDAY(CX269,30),IF(CT269&gt;0,WORKDAY(CS269,40),FG269))),"-")</f>
        <v>44069</v>
      </c>
      <c r="FI269" s="14">
        <v>44088</v>
      </c>
      <c r="FJ269" s="14" t="s">
        <v>924</v>
      </c>
      <c r="FK269" s="41">
        <f>IF(FJ269&gt;0,WORKDAY(FG269,10),"-")</f>
        <v>43637</v>
      </c>
      <c r="FL269" s="41">
        <f ca="1">IF(FJ269&gt;0,WORKDAY(FH269,10),"-")</f>
        <v>44083</v>
      </c>
      <c r="FM269" s="14"/>
      <c r="FN269" s="14"/>
      <c r="FO269" s="143"/>
      <c r="FP269" s="41">
        <v>43624</v>
      </c>
      <c r="FQ269" s="41" t="str">
        <f>IF(BT269&gt;0,IF(DQ269&gt;0,WORKDAY(DP269,20),IF(DH269&gt;0,WORKDAY(DG269,30),IF(DC269&gt;0,WORKDAY(DB269,40),FP269))),"-")</f>
        <v>-</v>
      </c>
      <c r="FR269" s="14"/>
      <c r="FS269" s="14"/>
      <c r="FT269" s="41" t="str">
        <f>IF(FS269&gt;0,WORKDAY(FP269,10),"-")</f>
        <v>-</v>
      </c>
      <c r="FU269" s="41" t="str">
        <f>IF(FS269&gt;0,WORKDAY(FQ269,10),"-")</f>
        <v>-</v>
      </c>
      <c r="FV269" s="14"/>
      <c r="FW269" s="14"/>
      <c r="FX269" s="205"/>
      <c r="FY269" s="41">
        <v>43624</v>
      </c>
      <c r="FZ269" s="41" t="str">
        <f>IF(CC269&gt;0,IF(DZ269&gt;0,WORKDAY(DY269,20),IF(DQ269&gt;0,WORKDAY(DP269,30),IF(DL269&gt;0,WORKDAY(DK269,40),FY269))),"-")</f>
        <v>-</v>
      </c>
      <c r="GA269" s="14"/>
      <c r="GB269" s="14"/>
      <c r="GC269" s="41" t="str">
        <f>IF(GB269&gt;0,WORKDAY(FY269,10),"-")</f>
        <v>-</v>
      </c>
      <c r="GD269" s="41" t="str">
        <f>IF(GB269&gt;0,WORKDAY(FZ269,10),"-")</f>
        <v>-</v>
      </c>
      <c r="GE269" s="14"/>
      <c r="GF269" s="14"/>
      <c r="GG269" s="205"/>
      <c r="GH269" s="41"/>
      <c r="GI269" s="41"/>
      <c r="GJ269" s="14"/>
      <c r="GK269" s="14"/>
      <c r="GL269" s="41" t="str">
        <f>IF(GK269&gt;0,WORKDAY(GH269,10),"-")</f>
        <v>-</v>
      </c>
      <c r="GM269" s="41" t="str">
        <f>IF(GK269&gt;0,WORKDAY(GI269,10),"-")</f>
        <v>-</v>
      </c>
      <c r="GN269" s="14"/>
      <c r="GO269" s="14"/>
      <c r="GP269" s="228"/>
      <c r="GQ269" s="295"/>
      <c r="GR269" s="295"/>
      <c r="GS269" s="295"/>
      <c r="GT269" s="295"/>
      <c r="GU269" s="295"/>
      <c r="GV269" s="295"/>
      <c r="GW269" s="295"/>
      <c r="GX269" s="295"/>
      <c r="GY269" s="295"/>
      <c r="GZ269" s="147"/>
      <c r="HA269" s="143">
        <f t="shared" ca="1" si="214"/>
        <v>1</v>
      </c>
      <c r="HB269" s="44">
        <f t="shared" ca="1" si="215"/>
        <v>2.5125628140703518E-3</v>
      </c>
      <c r="HC269" s="44">
        <f t="shared" ca="1" si="216"/>
        <v>2.5125628140703518E-3</v>
      </c>
      <c r="HD269" s="44">
        <f t="shared" ca="1" si="217"/>
        <v>4.0650406504065045E-3</v>
      </c>
      <c r="HE269" s="44">
        <f t="shared" ca="1" si="218"/>
        <v>4.0650406504065045E-3</v>
      </c>
      <c r="HF269" s="44"/>
      <c r="HG269" s="44"/>
      <c r="HH269" s="261"/>
      <c r="HI269" s="14" t="str">
        <f t="shared" si="219"/>
        <v>rev. 00</v>
      </c>
      <c r="HJ269" s="41">
        <f t="shared" si="220"/>
        <v>44088</v>
      </c>
      <c r="HK269" s="267" t="str">
        <f t="shared" si="221"/>
        <v>00</v>
      </c>
      <c r="HL269" s="268" t="str">
        <f t="shared" si="222"/>
        <v>0055-P2-CPC-GA1-TRM-00581</v>
      </c>
      <c r="HM269" s="320">
        <v>1</v>
      </c>
      <c r="HN269" t="s">
        <v>841</v>
      </c>
      <c r="HO269" s="351">
        <f t="shared" si="223"/>
        <v>3</v>
      </c>
      <c r="HP269" s="351" t="str">
        <f t="shared" si="224"/>
        <v>ожидание 00</v>
      </c>
      <c r="HQ269" s="351" t="str">
        <f t="shared" si="225"/>
        <v>выгружено 00</v>
      </c>
      <c r="HR269" s="351" t="str">
        <f t="shared" si="226"/>
        <v>ожидание 00</v>
      </c>
      <c r="HS269" s="351" t="b">
        <f t="shared" si="227"/>
        <v>0</v>
      </c>
      <c r="HT269" s="351" t="str">
        <f t="shared" si="228"/>
        <v>ожидание замечаний</v>
      </c>
      <c r="HU269" s="351" t="str">
        <f t="shared" si="229"/>
        <v>0055-P2-CPC-GA1-TRM-00396</v>
      </c>
      <c r="HV269" s="351">
        <f t="shared" si="230"/>
        <v>44088</v>
      </c>
      <c r="HW269" s="351" t="str">
        <f t="shared" si="231"/>
        <v>ожидание 00</v>
      </c>
      <c r="HX269" s="351" t="str">
        <f t="shared" si="232"/>
        <v>ожидание 00</v>
      </c>
      <c r="HY269" s="364"/>
      <c r="HZ269" s="361" t="str">
        <f t="shared" si="233"/>
        <v>выгружено</v>
      </c>
      <c r="IA269" s="361" t="str">
        <f t="shared" si="234"/>
        <v>00</v>
      </c>
      <c r="IB269" s="361" t="str">
        <f t="shared" si="235"/>
        <v>ожидание замечаний к ревизии</v>
      </c>
      <c r="IC269" s="361" t="str">
        <f t="shared" si="236"/>
        <v>00</v>
      </c>
      <c r="ID269" s="351" t="str">
        <f t="shared" si="237"/>
        <v>1</v>
      </c>
      <c r="IE269" s="351" t="s">
        <v>894</v>
      </c>
      <c r="IF269" s="356">
        <v>1</v>
      </c>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row>
    <row r="270" spans="1:287" s="27" customFormat="1" ht="15" customHeight="1">
      <c r="A270" s="15"/>
      <c r="B270" s="32"/>
      <c r="C270" s="32"/>
      <c r="D270" s="26"/>
      <c r="E270" s="26"/>
      <c r="F270" s="26"/>
      <c r="G270" s="26"/>
      <c r="H270" s="26"/>
      <c r="I270" s="26"/>
      <c r="J270" s="26"/>
      <c r="K270" s="26"/>
      <c r="L270" s="26"/>
      <c r="M270" s="26"/>
      <c r="N270" s="26"/>
      <c r="O270" s="26"/>
      <c r="P270" s="26"/>
      <c r="Q270" s="26"/>
      <c r="R270" s="26"/>
      <c r="S270" s="26"/>
      <c r="T270" s="26"/>
      <c r="U270" s="26"/>
      <c r="V270" s="26"/>
      <c r="W270" s="32"/>
      <c r="X270" s="32"/>
      <c r="Y270" s="32"/>
      <c r="Z270" s="32"/>
      <c r="AA270" s="32"/>
      <c r="AB270" s="32"/>
      <c r="AC270" s="32"/>
      <c r="AD270" s="26"/>
      <c r="AE270" s="32"/>
      <c r="AF270" s="32"/>
      <c r="AG270" s="32"/>
      <c r="AH270" s="32"/>
      <c r="AI270" s="32"/>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341"/>
      <c r="BK270" s="341"/>
      <c r="BL270" s="163"/>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338"/>
      <c r="CR270" s="338"/>
      <c r="CS270" s="338"/>
      <c r="CT270" s="326"/>
      <c r="CU270" s="219"/>
      <c r="CV270" s="26"/>
      <c r="CW270" s="26"/>
      <c r="CX270" s="26"/>
      <c r="CY270" s="26"/>
      <c r="CZ270" s="26"/>
      <c r="DA270" s="26"/>
      <c r="DB270" s="26"/>
      <c r="DC270" s="26"/>
      <c r="DD270" s="219"/>
      <c r="DE270" s="26"/>
      <c r="DF270" s="26"/>
      <c r="DG270" s="26"/>
      <c r="DH270" s="26"/>
      <c r="DI270" s="26"/>
      <c r="DJ270" s="26"/>
      <c r="DK270" s="26"/>
      <c r="DL270" s="26"/>
      <c r="DM270" s="219"/>
      <c r="DN270" s="26"/>
      <c r="DO270" s="26"/>
      <c r="DP270" s="26"/>
      <c r="DQ270" s="26"/>
      <c r="DR270" s="26"/>
      <c r="DS270" s="26"/>
      <c r="DT270" s="26"/>
      <c r="DU270" s="26"/>
      <c r="DV270" s="229"/>
      <c r="DW270" s="26"/>
      <c r="DX270" s="26"/>
      <c r="DY270" s="26"/>
      <c r="DZ270" s="26"/>
      <c r="EA270" s="26"/>
      <c r="EB270" s="26"/>
      <c r="EC270" s="26"/>
      <c r="ED270" s="26"/>
      <c r="EE270" s="229"/>
      <c r="EF270" s="26"/>
      <c r="EG270" s="26"/>
      <c r="EH270" s="26"/>
      <c r="EI270" s="26"/>
      <c r="EJ270" s="26"/>
      <c r="EK270" s="26"/>
      <c r="EL270" s="26"/>
      <c r="EM270" s="26"/>
      <c r="EN270" s="229"/>
      <c r="EO270" s="26"/>
      <c r="EP270" s="26"/>
      <c r="EQ270" s="26"/>
      <c r="ER270" s="26"/>
      <c r="ES270" s="26"/>
      <c r="ET270" s="26"/>
      <c r="EU270" s="26"/>
      <c r="EV270" s="26"/>
      <c r="EW270" s="229"/>
      <c r="EX270" s="26"/>
      <c r="EY270" s="26"/>
      <c r="EZ270" s="26"/>
      <c r="FA270" s="26"/>
      <c r="FB270" s="26"/>
      <c r="FC270" s="26"/>
      <c r="FD270" s="26"/>
      <c r="FE270" s="26"/>
      <c r="FF270" s="229"/>
      <c r="FG270" s="26"/>
      <c r="FH270" s="26"/>
      <c r="FI270" s="26"/>
      <c r="FJ270" s="26"/>
      <c r="FK270" s="26"/>
      <c r="FL270" s="26"/>
      <c r="FM270" s="26"/>
      <c r="FN270" s="26"/>
      <c r="FO270" s="219"/>
      <c r="FP270" s="26"/>
      <c r="FQ270" s="26"/>
      <c r="FR270" s="26"/>
      <c r="FS270" s="26"/>
      <c r="FT270" s="26"/>
      <c r="FU270" s="26"/>
      <c r="FV270" s="26"/>
      <c r="FW270" s="26"/>
      <c r="FX270" s="229"/>
      <c r="FY270" s="26"/>
      <c r="FZ270" s="26"/>
      <c r="GA270" s="26"/>
      <c r="GB270" s="26"/>
      <c r="GC270" s="26"/>
      <c r="GD270" s="26"/>
      <c r="GE270" s="26"/>
      <c r="GF270" s="26"/>
      <c r="GG270" s="229"/>
      <c r="GH270" s="26"/>
      <c r="GI270" s="26"/>
      <c r="GJ270" s="26"/>
      <c r="GK270" s="26"/>
      <c r="GL270" s="26"/>
      <c r="GM270" s="26"/>
      <c r="GN270" s="26"/>
      <c r="GO270" s="26"/>
      <c r="GP270" s="229"/>
      <c r="GQ270" s="229"/>
      <c r="GR270" s="229"/>
      <c r="GS270" s="229"/>
      <c r="GT270" s="229"/>
      <c r="GU270" s="229"/>
      <c r="GV270" s="229"/>
      <c r="GW270" s="229"/>
      <c r="GX270" s="229"/>
      <c r="GY270" s="229"/>
      <c r="GZ270" s="229"/>
      <c r="HA270" s="143">
        <f t="shared" si="214"/>
        <v>0</v>
      </c>
      <c r="HB270" s="44">
        <f t="shared" si="215"/>
        <v>0</v>
      </c>
      <c r="HC270" s="44">
        <f t="shared" si="216"/>
        <v>0</v>
      </c>
      <c r="HD270" s="44">
        <f t="shared" si="217"/>
        <v>0</v>
      </c>
      <c r="HE270" s="44">
        <f t="shared" si="218"/>
        <v>0</v>
      </c>
      <c r="HF270" s="44"/>
      <c r="HG270" s="26"/>
      <c r="HH270" s="262"/>
      <c r="HI270" s="14" t="str">
        <f t="shared" si="219"/>
        <v>не выпущено</v>
      </c>
      <c r="HJ270" s="41" t="str">
        <f t="shared" si="220"/>
        <v>-</v>
      </c>
      <c r="HK270" s="267" t="str">
        <f t="shared" si="221"/>
        <v>-</v>
      </c>
      <c r="HL270" s="268" t="str">
        <f t="shared" si="222"/>
        <v>-</v>
      </c>
      <c r="HM270" s="320">
        <v>1</v>
      </c>
      <c r="HN270"/>
      <c r="HO270" s="351" t="str">
        <f t="shared" si="223"/>
        <v>---/---</v>
      </c>
      <c r="HP270" s="351" t="str">
        <f t="shared" si="224"/>
        <v>---/---</v>
      </c>
      <c r="HQ270" s="351" t="str">
        <f t="shared" si="225"/>
        <v>---/---</v>
      </c>
      <c r="HR270" s="351" t="str">
        <f t="shared" si="226"/>
        <v>---/---</v>
      </c>
      <c r="HS270" s="351" t="b">
        <f t="shared" si="227"/>
        <v>0</v>
      </c>
      <c r="HT270" s="351" t="str">
        <f t="shared" si="228"/>
        <v>---/---</v>
      </c>
      <c r="HU270" s="351" t="str">
        <f t="shared" si="229"/>
        <v>---/---</v>
      </c>
      <c r="HV270" s="351" t="str">
        <f t="shared" si="230"/>
        <v>---/---</v>
      </c>
      <c r="HW270" s="351" t="str">
        <f t="shared" si="231"/>
        <v>---/---</v>
      </c>
      <c r="HX270" s="351" t="str">
        <f t="shared" si="232"/>
        <v>---/---</v>
      </c>
      <c r="HY270" s="364"/>
      <c r="HZ270" s="361" t="str">
        <f t="shared" si="233"/>
        <v>---/---</v>
      </c>
      <c r="IA270" s="361" t="str">
        <f t="shared" si="234"/>
        <v>---/---</v>
      </c>
      <c r="IB270" s="361" t="str">
        <f t="shared" si="235"/>
        <v>---/---</v>
      </c>
      <c r="IC270" s="361" t="str">
        <f t="shared" si="236"/>
        <v>---/---</v>
      </c>
      <c r="ID270" s="351" t="str">
        <f t="shared" si="237"/>
        <v>---/---</v>
      </c>
      <c r="IE270" s="351" t="s">
        <v>897</v>
      </c>
      <c r="IF270" s="356"/>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row>
    <row r="271" spans="1:287" s="1" customFormat="1" ht="45" customHeight="1">
      <c r="A271" s="15"/>
      <c r="B271" s="32"/>
      <c r="C271" s="32"/>
      <c r="D271" s="26"/>
      <c r="E271" s="26"/>
      <c r="F271" s="26"/>
      <c r="G271" s="26"/>
      <c r="H271" s="26"/>
      <c r="I271" s="26"/>
      <c r="J271" s="26"/>
      <c r="K271" s="26"/>
      <c r="L271" s="26"/>
      <c r="M271" s="26"/>
      <c r="N271" s="26"/>
      <c r="O271" s="26"/>
      <c r="P271" s="26"/>
      <c r="Q271" s="26"/>
      <c r="R271" s="26"/>
      <c r="S271" s="26"/>
      <c r="T271" s="26"/>
      <c r="U271" s="26"/>
      <c r="V271" s="26"/>
      <c r="W271" s="32"/>
      <c r="X271" s="32"/>
      <c r="Y271" s="32"/>
      <c r="Z271" s="32"/>
      <c r="AA271" s="32"/>
      <c r="AB271" s="32"/>
      <c r="AC271" s="32"/>
      <c r="AD271" s="26"/>
      <c r="AE271" s="32"/>
      <c r="AF271" s="32"/>
      <c r="AG271" s="32"/>
      <c r="AH271" s="32"/>
      <c r="AI271" s="32"/>
      <c r="AJ271" s="26"/>
      <c r="AK271" s="26"/>
      <c r="AL271" s="26"/>
      <c r="AM271" s="26"/>
      <c r="AN271" s="26"/>
      <c r="AO271" s="26"/>
      <c r="AP271" s="26"/>
      <c r="AQ271" s="162" t="s">
        <v>765</v>
      </c>
      <c r="AR271" s="162" t="s">
        <v>766</v>
      </c>
      <c r="AS271" s="162"/>
      <c r="AT271" s="162"/>
      <c r="AU271" s="162" t="s">
        <v>767</v>
      </c>
      <c r="AV271" s="162" t="s">
        <v>768</v>
      </c>
      <c r="AW271" s="162" t="s">
        <v>767</v>
      </c>
      <c r="AX271" s="162" t="s">
        <v>768</v>
      </c>
      <c r="AY271" s="26"/>
      <c r="AZ271" s="26"/>
      <c r="BA271" s="26"/>
      <c r="BB271" s="26"/>
      <c r="BC271" s="26"/>
      <c r="BD271" s="26"/>
      <c r="BE271" s="26"/>
      <c r="BF271" s="26"/>
      <c r="BG271" s="26"/>
      <c r="BH271" s="26"/>
      <c r="BI271" s="26"/>
      <c r="BJ271" s="341"/>
      <c r="BK271" s="341"/>
      <c r="BL271" s="163"/>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338"/>
      <c r="CR271" s="338"/>
      <c r="CS271" s="338"/>
      <c r="CT271" s="326"/>
      <c r="CU271" s="219"/>
      <c r="CV271" s="26"/>
      <c r="CW271" s="26"/>
      <c r="CX271" s="26"/>
      <c r="CY271" s="26"/>
      <c r="CZ271" s="26"/>
      <c r="DA271" s="26"/>
      <c r="DB271" s="26"/>
      <c r="DC271" s="26"/>
      <c r="DD271" s="219"/>
      <c r="DE271" s="26"/>
      <c r="DF271" s="26"/>
      <c r="DG271" s="26"/>
      <c r="DH271" s="26"/>
      <c r="DI271" s="26"/>
      <c r="DJ271" s="26"/>
      <c r="DK271" s="26"/>
      <c r="DL271" s="26"/>
      <c r="DM271" s="219"/>
      <c r="DN271" s="26"/>
      <c r="DO271" s="26"/>
      <c r="DP271" s="26"/>
      <c r="DQ271" s="26"/>
      <c r="DR271" s="26"/>
      <c r="DS271" s="26"/>
      <c r="DT271" s="26"/>
      <c r="DU271" s="26"/>
      <c r="DV271" s="229"/>
      <c r="DW271" s="26"/>
      <c r="DX271" s="26"/>
      <c r="DY271" s="26"/>
      <c r="DZ271" s="26"/>
      <c r="EA271" s="26"/>
      <c r="EB271" s="26"/>
      <c r="EC271" s="26"/>
      <c r="ED271" s="26"/>
      <c r="EE271" s="229"/>
      <c r="EF271" s="26"/>
      <c r="EG271" s="26"/>
      <c r="EH271" s="26"/>
      <c r="EI271" s="26"/>
      <c r="EJ271" s="26"/>
      <c r="EK271" s="26"/>
      <c r="EL271" s="26"/>
      <c r="EM271" s="26"/>
      <c r="EN271" s="229"/>
      <c r="EO271" s="26"/>
      <c r="EP271" s="26"/>
      <c r="EQ271" s="26"/>
      <c r="ER271" s="26"/>
      <c r="ES271" s="26"/>
      <c r="ET271" s="26"/>
      <c r="EU271" s="26"/>
      <c r="EV271" s="26"/>
      <c r="EW271" s="229"/>
      <c r="EX271" s="26"/>
      <c r="EY271" s="26"/>
      <c r="EZ271" s="26"/>
      <c r="FA271" s="26"/>
      <c r="FB271" s="26"/>
      <c r="FC271" s="26"/>
      <c r="FD271" s="26"/>
      <c r="FE271" s="26"/>
      <c r="FF271" s="229"/>
      <c r="FG271" s="163" t="s">
        <v>385</v>
      </c>
      <c r="FH271" s="163" t="str">
        <f t="shared" ref="FH271:FH276" si="254">IF(BK271&gt;0,IF(DH271&gt;0,WORKDAY(DG271,20),IF(CY271&gt;0,WORKDAY(CX271,30),IF(CT271&gt;0,WORKDAY(CS271,40),FG271))),"-")</f>
        <v>-</v>
      </c>
      <c r="FI271" s="26"/>
      <c r="FJ271" s="26"/>
      <c r="FK271" s="26"/>
      <c r="FL271" s="26"/>
      <c r="FM271" s="26"/>
      <c r="FN271" s="26"/>
      <c r="FO271" s="219"/>
      <c r="FP271" s="163" t="s">
        <v>385</v>
      </c>
      <c r="FQ271" s="163" t="str">
        <f t="shared" ref="FQ271:FQ276" si="255">IF(BT271&gt;0,IF(DQ271&gt;0,WORKDAY(DP271,20),IF(DH271&gt;0,WORKDAY(DG271,30),IF(DC271&gt;0,WORKDAY(DB271,40),FP271))),"-")</f>
        <v>-</v>
      </c>
      <c r="FR271" s="26"/>
      <c r="FS271" s="26"/>
      <c r="FT271" s="26"/>
      <c r="FU271" s="26"/>
      <c r="FV271" s="26"/>
      <c r="FW271" s="26"/>
      <c r="FX271" s="229"/>
      <c r="FY271" s="163" t="s">
        <v>385</v>
      </c>
      <c r="FZ271" s="163" t="str">
        <f t="shared" ref="FZ271:FZ276" si="256">IF(CC271&gt;0,IF(DZ271&gt;0,WORKDAY(DY271,20),IF(DQ271&gt;0,WORKDAY(DP271,30),IF(DL271&gt;0,WORKDAY(DK271,40),FY271))),"-")</f>
        <v>-</v>
      </c>
      <c r="GA271" s="26"/>
      <c r="GB271" s="26"/>
      <c r="GC271" s="26"/>
      <c r="GD271" s="26"/>
      <c r="GE271" s="26"/>
      <c r="GF271" s="26"/>
      <c r="GG271" s="229"/>
      <c r="GH271" s="163"/>
      <c r="GI271" s="163"/>
      <c r="GJ271" s="26"/>
      <c r="GK271" s="26"/>
      <c r="GL271" s="26"/>
      <c r="GM271" s="26"/>
      <c r="GN271" s="26"/>
      <c r="GO271" s="26"/>
      <c r="GP271" s="229"/>
      <c r="GQ271" s="229"/>
      <c r="GR271" s="229"/>
      <c r="GS271" s="229"/>
      <c r="GT271" s="229"/>
      <c r="GU271" s="229"/>
      <c r="GV271" s="229"/>
      <c r="GW271" s="229"/>
      <c r="GX271" s="229"/>
      <c r="GY271" s="229"/>
      <c r="GZ271" s="229"/>
      <c r="HA271" s="143">
        <f t="shared" si="214"/>
        <v>0</v>
      </c>
      <c r="HB271" s="44">
        <f t="shared" si="215"/>
        <v>0</v>
      </c>
      <c r="HC271" s="164">
        <f t="shared" si="216"/>
        <v>0</v>
      </c>
      <c r="HD271" s="44">
        <f t="shared" si="217"/>
        <v>0</v>
      </c>
      <c r="HE271" s="44">
        <f t="shared" si="218"/>
        <v>0</v>
      </c>
      <c r="HF271" s="164"/>
      <c r="HG271" s="26"/>
      <c r="HH271" s="262"/>
      <c r="HI271" s="14" t="str">
        <f t="shared" si="219"/>
        <v>не выпущено</v>
      </c>
      <c r="HJ271" s="41" t="str">
        <f t="shared" si="220"/>
        <v>-</v>
      </c>
      <c r="HK271" s="267" t="str">
        <f t="shared" si="221"/>
        <v>-</v>
      </c>
      <c r="HL271" s="268" t="str">
        <f t="shared" si="222"/>
        <v>-</v>
      </c>
      <c r="HM271" s="320">
        <v>1</v>
      </c>
      <c r="HN271"/>
      <c r="HO271" s="351" t="str">
        <f t="shared" si="223"/>
        <v>---/---</v>
      </c>
      <c r="HP271" s="351" t="str">
        <f t="shared" si="224"/>
        <v>---/---</v>
      </c>
      <c r="HQ271" s="351" t="str">
        <f t="shared" si="225"/>
        <v>---/---</v>
      </c>
      <c r="HR271" s="351" t="str">
        <f t="shared" si="226"/>
        <v>---/---</v>
      </c>
      <c r="HS271" s="351" t="b">
        <f t="shared" si="227"/>
        <v>0</v>
      </c>
      <c r="HT271" s="351" t="str">
        <f t="shared" si="228"/>
        <v>---/---</v>
      </c>
      <c r="HU271" s="351" t="str">
        <f t="shared" si="229"/>
        <v>---/---</v>
      </c>
      <c r="HV271" s="351" t="str">
        <f t="shared" si="230"/>
        <v>---/---</v>
      </c>
      <c r="HW271" s="351" t="str">
        <f t="shared" si="231"/>
        <v>---/---</v>
      </c>
      <c r="HX271" s="351" t="str">
        <f t="shared" si="232"/>
        <v>---/---</v>
      </c>
      <c r="HY271" s="364"/>
      <c r="HZ271" s="361" t="str">
        <f t="shared" si="233"/>
        <v>---/---</v>
      </c>
      <c r="IA271" s="361" t="str">
        <f t="shared" si="234"/>
        <v>---/---</v>
      </c>
      <c r="IB271" s="361" t="str">
        <f t="shared" si="235"/>
        <v>---/---</v>
      </c>
      <c r="IC271" s="361" t="str">
        <f t="shared" si="236"/>
        <v>---/---</v>
      </c>
      <c r="ID271" s="351" t="str">
        <f t="shared" si="237"/>
        <v>---/---</v>
      </c>
      <c r="IE271" s="351" t="s">
        <v>897</v>
      </c>
      <c r="IF271" s="356"/>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row>
    <row r="272" spans="1:287" s="1" customFormat="1" ht="42.75" customHeight="1">
      <c r="A272" s="15"/>
      <c r="B272" s="31" t="s">
        <v>164</v>
      </c>
      <c r="C272" s="31" t="s">
        <v>165</v>
      </c>
      <c r="D272" s="14"/>
      <c r="E272" s="14"/>
      <c r="F272" s="14"/>
      <c r="G272" s="14"/>
      <c r="H272" s="14" t="s">
        <v>723</v>
      </c>
      <c r="I272" s="14" t="s">
        <v>724</v>
      </c>
      <c r="J272" s="14"/>
      <c r="K272" s="14"/>
      <c r="L272" s="14"/>
      <c r="M272" s="14"/>
      <c r="N272" s="14"/>
      <c r="O272" s="14"/>
      <c r="P272" s="14" t="s">
        <v>727</v>
      </c>
      <c r="Q272" s="14" t="s">
        <v>728</v>
      </c>
      <c r="R272" s="14" t="s">
        <v>213</v>
      </c>
      <c r="S272" s="14" t="s">
        <v>402</v>
      </c>
      <c r="T272" s="14" t="s">
        <v>405</v>
      </c>
      <c r="U272" s="14" t="s">
        <v>166</v>
      </c>
      <c r="V272" s="14"/>
      <c r="W272" s="31" t="str">
        <f>CONCATENATE(X272,"-",Y272,"-",Z272,AA272,,AB272,"-",AC272)</f>
        <v>4-11-JRCC-0001</v>
      </c>
      <c r="X272" s="31">
        <v>4</v>
      </c>
      <c r="Y272" s="31" t="s">
        <v>190</v>
      </c>
      <c r="Z272" s="31" t="s">
        <v>339</v>
      </c>
      <c r="AA272" s="31" t="s">
        <v>331</v>
      </c>
      <c r="AB272" s="31"/>
      <c r="AC272" s="31" t="s">
        <v>194</v>
      </c>
      <c r="AD272" s="14"/>
      <c r="AE272" s="31">
        <v>3</v>
      </c>
      <c r="AF272" s="31" t="s">
        <v>189</v>
      </c>
      <c r="AG272" s="31" t="s">
        <v>190</v>
      </c>
      <c r="AH272" s="31">
        <v>422</v>
      </c>
      <c r="AI272" s="31" t="s">
        <v>194</v>
      </c>
      <c r="AJ272" s="14"/>
      <c r="AK272" s="14"/>
      <c r="AL272" s="14" t="s">
        <v>131</v>
      </c>
      <c r="AM272" s="14"/>
      <c r="AN272" s="14" t="s">
        <v>175</v>
      </c>
      <c r="AO272" s="14" t="str">
        <f>CONCATENATE("0055-",B272,"-",C272,"-","4",".",AE272,".",AF272,".",AG272,".",AH272,"-",AL272,".",AN272,"-",AI272)</f>
        <v>0055-CPC-GA1-4.3.3.11.422-ASK2.RD-0001</v>
      </c>
      <c r="AP272" s="14" t="str">
        <f>CONCATENATE("0055-",B272,"-",C272,"-","4",".",AE272,".",AF272,".",AG272,".",AH272,"-",AL272,"-",AN272,"-",AI272,"_",BD272,"_",U272)</f>
        <v>0055-CPC-GA1-4.3.3.11.422-ASK2-RD-0001_A1_ER</v>
      </c>
      <c r="AQ272" s="21" t="s">
        <v>357</v>
      </c>
      <c r="AR272" s="21" t="s">
        <v>362</v>
      </c>
      <c r="AS272" s="21"/>
      <c r="AT272" s="21"/>
      <c r="AU272" s="21" t="s">
        <v>349</v>
      </c>
      <c r="AV272" s="21" t="s">
        <v>365</v>
      </c>
      <c r="AW272" s="21" t="str">
        <f>CONCATENATE(AQ272," ",AS272,CHAR(10),W272,CHAR(10),AU272)</f>
        <v>Cabinet of Data Acquisition and Transmission Device  
4-11-JRCC-0001
List of drawings</v>
      </c>
      <c r="AX272" s="21" t="str">
        <f>CONCATENATE(AR272," ",AT272,CHAR(10),W272,CHAR(10),AV272)</f>
        <v>Шкаф УСПД 
4-11-JRCC-0001
Ведомость документов</v>
      </c>
      <c r="AY272" s="14"/>
      <c r="AZ272" s="14" t="s">
        <v>798</v>
      </c>
      <c r="BA272" s="14" t="s">
        <v>600</v>
      </c>
      <c r="BB272" s="14" t="str">
        <f t="shared" si="239"/>
        <v>A1</v>
      </c>
      <c r="BC272" s="14" t="str">
        <f t="shared" ref="BC272:BC276" si="257">IF(OR(BB272="A1",BB272="B1",BB272="C1",BB272="D1",BB272="E1",BB272="F1",BB272="G1",BB272="H1"),"IFR",IF(OR(BB272="00",BB272="01",BB272="02",BB272="03",BB272="04",BB272="05"),"IFU","-"))</f>
        <v>IFR</v>
      </c>
      <c r="BD272" s="14" t="str">
        <f>BB272</f>
        <v>A1</v>
      </c>
      <c r="BE272" s="14"/>
      <c r="BF272" s="14"/>
      <c r="BG272" s="20"/>
      <c r="BH272" s="14"/>
      <c r="BI272" s="14"/>
      <c r="BJ272" s="336">
        <v>44088</v>
      </c>
      <c r="BK272" s="336">
        <f ca="1">IF(BM272&gt;0,BL272,IF(BJ272&lt;TODAY(),TODAY()+10,BJ272))</f>
        <v>44001</v>
      </c>
      <c r="BL272" s="41">
        <v>44001</v>
      </c>
      <c r="BM272" s="14" t="s">
        <v>872</v>
      </c>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336">
        <f>WORKDAY(BJ272,20)</f>
        <v>44116</v>
      </c>
      <c r="CR272" s="336">
        <f ca="1">IF(BM272&gt;0,WORKDAY(BK272,20),"-")</f>
        <v>44029</v>
      </c>
      <c r="CS272" s="336">
        <v>44033</v>
      </c>
      <c r="CT272" s="325" t="s">
        <v>905</v>
      </c>
      <c r="CU272" s="143">
        <v>1</v>
      </c>
      <c r="CV272" s="41">
        <f>WORKDAY(CQ272,10)</f>
        <v>44130</v>
      </c>
      <c r="CW272" s="41">
        <f ca="1">IF(CT272&gt;0,WORKDAY(CR272,10),"-")</f>
        <v>44043</v>
      </c>
      <c r="CX272" s="14"/>
      <c r="CY272" s="14"/>
      <c r="CZ272" s="41" t="str">
        <f>IF(CY272&gt;0,WORKDAY(CV272,10),"-")</f>
        <v>-</v>
      </c>
      <c r="DA272" s="41" t="str">
        <f>IF(CY272&gt;0,WORKDAY(CW272,10),"-")</f>
        <v>-</v>
      </c>
      <c r="DB272" s="14"/>
      <c r="DC272" s="14"/>
      <c r="DD272" s="143"/>
      <c r="DE272" s="41" t="str">
        <f>IF(DC272&gt;0,WORKDAY(CZ272,10),"-")</f>
        <v>-</v>
      </c>
      <c r="DF272" s="41" t="str">
        <f>IF(DC272&gt;0,WORKDAY(DA272,10),"-")</f>
        <v>-</v>
      </c>
      <c r="DG272" s="14"/>
      <c r="DH272" s="14"/>
      <c r="DI272" s="41" t="str">
        <f>IF(DH272&gt;0,WORKDAY(DE272,10),"-")</f>
        <v>-</v>
      </c>
      <c r="DJ272" s="41" t="str">
        <f>IF(DH272&gt;0,WORKDAY(DF272,10),"-")</f>
        <v>-</v>
      </c>
      <c r="DK272" s="14"/>
      <c r="DL272" s="14"/>
      <c r="DM272" s="143"/>
      <c r="DN272" s="41" t="str">
        <f>IF(DL272&gt;0,WORKDAY(DI272,10),"-")</f>
        <v>-</v>
      </c>
      <c r="DO272" s="41" t="str">
        <f>IF(DL272&gt;0,WORKDAY(DJ272,10),"-")</f>
        <v>-</v>
      </c>
      <c r="DP272" s="14"/>
      <c r="DQ272" s="14"/>
      <c r="DR272" s="41" t="str">
        <f>IF(DQ272&gt;0,WORKDAY(DN272,10),"-")</f>
        <v>-</v>
      </c>
      <c r="DS272" s="41" t="str">
        <f>IF(DQ272&gt;0,WORKDAY(DO272,10),"-")</f>
        <v>-</v>
      </c>
      <c r="DT272" s="14"/>
      <c r="DU272" s="14"/>
      <c r="DV272" s="205"/>
      <c r="DW272" s="41" t="str">
        <f>IF(DU272&gt;0,WORKDAY(DR272,10),"-")</f>
        <v>-</v>
      </c>
      <c r="DX272" s="41" t="str">
        <f>IF(DU272&gt;0,WORKDAY(DS272,10),"-")</f>
        <v>-</v>
      </c>
      <c r="DY272" s="14"/>
      <c r="DZ272" s="14"/>
      <c r="EA272" s="41" t="str">
        <f>IF(DZ272&gt;0,WORKDAY(DW272,10),"-")</f>
        <v>-</v>
      </c>
      <c r="EB272" s="41" t="str">
        <f>IF(DZ272&gt;0,WORKDAY(DX272,10),"-")</f>
        <v>-</v>
      </c>
      <c r="EC272" s="14"/>
      <c r="ED272" s="14"/>
      <c r="EE272" s="205"/>
      <c r="EF272" s="41" t="str">
        <f>IF(ED272&gt;0,WORKDAY(EA272,10),"-")</f>
        <v>-</v>
      </c>
      <c r="EG272" s="41" t="str">
        <f>IF(ED272&gt;0,WORKDAY(EB272,10),"-")</f>
        <v>-</v>
      </c>
      <c r="EH272" s="14"/>
      <c r="EI272" s="14"/>
      <c r="EJ272" s="41" t="str">
        <f>IF(EI272&gt;0,WORKDAY(EF272,10),"-")</f>
        <v>-</v>
      </c>
      <c r="EK272" s="41" t="str">
        <f>IF(EI272&gt;0,WORKDAY(EG272,10),"-")</f>
        <v>-</v>
      </c>
      <c r="EL272" s="14"/>
      <c r="EM272" s="14"/>
      <c r="EN272" s="205"/>
      <c r="EO272" s="41" t="str">
        <f>IF(EM272&gt;0,WORKDAY(EJ272,10),"-")</f>
        <v>-</v>
      </c>
      <c r="EP272" s="41" t="str">
        <f>IF(EM272&gt;0,WORKDAY(EK272,10),"-")</f>
        <v>-</v>
      </c>
      <c r="EQ272" s="14"/>
      <c r="ER272" s="14"/>
      <c r="ES272" s="41" t="str">
        <f>IF(ER272&gt;0,WORKDAY(EO272,10),"-")</f>
        <v>-</v>
      </c>
      <c r="ET272" s="41" t="str">
        <f>IF(ER272&gt;0,WORKDAY(EP272,10),"-")</f>
        <v>-</v>
      </c>
      <c r="EU272" s="14"/>
      <c r="EV272" s="14"/>
      <c r="EW272" s="205"/>
      <c r="EX272" s="41" t="str">
        <f>IF(EV272&gt;0,WORKDAY(ES272,10),"-")</f>
        <v>-</v>
      </c>
      <c r="EY272" s="41" t="str">
        <f>IF(EV272&gt;0,WORKDAY(ET272,10),"-")</f>
        <v>-</v>
      </c>
      <c r="EZ272" s="14"/>
      <c r="FA272" s="14"/>
      <c r="FB272" s="41" t="str">
        <f>IF(FA272&gt;0,WORKDAY(EX272,10),"-")</f>
        <v>-</v>
      </c>
      <c r="FC272" s="41" t="str">
        <f>IF(FA272&gt;0,WORKDAY(EY272,10),"-")</f>
        <v>-</v>
      </c>
      <c r="FD272" s="14"/>
      <c r="FE272" s="14"/>
      <c r="FF272" s="295"/>
      <c r="FG272" s="41">
        <v>43624</v>
      </c>
      <c r="FH272" s="41">
        <f t="shared" ca="1" si="254"/>
        <v>44089</v>
      </c>
      <c r="FI272" s="41"/>
      <c r="FJ272" s="14"/>
      <c r="FK272" s="41" t="str">
        <f>IF(FJ272&gt;0,WORKDAY(FG272,10),"-")</f>
        <v>-</v>
      </c>
      <c r="FL272" s="41" t="str">
        <f>IF(FJ272&gt;0,WORKDAY(FH272,10),"-")</f>
        <v>-</v>
      </c>
      <c r="FM272" s="14"/>
      <c r="FN272" s="14"/>
      <c r="FO272" s="143"/>
      <c r="FP272" s="41">
        <v>43624</v>
      </c>
      <c r="FQ272" s="41" t="str">
        <f t="shared" si="255"/>
        <v>-</v>
      </c>
      <c r="FR272" s="14"/>
      <c r="FS272" s="14"/>
      <c r="FT272" s="41" t="str">
        <f>IF(FS272&gt;0,WORKDAY(FP272,10),"-")</f>
        <v>-</v>
      </c>
      <c r="FU272" s="41" t="str">
        <f>IF(FS272&gt;0,WORKDAY(FQ272,10),"-")</f>
        <v>-</v>
      </c>
      <c r="FV272" s="14"/>
      <c r="FW272" s="14"/>
      <c r="FX272" s="205"/>
      <c r="FY272" s="41">
        <v>43624</v>
      </c>
      <c r="FZ272" s="41" t="str">
        <f t="shared" si="256"/>
        <v>-</v>
      </c>
      <c r="GA272" s="14"/>
      <c r="GB272" s="14"/>
      <c r="GC272" s="41" t="str">
        <f>IF(GB272&gt;0,WORKDAY(FY272,10),"-")</f>
        <v>-</v>
      </c>
      <c r="GD272" s="41" t="str">
        <f>IF(GB272&gt;0,WORKDAY(FZ272,10),"-")</f>
        <v>-</v>
      </c>
      <c r="GE272" s="14"/>
      <c r="GF272" s="14"/>
      <c r="GG272" s="205"/>
      <c r="GH272" s="41"/>
      <c r="GI272" s="41"/>
      <c r="GJ272" s="14"/>
      <c r="GK272" s="14"/>
      <c r="GL272" s="41" t="str">
        <f>IF(GK272&gt;0,WORKDAY(GH272,10),"-")</f>
        <v>-</v>
      </c>
      <c r="GM272" s="41" t="str">
        <f>IF(GK272&gt;0,WORKDAY(GI272,10),"-")</f>
        <v>-</v>
      </c>
      <c r="GN272" s="14"/>
      <c r="GO272" s="14"/>
      <c r="GP272" s="228"/>
      <c r="GQ272" s="295"/>
      <c r="GR272" s="295"/>
      <c r="GS272" s="295"/>
      <c r="GT272" s="295"/>
      <c r="GU272" s="295"/>
      <c r="GV272" s="295"/>
      <c r="GW272" s="295"/>
      <c r="GX272" s="295"/>
      <c r="GY272" s="295"/>
      <c r="GZ272" s="147"/>
      <c r="HA272" s="143">
        <f t="shared" ca="1" si="214"/>
        <v>1</v>
      </c>
      <c r="HB272" s="44">
        <f t="shared" ca="1" si="215"/>
        <v>1.3819095477386936E-3</v>
      </c>
      <c r="HC272" s="44">
        <f t="shared" ca="1" si="216"/>
        <v>2.5125628140703518E-3</v>
      </c>
      <c r="HD272" s="44">
        <f t="shared" ca="1" si="217"/>
        <v>2.2357723577235778E-3</v>
      </c>
      <c r="HE272" s="44">
        <f t="shared" ca="1" si="218"/>
        <v>4.0650406504065045E-3</v>
      </c>
      <c r="HF272" s="44"/>
      <c r="HG272" s="44"/>
      <c r="HH272" s="261"/>
      <c r="HI272" s="14" t="str">
        <f t="shared" si="219"/>
        <v>GA</v>
      </c>
      <c r="HJ272" s="41">
        <f t="shared" si="220"/>
        <v>44001</v>
      </c>
      <c r="HK272" s="267" t="str">
        <f t="shared" si="221"/>
        <v>A1</v>
      </c>
      <c r="HL272" s="268" t="str">
        <f t="shared" si="222"/>
        <v>0055-P2-GA1-CPC-TRM-00507</v>
      </c>
      <c r="HM272" s="320">
        <v>1</v>
      </c>
      <c r="HN272" t="s">
        <v>842</v>
      </c>
      <c r="HO272" s="351">
        <f t="shared" si="223"/>
        <v>1</v>
      </c>
      <c r="HP272" s="351" t="str">
        <f t="shared" si="224"/>
        <v>не выгружено 00</v>
      </c>
      <c r="HQ272" s="351" t="str">
        <f t="shared" si="225"/>
        <v>выгружено A1</v>
      </c>
      <c r="HR272" s="351">
        <f t="shared" si="226"/>
        <v>1</v>
      </c>
      <c r="HS272" s="351" t="b">
        <f t="shared" si="227"/>
        <v>0</v>
      </c>
      <c r="HT272" s="351" t="str">
        <f t="shared" si="228"/>
        <v>Выпустить в 00</v>
      </c>
      <c r="HU272" s="351" t="str">
        <f t="shared" si="229"/>
        <v>0055-P2-CPC-GA1-TRM-00409</v>
      </c>
      <c r="HV272" s="351">
        <f t="shared" si="230"/>
        <v>44001</v>
      </c>
      <c r="HW272" s="351" t="str">
        <f t="shared" si="231"/>
        <v>0055-P2-CPC-GA1-TRM-00409</v>
      </c>
      <c r="HX272" s="351">
        <f t="shared" si="232"/>
        <v>44033</v>
      </c>
      <c r="HY272" s="364"/>
      <c r="HZ272" s="361" t="str">
        <f t="shared" si="233"/>
        <v>выгружено</v>
      </c>
      <c r="IA272" s="361" t="str">
        <f t="shared" si="234"/>
        <v>A1</v>
      </c>
      <c r="IB272" s="361">
        <f t="shared" si="235"/>
        <v>1</v>
      </c>
      <c r="IC272" s="361">
        <f t="shared" si="236"/>
        <v>1</v>
      </c>
      <c r="ID272" s="351" t="str">
        <f t="shared" si="237"/>
        <v>1</v>
      </c>
      <c r="IE272" s="351" t="s">
        <v>894</v>
      </c>
      <c r="IF272" s="356">
        <v>1</v>
      </c>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row>
    <row r="273" spans="1:287" s="1" customFormat="1" ht="42.75" customHeight="1">
      <c r="A273" s="15"/>
      <c r="B273" s="31" t="s">
        <v>164</v>
      </c>
      <c r="C273" s="31" t="s">
        <v>165</v>
      </c>
      <c r="D273" s="14"/>
      <c r="E273" s="14"/>
      <c r="F273" s="14"/>
      <c r="G273" s="14"/>
      <c r="H273" s="14" t="s">
        <v>723</v>
      </c>
      <c r="I273" s="14" t="s">
        <v>724</v>
      </c>
      <c r="J273" s="14"/>
      <c r="K273" s="14"/>
      <c r="L273" s="14"/>
      <c r="M273" s="14"/>
      <c r="N273" s="14"/>
      <c r="O273" s="14"/>
      <c r="P273" s="14" t="s">
        <v>727</v>
      </c>
      <c r="Q273" s="14" t="s">
        <v>728</v>
      </c>
      <c r="R273" s="14" t="s">
        <v>213</v>
      </c>
      <c r="S273" s="14" t="s">
        <v>402</v>
      </c>
      <c r="T273" s="14" t="s">
        <v>405</v>
      </c>
      <c r="U273" s="14" t="s">
        <v>166</v>
      </c>
      <c r="V273" s="14"/>
      <c r="W273" s="31" t="str">
        <f>CONCATENATE(X273,"-",Y273,"-",Z273,AA273,,AB273,"-",AC273)</f>
        <v>4-11-JRCC-0001</v>
      </c>
      <c r="X273" s="31">
        <v>4</v>
      </c>
      <c r="Y273" s="31" t="s">
        <v>190</v>
      </c>
      <c r="Z273" s="31" t="s">
        <v>339</v>
      </c>
      <c r="AA273" s="31" t="s">
        <v>331</v>
      </c>
      <c r="AB273" s="31"/>
      <c r="AC273" s="31" t="s">
        <v>194</v>
      </c>
      <c r="AD273" s="14"/>
      <c r="AE273" s="31">
        <v>3</v>
      </c>
      <c r="AF273" s="31" t="s">
        <v>189</v>
      </c>
      <c r="AG273" s="31" t="s">
        <v>190</v>
      </c>
      <c r="AH273" s="31">
        <v>422</v>
      </c>
      <c r="AI273" s="31" t="s">
        <v>194</v>
      </c>
      <c r="AJ273" s="14"/>
      <c r="AK273" s="14"/>
      <c r="AL273" s="14" t="s">
        <v>131</v>
      </c>
      <c r="AM273" s="14"/>
      <c r="AN273" s="14" t="s">
        <v>176</v>
      </c>
      <c r="AO273" s="14" t="str">
        <f>CONCATENATE("0055-",B273,"-",C273,"-","4",".",AE273,".",AF273,".",AG273,".",AH273,"-",AL273,".",AN273,"-",AI273)</f>
        <v>0055-CPC-GA1-4.3.3.11.422-ASK2.SP-0001</v>
      </c>
      <c r="AP273" s="14" t="str">
        <f>CONCATENATE("0055-",B273,"-",C273,"-","4",".",AE273,".",AF273,".",AG273,".",AH273,"-",AL273,"-",AN273,"-",AI273,"_",BD273,"_",U273)</f>
        <v>0055-CPC-GA1-4.3.3.11.422-ASK2-SP-0001_A1_ER</v>
      </c>
      <c r="AQ273" s="21" t="s">
        <v>357</v>
      </c>
      <c r="AR273" s="21" t="s">
        <v>362</v>
      </c>
      <c r="AS273" s="21"/>
      <c r="AT273" s="21"/>
      <c r="AU273" s="21" t="s">
        <v>350</v>
      </c>
      <c r="AV273" s="21" t="s">
        <v>366</v>
      </c>
      <c r="AW273" s="21" t="str">
        <f>CONCATENATE(AQ273," ",AS273,CHAR(10),W273,CHAR(10),AU273)</f>
        <v>Cabinet of Data Acquisition and Transmission Device  
4-11-JRCC-0001
List of elements</v>
      </c>
      <c r="AX273" s="21" t="str">
        <f>CONCATENATE(AR273," ",AT273,CHAR(10),W273,CHAR(10),AV273)</f>
        <v>Шкаф УСПД 
4-11-JRCC-0001
Перечень элементов</v>
      </c>
      <c r="AY273" s="14"/>
      <c r="AZ273" s="14" t="s">
        <v>798</v>
      </c>
      <c r="BA273" s="14" t="s">
        <v>600</v>
      </c>
      <c r="BB273" s="14" t="str">
        <f t="shared" si="239"/>
        <v>A1</v>
      </c>
      <c r="BC273" s="14" t="str">
        <f t="shared" si="257"/>
        <v>IFR</v>
      </c>
      <c r="BD273" s="14" t="str">
        <f>BB273</f>
        <v>A1</v>
      </c>
      <c r="BE273" s="14"/>
      <c r="BF273" s="14"/>
      <c r="BG273" s="20"/>
      <c r="BH273" s="14"/>
      <c r="BI273" s="14"/>
      <c r="BJ273" s="336">
        <v>44088</v>
      </c>
      <c r="BK273" s="336">
        <f ca="1">IF(BM273&gt;0,BL273,IF(BJ273&lt;TODAY(),TODAY()+10,BJ273))</f>
        <v>44001</v>
      </c>
      <c r="BL273" s="41">
        <v>44001</v>
      </c>
      <c r="BM273" s="14" t="s">
        <v>872</v>
      </c>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336">
        <f>WORKDAY(BJ273,20)</f>
        <v>44116</v>
      </c>
      <c r="CR273" s="336">
        <f ca="1">IF(BM273&gt;0,WORKDAY(BK273,20),"-")</f>
        <v>44029</v>
      </c>
      <c r="CS273" s="336">
        <v>44033</v>
      </c>
      <c r="CT273" s="325" t="s">
        <v>905</v>
      </c>
      <c r="CU273" s="143">
        <v>1</v>
      </c>
      <c r="CV273" s="41">
        <f>WORKDAY(CQ273,10)</f>
        <v>44130</v>
      </c>
      <c r="CW273" s="41">
        <f ca="1">IF(CT273&gt;0,WORKDAY(CR273,10),"-")</f>
        <v>44043</v>
      </c>
      <c r="CX273" s="14"/>
      <c r="CY273" s="14"/>
      <c r="CZ273" s="41" t="str">
        <f>IF(CY273&gt;0,WORKDAY(CV273,10),"-")</f>
        <v>-</v>
      </c>
      <c r="DA273" s="41" t="str">
        <f>IF(CY273&gt;0,WORKDAY(CW273,10),"-")</f>
        <v>-</v>
      </c>
      <c r="DB273" s="14"/>
      <c r="DC273" s="14"/>
      <c r="DD273" s="143"/>
      <c r="DE273" s="41" t="str">
        <f>IF(DC273&gt;0,WORKDAY(CZ273,10),"-")</f>
        <v>-</v>
      </c>
      <c r="DF273" s="41" t="str">
        <f>IF(DC273&gt;0,WORKDAY(DA273,10),"-")</f>
        <v>-</v>
      </c>
      <c r="DG273" s="14"/>
      <c r="DH273" s="14"/>
      <c r="DI273" s="41" t="str">
        <f>IF(DH273&gt;0,WORKDAY(DE273,10),"-")</f>
        <v>-</v>
      </c>
      <c r="DJ273" s="41" t="str">
        <f>IF(DH273&gt;0,WORKDAY(DF273,10),"-")</f>
        <v>-</v>
      </c>
      <c r="DK273" s="14"/>
      <c r="DL273" s="14"/>
      <c r="DM273" s="143"/>
      <c r="DN273" s="41" t="str">
        <f>IF(DL273&gt;0,WORKDAY(DI273,10),"-")</f>
        <v>-</v>
      </c>
      <c r="DO273" s="41" t="str">
        <f>IF(DL273&gt;0,WORKDAY(DJ273,10),"-")</f>
        <v>-</v>
      </c>
      <c r="DP273" s="14"/>
      <c r="DQ273" s="14"/>
      <c r="DR273" s="41" t="str">
        <f>IF(DQ273&gt;0,WORKDAY(DN273,10),"-")</f>
        <v>-</v>
      </c>
      <c r="DS273" s="41" t="str">
        <f>IF(DQ273&gt;0,WORKDAY(DO273,10),"-")</f>
        <v>-</v>
      </c>
      <c r="DT273" s="14"/>
      <c r="DU273" s="14"/>
      <c r="DV273" s="205"/>
      <c r="DW273" s="41" t="str">
        <f>IF(DU273&gt;0,WORKDAY(DR273,10),"-")</f>
        <v>-</v>
      </c>
      <c r="DX273" s="41" t="str">
        <f>IF(DU273&gt;0,WORKDAY(DS273,10),"-")</f>
        <v>-</v>
      </c>
      <c r="DY273" s="14"/>
      <c r="DZ273" s="14"/>
      <c r="EA273" s="41" t="str">
        <f>IF(DZ273&gt;0,WORKDAY(DW273,10),"-")</f>
        <v>-</v>
      </c>
      <c r="EB273" s="41" t="str">
        <f>IF(DZ273&gt;0,WORKDAY(DX273,10),"-")</f>
        <v>-</v>
      </c>
      <c r="EC273" s="14"/>
      <c r="ED273" s="14"/>
      <c r="EE273" s="205"/>
      <c r="EF273" s="41" t="str">
        <f>IF(ED273&gt;0,WORKDAY(EA273,10),"-")</f>
        <v>-</v>
      </c>
      <c r="EG273" s="41" t="str">
        <f>IF(ED273&gt;0,WORKDAY(EB273,10),"-")</f>
        <v>-</v>
      </c>
      <c r="EH273" s="14"/>
      <c r="EI273" s="14"/>
      <c r="EJ273" s="41" t="str">
        <f>IF(EI273&gt;0,WORKDAY(EF273,10),"-")</f>
        <v>-</v>
      </c>
      <c r="EK273" s="41" t="str">
        <f>IF(EI273&gt;0,WORKDAY(EG273,10),"-")</f>
        <v>-</v>
      </c>
      <c r="EL273" s="14"/>
      <c r="EM273" s="14"/>
      <c r="EN273" s="205"/>
      <c r="EO273" s="41" t="str">
        <f>IF(EM273&gt;0,WORKDAY(EJ273,10),"-")</f>
        <v>-</v>
      </c>
      <c r="EP273" s="41" t="str">
        <f>IF(EM273&gt;0,WORKDAY(EK273,10),"-")</f>
        <v>-</v>
      </c>
      <c r="EQ273" s="14"/>
      <c r="ER273" s="14"/>
      <c r="ES273" s="41" t="str">
        <f>IF(ER273&gt;0,WORKDAY(EO273,10),"-")</f>
        <v>-</v>
      </c>
      <c r="ET273" s="41" t="str">
        <f>IF(ER273&gt;0,WORKDAY(EP273,10),"-")</f>
        <v>-</v>
      </c>
      <c r="EU273" s="14"/>
      <c r="EV273" s="14"/>
      <c r="EW273" s="205"/>
      <c r="EX273" s="41" t="str">
        <f>IF(EV273&gt;0,WORKDAY(ES273,10),"-")</f>
        <v>-</v>
      </c>
      <c r="EY273" s="41" t="str">
        <f>IF(EV273&gt;0,WORKDAY(ET273,10),"-")</f>
        <v>-</v>
      </c>
      <c r="EZ273" s="14"/>
      <c r="FA273" s="14"/>
      <c r="FB273" s="41" t="str">
        <f>IF(FA273&gt;0,WORKDAY(EX273,10),"-")</f>
        <v>-</v>
      </c>
      <c r="FC273" s="41" t="str">
        <f>IF(FA273&gt;0,WORKDAY(EY273,10),"-")</f>
        <v>-</v>
      </c>
      <c r="FD273" s="14"/>
      <c r="FE273" s="14"/>
      <c r="FF273" s="295"/>
      <c r="FG273" s="41">
        <v>43624</v>
      </c>
      <c r="FH273" s="41">
        <f t="shared" ca="1" si="254"/>
        <v>44089</v>
      </c>
      <c r="FI273" s="41"/>
      <c r="FJ273" s="14"/>
      <c r="FK273" s="41" t="str">
        <f>IF(FJ273&gt;0,WORKDAY(FG273,10),"-")</f>
        <v>-</v>
      </c>
      <c r="FL273" s="41" t="str">
        <f>IF(FJ273&gt;0,WORKDAY(FH273,10),"-")</f>
        <v>-</v>
      </c>
      <c r="FM273" s="14"/>
      <c r="FN273" s="14"/>
      <c r="FO273" s="143"/>
      <c r="FP273" s="41">
        <v>43624</v>
      </c>
      <c r="FQ273" s="41" t="str">
        <f t="shared" si="255"/>
        <v>-</v>
      </c>
      <c r="FR273" s="14"/>
      <c r="FS273" s="14"/>
      <c r="FT273" s="41" t="str">
        <f>IF(FS273&gt;0,WORKDAY(FP273,10),"-")</f>
        <v>-</v>
      </c>
      <c r="FU273" s="41" t="str">
        <f>IF(FS273&gt;0,WORKDAY(FQ273,10),"-")</f>
        <v>-</v>
      </c>
      <c r="FV273" s="14"/>
      <c r="FW273" s="14"/>
      <c r="FX273" s="205"/>
      <c r="FY273" s="41">
        <v>43624</v>
      </c>
      <c r="FZ273" s="41" t="str">
        <f t="shared" si="256"/>
        <v>-</v>
      </c>
      <c r="GA273" s="14"/>
      <c r="GB273" s="14"/>
      <c r="GC273" s="41" t="str">
        <f>IF(GB273&gt;0,WORKDAY(FY273,10),"-")</f>
        <v>-</v>
      </c>
      <c r="GD273" s="41" t="str">
        <f>IF(GB273&gt;0,WORKDAY(FZ273,10),"-")</f>
        <v>-</v>
      </c>
      <c r="GE273" s="14"/>
      <c r="GF273" s="14"/>
      <c r="GG273" s="205"/>
      <c r="GH273" s="41"/>
      <c r="GI273" s="41"/>
      <c r="GJ273" s="14"/>
      <c r="GK273" s="14"/>
      <c r="GL273" s="41" t="str">
        <f>IF(GK273&gt;0,WORKDAY(GH273,10),"-")</f>
        <v>-</v>
      </c>
      <c r="GM273" s="41" t="str">
        <f>IF(GK273&gt;0,WORKDAY(GI273,10),"-")</f>
        <v>-</v>
      </c>
      <c r="GN273" s="14"/>
      <c r="GO273" s="14"/>
      <c r="GP273" s="228"/>
      <c r="GQ273" s="295"/>
      <c r="GR273" s="295"/>
      <c r="GS273" s="295"/>
      <c r="GT273" s="295"/>
      <c r="GU273" s="295"/>
      <c r="GV273" s="295"/>
      <c r="GW273" s="295"/>
      <c r="GX273" s="295"/>
      <c r="GY273" s="295"/>
      <c r="GZ273" s="147"/>
      <c r="HA273" s="143">
        <f t="shared" ca="1" si="214"/>
        <v>1</v>
      </c>
      <c r="HB273" s="44">
        <f t="shared" ca="1" si="215"/>
        <v>1.3819095477386936E-3</v>
      </c>
      <c r="HC273" s="44">
        <f t="shared" ca="1" si="216"/>
        <v>2.5125628140703518E-3</v>
      </c>
      <c r="HD273" s="44">
        <f t="shared" ca="1" si="217"/>
        <v>2.2357723577235778E-3</v>
      </c>
      <c r="HE273" s="44">
        <f t="shared" ca="1" si="218"/>
        <v>4.0650406504065045E-3</v>
      </c>
      <c r="HF273" s="44"/>
      <c r="HG273" s="44"/>
      <c r="HH273" s="261"/>
      <c r="HI273" s="14" t="str">
        <f t="shared" si="219"/>
        <v>GA</v>
      </c>
      <c r="HJ273" s="41">
        <f t="shared" si="220"/>
        <v>44001</v>
      </c>
      <c r="HK273" s="267" t="str">
        <f t="shared" si="221"/>
        <v>A1</v>
      </c>
      <c r="HL273" s="268" t="str">
        <f t="shared" si="222"/>
        <v>0055-P2-GA1-CPC-TRM-00507</v>
      </c>
      <c r="HM273" s="320">
        <v>1</v>
      </c>
      <c r="HN273" t="s">
        <v>842</v>
      </c>
      <c r="HO273" s="351">
        <f t="shared" si="223"/>
        <v>1</v>
      </c>
      <c r="HP273" s="351" t="str">
        <f t="shared" si="224"/>
        <v>не выгружено 00</v>
      </c>
      <c r="HQ273" s="351" t="str">
        <f t="shared" si="225"/>
        <v>выгружено A1</v>
      </c>
      <c r="HR273" s="351">
        <f t="shared" si="226"/>
        <v>1</v>
      </c>
      <c r="HS273" s="351" t="b">
        <f t="shared" si="227"/>
        <v>0</v>
      </c>
      <c r="HT273" s="351" t="str">
        <f t="shared" si="228"/>
        <v>Выпустить в 00</v>
      </c>
      <c r="HU273" s="351" t="str">
        <f t="shared" si="229"/>
        <v>0055-P2-CPC-GA1-TRM-00409</v>
      </c>
      <c r="HV273" s="351">
        <f t="shared" si="230"/>
        <v>44001</v>
      </c>
      <c r="HW273" s="351" t="str">
        <f t="shared" si="231"/>
        <v>0055-P2-CPC-GA1-TRM-00409</v>
      </c>
      <c r="HX273" s="351">
        <f t="shared" si="232"/>
        <v>44033</v>
      </c>
      <c r="HY273" s="364"/>
      <c r="HZ273" s="361" t="str">
        <f t="shared" si="233"/>
        <v>выгружено</v>
      </c>
      <c r="IA273" s="361" t="str">
        <f t="shared" si="234"/>
        <v>A1</v>
      </c>
      <c r="IB273" s="361">
        <f t="shared" si="235"/>
        <v>1</v>
      </c>
      <c r="IC273" s="361">
        <f t="shared" si="236"/>
        <v>1</v>
      </c>
      <c r="ID273" s="351" t="str">
        <f t="shared" si="237"/>
        <v>1</v>
      </c>
      <c r="IE273" s="351" t="s">
        <v>894</v>
      </c>
      <c r="IF273" s="356">
        <v>1</v>
      </c>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row>
    <row r="274" spans="1:287" s="1" customFormat="1" ht="42.75" customHeight="1">
      <c r="A274" s="15"/>
      <c r="B274" s="31" t="s">
        <v>164</v>
      </c>
      <c r="C274" s="31" t="s">
        <v>165</v>
      </c>
      <c r="D274" s="14"/>
      <c r="E274" s="14"/>
      <c r="F274" s="14"/>
      <c r="G274" s="14"/>
      <c r="H274" s="14" t="s">
        <v>723</v>
      </c>
      <c r="I274" s="14" t="s">
        <v>724</v>
      </c>
      <c r="J274" s="14"/>
      <c r="K274" s="14"/>
      <c r="L274" s="14"/>
      <c r="M274" s="14"/>
      <c r="N274" s="14"/>
      <c r="O274" s="14"/>
      <c r="P274" s="14" t="s">
        <v>727</v>
      </c>
      <c r="Q274" s="14" t="s">
        <v>728</v>
      </c>
      <c r="R274" s="14" t="s">
        <v>213</v>
      </c>
      <c r="S274" s="14" t="s">
        <v>402</v>
      </c>
      <c r="T274" s="14" t="s">
        <v>405</v>
      </c>
      <c r="U274" s="14" t="s">
        <v>166</v>
      </c>
      <c r="V274" s="14"/>
      <c r="W274" s="31" t="str">
        <f>CONCATENATE(X274,"-",Y274,"-",Z274,AA274,,AB274,"-",AC274)</f>
        <v>4-11-JRCC-0001</v>
      </c>
      <c r="X274" s="31">
        <v>4</v>
      </c>
      <c r="Y274" s="31" t="s">
        <v>190</v>
      </c>
      <c r="Z274" s="31" t="s">
        <v>339</v>
      </c>
      <c r="AA274" s="31" t="s">
        <v>331</v>
      </c>
      <c r="AB274" s="31"/>
      <c r="AC274" s="31" t="s">
        <v>194</v>
      </c>
      <c r="AD274" s="14"/>
      <c r="AE274" s="31">
        <v>3</v>
      </c>
      <c r="AF274" s="31" t="s">
        <v>189</v>
      </c>
      <c r="AG274" s="31" t="s">
        <v>190</v>
      </c>
      <c r="AH274" s="31">
        <v>422</v>
      </c>
      <c r="AI274" s="31" t="s">
        <v>194</v>
      </c>
      <c r="AJ274" s="14"/>
      <c r="AK274" s="14"/>
      <c r="AL274" s="14" t="s">
        <v>131</v>
      </c>
      <c r="AM274" s="14"/>
      <c r="AN274" s="14" t="s">
        <v>177</v>
      </c>
      <c r="AO274" s="14" t="str">
        <f>CONCATENATE("0055-",B274,"-",C274,"-","4",".",AE274,".",AF274,".",AG274,".",AH274,"-",AL274,".",AN274,"-",AI274)</f>
        <v>0055-CPC-GA1-4.3.3.11.422-ASK2.V0-0001</v>
      </c>
      <c r="AP274" s="14" t="str">
        <f>CONCATENATE("0055-",B274,"-",C274,"-","4",".",AE274,".",AF274,".",AG274,".",AH274,"-",AL274,"-",AN274,"-",AI274,"_",BD274,"_",U274)</f>
        <v>0055-CPC-GA1-4.3.3.11.422-ASK2-V0-0001_A1_ER</v>
      </c>
      <c r="AQ274" s="21" t="s">
        <v>357</v>
      </c>
      <c r="AR274" s="21" t="s">
        <v>362</v>
      </c>
      <c r="AS274" s="21"/>
      <c r="AT274" s="21"/>
      <c r="AU274" s="21" t="s">
        <v>351</v>
      </c>
      <c r="AV274" s="21" t="s">
        <v>367</v>
      </c>
      <c r="AW274" s="21" t="str">
        <f>CONCATENATE(AQ274," ",AS274,CHAR(10),W274,CHAR(10),AU274)</f>
        <v>Cabinet of Data Acquisition and Transmission Device  
4-11-JRCC-0001
General view drawings</v>
      </c>
      <c r="AX274" s="21" t="str">
        <f>CONCATENATE(AR274," ",AT274,CHAR(10),W274,CHAR(10),AV274)</f>
        <v>Шкаф УСПД 
4-11-JRCC-0001
Чертеж общего вида</v>
      </c>
      <c r="AY274" s="14"/>
      <c r="AZ274" s="14" t="s">
        <v>798</v>
      </c>
      <c r="BA274" s="14" t="s">
        <v>600</v>
      </c>
      <c r="BB274" s="14" t="str">
        <f t="shared" si="239"/>
        <v>A1</v>
      </c>
      <c r="BC274" s="14" t="str">
        <f t="shared" si="257"/>
        <v>IFR</v>
      </c>
      <c r="BD274" s="14" t="str">
        <f>BB274</f>
        <v>A1</v>
      </c>
      <c r="BE274" s="14"/>
      <c r="BF274" s="14"/>
      <c r="BG274" s="20"/>
      <c r="BH274" s="14"/>
      <c r="BI274" s="14"/>
      <c r="BJ274" s="336">
        <v>44088</v>
      </c>
      <c r="BK274" s="336">
        <f ca="1">IF(BM274&gt;0,BL274,IF(BJ274&lt;TODAY(),TODAY()+10,BJ274))</f>
        <v>44001</v>
      </c>
      <c r="BL274" s="41">
        <v>44001</v>
      </c>
      <c r="BM274" s="14" t="s">
        <v>872</v>
      </c>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336">
        <f>WORKDAY(BJ274,20)</f>
        <v>44116</v>
      </c>
      <c r="CR274" s="336">
        <f ca="1">IF(BM274&gt;0,WORKDAY(BK274,20),"-")</f>
        <v>44029</v>
      </c>
      <c r="CS274" s="336">
        <v>44033</v>
      </c>
      <c r="CT274" s="325" t="s">
        <v>905</v>
      </c>
      <c r="CU274" s="143">
        <v>1</v>
      </c>
      <c r="CV274" s="41">
        <f>WORKDAY(CQ274,10)</f>
        <v>44130</v>
      </c>
      <c r="CW274" s="41">
        <f ca="1">IF(CT274&gt;0,WORKDAY(CR274,10),"-")</f>
        <v>44043</v>
      </c>
      <c r="CX274" s="14"/>
      <c r="CY274" s="14"/>
      <c r="CZ274" s="41" t="str">
        <f>IF(CY274&gt;0,WORKDAY(CV274,10),"-")</f>
        <v>-</v>
      </c>
      <c r="DA274" s="41" t="str">
        <f>IF(CY274&gt;0,WORKDAY(CW274,10),"-")</f>
        <v>-</v>
      </c>
      <c r="DB274" s="14"/>
      <c r="DC274" s="14"/>
      <c r="DD274" s="143"/>
      <c r="DE274" s="41" t="str">
        <f>IF(DC274&gt;0,WORKDAY(CZ274,10),"-")</f>
        <v>-</v>
      </c>
      <c r="DF274" s="41" t="str">
        <f>IF(DC274&gt;0,WORKDAY(DA274,10),"-")</f>
        <v>-</v>
      </c>
      <c r="DG274" s="14"/>
      <c r="DH274" s="14"/>
      <c r="DI274" s="41" t="str">
        <f>IF(DH274&gt;0,WORKDAY(DE274,10),"-")</f>
        <v>-</v>
      </c>
      <c r="DJ274" s="41" t="str">
        <f>IF(DH274&gt;0,WORKDAY(DF274,10),"-")</f>
        <v>-</v>
      </c>
      <c r="DK274" s="14"/>
      <c r="DL274" s="14"/>
      <c r="DM274" s="143"/>
      <c r="DN274" s="41" t="str">
        <f>IF(DL274&gt;0,WORKDAY(DI274,10),"-")</f>
        <v>-</v>
      </c>
      <c r="DO274" s="41" t="str">
        <f>IF(DL274&gt;0,WORKDAY(DJ274,10),"-")</f>
        <v>-</v>
      </c>
      <c r="DP274" s="14"/>
      <c r="DQ274" s="14"/>
      <c r="DR274" s="41" t="str">
        <f>IF(DQ274&gt;0,WORKDAY(DN274,10),"-")</f>
        <v>-</v>
      </c>
      <c r="DS274" s="41" t="str">
        <f>IF(DQ274&gt;0,WORKDAY(DO274,10),"-")</f>
        <v>-</v>
      </c>
      <c r="DT274" s="14"/>
      <c r="DU274" s="14"/>
      <c r="DV274" s="205"/>
      <c r="DW274" s="41" t="str">
        <f>IF(DU274&gt;0,WORKDAY(DR274,10),"-")</f>
        <v>-</v>
      </c>
      <c r="DX274" s="41" t="str">
        <f>IF(DU274&gt;0,WORKDAY(DS274,10),"-")</f>
        <v>-</v>
      </c>
      <c r="DY274" s="14"/>
      <c r="DZ274" s="14"/>
      <c r="EA274" s="41" t="str">
        <f>IF(DZ274&gt;0,WORKDAY(DW274,10),"-")</f>
        <v>-</v>
      </c>
      <c r="EB274" s="41" t="str">
        <f>IF(DZ274&gt;0,WORKDAY(DX274,10),"-")</f>
        <v>-</v>
      </c>
      <c r="EC274" s="14"/>
      <c r="ED274" s="14"/>
      <c r="EE274" s="205"/>
      <c r="EF274" s="41" t="str">
        <f>IF(ED274&gt;0,WORKDAY(EA274,10),"-")</f>
        <v>-</v>
      </c>
      <c r="EG274" s="41" t="str">
        <f>IF(ED274&gt;0,WORKDAY(EB274,10),"-")</f>
        <v>-</v>
      </c>
      <c r="EH274" s="14"/>
      <c r="EI274" s="14"/>
      <c r="EJ274" s="41" t="str">
        <f>IF(EI274&gt;0,WORKDAY(EF274,10),"-")</f>
        <v>-</v>
      </c>
      <c r="EK274" s="41" t="str">
        <f>IF(EI274&gt;0,WORKDAY(EG274,10),"-")</f>
        <v>-</v>
      </c>
      <c r="EL274" s="14"/>
      <c r="EM274" s="14"/>
      <c r="EN274" s="205"/>
      <c r="EO274" s="41" t="str">
        <f>IF(EM274&gt;0,WORKDAY(EJ274,10),"-")</f>
        <v>-</v>
      </c>
      <c r="EP274" s="41" t="str">
        <f>IF(EM274&gt;0,WORKDAY(EK274,10),"-")</f>
        <v>-</v>
      </c>
      <c r="EQ274" s="14"/>
      <c r="ER274" s="14"/>
      <c r="ES274" s="41" t="str">
        <f>IF(ER274&gt;0,WORKDAY(EO274,10),"-")</f>
        <v>-</v>
      </c>
      <c r="ET274" s="41" t="str">
        <f>IF(ER274&gt;0,WORKDAY(EP274,10),"-")</f>
        <v>-</v>
      </c>
      <c r="EU274" s="14"/>
      <c r="EV274" s="14"/>
      <c r="EW274" s="205"/>
      <c r="EX274" s="41" t="str">
        <f>IF(EV274&gt;0,WORKDAY(ES274,10),"-")</f>
        <v>-</v>
      </c>
      <c r="EY274" s="41" t="str">
        <f>IF(EV274&gt;0,WORKDAY(ET274,10),"-")</f>
        <v>-</v>
      </c>
      <c r="EZ274" s="14"/>
      <c r="FA274" s="14"/>
      <c r="FB274" s="41" t="str">
        <f>IF(FA274&gt;0,WORKDAY(EX274,10),"-")</f>
        <v>-</v>
      </c>
      <c r="FC274" s="41" t="str">
        <f>IF(FA274&gt;0,WORKDAY(EY274,10),"-")</f>
        <v>-</v>
      </c>
      <c r="FD274" s="14"/>
      <c r="FE274" s="14"/>
      <c r="FF274" s="295"/>
      <c r="FG274" s="41">
        <v>43624</v>
      </c>
      <c r="FH274" s="41">
        <f t="shared" ca="1" si="254"/>
        <v>44089</v>
      </c>
      <c r="FI274" s="41"/>
      <c r="FJ274" s="14"/>
      <c r="FK274" s="41" t="str">
        <f>IF(FJ274&gt;0,WORKDAY(FG274,10),"-")</f>
        <v>-</v>
      </c>
      <c r="FL274" s="41" t="str">
        <f>IF(FJ274&gt;0,WORKDAY(FH274,10),"-")</f>
        <v>-</v>
      </c>
      <c r="FM274" s="14"/>
      <c r="FN274" s="14"/>
      <c r="FO274" s="143"/>
      <c r="FP274" s="41">
        <v>43624</v>
      </c>
      <c r="FQ274" s="41" t="str">
        <f t="shared" si="255"/>
        <v>-</v>
      </c>
      <c r="FR274" s="14"/>
      <c r="FS274" s="14"/>
      <c r="FT274" s="41" t="str">
        <f>IF(FS274&gt;0,WORKDAY(FP274,10),"-")</f>
        <v>-</v>
      </c>
      <c r="FU274" s="41" t="str">
        <f>IF(FS274&gt;0,WORKDAY(FQ274,10),"-")</f>
        <v>-</v>
      </c>
      <c r="FV274" s="14"/>
      <c r="FW274" s="14"/>
      <c r="FX274" s="205"/>
      <c r="FY274" s="41">
        <v>43624</v>
      </c>
      <c r="FZ274" s="41" t="str">
        <f t="shared" si="256"/>
        <v>-</v>
      </c>
      <c r="GA274" s="14"/>
      <c r="GB274" s="14"/>
      <c r="GC274" s="41" t="str">
        <f>IF(GB274&gt;0,WORKDAY(FY274,10),"-")</f>
        <v>-</v>
      </c>
      <c r="GD274" s="41" t="str">
        <f>IF(GB274&gt;0,WORKDAY(FZ274,10),"-")</f>
        <v>-</v>
      </c>
      <c r="GE274" s="14"/>
      <c r="GF274" s="14"/>
      <c r="GG274" s="205"/>
      <c r="GH274" s="41"/>
      <c r="GI274" s="41"/>
      <c r="GJ274" s="14"/>
      <c r="GK274" s="14"/>
      <c r="GL274" s="41" t="str">
        <f>IF(GK274&gt;0,WORKDAY(GH274,10),"-")</f>
        <v>-</v>
      </c>
      <c r="GM274" s="41" t="str">
        <f>IF(GK274&gt;0,WORKDAY(GI274,10),"-")</f>
        <v>-</v>
      </c>
      <c r="GN274" s="14"/>
      <c r="GO274" s="14"/>
      <c r="GP274" s="228"/>
      <c r="GQ274" s="295"/>
      <c r="GR274" s="295"/>
      <c r="GS274" s="295"/>
      <c r="GT274" s="295"/>
      <c r="GU274" s="295"/>
      <c r="GV274" s="295"/>
      <c r="GW274" s="295"/>
      <c r="GX274" s="295"/>
      <c r="GY274" s="295"/>
      <c r="GZ274" s="147"/>
      <c r="HA274" s="143">
        <f t="shared" ca="1" si="214"/>
        <v>1</v>
      </c>
      <c r="HB274" s="44">
        <f t="shared" ca="1" si="215"/>
        <v>1.3819095477386936E-3</v>
      </c>
      <c r="HC274" s="44">
        <f t="shared" ca="1" si="216"/>
        <v>2.5125628140703518E-3</v>
      </c>
      <c r="HD274" s="44">
        <f t="shared" ca="1" si="217"/>
        <v>2.2357723577235778E-3</v>
      </c>
      <c r="HE274" s="44">
        <f t="shared" ca="1" si="218"/>
        <v>4.0650406504065045E-3</v>
      </c>
      <c r="HF274" s="44"/>
      <c r="HG274" s="44"/>
      <c r="HH274" s="261"/>
      <c r="HI274" s="14" t="str">
        <f t="shared" si="219"/>
        <v>GA</v>
      </c>
      <c r="HJ274" s="41">
        <f t="shared" si="220"/>
        <v>44001</v>
      </c>
      <c r="HK274" s="267" t="str">
        <f t="shared" si="221"/>
        <v>A1</v>
      </c>
      <c r="HL274" s="268" t="str">
        <f t="shared" si="222"/>
        <v>0055-P2-GA1-CPC-TRM-00507</v>
      </c>
      <c r="HM274" s="320">
        <v>1</v>
      </c>
      <c r="HN274" t="s">
        <v>842</v>
      </c>
      <c r="HO274" s="351">
        <f t="shared" si="223"/>
        <v>1</v>
      </c>
      <c r="HP274" s="351" t="str">
        <f t="shared" si="224"/>
        <v>не выгружено 00</v>
      </c>
      <c r="HQ274" s="351" t="str">
        <f t="shared" si="225"/>
        <v>выгружено A1</v>
      </c>
      <c r="HR274" s="351">
        <f t="shared" si="226"/>
        <v>1</v>
      </c>
      <c r="HS274" s="351" t="b">
        <f t="shared" si="227"/>
        <v>0</v>
      </c>
      <c r="HT274" s="351" t="str">
        <f t="shared" si="228"/>
        <v>Выпустить в 00</v>
      </c>
      <c r="HU274" s="351" t="str">
        <f t="shared" si="229"/>
        <v>0055-P2-CPC-GA1-TRM-00409</v>
      </c>
      <c r="HV274" s="351">
        <f t="shared" si="230"/>
        <v>44001</v>
      </c>
      <c r="HW274" s="351" t="str">
        <f t="shared" si="231"/>
        <v>0055-P2-CPC-GA1-TRM-00409</v>
      </c>
      <c r="HX274" s="351">
        <f t="shared" si="232"/>
        <v>44033</v>
      </c>
      <c r="HY274" s="364"/>
      <c r="HZ274" s="361" t="str">
        <f t="shared" si="233"/>
        <v>выгружено</v>
      </c>
      <c r="IA274" s="361" t="str">
        <f t="shared" si="234"/>
        <v>A1</v>
      </c>
      <c r="IB274" s="361">
        <f t="shared" si="235"/>
        <v>1</v>
      </c>
      <c r="IC274" s="361">
        <f t="shared" si="236"/>
        <v>1</v>
      </c>
      <c r="ID274" s="351" t="str">
        <f t="shared" si="237"/>
        <v>1</v>
      </c>
      <c r="IE274" s="351" t="s">
        <v>894</v>
      </c>
      <c r="IF274" s="356">
        <v>1</v>
      </c>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row>
    <row r="275" spans="1:287" s="1" customFormat="1" ht="42.75" customHeight="1">
      <c r="A275" s="15"/>
      <c r="B275" s="31" t="s">
        <v>164</v>
      </c>
      <c r="C275" s="31" t="s">
        <v>165</v>
      </c>
      <c r="D275" s="14"/>
      <c r="E275" s="14"/>
      <c r="F275" s="14"/>
      <c r="G275" s="14"/>
      <c r="H275" s="14" t="s">
        <v>723</v>
      </c>
      <c r="I275" s="14" t="s">
        <v>724</v>
      </c>
      <c r="J275" s="14"/>
      <c r="K275" s="14"/>
      <c r="L275" s="14"/>
      <c r="M275" s="14"/>
      <c r="N275" s="14"/>
      <c r="O275" s="14"/>
      <c r="P275" s="14" t="s">
        <v>727</v>
      </c>
      <c r="Q275" s="14" t="s">
        <v>728</v>
      </c>
      <c r="R275" s="14" t="s">
        <v>213</v>
      </c>
      <c r="S275" s="14" t="s">
        <v>402</v>
      </c>
      <c r="T275" s="14" t="s">
        <v>405</v>
      </c>
      <c r="U275" s="14" t="s">
        <v>166</v>
      </c>
      <c r="V275" s="14"/>
      <c r="W275" s="31" t="str">
        <f>CONCATENATE(X275,"-",Y275,"-",Z275,AA275,,AB275,"-",AC275)</f>
        <v>4-11-JRCC-0001</v>
      </c>
      <c r="X275" s="31">
        <v>4</v>
      </c>
      <c r="Y275" s="31" t="s">
        <v>190</v>
      </c>
      <c r="Z275" s="31" t="s">
        <v>339</v>
      </c>
      <c r="AA275" s="31" t="s">
        <v>331</v>
      </c>
      <c r="AB275" s="31"/>
      <c r="AC275" s="31" t="s">
        <v>194</v>
      </c>
      <c r="AD275" s="14"/>
      <c r="AE275" s="31">
        <v>3</v>
      </c>
      <c r="AF275" s="31" t="s">
        <v>189</v>
      </c>
      <c r="AG275" s="31" t="s">
        <v>190</v>
      </c>
      <c r="AH275" s="31">
        <v>422</v>
      </c>
      <c r="AI275" s="31" t="s">
        <v>194</v>
      </c>
      <c r="AJ275" s="14"/>
      <c r="AK275" s="14"/>
      <c r="AL275" s="14" t="s">
        <v>131</v>
      </c>
      <c r="AM275" s="14"/>
      <c r="AN275" s="14" t="s">
        <v>178</v>
      </c>
      <c r="AO275" s="14" t="str">
        <f>CONCATENATE("0055-",B275,"-",C275,"-","4",".",AE275,".",AF275,".",AG275,".",AH275,"-",AL275,".",AN275,"-",AI275)</f>
        <v>0055-CPC-GA1-4.3.3.11.422-ASK2.SB-0001</v>
      </c>
      <c r="AP275" s="14" t="str">
        <f>CONCATENATE("0055-",B275,"-",C275,"-","4",".",AE275,".",AF275,".",AG275,".",AH275,"-",AL275,"-",AN275,"-",AI275,"_",BD275,"_",U275)</f>
        <v>0055-CPC-GA1-4.3.3.11.422-ASK2-SB-0001_A1_ER</v>
      </c>
      <c r="AQ275" s="21" t="s">
        <v>357</v>
      </c>
      <c r="AR275" s="21" t="s">
        <v>362</v>
      </c>
      <c r="AS275" s="21"/>
      <c r="AT275" s="21"/>
      <c r="AU275" s="21" t="s">
        <v>352</v>
      </c>
      <c r="AV275" s="21" t="s">
        <v>368</v>
      </c>
      <c r="AW275" s="21" t="str">
        <f>CONCATENATE(AQ275," ",AS275,CHAR(10),W275,CHAR(10),AU275)</f>
        <v>Cabinet of Data Acquisition and Transmission Device  
4-11-JRCC-0001
Electrical circuits</v>
      </c>
      <c r="AX275" s="21" t="str">
        <f>CONCATENATE(AR275," ",AT275,CHAR(10),W275,CHAR(10),AV275)</f>
        <v>Шкаф УСПД 
4-11-JRCC-0001
Схема электрическая принципиальная</v>
      </c>
      <c r="AY275" s="14"/>
      <c r="AZ275" s="14" t="s">
        <v>798</v>
      </c>
      <c r="BA275" s="14" t="s">
        <v>600</v>
      </c>
      <c r="BB275" s="14" t="str">
        <f t="shared" si="239"/>
        <v>A1</v>
      </c>
      <c r="BC275" s="14" t="str">
        <f t="shared" si="257"/>
        <v>IFR</v>
      </c>
      <c r="BD275" s="14" t="str">
        <f>BB275</f>
        <v>A1</v>
      </c>
      <c r="BE275" s="14"/>
      <c r="BF275" s="14"/>
      <c r="BG275" s="20"/>
      <c r="BH275" s="14"/>
      <c r="BI275" s="14"/>
      <c r="BJ275" s="336">
        <v>44088</v>
      </c>
      <c r="BK275" s="336">
        <f ca="1">IF(BM275&gt;0,BL275,IF(BJ275&lt;TODAY(),TODAY()+10,BJ275))</f>
        <v>44001</v>
      </c>
      <c r="BL275" s="41">
        <v>44001</v>
      </c>
      <c r="BM275" s="14" t="s">
        <v>872</v>
      </c>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336">
        <f>WORKDAY(BJ275,20)</f>
        <v>44116</v>
      </c>
      <c r="CR275" s="336">
        <f ca="1">IF(BM275&gt;0,WORKDAY(BK275,20),"-")</f>
        <v>44029</v>
      </c>
      <c r="CS275" s="336">
        <v>44033</v>
      </c>
      <c r="CT275" s="325" t="s">
        <v>905</v>
      </c>
      <c r="CU275" s="143">
        <v>1</v>
      </c>
      <c r="CV275" s="41">
        <f>WORKDAY(CQ275,10)</f>
        <v>44130</v>
      </c>
      <c r="CW275" s="41">
        <f ca="1">IF(CT275&gt;0,WORKDAY(CR275,10),"-")</f>
        <v>44043</v>
      </c>
      <c r="CX275" s="14"/>
      <c r="CY275" s="14"/>
      <c r="CZ275" s="41" t="str">
        <f>IF(CY275&gt;0,WORKDAY(CV275,10),"-")</f>
        <v>-</v>
      </c>
      <c r="DA275" s="41" t="str">
        <f>IF(CY275&gt;0,WORKDAY(CW275,10),"-")</f>
        <v>-</v>
      </c>
      <c r="DB275" s="14"/>
      <c r="DC275" s="14"/>
      <c r="DD275" s="143"/>
      <c r="DE275" s="41" t="str">
        <f>IF(DC275&gt;0,WORKDAY(CZ275,10),"-")</f>
        <v>-</v>
      </c>
      <c r="DF275" s="41" t="str">
        <f>IF(DC275&gt;0,WORKDAY(DA275,10),"-")</f>
        <v>-</v>
      </c>
      <c r="DG275" s="14"/>
      <c r="DH275" s="14"/>
      <c r="DI275" s="41" t="str">
        <f>IF(DH275&gt;0,WORKDAY(DE275,10),"-")</f>
        <v>-</v>
      </c>
      <c r="DJ275" s="41" t="str">
        <f>IF(DH275&gt;0,WORKDAY(DF275,10),"-")</f>
        <v>-</v>
      </c>
      <c r="DK275" s="14"/>
      <c r="DL275" s="14"/>
      <c r="DM275" s="143"/>
      <c r="DN275" s="41" t="str">
        <f>IF(DL275&gt;0,WORKDAY(DI275,10),"-")</f>
        <v>-</v>
      </c>
      <c r="DO275" s="41" t="str">
        <f>IF(DL275&gt;0,WORKDAY(DJ275,10),"-")</f>
        <v>-</v>
      </c>
      <c r="DP275" s="14"/>
      <c r="DQ275" s="14"/>
      <c r="DR275" s="41" t="str">
        <f>IF(DQ275&gt;0,WORKDAY(DN275,10),"-")</f>
        <v>-</v>
      </c>
      <c r="DS275" s="41" t="str">
        <f>IF(DQ275&gt;0,WORKDAY(DO275,10),"-")</f>
        <v>-</v>
      </c>
      <c r="DT275" s="14"/>
      <c r="DU275" s="14"/>
      <c r="DV275" s="205"/>
      <c r="DW275" s="41" t="str">
        <f>IF(DU275&gt;0,WORKDAY(DR275,10),"-")</f>
        <v>-</v>
      </c>
      <c r="DX275" s="41" t="str">
        <f>IF(DU275&gt;0,WORKDAY(DS275,10),"-")</f>
        <v>-</v>
      </c>
      <c r="DY275" s="14"/>
      <c r="DZ275" s="14"/>
      <c r="EA275" s="41" t="str">
        <f>IF(DZ275&gt;0,WORKDAY(DW275,10),"-")</f>
        <v>-</v>
      </c>
      <c r="EB275" s="41" t="str">
        <f>IF(DZ275&gt;0,WORKDAY(DX275,10),"-")</f>
        <v>-</v>
      </c>
      <c r="EC275" s="14"/>
      <c r="ED275" s="14"/>
      <c r="EE275" s="205"/>
      <c r="EF275" s="41" t="str">
        <f>IF(ED275&gt;0,WORKDAY(EA275,10),"-")</f>
        <v>-</v>
      </c>
      <c r="EG275" s="41" t="str">
        <f>IF(ED275&gt;0,WORKDAY(EB275,10),"-")</f>
        <v>-</v>
      </c>
      <c r="EH275" s="14"/>
      <c r="EI275" s="14"/>
      <c r="EJ275" s="41" t="str">
        <f>IF(EI275&gt;0,WORKDAY(EF275,10),"-")</f>
        <v>-</v>
      </c>
      <c r="EK275" s="41" t="str">
        <f>IF(EI275&gt;0,WORKDAY(EG275,10),"-")</f>
        <v>-</v>
      </c>
      <c r="EL275" s="14"/>
      <c r="EM275" s="14"/>
      <c r="EN275" s="205"/>
      <c r="EO275" s="41" t="str">
        <f>IF(EM275&gt;0,WORKDAY(EJ275,10),"-")</f>
        <v>-</v>
      </c>
      <c r="EP275" s="41" t="str">
        <f>IF(EM275&gt;0,WORKDAY(EK275,10),"-")</f>
        <v>-</v>
      </c>
      <c r="EQ275" s="14"/>
      <c r="ER275" s="14"/>
      <c r="ES275" s="41" t="str">
        <f>IF(ER275&gt;0,WORKDAY(EO275,10),"-")</f>
        <v>-</v>
      </c>
      <c r="ET275" s="41" t="str">
        <f>IF(ER275&gt;0,WORKDAY(EP275,10),"-")</f>
        <v>-</v>
      </c>
      <c r="EU275" s="14"/>
      <c r="EV275" s="14"/>
      <c r="EW275" s="205"/>
      <c r="EX275" s="41" t="str">
        <f>IF(EV275&gt;0,WORKDAY(ES275,10),"-")</f>
        <v>-</v>
      </c>
      <c r="EY275" s="41" t="str">
        <f>IF(EV275&gt;0,WORKDAY(ET275,10),"-")</f>
        <v>-</v>
      </c>
      <c r="EZ275" s="14"/>
      <c r="FA275" s="14"/>
      <c r="FB275" s="41" t="str">
        <f>IF(FA275&gt;0,WORKDAY(EX275,10),"-")</f>
        <v>-</v>
      </c>
      <c r="FC275" s="41" t="str">
        <f>IF(FA275&gt;0,WORKDAY(EY275,10),"-")</f>
        <v>-</v>
      </c>
      <c r="FD275" s="14"/>
      <c r="FE275" s="14"/>
      <c r="FF275" s="295"/>
      <c r="FG275" s="41">
        <v>43624</v>
      </c>
      <c r="FH275" s="41">
        <f t="shared" ca="1" si="254"/>
        <v>44089</v>
      </c>
      <c r="FI275" s="41"/>
      <c r="FJ275" s="14"/>
      <c r="FK275" s="41" t="str">
        <f>IF(FJ275&gt;0,WORKDAY(FG275,10),"-")</f>
        <v>-</v>
      </c>
      <c r="FL275" s="41" t="str">
        <f>IF(FJ275&gt;0,WORKDAY(FH275,10),"-")</f>
        <v>-</v>
      </c>
      <c r="FM275" s="14"/>
      <c r="FN275" s="14"/>
      <c r="FO275" s="143"/>
      <c r="FP275" s="41">
        <v>43624</v>
      </c>
      <c r="FQ275" s="41" t="str">
        <f t="shared" si="255"/>
        <v>-</v>
      </c>
      <c r="FR275" s="14"/>
      <c r="FS275" s="14"/>
      <c r="FT275" s="41" t="str">
        <f>IF(FS275&gt;0,WORKDAY(FP275,10),"-")</f>
        <v>-</v>
      </c>
      <c r="FU275" s="41" t="str">
        <f>IF(FS275&gt;0,WORKDAY(FQ275,10),"-")</f>
        <v>-</v>
      </c>
      <c r="FV275" s="14"/>
      <c r="FW275" s="14"/>
      <c r="FX275" s="205"/>
      <c r="FY275" s="41">
        <v>43624</v>
      </c>
      <c r="FZ275" s="41" t="str">
        <f t="shared" si="256"/>
        <v>-</v>
      </c>
      <c r="GA275" s="14"/>
      <c r="GB275" s="14"/>
      <c r="GC275" s="41" t="str">
        <f>IF(GB275&gt;0,WORKDAY(FY275,10),"-")</f>
        <v>-</v>
      </c>
      <c r="GD275" s="41" t="str">
        <f>IF(GB275&gt;0,WORKDAY(FZ275,10),"-")</f>
        <v>-</v>
      </c>
      <c r="GE275" s="14"/>
      <c r="GF275" s="14"/>
      <c r="GG275" s="205"/>
      <c r="GH275" s="41"/>
      <c r="GI275" s="41"/>
      <c r="GJ275" s="14"/>
      <c r="GK275" s="14"/>
      <c r="GL275" s="41" t="str">
        <f>IF(GK275&gt;0,WORKDAY(GH275,10),"-")</f>
        <v>-</v>
      </c>
      <c r="GM275" s="41" t="str">
        <f>IF(GK275&gt;0,WORKDAY(GI275,10),"-")</f>
        <v>-</v>
      </c>
      <c r="GN275" s="14"/>
      <c r="GO275" s="14"/>
      <c r="GP275" s="228"/>
      <c r="GQ275" s="295"/>
      <c r="GR275" s="295"/>
      <c r="GS275" s="295"/>
      <c r="GT275" s="295"/>
      <c r="GU275" s="295"/>
      <c r="GV275" s="295"/>
      <c r="GW275" s="295"/>
      <c r="GX275" s="295"/>
      <c r="GY275" s="295"/>
      <c r="GZ275" s="147"/>
      <c r="HA275" s="143">
        <f t="shared" ca="1" si="214"/>
        <v>1</v>
      </c>
      <c r="HB275" s="44">
        <f t="shared" ca="1" si="215"/>
        <v>1.3819095477386936E-3</v>
      </c>
      <c r="HC275" s="44">
        <f t="shared" ca="1" si="216"/>
        <v>2.5125628140703518E-3</v>
      </c>
      <c r="HD275" s="44">
        <f t="shared" ca="1" si="217"/>
        <v>2.2357723577235778E-3</v>
      </c>
      <c r="HE275" s="44">
        <f t="shared" ca="1" si="218"/>
        <v>4.0650406504065045E-3</v>
      </c>
      <c r="HF275" s="44"/>
      <c r="HG275" s="44"/>
      <c r="HH275" s="261"/>
      <c r="HI275" s="14" t="str">
        <f t="shared" si="219"/>
        <v>GA</v>
      </c>
      <c r="HJ275" s="41">
        <f t="shared" si="220"/>
        <v>44001</v>
      </c>
      <c r="HK275" s="267" t="str">
        <f t="shared" si="221"/>
        <v>A1</v>
      </c>
      <c r="HL275" s="268" t="str">
        <f t="shared" si="222"/>
        <v>0055-P2-GA1-CPC-TRM-00507</v>
      </c>
      <c r="HM275" s="320">
        <v>1</v>
      </c>
      <c r="HN275" t="s">
        <v>842</v>
      </c>
      <c r="HO275" s="351">
        <f t="shared" si="223"/>
        <v>1</v>
      </c>
      <c r="HP275" s="351" t="str">
        <f t="shared" si="224"/>
        <v>не выгружено 00</v>
      </c>
      <c r="HQ275" s="351" t="str">
        <f t="shared" si="225"/>
        <v>выгружено A1</v>
      </c>
      <c r="HR275" s="351">
        <f t="shared" si="226"/>
        <v>1</v>
      </c>
      <c r="HS275" s="351" t="b">
        <f t="shared" si="227"/>
        <v>0</v>
      </c>
      <c r="HT275" s="351" t="str">
        <f t="shared" si="228"/>
        <v>Выпустить в 00</v>
      </c>
      <c r="HU275" s="351" t="str">
        <f t="shared" si="229"/>
        <v>0055-P2-CPC-GA1-TRM-00409</v>
      </c>
      <c r="HV275" s="351">
        <f t="shared" si="230"/>
        <v>44001</v>
      </c>
      <c r="HW275" s="351" t="str">
        <f t="shared" si="231"/>
        <v>0055-P2-CPC-GA1-TRM-00409</v>
      </c>
      <c r="HX275" s="351">
        <f t="shared" si="232"/>
        <v>44033</v>
      </c>
      <c r="HY275" s="364"/>
      <c r="HZ275" s="361" t="str">
        <f t="shared" si="233"/>
        <v>выгружено</v>
      </c>
      <c r="IA275" s="361" t="str">
        <f t="shared" si="234"/>
        <v>A1</v>
      </c>
      <c r="IB275" s="361">
        <f t="shared" si="235"/>
        <v>1</v>
      </c>
      <c r="IC275" s="361">
        <f t="shared" si="236"/>
        <v>1</v>
      </c>
      <c r="ID275" s="351" t="str">
        <f t="shared" si="237"/>
        <v>1</v>
      </c>
      <c r="IE275" s="351" t="s">
        <v>894</v>
      </c>
      <c r="IF275" s="356">
        <v>1</v>
      </c>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row>
    <row r="276" spans="1:287" s="1" customFormat="1" ht="42.75" customHeight="1">
      <c r="A276" s="15"/>
      <c r="B276" s="31" t="s">
        <v>164</v>
      </c>
      <c r="C276" s="31" t="s">
        <v>165</v>
      </c>
      <c r="D276" s="14"/>
      <c r="E276" s="14"/>
      <c r="F276" s="14"/>
      <c r="G276" s="14"/>
      <c r="H276" s="14" t="s">
        <v>723</v>
      </c>
      <c r="I276" s="14" t="s">
        <v>724</v>
      </c>
      <c r="J276" s="14"/>
      <c r="K276" s="14"/>
      <c r="L276" s="14"/>
      <c r="M276" s="14"/>
      <c r="N276" s="14"/>
      <c r="O276" s="14"/>
      <c r="P276" s="14" t="s">
        <v>727</v>
      </c>
      <c r="Q276" s="14" t="s">
        <v>728</v>
      </c>
      <c r="R276" s="14" t="s">
        <v>211</v>
      </c>
      <c r="S276" s="14" t="s">
        <v>402</v>
      </c>
      <c r="T276" s="14" t="s">
        <v>405</v>
      </c>
      <c r="U276" s="14" t="s">
        <v>166</v>
      </c>
      <c r="V276" s="14"/>
      <c r="W276" s="31" t="str">
        <f>CONCATENATE(X276,"-",Y276,"-",Z276,AA276,,AB276,"-",AC276)</f>
        <v>4-11-JRCC-0001</v>
      </c>
      <c r="X276" s="31">
        <v>4</v>
      </c>
      <c r="Y276" s="31" t="s">
        <v>190</v>
      </c>
      <c r="Z276" s="31" t="s">
        <v>339</v>
      </c>
      <c r="AA276" s="31" t="s">
        <v>331</v>
      </c>
      <c r="AB276" s="31"/>
      <c r="AC276" s="31" t="s">
        <v>194</v>
      </c>
      <c r="AD276" s="14"/>
      <c r="AE276" s="31">
        <v>3</v>
      </c>
      <c r="AF276" s="31" t="s">
        <v>189</v>
      </c>
      <c r="AG276" s="31" t="s">
        <v>190</v>
      </c>
      <c r="AH276" s="31">
        <v>422</v>
      </c>
      <c r="AI276" s="31" t="s">
        <v>194</v>
      </c>
      <c r="AJ276" s="14"/>
      <c r="AK276" s="14"/>
      <c r="AL276" s="14" t="s">
        <v>131</v>
      </c>
      <c r="AM276" s="14"/>
      <c r="AN276" s="14" t="s">
        <v>675</v>
      </c>
      <c r="AO276" s="14" t="str">
        <f>CONCATENATE("0055-",B276,"-",C276,"-","4",".",AE276,".",AF276,".",AG276,".",AH276,"-",AL276,".",AN276,"-",AI276)</f>
        <v>0055-CPC-GA1-4.3.3.11.422-ASK2.JH-0001</v>
      </c>
      <c r="AP276" s="14" t="str">
        <f>CONCATENATE("0055-",B276,"-",C276,"-","4",".",AE276,".",AF276,".",AG276,".",AH276,"-",AL276,"-",AN276,"-",AI276,"_",BD276,"_",U276)</f>
        <v>0055-CPC-GA1-4.3.3.11.422-ASK2-JH-0001_00_ER</v>
      </c>
      <c r="AQ276" s="21" t="s">
        <v>357</v>
      </c>
      <c r="AR276" s="21" t="s">
        <v>362</v>
      </c>
      <c r="AS276" s="21"/>
      <c r="AT276" s="21"/>
      <c r="AU276" s="21" t="s">
        <v>315</v>
      </c>
      <c r="AV276" s="21" t="s">
        <v>316</v>
      </c>
      <c r="AW276" s="21" t="str">
        <f>CONCATENATE(AQ276," ",AS276,CHAR(10),W276,CHAR(10),AU276)</f>
        <v>Cabinet of Data Acquisition and Transmission Device  
4-11-JRCC-0001
Passport</v>
      </c>
      <c r="AX276" s="21" t="str">
        <f>CONCATENATE(AR276," ",AT276,CHAR(10),W276,CHAR(10),AV276)</f>
        <v>Шкаф УСПД 
4-11-JRCC-0001
Паспорт</v>
      </c>
      <c r="AY276" s="14"/>
      <c r="AZ276" s="14" t="s">
        <v>798</v>
      </c>
      <c r="BA276" s="14" t="s">
        <v>600</v>
      </c>
      <c r="BB276" s="14" t="str">
        <f t="shared" si="239"/>
        <v>00</v>
      </c>
      <c r="BC276" s="14" t="str">
        <f t="shared" si="257"/>
        <v>IFU</v>
      </c>
      <c r="BD276" s="14" t="str">
        <f>BB276</f>
        <v>00</v>
      </c>
      <c r="BE276" s="14"/>
      <c r="BF276" s="14"/>
      <c r="BG276" s="20"/>
      <c r="BH276" s="14"/>
      <c r="BI276" s="14"/>
      <c r="BJ276" s="336">
        <v>44088</v>
      </c>
      <c r="BK276" s="336">
        <f ca="1">IF(BM276&gt;0,BL276,IF(BJ276&lt;TODAY(),TODAY()+10,BJ276))</f>
        <v>43997</v>
      </c>
      <c r="BL276" s="41">
        <v>43997</v>
      </c>
      <c r="BM276" s="14" t="s">
        <v>866</v>
      </c>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336">
        <f>WORKDAY(BJ276,20)</f>
        <v>44116</v>
      </c>
      <c r="CR276" s="336">
        <f ca="1">IF(BM276&gt;0,WORKDAY(BK276,20),"-")</f>
        <v>44025</v>
      </c>
      <c r="CS276" s="336">
        <v>44013</v>
      </c>
      <c r="CT276" s="325" t="s">
        <v>903</v>
      </c>
      <c r="CU276" s="143">
        <v>3</v>
      </c>
      <c r="CV276" s="41">
        <f>WORKDAY(CQ276,10)</f>
        <v>44130</v>
      </c>
      <c r="CW276" s="41">
        <f ca="1">IF(CT276&gt;0,WORKDAY(CR276,10),"-")</f>
        <v>44039</v>
      </c>
      <c r="CX276" s="14"/>
      <c r="CY276" s="14"/>
      <c r="CZ276" s="41" t="str">
        <f>IF(CY276&gt;0,WORKDAY(CV276,10),"-")</f>
        <v>-</v>
      </c>
      <c r="DA276" s="41" t="str">
        <f>IF(CY276&gt;0,WORKDAY(CW276,10),"-")</f>
        <v>-</v>
      </c>
      <c r="DB276" s="14"/>
      <c r="DC276" s="14"/>
      <c r="DD276" s="143"/>
      <c r="DE276" s="41" t="str">
        <f>IF(DC276&gt;0,WORKDAY(CZ276,10),"-")</f>
        <v>-</v>
      </c>
      <c r="DF276" s="41" t="str">
        <f>IF(DC276&gt;0,WORKDAY(DA276,10),"-")</f>
        <v>-</v>
      </c>
      <c r="DG276" s="14"/>
      <c r="DH276" s="14"/>
      <c r="DI276" s="41" t="str">
        <f>IF(DH276&gt;0,WORKDAY(DE276,10),"-")</f>
        <v>-</v>
      </c>
      <c r="DJ276" s="41" t="str">
        <f>IF(DH276&gt;0,WORKDAY(DF276,10),"-")</f>
        <v>-</v>
      </c>
      <c r="DK276" s="14"/>
      <c r="DL276" s="14"/>
      <c r="DM276" s="143"/>
      <c r="DN276" s="41" t="str">
        <f>IF(DL276&gt;0,WORKDAY(DI276,10),"-")</f>
        <v>-</v>
      </c>
      <c r="DO276" s="41" t="str">
        <f>IF(DL276&gt;0,WORKDAY(DJ276,10),"-")</f>
        <v>-</v>
      </c>
      <c r="DP276" s="14"/>
      <c r="DQ276" s="14"/>
      <c r="DR276" s="41" t="str">
        <f>IF(DQ276&gt;0,WORKDAY(DN276,10),"-")</f>
        <v>-</v>
      </c>
      <c r="DS276" s="41" t="str">
        <f>IF(DQ276&gt;0,WORKDAY(DO276,10),"-")</f>
        <v>-</v>
      </c>
      <c r="DT276" s="14"/>
      <c r="DU276" s="14"/>
      <c r="DV276" s="205"/>
      <c r="DW276" s="41" t="str">
        <f>IF(DU276&gt;0,WORKDAY(DR276,10),"-")</f>
        <v>-</v>
      </c>
      <c r="DX276" s="41" t="str">
        <f>IF(DU276&gt;0,WORKDAY(DS276,10),"-")</f>
        <v>-</v>
      </c>
      <c r="DY276" s="14"/>
      <c r="DZ276" s="14"/>
      <c r="EA276" s="41" t="str">
        <f>IF(DZ276&gt;0,WORKDAY(DW276,10),"-")</f>
        <v>-</v>
      </c>
      <c r="EB276" s="41" t="str">
        <f>IF(DZ276&gt;0,WORKDAY(DX276,10),"-")</f>
        <v>-</v>
      </c>
      <c r="EC276" s="14"/>
      <c r="ED276" s="14"/>
      <c r="EE276" s="205"/>
      <c r="EF276" s="41" t="str">
        <f>IF(ED276&gt;0,WORKDAY(EA276,10),"-")</f>
        <v>-</v>
      </c>
      <c r="EG276" s="41" t="str">
        <f>IF(ED276&gt;0,WORKDAY(EB276,10),"-")</f>
        <v>-</v>
      </c>
      <c r="EH276" s="14"/>
      <c r="EI276" s="14"/>
      <c r="EJ276" s="41" t="str">
        <f>IF(EI276&gt;0,WORKDAY(EF276,10),"-")</f>
        <v>-</v>
      </c>
      <c r="EK276" s="41" t="str">
        <f>IF(EI276&gt;0,WORKDAY(EG276,10),"-")</f>
        <v>-</v>
      </c>
      <c r="EL276" s="14"/>
      <c r="EM276" s="14"/>
      <c r="EN276" s="205"/>
      <c r="EO276" s="41" t="str">
        <f>IF(EM276&gt;0,WORKDAY(EJ276,10),"-")</f>
        <v>-</v>
      </c>
      <c r="EP276" s="41" t="str">
        <f>IF(EM276&gt;0,WORKDAY(EK276,10),"-")</f>
        <v>-</v>
      </c>
      <c r="EQ276" s="14"/>
      <c r="ER276" s="14"/>
      <c r="ES276" s="41" t="str">
        <f>IF(ER276&gt;0,WORKDAY(EO276,10),"-")</f>
        <v>-</v>
      </c>
      <c r="ET276" s="41" t="str">
        <f>IF(ER276&gt;0,WORKDAY(EP276,10),"-")</f>
        <v>-</v>
      </c>
      <c r="EU276" s="14"/>
      <c r="EV276" s="14"/>
      <c r="EW276" s="205"/>
      <c r="EX276" s="41" t="str">
        <f>IF(EV276&gt;0,WORKDAY(ES276,10),"-")</f>
        <v>-</v>
      </c>
      <c r="EY276" s="41" t="str">
        <f>IF(EV276&gt;0,WORKDAY(ET276,10),"-")</f>
        <v>-</v>
      </c>
      <c r="EZ276" s="14"/>
      <c r="FA276" s="14"/>
      <c r="FB276" s="41" t="str">
        <f>IF(FA276&gt;0,WORKDAY(EX276,10),"-")</f>
        <v>-</v>
      </c>
      <c r="FC276" s="41" t="str">
        <f>IF(FA276&gt;0,WORKDAY(EY276,10),"-")</f>
        <v>-</v>
      </c>
      <c r="FD276" s="14"/>
      <c r="FE276" s="14"/>
      <c r="FF276" s="295"/>
      <c r="FG276" s="41">
        <v>43624</v>
      </c>
      <c r="FH276" s="41">
        <f t="shared" ca="1" si="254"/>
        <v>44069</v>
      </c>
      <c r="FI276" s="14">
        <v>44088</v>
      </c>
      <c r="FJ276" s="14" t="s">
        <v>924</v>
      </c>
      <c r="FK276" s="41">
        <f>IF(FJ276&gt;0,WORKDAY(FG276,10),"-")</f>
        <v>43637</v>
      </c>
      <c r="FL276" s="41">
        <f ca="1">IF(FJ276&gt;0,WORKDAY(FH276,10),"-")</f>
        <v>44083</v>
      </c>
      <c r="FM276" s="14"/>
      <c r="FN276" s="14"/>
      <c r="FO276" s="143"/>
      <c r="FP276" s="41">
        <v>43624</v>
      </c>
      <c r="FQ276" s="41" t="str">
        <f t="shared" si="255"/>
        <v>-</v>
      </c>
      <c r="FR276" s="14"/>
      <c r="FS276" s="14"/>
      <c r="FT276" s="41" t="str">
        <f>IF(FS276&gt;0,WORKDAY(FP276,10),"-")</f>
        <v>-</v>
      </c>
      <c r="FU276" s="41" t="str">
        <f>IF(FS276&gt;0,WORKDAY(FQ276,10),"-")</f>
        <v>-</v>
      </c>
      <c r="FV276" s="14"/>
      <c r="FW276" s="14"/>
      <c r="FX276" s="205"/>
      <c r="FY276" s="41">
        <v>43624</v>
      </c>
      <c r="FZ276" s="41" t="str">
        <f t="shared" si="256"/>
        <v>-</v>
      </c>
      <c r="GA276" s="14"/>
      <c r="GB276" s="14"/>
      <c r="GC276" s="41" t="str">
        <f>IF(GB276&gt;0,WORKDAY(FY276,10),"-")</f>
        <v>-</v>
      </c>
      <c r="GD276" s="41" t="str">
        <f>IF(GB276&gt;0,WORKDAY(FZ276,10),"-")</f>
        <v>-</v>
      </c>
      <c r="GE276" s="14"/>
      <c r="GF276" s="14"/>
      <c r="GG276" s="205"/>
      <c r="GH276" s="41"/>
      <c r="GI276" s="41"/>
      <c r="GJ276" s="14"/>
      <c r="GK276" s="14"/>
      <c r="GL276" s="41" t="str">
        <f>IF(GK276&gt;0,WORKDAY(GH276,10),"-")</f>
        <v>-</v>
      </c>
      <c r="GM276" s="41" t="str">
        <f>IF(GK276&gt;0,WORKDAY(GI276,10),"-")</f>
        <v>-</v>
      </c>
      <c r="GN276" s="14"/>
      <c r="GO276" s="14"/>
      <c r="GP276" s="228"/>
      <c r="GQ276" s="295"/>
      <c r="GR276" s="295"/>
      <c r="GS276" s="295"/>
      <c r="GT276" s="295"/>
      <c r="GU276" s="295"/>
      <c r="GV276" s="295"/>
      <c r="GW276" s="295"/>
      <c r="GX276" s="295"/>
      <c r="GY276" s="295"/>
      <c r="GZ276" s="147"/>
      <c r="HA276" s="143">
        <f t="shared" ref="HA276:HA339" ca="1" si="258">IF(AZ276="аннулирован / VOID",0,IF(BK276&gt;0,1,0))</f>
        <v>1</v>
      </c>
      <c r="HB276" s="44">
        <f t="shared" ref="HB276:HB339" ca="1" si="259">IF(FV276&gt;43101,(HA276/$HA$535)*$FV$13,IF(FR276&gt;43101,(HA276/$HA$535)*$FR$13,IF(FM276&gt;43101,(HA276/$HA$535)*$FM$13,IF(FI276&gt;43101,(HA276/$HA$535)*$FI$13,IF(EU276&gt;43101,(HA276/$HA$535)*$EU$13,IF(EQ276&gt;43101,(HA276/$HA$535)*$EQ$13,IF(FR276&gt;43101,(EL276/$HA$535)*$EL$13,IF(EH276&gt;43101,(HA276/$HA$535)*$EH$13,IF(EC276&gt;43101,(HA276/$HA$535)*$EC$13,IF(DY276&gt;43101,(HA276/$HA$535)*$DY$13,IF(DT276&gt;43101,(HA276/$HA$535)*$DT$13,IF(DP276&gt;43101,(HA276/$HA$535)*$DP$13,IF(DK276&gt;43101,(HA276/$HA$535)*$DK$13,IF(DG276&gt;43101,(HA276/$HA$535)*$DG$13,IF(DB276&gt;43101,(HA276/$HA$535)*$DB$13,IF(CX276&gt;43101,(HA276/$HA$535)*$CX$13,IF(CS276&gt;43101,(HA276/$HA$535)*$CS$13,IF(BL276&gt;43101,(HA276/$HA$535)*$BL$13,0))))))))))))))))))</f>
        <v>2.5125628140703518E-3</v>
      </c>
      <c r="HC276" s="44">
        <f t="shared" ref="HC276:HC282" ca="1" si="260">IF(BK276&gt;43101,HA276/$HA$535,0)</f>
        <v>2.5125628140703518E-3</v>
      </c>
      <c r="HD276" s="44">
        <f t="shared" ref="HD276:HD339" ca="1" si="261">IF(FV276&gt;43101,(HA276/$HA$536)*$FV$13,IF(FR276&gt;43101,(HA276/$HA$536)*$FR$13,IF(FM276&gt;43101,(HA276/$HA$536)*$FM$13,IF(FI276&gt;43101,(HA276/$HA$536)*$FI$13,IF(EU276&gt;43101,(HA276/$HA$536)*$EU$13,IF(EQ276&gt;43101,(HA276/$HA$536)*$EQ$13,IF(EL276&gt;43101,(HA276/$HA$536)*$EL$13,IF(EH276&gt;43101,(HA276/$HA$536)*$EH$13,IF(EC276&gt;43101,(HA276/$HA$536)*$EC$13,IF(DY276&gt;43101,(HA276/$HA$536)*$DY$13,IF(DT276&gt;43101,(HA276/$HA$536)*$DT$13,IF(DP276&gt;43101,(HA276/$HA$536)*$DP$13,IF(DK276&gt;43101,(HA276/$HA$536)*$DK$13,IF(DG276&gt;43101,(HA276/$HA$536)*$DG$13,IF(DB276&gt;43101,(HA276/$HA$536)*$DB$13,IF(CX276&gt;43101,(HA276/$HA$536)*$CX$13,IF(CS276&gt;43101,(HA276/$HA$536)*$CS$13,IF(BL276&gt;43101,(HA276/$HA$536)*$BL$13,0))))))))))))))))))</f>
        <v>4.0650406504065045E-3</v>
      </c>
      <c r="HE276" s="44">
        <f t="shared" ref="HE276:HE339" ca="1" si="262">IF(BK276&gt;43101,HA276/$HA$536,0)</f>
        <v>4.0650406504065045E-3</v>
      </c>
      <c r="HF276" s="44"/>
      <c r="HG276" s="44"/>
      <c r="HH276" s="261"/>
      <c r="HI276" s="14" t="str">
        <f t="shared" ref="HI276:HI339" si="263">IF(FJ276&gt;0,"rev. 00",IF(EV276&gt;0,"GA",IF(ER276&gt;0,"CPECC",IF(EM276&gt;0,"GA",IF(EI276&gt;0,"CPECC",IF(ED276&gt;0,"GA",IF(DZ276&gt;0,"CPECC",IF(DU276&gt;0,"GA",IF(DQ276&gt;0,"CPECC",IF(DL276&gt;0,"GA",IF(DH276&gt;0,"CPECC",IF(DC276&gt;0,"GA",IF(CY276&gt;0,"CPECC",IF(CT276&gt;0,"GA",IF(BM276&gt;0,"CPECC","не выпущено")))))))))))))))</f>
        <v>rev. 00</v>
      </c>
      <c r="HJ276" s="41">
        <f t="shared" ref="HJ276:HJ339" si="264">IF(GB276&gt;0,GA276,IF(FS276&gt;0,FR276,IF(FJ276&gt;0,FI276,IF(DH276&gt;0,DG276,IF(CY276&gt;0,CX276,IF(BM276&gt;0,BL276,"-"))))))</f>
        <v>44088</v>
      </c>
      <c r="HK276" s="267" t="str">
        <f t="shared" ref="HK276:HK339" si="265">IF(FS276&gt;0,"00",IF(FJ276&gt;0,"00",IF(DQ276&gt;0,"D1",IF(DH276&gt;0,"C1",IF(CY276&gt;0,"B1",IF(BM276&gt;0,"A1","-"))))))</f>
        <v>00</v>
      </c>
      <c r="HL276" s="268" t="str">
        <f t="shared" ref="HL276:HL339" si="266">IF(GB276&gt;0,GB276,IF(FS276&gt;0,FS276,IF(FJ276&gt;0,FJ276,IF(DH276&gt;0,DH276,IF(CY276&gt;0,CY276,IF(BM276&gt;0,BM276,"-"))))))</f>
        <v>0055-P2-CPC-GA1-TRM-00581</v>
      </c>
      <c r="HM276" s="320">
        <v>1</v>
      </c>
      <c r="HN276" t="s">
        <v>842</v>
      </c>
      <c r="HO276" s="351">
        <f t="shared" si="223"/>
        <v>3</v>
      </c>
      <c r="HP276" s="351" t="str">
        <f t="shared" si="224"/>
        <v>ожидание 00</v>
      </c>
      <c r="HQ276" s="351" t="str">
        <f t="shared" si="225"/>
        <v>выгружено 00</v>
      </c>
      <c r="HR276" s="351" t="str">
        <f t="shared" si="226"/>
        <v>ожидание 00</v>
      </c>
      <c r="HS276" s="351" t="b">
        <f t="shared" si="227"/>
        <v>0</v>
      </c>
      <c r="HT276" s="351" t="str">
        <f t="shared" si="228"/>
        <v>ожидание замечаний</v>
      </c>
      <c r="HU276" s="351" t="str">
        <f t="shared" si="229"/>
        <v>0055-P2-CPC-GA1-TRM-00396</v>
      </c>
      <c r="HV276" s="351">
        <f t="shared" si="230"/>
        <v>44088</v>
      </c>
      <c r="HW276" s="351" t="str">
        <f t="shared" si="231"/>
        <v>ожидание 00</v>
      </c>
      <c r="HX276" s="351" t="str">
        <f t="shared" si="232"/>
        <v>ожидание 00</v>
      </c>
      <c r="HY276" s="364"/>
      <c r="HZ276" s="361" t="str">
        <f t="shared" si="233"/>
        <v>выгружено</v>
      </c>
      <c r="IA276" s="361" t="str">
        <f t="shared" si="234"/>
        <v>00</v>
      </c>
      <c r="IB276" s="361" t="str">
        <f t="shared" si="235"/>
        <v>ожидание замечаний к ревизии</v>
      </c>
      <c r="IC276" s="361" t="str">
        <f t="shared" si="236"/>
        <v>00</v>
      </c>
      <c r="ID276" s="351" t="str">
        <f t="shared" si="237"/>
        <v>1</v>
      </c>
      <c r="IE276" s="351" t="s">
        <v>894</v>
      </c>
      <c r="IF276" s="356">
        <v>1</v>
      </c>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row>
    <row r="277" spans="1:287" s="27" customFormat="1" ht="15" customHeight="1">
      <c r="A277" s="15"/>
      <c r="B277" s="32"/>
      <c r="C277" s="32"/>
      <c r="D277" s="26"/>
      <c r="E277" s="26"/>
      <c r="F277" s="26"/>
      <c r="G277" s="26"/>
      <c r="H277" s="26"/>
      <c r="I277" s="26"/>
      <c r="J277" s="26"/>
      <c r="K277" s="26"/>
      <c r="L277" s="26"/>
      <c r="M277" s="26"/>
      <c r="N277" s="26"/>
      <c r="O277" s="26"/>
      <c r="P277" s="26"/>
      <c r="Q277" s="26"/>
      <c r="R277" s="26"/>
      <c r="S277" s="26"/>
      <c r="T277" s="26"/>
      <c r="U277" s="26"/>
      <c r="V277" s="26"/>
      <c r="W277" s="32"/>
      <c r="X277" s="32"/>
      <c r="Y277" s="32"/>
      <c r="Z277" s="32"/>
      <c r="AA277" s="32"/>
      <c r="AB277" s="32"/>
      <c r="AC277" s="32"/>
      <c r="AD277" s="26"/>
      <c r="AE277" s="32"/>
      <c r="AF277" s="32"/>
      <c r="AG277" s="32"/>
      <c r="AH277" s="32"/>
      <c r="AI277" s="32"/>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341"/>
      <c r="BK277" s="341"/>
      <c r="BL277" s="163"/>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26"/>
      <c r="CP277" s="26"/>
      <c r="CQ277" s="338"/>
      <c r="CR277" s="338"/>
      <c r="CS277" s="338"/>
      <c r="CT277" s="326"/>
      <c r="CU277" s="219"/>
      <c r="CV277" s="26"/>
      <c r="CW277" s="26"/>
      <c r="CX277" s="26"/>
      <c r="CY277" s="26"/>
      <c r="CZ277" s="26"/>
      <c r="DA277" s="26"/>
      <c r="DB277" s="26"/>
      <c r="DC277" s="26"/>
      <c r="DD277" s="219"/>
      <c r="DE277" s="26"/>
      <c r="DF277" s="26"/>
      <c r="DG277" s="26"/>
      <c r="DH277" s="26"/>
      <c r="DI277" s="26"/>
      <c r="DJ277" s="26"/>
      <c r="DK277" s="26"/>
      <c r="DL277" s="26"/>
      <c r="DM277" s="219"/>
      <c r="DN277" s="26"/>
      <c r="DO277" s="26"/>
      <c r="DP277" s="26"/>
      <c r="DQ277" s="26"/>
      <c r="DR277" s="26"/>
      <c r="DS277" s="26"/>
      <c r="DT277" s="26"/>
      <c r="DU277" s="26"/>
      <c r="DV277" s="229"/>
      <c r="DW277" s="26"/>
      <c r="DX277" s="26"/>
      <c r="DY277" s="26"/>
      <c r="DZ277" s="26"/>
      <c r="EA277" s="26"/>
      <c r="EB277" s="26"/>
      <c r="EC277" s="26"/>
      <c r="ED277" s="26"/>
      <c r="EE277" s="229"/>
      <c r="EF277" s="26"/>
      <c r="EG277" s="26"/>
      <c r="EH277" s="26"/>
      <c r="EI277" s="26"/>
      <c r="EJ277" s="26"/>
      <c r="EK277" s="26"/>
      <c r="EL277" s="26"/>
      <c r="EM277" s="26"/>
      <c r="EN277" s="229"/>
      <c r="EO277" s="26"/>
      <c r="EP277" s="26"/>
      <c r="EQ277" s="26"/>
      <c r="ER277" s="26"/>
      <c r="ES277" s="26"/>
      <c r="ET277" s="26"/>
      <c r="EU277" s="26"/>
      <c r="EV277" s="26"/>
      <c r="EW277" s="229"/>
      <c r="EX277" s="26"/>
      <c r="EY277" s="26"/>
      <c r="EZ277" s="26"/>
      <c r="FA277" s="26"/>
      <c r="FB277" s="26"/>
      <c r="FC277" s="26"/>
      <c r="FD277" s="26"/>
      <c r="FE277" s="26"/>
      <c r="FF277" s="229"/>
      <c r="FG277" s="26"/>
      <c r="FH277" s="26"/>
      <c r="FI277" s="26"/>
      <c r="FJ277" s="26"/>
      <c r="FK277" s="26"/>
      <c r="FL277" s="26"/>
      <c r="FM277" s="26"/>
      <c r="FN277" s="26"/>
      <c r="FO277" s="219"/>
      <c r="FP277" s="26"/>
      <c r="FQ277" s="26"/>
      <c r="FR277" s="26"/>
      <c r="FS277" s="26"/>
      <c r="FT277" s="26"/>
      <c r="FU277" s="26"/>
      <c r="FV277" s="26"/>
      <c r="FW277" s="26"/>
      <c r="FX277" s="229"/>
      <c r="FY277" s="26"/>
      <c r="FZ277" s="26"/>
      <c r="GA277" s="26"/>
      <c r="GB277" s="26"/>
      <c r="GC277" s="26"/>
      <c r="GD277" s="26"/>
      <c r="GE277" s="26"/>
      <c r="GF277" s="26"/>
      <c r="GG277" s="229"/>
      <c r="GH277" s="26"/>
      <c r="GI277" s="26"/>
      <c r="GJ277" s="26"/>
      <c r="GK277" s="26"/>
      <c r="GL277" s="26"/>
      <c r="GM277" s="26"/>
      <c r="GN277" s="26"/>
      <c r="GO277" s="26"/>
      <c r="GP277" s="229"/>
      <c r="GQ277" s="229"/>
      <c r="GR277" s="229"/>
      <c r="GS277" s="229"/>
      <c r="GT277" s="229"/>
      <c r="GU277" s="229"/>
      <c r="GV277" s="229"/>
      <c r="GW277" s="229"/>
      <c r="GX277" s="229"/>
      <c r="GY277" s="229"/>
      <c r="GZ277" s="229"/>
      <c r="HA277" s="143">
        <f t="shared" si="258"/>
        <v>0</v>
      </c>
      <c r="HB277" s="44">
        <f t="shared" si="259"/>
        <v>0</v>
      </c>
      <c r="HC277" s="44">
        <f t="shared" si="260"/>
        <v>0</v>
      </c>
      <c r="HD277" s="44">
        <f t="shared" si="261"/>
        <v>0</v>
      </c>
      <c r="HE277" s="44">
        <f t="shared" si="262"/>
        <v>0</v>
      </c>
      <c r="HF277" s="44"/>
      <c r="HG277" s="26"/>
      <c r="HH277" s="262"/>
      <c r="HI277" s="14" t="str">
        <f t="shared" si="263"/>
        <v>не выпущено</v>
      </c>
      <c r="HJ277" s="41" t="str">
        <f t="shared" si="264"/>
        <v>-</v>
      </c>
      <c r="HK277" s="267" t="str">
        <f t="shared" si="265"/>
        <v>-</v>
      </c>
      <c r="HL277" s="268" t="str">
        <f t="shared" si="266"/>
        <v>-</v>
      </c>
      <c r="HM277" s="320">
        <v>1</v>
      </c>
      <c r="HN277"/>
      <c r="HO277" s="351" t="str">
        <f t="shared" ref="HO277:HO340" si="267">IF(AO277="","---/---",(IF(AZ277="аннулирован / VOID","аннулирован / VOID",(IF(FA277&gt;0,(IF(FE277&gt;0,FF277,"ожидание H1")),(IF(ER277&gt;0,(IF(EV277&gt;0,EW277,"ожидание G1")),(IF(EI277&gt;0,(IF(EM277&gt;0,EN277,"ожидание F1")),(IF(DZ277&gt;0,(IF(ED277&gt;0,EE277,"ожидание E1")),(IF(DQ277&gt;0,(IF(DU277&gt;0,DV277,"ожидание D1")),(IF(DH277&gt;0,(IF(DL277&gt;0,DM277,"ожидание C1")),(IF(CY277&gt;0,(IF(DC277&gt;0,DD277,"ожидание B1")),(IF(BM277&gt;0,(IF(CT277&gt;0,CU277,"ожидание A1")),"не выгружено A1")))))))))))))))))))</f>
        <v>---/---</v>
      </c>
      <c r="HP277" s="351" t="str">
        <f t="shared" ref="HP277:HP340" si="268">IF(AO277="","---/---",(IF(AZ277="аннулирован / VOID","аннулирован / VOID",(IF(GT277&gt;0,(IF(GX277&gt;0,GY277,"ожидание 04")),(IF(GK277&gt;0,(IF(GO277&gt;0,GP277,"ожидание 03")),(IF(GB277&gt;0,(IF(GF277&gt;0,GG277,"ожидание 02")),(IF(FS277&gt;0,(IF(FW277&gt;0,FX277,"ожидание 01")),(IF(FJ277&gt;0,(IF(FN277&gt;0,FO277,"ожидание 00")),"не выгружено 00")))))))))))))</f>
        <v>---/---</v>
      </c>
      <c r="HQ277" s="351" t="str">
        <f t="shared" ref="HQ277:HQ340" si="269">IF(AO277="","---/---",(IF(AZ277="аннулирован / VOID","аннулирован / VOID",(IF(GT277&gt;0,("выгружено 04"),(IF(GK277&gt;0,("выгружено 03"),(IF(GB277&gt;0,("выгружено 02"),(IF(FS277&gt;0,("выгружено 01"),(IF(FJ277&gt;0,("выгружено 00"),((IF(FA277&gt;0,("выгружено H1"),(IF(ER277&gt;0,("выгружено G1"),(IF(EI277&gt;0,("выгружено F1"),(IF(DZ277&gt;0,("выгружено E1"),(IF(DQ277&gt;0,("выгружено D1"),(IF(DH277&gt;0,("выгружено C1"),(IF(CY277&gt;0,("выгружено B1"),(IF(BM277&gt;0,("выгружено A1"),"не выгружено A1"))))))))))))))))))))))))))))))</f>
        <v>---/---</v>
      </c>
      <c r="HR277" s="351" t="str">
        <f t="shared" ref="HR277:HR340" si="270">IF(AO277="","---/---",(IF(AZ277="аннулирован / VOID","аннулирован / VOID",(IF(GT277&gt;0,(IF(GX277&gt;0,GY277,"ожидание 04")),(IF(GK277&gt;0,(IF(GO277&gt;0,GP277,"ожидание 03")),(IF(GB277&gt;0,(IF(GF277&gt;0,GG277,"ожидание 02")),(IF(FS277&gt;0,(IF(FW277&gt;0,FX277,"ожидание 01")),(IF(FJ277&gt;0,(IF(FN277&gt;0,FO277,"ожидание 00")),((IF(FA277&gt;0,(IF(FE277&gt;0,FF277,"ожидание H1")),(IF(ER277&gt;0,(IF(EV277&gt;0,EW277,"ожидание G1")),(IF(EI277&gt;0,(IF(EM277&gt;0,EN277,"ожидание F1")),(IF(DZ277&gt;0,(IF(ED277&gt;0,EE277,"ожидание E1")),(IF(DQ277&gt;0,(IF(DU277&gt;0,DV277,"ожидание D1")),(IF(DH277&gt;0,(IF(DL277&gt;0,DM277,"ожидание C1")),(IF(CY277&gt;0,(IF(DC277&gt;0,DD277,"ожидание B1")),(IF(BM277&gt;0,(IF(CT277&gt;0,CU277,"ожидание A1")),"не выгружено A1"))))))))))))))))))))))))))))))</f>
        <v>---/---</v>
      </c>
      <c r="HS277" s="351" t="b">
        <f t="shared" ref="HS277:HS340" si="271">IF((AND((OR((HQ277="выгружено 04"),(HQ277="выгружено 03"),(HQ277="выгружено 02"),(HQ277="выгружено 01"),(HQ277="выгружено 00"))),(OR(HR277=1,HR277=5)))),"Согласовано",IF((AND((OR((HQ277="выгружено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A1"))),(OR(HR277=2,HR277=3)))),"Устранить замечания"))</f>
        <v>0</v>
      </c>
      <c r="HT277" s="351" t="str">
        <f t="shared" ref="HT277:HT340" si="272">IF(AO277="","---/---",(IF(AZ277="аннулирован / VOID","аннулирован / VOID",(IF((AND((OR((HQ277="выгружено 04"),(HQ277="выгружено 03"),(HQ277="выгружено 02"),(HQ277="выгружено 01"),(HQ277="выгружено 00"))),(OR(HR277=1,HR277=5)))),"Согласовано",IF((AND((OR((HQ277="выгружено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A1"))),(OR(HR277=2,HR277=3)))),"Устранить замечания",IF((OR((HR277="ожидание 04"),(HR277="ожидание 03"),(HR277="ожидание 02"),(HR277="ожидание 01"),(HR277="ожидание 00"),(HR277="ожидание H1"),(HR277="ожидание G1"),(HR277="ожидание F1"),(HR277="ожидание E1"),(HR277="ожидание D1"),(HR277="ожидание C1"),(HR277="ожидание B1"),(HR277="ожидание A1"))),"ожидание замечаний",IF((AND((OR((HQ277="выгружено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A1"))),(OR(HR277=1,HR277=5)))),"Выпустить в 00",(IF(HQ277="не выгружено A1","не выгружено A1"))))))))))</f>
        <v>---/---</v>
      </c>
      <c r="HU277" s="351" t="str">
        <f t="shared" ref="HU277:HU340" si="273">IF(AO277="","---/---",(IF(AZ277="аннулирован / VOID","аннулирован / VOID",(IF(GX277&gt;0,GX277,(IF(GO277&gt;0,GO277,(IF(GF277&gt;0,GF277,(IF(FW277&gt;0,FW277,(IF(FN277&gt;0,FN277,(IF(FE277&gt;0,FE277,((IF(EV277&gt;0,EV277,(IF(EM277&gt;0,EM277,(IF(ED277&gt;0,ED277,(IF(DU277&gt;0,DU277,(IF(DL277&gt;0,DL277,(IF(DC277&gt;0,DC277,(IF(CT277&gt;0,CT277,(IF(BM277&gt;0,BM277,"не выгружено A1"))))))))))))))))))))))))))))))))</f>
        <v>---/---</v>
      </c>
      <c r="HV277" s="351" t="str">
        <f t="shared" ref="HV277:HV340" si="274">IF(AO277="","---/---",(IF(AZ277="аннулирован / VOID","аннулирован / VOID",(IF(GT277&gt;0,GS277,(IF(GK277&gt;0,GJ277,(IF(GB277&gt;0,GA277,(IF(FS277&gt;0,FR277,(IF(FJ277&gt;0,FI277,(IF(FA277&gt;0,EZ277,((IF(ER277&gt;0,EQ277,(IF(EI277&gt;0,EH277,(IF(DZ277&gt;0,DY277,(IF(DQ277&gt;0,DP277,(IF(DH277&gt;0,DG277,(IF(CY277&gt;0,CX277,(IF(BM277&gt;0,BL277,"не выгружено A1"))))))))))))))))))))))))))))))</f>
        <v>---/---</v>
      </c>
      <c r="HW277" s="351" t="str">
        <f t="shared" ref="HW277:HW340" si="275">IF(AO277="","---/---",(IF(AZ277="аннулирован / VOID","аннулирован / VOID",(IF(GS277&gt;0,(IF(GX277&gt;0,GX277,"ожидание 04")),(IF(GK277&gt;0,(IF(GO277&gt;0,GO277,"ожидание 03")),(IF(GB277&gt;0,(IF(GF277&gt;0,GF277,"ожидание 02")),(IF(FS277&gt;0,(IF(FW277&gt;0,FW277,"ожидание 01")),(IF(FJ277&gt;0,(IF(FN277&gt;0,FN277,"ожидание 00")),((IF(FA277&gt;0,(IF(FE277&gt;0,FE277,"ожидание H1")),(IF(ER277&gt;0,(IF(EV277&gt;0,EV277,"ожидание G1")),(IF(EI277&gt;0,(IF(EM277&gt;0,EM277,"ожидание F1")),(IF(DZ277&gt;0,(IF(ED277&gt;0,ED277,"ожидание E1")),(IF(DQ277&gt;0,(IF(DU277&gt;0,DU277,"ожидание D1")),(IF(DH277&gt;0,(IF(DL277&gt;0,DL277,"ожидание C1")),(IF(CY277&gt;0,(IF(DC277&gt;0,DC277,"ожидание B1")),(IF(BM277&gt;0,(IF(CT277&gt;0,CT277,"ожидание A1")),"не выгружено A1"))))))))))))))))))))))))))))))</f>
        <v>---/---</v>
      </c>
      <c r="HX277" s="351" t="str">
        <f t="shared" ref="HX277:HX340" si="276">IF(AO277="","---/---",(IF(AZ277="аннулирован / VOID","аннулирован / VOID",(IF(GT277&gt;0,(IF(GX277&gt;0,GW277,"ожидание 04")),(IF(GK277&gt;0,(IF(GO277&gt;0,GN277,"ожидание 03")),(IF(GB277&gt;0,(IF(GF277&gt;0,GE277,"ожидание 02")),(IF(FS277&gt;0,(IF(FW277&gt;0,FV277,"ожидание 01")),(IF(FJ277&gt;0,(IF(FN277&gt;0,FM277,"ожидание 00")),((IF(FA277&gt;0,(IF(FE277&gt;0,FD277,"ожидание H1")),(IF(ER277&gt;0,(IF(EV277&gt;0,EU277,"ожидание G1")),(IF(EI277&gt;0,(IF(EM277&gt;0,EL277,"ожидание F1")),(IF(DZ277&gt;0,(IF(ED277&gt;0,EC277,"ожидание E1")),(IF(DQ277&gt;0,(IF(DU277&gt;0,DT277,"ожидание D1")),(IF(DH277&gt;0,(IF(DL277&gt;0,DK277,"ожидание C1")),(IF(CY277&gt;0,(IF(DC277&gt;0,DB277,"ожидание B1")),(IF(BM277&gt;0,(IF(CT277&gt;0,CS277,"ожидание A1")),"не выгружено A1"))))))))))))))))))))))))))))))</f>
        <v>---/---</v>
      </c>
      <c r="HY277" s="364"/>
      <c r="HZ277" s="361" t="str">
        <f t="shared" ref="HZ277:HZ340" si="277">IF(AO277="","---/---",(IF(AZ277="аннулирован / VOID","аннулирован / VOID",(IF(GS277&gt;0,("выгружено"),(IF(GK277&gt;0,("выгружено"),(IF(GB277&gt;0,("выгружено"),(IF(FS277&gt;0,("выгружено"),(IF(FJ277&gt;0,("выгружено"),((IF(FA277&gt;0,("выгружено"),(IF(ER277&gt;0,("выгружено"),(IF(EI277&gt;0,("выгружено"),(IF(DZ277&gt;0,("выгружено"),(IF(DQ277&gt;0,("выгружено"),(IF(DH277&gt;0,("выгружено"),(IF(CY277&gt;0,("выгружено"),(IF(BM277&gt;0,("выгружено"),"не выгружено"))))))))))))))))))))))))))))))</f>
        <v>---/---</v>
      </c>
      <c r="IA277" s="361" t="str">
        <f t="shared" ref="IA277:IA340" si="278">IF(AO277="","---/---",(IF(AZ277="аннулирован / VOID","аннулирован / VOID",(IF(GS277&gt;0,("04"),(IF(GK277&gt;0,("03"),(IF(GB277&gt;0,("02"),(IF(FS277&gt;0,("01"),(IF(FJ277&gt;0,("00"),((IF(FA277&gt;0,("H1"),(IF(ER277&gt;0,("G1"),(IF(EI277&gt;0,("F1"),(IF(DZ277&gt;0,("E1"),(IF(DQ277&gt;0,("D1"),(IF(DH277&gt;0,("C1"),(IF(CY277&gt;0,("B1"),(IF(BM277&gt;0,("A1"),"A1"))))))))))))))))))))))))))))))</f>
        <v>---/---</v>
      </c>
      <c r="IB277" s="361" t="str">
        <f t="shared" ref="IB277:IB340" si="279">IF(AO277="","---/---",(IF(AZ277="аннулирован / VOID","аннулирован / VOID",(IF(GT277&gt;0,(IF(GX277&gt;0,GY277,"ожидание замечаний к ревизии")),(IF(GK277&gt;0,(IF(GO277&gt;0,GP277,"ожидание замечаний к ревизии")),(IF(GB277&gt;0,(IF(GF277&gt;0,GG277,"ожидание замечаний к ревизии")),(IF(FS277&gt;0,(IF(FW277&gt;0,FX277,"ожидание замечаний к ревизии")),(IF(FJ277&gt;0,(IF(FN277&gt;0,FO277,"ожидание замечаний к ревизии")),((IF(FA277&gt;0,(IF(FE277&gt;0,FF277,"ожидание замечаний к ревизии")),(IF(ER277&gt;0,(IF(EV277&gt;0,EW277,"ожидание замечаний к ревизии")),(IF(EI277&gt;0,(IF(EM277&gt;0,EN277,"ожидание замечаний к ревизии")),(IF(DZ277&gt;0,(IF(ED277&gt;0,EE277,"ожидание замечаний к ревизии")),(IF(DQ277&gt;0,(IF(DU277&gt;0,DV277,"ожидание замечаний к ревизии")),(IF(DH277&gt;0,(IF(DL277&gt;0,DM277,"ожидание замечаний к ревизии")),(IF(CY277&gt;0,(IF(DC277&gt;0,DD277,"ожидание замечаний к ревизии")),(IF(BM277&gt;0,(IF(CT277&gt;0,CU277,"ожидание замечаний к ревизии")),"не выгружено"))))))))))))))))))))))))))))))</f>
        <v>---/---</v>
      </c>
      <c r="IC277" s="361" t="str">
        <f t="shared" ref="IC277:IC340" si="280">IF(AO277="","---/---",(IF(AZ277="аннулирован / VOID","аннулирован / VOID",(IF(GT277&gt;0,(IF(GX277&gt;0,GY277,"04")),(IF(GK277&gt;0,(IF(GO277&gt;0,GP277,"03")),(IF(GB277&gt;0,(IF(GF277&gt;0,GG277,"02")),(IF(FS277&gt;0,(IF(FW277&gt;0,FX277,"01")),(IF(FJ277&gt;0,(IF(FN277&gt;0,FO277,"00")),((IF(FA277&gt;0,(IF(FE277&gt;0,FF277,"H1")),(IF(ER277&gt;0,(IF(EV277&gt;0,EW277,"G1")),(IF(EI277&gt;0,(IF(EM277&gt;0,EN277,"F1")),(IF(DZ277&gt;0,(IF(ED277&gt;0,EE277,"E1")),(IF(DQ277&gt;0,(IF(DU277&gt;0,DV277,"D1")),(IF(DH277&gt;0,(IF(DL277&gt;0,DM277,"C1")),(IF(CY277&gt;0,(IF(DC277&gt;0,DD277,"B1")),(IF(BM277&gt;0,(IF(CT277&gt;0,CU277,"A1")),"A1"))))))))))))))))))))))))))))))</f>
        <v>---/---</v>
      </c>
      <c r="ID277" s="351" t="str">
        <f t="shared" ref="ID277:ID340" si="281">IF(AO277="","---/---",(IF(AZ277="аннулирован / VOID","аннулирован / VOID",(IF(BM277&gt;0,"1","выгрузить A1")))))</f>
        <v>---/---</v>
      </c>
      <c r="IE277" s="351" t="s">
        <v>897</v>
      </c>
      <c r="IF277" s="356"/>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row>
    <row r="278" spans="1:287" s="1" customFormat="1" ht="42.75" customHeight="1">
      <c r="A278" s="15"/>
      <c r="B278" s="31" t="s">
        <v>164</v>
      </c>
      <c r="C278" s="31" t="s">
        <v>165</v>
      </c>
      <c r="D278" s="14"/>
      <c r="E278" s="14"/>
      <c r="F278" s="14"/>
      <c r="G278" s="14"/>
      <c r="H278" s="14" t="s">
        <v>723</v>
      </c>
      <c r="I278" s="14" t="s">
        <v>724</v>
      </c>
      <c r="J278" s="14"/>
      <c r="K278" s="14"/>
      <c r="L278" s="14"/>
      <c r="M278" s="14"/>
      <c r="N278" s="14"/>
      <c r="O278" s="14"/>
      <c r="P278" s="14" t="s">
        <v>727</v>
      </c>
      <c r="Q278" s="14" t="s">
        <v>728</v>
      </c>
      <c r="R278" s="14" t="s">
        <v>213</v>
      </c>
      <c r="S278" s="14" t="s">
        <v>402</v>
      </c>
      <c r="T278" s="14" t="s">
        <v>405</v>
      </c>
      <c r="U278" s="14" t="s">
        <v>166</v>
      </c>
      <c r="V278" s="14"/>
      <c r="W278" s="31" t="str">
        <f>CONCATENATE(X278,"-",Y278,"-",Z278,AA278,,AB278,"-",AC278)</f>
        <v>4-11-JRCC-0002</v>
      </c>
      <c r="X278" s="31">
        <v>4</v>
      </c>
      <c r="Y278" s="31" t="s">
        <v>190</v>
      </c>
      <c r="Z278" s="31" t="s">
        <v>339</v>
      </c>
      <c r="AA278" s="31" t="s">
        <v>331</v>
      </c>
      <c r="AB278" s="31"/>
      <c r="AC278" s="31" t="s">
        <v>198</v>
      </c>
      <c r="AD278" s="14"/>
      <c r="AE278" s="31">
        <v>3</v>
      </c>
      <c r="AF278" s="31" t="s">
        <v>189</v>
      </c>
      <c r="AG278" s="31" t="s">
        <v>190</v>
      </c>
      <c r="AH278" s="31">
        <v>422</v>
      </c>
      <c r="AI278" s="31" t="s">
        <v>198</v>
      </c>
      <c r="AJ278" s="14"/>
      <c r="AK278" s="14"/>
      <c r="AL278" s="14" t="s">
        <v>131</v>
      </c>
      <c r="AM278" s="14"/>
      <c r="AN278" s="14" t="s">
        <v>175</v>
      </c>
      <c r="AO278" s="14" t="str">
        <f>CONCATENATE("0055-",B278,"-",C278,"-","4",".",AE278,".",AF278,".",AG278,".",AH278,"-",AL278,".",AN278,"-",AI278)</f>
        <v>0055-CPC-GA1-4.3.3.11.422-ASK2.RD-0002</v>
      </c>
      <c r="AP278" s="14" t="str">
        <f>CONCATENATE("0055-",B278,"-",C278,"-","4",".",AE278,".",AF278,".",AG278,".",AH278,"-",AL278,"-",AN278,"-",AI278,"_",BD278,"_",U278)</f>
        <v>0055-CPC-GA1-4.3.3.11.422-ASK2-RD-0002_A1_ER</v>
      </c>
      <c r="AQ278" s="21" t="s">
        <v>357</v>
      </c>
      <c r="AR278" s="21" t="s">
        <v>362</v>
      </c>
      <c r="AS278" s="21"/>
      <c r="AT278" s="21"/>
      <c r="AU278" s="21" t="s">
        <v>349</v>
      </c>
      <c r="AV278" s="21" t="s">
        <v>365</v>
      </c>
      <c r="AW278" s="21" t="str">
        <f>CONCATENATE(AQ278," ",AS278,CHAR(10),W278,CHAR(10),AU278)</f>
        <v>Cabinet of Data Acquisition and Transmission Device  
4-11-JRCC-0002
List of drawings</v>
      </c>
      <c r="AX278" s="21" t="str">
        <f>CONCATENATE(AR278," ",AT278,CHAR(10),W278,CHAR(10),AV278)</f>
        <v>Шкаф УСПД 
4-11-JRCC-0002
Ведомость документов</v>
      </c>
      <c r="AY278" s="14"/>
      <c r="AZ278" s="14" t="s">
        <v>798</v>
      </c>
      <c r="BA278" s="14" t="s">
        <v>600</v>
      </c>
      <c r="BB278" s="14" t="str">
        <f t="shared" si="239"/>
        <v>A1</v>
      </c>
      <c r="BC278" s="14" t="str">
        <f t="shared" ref="BC278:BC282" si="282">IF(OR(BB278="A1",BB278="B1",BB278="C1",BB278="D1",BB278="E1",BB278="F1",BB278="G1",BB278="H1"),"IFR",IF(OR(BB278="00",BB278="01",BB278="02",BB278="03",BB278="04",BB278="05"),"IFU","-"))</f>
        <v>IFR</v>
      </c>
      <c r="BD278" s="14" t="str">
        <f>BB278</f>
        <v>A1</v>
      </c>
      <c r="BE278" s="14"/>
      <c r="BF278" s="14"/>
      <c r="BG278" s="20"/>
      <c r="BH278" s="14"/>
      <c r="BI278" s="14"/>
      <c r="BJ278" s="336">
        <v>44088</v>
      </c>
      <c r="BK278" s="336">
        <f ca="1">IF(BM278&gt;0,BL278,IF(BJ278&lt;TODAY(),TODAY()+10,BJ278))</f>
        <v>44001</v>
      </c>
      <c r="BL278" s="41">
        <v>44001</v>
      </c>
      <c r="BM278" s="14" t="s">
        <v>872</v>
      </c>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336">
        <f>WORKDAY(BJ278,20)</f>
        <v>44116</v>
      </c>
      <c r="CR278" s="336">
        <f ca="1">IF(BM278&gt;0,WORKDAY(BK278,20),"-")</f>
        <v>44029</v>
      </c>
      <c r="CS278" s="336">
        <v>44033</v>
      </c>
      <c r="CT278" s="325" t="s">
        <v>905</v>
      </c>
      <c r="CU278" s="143">
        <v>1</v>
      </c>
      <c r="CV278" s="41">
        <f>WORKDAY(CQ278,10)</f>
        <v>44130</v>
      </c>
      <c r="CW278" s="41">
        <f ca="1">IF(CT278&gt;0,WORKDAY(CR278,10),"-")</f>
        <v>44043</v>
      </c>
      <c r="CX278" s="14"/>
      <c r="CY278" s="14"/>
      <c r="CZ278" s="41" t="str">
        <f>IF(CY278&gt;0,WORKDAY(CV278,10),"-")</f>
        <v>-</v>
      </c>
      <c r="DA278" s="41" t="str">
        <f>IF(CY278&gt;0,WORKDAY(CW278,10),"-")</f>
        <v>-</v>
      </c>
      <c r="DB278" s="14"/>
      <c r="DC278" s="14"/>
      <c r="DD278" s="143"/>
      <c r="DE278" s="41" t="str">
        <f>IF(DC278&gt;0,WORKDAY(CZ278,10),"-")</f>
        <v>-</v>
      </c>
      <c r="DF278" s="41" t="str">
        <f>IF(DC278&gt;0,WORKDAY(DA278,10),"-")</f>
        <v>-</v>
      </c>
      <c r="DG278" s="14"/>
      <c r="DH278" s="14"/>
      <c r="DI278" s="41" t="str">
        <f>IF(DH278&gt;0,WORKDAY(DE278,10),"-")</f>
        <v>-</v>
      </c>
      <c r="DJ278" s="41" t="str">
        <f>IF(DH278&gt;0,WORKDAY(DF278,10),"-")</f>
        <v>-</v>
      </c>
      <c r="DK278" s="14"/>
      <c r="DL278" s="14"/>
      <c r="DM278" s="143"/>
      <c r="DN278" s="41" t="str">
        <f>IF(DL278&gt;0,WORKDAY(DI278,10),"-")</f>
        <v>-</v>
      </c>
      <c r="DO278" s="41" t="str">
        <f>IF(DL278&gt;0,WORKDAY(DJ278,10),"-")</f>
        <v>-</v>
      </c>
      <c r="DP278" s="14"/>
      <c r="DQ278" s="14"/>
      <c r="DR278" s="41" t="str">
        <f>IF(DQ278&gt;0,WORKDAY(DN278,10),"-")</f>
        <v>-</v>
      </c>
      <c r="DS278" s="41" t="str">
        <f>IF(DQ278&gt;0,WORKDAY(DO278,10),"-")</f>
        <v>-</v>
      </c>
      <c r="DT278" s="14"/>
      <c r="DU278" s="14"/>
      <c r="DV278" s="205"/>
      <c r="DW278" s="41" t="str">
        <f>IF(DU278&gt;0,WORKDAY(DR278,10),"-")</f>
        <v>-</v>
      </c>
      <c r="DX278" s="41" t="str">
        <f>IF(DU278&gt;0,WORKDAY(DS278,10),"-")</f>
        <v>-</v>
      </c>
      <c r="DY278" s="14"/>
      <c r="DZ278" s="14"/>
      <c r="EA278" s="41" t="str">
        <f>IF(DZ278&gt;0,WORKDAY(DW278,10),"-")</f>
        <v>-</v>
      </c>
      <c r="EB278" s="41" t="str">
        <f>IF(DZ278&gt;0,WORKDAY(DX278,10),"-")</f>
        <v>-</v>
      </c>
      <c r="EC278" s="14"/>
      <c r="ED278" s="14"/>
      <c r="EE278" s="205"/>
      <c r="EF278" s="41" t="str">
        <f>IF(ED278&gt;0,WORKDAY(EA278,10),"-")</f>
        <v>-</v>
      </c>
      <c r="EG278" s="41" t="str">
        <f>IF(ED278&gt;0,WORKDAY(EB278,10),"-")</f>
        <v>-</v>
      </c>
      <c r="EH278" s="14"/>
      <c r="EI278" s="14"/>
      <c r="EJ278" s="41" t="str">
        <f>IF(EI278&gt;0,WORKDAY(EF278,10),"-")</f>
        <v>-</v>
      </c>
      <c r="EK278" s="41" t="str">
        <f>IF(EI278&gt;0,WORKDAY(EG278,10),"-")</f>
        <v>-</v>
      </c>
      <c r="EL278" s="14"/>
      <c r="EM278" s="14"/>
      <c r="EN278" s="205"/>
      <c r="EO278" s="41" t="str">
        <f>IF(EM278&gt;0,WORKDAY(EJ278,10),"-")</f>
        <v>-</v>
      </c>
      <c r="EP278" s="41" t="str">
        <f>IF(EM278&gt;0,WORKDAY(EK278,10),"-")</f>
        <v>-</v>
      </c>
      <c r="EQ278" s="14"/>
      <c r="ER278" s="14"/>
      <c r="ES278" s="41" t="str">
        <f>IF(ER278&gt;0,WORKDAY(EO278,10),"-")</f>
        <v>-</v>
      </c>
      <c r="ET278" s="41" t="str">
        <f>IF(ER278&gt;0,WORKDAY(EP278,10),"-")</f>
        <v>-</v>
      </c>
      <c r="EU278" s="14"/>
      <c r="EV278" s="14"/>
      <c r="EW278" s="205"/>
      <c r="EX278" s="41" t="str">
        <f>IF(EV278&gt;0,WORKDAY(ES278,10),"-")</f>
        <v>-</v>
      </c>
      <c r="EY278" s="41" t="str">
        <f>IF(EV278&gt;0,WORKDAY(ET278,10),"-")</f>
        <v>-</v>
      </c>
      <c r="EZ278" s="14"/>
      <c r="FA278" s="14"/>
      <c r="FB278" s="41" t="str">
        <f>IF(FA278&gt;0,WORKDAY(EX278,10),"-")</f>
        <v>-</v>
      </c>
      <c r="FC278" s="41" t="str">
        <f>IF(FA278&gt;0,WORKDAY(EY278,10),"-")</f>
        <v>-</v>
      </c>
      <c r="FD278" s="14"/>
      <c r="FE278" s="14"/>
      <c r="FF278" s="295"/>
      <c r="FG278" s="41">
        <v>43624</v>
      </c>
      <c r="FH278" s="41">
        <f ca="1">IF(BK278&gt;0,IF(DH278&gt;0,WORKDAY(DG278,20),IF(CY278&gt;0,WORKDAY(CX278,30),IF(CT278&gt;0,WORKDAY(CS278,40),FG278))),"-")</f>
        <v>44089</v>
      </c>
      <c r="FI278" s="41"/>
      <c r="FJ278" s="14"/>
      <c r="FK278" s="41" t="str">
        <f>IF(FJ278&gt;0,WORKDAY(FG278,10),"-")</f>
        <v>-</v>
      </c>
      <c r="FL278" s="41" t="str">
        <f>IF(FJ278&gt;0,WORKDAY(FH278,10),"-")</f>
        <v>-</v>
      </c>
      <c r="FM278" s="14"/>
      <c r="FN278" s="14"/>
      <c r="FO278" s="143"/>
      <c r="FP278" s="41">
        <v>43624</v>
      </c>
      <c r="FQ278" s="41" t="str">
        <f>IF(BT278&gt;0,IF(DQ278&gt;0,WORKDAY(DP278,20),IF(DH278&gt;0,WORKDAY(DG278,30),IF(DC278&gt;0,WORKDAY(DB278,40),FP278))),"-")</f>
        <v>-</v>
      </c>
      <c r="FR278" s="14"/>
      <c r="FS278" s="14"/>
      <c r="FT278" s="41" t="str">
        <f>IF(FS278&gt;0,WORKDAY(FP278,10),"-")</f>
        <v>-</v>
      </c>
      <c r="FU278" s="41" t="str">
        <f>IF(FS278&gt;0,WORKDAY(FQ278,10),"-")</f>
        <v>-</v>
      </c>
      <c r="FV278" s="14"/>
      <c r="FW278" s="14"/>
      <c r="FX278" s="205"/>
      <c r="FY278" s="41">
        <v>43624</v>
      </c>
      <c r="FZ278" s="41" t="str">
        <f>IF(CC278&gt;0,IF(DZ278&gt;0,WORKDAY(DY278,20),IF(DQ278&gt;0,WORKDAY(DP278,30),IF(DL278&gt;0,WORKDAY(DK278,40),FY278))),"-")</f>
        <v>-</v>
      </c>
      <c r="GA278" s="14"/>
      <c r="GB278" s="14"/>
      <c r="GC278" s="41" t="str">
        <f>IF(GB278&gt;0,WORKDAY(FY278,10),"-")</f>
        <v>-</v>
      </c>
      <c r="GD278" s="41" t="str">
        <f>IF(GB278&gt;0,WORKDAY(FZ278,10),"-")</f>
        <v>-</v>
      </c>
      <c r="GE278" s="14"/>
      <c r="GF278" s="14"/>
      <c r="GG278" s="205"/>
      <c r="GH278" s="41"/>
      <c r="GI278" s="41"/>
      <c r="GJ278" s="14"/>
      <c r="GK278" s="14"/>
      <c r="GL278" s="41" t="str">
        <f>IF(GK278&gt;0,WORKDAY(GH278,10),"-")</f>
        <v>-</v>
      </c>
      <c r="GM278" s="41" t="str">
        <f>IF(GK278&gt;0,WORKDAY(GI278,10),"-")</f>
        <v>-</v>
      </c>
      <c r="GN278" s="14"/>
      <c r="GO278" s="14"/>
      <c r="GP278" s="228"/>
      <c r="GQ278" s="295"/>
      <c r="GR278" s="295"/>
      <c r="GS278" s="295"/>
      <c r="GT278" s="295"/>
      <c r="GU278" s="295"/>
      <c r="GV278" s="295"/>
      <c r="GW278" s="295"/>
      <c r="GX278" s="295"/>
      <c r="GY278" s="295"/>
      <c r="GZ278" s="147"/>
      <c r="HA278" s="143">
        <f t="shared" ca="1" si="258"/>
        <v>1</v>
      </c>
      <c r="HB278" s="44">
        <f t="shared" ca="1" si="259"/>
        <v>1.3819095477386936E-3</v>
      </c>
      <c r="HC278" s="44">
        <f t="shared" ca="1" si="260"/>
        <v>2.5125628140703518E-3</v>
      </c>
      <c r="HD278" s="44">
        <f t="shared" ca="1" si="261"/>
        <v>2.2357723577235778E-3</v>
      </c>
      <c r="HE278" s="44">
        <f t="shared" ca="1" si="262"/>
        <v>4.0650406504065045E-3</v>
      </c>
      <c r="HF278" s="44"/>
      <c r="HG278" s="44"/>
      <c r="HH278" s="261"/>
      <c r="HI278" s="14" t="str">
        <f t="shared" si="263"/>
        <v>GA</v>
      </c>
      <c r="HJ278" s="41">
        <f t="shared" si="264"/>
        <v>44001</v>
      </c>
      <c r="HK278" s="267" t="str">
        <f t="shared" si="265"/>
        <v>A1</v>
      </c>
      <c r="HL278" s="268" t="str">
        <f t="shared" si="266"/>
        <v>0055-P2-GA1-CPC-TRM-00507</v>
      </c>
      <c r="HM278" s="320">
        <v>1</v>
      </c>
      <c r="HN278" t="s">
        <v>843</v>
      </c>
      <c r="HO278" s="351">
        <f t="shared" si="267"/>
        <v>1</v>
      </c>
      <c r="HP278" s="351" t="str">
        <f t="shared" si="268"/>
        <v>не выгружено 00</v>
      </c>
      <c r="HQ278" s="351" t="str">
        <f t="shared" si="269"/>
        <v>выгружено A1</v>
      </c>
      <c r="HR278" s="351">
        <f t="shared" si="270"/>
        <v>1</v>
      </c>
      <c r="HS278" s="351" t="b">
        <f t="shared" si="271"/>
        <v>0</v>
      </c>
      <c r="HT278" s="351" t="str">
        <f t="shared" si="272"/>
        <v>Выпустить в 00</v>
      </c>
      <c r="HU278" s="351" t="str">
        <f t="shared" si="273"/>
        <v>0055-P2-CPC-GA1-TRM-00409</v>
      </c>
      <c r="HV278" s="351">
        <f t="shared" si="274"/>
        <v>44001</v>
      </c>
      <c r="HW278" s="351" t="str">
        <f t="shared" si="275"/>
        <v>0055-P2-CPC-GA1-TRM-00409</v>
      </c>
      <c r="HX278" s="351">
        <f t="shared" si="276"/>
        <v>44033</v>
      </c>
      <c r="HY278" s="364"/>
      <c r="HZ278" s="361" t="str">
        <f t="shared" si="277"/>
        <v>выгружено</v>
      </c>
      <c r="IA278" s="361" t="str">
        <f t="shared" si="278"/>
        <v>A1</v>
      </c>
      <c r="IB278" s="361">
        <f t="shared" si="279"/>
        <v>1</v>
      </c>
      <c r="IC278" s="361">
        <f t="shared" si="280"/>
        <v>1</v>
      </c>
      <c r="ID278" s="351" t="str">
        <f t="shared" si="281"/>
        <v>1</v>
      </c>
      <c r="IE278" s="351" t="s">
        <v>894</v>
      </c>
      <c r="IF278" s="356">
        <v>1</v>
      </c>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row>
    <row r="279" spans="1:287" s="1" customFormat="1" ht="42.75" customHeight="1">
      <c r="A279" s="15"/>
      <c r="B279" s="31" t="s">
        <v>164</v>
      </c>
      <c r="C279" s="31" t="s">
        <v>165</v>
      </c>
      <c r="D279" s="14"/>
      <c r="E279" s="14"/>
      <c r="F279" s="14"/>
      <c r="G279" s="14"/>
      <c r="H279" s="14" t="s">
        <v>723</v>
      </c>
      <c r="I279" s="14" t="s">
        <v>724</v>
      </c>
      <c r="J279" s="14"/>
      <c r="K279" s="14"/>
      <c r="L279" s="14"/>
      <c r="M279" s="14"/>
      <c r="N279" s="14"/>
      <c r="O279" s="14"/>
      <c r="P279" s="14" t="s">
        <v>727</v>
      </c>
      <c r="Q279" s="14" t="s">
        <v>728</v>
      </c>
      <c r="R279" s="14" t="s">
        <v>213</v>
      </c>
      <c r="S279" s="14" t="s">
        <v>402</v>
      </c>
      <c r="T279" s="14" t="s">
        <v>405</v>
      </c>
      <c r="U279" s="14" t="s">
        <v>166</v>
      </c>
      <c r="V279" s="14"/>
      <c r="W279" s="31" t="str">
        <f>CONCATENATE(X279,"-",Y279,"-",Z279,AA279,,AB279,"-",AC279)</f>
        <v>4-11-JRCC-0002</v>
      </c>
      <c r="X279" s="31">
        <v>4</v>
      </c>
      <c r="Y279" s="31" t="s">
        <v>190</v>
      </c>
      <c r="Z279" s="31" t="s">
        <v>339</v>
      </c>
      <c r="AA279" s="31" t="s">
        <v>331</v>
      </c>
      <c r="AB279" s="31"/>
      <c r="AC279" s="31" t="s">
        <v>198</v>
      </c>
      <c r="AD279" s="14"/>
      <c r="AE279" s="31">
        <v>3</v>
      </c>
      <c r="AF279" s="31" t="s">
        <v>189</v>
      </c>
      <c r="AG279" s="31" t="s">
        <v>190</v>
      </c>
      <c r="AH279" s="31">
        <v>422</v>
      </c>
      <c r="AI279" s="31" t="s">
        <v>198</v>
      </c>
      <c r="AJ279" s="14"/>
      <c r="AK279" s="14"/>
      <c r="AL279" s="14" t="s">
        <v>131</v>
      </c>
      <c r="AM279" s="14"/>
      <c r="AN279" s="14" t="s">
        <v>176</v>
      </c>
      <c r="AO279" s="14" t="str">
        <f>CONCATENATE("0055-",B279,"-",C279,"-","4",".",AE279,".",AF279,".",AG279,".",AH279,"-",AL279,".",AN279,"-",AI279)</f>
        <v>0055-CPC-GA1-4.3.3.11.422-ASK2.SP-0002</v>
      </c>
      <c r="AP279" s="14" t="str">
        <f>CONCATENATE("0055-",B279,"-",C279,"-","4",".",AE279,".",AF279,".",AG279,".",AH279,"-",AL279,"-",AN279,"-",AI279,"_",BD279,"_",U279)</f>
        <v>0055-CPC-GA1-4.3.3.11.422-ASK2-SP-0002_A1_ER</v>
      </c>
      <c r="AQ279" s="21" t="s">
        <v>357</v>
      </c>
      <c r="AR279" s="21" t="s">
        <v>362</v>
      </c>
      <c r="AS279" s="21"/>
      <c r="AT279" s="21"/>
      <c r="AU279" s="21" t="s">
        <v>350</v>
      </c>
      <c r="AV279" s="21" t="s">
        <v>366</v>
      </c>
      <c r="AW279" s="21" t="str">
        <f>CONCATENATE(AQ279," ",AS279,CHAR(10),W279,CHAR(10),AU279)</f>
        <v>Cabinet of Data Acquisition and Transmission Device  
4-11-JRCC-0002
List of elements</v>
      </c>
      <c r="AX279" s="21" t="str">
        <f>CONCATENATE(AR279," ",AT279,CHAR(10),W279,CHAR(10),AV279)</f>
        <v>Шкаф УСПД 
4-11-JRCC-0002
Перечень элементов</v>
      </c>
      <c r="AY279" s="14"/>
      <c r="AZ279" s="14" t="s">
        <v>798</v>
      </c>
      <c r="BA279" s="14" t="s">
        <v>600</v>
      </c>
      <c r="BB279" s="14" t="str">
        <f t="shared" si="239"/>
        <v>A1</v>
      </c>
      <c r="BC279" s="14" t="str">
        <f t="shared" si="282"/>
        <v>IFR</v>
      </c>
      <c r="BD279" s="14" t="str">
        <f>BB279</f>
        <v>A1</v>
      </c>
      <c r="BE279" s="14"/>
      <c r="BF279" s="14"/>
      <c r="BG279" s="20"/>
      <c r="BH279" s="14"/>
      <c r="BI279" s="14"/>
      <c r="BJ279" s="336">
        <v>44088</v>
      </c>
      <c r="BK279" s="336">
        <f ca="1">IF(BM279&gt;0,BL279,IF(BJ279&lt;TODAY(),TODAY()+10,BJ279))</f>
        <v>44001</v>
      </c>
      <c r="BL279" s="41">
        <v>44001</v>
      </c>
      <c r="BM279" s="14" t="s">
        <v>872</v>
      </c>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336">
        <f>WORKDAY(BJ279,20)</f>
        <v>44116</v>
      </c>
      <c r="CR279" s="336">
        <f ca="1">IF(BM279&gt;0,WORKDAY(BK279,20),"-")</f>
        <v>44029</v>
      </c>
      <c r="CS279" s="336">
        <v>44033</v>
      </c>
      <c r="CT279" s="325" t="s">
        <v>905</v>
      </c>
      <c r="CU279" s="143">
        <v>1</v>
      </c>
      <c r="CV279" s="41">
        <f>WORKDAY(CQ279,10)</f>
        <v>44130</v>
      </c>
      <c r="CW279" s="41">
        <f ca="1">IF(CT279&gt;0,WORKDAY(CR279,10),"-")</f>
        <v>44043</v>
      </c>
      <c r="CX279" s="14"/>
      <c r="CY279" s="14"/>
      <c r="CZ279" s="41" t="str">
        <f>IF(CY279&gt;0,WORKDAY(CV279,10),"-")</f>
        <v>-</v>
      </c>
      <c r="DA279" s="41" t="str">
        <f>IF(CY279&gt;0,WORKDAY(CW279,10),"-")</f>
        <v>-</v>
      </c>
      <c r="DB279" s="14"/>
      <c r="DC279" s="14"/>
      <c r="DD279" s="143"/>
      <c r="DE279" s="41" t="str">
        <f>IF(DC279&gt;0,WORKDAY(CZ279,10),"-")</f>
        <v>-</v>
      </c>
      <c r="DF279" s="41" t="str">
        <f>IF(DC279&gt;0,WORKDAY(DA279,10),"-")</f>
        <v>-</v>
      </c>
      <c r="DG279" s="14"/>
      <c r="DH279" s="14"/>
      <c r="DI279" s="41" t="str">
        <f>IF(DH279&gt;0,WORKDAY(DE279,10),"-")</f>
        <v>-</v>
      </c>
      <c r="DJ279" s="41" t="str">
        <f>IF(DH279&gt;0,WORKDAY(DF279,10),"-")</f>
        <v>-</v>
      </c>
      <c r="DK279" s="14"/>
      <c r="DL279" s="14"/>
      <c r="DM279" s="143"/>
      <c r="DN279" s="41" t="str">
        <f>IF(DL279&gt;0,WORKDAY(DI279,10),"-")</f>
        <v>-</v>
      </c>
      <c r="DO279" s="41" t="str">
        <f>IF(DL279&gt;0,WORKDAY(DJ279,10),"-")</f>
        <v>-</v>
      </c>
      <c r="DP279" s="14"/>
      <c r="DQ279" s="14"/>
      <c r="DR279" s="41" t="str">
        <f>IF(DQ279&gt;0,WORKDAY(DN279,10),"-")</f>
        <v>-</v>
      </c>
      <c r="DS279" s="41" t="str">
        <f>IF(DQ279&gt;0,WORKDAY(DO279,10),"-")</f>
        <v>-</v>
      </c>
      <c r="DT279" s="14"/>
      <c r="DU279" s="14"/>
      <c r="DV279" s="205"/>
      <c r="DW279" s="41" t="str">
        <f>IF(DU279&gt;0,WORKDAY(DR279,10),"-")</f>
        <v>-</v>
      </c>
      <c r="DX279" s="41" t="str">
        <f>IF(DU279&gt;0,WORKDAY(DS279,10),"-")</f>
        <v>-</v>
      </c>
      <c r="DY279" s="14"/>
      <c r="DZ279" s="14"/>
      <c r="EA279" s="41" t="str">
        <f>IF(DZ279&gt;0,WORKDAY(DW279,10),"-")</f>
        <v>-</v>
      </c>
      <c r="EB279" s="41" t="str">
        <f>IF(DZ279&gt;0,WORKDAY(DX279,10),"-")</f>
        <v>-</v>
      </c>
      <c r="EC279" s="14"/>
      <c r="ED279" s="14"/>
      <c r="EE279" s="205"/>
      <c r="EF279" s="41" t="str">
        <f>IF(ED279&gt;0,WORKDAY(EA279,10),"-")</f>
        <v>-</v>
      </c>
      <c r="EG279" s="41" t="str">
        <f>IF(ED279&gt;0,WORKDAY(EB279,10),"-")</f>
        <v>-</v>
      </c>
      <c r="EH279" s="14"/>
      <c r="EI279" s="14"/>
      <c r="EJ279" s="41" t="str">
        <f>IF(EI279&gt;0,WORKDAY(EF279,10),"-")</f>
        <v>-</v>
      </c>
      <c r="EK279" s="41" t="str">
        <f>IF(EI279&gt;0,WORKDAY(EG279,10),"-")</f>
        <v>-</v>
      </c>
      <c r="EL279" s="14"/>
      <c r="EM279" s="14"/>
      <c r="EN279" s="205"/>
      <c r="EO279" s="41" t="str">
        <f>IF(EM279&gt;0,WORKDAY(EJ279,10),"-")</f>
        <v>-</v>
      </c>
      <c r="EP279" s="41" t="str">
        <f>IF(EM279&gt;0,WORKDAY(EK279,10),"-")</f>
        <v>-</v>
      </c>
      <c r="EQ279" s="14"/>
      <c r="ER279" s="14"/>
      <c r="ES279" s="41" t="str">
        <f>IF(ER279&gt;0,WORKDAY(EO279,10),"-")</f>
        <v>-</v>
      </c>
      <c r="ET279" s="41" t="str">
        <f>IF(ER279&gt;0,WORKDAY(EP279,10),"-")</f>
        <v>-</v>
      </c>
      <c r="EU279" s="14"/>
      <c r="EV279" s="14"/>
      <c r="EW279" s="205"/>
      <c r="EX279" s="41" t="str">
        <f>IF(EV279&gt;0,WORKDAY(ES279,10),"-")</f>
        <v>-</v>
      </c>
      <c r="EY279" s="41" t="str">
        <f>IF(EV279&gt;0,WORKDAY(ET279,10),"-")</f>
        <v>-</v>
      </c>
      <c r="EZ279" s="14"/>
      <c r="FA279" s="14"/>
      <c r="FB279" s="41" t="str">
        <f>IF(FA279&gt;0,WORKDAY(EX279,10),"-")</f>
        <v>-</v>
      </c>
      <c r="FC279" s="41" t="str">
        <f>IF(FA279&gt;0,WORKDAY(EY279,10),"-")</f>
        <v>-</v>
      </c>
      <c r="FD279" s="14"/>
      <c r="FE279" s="14"/>
      <c r="FF279" s="295"/>
      <c r="FG279" s="41">
        <v>43624</v>
      </c>
      <c r="FH279" s="41">
        <f ca="1">IF(BK279&gt;0,IF(DH279&gt;0,WORKDAY(DG279,20),IF(CY279&gt;0,WORKDAY(CX279,30),IF(CT279&gt;0,WORKDAY(CS279,40),FG279))),"-")</f>
        <v>44089</v>
      </c>
      <c r="FI279" s="41"/>
      <c r="FJ279" s="14"/>
      <c r="FK279" s="41" t="str">
        <f>IF(FJ279&gt;0,WORKDAY(FG279,10),"-")</f>
        <v>-</v>
      </c>
      <c r="FL279" s="41" t="str">
        <f>IF(FJ279&gt;0,WORKDAY(FH279,10),"-")</f>
        <v>-</v>
      </c>
      <c r="FM279" s="14"/>
      <c r="FN279" s="14"/>
      <c r="FO279" s="143"/>
      <c r="FP279" s="41">
        <v>43624</v>
      </c>
      <c r="FQ279" s="41" t="str">
        <f>IF(BT279&gt;0,IF(DQ279&gt;0,WORKDAY(DP279,20),IF(DH279&gt;0,WORKDAY(DG279,30),IF(DC279&gt;0,WORKDAY(DB279,40),FP279))),"-")</f>
        <v>-</v>
      </c>
      <c r="FR279" s="14"/>
      <c r="FS279" s="14"/>
      <c r="FT279" s="41" t="str">
        <f>IF(FS279&gt;0,WORKDAY(FP279,10),"-")</f>
        <v>-</v>
      </c>
      <c r="FU279" s="41" t="str">
        <f>IF(FS279&gt;0,WORKDAY(FQ279,10),"-")</f>
        <v>-</v>
      </c>
      <c r="FV279" s="14"/>
      <c r="FW279" s="14"/>
      <c r="FX279" s="205"/>
      <c r="FY279" s="41">
        <v>43624</v>
      </c>
      <c r="FZ279" s="41" t="str">
        <f>IF(CC279&gt;0,IF(DZ279&gt;0,WORKDAY(DY279,20),IF(DQ279&gt;0,WORKDAY(DP279,30),IF(DL279&gt;0,WORKDAY(DK279,40),FY279))),"-")</f>
        <v>-</v>
      </c>
      <c r="GA279" s="14"/>
      <c r="GB279" s="14"/>
      <c r="GC279" s="41" t="str">
        <f>IF(GB279&gt;0,WORKDAY(FY279,10),"-")</f>
        <v>-</v>
      </c>
      <c r="GD279" s="41" t="str">
        <f>IF(GB279&gt;0,WORKDAY(FZ279,10),"-")</f>
        <v>-</v>
      </c>
      <c r="GE279" s="14"/>
      <c r="GF279" s="14"/>
      <c r="GG279" s="205"/>
      <c r="GH279" s="41"/>
      <c r="GI279" s="41"/>
      <c r="GJ279" s="14"/>
      <c r="GK279" s="14"/>
      <c r="GL279" s="41" t="str">
        <f>IF(GK279&gt;0,WORKDAY(GH279,10),"-")</f>
        <v>-</v>
      </c>
      <c r="GM279" s="41" t="str">
        <f>IF(GK279&gt;0,WORKDAY(GI279,10),"-")</f>
        <v>-</v>
      </c>
      <c r="GN279" s="14"/>
      <c r="GO279" s="14"/>
      <c r="GP279" s="228"/>
      <c r="GQ279" s="295"/>
      <c r="GR279" s="295"/>
      <c r="GS279" s="295"/>
      <c r="GT279" s="295"/>
      <c r="GU279" s="295"/>
      <c r="GV279" s="295"/>
      <c r="GW279" s="295"/>
      <c r="GX279" s="295"/>
      <c r="GY279" s="295"/>
      <c r="GZ279" s="147"/>
      <c r="HA279" s="143">
        <f t="shared" ca="1" si="258"/>
        <v>1</v>
      </c>
      <c r="HB279" s="44">
        <f t="shared" ca="1" si="259"/>
        <v>1.3819095477386936E-3</v>
      </c>
      <c r="HC279" s="44">
        <f t="shared" ca="1" si="260"/>
        <v>2.5125628140703518E-3</v>
      </c>
      <c r="HD279" s="44">
        <f t="shared" ca="1" si="261"/>
        <v>2.2357723577235778E-3</v>
      </c>
      <c r="HE279" s="44">
        <f t="shared" ca="1" si="262"/>
        <v>4.0650406504065045E-3</v>
      </c>
      <c r="HF279" s="44"/>
      <c r="HG279" s="44"/>
      <c r="HH279" s="261"/>
      <c r="HI279" s="14" t="str">
        <f t="shared" si="263"/>
        <v>GA</v>
      </c>
      <c r="HJ279" s="41">
        <f t="shared" si="264"/>
        <v>44001</v>
      </c>
      <c r="HK279" s="267" t="str">
        <f t="shared" si="265"/>
        <v>A1</v>
      </c>
      <c r="HL279" s="268" t="str">
        <f t="shared" si="266"/>
        <v>0055-P2-GA1-CPC-TRM-00507</v>
      </c>
      <c r="HM279" s="320">
        <v>1</v>
      </c>
      <c r="HN279" t="s">
        <v>843</v>
      </c>
      <c r="HO279" s="351">
        <f t="shared" si="267"/>
        <v>1</v>
      </c>
      <c r="HP279" s="351" t="str">
        <f t="shared" si="268"/>
        <v>не выгружено 00</v>
      </c>
      <c r="HQ279" s="351" t="str">
        <f t="shared" si="269"/>
        <v>выгружено A1</v>
      </c>
      <c r="HR279" s="351">
        <f t="shared" si="270"/>
        <v>1</v>
      </c>
      <c r="HS279" s="351" t="b">
        <f t="shared" si="271"/>
        <v>0</v>
      </c>
      <c r="HT279" s="351" t="str">
        <f t="shared" si="272"/>
        <v>Выпустить в 00</v>
      </c>
      <c r="HU279" s="351" t="str">
        <f t="shared" si="273"/>
        <v>0055-P2-CPC-GA1-TRM-00409</v>
      </c>
      <c r="HV279" s="351">
        <f t="shared" si="274"/>
        <v>44001</v>
      </c>
      <c r="HW279" s="351" t="str">
        <f t="shared" si="275"/>
        <v>0055-P2-CPC-GA1-TRM-00409</v>
      </c>
      <c r="HX279" s="351">
        <f t="shared" si="276"/>
        <v>44033</v>
      </c>
      <c r="HY279" s="364"/>
      <c r="HZ279" s="361" t="str">
        <f t="shared" si="277"/>
        <v>выгружено</v>
      </c>
      <c r="IA279" s="361" t="str">
        <f t="shared" si="278"/>
        <v>A1</v>
      </c>
      <c r="IB279" s="361">
        <f t="shared" si="279"/>
        <v>1</v>
      </c>
      <c r="IC279" s="361">
        <f t="shared" si="280"/>
        <v>1</v>
      </c>
      <c r="ID279" s="351" t="str">
        <f t="shared" si="281"/>
        <v>1</v>
      </c>
      <c r="IE279" s="351" t="s">
        <v>894</v>
      </c>
      <c r="IF279" s="356">
        <v>1</v>
      </c>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row>
    <row r="280" spans="1:287" s="1" customFormat="1" ht="42.75" customHeight="1">
      <c r="A280" s="15"/>
      <c r="B280" s="31" t="s">
        <v>164</v>
      </c>
      <c r="C280" s="31" t="s">
        <v>165</v>
      </c>
      <c r="D280" s="14"/>
      <c r="E280" s="14"/>
      <c r="F280" s="14"/>
      <c r="G280" s="14"/>
      <c r="H280" s="14" t="s">
        <v>723</v>
      </c>
      <c r="I280" s="14" t="s">
        <v>724</v>
      </c>
      <c r="J280" s="14"/>
      <c r="K280" s="14"/>
      <c r="L280" s="14"/>
      <c r="M280" s="14"/>
      <c r="N280" s="14"/>
      <c r="O280" s="14"/>
      <c r="P280" s="14" t="s">
        <v>727</v>
      </c>
      <c r="Q280" s="14" t="s">
        <v>728</v>
      </c>
      <c r="R280" s="14" t="s">
        <v>213</v>
      </c>
      <c r="S280" s="14" t="s">
        <v>402</v>
      </c>
      <c r="T280" s="14" t="s">
        <v>405</v>
      </c>
      <c r="U280" s="14" t="s">
        <v>166</v>
      </c>
      <c r="V280" s="14"/>
      <c r="W280" s="31" t="str">
        <f>CONCATENATE(X280,"-",Y280,"-",Z280,AA280,,AB280,"-",AC280)</f>
        <v>4-11-JRCC-0002</v>
      </c>
      <c r="X280" s="31">
        <v>4</v>
      </c>
      <c r="Y280" s="31" t="s">
        <v>190</v>
      </c>
      <c r="Z280" s="31" t="s">
        <v>339</v>
      </c>
      <c r="AA280" s="31" t="s">
        <v>331</v>
      </c>
      <c r="AB280" s="31"/>
      <c r="AC280" s="31" t="s">
        <v>198</v>
      </c>
      <c r="AD280" s="14"/>
      <c r="AE280" s="31">
        <v>3</v>
      </c>
      <c r="AF280" s="31" t="s">
        <v>189</v>
      </c>
      <c r="AG280" s="31" t="s">
        <v>190</v>
      </c>
      <c r="AH280" s="31">
        <v>422</v>
      </c>
      <c r="AI280" s="31" t="s">
        <v>198</v>
      </c>
      <c r="AJ280" s="14"/>
      <c r="AK280" s="14"/>
      <c r="AL280" s="14" t="s">
        <v>131</v>
      </c>
      <c r="AM280" s="14"/>
      <c r="AN280" s="14" t="s">
        <v>177</v>
      </c>
      <c r="AO280" s="14" t="str">
        <f>CONCATENATE("0055-",B280,"-",C280,"-","4",".",AE280,".",AF280,".",AG280,".",AH280,"-",AL280,".",AN280,"-",AI280)</f>
        <v>0055-CPC-GA1-4.3.3.11.422-ASK2.V0-0002</v>
      </c>
      <c r="AP280" s="14" t="str">
        <f>CONCATENATE("0055-",B280,"-",C280,"-","4",".",AE280,".",AF280,".",AG280,".",AH280,"-",AL280,"-",AN280,"-",AI280,"_",BD280,"_",U280)</f>
        <v>0055-CPC-GA1-4.3.3.11.422-ASK2-V0-0002_A1_ER</v>
      </c>
      <c r="AQ280" s="21" t="s">
        <v>357</v>
      </c>
      <c r="AR280" s="21" t="s">
        <v>362</v>
      </c>
      <c r="AS280" s="21"/>
      <c r="AT280" s="21"/>
      <c r="AU280" s="21" t="s">
        <v>351</v>
      </c>
      <c r="AV280" s="21" t="s">
        <v>367</v>
      </c>
      <c r="AW280" s="21" t="str">
        <f>CONCATENATE(AQ280," ",AS280,CHAR(10),W280,CHAR(10),AU280)</f>
        <v>Cabinet of Data Acquisition and Transmission Device  
4-11-JRCC-0002
General view drawings</v>
      </c>
      <c r="AX280" s="21" t="str">
        <f>CONCATENATE(AR280," ",AT280,CHAR(10),W280,CHAR(10),AV280)</f>
        <v>Шкаф УСПД 
4-11-JRCC-0002
Чертеж общего вида</v>
      </c>
      <c r="AY280" s="14"/>
      <c r="AZ280" s="14" t="s">
        <v>798</v>
      </c>
      <c r="BA280" s="14" t="s">
        <v>600</v>
      </c>
      <c r="BB280" s="14" t="str">
        <f t="shared" si="239"/>
        <v>A1</v>
      </c>
      <c r="BC280" s="14" t="str">
        <f t="shared" si="282"/>
        <v>IFR</v>
      </c>
      <c r="BD280" s="14" t="str">
        <f>BB280</f>
        <v>A1</v>
      </c>
      <c r="BE280" s="14"/>
      <c r="BF280" s="14"/>
      <c r="BG280" s="20"/>
      <c r="BH280" s="14"/>
      <c r="BI280" s="14"/>
      <c r="BJ280" s="336">
        <v>44088</v>
      </c>
      <c r="BK280" s="336">
        <f ca="1">IF(BM280&gt;0,BL280,IF(BJ280&lt;TODAY(),TODAY()+10,BJ280))</f>
        <v>44001</v>
      </c>
      <c r="BL280" s="41">
        <v>44001</v>
      </c>
      <c r="BM280" s="14" t="s">
        <v>872</v>
      </c>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336">
        <f>WORKDAY(BJ280,20)</f>
        <v>44116</v>
      </c>
      <c r="CR280" s="336">
        <f ca="1">IF(BM280&gt;0,WORKDAY(BK280,20),"-")</f>
        <v>44029</v>
      </c>
      <c r="CS280" s="336">
        <v>44033</v>
      </c>
      <c r="CT280" s="325" t="s">
        <v>905</v>
      </c>
      <c r="CU280" s="143">
        <v>1</v>
      </c>
      <c r="CV280" s="41">
        <f>WORKDAY(CQ280,10)</f>
        <v>44130</v>
      </c>
      <c r="CW280" s="41">
        <f ca="1">IF(CT280&gt;0,WORKDAY(CR280,10),"-")</f>
        <v>44043</v>
      </c>
      <c r="CX280" s="14"/>
      <c r="CY280" s="14"/>
      <c r="CZ280" s="41" t="str">
        <f>IF(CY280&gt;0,WORKDAY(CV280,10),"-")</f>
        <v>-</v>
      </c>
      <c r="DA280" s="41" t="str">
        <f>IF(CY280&gt;0,WORKDAY(CW280,10),"-")</f>
        <v>-</v>
      </c>
      <c r="DB280" s="14"/>
      <c r="DC280" s="14"/>
      <c r="DD280" s="143"/>
      <c r="DE280" s="41" t="str">
        <f>IF(DC280&gt;0,WORKDAY(CZ280,10),"-")</f>
        <v>-</v>
      </c>
      <c r="DF280" s="41" t="str">
        <f>IF(DC280&gt;0,WORKDAY(DA280,10),"-")</f>
        <v>-</v>
      </c>
      <c r="DG280" s="14"/>
      <c r="DH280" s="14"/>
      <c r="DI280" s="41" t="str">
        <f>IF(DH280&gt;0,WORKDAY(DE280,10),"-")</f>
        <v>-</v>
      </c>
      <c r="DJ280" s="41" t="str">
        <f>IF(DH280&gt;0,WORKDAY(DF280,10),"-")</f>
        <v>-</v>
      </c>
      <c r="DK280" s="14"/>
      <c r="DL280" s="14"/>
      <c r="DM280" s="143"/>
      <c r="DN280" s="41" t="str">
        <f>IF(DL280&gt;0,WORKDAY(DI280,10),"-")</f>
        <v>-</v>
      </c>
      <c r="DO280" s="41" t="str">
        <f>IF(DL280&gt;0,WORKDAY(DJ280,10),"-")</f>
        <v>-</v>
      </c>
      <c r="DP280" s="14"/>
      <c r="DQ280" s="14"/>
      <c r="DR280" s="41" t="str">
        <f>IF(DQ280&gt;0,WORKDAY(DN280,10),"-")</f>
        <v>-</v>
      </c>
      <c r="DS280" s="41" t="str">
        <f>IF(DQ280&gt;0,WORKDAY(DO280,10),"-")</f>
        <v>-</v>
      </c>
      <c r="DT280" s="14"/>
      <c r="DU280" s="14"/>
      <c r="DV280" s="205"/>
      <c r="DW280" s="41" t="str">
        <f>IF(DU280&gt;0,WORKDAY(DR280,10),"-")</f>
        <v>-</v>
      </c>
      <c r="DX280" s="41" t="str">
        <f>IF(DU280&gt;0,WORKDAY(DS280,10),"-")</f>
        <v>-</v>
      </c>
      <c r="DY280" s="14"/>
      <c r="DZ280" s="14"/>
      <c r="EA280" s="41" t="str">
        <f>IF(DZ280&gt;0,WORKDAY(DW280,10),"-")</f>
        <v>-</v>
      </c>
      <c r="EB280" s="41" t="str">
        <f>IF(DZ280&gt;0,WORKDAY(DX280,10),"-")</f>
        <v>-</v>
      </c>
      <c r="EC280" s="14"/>
      <c r="ED280" s="14"/>
      <c r="EE280" s="205"/>
      <c r="EF280" s="41" t="str">
        <f>IF(ED280&gt;0,WORKDAY(EA280,10),"-")</f>
        <v>-</v>
      </c>
      <c r="EG280" s="41" t="str">
        <f>IF(ED280&gt;0,WORKDAY(EB280,10),"-")</f>
        <v>-</v>
      </c>
      <c r="EH280" s="14"/>
      <c r="EI280" s="14"/>
      <c r="EJ280" s="41" t="str">
        <f>IF(EI280&gt;0,WORKDAY(EF280,10),"-")</f>
        <v>-</v>
      </c>
      <c r="EK280" s="41" t="str">
        <f>IF(EI280&gt;0,WORKDAY(EG280,10),"-")</f>
        <v>-</v>
      </c>
      <c r="EL280" s="14"/>
      <c r="EM280" s="14"/>
      <c r="EN280" s="205"/>
      <c r="EO280" s="41" t="str">
        <f>IF(EM280&gt;0,WORKDAY(EJ280,10),"-")</f>
        <v>-</v>
      </c>
      <c r="EP280" s="41" t="str">
        <f>IF(EM280&gt;0,WORKDAY(EK280,10),"-")</f>
        <v>-</v>
      </c>
      <c r="EQ280" s="14"/>
      <c r="ER280" s="14"/>
      <c r="ES280" s="41" t="str">
        <f>IF(ER280&gt;0,WORKDAY(EO280,10),"-")</f>
        <v>-</v>
      </c>
      <c r="ET280" s="41" t="str">
        <f>IF(ER280&gt;0,WORKDAY(EP280,10),"-")</f>
        <v>-</v>
      </c>
      <c r="EU280" s="14"/>
      <c r="EV280" s="14"/>
      <c r="EW280" s="205"/>
      <c r="EX280" s="41" t="str">
        <f>IF(EV280&gt;0,WORKDAY(ES280,10),"-")</f>
        <v>-</v>
      </c>
      <c r="EY280" s="41" t="str">
        <f>IF(EV280&gt;0,WORKDAY(ET280,10),"-")</f>
        <v>-</v>
      </c>
      <c r="EZ280" s="14"/>
      <c r="FA280" s="14"/>
      <c r="FB280" s="41" t="str">
        <f>IF(FA280&gt;0,WORKDAY(EX280,10),"-")</f>
        <v>-</v>
      </c>
      <c r="FC280" s="41" t="str">
        <f>IF(FA280&gt;0,WORKDAY(EY280,10),"-")</f>
        <v>-</v>
      </c>
      <c r="FD280" s="14"/>
      <c r="FE280" s="14"/>
      <c r="FF280" s="295"/>
      <c r="FG280" s="41">
        <v>43624</v>
      </c>
      <c r="FH280" s="41">
        <f ca="1">IF(BK280&gt;0,IF(DH280&gt;0,WORKDAY(DG280,20),IF(CY280&gt;0,WORKDAY(CX280,30),IF(CT280&gt;0,WORKDAY(CS280,40),FG280))),"-")</f>
        <v>44089</v>
      </c>
      <c r="FI280" s="41"/>
      <c r="FJ280" s="14"/>
      <c r="FK280" s="41" t="str">
        <f>IF(FJ280&gt;0,WORKDAY(FG280,10),"-")</f>
        <v>-</v>
      </c>
      <c r="FL280" s="41" t="str">
        <f>IF(FJ280&gt;0,WORKDAY(FH280,10),"-")</f>
        <v>-</v>
      </c>
      <c r="FM280" s="14"/>
      <c r="FN280" s="14"/>
      <c r="FO280" s="143"/>
      <c r="FP280" s="41">
        <v>43624</v>
      </c>
      <c r="FQ280" s="41" t="str">
        <f>IF(BT280&gt;0,IF(DQ280&gt;0,WORKDAY(DP280,20),IF(DH280&gt;0,WORKDAY(DG280,30),IF(DC280&gt;0,WORKDAY(DB280,40),FP280))),"-")</f>
        <v>-</v>
      </c>
      <c r="FR280" s="14"/>
      <c r="FS280" s="14"/>
      <c r="FT280" s="41" t="str">
        <f>IF(FS280&gt;0,WORKDAY(FP280,10),"-")</f>
        <v>-</v>
      </c>
      <c r="FU280" s="41" t="str">
        <f>IF(FS280&gt;0,WORKDAY(FQ280,10),"-")</f>
        <v>-</v>
      </c>
      <c r="FV280" s="14"/>
      <c r="FW280" s="14"/>
      <c r="FX280" s="205"/>
      <c r="FY280" s="41">
        <v>43624</v>
      </c>
      <c r="FZ280" s="41" t="str">
        <f>IF(CC280&gt;0,IF(DZ280&gt;0,WORKDAY(DY280,20),IF(DQ280&gt;0,WORKDAY(DP280,30),IF(DL280&gt;0,WORKDAY(DK280,40),FY280))),"-")</f>
        <v>-</v>
      </c>
      <c r="GA280" s="14"/>
      <c r="GB280" s="14"/>
      <c r="GC280" s="41" t="str">
        <f>IF(GB280&gt;0,WORKDAY(FY280,10),"-")</f>
        <v>-</v>
      </c>
      <c r="GD280" s="41" t="str">
        <f>IF(GB280&gt;0,WORKDAY(FZ280,10),"-")</f>
        <v>-</v>
      </c>
      <c r="GE280" s="14"/>
      <c r="GF280" s="14"/>
      <c r="GG280" s="205"/>
      <c r="GH280" s="41"/>
      <c r="GI280" s="41"/>
      <c r="GJ280" s="14"/>
      <c r="GK280" s="14"/>
      <c r="GL280" s="41" t="str">
        <f>IF(GK280&gt;0,WORKDAY(GH280,10),"-")</f>
        <v>-</v>
      </c>
      <c r="GM280" s="41" t="str">
        <f>IF(GK280&gt;0,WORKDAY(GI280,10),"-")</f>
        <v>-</v>
      </c>
      <c r="GN280" s="14"/>
      <c r="GO280" s="14"/>
      <c r="GP280" s="228"/>
      <c r="GQ280" s="295"/>
      <c r="GR280" s="295"/>
      <c r="GS280" s="295"/>
      <c r="GT280" s="295"/>
      <c r="GU280" s="295"/>
      <c r="GV280" s="295"/>
      <c r="GW280" s="295"/>
      <c r="GX280" s="295"/>
      <c r="GY280" s="295"/>
      <c r="GZ280" s="147"/>
      <c r="HA280" s="143">
        <f t="shared" ca="1" si="258"/>
        <v>1</v>
      </c>
      <c r="HB280" s="44">
        <f t="shared" ca="1" si="259"/>
        <v>1.3819095477386936E-3</v>
      </c>
      <c r="HC280" s="44">
        <f t="shared" ca="1" si="260"/>
        <v>2.5125628140703518E-3</v>
      </c>
      <c r="HD280" s="44">
        <f t="shared" ca="1" si="261"/>
        <v>2.2357723577235778E-3</v>
      </c>
      <c r="HE280" s="44">
        <f t="shared" ca="1" si="262"/>
        <v>4.0650406504065045E-3</v>
      </c>
      <c r="HF280" s="44"/>
      <c r="HG280" s="44"/>
      <c r="HH280" s="261"/>
      <c r="HI280" s="14" t="str">
        <f t="shared" si="263"/>
        <v>GA</v>
      </c>
      <c r="HJ280" s="41">
        <f t="shared" si="264"/>
        <v>44001</v>
      </c>
      <c r="HK280" s="267" t="str">
        <f t="shared" si="265"/>
        <v>A1</v>
      </c>
      <c r="HL280" s="268" t="str">
        <f t="shared" si="266"/>
        <v>0055-P2-GA1-CPC-TRM-00507</v>
      </c>
      <c r="HM280" s="320">
        <v>1</v>
      </c>
      <c r="HN280" t="s">
        <v>843</v>
      </c>
      <c r="HO280" s="351">
        <f t="shared" si="267"/>
        <v>1</v>
      </c>
      <c r="HP280" s="351" t="str">
        <f t="shared" si="268"/>
        <v>не выгружено 00</v>
      </c>
      <c r="HQ280" s="351" t="str">
        <f t="shared" si="269"/>
        <v>выгружено A1</v>
      </c>
      <c r="HR280" s="351">
        <f t="shared" si="270"/>
        <v>1</v>
      </c>
      <c r="HS280" s="351" t="b">
        <f t="shared" si="271"/>
        <v>0</v>
      </c>
      <c r="HT280" s="351" t="str">
        <f t="shared" si="272"/>
        <v>Выпустить в 00</v>
      </c>
      <c r="HU280" s="351" t="str">
        <f t="shared" si="273"/>
        <v>0055-P2-CPC-GA1-TRM-00409</v>
      </c>
      <c r="HV280" s="351">
        <f t="shared" si="274"/>
        <v>44001</v>
      </c>
      <c r="HW280" s="351" t="str">
        <f t="shared" si="275"/>
        <v>0055-P2-CPC-GA1-TRM-00409</v>
      </c>
      <c r="HX280" s="351">
        <f t="shared" si="276"/>
        <v>44033</v>
      </c>
      <c r="HY280" s="364"/>
      <c r="HZ280" s="361" t="str">
        <f t="shared" si="277"/>
        <v>выгружено</v>
      </c>
      <c r="IA280" s="361" t="str">
        <f t="shared" si="278"/>
        <v>A1</v>
      </c>
      <c r="IB280" s="361">
        <f t="shared" si="279"/>
        <v>1</v>
      </c>
      <c r="IC280" s="361">
        <f t="shared" si="280"/>
        <v>1</v>
      </c>
      <c r="ID280" s="351" t="str">
        <f t="shared" si="281"/>
        <v>1</v>
      </c>
      <c r="IE280" s="351" t="s">
        <v>894</v>
      </c>
      <c r="IF280" s="356">
        <v>1</v>
      </c>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row>
    <row r="281" spans="1:287" s="1" customFormat="1" ht="42.75" customHeight="1">
      <c r="A281" s="15"/>
      <c r="B281" s="31" t="s">
        <v>164</v>
      </c>
      <c r="C281" s="31" t="s">
        <v>165</v>
      </c>
      <c r="D281" s="14"/>
      <c r="E281" s="14"/>
      <c r="F281" s="14"/>
      <c r="G281" s="14"/>
      <c r="H281" s="14" t="s">
        <v>723</v>
      </c>
      <c r="I281" s="14" t="s">
        <v>724</v>
      </c>
      <c r="J281" s="14"/>
      <c r="K281" s="14"/>
      <c r="L281" s="14"/>
      <c r="M281" s="14"/>
      <c r="N281" s="14"/>
      <c r="O281" s="14"/>
      <c r="P281" s="14" t="s">
        <v>727</v>
      </c>
      <c r="Q281" s="14" t="s">
        <v>728</v>
      </c>
      <c r="R281" s="14" t="s">
        <v>213</v>
      </c>
      <c r="S281" s="14" t="s">
        <v>402</v>
      </c>
      <c r="T281" s="14" t="s">
        <v>405</v>
      </c>
      <c r="U281" s="14" t="s">
        <v>166</v>
      </c>
      <c r="V281" s="14"/>
      <c r="W281" s="31" t="str">
        <f>CONCATENATE(X281,"-",Y281,"-",Z281,AA281,,AB281,"-",AC281)</f>
        <v>4-11-JRCC-0002</v>
      </c>
      <c r="X281" s="31">
        <v>4</v>
      </c>
      <c r="Y281" s="31" t="s">
        <v>190</v>
      </c>
      <c r="Z281" s="31" t="s">
        <v>339</v>
      </c>
      <c r="AA281" s="31" t="s">
        <v>331</v>
      </c>
      <c r="AB281" s="31"/>
      <c r="AC281" s="31" t="s">
        <v>198</v>
      </c>
      <c r="AD281" s="14"/>
      <c r="AE281" s="31">
        <v>3</v>
      </c>
      <c r="AF281" s="31" t="s">
        <v>189</v>
      </c>
      <c r="AG281" s="31" t="s">
        <v>190</v>
      </c>
      <c r="AH281" s="31">
        <v>422</v>
      </c>
      <c r="AI281" s="31" t="s">
        <v>198</v>
      </c>
      <c r="AJ281" s="14"/>
      <c r="AK281" s="14"/>
      <c r="AL281" s="14" t="s">
        <v>131</v>
      </c>
      <c r="AM281" s="14"/>
      <c r="AN281" s="14" t="s">
        <v>178</v>
      </c>
      <c r="AO281" s="14" t="str">
        <f>CONCATENATE("0055-",B281,"-",C281,"-","4",".",AE281,".",AF281,".",AG281,".",AH281,"-",AL281,".",AN281,"-",AI281)</f>
        <v>0055-CPC-GA1-4.3.3.11.422-ASK2.SB-0002</v>
      </c>
      <c r="AP281" s="14" t="str">
        <f>CONCATENATE("0055-",B281,"-",C281,"-","4",".",AE281,".",AF281,".",AG281,".",AH281,"-",AL281,"-",AN281,"-",AI281,"_",BD281,"_",U281)</f>
        <v>0055-CPC-GA1-4.3.3.11.422-ASK2-SB-0002_A1_ER</v>
      </c>
      <c r="AQ281" s="21" t="s">
        <v>357</v>
      </c>
      <c r="AR281" s="21" t="s">
        <v>362</v>
      </c>
      <c r="AS281" s="21"/>
      <c r="AT281" s="21"/>
      <c r="AU281" s="21" t="s">
        <v>352</v>
      </c>
      <c r="AV281" s="21" t="s">
        <v>368</v>
      </c>
      <c r="AW281" s="21" t="str">
        <f>CONCATENATE(AQ281," ",AS281,CHAR(10),W281,CHAR(10),AU281)</f>
        <v>Cabinet of Data Acquisition and Transmission Device  
4-11-JRCC-0002
Electrical circuits</v>
      </c>
      <c r="AX281" s="21" t="str">
        <f>CONCATENATE(AR281," ",AT281,CHAR(10),W281,CHAR(10),AV281)</f>
        <v>Шкаф УСПД 
4-11-JRCC-0002
Схема электрическая принципиальная</v>
      </c>
      <c r="AY281" s="14"/>
      <c r="AZ281" s="14" t="s">
        <v>798</v>
      </c>
      <c r="BA281" s="14" t="s">
        <v>600</v>
      </c>
      <c r="BB281" s="14" t="str">
        <f t="shared" si="239"/>
        <v>A1</v>
      </c>
      <c r="BC281" s="14" t="str">
        <f t="shared" si="282"/>
        <v>IFR</v>
      </c>
      <c r="BD281" s="14" t="str">
        <f>BB281</f>
        <v>A1</v>
      </c>
      <c r="BE281" s="14"/>
      <c r="BF281" s="14"/>
      <c r="BG281" s="20"/>
      <c r="BH281" s="14"/>
      <c r="BI281" s="14"/>
      <c r="BJ281" s="336">
        <v>44088</v>
      </c>
      <c r="BK281" s="336">
        <f ca="1">IF(BM281&gt;0,BL281,IF(BJ281&lt;TODAY(),TODAY()+10,BJ281))</f>
        <v>44001</v>
      </c>
      <c r="BL281" s="41">
        <v>44001</v>
      </c>
      <c r="BM281" s="14" t="s">
        <v>872</v>
      </c>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336">
        <f>WORKDAY(BJ281,20)</f>
        <v>44116</v>
      </c>
      <c r="CR281" s="336">
        <f ca="1">IF(BM281&gt;0,WORKDAY(BK281,20),"-")</f>
        <v>44029</v>
      </c>
      <c r="CS281" s="336">
        <v>44033</v>
      </c>
      <c r="CT281" s="325" t="s">
        <v>905</v>
      </c>
      <c r="CU281" s="143">
        <v>1</v>
      </c>
      <c r="CV281" s="41">
        <f>WORKDAY(CQ281,10)</f>
        <v>44130</v>
      </c>
      <c r="CW281" s="41">
        <f ca="1">IF(CT281&gt;0,WORKDAY(CR281,10),"-")</f>
        <v>44043</v>
      </c>
      <c r="CX281" s="14"/>
      <c r="CY281" s="14"/>
      <c r="CZ281" s="41" t="str">
        <f>IF(CY281&gt;0,WORKDAY(CV281,10),"-")</f>
        <v>-</v>
      </c>
      <c r="DA281" s="41" t="str">
        <f>IF(CY281&gt;0,WORKDAY(CW281,10),"-")</f>
        <v>-</v>
      </c>
      <c r="DB281" s="14"/>
      <c r="DC281" s="14"/>
      <c r="DD281" s="143"/>
      <c r="DE281" s="41" t="str">
        <f>IF(DC281&gt;0,WORKDAY(CZ281,10),"-")</f>
        <v>-</v>
      </c>
      <c r="DF281" s="41" t="str">
        <f>IF(DC281&gt;0,WORKDAY(DA281,10),"-")</f>
        <v>-</v>
      </c>
      <c r="DG281" s="14"/>
      <c r="DH281" s="14"/>
      <c r="DI281" s="41" t="str">
        <f>IF(DH281&gt;0,WORKDAY(DE281,10),"-")</f>
        <v>-</v>
      </c>
      <c r="DJ281" s="41" t="str">
        <f>IF(DH281&gt;0,WORKDAY(DF281,10),"-")</f>
        <v>-</v>
      </c>
      <c r="DK281" s="14"/>
      <c r="DL281" s="14"/>
      <c r="DM281" s="143"/>
      <c r="DN281" s="41" t="str">
        <f>IF(DL281&gt;0,WORKDAY(DI281,10),"-")</f>
        <v>-</v>
      </c>
      <c r="DO281" s="41" t="str">
        <f>IF(DL281&gt;0,WORKDAY(DJ281,10),"-")</f>
        <v>-</v>
      </c>
      <c r="DP281" s="14"/>
      <c r="DQ281" s="14"/>
      <c r="DR281" s="41" t="str">
        <f>IF(DQ281&gt;0,WORKDAY(DN281,10),"-")</f>
        <v>-</v>
      </c>
      <c r="DS281" s="41" t="str">
        <f>IF(DQ281&gt;0,WORKDAY(DO281,10),"-")</f>
        <v>-</v>
      </c>
      <c r="DT281" s="14"/>
      <c r="DU281" s="14"/>
      <c r="DV281" s="205"/>
      <c r="DW281" s="41" t="str">
        <f>IF(DU281&gt;0,WORKDAY(DR281,10),"-")</f>
        <v>-</v>
      </c>
      <c r="DX281" s="41" t="str">
        <f>IF(DU281&gt;0,WORKDAY(DS281,10),"-")</f>
        <v>-</v>
      </c>
      <c r="DY281" s="14"/>
      <c r="DZ281" s="14"/>
      <c r="EA281" s="41" t="str">
        <f>IF(DZ281&gt;0,WORKDAY(DW281,10),"-")</f>
        <v>-</v>
      </c>
      <c r="EB281" s="41" t="str">
        <f>IF(DZ281&gt;0,WORKDAY(DX281,10),"-")</f>
        <v>-</v>
      </c>
      <c r="EC281" s="14"/>
      <c r="ED281" s="14"/>
      <c r="EE281" s="205"/>
      <c r="EF281" s="41" t="str">
        <f>IF(ED281&gt;0,WORKDAY(EA281,10),"-")</f>
        <v>-</v>
      </c>
      <c r="EG281" s="41" t="str">
        <f>IF(ED281&gt;0,WORKDAY(EB281,10),"-")</f>
        <v>-</v>
      </c>
      <c r="EH281" s="14"/>
      <c r="EI281" s="14"/>
      <c r="EJ281" s="41" t="str">
        <f>IF(EI281&gt;0,WORKDAY(EF281,10),"-")</f>
        <v>-</v>
      </c>
      <c r="EK281" s="41" t="str">
        <f>IF(EI281&gt;0,WORKDAY(EG281,10),"-")</f>
        <v>-</v>
      </c>
      <c r="EL281" s="14"/>
      <c r="EM281" s="14"/>
      <c r="EN281" s="205"/>
      <c r="EO281" s="41" t="str">
        <f>IF(EM281&gt;0,WORKDAY(EJ281,10),"-")</f>
        <v>-</v>
      </c>
      <c r="EP281" s="41" t="str">
        <f>IF(EM281&gt;0,WORKDAY(EK281,10),"-")</f>
        <v>-</v>
      </c>
      <c r="EQ281" s="14"/>
      <c r="ER281" s="14"/>
      <c r="ES281" s="41" t="str">
        <f>IF(ER281&gt;0,WORKDAY(EO281,10),"-")</f>
        <v>-</v>
      </c>
      <c r="ET281" s="41" t="str">
        <f>IF(ER281&gt;0,WORKDAY(EP281,10),"-")</f>
        <v>-</v>
      </c>
      <c r="EU281" s="14"/>
      <c r="EV281" s="14"/>
      <c r="EW281" s="205"/>
      <c r="EX281" s="41" t="str">
        <f>IF(EV281&gt;0,WORKDAY(ES281,10),"-")</f>
        <v>-</v>
      </c>
      <c r="EY281" s="41" t="str">
        <f>IF(EV281&gt;0,WORKDAY(ET281,10),"-")</f>
        <v>-</v>
      </c>
      <c r="EZ281" s="14"/>
      <c r="FA281" s="14"/>
      <c r="FB281" s="41" t="str">
        <f>IF(FA281&gt;0,WORKDAY(EX281,10),"-")</f>
        <v>-</v>
      </c>
      <c r="FC281" s="41" t="str">
        <f>IF(FA281&gt;0,WORKDAY(EY281,10),"-")</f>
        <v>-</v>
      </c>
      <c r="FD281" s="14"/>
      <c r="FE281" s="14"/>
      <c r="FF281" s="295"/>
      <c r="FG281" s="41">
        <v>43624</v>
      </c>
      <c r="FH281" s="41">
        <f ca="1">IF(BK281&gt;0,IF(DH281&gt;0,WORKDAY(DG281,20),IF(CY281&gt;0,WORKDAY(CX281,30),IF(CT281&gt;0,WORKDAY(CS281,40),FG281))),"-")</f>
        <v>44089</v>
      </c>
      <c r="FI281" s="41"/>
      <c r="FJ281" s="14"/>
      <c r="FK281" s="41" t="str">
        <f>IF(FJ281&gt;0,WORKDAY(FG281,10),"-")</f>
        <v>-</v>
      </c>
      <c r="FL281" s="41" t="str">
        <f>IF(FJ281&gt;0,WORKDAY(FH281,10),"-")</f>
        <v>-</v>
      </c>
      <c r="FM281" s="14"/>
      <c r="FN281" s="14"/>
      <c r="FO281" s="143"/>
      <c r="FP281" s="41">
        <v>43624</v>
      </c>
      <c r="FQ281" s="41" t="str">
        <f>IF(BT281&gt;0,IF(DQ281&gt;0,WORKDAY(DP281,20),IF(DH281&gt;0,WORKDAY(DG281,30),IF(DC281&gt;0,WORKDAY(DB281,40),FP281))),"-")</f>
        <v>-</v>
      </c>
      <c r="FR281" s="14"/>
      <c r="FS281" s="14"/>
      <c r="FT281" s="41" t="str">
        <f>IF(FS281&gt;0,WORKDAY(FP281,10),"-")</f>
        <v>-</v>
      </c>
      <c r="FU281" s="41" t="str">
        <f>IF(FS281&gt;0,WORKDAY(FQ281,10),"-")</f>
        <v>-</v>
      </c>
      <c r="FV281" s="14"/>
      <c r="FW281" s="14"/>
      <c r="FX281" s="205"/>
      <c r="FY281" s="41">
        <v>43624</v>
      </c>
      <c r="FZ281" s="41" t="str">
        <f>IF(CC281&gt;0,IF(DZ281&gt;0,WORKDAY(DY281,20),IF(DQ281&gt;0,WORKDAY(DP281,30),IF(DL281&gt;0,WORKDAY(DK281,40),FY281))),"-")</f>
        <v>-</v>
      </c>
      <c r="GA281" s="14"/>
      <c r="GB281" s="14"/>
      <c r="GC281" s="41" t="str">
        <f>IF(GB281&gt;0,WORKDAY(FY281,10),"-")</f>
        <v>-</v>
      </c>
      <c r="GD281" s="41" t="str">
        <f>IF(GB281&gt;0,WORKDAY(FZ281,10),"-")</f>
        <v>-</v>
      </c>
      <c r="GE281" s="14"/>
      <c r="GF281" s="14"/>
      <c r="GG281" s="205"/>
      <c r="GH281" s="41"/>
      <c r="GI281" s="41"/>
      <c r="GJ281" s="14"/>
      <c r="GK281" s="14"/>
      <c r="GL281" s="41" t="str">
        <f>IF(GK281&gt;0,WORKDAY(GH281,10),"-")</f>
        <v>-</v>
      </c>
      <c r="GM281" s="41" t="str">
        <f>IF(GK281&gt;0,WORKDAY(GI281,10),"-")</f>
        <v>-</v>
      </c>
      <c r="GN281" s="14"/>
      <c r="GO281" s="14"/>
      <c r="GP281" s="228"/>
      <c r="GQ281" s="295"/>
      <c r="GR281" s="295"/>
      <c r="GS281" s="295"/>
      <c r="GT281" s="295"/>
      <c r="GU281" s="295"/>
      <c r="GV281" s="295"/>
      <c r="GW281" s="295"/>
      <c r="GX281" s="295"/>
      <c r="GY281" s="295"/>
      <c r="GZ281" s="147"/>
      <c r="HA281" s="143">
        <f t="shared" ca="1" si="258"/>
        <v>1</v>
      </c>
      <c r="HB281" s="44">
        <f t="shared" ca="1" si="259"/>
        <v>1.3819095477386936E-3</v>
      </c>
      <c r="HC281" s="44">
        <f t="shared" ca="1" si="260"/>
        <v>2.5125628140703518E-3</v>
      </c>
      <c r="HD281" s="44">
        <f t="shared" ca="1" si="261"/>
        <v>2.2357723577235778E-3</v>
      </c>
      <c r="HE281" s="44">
        <f t="shared" ca="1" si="262"/>
        <v>4.0650406504065045E-3</v>
      </c>
      <c r="HF281" s="44"/>
      <c r="HG281" s="44"/>
      <c r="HH281" s="261"/>
      <c r="HI281" s="14" t="str">
        <f t="shared" si="263"/>
        <v>GA</v>
      </c>
      <c r="HJ281" s="41">
        <f t="shared" si="264"/>
        <v>44001</v>
      </c>
      <c r="HK281" s="267" t="str">
        <f t="shared" si="265"/>
        <v>A1</v>
      </c>
      <c r="HL281" s="268" t="str">
        <f t="shared" si="266"/>
        <v>0055-P2-GA1-CPC-TRM-00507</v>
      </c>
      <c r="HM281" s="320">
        <v>1</v>
      </c>
      <c r="HN281" t="s">
        <v>843</v>
      </c>
      <c r="HO281" s="351">
        <f t="shared" si="267"/>
        <v>1</v>
      </c>
      <c r="HP281" s="351" t="str">
        <f t="shared" si="268"/>
        <v>не выгружено 00</v>
      </c>
      <c r="HQ281" s="351" t="str">
        <f t="shared" si="269"/>
        <v>выгружено A1</v>
      </c>
      <c r="HR281" s="351">
        <f t="shared" si="270"/>
        <v>1</v>
      </c>
      <c r="HS281" s="351" t="b">
        <f t="shared" si="271"/>
        <v>0</v>
      </c>
      <c r="HT281" s="351" t="str">
        <f t="shared" si="272"/>
        <v>Выпустить в 00</v>
      </c>
      <c r="HU281" s="351" t="str">
        <f t="shared" si="273"/>
        <v>0055-P2-CPC-GA1-TRM-00409</v>
      </c>
      <c r="HV281" s="351">
        <f t="shared" si="274"/>
        <v>44001</v>
      </c>
      <c r="HW281" s="351" t="str">
        <f t="shared" si="275"/>
        <v>0055-P2-CPC-GA1-TRM-00409</v>
      </c>
      <c r="HX281" s="351">
        <f t="shared" si="276"/>
        <v>44033</v>
      </c>
      <c r="HY281" s="364"/>
      <c r="HZ281" s="361" t="str">
        <f t="shared" si="277"/>
        <v>выгружено</v>
      </c>
      <c r="IA281" s="361" t="str">
        <f t="shared" si="278"/>
        <v>A1</v>
      </c>
      <c r="IB281" s="361">
        <f t="shared" si="279"/>
        <v>1</v>
      </c>
      <c r="IC281" s="361">
        <f t="shared" si="280"/>
        <v>1</v>
      </c>
      <c r="ID281" s="351" t="str">
        <f t="shared" si="281"/>
        <v>1</v>
      </c>
      <c r="IE281" s="351" t="s">
        <v>894</v>
      </c>
      <c r="IF281" s="356">
        <v>1</v>
      </c>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row>
    <row r="282" spans="1:287" s="1" customFormat="1" ht="42.75" customHeight="1">
      <c r="A282" s="15"/>
      <c r="B282" s="31" t="s">
        <v>164</v>
      </c>
      <c r="C282" s="31" t="s">
        <v>165</v>
      </c>
      <c r="D282" s="14"/>
      <c r="E282" s="14"/>
      <c r="F282" s="14"/>
      <c r="G282" s="14"/>
      <c r="H282" s="14" t="s">
        <v>723</v>
      </c>
      <c r="I282" s="14" t="s">
        <v>724</v>
      </c>
      <c r="J282" s="14"/>
      <c r="K282" s="14"/>
      <c r="L282" s="14"/>
      <c r="M282" s="14"/>
      <c r="N282" s="14"/>
      <c r="O282" s="14"/>
      <c r="P282" s="14" t="s">
        <v>727</v>
      </c>
      <c r="Q282" s="14" t="s">
        <v>728</v>
      </c>
      <c r="R282" s="14" t="s">
        <v>211</v>
      </c>
      <c r="S282" s="14" t="s">
        <v>402</v>
      </c>
      <c r="T282" s="14" t="s">
        <v>405</v>
      </c>
      <c r="U282" s="14" t="s">
        <v>166</v>
      </c>
      <c r="V282" s="14"/>
      <c r="W282" s="31" t="str">
        <f>CONCATENATE(X282,"-",Y282,"-",Z282,AA282,,AB282,"-",AC282)</f>
        <v>4-11-JRCC-0002</v>
      </c>
      <c r="X282" s="31">
        <v>4</v>
      </c>
      <c r="Y282" s="31" t="s">
        <v>190</v>
      </c>
      <c r="Z282" s="31" t="s">
        <v>339</v>
      </c>
      <c r="AA282" s="31" t="s">
        <v>331</v>
      </c>
      <c r="AB282" s="31"/>
      <c r="AC282" s="31" t="s">
        <v>198</v>
      </c>
      <c r="AD282" s="14"/>
      <c r="AE282" s="31">
        <v>3</v>
      </c>
      <c r="AF282" s="31" t="s">
        <v>189</v>
      </c>
      <c r="AG282" s="31" t="s">
        <v>190</v>
      </c>
      <c r="AH282" s="31">
        <v>422</v>
      </c>
      <c r="AI282" s="31" t="s">
        <v>198</v>
      </c>
      <c r="AJ282" s="14"/>
      <c r="AK282" s="14"/>
      <c r="AL282" s="14" t="s">
        <v>131</v>
      </c>
      <c r="AM282" s="14"/>
      <c r="AN282" s="14" t="s">
        <v>675</v>
      </c>
      <c r="AO282" s="14" t="str">
        <f>CONCATENATE("0055-",B282,"-",C282,"-","4",".",AE282,".",AF282,".",AG282,".",AH282,"-",AL282,".",AN282,"-",AI282)</f>
        <v>0055-CPC-GA1-4.3.3.11.422-ASK2.JH-0002</v>
      </c>
      <c r="AP282" s="14" t="str">
        <f>CONCATENATE("0055-",B282,"-",C282,"-","4",".",AE282,".",AF282,".",AG282,".",AH282,"-",AL282,"-",AN282,"-",AI282,"_",BD282,"_",U282)</f>
        <v>0055-CPC-GA1-4.3.3.11.422-ASK2-JH-0002_00_ER</v>
      </c>
      <c r="AQ282" s="21" t="s">
        <v>357</v>
      </c>
      <c r="AR282" s="21" t="s">
        <v>362</v>
      </c>
      <c r="AS282" s="21"/>
      <c r="AT282" s="21"/>
      <c r="AU282" s="21" t="s">
        <v>315</v>
      </c>
      <c r="AV282" s="21" t="s">
        <v>316</v>
      </c>
      <c r="AW282" s="21" t="str">
        <f>CONCATENATE(AQ282," ",AS282,CHAR(10),W282,CHAR(10),AU282)</f>
        <v>Cabinet of Data Acquisition and Transmission Device  
4-11-JRCC-0002
Passport</v>
      </c>
      <c r="AX282" s="21" t="str">
        <f>CONCATENATE(AR282," ",AT282,CHAR(10),W282,CHAR(10),AV282)</f>
        <v>Шкаф УСПД 
4-11-JRCC-0002
Паспорт</v>
      </c>
      <c r="AY282" s="14"/>
      <c r="AZ282" s="14" t="s">
        <v>798</v>
      </c>
      <c r="BA282" s="14" t="s">
        <v>600</v>
      </c>
      <c r="BB282" s="14" t="str">
        <f t="shared" si="239"/>
        <v>00</v>
      </c>
      <c r="BC282" s="14" t="str">
        <f t="shared" si="282"/>
        <v>IFU</v>
      </c>
      <c r="BD282" s="14" t="str">
        <f>BB282</f>
        <v>00</v>
      </c>
      <c r="BE282" s="14"/>
      <c r="BF282" s="14"/>
      <c r="BG282" s="20"/>
      <c r="BH282" s="14"/>
      <c r="BI282" s="14"/>
      <c r="BJ282" s="336">
        <v>44088</v>
      </c>
      <c r="BK282" s="336">
        <f ca="1">IF(BM282&gt;0,BL282,IF(BJ282&lt;TODAY(),TODAY()+10,BJ282))</f>
        <v>43997</v>
      </c>
      <c r="BL282" s="41">
        <v>43997</v>
      </c>
      <c r="BM282" s="14" t="s">
        <v>866</v>
      </c>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336">
        <f>WORKDAY(BJ282,20)</f>
        <v>44116</v>
      </c>
      <c r="CR282" s="336">
        <f ca="1">IF(BM282&gt;0,WORKDAY(BK282,20),"-")</f>
        <v>44025</v>
      </c>
      <c r="CS282" s="336">
        <v>44013</v>
      </c>
      <c r="CT282" s="325" t="s">
        <v>903</v>
      </c>
      <c r="CU282" s="143">
        <v>3</v>
      </c>
      <c r="CV282" s="41">
        <f>WORKDAY(CQ282,10)</f>
        <v>44130</v>
      </c>
      <c r="CW282" s="41">
        <f ca="1">IF(CT282&gt;0,WORKDAY(CR282,10),"-")</f>
        <v>44039</v>
      </c>
      <c r="CX282" s="14"/>
      <c r="CY282" s="14"/>
      <c r="CZ282" s="41" t="str">
        <f>IF(CY282&gt;0,WORKDAY(CV282,10),"-")</f>
        <v>-</v>
      </c>
      <c r="DA282" s="41" t="str">
        <f>IF(CY282&gt;0,WORKDAY(CW282,10),"-")</f>
        <v>-</v>
      </c>
      <c r="DB282" s="14"/>
      <c r="DC282" s="14"/>
      <c r="DD282" s="143"/>
      <c r="DE282" s="41" t="str">
        <f>IF(DC282&gt;0,WORKDAY(CZ282,10),"-")</f>
        <v>-</v>
      </c>
      <c r="DF282" s="41" t="str">
        <f>IF(DC282&gt;0,WORKDAY(DA282,10),"-")</f>
        <v>-</v>
      </c>
      <c r="DG282" s="14"/>
      <c r="DH282" s="14"/>
      <c r="DI282" s="41" t="str">
        <f>IF(DH282&gt;0,WORKDAY(DE282,10),"-")</f>
        <v>-</v>
      </c>
      <c r="DJ282" s="41" t="str">
        <f>IF(DH282&gt;0,WORKDAY(DF282,10),"-")</f>
        <v>-</v>
      </c>
      <c r="DK282" s="14"/>
      <c r="DL282" s="14"/>
      <c r="DM282" s="143"/>
      <c r="DN282" s="41" t="str">
        <f>IF(DL282&gt;0,WORKDAY(DI282,10),"-")</f>
        <v>-</v>
      </c>
      <c r="DO282" s="41" t="str">
        <f>IF(DL282&gt;0,WORKDAY(DJ282,10),"-")</f>
        <v>-</v>
      </c>
      <c r="DP282" s="14"/>
      <c r="DQ282" s="14"/>
      <c r="DR282" s="41" t="str">
        <f>IF(DQ282&gt;0,WORKDAY(DN282,10),"-")</f>
        <v>-</v>
      </c>
      <c r="DS282" s="41" t="str">
        <f>IF(DQ282&gt;0,WORKDAY(DO282,10),"-")</f>
        <v>-</v>
      </c>
      <c r="DT282" s="14"/>
      <c r="DU282" s="14"/>
      <c r="DV282" s="205"/>
      <c r="DW282" s="41" t="str">
        <f>IF(DU282&gt;0,WORKDAY(DR282,10),"-")</f>
        <v>-</v>
      </c>
      <c r="DX282" s="41" t="str">
        <f>IF(DU282&gt;0,WORKDAY(DS282,10),"-")</f>
        <v>-</v>
      </c>
      <c r="DY282" s="14"/>
      <c r="DZ282" s="14"/>
      <c r="EA282" s="41" t="str">
        <f>IF(DZ282&gt;0,WORKDAY(DW282,10),"-")</f>
        <v>-</v>
      </c>
      <c r="EB282" s="41" t="str">
        <f>IF(DZ282&gt;0,WORKDAY(DX282,10),"-")</f>
        <v>-</v>
      </c>
      <c r="EC282" s="14"/>
      <c r="ED282" s="14"/>
      <c r="EE282" s="205"/>
      <c r="EF282" s="41" t="str">
        <f>IF(ED282&gt;0,WORKDAY(EA282,10),"-")</f>
        <v>-</v>
      </c>
      <c r="EG282" s="41" t="str">
        <f>IF(ED282&gt;0,WORKDAY(EB282,10),"-")</f>
        <v>-</v>
      </c>
      <c r="EH282" s="14"/>
      <c r="EI282" s="14"/>
      <c r="EJ282" s="41" t="str">
        <f>IF(EI282&gt;0,WORKDAY(EF282,10),"-")</f>
        <v>-</v>
      </c>
      <c r="EK282" s="41" t="str">
        <f>IF(EI282&gt;0,WORKDAY(EG282,10),"-")</f>
        <v>-</v>
      </c>
      <c r="EL282" s="14"/>
      <c r="EM282" s="14"/>
      <c r="EN282" s="205"/>
      <c r="EO282" s="41" t="str">
        <f>IF(EM282&gt;0,WORKDAY(EJ282,10),"-")</f>
        <v>-</v>
      </c>
      <c r="EP282" s="41" t="str">
        <f>IF(EM282&gt;0,WORKDAY(EK282,10),"-")</f>
        <v>-</v>
      </c>
      <c r="EQ282" s="14"/>
      <c r="ER282" s="14"/>
      <c r="ES282" s="41" t="str">
        <f>IF(ER282&gt;0,WORKDAY(EO282,10),"-")</f>
        <v>-</v>
      </c>
      <c r="ET282" s="41" t="str">
        <f>IF(ER282&gt;0,WORKDAY(EP282,10),"-")</f>
        <v>-</v>
      </c>
      <c r="EU282" s="14"/>
      <c r="EV282" s="14"/>
      <c r="EW282" s="205"/>
      <c r="EX282" s="41" t="str">
        <f>IF(EV282&gt;0,WORKDAY(ES282,10),"-")</f>
        <v>-</v>
      </c>
      <c r="EY282" s="41" t="str">
        <f>IF(EV282&gt;0,WORKDAY(ET282,10),"-")</f>
        <v>-</v>
      </c>
      <c r="EZ282" s="14"/>
      <c r="FA282" s="14"/>
      <c r="FB282" s="41" t="str">
        <f>IF(FA282&gt;0,WORKDAY(EX282,10),"-")</f>
        <v>-</v>
      </c>
      <c r="FC282" s="41" t="str">
        <f>IF(FA282&gt;0,WORKDAY(EY282,10),"-")</f>
        <v>-</v>
      </c>
      <c r="FD282" s="14"/>
      <c r="FE282" s="14"/>
      <c r="FF282" s="295"/>
      <c r="FG282" s="41">
        <v>43624</v>
      </c>
      <c r="FH282" s="41">
        <f ca="1">IF(BK282&gt;0,IF(DH282&gt;0,WORKDAY(DG282,20),IF(CY282&gt;0,WORKDAY(CX282,30),IF(CT282&gt;0,WORKDAY(CS282,40),FG282))),"-")</f>
        <v>44069</v>
      </c>
      <c r="FI282" s="14">
        <v>44088</v>
      </c>
      <c r="FJ282" s="14" t="s">
        <v>924</v>
      </c>
      <c r="FK282" s="41">
        <f>IF(FJ282&gt;0,WORKDAY(FG282,10),"-")</f>
        <v>43637</v>
      </c>
      <c r="FL282" s="41">
        <f ca="1">IF(FJ282&gt;0,WORKDAY(FH282,10),"-")</f>
        <v>44083</v>
      </c>
      <c r="FM282" s="14"/>
      <c r="FN282" s="14"/>
      <c r="FO282" s="143"/>
      <c r="FP282" s="41">
        <v>43624</v>
      </c>
      <c r="FQ282" s="41" t="str">
        <f>IF(BT282&gt;0,IF(DQ282&gt;0,WORKDAY(DP282,20),IF(DH282&gt;0,WORKDAY(DG282,30),IF(DC282&gt;0,WORKDAY(DB282,40),FP282))),"-")</f>
        <v>-</v>
      </c>
      <c r="FR282" s="14"/>
      <c r="FS282" s="14"/>
      <c r="FT282" s="41" t="str">
        <f>IF(FS282&gt;0,WORKDAY(FP282,10),"-")</f>
        <v>-</v>
      </c>
      <c r="FU282" s="41" t="str">
        <f>IF(FS282&gt;0,WORKDAY(FQ282,10),"-")</f>
        <v>-</v>
      </c>
      <c r="FV282" s="14"/>
      <c r="FW282" s="14"/>
      <c r="FX282" s="205"/>
      <c r="FY282" s="41">
        <v>43624</v>
      </c>
      <c r="FZ282" s="41" t="str">
        <f>IF(CC282&gt;0,IF(DZ282&gt;0,WORKDAY(DY282,20),IF(DQ282&gt;0,WORKDAY(DP282,30),IF(DL282&gt;0,WORKDAY(DK282,40),FY282))),"-")</f>
        <v>-</v>
      </c>
      <c r="GA282" s="14"/>
      <c r="GB282" s="14"/>
      <c r="GC282" s="41" t="str">
        <f>IF(GB282&gt;0,WORKDAY(FY282,10),"-")</f>
        <v>-</v>
      </c>
      <c r="GD282" s="41" t="str">
        <f>IF(GB282&gt;0,WORKDAY(FZ282,10),"-")</f>
        <v>-</v>
      </c>
      <c r="GE282" s="14"/>
      <c r="GF282" s="14"/>
      <c r="GG282" s="205"/>
      <c r="GH282" s="41"/>
      <c r="GI282" s="41"/>
      <c r="GJ282" s="14"/>
      <c r="GK282" s="14"/>
      <c r="GL282" s="41" t="str">
        <f>IF(GK282&gt;0,WORKDAY(GH282,10),"-")</f>
        <v>-</v>
      </c>
      <c r="GM282" s="41" t="str">
        <f>IF(GK282&gt;0,WORKDAY(GI282,10),"-")</f>
        <v>-</v>
      </c>
      <c r="GN282" s="14"/>
      <c r="GO282" s="14"/>
      <c r="GP282" s="228"/>
      <c r="GQ282" s="295"/>
      <c r="GR282" s="295"/>
      <c r="GS282" s="295"/>
      <c r="GT282" s="295"/>
      <c r="GU282" s="295"/>
      <c r="GV282" s="295"/>
      <c r="GW282" s="295"/>
      <c r="GX282" s="295"/>
      <c r="GY282" s="295"/>
      <c r="GZ282" s="147"/>
      <c r="HA282" s="143">
        <f t="shared" ca="1" si="258"/>
        <v>1</v>
      </c>
      <c r="HB282" s="44">
        <f t="shared" ca="1" si="259"/>
        <v>2.5125628140703518E-3</v>
      </c>
      <c r="HC282" s="44">
        <f t="shared" ca="1" si="260"/>
        <v>2.5125628140703518E-3</v>
      </c>
      <c r="HD282" s="44">
        <f t="shared" ca="1" si="261"/>
        <v>4.0650406504065045E-3</v>
      </c>
      <c r="HE282" s="44">
        <f t="shared" ca="1" si="262"/>
        <v>4.0650406504065045E-3</v>
      </c>
      <c r="HF282" s="44"/>
      <c r="HG282" s="44"/>
      <c r="HH282" s="261"/>
      <c r="HI282" s="14" t="str">
        <f t="shared" si="263"/>
        <v>rev. 00</v>
      </c>
      <c r="HJ282" s="41">
        <f t="shared" si="264"/>
        <v>44088</v>
      </c>
      <c r="HK282" s="267" t="str">
        <f t="shared" si="265"/>
        <v>00</v>
      </c>
      <c r="HL282" s="268" t="str">
        <f t="shared" si="266"/>
        <v>0055-P2-CPC-GA1-TRM-00581</v>
      </c>
      <c r="HM282" s="320">
        <v>1</v>
      </c>
      <c r="HN282" t="s">
        <v>843</v>
      </c>
      <c r="HO282" s="351">
        <f t="shared" si="267"/>
        <v>3</v>
      </c>
      <c r="HP282" s="351" t="str">
        <f t="shared" si="268"/>
        <v>ожидание 00</v>
      </c>
      <c r="HQ282" s="351" t="str">
        <f t="shared" si="269"/>
        <v>выгружено 00</v>
      </c>
      <c r="HR282" s="351" t="str">
        <f t="shared" si="270"/>
        <v>ожидание 00</v>
      </c>
      <c r="HS282" s="351" t="b">
        <f t="shared" si="271"/>
        <v>0</v>
      </c>
      <c r="HT282" s="351" t="str">
        <f t="shared" si="272"/>
        <v>ожидание замечаний</v>
      </c>
      <c r="HU282" s="351" t="str">
        <f t="shared" si="273"/>
        <v>0055-P2-CPC-GA1-TRM-00396</v>
      </c>
      <c r="HV282" s="351">
        <f t="shared" si="274"/>
        <v>44088</v>
      </c>
      <c r="HW282" s="351" t="str">
        <f t="shared" si="275"/>
        <v>ожидание 00</v>
      </c>
      <c r="HX282" s="351" t="str">
        <f t="shared" si="276"/>
        <v>ожидание 00</v>
      </c>
      <c r="HY282" s="364"/>
      <c r="HZ282" s="361" t="str">
        <f t="shared" si="277"/>
        <v>выгружено</v>
      </c>
      <c r="IA282" s="361" t="str">
        <f t="shared" si="278"/>
        <v>00</v>
      </c>
      <c r="IB282" s="361" t="str">
        <f t="shared" si="279"/>
        <v>ожидание замечаний к ревизии</v>
      </c>
      <c r="IC282" s="361" t="str">
        <f t="shared" si="280"/>
        <v>00</v>
      </c>
      <c r="ID282" s="351" t="str">
        <f t="shared" si="281"/>
        <v>1</v>
      </c>
      <c r="IE282" s="351" t="s">
        <v>894</v>
      </c>
      <c r="IF282" s="356">
        <v>1</v>
      </c>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row>
    <row r="283" spans="1:287" s="27" customFormat="1" ht="15" customHeight="1">
      <c r="A283" s="15"/>
      <c r="B283" s="32"/>
      <c r="C283" s="32"/>
      <c r="D283" s="26"/>
      <c r="E283" s="26"/>
      <c r="F283" s="26"/>
      <c r="G283" s="26"/>
      <c r="H283" s="26"/>
      <c r="I283" s="26"/>
      <c r="J283" s="26"/>
      <c r="K283" s="26"/>
      <c r="L283" s="26"/>
      <c r="M283" s="26"/>
      <c r="N283" s="26"/>
      <c r="O283" s="26"/>
      <c r="P283" s="26"/>
      <c r="Q283" s="26"/>
      <c r="R283" s="26"/>
      <c r="S283" s="26"/>
      <c r="T283" s="26"/>
      <c r="U283" s="26"/>
      <c r="V283" s="26"/>
      <c r="W283" s="32"/>
      <c r="X283" s="32"/>
      <c r="Y283" s="32"/>
      <c r="Z283" s="32"/>
      <c r="AA283" s="32"/>
      <c r="AB283" s="32"/>
      <c r="AC283" s="32"/>
      <c r="AD283" s="26"/>
      <c r="AE283" s="32"/>
      <c r="AF283" s="32"/>
      <c r="AG283" s="32"/>
      <c r="AH283" s="32"/>
      <c r="AI283" s="32"/>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341"/>
      <c r="BK283" s="341"/>
      <c r="BL283" s="163"/>
      <c r="BM283" s="26"/>
      <c r="BN283" s="26"/>
      <c r="BO283" s="26"/>
      <c r="BP283" s="26"/>
      <c r="BQ283" s="26"/>
      <c r="BR283" s="26"/>
      <c r="BS283" s="26"/>
      <c r="BT283" s="26"/>
      <c r="BU283" s="26"/>
      <c r="BV283" s="26"/>
      <c r="BW283" s="26"/>
      <c r="BX283" s="26"/>
      <c r="BY283" s="26"/>
      <c r="BZ283" s="26"/>
      <c r="CA283" s="26"/>
      <c r="CB283" s="26"/>
      <c r="CC283" s="26"/>
      <c r="CD283" s="26"/>
      <c r="CE283" s="26"/>
      <c r="CF283" s="26"/>
      <c r="CG283" s="26"/>
      <c r="CH283" s="26"/>
      <c r="CI283" s="26"/>
      <c r="CJ283" s="26"/>
      <c r="CK283" s="26"/>
      <c r="CL283" s="26"/>
      <c r="CM283" s="26"/>
      <c r="CN283" s="26"/>
      <c r="CO283" s="26"/>
      <c r="CP283" s="26"/>
      <c r="CQ283" s="338"/>
      <c r="CR283" s="338"/>
      <c r="CS283" s="338"/>
      <c r="CT283" s="326"/>
      <c r="CU283" s="219"/>
      <c r="CV283" s="26"/>
      <c r="CW283" s="26"/>
      <c r="CX283" s="26"/>
      <c r="CY283" s="26"/>
      <c r="CZ283" s="26"/>
      <c r="DA283" s="26"/>
      <c r="DB283" s="26"/>
      <c r="DC283" s="26"/>
      <c r="DD283" s="219"/>
      <c r="DE283" s="26"/>
      <c r="DF283" s="26"/>
      <c r="DG283" s="26"/>
      <c r="DH283" s="26"/>
      <c r="DI283" s="26"/>
      <c r="DJ283" s="26"/>
      <c r="DK283" s="26"/>
      <c r="DL283" s="26"/>
      <c r="DM283" s="219"/>
      <c r="DN283" s="26"/>
      <c r="DO283" s="26"/>
      <c r="DP283" s="26"/>
      <c r="DQ283" s="26"/>
      <c r="DR283" s="26"/>
      <c r="DS283" s="26"/>
      <c r="DT283" s="26"/>
      <c r="DU283" s="26"/>
      <c r="DV283" s="229"/>
      <c r="DW283" s="26"/>
      <c r="DX283" s="26"/>
      <c r="DY283" s="26"/>
      <c r="DZ283" s="26"/>
      <c r="EA283" s="26"/>
      <c r="EB283" s="26"/>
      <c r="EC283" s="26"/>
      <c r="ED283" s="26"/>
      <c r="EE283" s="229"/>
      <c r="EF283" s="26"/>
      <c r="EG283" s="26"/>
      <c r="EH283" s="26"/>
      <c r="EI283" s="26"/>
      <c r="EJ283" s="26"/>
      <c r="EK283" s="26"/>
      <c r="EL283" s="26"/>
      <c r="EM283" s="26"/>
      <c r="EN283" s="229"/>
      <c r="EO283" s="26"/>
      <c r="EP283" s="26"/>
      <c r="EQ283" s="26"/>
      <c r="ER283" s="26"/>
      <c r="ES283" s="26"/>
      <c r="ET283" s="26"/>
      <c r="EU283" s="26"/>
      <c r="EV283" s="26"/>
      <c r="EW283" s="229"/>
      <c r="EX283" s="26"/>
      <c r="EY283" s="26"/>
      <c r="EZ283" s="26"/>
      <c r="FA283" s="26"/>
      <c r="FB283" s="26"/>
      <c r="FC283" s="26"/>
      <c r="FD283" s="26"/>
      <c r="FE283" s="26"/>
      <c r="FF283" s="229"/>
      <c r="FG283" s="26"/>
      <c r="FH283" s="26"/>
      <c r="FI283" s="26"/>
      <c r="FJ283" s="26"/>
      <c r="FK283" s="26"/>
      <c r="FL283" s="26"/>
      <c r="FM283" s="26"/>
      <c r="FN283" s="26"/>
      <c r="FO283" s="219"/>
      <c r="FP283" s="26"/>
      <c r="FQ283" s="26"/>
      <c r="FR283" s="26"/>
      <c r="FS283" s="26"/>
      <c r="FT283" s="26"/>
      <c r="FU283" s="26"/>
      <c r="FV283" s="26"/>
      <c r="FW283" s="26"/>
      <c r="FX283" s="229"/>
      <c r="FY283" s="26"/>
      <c r="FZ283" s="26"/>
      <c r="GA283" s="26"/>
      <c r="GB283" s="26"/>
      <c r="GC283" s="26"/>
      <c r="GD283" s="26"/>
      <c r="GE283" s="26"/>
      <c r="GF283" s="26"/>
      <c r="GG283" s="229"/>
      <c r="GH283" s="26"/>
      <c r="GI283" s="26"/>
      <c r="GJ283" s="26"/>
      <c r="GK283" s="26"/>
      <c r="GL283" s="26"/>
      <c r="GM283" s="26"/>
      <c r="GN283" s="26"/>
      <c r="GO283" s="26"/>
      <c r="GP283" s="229"/>
      <c r="GQ283" s="229"/>
      <c r="GR283" s="229"/>
      <c r="GS283" s="229"/>
      <c r="GT283" s="229"/>
      <c r="GU283" s="229"/>
      <c r="GV283" s="229"/>
      <c r="GW283" s="229"/>
      <c r="GX283" s="229"/>
      <c r="GY283" s="229"/>
      <c r="GZ283" s="229"/>
      <c r="HA283" s="143">
        <f t="shared" si="258"/>
        <v>0</v>
      </c>
      <c r="HB283" s="44">
        <f t="shared" si="259"/>
        <v>0</v>
      </c>
      <c r="HC283" s="44"/>
      <c r="HD283" s="44">
        <f t="shared" si="261"/>
        <v>0</v>
      </c>
      <c r="HE283" s="44">
        <f t="shared" si="262"/>
        <v>0</v>
      </c>
      <c r="HF283" s="44"/>
      <c r="HG283" s="26"/>
      <c r="HH283" s="262"/>
      <c r="HI283" s="14" t="str">
        <f t="shared" si="263"/>
        <v>не выпущено</v>
      </c>
      <c r="HJ283" s="41" t="str">
        <f t="shared" si="264"/>
        <v>-</v>
      </c>
      <c r="HK283" s="267" t="str">
        <f t="shared" si="265"/>
        <v>-</v>
      </c>
      <c r="HL283" s="268" t="str">
        <f t="shared" si="266"/>
        <v>-</v>
      </c>
      <c r="HM283" s="320">
        <v>1</v>
      </c>
      <c r="HN283"/>
      <c r="HO283" s="351" t="str">
        <f t="shared" si="267"/>
        <v>---/---</v>
      </c>
      <c r="HP283" s="351" t="str">
        <f t="shared" si="268"/>
        <v>---/---</v>
      </c>
      <c r="HQ283" s="351" t="str">
        <f t="shared" si="269"/>
        <v>---/---</v>
      </c>
      <c r="HR283" s="351" t="str">
        <f t="shared" si="270"/>
        <v>---/---</v>
      </c>
      <c r="HS283" s="351" t="b">
        <f t="shared" si="271"/>
        <v>0</v>
      </c>
      <c r="HT283" s="351" t="str">
        <f t="shared" si="272"/>
        <v>---/---</v>
      </c>
      <c r="HU283" s="351" t="str">
        <f t="shared" si="273"/>
        <v>---/---</v>
      </c>
      <c r="HV283" s="351" t="str">
        <f t="shared" si="274"/>
        <v>---/---</v>
      </c>
      <c r="HW283" s="351" t="str">
        <f t="shared" si="275"/>
        <v>---/---</v>
      </c>
      <c r="HX283" s="351" t="str">
        <f t="shared" si="276"/>
        <v>---/---</v>
      </c>
      <c r="HY283" s="364"/>
      <c r="HZ283" s="361" t="str">
        <f t="shared" si="277"/>
        <v>---/---</v>
      </c>
      <c r="IA283" s="361" t="str">
        <f t="shared" si="278"/>
        <v>---/---</v>
      </c>
      <c r="IB283" s="361" t="str">
        <f t="shared" si="279"/>
        <v>---/---</v>
      </c>
      <c r="IC283" s="361" t="str">
        <f t="shared" si="280"/>
        <v>---/---</v>
      </c>
      <c r="ID283" s="351" t="str">
        <f t="shared" si="281"/>
        <v>---/---</v>
      </c>
      <c r="IE283" s="351" t="s">
        <v>897</v>
      </c>
      <c r="IF283" s="356"/>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row>
    <row r="284" spans="1:287" s="1" customFormat="1" ht="45" customHeight="1">
      <c r="A284" s="15"/>
      <c r="B284" s="32"/>
      <c r="C284" s="32"/>
      <c r="D284" s="26"/>
      <c r="E284" s="26"/>
      <c r="F284" s="26"/>
      <c r="G284" s="26"/>
      <c r="H284" s="26"/>
      <c r="I284" s="26"/>
      <c r="J284" s="26"/>
      <c r="K284" s="26"/>
      <c r="L284" s="26"/>
      <c r="M284" s="26"/>
      <c r="N284" s="26"/>
      <c r="O284" s="26"/>
      <c r="P284" s="26"/>
      <c r="Q284" s="26"/>
      <c r="R284" s="26"/>
      <c r="S284" s="26"/>
      <c r="T284" s="26"/>
      <c r="U284" s="26"/>
      <c r="V284" s="26"/>
      <c r="W284" s="32"/>
      <c r="X284" s="32"/>
      <c r="Y284" s="32"/>
      <c r="Z284" s="32"/>
      <c r="AA284" s="32"/>
      <c r="AB284" s="32"/>
      <c r="AC284" s="32"/>
      <c r="AD284" s="26"/>
      <c r="AE284" s="32"/>
      <c r="AF284" s="32"/>
      <c r="AG284" s="32"/>
      <c r="AH284" s="32"/>
      <c r="AI284" s="32"/>
      <c r="AJ284" s="26"/>
      <c r="AK284" s="26"/>
      <c r="AL284" s="26"/>
      <c r="AM284" s="26"/>
      <c r="AN284" s="26"/>
      <c r="AO284" s="26"/>
      <c r="AP284" s="26"/>
      <c r="AQ284" s="162" t="s">
        <v>769</v>
      </c>
      <c r="AR284" s="162" t="s">
        <v>770</v>
      </c>
      <c r="AS284" s="162"/>
      <c r="AT284" s="162"/>
      <c r="AU284" s="162" t="s">
        <v>769</v>
      </c>
      <c r="AV284" s="162" t="s">
        <v>770</v>
      </c>
      <c r="AW284" s="162" t="s">
        <v>769</v>
      </c>
      <c r="AX284" s="162" t="s">
        <v>770</v>
      </c>
      <c r="AY284" s="26"/>
      <c r="AZ284" s="26"/>
      <c r="BA284" s="26"/>
      <c r="BB284" s="26"/>
      <c r="BC284" s="26"/>
      <c r="BD284" s="26"/>
      <c r="BE284" s="26"/>
      <c r="BF284" s="26"/>
      <c r="BG284" s="26"/>
      <c r="BH284" s="26"/>
      <c r="BI284" s="26"/>
      <c r="BJ284" s="341"/>
      <c r="BK284" s="341"/>
      <c r="BL284" s="163"/>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338"/>
      <c r="CR284" s="338"/>
      <c r="CS284" s="338"/>
      <c r="CT284" s="326"/>
      <c r="CU284" s="219"/>
      <c r="CV284" s="26"/>
      <c r="CW284" s="26"/>
      <c r="CX284" s="26"/>
      <c r="CY284" s="26"/>
      <c r="CZ284" s="26"/>
      <c r="DA284" s="26"/>
      <c r="DB284" s="26"/>
      <c r="DC284" s="26"/>
      <c r="DD284" s="219"/>
      <c r="DE284" s="26"/>
      <c r="DF284" s="26"/>
      <c r="DG284" s="26"/>
      <c r="DH284" s="26"/>
      <c r="DI284" s="26"/>
      <c r="DJ284" s="26"/>
      <c r="DK284" s="26"/>
      <c r="DL284" s="26"/>
      <c r="DM284" s="219"/>
      <c r="DN284" s="26"/>
      <c r="DO284" s="26"/>
      <c r="DP284" s="26"/>
      <c r="DQ284" s="26"/>
      <c r="DR284" s="26"/>
      <c r="DS284" s="26"/>
      <c r="DT284" s="26"/>
      <c r="DU284" s="26"/>
      <c r="DV284" s="229"/>
      <c r="DW284" s="26"/>
      <c r="DX284" s="26"/>
      <c r="DY284" s="26"/>
      <c r="DZ284" s="26"/>
      <c r="EA284" s="26"/>
      <c r="EB284" s="26"/>
      <c r="EC284" s="26"/>
      <c r="ED284" s="26"/>
      <c r="EE284" s="229"/>
      <c r="EF284" s="26"/>
      <c r="EG284" s="26"/>
      <c r="EH284" s="26"/>
      <c r="EI284" s="26"/>
      <c r="EJ284" s="26"/>
      <c r="EK284" s="26"/>
      <c r="EL284" s="26"/>
      <c r="EM284" s="26"/>
      <c r="EN284" s="229"/>
      <c r="EO284" s="26"/>
      <c r="EP284" s="26"/>
      <c r="EQ284" s="26"/>
      <c r="ER284" s="26"/>
      <c r="ES284" s="26"/>
      <c r="ET284" s="26"/>
      <c r="EU284" s="26"/>
      <c r="EV284" s="26"/>
      <c r="EW284" s="229"/>
      <c r="EX284" s="26"/>
      <c r="EY284" s="26"/>
      <c r="EZ284" s="26"/>
      <c r="FA284" s="26"/>
      <c r="FB284" s="26"/>
      <c r="FC284" s="26"/>
      <c r="FD284" s="26"/>
      <c r="FE284" s="26"/>
      <c r="FF284" s="229"/>
      <c r="FG284" s="163" t="s">
        <v>385</v>
      </c>
      <c r="FH284" s="163" t="str">
        <f t="shared" ref="FH284:FH289" si="283">IF(BK284&gt;0,IF(DH284&gt;0,WORKDAY(DG284,20),IF(CY284&gt;0,WORKDAY(CX284,30),IF(CT284&gt;0,WORKDAY(CS284,40),FG284))),"-")</f>
        <v>-</v>
      </c>
      <c r="FI284" s="26"/>
      <c r="FJ284" s="26"/>
      <c r="FK284" s="26"/>
      <c r="FL284" s="26"/>
      <c r="FM284" s="26"/>
      <c r="FN284" s="26"/>
      <c r="FO284" s="219"/>
      <c r="FP284" s="163" t="s">
        <v>385</v>
      </c>
      <c r="FQ284" s="163" t="str">
        <f>IF(BT284&gt;0,IF(DQ284&gt;0,WORKDAY(DP284,20),IF(DH284&gt;0,WORKDAY(DG284,30),IF(DC284&gt;0,WORKDAY(DB284,40),FP284))),"-")</f>
        <v>-</v>
      </c>
      <c r="FR284" s="26"/>
      <c r="FS284" s="26"/>
      <c r="FT284" s="26"/>
      <c r="FU284" s="26"/>
      <c r="FV284" s="26"/>
      <c r="FW284" s="26"/>
      <c r="FX284" s="229"/>
      <c r="FY284" s="163" t="s">
        <v>385</v>
      </c>
      <c r="FZ284" s="163" t="str">
        <f t="shared" ref="FZ284:FZ289" si="284">IF(CC284&gt;0,IF(DZ284&gt;0,WORKDAY(DY284,20),IF(DQ284&gt;0,WORKDAY(DP284,30),IF(DL284&gt;0,WORKDAY(DK284,40),FY284))),"-")</f>
        <v>-</v>
      </c>
      <c r="GA284" s="26"/>
      <c r="GB284" s="26"/>
      <c r="GC284" s="26"/>
      <c r="GD284" s="26"/>
      <c r="GE284" s="26"/>
      <c r="GF284" s="26"/>
      <c r="GG284" s="229"/>
      <c r="GH284" s="163"/>
      <c r="GI284" s="163"/>
      <c r="GJ284" s="26"/>
      <c r="GK284" s="26"/>
      <c r="GL284" s="26"/>
      <c r="GM284" s="26"/>
      <c r="GN284" s="26"/>
      <c r="GO284" s="26"/>
      <c r="GP284" s="229"/>
      <c r="GQ284" s="229"/>
      <c r="GR284" s="229"/>
      <c r="GS284" s="229"/>
      <c r="GT284" s="229"/>
      <c r="GU284" s="229"/>
      <c r="GV284" s="229"/>
      <c r="GW284" s="229"/>
      <c r="GX284" s="229"/>
      <c r="GY284" s="229"/>
      <c r="GZ284" s="229"/>
      <c r="HA284" s="143">
        <f t="shared" si="258"/>
        <v>0</v>
      </c>
      <c r="HB284" s="44">
        <f t="shared" si="259"/>
        <v>0</v>
      </c>
      <c r="HC284" s="164">
        <f t="shared" ref="HC284:HC315" si="285">IF(BK284&gt;43101,HA284/$HA$535,0)</f>
        <v>0</v>
      </c>
      <c r="HD284" s="44">
        <f t="shared" si="261"/>
        <v>0</v>
      </c>
      <c r="HE284" s="44">
        <f t="shared" si="262"/>
        <v>0</v>
      </c>
      <c r="HF284" s="164"/>
      <c r="HG284" s="26"/>
      <c r="HH284" s="262"/>
      <c r="HI284" s="14" t="str">
        <f t="shared" si="263"/>
        <v>не выпущено</v>
      </c>
      <c r="HJ284" s="41" t="str">
        <f t="shared" si="264"/>
        <v>-</v>
      </c>
      <c r="HK284" s="267" t="str">
        <f t="shared" si="265"/>
        <v>-</v>
      </c>
      <c r="HL284" s="268" t="str">
        <f t="shared" si="266"/>
        <v>-</v>
      </c>
      <c r="HM284" s="320">
        <v>1</v>
      </c>
      <c r="HN284"/>
      <c r="HO284" s="351" t="str">
        <f t="shared" si="267"/>
        <v>---/---</v>
      </c>
      <c r="HP284" s="351" t="str">
        <f t="shared" si="268"/>
        <v>---/---</v>
      </c>
      <c r="HQ284" s="351" t="str">
        <f t="shared" si="269"/>
        <v>---/---</v>
      </c>
      <c r="HR284" s="351" t="str">
        <f t="shared" si="270"/>
        <v>---/---</v>
      </c>
      <c r="HS284" s="351" t="b">
        <f t="shared" si="271"/>
        <v>0</v>
      </c>
      <c r="HT284" s="351" t="str">
        <f t="shared" si="272"/>
        <v>---/---</v>
      </c>
      <c r="HU284" s="351" t="str">
        <f t="shared" si="273"/>
        <v>---/---</v>
      </c>
      <c r="HV284" s="351" t="str">
        <f t="shared" si="274"/>
        <v>---/---</v>
      </c>
      <c r="HW284" s="351" t="str">
        <f t="shared" si="275"/>
        <v>---/---</v>
      </c>
      <c r="HX284" s="351" t="str">
        <f t="shared" si="276"/>
        <v>---/---</v>
      </c>
      <c r="HY284" s="364"/>
      <c r="HZ284" s="361" t="str">
        <f t="shared" si="277"/>
        <v>---/---</v>
      </c>
      <c r="IA284" s="361" t="str">
        <f t="shared" si="278"/>
        <v>---/---</v>
      </c>
      <c r="IB284" s="361" t="str">
        <f t="shared" si="279"/>
        <v>---/---</v>
      </c>
      <c r="IC284" s="361" t="str">
        <f t="shared" si="280"/>
        <v>---/---</v>
      </c>
      <c r="ID284" s="351" t="str">
        <f t="shared" si="281"/>
        <v>---/---</v>
      </c>
      <c r="IE284" s="351" t="s">
        <v>897</v>
      </c>
      <c r="IF284" s="356"/>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row>
    <row r="285" spans="1:287" s="1" customFormat="1" ht="42.75" customHeight="1">
      <c r="A285" s="15"/>
      <c r="B285" s="31" t="s">
        <v>164</v>
      </c>
      <c r="C285" s="31" t="s">
        <v>165</v>
      </c>
      <c r="D285" s="14"/>
      <c r="E285" s="14"/>
      <c r="F285" s="14"/>
      <c r="G285" s="14"/>
      <c r="H285" s="14" t="s">
        <v>723</v>
      </c>
      <c r="I285" s="14" t="s">
        <v>724</v>
      </c>
      <c r="J285" s="14"/>
      <c r="K285" s="14"/>
      <c r="L285" s="14"/>
      <c r="M285" s="14"/>
      <c r="N285" s="14"/>
      <c r="O285" s="14"/>
      <c r="P285" s="14" t="s">
        <v>729</v>
      </c>
      <c r="Q285" s="14" t="s">
        <v>730</v>
      </c>
      <c r="R285" s="14" t="s">
        <v>211</v>
      </c>
      <c r="S285" s="14" t="s">
        <v>394</v>
      </c>
      <c r="T285" s="14" t="s">
        <v>407</v>
      </c>
      <c r="U285" s="14" t="s">
        <v>166</v>
      </c>
      <c r="V285" s="14"/>
      <c r="W285" s="31" t="str">
        <f>CONCATENATE(X285,"-",Y285,"-",Z285,AA285,,AB285,"-",AC285)</f>
        <v>4-20-JENC-0001</v>
      </c>
      <c r="X285" s="31">
        <v>4</v>
      </c>
      <c r="Y285" s="31" t="s">
        <v>197</v>
      </c>
      <c r="Z285" s="31" t="s">
        <v>186</v>
      </c>
      <c r="AA285" s="31" t="s">
        <v>335</v>
      </c>
      <c r="AB285" s="31"/>
      <c r="AC285" s="31" t="s">
        <v>194</v>
      </c>
      <c r="AD285" s="14"/>
      <c r="AE285" s="31">
        <v>3</v>
      </c>
      <c r="AF285" s="31" t="s">
        <v>189</v>
      </c>
      <c r="AG285" s="31" t="s">
        <v>197</v>
      </c>
      <c r="AH285" s="31">
        <v>401</v>
      </c>
      <c r="AI285" s="31" t="s">
        <v>194</v>
      </c>
      <c r="AJ285" s="14"/>
      <c r="AK285" s="14"/>
      <c r="AL285" s="14" t="s">
        <v>130</v>
      </c>
      <c r="AM285" s="14"/>
      <c r="AN285" s="14" t="s">
        <v>175</v>
      </c>
      <c r="AO285" s="14" t="str">
        <f>CONCATENATE("0055-",B285,"-",C285,"-","4",".",AE285,".",AF285,".",AG285,".",AH285,"-",AL285,".",AN285,"-",AI285)</f>
        <v>0055-CPC-GA1-4.3.3.20.401-ASK1.RD-0001</v>
      </c>
      <c r="AP285" s="14" t="str">
        <f>CONCATENATE("0055-",B285,"-",C285,"-","4",".",AE285,".",AF285,".",AG285,".",AH285,"-",AL285,"-",AN285,"-",AI285,"_",BD285,"_",U285)</f>
        <v>0055-CPC-GA1-4.3.3.20.401-ASK1-RD-0001_A1_ER</v>
      </c>
      <c r="AQ285" s="21" t="s">
        <v>625</v>
      </c>
      <c r="AR285" s="21" t="s">
        <v>640</v>
      </c>
      <c r="AS285" s="21"/>
      <c r="AT285" s="21"/>
      <c r="AU285" s="21" t="s">
        <v>349</v>
      </c>
      <c r="AV285" s="21" t="s">
        <v>365</v>
      </c>
      <c r="AW285" s="21" t="str">
        <f>CONCATENATE(AQ285," ",AS285,CHAR(10),W285,CHAR(10),AU285)</f>
        <v>AUCS Network Cabinet 
4-20-JENC-0001
List of drawings</v>
      </c>
      <c r="AX285" s="21" t="str">
        <f>CONCATENATE(AR285," ",AT285,CHAR(10),W285,CHAR(10),AV285)</f>
        <v>Шкаф коммуникационный АСУ Э 
4-20-JENC-0001
Ведомость документов</v>
      </c>
      <c r="AY285" s="14"/>
      <c r="AZ285" s="14" t="s">
        <v>798</v>
      </c>
      <c r="BA285" s="14" t="s">
        <v>529</v>
      </c>
      <c r="BB285" s="14" t="str">
        <f t="shared" ref="BB285:BB347" si="286">IF(GK285&gt;0,"03",IF(GB285&gt;0,"02",IF(FS285&gt;0,"01",IF(FJ285&gt;0,"00",IF(FA285&gt;0,"H1",IF(ER285&gt;0,"G1",IF(EI285&gt;0,"F1",IF(DZ285&gt;0,"E1",IF(DQ285&gt;0,"D1",IF(DH285&gt;0,"C1",IF(CY285&gt;0,"B1",IF(BM285&gt;0,"A1","-"))))))))))))</f>
        <v>A1</v>
      </c>
      <c r="BC285" s="14" t="str">
        <f t="shared" ref="BC285:BC289" si="287">IF(OR(BB285="A1",BB285="B1",BB285="C1",BB285="D1",BB285="E1",BB285="F1",BB285="G1",BB285="H1"),"IFR",IF(OR(BB285="00",BB285="01",BB285="02",BB285="03",BB285="04",BB285="05"),"IFU","-"))</f>
        <v>IFR</v>
      </c>
      <c r="BD285" s="14" t="str">
        <f>BB285</f>
        <v>A1</v>
      </c>
      <c r="BE285" s="14"/>
      <c r="BF285" s="14"/>
      <c r="BG285" s="20"/>
      <c r="BH285" s="14"/>
      <c r="BI285" s="14"/>
      <c r="BJ285" s="336">
        <v>44088</v>
      </c>
      <c r="BK285" s="336">
        <f ca="1">IF(BM285&gt;0,BL285,IF(BJ285&lt;TODAY(),TODAY()+10,BJ285))</f>
        <v>44001</v>
      </c>
      <c r="BL285" s="41">
        <v>44001</v>
      </c>
      <c r="BM285" s="14" t="s">
        <v>871</v>
      </c>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336">
        <f>WORKDAY(BJ285,20)</f>
        <v>44116</v>
      </c>
      <c r="CR285" s="336">
        <f ca="1">IF(BM285&gt;0,WORKDAY(BK285,20),"-")</f>
        <v>44029</v>
      </c>
      <c r="CS285" s="336">
        <v>44033</v>
      </c>
      <c r="CT285" s="325" t="s">
        <v>905</v>
      </c>
      <c r="CU285" s="143">
        <v>1</v>
      </c>
      <c r="CV285" s="41">
        <f>WORKDAY(CQ285,10)</f>
        <v>44130</v>
      </c>
      <c r="CW285" s="41">
        <f ca="1">IF(CT285&gt;0,WORKDAY(CR285,10),"-")</f>
        <v>44043</v>
      </c>
      <c r="CX285" s="14"/>
      <c r="CY285" s="14"/>
      <c r="CZ285" s="41" t="str">
        <f>IF(CY285&gt;0,WORKDAY(CV285,10),"-")</f>
        <v>-</v>
      </c>
      <c r="DA285" s="41" t="str">
        <f>IF(CY285&gt;0,WORKDAY(CW285,10),"-")</f>
        <v>-</v>
      </c>
      <c r="DB285" s="14"/>
      <c r="DC285" s="14"/>
      <c r="DD285" s="143"/>
      <c r="DE285" s="41" t="str">
        <f>IF(DC285&gt;0,WORKDAY(CZ285,10),"-")</f>
        <v>-</v>
      </c>
      <c r="DF285" s="41" t="str">
        <f>IF(DC285&gt;0,WORKDAY(DA285,10),"-")</f>
        <v>-</v>
      </c>
      <c r="DG285" s="14"/>
      <c r="DH285" s="14"/>
      <c r="DI285" s="41" t="str">
        <f>IF(DH285&gt;0,WORKDAY(DE285,10),"-")</f>
        <v>-</v>
      </c>
      <c r="DJ285" s="41" t="str">
        <f>IF(DH285&gt;0,WORKDAY(DF285,10),"-")</f>
        <v>-</v>
      </c>
      <c r="DK285" s="14"/>
      <c r="DL285" s="14"/>
      <c r="DM285" s="143"/>
      <c r="DN285" s="41" t="str">
        <f>IF(DL285&gt;0,WORKDAY(DI285,10),"-")</f>
        <v>-</v>
      </c>
      <c r="DO285" s="41" t="str">
        <f>IF(DL285&gt;0,WORKDAY(DJ285,10),"-")</f>
        <v>-</v>
      </c>
      <c r="DP285" s="14"/>
      <c r="DQ285" s="14"/>
      <c r="DR285" s="41" t="str">
        <f>IF(DQ285&gt;0,WORKDAY(DN285,10),"-")</f>
        <v>-</v>
      </c>
      <c r="DS285" s="41" t="str">
        <f>IF(DQ285&gt;0,WORKDAY(DO285,10),"-")</f>
        <v>-</v>
      </c>
      <c r="DT285" s="14"/>
      <c r="DU285" s="14"/>
      <c r="DV285" s="205"/>
      <c r="DW285" s="41" t="str">
        <f>IF(DU285&gt;0,WORKDAY(DR285,10),"-")</f>
        <v>-</v>
      </c>
      <c r="DX285" s="41" t="str">
        <f>IF(DU285&gt;0,WORKDAY(DS285,10),"-")</f>
        <v>-</v>
      </c>
      <c r="DY285" s="14"/>
      <c r="DZ285" s="14"/>
      <c r="EA285" s="41" t="str">
        <f>IF(DZ285&gt;0,WORKDAY(DW285,10),"-")</f>
        <v>-</v>
      </c>
      <c r="EB285" s="41" t="str">
        <f>IF(DZ285&gt;0,WORKDAY(DX285,10),"-")</f>
        <v>-</v>
      </c>
      <c r="EC285" s="14"/>
      <c r="ED285" s="14"/>
      <c r="EE285" s="205"/>
      <c r="EF285" s="41" t="str">
        <f>IF(ED285&gt;0,WORKDAY(EA285,10),"-")</f>
        <v>-</v>
      </c>
      <c r="EG285" s="41" t="str">
        <f>IF(ED285&gt;0,WORKDAY(EB285,10),"-")</f>
        <v>-</v>
      </c>
      <c r="EH285" s="14"/>
      <c r="EI285" s="14"/>
      <c r="EJ285" s="41" t="str">
        <f>IF(EI285&gt;0,WORKDAY(EF285,10),"-")</f>
        <v>-</v>
      </c>
      <c r="EK285" s="41" t="str">
        <f>IF(EI285&gt;0,WORKDAY(EG285,10),"-")</f>
        <v>-</v>
      </c>
      <c r="EL285" s="14"/>
      <c r="EM285" s="14"/>
      <c r="EN285" s="205"/>
      <c r="EO285" s="41" t="str">
        <f>IF(EM285&gt;0,WORKDAY(EJ285,10),"-")</f>
        <v>-</v>
      </c>
      <c r="EP285" s="41" t="str">
        <f>IF(EM285&gt;0,WORKDAY(EK285,10),"-")</f>
        <v>-</v>
      </c>
      <c r="EQ285" s="14"/>
      <c r="ER285" s="14"/>
      <c r="ES285" s="41" t="str">
        <f>IF(ER285&gt;0,WORKDAY(EO285,10),"-")</f>
        <v>-</v>
      </c>
      <c r="ET285" s="41" t="str">
        <f>IF(ER285&gt;0,WORKDAY(EP285,10),"-")</f>
        <v>-</v>
      </c>
      <c r="EU285" s="14"/>
      <c r="EV285" s="14"/>
      <c r="EW285" s="205"/>
      <c r="EX285" s="41" t="str">
        <f>IF(EV285&gt;0,WORKDAY(ES285,10),"-")</f>
        <v>-</v>
      </c>
      <c r="EY285" s="41" t="str">
        <f>IF(EV285&gt;0,WORKDAY(ET285,10),"-")</f>
        <v>-</v>
      </c>
      <c r="EZ285" s="14"/>
      <c r="FA285" s="14"/>
      <c r="FB285" s="41" t="str">
        <f>IF(FA285&gt;0,WORKDAY(EX285,10),"-")</f>
        <v>-</v>
      </c>
      <c r="FC285" s="41" t="str">
        <f>IF(FA285&gt;0,WORKDAY(EY285,10),"-")</f>
        <v>-</v>
      </c>
      <c r="FD285" s="14"/>
      <c r="FE285" s="14"/>
      <c r="FF285" s="295"/>
      <c r="FG285" s="41">
        <v>43562</v>
      </c>
      <c r="FH285" s="41">
        <f t="shared" ca="1" si="283"/>
        <v>44089</v>
      </c>
      <c r="FI285" s="14"/>
      <c r="FJ285" s="14"/>
      <c r="FK285" s="41" t="str">
        <f>IF(FJ285&gt;0,WORKDAY(FG285,10),"-")</f>
        <v>-</v>
      </c>
      <c r="FL285" s="41" t="str">
        <f>IF(FJ285&gt;0,WORKDAY(FH285,10),"-")</f>
        <v>-</v>
      </c>
      <c r="FM285" s="14"/>
      <c r="FN285" s="14"/>
      <c r="FO285" s="143"/>
      <c r="FP285" s="41">
        <v>43562</v>
      </c>
      <c r="FQ285" s="41" t="str">
        <f>IF(BT285&gt;0,IF(DQ285&gt;0,WORKDAY(DP285,20),IF(DH285&gt;0,WORKDAY(DG285,30),IF(DC285&gt;0,WORKDAY(DB285,40),FP285))),"-")</f>
        <v>-</v>
      </c>
      <c r="FR285" s="14"/>
      <c r="FS285" s="14"/>
      <c r="FT285" s="41" t="str">
        <f>IF(FS285&gt;0,WORKDAY(FP285,10),"-")</f>
        <v>-</v>
      </c>
      <c r="FU285" s="41" t="str">
        <f>IF(FS285&gt;0,WORKDAY(FQ285,10),"-")</f>
        <v>-</v>
      </c>
      <c r="FV285" s="14"/>
      <c r="FW285" s="14"/>
      <c r="FX285" s="143"/>
      <c r="FY285" s="41">
        <v>43562</v>
      </c>
      <c r="FZ285" s="41" t="str">
        <f t="shared" si="284"/>
        <v>-</v>
      </c>
      <c r="GA285" s="14"/>
      <c r="GB285" s="14"/>
      <c r="GC285" s="41" t="str">
        <f>IF(GB285&gt;0,WORKDAY(FY285,10),"-")</f>
        <v>-</v>
      </c>
      <c r="GD285" s="41" t="str">
        <f>IF(GB285&gt;0,WORKDAY(FZ285,10),"-")</f>
        <v>-</v>
      </c>
      <c r="GE285" s="14"/>
      <c r="GF285" s="14"/>
      <c r="GG285" s="205"/>
      <c r="GH285" s="41"/>
      <c r="GI285" s="41"/>
      <c r="GJ285" s="14"/>
      <c r="GK285" s="14"/>
      <c r="GL285" s="41" t="str">
        <f>IF(GK285&gt;0,WORKDAY(GH285,10),"-")</f>
        <v>-</v>
      </c>
      <c r="GM285" s="41" t="str">
        <f>IF(GK285&gt;0,WORKDAY(GI285,10),"-")</f>
        <v>-</v>
      </c>
      <c r="GN285" s="14"/>
      <c r="GO285" s="14"/>
      <c r="GP285" s="228"/>
      <c r="GQ285" s="295"/>
      <c r="GR285" s="295"/>
      <c r="GS285" s="295"/>
      <c r="GT285" s="295"/>
      <c r="GU285" s="295"/>
      <c r="GV285" s="295"/>
      <c r="GW285" s="295"/>
      <c r="GX285" s="295"/>
      <c r="GY285" s="295"/>
      <c r="GZ285" s="147"/>
      <c r="HA285" s="143">
        <f t="shared" ca="1" si="258"/>
        <v>1</v>
      </c>
      <c r="HB285" s="44">
        <f t="shared" ca="1" si="259"/>
        <v>1.3819095477386936E-3</v>
      </c>
      <c r="HC285" s="44">
        <f t="shared" ca="1" si="285"/>
        <v>2.5125628140703518E-3</v>
      </c>
      <c r="HD285" s="44">
        <f t="shared" ca="1" si="261"/>
        <v>2.2357723577235778E-3</v>
      </c>
      <c r="HE285" s="44">
        <f t="shared" ca="1" si="262"/>
        <v>4.0650406504065045E-3</v>
      </c>
      <c r="HF285" s="44"/>
      <c r="HG285" s="44"/>
      <c r="HH285" s="261"/>
      <c r="HI285" s="14" t="str">
        <f t="shared" si="263"/>
        <v>GA</v>
      </c>
      <c r="HJ285" s="41">
        <f t="shared" si="264"/>
        <v>44001</v>
      </c>
      <c r="HK285" s="267" t="str">
        <f t="shared" si="265"/>
        <v>A1</v>
      </c>
      <c r="HL285" s="268" t="str">
        <f t="shared" si="266"/>
        <v>0055-P2-GA1-CPC-TRM-00506</v>
      </c>
      <c r="HM285" s="320">
        <v>1</v>
      </c>
      <c r="HN285" t="s">
        <v>844</v>
      </c>
      <c r="HO285" s="351">
        <f t="shared" si="267"/>
        <v>1</v>
      </c>
      <c r="HP285" s="351" t="str">
        <f t="shared" si="268"/>
        <v>не выгружено 00</v>
      </c>
      <c r="HQ285" s="351" t="str">
        <f t="shared" si="269"/>
        <v>выгружено A1</v>
      </c>
      <c r="HR285" s="351">
        <f t="shared" si="270"/>
        <v>1</v>
      </c>
      <c r="HS285" s="351" t="b">
        <f t="shared" si="271"/>
        <v>0</v>
      </c>
      <c r="HT285" s="351" t="str">
        <f t="shared" si="272"/>
        <v>Выпустить в 00</v>
      </c>
      <c r="HU285" s="351" t="str">
        <f t="shared" si="273"/>
        <v>0055-P2-CPC-GA1-TRM-00409</v>
      </c>
      <c r="HV285" s="351">
        <f t="shared" si="274"/>
        <v>44001</v>
      </c>
      <c r="HW285" s="351" t="str">
        <f t="shared" si="275"/>
        <v>0055-P2-CPC-GA1-TRM-00409</v>
      </c>
      <c r="HX285" s="351">
        <f t="shared" si="276"/>
        <v>44033</v>
      </c>
      <c r="HY285" s="364"/>
      <c r="HZ285" s="361" t="str">
        <f t="shared" si="277"/>
        <v>выгружено</v>
      </c>
      <c r="IA285" s="361" t="str">
        <f t="shared" si="278"/>
        <v>A1</v>
      </c>
      <c r="IB285" s="361">
        <f t="shared" si="279"/>
        <v>1</v>
      </c>
      <c r="IC285" s="361">
        <f t="shared" si="280"/>
        <v>1</v>
      </c>
      <c r="ID285" s="351" t="str">
        <f t="shared" si="281"/>
        <v>1</v>
      </c>
      <c r="IE285" s="351" t="s">
        <v>894</v>
      </c>
      <c r="IF285" s="356">
        <v>1</v>
      </c>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row>
    <row r="286" spans="1:287" s="1" customFormat="1" ht="42.75" customHeight="1">
      <c r="A286" s="15"/>
      <c r="B286" s="31" t="s">
        <v>164</v>
      </c>
      <c r="C286" s="31" t="s">
        <v>165</v>
      </c>
      <c r="D286" s="14"/>
      <c r="E286" s="14"/>
      <c r="F286" s="14"/>
      <c r="G286" s="14"/>
      <c r="H286" s="14" t="s">
        <v>723</v>
      </c>
      <c r="I286" s="14" t="s">
        <v>724</v>
      </c>
      <c r="J286" s="14"/>
      <c r="K286" s="14"/>
      <c r="L286" s="14"/>
      <c r="M286" s="14"/>
      <c r="N286" s="14"/>
      <c r="O286" s="14"/>
      <c r="P286" s="14" t="s">
        <v>729</v>
      </c>
      <c r="Q286" s="14" t="s">
        <v>730</v>
      </c>
      <c r="R286" s="14" t="s">
        <v>211</v>
      </c>
      <c r="S286" s="14" t="s">
        <v>394</v>
      </c>
      <c r="T286" s="14" t="s">
        <v>407</v>
      </c>
      <c r="U286" s="14" t="s">
        <v>166</v>
      </c>
      <c r="V286" s="14"/>
      <c r="W286" s="31" t="str">
        <f>CONCATENATE(X286,"-",Y286,"-",Z286,AA286,,AB286,"-",AC286)</f>
        <v>4-20-JENC-0001</v>
      </c>
      <c r="X286" s="31">
        <v>4</v>
      </c>
      <c r="Y286" s="31" t="s">
        <v>197</v>
      </c>
      <c r="Z286" s="31" t="s">
        <v>186</v>
      </c>
      <c r="AA286" s="31" t="s">
        <v>335</v>
      </c>
      <c r="AB286" s="31"/>
      <c r="AC286" s="31" t="s">
        <v>194</v>
      </c>
      <c r="AD286" s="14"/>
      <c r="AE286" s="31">
        <v>3</v>
      </c>
      <c r="AF286" s="31" t="s">
        <v>189</v>
      </c>
      <c r="AG286" s="31" t="s">
        <v>197</v>
      </c>
      <c r="AH286" s="31">
        <v>401</v>
      </c>
      <c r="AI286" s="31" t="s">
        <v>194</v>
      </c>
      <c r="AJ286" s="14"/>
      <c r="AK286" s="14"/>
      <c r="AL286" s="14" t="s">
        <v>130</v>
      </c>
      <c r="AM286" s="14"/>
      <c r="AN286" s="14" t="s">
        <v>176</v>
      </c>
      <c r="AO286" s="14" t="str">
        <f>CONCATENATE("0055-",B286,"-",C286,"-","4",".",AE286,".",AF286,".",AG286,".",AH286,"-",AL286,".",AN286,"-",AI286)</f>
        <v>0055-CPC-GA1-4.3.3.20.401-ASK1.SP-0001</v>
      </c>
      <c r="AP286" s="14" t="str">
        <f>CONCATENATE("0055-",B286,"-",C286,"-","4",".",AE286,".",AF286,".",AG286,".",AH286,"-",AL286,"-",AN286,"-",AI286,"_",BD286,"_",U286)</f>
        <v>0055-CPC-GA1-4.3.3.20.401-ASK1-SP-0001_A1_ER</v>
      </c>
      <c r="AQ286" s="21" t="s">
        <v>625</v>
      </c>
      <c r="AR286" s="21" t="s">
        <v>640</v>
      </c>
      <c r="AS286" s="21"/>
      <c r="AT286" s="21"/>
      <c r="AU286" s="21" t="s">
        <v>350</v>
      </c>
      <c r="AV286" s="21" t="s">
        <v>366</v>
      </c>
      <c r="AW286" s="21" t="str">
        <f>CONCATENATE(AQ286," ",AS286,CHAR(10),W286,CHAR(10),AU286)</f>
        <v>AUCS Network Cabinet 
4-20-JENC-0001
List of elements</v>
      </c>
      <c r="AX286" s="21" t="str">
        <f>CONCATENATE(AR286," ",AT286,CHAR(10),W286,CHAR(10),AV286)</f>
        <v>Шкаф коммуникационный АСУ Э 
4-20-JENC-0001
Перечень элементов</v>
      </c>
      <c r="AY286" s="14"/>
      <c r="AZ286" s="14" t="s">
        <v>798</v>
      </c>
      <c r="BA286" s="14" t="s">
        <v>529</v>
      </c>
      <c r="BB286" s="14" t="str">
        <f t="shared" si="286"/>
        <v>A1</v>
      </c>
      <c r="BC286" s="14" t="str">
        <f t="shared" si="287"/>
        <v>IFR</v>
      </c>
      <c r="BD286" s="14" t="str">
        <f>BB286</f>
        <v>A1</v>
      </c>
      <c r="BE286" s="14"/>
      <c r="BF286" s="14"/>
      <c r="BG286" s="20"/>
      <c r="BH286" s="14"/>
      <c r="BI286" s="14"/>
      <c r="BJ286" s="336">
        <v>44088</v>
      </c>
      <c r="BK286" s="336">
        <f ca="1">IF(BM286&gt;0,BL286,IF(BJ286&lt;TODAY(),TODAY()+10,BJ286))</f>
        <v>44001</v>
      </c>
      <c r="BL286" s="41">
        <v>44001</v>
      </c>
      <c r="BM286" s="14" t="s">
        <v>871</v>
      </c>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336">
        <f>WORKDAY(BJ286,20)</f>
        <v>44116</v>
      </c>
      <c r="CR286" s="336">
        <f ca="1">IF(BM286&gt;0,WORKDAY(BK286,20),"-")</f>
        <v>44029</v>
      </c>
      <c r="CS286" s="336">
        <v>44033</v>
      </c>
      <c r="CT286" s="325" t="s">
        <v>905</v>
      </c>
      <c r="CU286" s="143">
        <v>1</v>
      </c>
      <c r="CV286" s="41">
        <f>WORKDAY(CQ286,10)</f>
        <v>44130</v>
      </c>
      <c r="CW286" s="41">
        <f ca="1">IF(CT286&gt;0,WORKDAY(CR286,10),"-")</f>
        <v>44043</v>
      </c>
      <c r="CX286" s="14"/>
      <c r="CY286" s="14"/>
      <c r="CZ286" s="41" t="str">
        <f>IF(CY286&gt;0,WORKDAY(CV286,10),"-")</f>
        <v>-</v>
      </c>
      <c r="DA286" s="41" t="str">
        <f>IF(CY286&gt;0,WORKDAY(CW286,10),"-")</f>
        <v>-</v>
      </c>
      <c r="DB286" s="14"/>
      <c r="DC286" s="14"/>
      <c r="DD286" s="143"/>
      <c r="DE286" s="41" t="str">
        <f>IF(DC286&gt;0,WORKDAY(CZ286,10),"-")</f>
        <v>-</v>
      </c>
      <c r="DF286" s="41" t="str">
        <f>IF(DC286&gt;0,WORKDAY(DA286,10),"-")</f>
        <v>-</v>
      </c>
      <c r="DG286" s="14"/>
      <c r="DH286" s="14"/>
      <c r="DI286" s="41" t="str">
        <f>IF(DH286&gt;0,WORKDAY(DE286,10),"-")</f>
        <v>-</v>
      </c>
      <c r="DJ286" s="41" t="str">
        <f>IF(DH286&gt;0,WORKDAY(DF286,10),"-")</f>
        <v>-</v>
      </c>
      <c r="DK286" s="14"/>
      <c r="DL286" s="14"/>
      <c r="DM286" s="143"/>
      <c r="DN286" s="41" t="str">
        <f>IF(DL286&gt;0,WORKDAY(DI286,10),"-")</f>
        <v>-</v>
      </c>
      <c r="DO286" s="41" t="str">
        <f>IF(DL286&gt;0,WORKDAY(DJ286,10),"-")</f>
        <v>-</v>
      </c>
      <c r="DP286" s="14"/>
      <c r="DQ286" s="14"/>
      <c r="DR286" s="41" t="str">
        <f>IF(DQ286&gt;0,WORKDAY(DN286,10),"-")</f>
        <v>-</v>
      </c>
      <c r="DS286" s="41" t="str">
        <f>IF(DQ286&gt;0,WORKDAY(DO286,10),"-")</f>
        <v>-</v>
      </c>
      <c r="DT286" s="14"/>
      <c r="DU286" s="14"/>
      <c r="DV286" s="205"/>
      <c r="DW286" s="41" t="str">
        <f>IF(DU286&gt;0,WORKDAY(DR286,10),"-")</f>
        <v>-</v>
      </c>
      <c r="DX286" s="41" t="str">
        <f>IF(DU286&gt;0,WORKDAY(DS286,10),"-")</f>
        <v>-</v>
      </c>
      <c r="DY286" s="14"/>
      <c r="DZ286" s="14"/>
      <c r="EA286" s="41" t="str">
        <f>IF(DZ286&gt;0,WORKDAY(DW286,10),"-")</f>
        <v>-</v>
      </c>
      <c r="EB286" s="41" t="str">
        <f>IF(DZ286&gt;0,WORKDAY(DX286,10),"-")</f>
        <v>-</v>
      </c>
      <c r="EC286" s="14"/>
      <c r="ED286" s="14"/>
      <c r="EE286" s="205"/>
      <c r="EF286" s="41" t="str">
        <f>IF(ED286&gt;0,WORKDAY(EA286,10),"-")</f>
        <v>-</v>
      </c>
      <c r="EG286" s="41" t="str">
        <f>IF(ED286&gt;0,WORKDAY(EB286,10),"-")</f>
        <v>-</v>
      </c>
      <c r="EH286" s="14"/>
      <c r="EI286" s="14"/>
      <c r="EJ286" s="41" t="str">
        <f>IF(EI286&gt;0,WORKDAY(EF286,10),"-")</f>
        <v>-</v>
      </c>
      <c r="EK286" s="41" t="str">
        <f>IF(EI286&gt;0,WORKDAY(EG286,10),"-")</f>
        <v>-</v>
      </c>
      <c r="EL286" s="14"/>
      <c r="EM286" s="14"/>
      <c r="EN286" s="205"/>
      <c r="EO286" s="41" t="str">
        <f>IF(EM286&gt;0,WORKDAY(EJ286,10),"-")</f>
        <v>-</v>
      </c>
      <c r="EP286" s="41" t="str">
        <f>IF(EM286&gt;0,WORKDAY(EK286,10),"-")</f>
        <v>-</v>
      </c>
      <c r="EQ286" s="14"/>
      <c r="ER286" s="14"/>
      <c r="ES286" s="41" t="str">
        <f>IF(ER286&gt;0,WORKDAY(EO286,10),"-")</f>
        <v>-</v>
      </c>
      <c r="ET286" s="41" t="str">
        <f>IF(ER286&gt;0,WORKDAY(EP286,10),"-")</f>
        <v>-</v>
      </c>
      <c r="EU286" s="14"/>
      <c r="EV286" s="14"/>
      <c r="EW286" s="205"/>
      <c r="EX286" s="41" t="str">
        <f>IF(EV286&gt;0,WORKDAY(ES286,10),"-")</f>
        <v>-</v>
      </c>
      <c r="EY286" s="41" t="str">
        <f>IF(EV286&gt;0,WORKDAY(ET286,10),"-")</f>
        <v>-</v>
      </c>
      <c r="EZ286" s="14"/>
      <c r="FA286" s="14"/>
      <c r="FB286" s="41" t="str">
        <f>IF(FA286&gt;0,WORKDAY(EX286,10),"-")</f>
        <v>-</v>
      </c>
      <c r="FC286" s="41" t="str">
        <f>IF(FA286&gt;0,WORKDAY(EY286,10),"-")</f>
        <v>-</v>
      </c>
      <c r="FD286" s="14"/>
      <c r="FE286" s="14"/>
      <c r="FF286" s="295"/>
      <c r="FG286" s="41">
        <v>43562</v>
      </c>
      <c r="FH286" s="41">
        <f t="shared" ca="1" si="283"/>
        <v>44089</v>
      </c>
      <c r="FI286" s="14"/>
      <c r="FJ286" s="14"/>
      <c r="FK286" s="41" t="str">
        <f>IF(FJ286&gt;0,WORKDAY(FG286,10),"-")</f>
        <v>-</v>
      </c>
      <c r="FL286" s="41" t="str">
        <f>IF(FJ286&gt;0,WORKDAY(FH286,10),"-")</f>
        <v>-</v>
      </c>
      <c r="FM286" s="14"/>
      <c r="FN286" s="14"/>
      <c r="FO286" s="143"/>
      <c r="FP286" s="41">
        <v>43562</v>
      </c>
      <c r="FQ286" s="41" t="str">
        <f>IF(BT286&gt;0,IF(DQ286&gt;0,WORKDAY(DP286,20),IF(DH286&gt;0,WORKDAY(DG286,30),IF(DC286&gt;0,WORKDAY(DB286,40),FP286))),"-")</f>
        <v>-</v>
      </c>
      <c r="FR286" s="14"/>
      <c r="FS286" s="14"/>
      <c r="FT286" s="41" t="str">
        <f>IF(FS286&gt;0,WORKDAY(FP286,10),"-")</f>
        <v>-</v>
      </c>
      <c r="FU286" s="41" t="str">
        <f>IF(FS286&gt;0,WORKDAY(FQ286,10),"-")</f>
        <v>-</v>
      </c>
      <c r="FV286" s="14"/>
      <c r="FW286" s="14"/>
      <c r="FX286" s="143"/>
      <c r="FY286" s="41">
        <v>43562</v>
      </c>
      <c r="FZ286" s="41" t="str">
        <f t="shared" si="284"/>
        <v>-</v>
      </c>
      <c r="GA286" s="14"/>
      <c r="GB286" s="14"/>
      <c r="GC286" s="41" t="str">
        <f>IF(GB286&gt;0,WORKDAY(FY286,10),"-")</f>
        <v>-</v>
      </c>
      <c r="GD286" s="41" t="str">
        <f>IF(GB286&gt;0,WORKDAY(FZ286,10),"-")</f>
        <v>-</v>
      </c>
      <c r="GE286" s="14"/>
      <c r="GF286" s="14"/>
      <c r="GG286" s="205"/>
      <c r="GH286" s="41"/>
      <c r="GI286" s="41"/>
      <c r="GJ286" s="14"/>
      <c r="GK286" s="14"/>
      <c r="GL286" s="41" t="str">
        <f>IF(GK286&gt;0,WORKDAY(GH286,10),"-")</f>
        <v>-</v>
      </c>
      <c r="GM286" s="41" t="str">
        <f>IF(GK286&gt;0,WORKDAY(GI286,10),"-")</f>
        <v>-</v>
      </c>
      <c r="GN286" s="14"/>
      <c r="GO286" s="14"/>
      <c r="GP286" s="228"/>
      <c r="GQ286" s="295"/>
      <c r="GR286" s="295"/>
      <c r="GS286" s="295"/>
      <c r="GT286" s="295"/>
      <c r="GU286" s="295"/>
      <c r="GV286" s="295"/>
      <c r="GW286" s="295"/>
      <c r="GX286" s="295"/>
      <c r="GY286" s="295"/>
      <c r="GZ286" s="147"/>
      <c r="HA286" s="143">
        <f t="shared" ca="1" si="258"/>
        <v>1</v>
      </c>
      <c r="HB286" s="44">
        <f t="shared" ca="1" si="259"/>
        <v>1.3819095477386936E-3</v>
      </c>
      <c r="HC286" s="44">
        <f t="shared" ca="1" si="285"/>
        <v>2.5125628140703518E-3</v>
      </c>
      <c r="HD286" s="44">
        <f t="shared" ca="1" si="261"/>
        <v>2.2357723577235778E-3</v>
      </c>
      <c r="HE286" s="44">
        <f t="shared" ca="1" si="262"/>
        <v>4.0650406504065045E-3</v>
      </c>
      <c r="HF286" s="44"/>
      <c r="HG286" s="44"/>
      <c r="HH286" s="261"/>
      <c r="HI286" s="14" t="str">
        <f t="shared" si="263"/>
        <v>GA</v>
      </c>
      <c r="HJ286" s="41">
        <f t="shared" si="264"/>
        <v>44001</v>
      </c>
      <c r="HK286" s="267" t="str">
        <f t="shared" si="265"/>
        <v>A1</v>
      </c>
      <c r="HL286" s="268" t="str">
        <f t="shared" si="266"/>
        <v>0055-P2-GA1-CPC-TRM-00506</v>
      </c>
      <c r="HM286" s="320">
        <v>1</v>
      </c>
      <c r="HN286" t="s">
        <v>844</v>
      </c>
      <c r="HO286" s="351">
        <f t="shared" si="267"/>
        <v>1</v>
      </c>
      <c r="HP286" s="351" t="str">
        <f t="shared" si="268"/>
        <v>не выгружено 00</v>
      </c>
      <c r="HQ286" s="351" t="str">
        <f t="shared" si="269"/>
        <v>выгружено A1</v>
      </c>
      <c r="HR286" s="351">
        <f t="shared" si="270"/>
        <v>1</v>
      </c>
      <c r="HS286" s="351" t="b">
        <f t="shared" si="271"/>
        <v>0</v>
      </c>
      <c r="HT286" s="351" t="str">
        <f t="shared" si="272"/>
        <v>Выпустить в 00</v>
      </c>
      <c r="HU286" s="351" t="str">
        <f t="shared" si="273"/>
        <v>0055-P2-CPC-GA1-TRM-00409</v>
      </c>
      <c r="HV286" s="351">
        <f t="shared" si="274"/>
        <v>44001</v>
      </c>
      <c r="HW286" s="351" t="str">
        <f t="shared" si="275"/>
        <v>0055-P2-CPC-GA1-TRM-00409</v>
      </c>
      <c r="HX286" s="351">
        <f t="shared" si="276"/>
        <v>44033</v>
      </c>
      <c r="HY286" s="364"/>
      <c r="HZ286" s="361" t="str">
        <f t="shared" si="277"/>
        <v>выгружено</v>
      </c>
      <c r="IA286" s="361" t="str">
        <f t="shared" si="278"/>
        <v>A1</v>
      </c>
      <c r="IB286" s="361">
        <f t="shared" si="279"/>
        <v>1</v>
      </c>
      <c r="IC286" s="361">
        <f t="shared" si="280"/>
        <v>1</v>
      </c>
      <c r="ID286" s="351" t="str">
        <f t="shared" si="281"/>
        <v>1</v>
      </c>
      <c r="IE286" s="351" t="s">
        <v>894</v>
      </c>
      <c r="IF286" s="356">
        <v>1</v>
      </c>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row>
    <row r="287" spans="1:287" s="1" customFormat="1" ht="42.75" customHeight="1">
      <c r="A287" s="15"/>
      <c r="B287" s="31" t="s">
        <v>164</v>
      </c>
      <c r="C287" s="31" t="s">
        <v>165</v>
      </c>
      <c r="D287" s="14"/>
      <c r="E287" s="14"/>
      <c r="F287" s="14"/>
      <c r="G287" s="14"/>
      <c r="H287" s="14" t="s">
        <v>723</v>
      </c>
      <c r="I287" s="14" t="s">
        <v>724</v>
      </c>
      <c r="J287" s="14"/>
      <c r="K287" s="14"/>
      <c r="L287" s="14"/>
      <c r="M287" s="14"/>
      <c r="N287" s="14"/>
      <c r="O287" s="14"/>
      <c r="P287" s="14" t="s">
        <v>729</v>
      </c>
      <c r="Q287" s="14" t="s">
        <v>730</v>
      </c>
      <c r="R287" s="14" t="s">
        <v>211</v>
      </c>
      <c r="S287" s="14" t="s">
        <v>394</v>
      </c>
      <c r="T287" s="14" t="s">
        <v>407</v>
      </c>
      <c r="U287" s="14" t="s">
        <v>166</v>
      </c>
      <c r="V287" s="14"/>
      <c r="W287" s="31" t="str">
        <f>CONCATENATE(X287,"-",Y287,"-",Z287,AA287,,AB287,"-",AC287)</f>
        <v>4-20-JENC-0001</v>
      </c>
      <c r="X287" s="31">
        <v>4</v>
      </c>
      <c r="Y287" s="31" t="s">
        <v>197</v>
      </c>
      <c r="Z287" s="31" t="s">
        <v>186</v>
      </c>
      <c r="AA287" s="31" t="s">
        <v>335</v>
      </c>
      <c r="AB287" s="31"/>
      <c r="AC287" s="31" t="s">
        <v>194</v>
      </c>
      <c r="AD287" s="14"/>
      <c r="AE287" s="31">
        <v>3</v>
      </c>
      <c r="AF287" s="31" t="s">
        <v>189</v>
      </c>
      <c r="AG287" s="31" t="s">
        <v>197</v>
      </c>
      <c r="AH287" s="31">
        <v>401</v>
      </c>
      <c r="AI287" s="31" t="s">
        <v>194</v>
      </c>
      <c r="AJ287" s="14"/>
      <c r="AK287" s="14"/>
      <c r="AL287" s="14" t="s">
        <v>130</v>
      </c>
      <c r="AM287" s="14"/>
      <c r="AN287" s="14" t="s">
        <v>177</v>
      </c>
      <c r="AO287" s="14" t="str">
        <f>CONCATENATE("0055-",B287,"-",C287,"-","4",".",AE287,".",AF287,".",AG287,".",AH287,"-",AL287,".",AN287,"-",AI287)</f>
        <v>0055-CPC-GA1-4.3.3.20.401-ASK1.V0-0001</v>
      </c>
      <c r="AP287" s="14" t="str">
        <f>CONCATENATE("0055-",B287,"-",C287,"-","4",".",AE287,".",AF287,".",AG287,".",AH287,"-",AL287,"-",AN287,"-",AI287,"_",BD287,"_",U287)</f>
        <v>0055-CPC-GA1-4.3.3.20.401-ASK1-V0-0001_A1_ER</v>
      </c>
      <c r="AQ287" s="21" t="s">
        <v>625</v>
      </c>
      <c r="AR287" s="21" t="s">
        <v>640</v>
      </c>
      <c r="AS287" s="21"/>
      <c r="AT287" s="21"/>
      <c r="AU287" s="21" t="s">
        <v>351</v>
      </c>
      <c r="AV287" s="21" t="s">
        <v>367</v>
      </c>
      <c r="AW287" s="21" t="str">
        <f>CONCATENATE(AQ287," ",AS287,CHAR(10),W287,CHAR(10),AU287)</f>
        <v>AUCS Network Cabinet 
4-20-JENC-0001
General view drawings</v>
      </c>
      <c r="AX287" s="21" t="str">
        <f>CONCATENATE(AR287," ",AT287,CHAR(10),W287,CHAR(10),AV287)</f>
        <v>Шкаф коммуникационный АСУ Э 
4-20-JENC-0001
Чертеж общего вида</v>
      </c>
      <c r="AY287" s="14"/>
      <c r="AZ287" s="14" t="s">
        <v>798</v>
      </c>
      <c r="BA287" s="14" t="s">
        <v>529</v>
      </c>
      <c r="BB287" s="14" t="str">
        <f t="shared" si="286"/>
        <v>A1</v>
      </c>
      <c r="BC287" s="14" t="str">
        <f t="shared" si="287"/>
        <v>IFR</v>
      </c>
      <c r="BD287" s="14" t="str">
        <f>BB287</f>
        <v>A1</v>
      </c>
      <c r="BE287" s="14"/>
      <c r="BF287" s="14"/>
      <c r="BG287" s="20"/>
      <c r="BH287" s="14"/>
      <c r="BI287" s="14"/>
      <c r="BJ287" s="336">
        <v>44088</v>
      </c>
      <c r="BK287" s="336">
        <f ca="1">IF(BM287&gt;0,BL287,IF(BJ287&lt;TODAY(),TODAY()+10,BJ287))</f>
        <v>44001</v>
      </c>
      <c r="BL287" s="41">
        <v>44001</v>
      </c>
      <c r="BM287" s="14" t="s">
        <v>871</v>
      </c>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336">
        <f>WORKDAY(BJ287,20)</f>
        <v>44116</v>
      </c>
      <c r="CR287" s="336">
        <f ca="1">IF(BM287&gt;0,WORKDAY(BK287,20),"-")</f>
        <v>44029</v>
      </c>
      <c r="CS287" s="336">
        <v>44033</v>
      </c>
      <c r="CT287" s="325" t="s">
        <v>905</v>
      </c>
      <c r="CU287" s="143">
        <v>1</v>
      </c>
      <c r="CV287" s="41">
        <f>WORKDAY(CQ287,10)</f>
        <v>44130</v>
      </c>
      <c r="CW287" s="41">
        <f ca="1">IF(CT287&gt;0,WORKDAY(CR287,10),"-")</f>
        <v>44043</v>
      </c>
      <c r="CX287" s="14"/>
      <c r="CY287" s="14"/>
      <c r="CZ287" s="41" t="str">
        <f>IF(CY287&gt;0,WORKDAY(CV287,10),"-")</f>
        <v>-</v>
      </c>
      <c r="DA287" s="41" t="str">
        <f>IF(CY287&gt;0,WORKDAY(CW287,10),"-")</f>
        <v>-</v>
      </c>
      <c r="DB287" s="14"/>
      <c r="DC287" s="14"/>
      <c r="DD287" s="143"/>
      <c r="DE287" s="41" t="str">
        <f>IF(DC287&gt;0,WORKDAY(CZ287,10),"-")</f>
        <v>-</v>
      </c>
      <c r="DF287" s="41" t="str">
        <f>IF(DC287&gt;0,WORKDAY(DA287,10),"-")</f>
        <v>-</v>
      </c>
      <c r="DG287" s="14"/>
      <c r="DH287" s="14"/>
      <c r="DI287" s="41" t="str">
        <f>IF(DH287&gt;0,WORKDAY(DE287,10),"-")</f>
        <v>-</v>
      </c>
      <c r="DJ287" s="41" t="str">
        <f>IF(DH287&gt;0,WORKDAY(DF287,10),"-")</f>
        <v>-</v>
      </c>
      <c r="DK287" s="14"/>
      <c r="DL287" s="14"/>
      <c r="DM287" s="143"/>
      <c r="DN287" s="41" t="str">
        <f>IF(DL287&gt;0,WORKDAY(DI287,10),"-")</f>
        <v>-</v>
      </c>
      <c r="DO287" s="41" t="str">
        <f>IF(DL287&gt;0,WORKDAY(DJ287,10),"-")</f>
        <v>-</v>
      </c>
      <c r="DP287" s="14"/>
      <c r="DQ287" s="14"/>
      <c r="DR287" s="41" t="str">
        <f>IF(DQ287&gt;0,WORKDAY(DN287,10),"-")</f>
        <v>-</v>
      </c>
      <c r="DS287" s="41" t="str">
        <f>IF(DQ287&gt;0,WORKDAY(DO287,10),"-")</f>
        <v>-</v>
      </c>
      <c r="DT287" s="14"/>
      <c r="DU287" s="14"/>
      <c r="DV287" s="205"/>
      <c r="DW287" s="41" t="str">
        <f>IF(DU287&gt;0,WORKDAY(DR287,10),"-")</f>
        <v>-</v>
      </c>
      <c r="DX287" s="41" t="str">
        <f>IF(DU287&gt;0,WORKDAY(DS287,10),"-")</f>
        <v>-</v>
      </c>
      <c r="DY287" s="14"/>
      <c r="DZ287" s="14"/>
      <c r="EA287" s="41" t="str">
        <f>IF(DZ287&gt;0,WORKDAY(DW287,10),"-")</f>
        <v>-</v>
      </c>
      <c r="EB287" s="41" t="str">
        <f>IF(DZ287&gt;0,WORKDAY(DX287,10),"-")</f>
        <v>-</v>
      </c>
      <c r="EC287" s="14"/>
      <c r="ED287" s="14"/>
      <c r="EE287" s="205"/>
      <c r="EF287" s="41" t="str">
        <f>IF(ED287&gt;0,WORKDAY(EA287,10),"-")</f>
        <v>-</v>
      </c>
      <c r="EG287" s="41" t="str">
        <f>IF(ED287&gt;0,WORKDAY(EB287,10),"-")</f>
        <v>-</v>
      </c>
      <c r="EH287" s="14"/>
      <c r="EI287" s="14"/>
      <c r="EJ287" s="41" t="str">
        <f>IF(EI287&gt;0,WORKDAY(EF287,10),"-")</f>
        <v>-</v>
      </c>
      <c r="EK287" s="41" t="str">
        <f>IF(EI287&gt;0,WORKDAY(EG287,10),"-")</f>
        <v>-</v>
      </c>
      <c r="EL287" s="14"/>
      <c r="EM287" s="14"/>
      <c r="EN287" s="205"/>
      <c r="EO287" s="41" t="str">
        <f>IF(EM287&gt;0,WORKDAY(EJ287,10),"-")</f>
        <v>-</v>
      </c>
      <c r="EP287" s="41" t="str">
        <f>IF(EM287&gt;0,WORKDAY(EK287,10),"-")</f>
        <v>-</v>
      </c>
      <c r="EQ287" s="14"/>
      <c r="ER287" s="14"/>
      <c r="ES287" s="41" t="str">
        <f>IF(ER287&gt;0,WORKDAY(EO287,10),"-")</f>
        <v>-</v>
      </c>
      <c r="ET287" s="41" t="str">
        <f>IF(ER287&gt;0,WORKDAY(EP287,10),"-")</f>
        <v>-</v>
      </c>
      <c r="EU287" s="14"/>
      <c r="EV287" s="14"/>
      <c r="EW287" s="205"/>
      <c r="EX287" s="41" t="str">
        <f>IF(EV287&gt;0,WORKDAY(ES287,10),"-")</f>
        <v>-</v>
      </c>
      <c r="EY287" s="41" t="str">
        <f>IF(EV287&gt;0,WORKDAY(ET287,10),"-")</f>
        <v>-</v>
      </c>
      <c r="EZ287" s="14"/>
      <c r="FA287" s="14"/>
      <c r="FB287" s="41" t="str">
        <f>IF(FA287&gt;0,WORKDAY(EX287,10),"-")</f>
        <v>-</v>
      </c>
      <c r="FC287" s="41" t="str">
        <f>IF(FA287&gt;0,WORKDAY(EY287,10),"-")</f>
        <v>-</v>
      </c>
      <c r="FD287" s="14"/>
      <c r="FE287" s="14"/>
      <c r="FF287" s="295"/>
      <c r="FG287" s="41">
        <v>43562</v>
      </c>
      <c r="FH287" s="41">
        <f t="shared" ca="1" si="283"/>
        <v>44089</v>
      </c>
      <c r="FI287" s="14"/>
      <c r="FJ287" s="14"/>
      <c r="FK287" s="41" t="str">
        <f>IF(FJ287&gt;0,WORKDAY(FG287,10),"-")</f>
        <v>-</v>
      </c>
      <c r="FL287" s="41" t="str">
        <f>IF(FJ287&gt;0,WORKDAY(FH287,10),"-")</f>
        <v>-</v>
      </c>
      <c r="FM287" s="14"/>
      <c r="FN287" s="14"/>
      <c r="FO287" s="143"/>
      <c r="FP287" s="41">
        <v>43562</v>
      </c>
      <c r="FQ287" s="41" t="str">
        <f>IF(FN287&gt;0,WORKDAY(FL287,10),"-")</f>
        <v>-</v>
      </c>
      <c r="FR287" s="14"/>
      <c r="FS287" s="14"/>
      <c r="FT287" s="41" t="str">
        <f>IF(FS287&gt;0,WORKDAY(FP287,10),"-")</f>
        <v>-</v>
      </c>
      <c r="FU287" s="41" t="str">
        <f>IF(FS287&gt;0,WORKDAY(FQ287,10),"-")</f>
        <v>-</v>
      </c>
      <c r="FV287" s="14"/>
      <c r="FW287" s="14"/>
      <c r="FX287" s="143"/>
      <c r="FY287" s="41">
        <v>43562</v>
      </c>
      <c r="FZ287" s="41" t="str">
        <f t="shared" si="284"/>
        <v>-</v>
      </c>
      <c r="GA287" s="14"/>
      <c r="GB287" s="14"/>
      <c r="GC287" s="41" t="str">
        <f>IF(GB287&gt;0,WORKDAY(FY287,10),"-")</f>
        <v>-</v>
      </c>
      <c r="GD287" s="41" t="str">
        <f>IF(GB287&gt;0,WORKDAY(FZ287,10),"-")</f>
        <v>-</v>
      </c>
      <c r="GE287" s="14"/>
      <c r="GF287" s="14"/>
      <c r="GG287" s="205"/>
      <c r="GH287" s="41"/>
      <c r="GI287" s="41"/>
      <c r="GJ287" s="14"/>
      <c r="GK287" s="14"/>
      <c r="GL287" s="41" t="str">
        <f>IF(GK287&gt;0,WORKDAY(GH287,10),"-")</f>
        <v>-</v>
      </c>
      <c r="GM287" s="41" t="str">
        <f>IF(GK287&gt;0,WORKDAY(GI287,10),"-")</f>
        <v>-</v>
      </c>
      <c r="GN287" s="14"/>
      <c r="GO287" s="14"/>
      <c r="GP287" s="228"/>
      <c r="GQ287" s="295"/>
      <c r="GR287" s="295"/>
      <c r="GS287" s="295"/>
      <c r="GT287" s="295"/>
      <c r="GU287" s="295"/>
      <c r="GV287" s="295"/>
      <c r="GW287" s="295"/>
      <c r="GX287" s="295"/>
      <c r="GY287" s="295"/>
      <c r="GZ287" s="147"/>
      <c r="HA287" s="143">
        <f t="shared" ca="1" si="258"/>
        <v>1</v>
      </c>
      <c r="HB287" s="44">
        <f t="shared" ca="1" si="259"/>
        <v>1.3819095477386936E-3</v>
      </c>
      <c r="HC287" s="44">
        <f t="shared" ca="1" si="285"/>
        <v>2.5125628140703518E-3</v>
      </c>
      <c r="HD287" s="44">
        <f t="shared" ca="1" si="261"/>
        <v>2.2357723577235778E-3</v>
      </c>
      <c r="HE287" s="44">
        <f t="shared" ca="1" si="262"/>
        <v>4.0650406504065045E-3</v>
      </c>
      <c r="HF287" s="44"/>
      <c r="HG287" s="44"/>
      <c r="HH287" s="261"/>
      <c r="HI287" s="14" t="str">
        <f t="shared" si="263"/>
        <v>GA</v>
      </c>
      <c r="HJ287" s="41">
        <f t="shared" si="264"/>
        <v>44001</v>
      </c>
      <c r="HK287" s="267" t="str">
        <f t="shared" si="265"/>
        <v>A1</v>
      </c>
      <c r="HL287" s="268" t="str">
        <f t="shared" si="266"/>
        <v>0055-P2-GA1-CPC-TRM-00506</v>
      </c>
      <c r="HM287" s="320">
        <v>1</v>
      </c>
      <c r="HN287" t="s">
        <v>844</v>
      </c>
      <c r="HO287" s="351">
        <f t="shared" si="267"/>
        <v>1</v>
      </c>
      <c r="HP287" s="351" t="str">
        <f t="shared" si="268"/>
        <v>не выгружено 00</v>
      </c>
      <c r="HQ287" s="351" t="str">
        <f t="shared" si="269"/>
        <v>выгружено A1</v>
      </c>
      <c r="HR287" s="351">
        <f t="shared" si="270"/>
        <v>1</v>
      </c>
      <c r="HS287" s="351" t="b">
        <f t="shared" si="271"/>
        <v>0</v>
      </c>
      <c r="HT287" s="351" t="str">
        <f t="shared" si="272"/>
        <v>Выпустить в 00</v>
      </c>
      <c r="HU287" s="351" t="str">
        <f t="shared" si="273"/>
        <v>0055-P2-CPC-GA1-TRM-00409</v>
      </c>
      <c r="HV287" s="351">
        <f t="shared" si="274"/>
        <v>44001</v>
      </c>
      <c r="HW287" s="351" t="str">
        <f t="shared" si="275"/>
        <v>0055-P2-CPC-GA1-TRM-00409</v>
      </c>
      <c r="HX287" s="351">
        <f t="shared" si="276"/>
        <v>44033</v>
      </c>
      <c r="HY287" s="364"/>
      <c r="HZ287" s="361" t="str">
        <f t="shared" si="277"/>
        <v>выгружено</v>
      </c>
      <c r="IA287" s="361" t="str">
        <f t="shared" si="278"/>
        <v>A1</v>
      </c>
      <c r="IB287" s="361">
        <f t="shared" si="279"/>
        <v>1</v>
      </c>
      <c r="IC287" s="361">
        <f t="shared" si="280"/>
        <v>1</v>
      </c>
      <c r="ID287" s="351" t="str">
        <f t="shared" si="281"/>
        <v>1</v>
      </c>
      <c r="IE287" s="351" t="s">
        <v>894</v>
      </c>
      <c r="IF287" s="356">
        <v>1</v>
      </c>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row>
    <row r="288" spans="1:287" s="1" customFormat="1" ht="42.75" customHeight="1">
      <c r="A288" s="15"/>
      <c r="B288" s="31" t="s">
        <v>164</v>
      </c>
      <c r="C288" s="31" t="s">
        <v>165</v>
      </c>
      <c r="D288" s="14"/>
      <c r="E288" s="14"/>
      <c r="F288" s="14"/>
      <c r="G288" s="14"/>
      <c r="H288" s="14" t="s">
        <v>723</v>
      </c>
      <c r="I288" s="14" t="s">
        <v>724</v>
      </c>
      <c r="J288" s="14"/>
      <c r="K288" s="14"/>
      <c r="L288" s="14"/>
      <c r="M288" s="14"/>
      <c r="N288" s="14"/>
      <c r="O288" s="14"/>
      <c r="P288" s="14" t="s">
        <v>729</v>
      </c>
      <c r="Q288" s="14" t="s">
        <v>730</v>
      </c>
      <c r="R288" s="14" t="s">
        <v>211</v>
      </c>
      <c r="S288" s="14" t="s">
        <v>394</v>
      </c>
      <c r="T288" s="14" t="s">
        <v>407</v>
      </c>
      <c r="U288" s="14" t="s">
        <v>166</v>
      </c>
      <c r="V288" s="14"/>
      <c r="W288" s="31" t="str">
        <f>CONCATENATE(X288,"-",Y288,"-",Z288,AA288,,AB288,"-",AC288)</f>
        <v>4-20-JENC-0001</v>
      </c>
      <c r="X288" s="31">
        <v>4</v>
      </c>
      <c r="Y288" s="31" t="s">
        <v>197</v>
      </c>
      <c r="Z288" s="31" t="s">
        <v>186</v>
      </c>
      <c r="AA288" s="31" t="s">
        <v>335</v>
      </c>
      <c r="AB288" s="31"/>
      <c r="AC288" s="31" t="s">
        <v>194</v>
      </c>
      <c r="AD288" s="14"/>
      <c r="AE288" s="31">
        <v>3</v>
      </c>
      <c r="AF288" s="31" t="s">
        <v>189</v>
      </c>
      <c r="AG288" s="31" t="s">
        <v>197</v>
      </c>
      <c r="AH288" s="31">
        <v>401</v>
      </c>
      <c r="AI288" s="31" t="s">
        <v>194</v>
      </c>
      <c r="AJ288" s="14"/>
      <c r="AK288" s="14"/>
      <c r="AL288" s="14" t="s">
        <v>130</v>
      </c>
      <c r="AM288" s="14"/>
      <c r="AN288" s="14" t="s">
        <v>178</v>
      </c>
      <c r="AO288" s="14" t="str">
        <f>CONCATENATE("0055-",B288,"-",C288,"-","4",".",AE288,".",AF288,".",AG288,".",AH288,"-",AL288,".",AN288,"-",AI288)</f>
        <v>0055-CPC-GA1-4.3.3.20.401-ASK1.SB-0001</v>
      </c>
      <c r="AP288" s="14" t="str">
        <f>CONCATENATE("0055-",B288,"-",C288,"-","4",".",AE288,".",AF288,".",AG288,".",AH288,"-",AL288,"-",AN288,"-",AI288,"_",BD288,"_",U288)</f>
        <v>0055-CPC-GA1-4.3.3.20.401-ASK1-SB-0001_A1_ER</v>
      </c>
      <c r="AQ288" s="21" t="s">
        <v>625</v>
      </c>
      <c r="AR288" s="21" t="s">
        <v>640</v>
      </c>
      <c r="AS288" s="21"/>
      <c r="AT288" s="21"/>
      <c r="AU288" s="21" t="s">
        <v>352</v>
      </c>
      <c r="AV288" s="21" t="s">
        <v>368</v>
      </c>
      <c r="AW288" s="21" t="str">
        <f>CONCATENATE(AQ288," ",AS288,CHAR(10),W288,CHAR(10),AU288)</f>
        <v>AUCS Network Cabinet 
4-20-JENC-0001
Electrical circuits</v>
      </c>
      <c r="AX288" s="21" t="str">
        <f>CONCATENATE(AR288," ",AT288,CHAR(10),W288,CHAR(10),AV288)</f>
        <v>Шкаф коммуникационный АСУ Э 
4-20-JENC-0001
Схема электрическая принципиальная</v>
      </c>
      <c r="AY288" s="14"/>
      <c r="AZ288" s="14" t="s">
        <v>798</v>
      </c>
      <c r="BA288" s="14" t="s">
        <v>529</v>
      </c>
      <c r="BB288" s="14" t="str">
        <f t="shared" si="286"/>
        <v>A1</v>
      </c>
      <c r="BC288" s="14" t="str">
        <f t="shared" si="287"/>
        <v>IFR</v>
      </c>
      <c r="BD288" s="14" t="str">
        <f>BB288</f>
        <v>A1</v>
      </c>
      <c r="BE288" s="14"/>
      <c r="BF288" s="14"/>
      <c r="BG288" s="20"/>
      <c r="BH288" s="14"/>
      <c r="BI288" s="14"/>
      <c r="BJ288" s="336">
        <v>44088</v>
      </c>
      <c r="BK288" s="336">
        <f ca="1">IF(BM288&gt;0,BL288,IF(BJ288&lt;TODAY(),TODAY()+10,BJ288))</f>
        <v>44001</v>
      </c>
      <c r="BL288" s="41">
        <v>44001</v>
      </c>
      <c r="BM288" s="14" t="s">
        <v>871</v>
      </c>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336">
        <f>WORKDAY(BJ288,20)</f>
        <v>44116</v>
      </c>
      <c r="CR288" s="336">
        <f ca="1">IF(BM288&gt;0,WORKDAY(BK288,20),"-")</f>
        <v>44029</v>
      </c>
      <c r="CS288" s="336">
        <v>44033</v>
      </c>
      <c r="CT288" s="325" t="s">
        <v>905</v>
      </c>
      <c r="CU288" s="143">
        <v>1</v>
      </c>
      <c r="CV288" s="41">
        <f>WORKDAY(CQ288,10)</f>
        <v>44130</v>
      </c>
      <c r="CW288" s="41">
        <f ca="1">IF(CT288&gt;0,WORKDAY(CR288,10),"-")</f>
        <v>44043</v>
      </c>
      <c r="CX288" s="14"/>
      <c r="CY288" s="14"/>
      <c r="CZ288" s="41" t="str">
        <f>IF(CY288&gt;0,WORKDAY(CV288,10),"-")</f>
        <v>-</v>
      </c>
      <c r="DA288" s="41" t="str">
        <f>IF(CY288&gt;0,WORKDAY(CW288,10),"-")</f>
        <v>-</v>
      </c>
      <c r="DB288" s="14"/>
      <c r="DC288" s="14"/>
      <c r="DD288" s="143"/>
      <c r="DE288" s="41" t="str">
        <f>IF(DC288&gt;0,WORKDAY(CZ288,10),"-")</f>
        <v>-</v>
      </c>
      <c r="DF288" s="41" t="str">
        <f>IF(DC288&gt;0,WORKDAY(DA288,10),"-")</f>
        <v>-</v>
      </c>
      <c r="DG288" s="14"/>
      <c r="DH288" s="14"/>
      <c r="DI288" s="41" t="str">
        <f>IF(DH288&gt;0,WORKDAY(DE288,10),"-")</f>
        <v>-</v>
      </c>
      <c r="DJ288" s="41" t="str">
        <f>IF(DH288&gt;0,WORKDAY(DF288,10),"-")</f>
        <v>-</v>
      </c>
      <c r="DK288" s="14"/>
      <c r="DL288" s="14"/>
      <c r="DM288" s="143"/>
      <c r="DN288" s="41" t="str">
        <f>IF(DL288&gt;0,WORKDAY(DI288,10),"-")</f>
        <v>-</v>
      </c>
      <c r="DO288" s="41" t="str">
        <f>IF(DL288&gt;0,WORKDAY(DJ288,10),"-")</f>
        <v>-</v>
      </c>
      <c r="DP288" s="14"/>
      <c r="DQ288" s="14"/>
      <c r="DR288" s="41" t="str">
        <f>IF(DQ288&gt;0,WORKDAY(DN288,10),"-")</f>
        <v>-</v>
      </c>
      <c r="DS288" s="41" t="str">
        <f>IF(DQ288&gt;0,WORKDAY(DO288,10),"-")</f>
        <v>-</v>
      </c>
      <c r="DT288" s="14"/>
      <c r="DU288" s="14"/>
      <c r="DV288" s="205"/>
      <c r="DW288" s="41" t="str">
        <f>IF(DU288&gt;0,WORKDAY(DR288,10),"-")</f>
        <v>-</v>
      </c>
      <c r="DX288" s="41" t="str">
        <f>IF(DU288&gt;0,WORKDAY(DS288,10),"-")</f>
        <v>-</v>
      </c>
      <c r="DY288" s="14"/>
      <c r="DZ288" s="14"/>
      <c r="EA288" s="41" t="str">
        <f>IF(DZ288&gt;0,WORKDAY(DW288,10),"-")</f>
        <v>-</v>
      </c>
      <c r="EB288" s="41" t="str">
        <f>IF(DZ288&gt;0,WORKDAY(DX288,10),"-")</f>
        <v>-</v>
      </c>
      <c r="EC288" s="14"/>
      <c r="ED288" s="14"/>
      <c r="EE288" s="205"/>
      <c r="EF288" s="41" t="str">
        <f>IF(ED288&gt;0,WORKDAY(EA288,10),"-")</f>
        <v>-</v>
      </c>
      <c r="EG288" s="41" t="str">
        <f>IF(ED288&gt;0,WORKDAY(EB288,10),"-")</f>
        <v>-</v>
      </c>
      <c r="EH288" s="14"/>
      <c r="EI288" s="14"/>
      <c r="EJ288" s="41" t="str">
        <f>IF(EI288&gt;0,WORKDAY(EF288,10),"-")</f>
        <v>-</v>
      </c>
      <c r="EK288" s="41" t="str">
        <f>IF(EI288&gt;0,WORKDAY(EG288,10),"-")</f>
        <v>-</v>
      </c>
      <c r="EL288" s="14"/>
      <c r="EM288" s="14"/>
      <c r="EN288" s="205"/>
      <c r="EO288" s="41" t="str">
        <f>IF(EM288&gt;0,WORKDAY(EJ288,10),"-")</f>
        <v>-</v>
      </c>
      <c r="EP288" s="41" t="str">
        <f>IF(EM288&gt;0,WORKDAY(EK288,10),"-")</f>
        <v>-</v>
      </c>
      <c r="EQ288" s="14"/>
      <c r="ER288" s="14"/>
      <c r="ES288" s="41" t="str">
        <f>IF(ER288&gt;0,WORKDAY(EO288,10),"-")</f>
        <v>-</v>
      </c>
      <c r="ET288" s="41" t="str">
        <f>IF(ER288&gt;0,WORKDAY(EP288,10),"-")</f>
        <v>-</v>
      </c>
      <c r="EU288" s="14"/>
      <c r="EV288" s="14"/>
      <c r="EW288" s="205"/>
      <c r="EX288" s="41" t="str">
        <f>IF(EV288&gt;0,WORKDAY(ES288,10),"-")</f>
        <v>-</v>
      </c>
      <c r="EY288" s="41" t="str">
        <f>IF(EV288&gt;0,WORKDAY(ET288,10),"-")</f>
        <v>-</v>
      </c>
      <c r="EZ288" s="14"/>
      <c r="FA288" s="14"/>
      <c r="FB288" s="41" t="str">
        <f>IF(FA288&gt;0,WORKDAY(EX288,10),"-")</f>
        <v>-</v>
      </c>
      <c r="FC288" s="41" t="str">
        <f>IF(FA288&gt;0,WORKDAY(EY288,10),"-")</f>
        <v>-</v>
      </c>
      <c r="FD288" s="14"/>
      <c r="FE288" s="14"/>
      <c r="FF288" s="295"/>
      <c r="FG288" s="41">
        <v>43562</v>
      </c>
      <c r="FH288" s="41">
        <f t="shared" ca="1" si="283"/>
        <v>44089</v>
      </c>
      <c r="FI288" s="14"/>
      <c r="FJ288" s="14"/>
      <c r="FK288" s="41" t="str">
        <f>IF(FJ288&gt;0,WORKDAY(FG288,10),"-")</f>
        <v>-</v>
      </c>
      <c r="FL288" s="41" t="str">
        <f>IF(FJ288&gt;0,WORKDAY(FH288,10),"-")</f>
        <v>-</v>
      </c>
      <c r="FM288" s="14"/>
      <c r="FN288" s="14"/>
      <c r="FO288" s="143"/>
      <c r="FP288" s="41">
        <v>43562</v>
      </c>
      <c r="FQ288" s="41" t="s">
        <v>385</v>
      </c>
      <c r="FR288" s="14"/>
      <c r="FS288" s="14"/>
      <c r="FT288" s="41" t="str">
        <f>IF(FS288&gt;0,WORKDAY(FP288,10),"-")</f>
        <v>-</v>
      </c>
      <c r="FU288" s="41" t="str">
        <f>IF(FS288&gt;0,WORKDAY(FQ288,10),"-")</f>
        <v>-</v>
      </c>
      <c r="FV288" s="14"/>
      <c r="FW288" s="14"/>
      <c r="FX288" s="143"/>
      <c r="FY288" s="41">
        <v>43562</v>
      </c>
      <c r="FZ288" s="41" t="str">
        <f t="shared" si="284"/>
        <v>-</v>
      </c>
      <c r="GA288" s="14"/>
      <c r="GB288" s="14"/>
      <c r="GC288" s="41" t="str">
        <f>IF(GB288&gt;0,WORKDAY(FY288,10),"-")</f>
        <v>-</v>
      </c>
      <c r="GD288" s="41" t="str">
        <f>IF(GB288&gt;0,WORKDAY(FZ288,10),"-")</f>
        <v>-</v>
      </c>
      <c r="GE288" s="14"/>
      <c r="GF288" s="14"/>
      <c r="GG288" s="205"/>
      <c r="GH288" s="41"/>
      <c r="GI288" s="41"/>
      <c r="GJ288" s="14"/>
      <c r="GK288" s="14"/>
      <c r="GL288" s="41" t="str">
        <f>IF(GK288&gt;0,WORKDAY(GH288,10),"-")</f>
        <v>-</v>
      </c>
      <c r="GM288" s="41" t="str">
        <f>IF(GK288&gt;0,WORKDAY(GI288,10),"-")</f>
        <v>-</v>
      </c>
      <c r="GN288" s="14"/>
      <c r="GO288" s="14"/>
      <c r="GP288" s="228"/>
      <c r="GQ288" s="295"/>
      <c r="GR288" s="295"/>
      <c r="GS288" s="295"/>
      <c r="GT288" s="295"/>
      <c r="GU288" s="295"/>
      <c r="GV288" s="295"/>
      <c r="GW288" s="295"/>
      <c r="GX288" s="295"/>
      <c r="GY288" s="295"/>
      <c r="GZ288" s="147"/>
      <c r="HA288" s="143">
        <f t="shared" ca="1" si="258"/>
        <v>1</v>
      </c>
      <c r="HB288" s="44">
        <f t="shared" ca="1" si="259"/>
        <v>1.3819095477386936E-3</v>
      </c>
      <c r="HC288" s="44">
        <f t="shared" ca="1" si="285"/>
        <v>2.5125628140703518E-3</v>
      </c>
      <c r="HD288" s="44">
        <f t="shared" ca="1" si="261"/>
        <v>2.2357723577235778E-3</v>
      </c>
      <c r="HE288" s="44">
        <f t="shared" ca="1" si="262"/>
        <v>4.0650406504065045E-3</v>
      </c>
      <c r="HF288" s="44"/>
      <c r="HG288" s="44"/>
      <c r="HH288" s="261"/>
      <c r="HI288" s="14" t="str">
        <f t="shared" si="263"/>
        <v>GA</v>
      </c>
      <c r="HJ288" s="41">
        <f t="shared" si="264"/>
        <v>44001</v>
      </c>
      <c r="HK288" s="267" t="str">
        <f t="shared" si="265"/>
        <v>A1</v>
      </c>
      <c r="HL288" s="268" t="str">
        <f t="shared" si="266"/>
        <v>0055-P2-GA1-CPC-TRM-00506</v>
      </c>
      <c r="HM288" s="320">
        <v>1</v>
      </c>
      <c r="HN288" t="s">
        <v>844</v>
      </c>
      <c r="HO288" s="351">
        <f t="shared" si="267"/>
        <v>1</v>
      </c>
      <c r="HP288" s="351" t="str">
        <f t="shared" si="268"/>
        <v>не выгружено 00</v>
      </c>
      <c r="HQ288" s="351" t="str">
        <f t="shared" si="269"/>
        <v>выгружено A1</v>
      </c>
      <c r="HR288" s="351">
        <f t="shared" si="270"/>
        <v>1</v>
      </c>
      <c r="HS288" s="351" t="b">
        <f t="shared" si="271"/>
        <v>0</v>
      </c>
      <c r="HT288" s="351" t="str">
        <f t="shared" si="272"/>
        <v>Выпустить в 00</v>
      </c>
      <c r="HU288" s="351" t="str">
        <f t="shared" si="273"/>
        <v>0055-P2-CPC-GA1-TRM-00409</v>
      </c>
      <c r="HV288" s="351">
        <f t="shared" si="274"/>
        <v>44001</v>
      </c>
      <c r="HW288" s="351" t="str">
        <f t="shared" si="275"/>
        <v>0055-P2-CPC-GA1-TRM-00409</v>
      </c>
      <c r="HX288" s="351">
        <f t="shared" si="276"/>
        <v>44033</v>
      </c>
      <c r="HY288" s="364"/>
      <c r="HZ288" s="361" t="str">
        <f t="shared" si="277"/>
        <v>выгружено</v>
      </c>
      <c r="IA288" s="361" t="str">
        <f t="shared" si="278"/>
        <v>A1</v>
      </c>
      <c r="IB288" s="361">
        <f t="shared" si="279"/>
        <v>1</v>
      </c>
      <c r="IC288" s="361">
        <f t="shared" si="280"/>
        <v>1</v>
      </c>
      <c r="ID288" s="351" t="str">
        <f t="shared" si="281"/>
        <v>1</v>
      </c>
      <c r="IE288" s="351" t="s">
        <v>894</v>
      </c>
      <c r="IF288" s="356">
        <v>1</v>
      </c>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row>
    <row r="289" spans="1:287" s="1" customFormat="1" ht="42.75" customHeight="1">
      <c r="A289" s="15"/>
      <c r="B289" s="31" t="s">
        <v>164</v>
      </c>
      <c r="C289" s="31" t="s">
        <v>165</v>
      </c>
      <c r="D289" s="14"/>
      <c r="E289" s="14"/>
      <c r="F289" s="14"/>
      <c r="G289" s="14"/>
      <c r="H289" s="14" t="s">
        <v>723</v>
      </c>
      <c r="I289" s="14" t="s">
        <v>724</v>
      </c>
      <c r="J289" s="14"/>
      <c r="K289" s="14"/>
      <c r="L289" s="14"/>
      <c r="M289" s="14"/>
      <c r="N289" s="14"/>
      <c r="O289" s="14"/>
      <c r="P289" s="14" t="s">
        <v>729</v>
      </c>
      <c r="Q289" s="14" t="s">
        <v>730</v>
      </c>
      <c r="R289" s="14" t="s">
        <v>211</v>
      </c>
      <c r="S289" s="14" t="s">
        <v>394</v>
      </c>
      <c r="T289" s="14" t="s">
        <v>407</v>
      </c>
      <c r="U289" s="14" t="s">
        <v>166</v>
      </c>
      <c r="V289" s="14"/>
      <c r="W289" s="31" t="str">
        <f>CONCATENATE(X289,"-",Y289,"-",Z289,AA289,,AB289,"-",AC289)</f>
        <v>4-20-JENC-0001</v>
      </c>
      <c r="X289" s="31">
        <v>4</v>
      </c>
      <c r="Y289" s="31" t="s">
        <v>197</v>
      </c>
      <c r="Z289" s="31" t="s">
        <v>186</v>
      </c>
      <c r="AA289" s="31" t="s">
        <v>335</v>
      </c>
      <c r="AB289" s="31"/>
      <c r="AC289" s="31" t="s">
        <v>194</v>
      </c>
      <c r="AD289" s="14"/>
      <c r="AE289" s="31">
        <v>3</v>
      </c>
      <c r="AF289" s="31" t="s">
        <v>189</v>
      </c>
      <c r="AG289" s="31" t="s">
        <v>197</v>
      </c>
      <c r="AH289" s="31">
        <v>401</v>
      </c>
      <c r="AI289" s="31" t="s">
        <v>194</v>
      </c>
      <c r="AJ289" s="14"/>
      <c r="AK289" s="14"/>
      <c r="AL289" s="14" t="s">
        <v>130</v>
      </c>
      <c r="AM289" s="14"/>
      <c r="AN289" s="14" t="s">
        <v>675</v>
      </c>
      <c r="AO289" s="14" t="str">
        <f>CONCATENATE("0055-",B289,"-",C289,"-","4",".",AE289,".",AF289,".",AG289,".",AH289,"-",AL289,".",AN289,"-",AI289)</f>
        <v>0055-CPC-GA1-4.3.3.20.401-ASK1.JH-0001</v>
      </c>
      <c r="AP289" s="14" t="str">
        <f>CONCATENATE("0055-",B289,"-",C289,"-","4",".",AE289,".",AF289,".",AG289,".",AH289,"-",AL289,"-",AN289,"-",AI289,"_",BD289,"_",U289)</f>
        <v>0055-CPC-GA1-4.3.3.20.401-ASK1-JH-0001_00_ER</v>
      </c>
      <c r="AQ289" s="21" t="s">
        <v>625</v>
      </c>
      <c r="AR289" s="21" t="s">
        <v>640</v>
      </c>
      <c r="AS289" s="21"/>
      <c r="AT289" s="21"/>
      <c r="AU289" s="21" t="s">
        <v>315</v>
      </c>
      <c r="AV289" s="21" t="s">
        <v>316</v>
      </c>
      <c r="AW289" s="21" t="str">
        <f>CONCATENATE(AQ289," ",AS289,CHAR(10),W289,CHAR(10),AU289)</f>
        <v>AUCS Network Cabinet 
4-20-JENC-0001
Passport</v>
      </c>
      <c r="AX289" s="21" t="str">
        <f>CONCATENATE(AR289," ",AT289,CHAR(10),W289,CHAR(10),AV289)</f>
        <v>Шкаф коммуникационный АСУ Э 
4-20-JENC-0001
Паспорт</v>
      </c>
      <c r="AY289" s="14"/>
      <c r="AZ289" s="14" t="s">
        <v>798</v>
      </c>
      <c r="BA289" s="14" t="s">
        <v>600</v>
      </c>
      <c r="BB289" s="14" t="str">
        <f t="shared" si="286"/>
        <v>00</v>
      </c>
      <c r="BC289" s="14" t="str">
        <f t="shared" si="287"/>
        <v>IFU</v>
      </c>
      <c r="BD289" s="14" t="str">
        <f>BB289</f>
        <v>00</v>
      </c>
      <c r="BE289" s="14"/>
      <c r="BF289" s="14"/>
      <c r="BG289" s="20"/>
      <c r="BH289" s="14"/>
      <c r="BI289" s="14"/>
      <c r="BJ289" s="336">
        <v>44088</v>
      </c>
      <c r="BK289" s="336">
        <f ca="1">IF(BM289&gt;0,BL289,IF(BJ289&lt;TODAY(),TODAY()+10,BJ289))</f>
        <v>43997</v>
      </c>
      <c r="BL289" s="41">
        <v>43997</v>
      </c>
      <c r="BM289" s="14" t="s">
        <v>866</v>
      </c>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336">
        <f>WORKDAY(BJ289,20)</f>
        <v>44116</v>
      </c>
      <c r="CR289" s="336">
        <f ca="1">IF(BM289&gt;0,WORKDAY(BK289,20),"-")</f>
        <v>44025</v>
      </c>
      <c r="CS289" s="336">
        <v>44013</v>
      </c>
      <c r="CT289" s="325" t="s">
        <v>903</v>
      </c>
      <c r="CU289" s="143">
        <v>3</v>
      </c>
      <c r="CV289" s="41">
        <f>WORKDAY(CQ289,10)</f>
        <v>44130</v>
      </c>
      <c r="CW289" s="41">
        <f ca="1">IF(CT289&gt;0,WORKDAY(CR289,10),"-")</f>
        <v>44039</v>
      </c>
      <c r="CX289" s="14"/>
      <c r="CY289" s="14"/>
      <c r="CZ289" s="41" t="str">
        <f>IF(CY289&gt;0,WORKDAY(CV289,10),"-")</f>
        <v>-</v>
      </c>
      <c r="DA289" s="41" t="str">
        <f>IF(CY289&gt;0,WORKDAY(CW289,10),"-")</f>
        <v>-</v>
      </c>
      <c r="DB289" s="14"/>
      <c r="DC289" s="14"/>
      <c r="DD289" s="143"/>
      <c r="DE289" s="41" t="str">
        <f>IF(DC289&gt;0,WORKDAY(CZ289,10),"-")</f>
        <v>-</v>
      </c>
      <c r="DF289" s="41" t="str">
        <f>IF(DC289&gt;0,WORKDAY(DA289,10),"-")</f>
        <v>-</v>
      </c>
      <c r="DG289" s="14"/>
      <c r="DH289" s="14"/>
      <c r="DI289" s="41" t="str">
        <f>IF(DH289&gt;0,WORKDAY(DE289,10),"-")</f>
        <v>-</v>
      </c>
      <c r="DJ289" s="41" t="str">
        <f>IF(DH289&gt;0,WORKDAY(DF289,10),"-")</f>
        <v>-</v>
      </c>
      <c r="DK289" s="14"/>
      <c r="DL289" s="14"/>
      <c r="DM289" s="143"/>
      <c r="DN289" s="41" t="str">
        <f>IF(DL289&gt;0,WORKDAY(DI289,10),"-")</f>
        <v>-</v>
      </c>
      <c r="DO289" s="41" t="str">
        <f>IF(DL289&gt;0,WORKDAY(DJ289,10),"-")</f>
        <v>-</v>
      </c>
      <c r="DP289" s="14"/>
      <c r="DQ289" s="14"/>
      <c r="DR289" s="41" t="str">
        <f>IF(DQ289&gt;0,WORKDAY(DN289,10),"-")</f>
        <v>-</v>
      </c>
      <c r="DS289" s="41" t="str">
        <f>IF(DQ289&gt;0,WORKDAY(DO289,10),"-")</f>
        <v>-</v>
      </c>
      <c r="DT289" s="14"/>
      <c r="DU289" s="14"/>
      <c r="DV289" s="205"/>
      <c r="DW289" s="41" t="str">
        <f>IF(DU289&gt;0,WORKDAY(DR289,10),"-")</f>
        <v>-</v>
      </c>
      <c r="DX289" s="41" t="str">
        <f>IF(DU289&gt;0,WORKDAY(DS289,10),"-")</f>
        <v>-</v>
      </c>
      <c r="DY289" s="14"/>
      <c r="DZ289" s="14"/>
      <c r="EA289" s="41" t="str">
        <f>IF(DZ289&gt;0,WORKDAY(DW289,10),"-")</f>
        <v>-</v>
      </c>
      <c r="EB289" s="41" t="str">
        <f>IF(DZ289&gt;0,WORKDAY(DX289,10),"-")</f>
        <v>-</v>
      </c>
      <c r="EC289" s="14"/>
      <c r="ED289" s="14"/>
      <c r="EE289" s="205"/>
      <c r="EF289" s="41" t="str">
        <f>IF(ED289&gt;0,WORKDAY(EA289,10),"-")</f>
        <v>-</v>
      </c>
      <c r="EG289" s="41" t="str">
        <f>IF(ED289&gt;0,WORKDAY(EB289,10),"-")</f>
        <v>-</v>
      </c>
      <c r="EH289" s="14"/>
      <c r="EI289" s="14"/>
      <c r="EJ289" s="41" t="str">
        <f>IF(EI289&gt;0,WORKDAY(EF289,10),"-")</f>
        <v>-</v>
      </c>
      <c r="EK289" s="41" t="str">
        <f>IF(EI289&gt;0,WORKDAY(EG289,10),"-")</f>
        <v>-</v>
      </c>
      <c r="EL289" s="14"/>
      <c r="EM289" s="14"/>
      <c r="EN289" s="205"/>
      <c r="EO289" s="41" t="str">
        <f>IF(EM289&gt;0,WORKDAY(EJ289,10),"-")</f>
        <v>-</v>
      </c>
      <c r="EP289" s="41" t="str">
        <f>IF(EM289&gt;0,WORKDAY(EK289,10),"-")</f>
        <v>-</v>
      </c>
      <c r="EQ289" s="14"/>
      <c r="ER289" s="14"/>
      <c r="ES289" s="41" t="str">
        <f>IF(ER289&gt;0,WORKDAY(EO289,10),"-")</f>
        <v>-</v>
      </c>
      <c r="ET289" s="41" t="str">
        <f>IF(ER289&gt;0,WORKDAY(EP289,10),"-")</f>
        <v>-</v>
      </c>
      <c r="EU289" s="14"/>
      <c r="EV289" s="14"/>
      <c r="EW289" s="205"/>
      <c r="EX289" s="41" t="str">
        <f>IF(EV289&gt;0,WORKDAY(ES289,10),"-")</f>
        <v>-</v>
      </c>
      <c r="EY289" s="41" t="str">
        <f>IF(EV289&gt;0,WORKDAY(ET289,10),"-")</f>
        <v>-</v>
      </c>
      <c r="EZ289" s="14"/>
      <c r="FA289" s="14"/>
      <c r="FB289" s="41" t="str">
        <f>IF(FA289&gt;0,WORKDAY(EX289,10),"-")</f>
        <v>-</v>
      </c>
      <c r="FC289" s="41" t="str">
        <f>IF(FA289&gt;0,WORKDAY(EY289,10),"-")</f>
        <v>-</v>
      </c>
      <c r="FD289" s="14"/>
      <c r="FE289" s="14"/>
      <c r="FF289" s="295"/>
      <c r="FG289" s="41">
        <v>43562</v>
      </c>
      <c r="FH289" s="41">
        <f t="shared" ca="1" si="283"/>
        <v>44069</v>
      </c>
      <c r="FI289" s="14">
        <v>44088</v>
      </c>
      <c r="FJ289" s="14" t="s">
        <v>924</v>
      </c>
      <c r="FK289" s="41">
        <f>IF(FJ289&gt;0,WORKDAY(FG289,10),"-")</f>
        <v>43574</v>
      </c>
      <c r="FL289" s="41">
        <f ca="1">IF(FJ289&gt;0,WORKDAY(FH289,10),"-")</f>
        <v>44083</v>
      </c>
      <c r="FM289" s="14"/>
      <c r="FN289" s="14"/>
      <c r="FO289" s="143"/>
      <c r="FP289" s="41">
        <v>43562</v>
      </c>
      <c r="FQ289" s="41" t="s">
        <v>385</v>
      </c>
      <c r="FR289" s="14"/>
      <c r="FS289" s="14"/>
      <c r="FT289" s="41" t="str">
        <f>IF(FS289&gt;0,WORKDAY(FP289,10),"-")</f>
        <v>-</v>
      </c>
      <c r="FU289" s="41" t="str">
        <f>IF(FS289&gt;0,WORKDAY(FQ289,10),"-")</f>
        <v>-</v>
      </c>
      <c r="FV289" s="14"/>
      <c r="FW289" s="14"/>
      <c r="FX289" s="143"/>
      <c r="FY289" s="41">
        <v>43562</v>
      </c>
      <c r="FZ289" s="41" t="str">
        <f t="shared" si="284"/>
        <v>-</v>
      </c>
      <c r="GA289" s="14"/>
      <c r="GB289" s="14"/>
      <c r="GC289" s="41" t="str">
        <f>IF(GB289&gt;0,WORKDAY(FY289,10),"-")</f>
        <v>-</v>
      </c>
      <c r="GD289" s="41" t="str">
        <f>IF(GB289&gt;0,WORKDAY(FZ289,10),"-")</f>
        <v>-</v>
      </c>
      <c r="GE289" s="14"/>
      <c r="GF289" s="14"/>
      <c r="GG289" s="205"/>
      <c r="GH289" s="41"/>
      <c r="GI289" s="41"/>
      <c r="GJ289" s="14"/>
      <c r="GK289" s="14"/>
      <c r="GL289" s="41" t="str">
        <f>IF(GK289&gt;0,WORKDAY(GH289,10),"-")</f>
        <v>-</v>
      </c>
      <c r="GM289" s="41" t="str">
        <f>IF(GK289&gt;0,WORKDAY(GI289,10),"-")</f>
        <v>-</v>
      </c>
      <c r="GN289" s="14"/>
      <c r="GO289" s="14"/>
      <c r="GP289" s="228"/>
      <c r="GQ289" s="295"/>
      <c r="GR289" s="295"/>
      <c r="GS289" s="295"/>
      <c r="GT289" s="295"/>
      <c r="GU289" s="295"/>
      <c r="GV289" s="295"/>
      <c r="GW289" s="295"/>
      <c r="GX289" s="295"/>
      <c r="GY289" s="295"/>
      <c r="GZ289" s="147"/>
      <c r="HA289" s="143">
        <f t="shared" ca="1" si="258"/>
        <v>1</v>
      </c>
      <c r="HB289" s="44">
        <f t="shared" ca="1" si="259"/>
        <v>2.5125628140703518E-3</v>
      </c>
      <c r="HC289" s="44">
        <f t="shared" ca="1" si="285"/>
        <v>2.5125628140703518E-3</v>
      </c>
      <c r="HD289" s="44">
        <f t="shared" ca="1" si="261"/>
        <v>4.0650406504065045E-3</v>
      </c>
      <c r="HE289" s="44">
        <f t="shared" ca="1" si="262"/>
        <v>4.0650406504065045E-3</v>
      </c>
      <c r="HF289" s="44"/>
      <c r="HG289" s="44"/>
      <c r="HH289" s="261"/>
      <c r="HI289" s="14" t="str">
        <f t="shared" si="263"/>
        <v>rev. 00</v>
      </c>
      <c r="HJ289" s="41">
        <f t="shared" si="264"/>
        <v>44088</v>
      </c>
      <c r="HK289" s="267" t="str">
        <f t="shared" si="265"/>
        <v>00</v>
      </c>
      <c r="HL289" s="268" t="str">
        <f t="shared" si="266"/>
        <v>0055-P2-CPC-GA1-TRM-00581</v>
      </c>
      <c r="HM289" s="320">
        <v>1</v>
      </c>
      <c r="HN289" t="s">
        <v>844</v>
      </c>
      <c r="HO289" s="351">
        <f t="shared" si="267"/>
        <v>3</v>
      </c>
      <c r="HP289" s="351" t="str">
        <f t="shared" si="268"/>
        <v>ожидание 00</v>
      </c>
      <c r="HQ289" s="351" t="str">
        <f t="shared" si="269"/>
        <v>выгружено 00</v>
      </c>
      <c r="HR289" s="351" t="str">
        <f t="shared" si="270"/>
        <v>ожидание 00</v>
      </c>
      <c r="HS289" s="351" t="b">
        <f t="shared" si="271"/>
        <v>0</v>
      </c>
      <c r="HT289" s="351" t="str">
        <f t="shared" si="272"/>
        <v>ожидание замечаний</v>
      </c>
      <c r="HU289" s="351" t="str">
        <f t="shared" si="273"/>
        <v>0055-P2-CPC-GA1-TRM-00396</v>
      </c>
      <c r="HV289" s="351">
        <f t="shared" si="274"/>
        <v>44088</v>
      </c>
      <c r="HW289" s="351" t="str">
        <f t="shared" si="275"/>
        <v>ожидание 00</v>
      </c>
      <c r="HX289" s="351" t="str">
        <f t="shared" si="276"/>
        <v>ожидание 00</v>
      </c>
      <c r="HY289" s="364"/>
      <c r="HZ289" s="361" t="str">
        <f t="shared" si="277"/>
        <v>выгружено</v>
      </c>
      <c r="IA289" s="361" t="str">
        <f t="shared" si="278"/>
        <v>00</v>
      </c>
      <c r="IB289" s="361" t="str">
        <f t="shared" si="279"/>
        <v>ожидание замечаний к ревизии</v>
      </c>
      <c r="IC289" s="361" t="str">
        <f t="shared" si="280"/>
        <v>00</v>
      </c>
      <c r="ID289" s="351" t="str">
        <f t="shared" si="281"/>
        <v>1</v>
      </c>
      <c r="IE289" s="351" t="s">
        <v>894</v>
      </c>
      <c r="IF289" s="356">
        <v>1</v>
      </c>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row>
    <row r="290" spans="1:287" s="27" customFormat="1" ht="15" customHeight="1">
      <c r="A290" s="15"/>
      <c r="B290" s="32"/>
      <c r="C290" s="32"/>
      <c r="D290" s="26"/>
      <c r="E290" s="26"/>
      <c r="F290" s="26"/>
      <c r="G290" s="26"/>
      <c r="H290" s="26"/>
      <c r="I290" s="26"/>
      <c r="J290" s="26"/>
      <c r="K290" s="26"/>
      <c r="L290" s="26"/>
      <c r="M290" s="26"/>
      <c r="N290" s="26"/>
      <c r="O290" s="26"/>
      <c r="P290" s="26"/>
      <c r="Q290" s="26"/>
      <c r="R290" s="26"/>
      <c r="S290" s="26"/>
      <c r="T290" s="26"/>
      <c r="U290" s="26"/>
      <c r="V290" s="26"/>
      <c r="W290" s="32"/>
      <c r="X290" s="32"/>
      <c r="Y290" s="32"/>
      <c r="Z290" s="32"/>
      <c r="AA290" s="32"/>
      <c r="AB290" s="32"/>
      <c r="AC290" s="32"/>
      <c r="AD290" s="26"/>
      <c r="AE290" s="32"/>
      <c r="AF290" s="32"/>
      <c r="AG290" s="32"/>
      <c r="AH290" s="32"/>
      <c r="AI290" s="32"/>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341"/>
      <c r="BK290" s="341"/>
      <c r="BL290" s="163"/>
      <c r="BM290" s="26"/>
      <c r="BN290" s="26"/>
      <c r="BO290" s="26"/>
      <c r="BP290" s="26"/>
      <c r="BQ290" s="26"/>
      <c r="BR290" s="26"/>
      <c r="BS290" s="26"/>
      <c r="BT290" s="26"/>
      <c r="BU290" s="26"/>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338"/>
      <c r="CR290" s="338"/>
      <c r="CS290" s="338"/>
      <c r="CT290" s="326"/>
      <c r="CU290" s="219"/>
      <c r="CV290" s="26"/>
      <c r="CW290" s="26"/>
      <c r="CX290" s="26"/>
      <c r="CY290" s="26"/>
      <c r="CZ290" s="26"/>
      <c r="DA290" s="26"/>
      <c r="DB290" s="26"/>
      <c r="DC290" s="26"/>
      <c r="DD290" s="219"/>
      <c r="DE290" s="26"/>
      <c r="DF290" s="26"/>
      <c r="DG290" s="26"/>
      <c r="DH290" s="26"/>
      <c r="DI290" s="26"/>
      <c r="DJ290" s="26"/>
      <c r="DK290" s="26"/>
      <c r="DL290" s="26"/>
      <c r="DM290" s="219"/>
      <c r="DN290" s="26"/>
      <c r="DO290" s="26"/>
      <c r="DP290" s="26"/>
      <c r="DQ290" s="26"/>
      <c r="DR290" s="26"/>
      <c r="DS290" s="26"/>
      <c r="DT290" s="26"/>
      <c r="DU290" s="26"/>
      <c r="DV290" s="229"/>
      <c r="DW290" s="26"/>
      <c r="DX290" s="26"/>
      <c r="DY290" s="26"/>
      <c r="DZ290" s="26"/>
      <c r="EA290" s="26"/>
      <c r="EB290" s="26"/>
      <c r="EC290" s="26"/>
      <c r="ED290" s="26"/>
      <c r="EE290" s="229"/>
      <c r="EF290" s="26"/>
      <c r="EG290" s="26"/>
      <c r="EH290" s="26"/>
      <c r="EI290" s="26"/>
      <c r="EJ290" s="26"/>
      <c r="EK290" s="26"/>
      <c r="EL290" s="26"/>
      <c r="EM290" s="26"/>
      <c r="EN290" s="229"/>
      <c r="EO290" s="26"/>
      <c r="EP290" s="26"/>
      <c r="EQ290" s="26"/>
      <c r="ER290" s="26"/>
      <c r="ES290" s="26"/>
      <c r="ET290" s="26"/>
      <c r="EU290" s="26"/>
      <c r="EV290" s="26"/>
      <c r="EW290" s="229"/>
      <c r="EX290" s="26"/>
      <c r="EY290" s="26"/>
      <c r="EZ290" s="26"/>
      <c r="FA290" s="26"/>
      <c r="FB290" s="26"/>
      <c r="FC290" s="26"/>
      <c r="FD290" s="26"/>
      <c r="FE290" s="26"/>
      <c r="FF290" s="229"/>
      <c r="FG290" s="26"/>
      <c r="FH290" s="26"/>
      <c r="FI290" s="26"/>
      <c r="FJ290" s="26"/>
      <c r="FK290" s="26"/>
      <c r="FL290" s="26"/>
      <c r="FM290" s="26"/>
      <c r="FN290" s="26"/>
      <c r="FO290" s="219"/>
      <c r="FP290" s="26"/>
      <c r="FQ290" s="163" t="s">
        <v>385</v>
      </c>
      <c r="FR290" s="26"/>
      <c r="FS290" s="26"/>
      <c r="FT290" s="26"/>
      <c r="FU290" s="26"/>
      <c r="FV290" s="26"/>
      <c r="FW290" s="26"/>
      <c r="FX290" s="219"/>
      <c r="FY290" s="26"/>
      <c r="FZ290" s="26"/>
      <c r="GA290" s="26"/>
      <c r="GB290" s="26"/>
      <c r="GC290" s="26"/>
      <c r="GD290" s="26"/>
      <c r="GE290" s="26"/>
      <c r="GF290" s="26"/>
      <c r="GG290" s="229"/>
      <c r="GH290" s="26"/>
      <c r="GI290" s="26"/>
      <c r="GJ290" s="26"/>
      <c r="GK290" s="26"/>
      <c r="GL290" s="26"/>
      <c r="GM290" s="26"/>
      <c r="GN290" s="26"/>
      <c r="GO290" s="26"/>
      <c r="GP290" s="229"/>
      <c r="GQ290" s="229"/>
      <c r="GR290" s="229"/>
      <c r="GS290" s="229"/>
      <c r="GT290" s="229"/>
      <c r="GU290" s="229"/>
      <c r="GV290" s="229"/>
      <c r="GW290" s="229"/>
      <c r="GX290" s="229"/>
      <c r="GY290" s="229"/>
      <c r="GZ290" s="229"/>
      <c r="HA290" s="143">
        <f t="shared" si="258"/>
        <v>0</v>
      </c>
      <c r="HB290" s="44">
        <f t="shared" si="259"/>
        <v>0</v>
      </c>
      <c r="HC290" s="44">
        <f t="shared" si="285"/>
        <v>0</v>
      </c>
      <c r="HD290" s="44">
        <f t="shared" si="261"/>
        <v>0</v>
      </c>
      <c r="HE290" s="44">
        <f t="shared" si="262"/>
        <v>0</v>
      </c>
      <c r="HF290" s="44"/>
      <c r="HG290" s="26"/>
      <c r="HH290" s="262"/>
      <c r="HI290" s="14" t="str">
        <f t="shared" si="263"/>
        <v>не выпущено</v>
      </c>
      <c r="HJ290" s="41" t="str">
        <f t="shared" si="264"/>
        <v>-</v>
      </c>
      <c r="HK290" s="267" t="str">
        <f t="shared" si="265"/>
        <v>-</v>
      </c>
      <c r="HL290" s="268" t="str">
        <f t="shared" si="266"/>
        <v>-</v>
      </c>
      <c r="HM290" s="320">
        <v>1</v>
      </c>
      <c r="HN290"/>
      <c r="HO290" s="351" t="str">
        <f t="shared" si="267"/>
        <v>---/---</v>
      </c>
      <c r="HP290" s="351" t="str">
        <f t="shared" si="268"/>
        <v>---/---</v>
      </c>
      <c r="HQ290" s="351" t="str">
        <f t="shared" si="269"/>
        <v>---/---</v>
      </c>
      <c r="HR290" s="351" t="str">
        <f t="shared" si="270"/>
        <v>---/---</v>
      </c>
      <c r="HS290" s="351" t="b">
        <f t="shared" si="271"/>
        <v>0</v>
      </c>
      <c r="HT290" s="351" t="str">
        <f t="shared" si="272"/>
        <v>---/---</v>
      </c>
      <c r="HU290" s="351" t="str">
        <f t="shared" si="273"/>
        <v>---/---</v>
      </c>
      <c r="HV290" s="351" t="str">
        <f t="shared" si="274"/>
        <v>---/---</v>
      </c>
      <c r="HW290" s="351" t="str">
        <f t="shared" si="275"/>
        <v>---/---</v>
      </c>
      <c r="HX290" s="351" t="str">
        <f t="shared" si="276"/>
        <v>---/---</v>
      </c>
      <c r="HY290" s="364"/>
      <c r="HZ290" s="361" t="str">
        <f t="shared" si="277"/>
        <v>---/---</v>
      </c>
      <c r="IA290" s="361" t="str">
        <f t="shared" si="278"/>
        <v>---/---</v>
      </c>
      <c r="IB290" s="361" t="str">
        <f t="shared" si="279"/>
        <v>---/---</v>
      </c>
      <c r="IC290" s="361" t="str">
        <f t="shared" si="280"/>
        <v>---/---</v>
      </c>
      <c r="ID290" s="351" t="str">
        <f t="shared" si="281"/>
        <v>---/---</v>
      </c>
      <c r="IE290" s="351" t="s">
        <v>897</v>
      </c>
      <c r="IF290" s="356"/>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row>
    <row r="291" spans="1:287" s="1" customFormat="1" ht="42.75" customHeight="1">
      <c r="A291" s="15"/>
      <c r="B291" s="31" t="s">
        <v>164</v>
      </c>
      <c r="C291" s="31" t="s">
        <v>165</v>
      </c>
      <c r="D291" s="14"/>
      <c r="E291" s="14"/>
      <c r="F291" s="14"/>
      <c r="G291" s="14"/>
      <c r="H291" s="14" t="s">
        <v>723</v>
      </c>
      <c r="I291" s="14" t="s">
        <v>724</v>
      </c>
      <c r="J291" s="14"/>
      <c r="K291" s="14"/>
      <c r="L291" s="14"/>
      <c r="M291" s="14"/>
      <c r="N291" s="14"/>
      <c r="O291" s="14"/>
      <c r="P291" s="14" t="s">
        <v>729</v>
      </c>
      <c r="Q291" s="14" t="s">
        <v>730</v>
      </c>
      <c r="R291" s="14" t="s">
        <v>211</v>
      </c>
      <c r="S291" s="14" t="s">
        <v>394</v>
      </c>
      <c r="T291" s="14" t="s">
        <v>407</v>
      </c>
      <c r="U291" s="14" t="s">
        <v>166</v>
      </c>
      <c r="V291" s="14"/>
      <c r="W291" s="31" t="str">
        <f>CONCATENATE(X291,"-",Y291,"-",Z291,AA291,,AB291,"-",AC291)</f>
        <v>4-20-JECC-0001</v>
      </c>
      <c r="X291" s="31">
        <v>4</v>
      </c>
      <c r="Y291" s="31" t="s">
        <v>197</v>
      </c>
      <c r="Z291" s="31" t="s">
        <v>186</v>
      </c>
      <c r="AA291" s="31" t="s">
        <v>331</v>
      </c>
      <c r="AB291" s="31"/>
      <c r="AC291" s="31" t="s">
        <v>194</v>
      </c>
      <c r="AD291" s="14"/>
      <c r="AE291" s="31">
        <v>3</v>
      </c>
      <c r="AF291" s="31" t="s">
        <v>189</v>
      </c>
      <c r="AG291" s="31" t="s">
        <v>197</v>
      </c>
      <c r="AH291" s="31">
        <v>401</v>
      </c>
      <c r="AI291" s="31" t="s">
        <v>198</v>
      </c>
      <c r="AJ291" s="14"/>
      <c r="AK291" s="14"/>
      <c r="AL291" s="14" t="s">
        <v>130</v>
      </c>
      <c r="AM291" s="14"/>
      <c r="AN291" s="14" t="s">
        <v>175</v>
      </c>
      <c r="AO291" s="14" t="str">
        <f>CONCATENATE("0055-",B291,"-",C291,"-","4",".",AE291,".",AF291,".",AG291,".",AH291,"-",AL291,".",AN291,"-",AI291)</f>
        <v>0055-CPC-GA1-4.3.3.20.401-ASK1.RD-0002</v>
      </c>
      <c r="AP291" s="14" t="str">
        <f>CONCATENATE("0055-",B291,"-",C291,"-","4",".",AE291,".",AF291,".",AG291,".",AH291,"-",AL291,"-",AN291,"-",AI291,"_",BD291,"_",U291)</f>
        <v>0055-CPC-GA1-4.3.3.20.401-ASK1-RD-0002_A1_ER</v>
      </c>
      <c r="AQ291" s="21" t="s">
        <v>636</v>
      </c>
      <c r="AR291" s="21" t="s">
        <v>638</v>
      </c>
      <c r="AS291" s="21"/>
      <c r="AT291" s="21"/>
      <c r="AU291" s="21" t="s">
        <v>349</v>
      </c>
      <c r="AV291" s="21" t="s">
        <v>365</v>
      </c>
      <c r="AW291" s="21" t="str">
        <f>CONCATENATE(AQ291," ",AS291,CHAR(10),W291,CHAR(10),AU291)</f>
        <v>AUCS Control Cabinet 
4-20-JECC-0001
List of drawings</v>
      </c>
      <c r="AX291" s="21" t="str">
        <f>CONCATENATE(AR291," ",AT291,CHAR(10),W291,CHAR(10),AV291)</f>
        <v>Шкаф системный АСУ Э 
4-20-JECC-0001
Ведомость документов</v>
      </c>
      <c r="AY291" s="14"/>
      <c r="AZ291" s="14" t="s">
        <v>798</v>
      </c>
      <c r="BA291" s="14" t="s">
        <v>529</v>
      </c>
      <c r="BB291" s="14" t="str">
        <f t="shared" si="286"/>
        <v>A1</v>
      </c>
      <c r="BC291" s="14" t="str">
        <f t="shared" ref="BC291:BC295" si="288">IF(OR(BB291="A1",BB291="B1",BB291="C1",BB291="D1",BB291="E1",BB291="F1",BB291="G1",BB291="H1"),"IFR",IF(OR(BB291="00",BB291="01",BB291="02",BB291="03",BB291="04",BB291="05"),"IFU","-"))</f>
        <v>IFR</v>
      </c>
      <c r="BD291" s="14" t="str">
        <f>BB291</f>
        <v>A1</v>
      </c>
      <c r="BE291" s="14"/>
      <c r="BF291" s="14"/>
      <c r="BG291" s="20"/>
      <c r="BH291" s="14"/>
      <c r="BI291" s="14"/>
      <c r="BJ291" s="336">
        <v>44088</v>
      </c>
      <c r="BK291" s="336">
        <f ca="1">IF(BM291&gt;0,BL291,IF(BJ291&lt;TODAY(),TODAY()+10,BJ291))</f>
        <v>44001</v>
      </c>
      <c r="BL291" s="41">
        <v>44001</v>
      </c>
      <c r="BM291" s="14" t="s">
        <v>871</v>
      </c>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336">
        <f>WORKDAY(BJ291,20)</f>
        <v>44116</v>
      </c>
      <c r="CR291" s="336">
        <f ca="1">IF(BM291&gt;0,WORKDAY(BK291,20),"-")</f>
        <v>44029</v>
      </c>
      <c r="CS291" s="336">
        <v>44033</v>
      </c>
      <c r="CT291" s="325" t="s">
        <v>905</v>
      </c>
      <c r="CU291" s="143">
        <v>1</v>
      </c>
      <c r="CV291" s="41">
        <f>WORKDAY(CQ291,10)</f>
        <v>44130</v>
      </c>
      <c r="CW291" s="41">
        <f ca="1">IF(CT291&gt;0,WORKDAY(CR291,10),"-")</f>
        <v>44043</v>
      </c>
      <c r="CX291" s="14"/>
      <c r="CY291" s="14"/>
      <c r="CZ291" s="41" t="str">
        <f>IF(CY291&gt;0,WORKDAY(CV291,10),"-")</f>
        <v>-</v>
      </c>
      <c r="DA291" s="41" t="str">
        <f>IF(CY291&gt;0,WORKDAY(CW291,10),"-")</f>
        <v>-</v>
      </c>
      <c r="DB291" s="14"/>
      <c r="DC291" s="14"/>
      <c r="DD291" s="143"/>
      <c r="DE291" s="41" t="str">
        <f>IF(DC291&gt;0,WORKDAY(CZ291,10),"-")</f>
        <v>-</v>
      </c>
      <c r="DF291" s="41" t="str">
        <f>IF(DC291&gt;0,WORKDAY(DA291,10),"-")</f>
        <v>-</v>
      </c>
      <c r="DG291" s="14"/>
      <c r="DH291" s="14"/>
      <c r="DI291" s="41" t="str">
        <f>IF(DH291&gt;0,WORKDAY(DE291,10),"-")</f>
        <v>-</v>
      </c>
      <c r="DJ291" s="41" t="str">
        <f>IF(DH291&gt;0,WORKDAY(DF291,10),"-")</f>
        <v>-</v>
      </c>
      <c r="DK291" s="14"/>
      <c r="DL291" s="14"/>
      <c r="DM291" s="143"/>
      <c r="DN291" s="41" t="str">
        <f>IF(DL291&gt;0,WORKDAY(DI291,10),"-")</f>
        <v>-</v>
      </c>
      <c r="DO291" s="41" t="str">
        <f>IF(DL291&gt;0,WORKDAY(DJ291,10),"-")</f>
        <v>-</v>
      </c>
      <c r="DP291" s="14"/>
      <c r="DQ291" s="14"/>
      <c r="DR291" s="41" t="str">
        <f>IF(DQ291&gt;0,WORKDAY(DN291,10),"-")</f>
        <v>-</v>
      </c>
      <c r="DS291" s="41" t="str">
        <f>IF(DQ291&gt;0,WORKDAY(DO291,10),"-")</f>
        <v>-</v>
      </c>
      <c r="DT291" s="14"/>
      <c r="DU291" s="14"/>
      <c r="DV291" s="205"/>
      <c r="DW291" s="41" t="str">
        <f>IF(DU291&gt;0,WORKDAY(DR291,10),"-")</f>
        <v>-</v>
      </c>
      <c r="DX291" s="41" t="str">
        <f>IF(DU291&gt;0,WORKDAY(DS291,10),"-")</f>
        <v>-</v>
      </c>
      <c r="DY291" s="14"/>
      <c r="DZ291" s="14"/>
      <c r="EA291" s="41" t="str">
        <f>IF(DZ291&gt;0,WORKDAY(DW291,10),"-")</f>
        <v>-</v>
      </c>
      <c r="EB291" s="41" t="str">
        <f>IF(DZ291&gt;0,WORKDAY(DX291,10),"-")</f>
        <v>-</v>
      </c>
      <c r="EC291" s="14"/>
      <c r="ED291" s="14"/>
      <c r="EE291" s="205"/>
      <c r="EF291" s="41" t="str">
        <f>IF(ED291&gt;0,WORKDAY(EA291,10),"-")</f>
        <v>-</v>
      </c>
      <c r="EG291" s="41" t="str">
        <f>IF(ED291&gt;0,WORKDAY(EB291,10),"-")</f>
        <v>-</v>
      </c>
      <c r="EH291" s="14"/>
      <c r="EI291" s="14"/>
      <c r="EJ291" s="41" t="str">
        <f>IF(EI291&gt;0,WORKDAY(EF291,10),"-")</f>
        <v>-</v>
      </c>
      <c r="EK291" s="41" t="str">
        <f>IF(EI291&gt;0,WORKDAY(EG291,10),"-")</f>
        <v>-</v>
      </c>
      <c r="EL291" s="14"/>
      <c r="EM291" s="14"/>
      <c r="EN291" s="205"/>
      <c r="EO291" s="41" t="str">
        <f>IF(EM291&gt;0,WORKDAY(EJ291,10),"-")</f>
        <v>-</v>
      </c>
      <c r="EP291" s="41" t="str">
        <f>IF(EM291&gt;0,WORKDAY(EK291,10),"-")</f>
        <v>-</v>
      </c>
      <c r="EQ291" s="14"/>
      <c r="ER291" s="14"/>
      <c r="ES291" s="41" t="str">
        <f>IF(ER291&gt;0,WORKDAY(EO291,10),"-")</f>
        <v>-</v>
      </c>
      <c r="ET291" s="41" t="str">
        <f>IF(ER291&gt;0,WORKDAY(EP291,10),"-")</f>
        <v>-</v>
      </c>
      <c r="EU291" s="14"/>
      <c r="EV291" s="14"/>
      <c r="EW291" s="205"/>
      <c r="EX291" s="41" t="str">
        <f>IF(EV291&gt;0,WORKDAY(ES291,10),"-")</f>
        <v>-</v>
      </c>
      <c r="EY291" s="41" t="str">
        <f>IF(EV291&gt;0,WORKDAY(ET291,10),"-")</f>
        <v>-</v>
      </c>
      <c r="EZ291" s="14"/>
      <c r="FA291" s="14"/>
      <c r="FB291" s="41" t="str">
        <f>IF(FA291&gt;0,WORKDAY(EX291,10),"-")</f>
        <v>-</v>
      </c>
      <c r="FC291" s="41" t="str">
        <f>IF(FA291&gt;0,WORKDAY(EY291,10),"-")</f>
        <v>-</v>
      </c>
      <c r="FD291" s="14"/>
      <c r="FE291" s="14"/>
      <c r="FF291" s="295"/>
      <c r="FG291" s="41">
        <v>43562</v>
      </c>
      <c r="FH291" s="41">
        <f ca="1">IF(BK291&gt;0,IF(DH291&gt;0,WORKDAY(DG291,20),IF(CY291&gt;0,WORKDAY(CX291,30),IF(CT291&gt;0,WORKDAY(CS291,40),FG291))),"-")</f>
        <v>44089</v>
      </c>
      <c r="FI291" s="14"/>
      <c r="FJ291" s="14"/>
      <c r="FK291" s="41" t="str">
        <f>IF(FJ291&gt;0,WORKDAY(FG291,10),"-")</f>
        <v>-</v>
      </c>
      <c r="FL291" s="41" t="str">
        <f>IF(FJ291&gt;0,WORKDAY(FH291,10),"-")</f>
        <v>-</v>
      </c>
      <c r="FM291" s="14"/>
      <c r="FN291" s="14"/>
      <c r="FO291" s="143"/>
      <c r="FP291" s="41">
        <v>43562</v>
      </c>
      <c r="FQ291" s="41" t="s">
        <v>385</v>
      </c>
      <c r="FR291" s="14"/>
      <c r="FS291" s="14"/>
      <c r="FT291" s="41" t="str">
        <f>IF(FS291&gt;0,WORKDAY(FP291,10),"-")</f>
        <v>-</v>
      </c>
      <c r="FU291" s="41" t="str">
        <f>IF(FS291&gt;0,WORKDAY(FQ291,10),"-")</f>
        <v>-</v>
      </c>
      <c r="FV291" s="14"/>
      <c r="FW291" s="14"/>
      <c r="FX291" s="143"/>
      <c r="FY291" s="41">
        <v>43562</v>
      </c>
      <c r="FZ291" s="41" t="str">
        <f>IF(CC291&gt;0,IF(DZ291&gt;0,WORKDAY(DY291,20),IF(DQ291&gt;0,WORKDAY(DP291,30),IF(DL291&gt;0,WORKDAY(DK291,40),FY291))),"-")</f>
        <v>-</v>
      </c>
      <c r="GA291" s="14"/>
      <c r="GB291" s="14"/>
      <c r="GC291" s="41" t="str">
        <f>IF(GB291&gt;0,WORKDAY(FY291,10),"-")</f>
        <v>-</v>
      </c>
      <c r="GD291" s="41" t="str">
        <f>IF(GB291&gt;0,WORKDAY(FZ291,10),"-")</f>
        <v>-</v>
      </c>
      <c r="GE291" s="14"/>
      <c r="GF291" s="14"/>
      <c r="GG291" s="205"/>
      <c r="GH291" s="41"/>
      <c r="GI291" s="41"/>
      <c r="GJ291" s="14"/>
      <c r="GK291" s="14"/>
      <c r="GL291" s="41" t="str">
        <f>IF(GK291&gt;0,WORKDAY(GH291,10),"-")</f>
        <v>-</v>
      </c>
      <c r="GM291" s="41" t="str">
        <f>IF(GK291&gt;0,WORKDAY(GI291,10),"-")</f>
        <v>-</v>
      </c>
      <c r="GN291" s="14"/>
      <c r="GO291" s="14"/>
      <c r="GP291" s="228"/>
      <c r="GQ291" s="295"/>
      <c r="GR291" s="295"/>
      <c r="GS291" s="295"/>
      <c r="GT291" s="295"/>
      <c r="GU291" s="295"/>
      <c r="GV291" s="295"/>
      <c r="GW291" s="295"/>
      <c r="GX291" s="295"/>
      <c r="GY291" s="295"/>
      <c r="GZ291" s="147"/>
      <c r="HA291" s="143">
        <f t="shared" ca="1" si="258"/>
        <v>1</v>
      </c>
      <c r="HB291" s="44">
        <f t="shared" ca="1" si="259"/>
        <v>1.3819095477386936E-3</v>
      </c>
      <c r="HC291" s="44">
        <f t="shared" ca="1" si="285"/>
        <v>2.5125628140703518E-3</v>
      </c>
      <c r="HD291" s="44">
        <f t="shared" ca="1" si="261"/>
        <v>2.2357723577235778E-3</v>
      </c>
      <c r="HE291" s="44">
        <f t="shared" ca="1" si="262"/>
        <v>4.0650406504065045E-3</v>
      </c>
      <c r="HF291" s="44"/>
      <c r="HG291" s="44"/>
      <c r="HH291" s="261"/>
      <c r="HI291" s="14" t="str">
        <f t="shared" si="263"/>
        <v>GA</v>
      </c>
      <c r="HJ291" s="41">
        <f t="shared" si="264"/>
        <v>44001</v>
      </c>
      <c r="HK291" s="267" t="str">
        <f t="shared" si="265"/>
        <v>A1</v>
      </c>
      <c r="HL291" s="268" t="str">
        <f t="shared" si="266"/>
        <v>0055-P2-GA1-CPC-TRM-00506</v>
      </c>
      <c r="HM291" s="320">
        <v>1</v>
      </c>
      <c r="HN291" t="s">
        <v>845</v>
      </c>
      <c r="HO291" s="351">
        <f t="shared" si="267"/>
        <v>1</v>
      </c>
      <c r="HP291" s="351" t="str">
        <f t="shared" si="268"/>
        <v>не выгружено 00</v>
      </c>
      <c r="HQ291" s="351" t="str">
        <f t="shared" si="269"/>
        <v>выгружено A1</v>
      </c>
      <c r="HR291" s="351">
        <f t="shared" si="270"/>
        <v>1</v>
      </c>
      <c r="HS291" s="351" t="b">
        <f t="shared" si="271"/>
        <v>0</v>
      </c>
      <c r="HT291" s="351" t="str">
        <f t="shared" si="272"/>
        <v>Выпустить в 00</v>
      </c>
      <c r="HU291" s="351" t="str">
        <f t="shared" si="273"/>
        <v>0055-P2-CPC-GA1-TRM-00409</v>
      </c>
      <c r="HV291" s="351">
        <f t="shared" si="274"/>
        <v>44001</v>
      </c>
      <c r="HW291" s="351" t="str">
        <f t="shared" si="275"/>
        <v>0055-P2-CPC-GA1-TRM-00409</v>
      </c>
      <c r="HX291" s="351">
        <f t="shared" si="276"/>
        <v>44033</v>
      </c>
      <c r="HY291" s="364"/>
      <c r="HZ291" s="361" t="str">
        <f t="shared" si="277"/>
        <v>выгружено</v>
      </c>
      <c r="IA291" s="361" t="str">
        <f t="shared" si="278"/>
        <v>A1</v>
      </c>
      <c r="IB291" s="361">
        <f t="shared" si="279"/>
        <v>1</v>
      </c>
      <c r="IC291" s="361">
        <f t="shared" si="280"/>
        <v>1</v>
      </c>
      <c r="ID291" s="351" t="str">
        <f t="shared" si="281"/>
        <v>1</v>
      </c>
      <c r="IE291" s="351" t="s">
        <v>894</v>
      </c>
      <c r="IF291" s="356">
        <v>1</v>
      </c>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row>
    <row r="292" spans="1:287" s="1" customFormat="1" ht="42.75" customHeight="1">
      <c r="A292" s="15"/>
      <c r="B292" s="31" t="s">
        <v>164</v>
      </c>
      <c r="C292" s="31" t="s">
        <v>165</v>
      </c>
      <c r="D292" s="14"/>
      <c r="E292" s="14"/>
      <c r="F292" s="14"/>
      <c r="G292" s="14"/>
      <c r="H292" s="14" t="s">
        <v>723</v>
      </c>
      <c r="I292" s="14" t="s">
        <v>724</v>
      </c>
      <c r="J292" s="14"/>
      <c r="K292" s="14"/>
      <c r="L292" s="14"/>
      <c r="M292" s="14"/>
      <c r="N292" s="14"/>
      <c r="O292" s="14"/>
      <c r="P292" s="14" t="s">
        <v>729</v>
      </c>
      <c r="Q292" s="14" t="s">
        <v>730</v>
      </c>
      <c r="R292" s="14" t="s">
        <v>211</v>
      </c>
      <c r="S292" s="14" t="s">
        <v>394</v>
      </c>
      <c r="T292" s="14" t="s">
        <v>407</v>
      </c>
      <c r="U292" s="14" t="s">
        <v>166</v>
      </c>
      <c r="V292" s="14"/>
      <c r="W292" s="31" t="str">
        <f>CONCATENATE(X292,"-",Y292,"-",Z292,AA292,,AB292,"-",AC292)</f>
        <v>4-20-JECC-0001</v>
      </c>
      <c r="X292" s="31">
        <v>4</v>
      </c>
      <c r="Y292" s="31" t="s">
        <v>197</v>
      </c>
      <c r="Z292" s="31" t="s">
        <v>186</v>
      </c>
      <c r="AA292" s="31" t="s">
        <v>331</v>
      </c>
      <c r="AB292" s="31"/>
      <c r="AC292" s="31" t="s">
        <v>194</v>
      </c>
      <c r="AD292" s="14"/>
      <c r="AE292" s="31">
        <v>3</v>
      </c>
      <c r="AF292" s="31" t="s">
        <v>189</v>
      </c>
      <c r="AG292" s="31" t="s">
        <v>197</v>
      </c>
      <c r="AH292" s="31">
        <v>401</v>
      </c>
      <c r="AI292" s="31" t="s">
        <v>198</v>
      </c>
      <c r="AJ292" s="14"/>
      <c r="AK292" s="14"/>
      <c r="AL292" s="14" t="s">
        <v>130</v>
      </c>
      <c r="AM292" s="14"/>
      <c r="AN292" s="14" t="s">
        <v>176</v>
      </c>
      <c r="AO292" s="14" t="str">
        <f>CONCATENATE("0055-",B292,"-",C292,"-","4",".",AE292,".",AF292,".",AG292,".",AH292,"-",AL292,".",AN292,"-",AI292)</f>
        <v>0055-CPC-GA1-4.3.3.20.401-ASK1.SP-0002</v>
      </c>
      <c r="AP292" s="14" t="str">
        <f>CONCATENATE("0055-",B292,"-",C292,"-","4",".",AE292,".",AF292,".",AG292,".",AH292,"-",AL292,"-",AN292,"-",AI292,"_",BD292,"_",U292)</f>
        <v>0055-CPC-GA1-4.3.3.20.401-ASK1-SP-0002_A1_ER</v>
      </c>
      <c r="AQ292" s="21" t="s">
        <v>636</v>
      </c>
      <c r="AR292" s="21" t="s">
        <v>638</v>
      </c>
      <c r="AS292" s="21"/>
      <c r="AT292" s="21"/>
      <c r="AU292" s="21" t="s">
        <v>350</v>
      </c>
      <c r="AV292" s="21" t="s">
        <v>366</v>
      </c>
      <c r="AW292" s="21" t="str">
        <f>CONCATENATE(AQ292," ",AS292,CHAR(10),W292,CHAR(10),AU292)</f>
        <v>AUCS Control Cabinet 
4-20-JECC-0001
List of elements</v>
      </c>
      <c r="AX292" s="21" t="str">
        <f>CONCATENATE(AR292," ",AT292,CHAR(10),W292,CHAR(10),AV292)</f>
        <v>Шкаф системный АСУ Э 
4-20-JECC-0001
Перечень элементов</v>
      </c>
      <c r="AY292" s="14"/>
      <c r="AZ292" s="14" t="s">
        <v>798</v>
      </c>
      <c r="BA292" s="14" t="s">
        <v>529</v>
      </c>
      <c r="BB292" s="14" t="str">
        <f t="shared" si="286"/>
        <v>A1</v>
      </c>
      <c r="BC292" s="14" t="str">
        <f t="shared" si="288"/>
        <v>IFR</v>
      </c>
      <c r="BD292" s="14" t="str">
        <f>BB292</f>
        <v>A1</v>
      </c>
      <c r="BE292" s="14"/>
      <c r="BF292" s="14"/>
      <c r="BG292" s="20"/>
      <c r="BH292" s="14"/>
      <c r="BI292" s="14"/>
      <c r="BJ292" s="336">
        <v>44088</v>
      </c>
      <c r="BK292" s="336">
        <f ca="1">IF(BM292&gt;0,BL292,IF(BJ292&lt;TODAY(),TODAY()+10,BJ292))</f>
        <v>44001</v>
      </c>
      <c r="BL292" s="41">
        <v>44001</v>
      </c>
      <c r="BM292" s="14" t="s">
        <v>871</v>
      </c>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336">
        <f>WORKDAY(BJ292,20)</f>
        <v>44116</v>
      </c>
      <c r="CR292" s="336">
        <f ca="1">IF(BM292&gt;0,WORKDAY(BK292,20),"-")</f>
        <v>44029</v>
      </c>
      <c r="CS292" s="336">
        <v>44033</v>
      </c>
      <c r="CT292" s="325" t="s">
        <v>905</v>
      </c>
      <c r="CU292" s="143">
        <v>1</v>
      </c>
      <c r="CV292" s="41">
        <f>WORKDAY(CQ292,10)</f>
        <v>44130</v>
      </c>
      <c r="CW292" s="41">
        <f ca="1">IF(CT292&gt;0,WORKDAY(CR292,10),"-")</f>
        <v>44043</v>
      </c>
      <c r="CX292" s="14"/>
      <c r="CY292" s="14"/>
      <c r="CZ292" s="41" t="str">
        <f>IF(CY292&gt;0,WORKDAY(CV292,10),"-")</f>
        <v>-</v>
      </c>
      <c r="DA292" s="41" t="str">
        <f>IF(CY292&gt;0,WORKDAY(CW292,10),"-")</f>
        <v>-</v>
      </c>
      <c r="DB292" s="14"/>
      <c r="DC292" s="14"/>
      <c r="DD292" s="143"/>
      <c r="DE292" s="41" t="str">
        <f>IF(DC292&gt;0,WORKDAY(CZ292,10),"-")</f>
        <v>-</v>
      </c>
      <c r="DF292" s="41" t="str">
        <f>IF(DC292&gt;0,WORKDAY(DA292,10),"-")</f>
        <v>-</v>
      </c>
      <c r="DG292" s="14"/>
      <c r="DH292" s="14"/>
      <c r="DI292" s="41" t="str">
        <f>IF(DH292&gt;0,WORKDAY(DE292,10),"-")</f>
        <v>-</v>
      </c>
      <c r="DJ292" s="41" t="str">
        <f>IF(DH292&gt;0,WORKDAY(DF292,10),"-")</f>
        <v>-</v>
      </c>
      <c r="DK292" s="14"/>
      <c r="DL292" s="14"/>
      <c r="DM292" s="143"/>
      <c r="DN292" s="41" t="str">
        <f>IF(DL292&gt;0,WORKDAY(DI292,10),"-")</f>
        <v>-</v>
      </c>
      <c r="DO292" s="41" t="str">
        <f>IF(DL292&gt;0,WORKDAY(DJ292,10),"-")</f>
        <v>-</v>
      </c>
      <c r="DP292" s="14"/>
      <c r="DQ292" s="14"/>
      <c r="DR292" s="41" t="str">
        <f>IF(DQ292&gt;0,WORKDAY(DN292,10),"-")</f>
        <v>-</v>
      </c>
      <c r="DS292" s="41" t="str">
        <f>IF(DQ292&gt;0,WORKDAY(DO292,10),"-")</f>
        <v>-</v>
      </c>
      <c r="DT292" s="14"/>
      <c r="DU292" s="14"/>
      <c r="DV292" s="205"/>
      <c r="DW292" s="41" t="str">
        <f>IF(DU292&gt;0,WORKDAY(DR292,10),"-")</f>
        <v>-</v>
      </c>
      <c r="DX292" s="41" t="str">
        <f>IF(DU292&gt;0,WORKDAY(DS292,10),"-")</f>
        <v>-</v>
      </c>
      <c r="DY292" s="14"/>
      <c r="DZ292" s="14"/>
      <c r="EA292" s="41" t="str">
        <f>IF(DZ292&gt;0,WORKDAY(DW292,10),"-")</f>
        <v>-</v>
      </c>
      <c r="EB292" s="41" t="str">
        <f>IF(DZ292&gt;0,WORKDAY(DX292,10),"-")</f>
        <v>-</v>
      </c>
      <c r="EC292" s="14"/>
      <c r="ED292" s="14"/>
      <c r="EE292" s="205"/>
      <c r="EF292" s="41" t="str">
        <f>IF(ED292&gt;0,WORKDAY(EA292,10),"-")</f>
        <v>-</v>
      </c>
      <c r="EG292" s="41" t="str">
        <f>IF(ED292&gt;0,WORKDAY(EB292,10),"-")</f>
        <v>-</v>
      </c>
      <c r="EH292" s="14"/>
      <c r="EI292" s="14"/>
      <c r="EJ292" s="41" t="str">
        <f>IF(EI292&gt;0,WORKDAY(EF292,10),"-")</f>
        <v>-</v>
      </c>
      <c r="EK292" s="41" t="str">
        <f>IF(EI292&gt;0,WORKDAY(EG292,10),"-")</f>
        <v>-</v>
      </c>
      <c r="EL292" s="14"/>
      <c r="EM292" s="14"/>
      <c r="EN292" s="205"/>
      <c r="EO292" s="41" t="str">
        <f>IF(EM292&gt;0,WORKDAY(EJ292,10),"-")</f>
        <v>-</v>
      </c>
      <c r="EP292" s="41" t="str">
        <f>IF(EM292&gt;0,WORKDAY(EK292,10),"-")</f>
        <v>-</v>
      </c>
      <c r="EQ292" s="14"/>
      <c r="ER292" s="14"/>
      <c r="ES292" s="41" t="str">
        <f>IF(ER292&gt;0,WORKDAY(EO292,10),"-")</f>
        <v>-</v>
      </c>
      <c r="ET292" s="41" t="str">
        <f>IF(ER292&gt;0,WORKDAY(EP292,10),"-")</f>
        <v>-</v>
      </c>
      <c r="EU292" s="14"/>
      <c r="EV292" s="14"/>
      <c r="EW292" s="205"/>
      <c r="EX292" s="41" t="str">
        <f>IF(EV292&gt;0,WORKDAY(ES292,10),"-")</f>
        <v>-</v>
      </c>
      <c r="EY292" s="41" t="str">
        <f>IF(EV292&gt;0,WORKDAY(ET292,10),"-")</f>
        <v>-</v>
      </c>
      <c r="EZ292" s="14"/>
      <c r="FA292" s="14"/>
      <c r="FB292" s="41" t="str">
        <f>IF(FA292&gt;0,WORKDAY(EX292,10),"-")</f>
        <v>-</v>
      </c>
      <c r="FC292" s="41" t="str">
        <f>IF(FA292&gt;0,WORKDAY(EY292,10),"-")</f>
        <v>-</v>
      </c>
      <c r="FD292" s="14"/>
      <c r="FE292" s="14"/>
      <c r="FF292" s="295"/>
      <c r="FG292" s="41">
        <v>43562</v>
      </c>
      <c r="FH292" s="41">
        <f ca="1">IF(BK292&gt;0,IF(DH292&gt;0,WORKDAY(DG292,20),IF(CY292&gt;0,WORKDAY(CX292,30),IF(CT292&gt;0,WORKDAY(CS292,40),FG292))),"-")</f>
        <v>44089</v>
      </c>
      <c r="FI292" s="14"/>
      <c r="FJ292" s="14"/>
      <c r="FK292" s="41" t="str">
        <f>IF(FJ292&gt;0,WORKDAY(FG292,10),"-")</f>
        <v>-</v>
      </c>
      <c r="FL292" s="41" t="str">
        <f>IF(FJ292&gt;0,WORKDAY(FH292,10),"-")</f>
        <v>-</v>
      </c>
      <c r="FM292" s="14"/>
      <c r="FN292" s="14"/>
      <c r="FO292" s="143"/>
      <c r="FP292" s="41">
        <v>43562</v>
      </c>
      <c r="FQ292" s="41" t="str">
        <f>IF(BT292&gt;0,IF(DQ292&gt;0,WORKDAY(DP292,20),IF(DH292&gt;0,WORKDAY(DG292,30),IF(DC292&gt;0,WORKDAY(DB292,40),FP292))),"-")</f>
        <v>-</v>
      </c>
      <c r="FR292" s="14"/>
      <c r="FS292" s="14"/>
      <c r="FT292" s="41" t="str">
        <f>IF(FS292&gt;0,WORKDAY(FP292,10),"-")</f>
        <v>-</v>
      </c>
      <c r="FU292" s="41" t="str">
        <f>IF(FS292&gt;0,WORKDAY(FQ292,10),"-")</f>
        <v>-</v>
      </c>
      <c r="FV292" s="14"/>
      <c r="FW292" s="14"/>
      <c r="FX292" s="143"/>
      <c r="FY292" s="41">
        <v>43562</v>
      </c>
      <c r="FZ292" s="41" t="str">
        <f>IF(CC292&gt;0,IF(DZ292&gt;0,WORKDAY(DY292,20),IF(DQ292&gt;0,WORKDAY(DP292,30),IF(DL292&gt;0,WORKDAY(DK292,40),FY292))),"-")</f>
        <v>-</v>
      </c>
      <c r="GA292" s="14"/>
      <c r="GB292" s="14"/>
      <c r="GC292" s="41" t="str">
        <f>IF(GB292&gt;0,WORKDAY(FY292,10),"-")</f>
        <v>-</v>
      </c>
      <c r="GD292" s="41" t="str">
        <f>IF(GB292&gt;0,WORKDAY(FZ292,10),"-")</f>
        <v>-</v>
      </c>
      <c r="GE292" s="14"/>
      <c r="GF292" s="14"/>
      <c r="GG292" s="205"/>
      <c r="GH292" s="41"/>
      <c r="GI292" s="41"/>
      <c r="GJ292" s="14"/>
      <c r="GK292" s="14"/>
      <c r="GL292" s="41" t="str">
        <f>IF(GK292&gt;0,WORKDAY(GH292,10),"-")</f>
        <v>-</v>
      </c>
      <c r="GM292" s="41" t="str">
        <f>IF(GK292&gt;0,WORKDAY(GI292,10),"-")</f>
        <v>-</v>
      </c>
      <c r="GN292" s="14"/>
      <c r="GO292" s="14"/>
      <c r="GP292" s="228"/>
      <c r="GQ292" s="295"/>
      <c r="GR292" s="295"/>
      <c r="GS292" s="295"/>
      <c r="GT292" s="295"/>
      <c r="GU292" s="295"/>
      <c r="GV292" s="295"/>
      <c r="GW292" s="295"/>
      <c r="GX292" s="295"/>
      <c r="GY292" s="295"/>
      <c r="GZ292" s="147"/>
      <c r="HA292" s="143">
        <f t="shared" ca="1" si="258"/>
        <v>1</v>
      </c>
      <c r="HB292" s="44">
        <f t="shared" ca="1" si="259"/>
        <v>1.3819095477386936E-3</v>
      </c>
      <c r="HC292" s="44">
        <f t="shared" ca="1" si="285"/>
        <v>2.5125628140703518E-3</v>
      </c>
      <c r="HD292" s="44">
        <f t="shared" ca="1" si="261"/>
        <v>2.2357723577235778E-3</v>
      </c>
      <c r="HE292" s="44">
        <f t="shared" ca="1" si="262"/>
        <v>4.0650406504065045E-3</v>
      </c>
      <c r="HF292" s="44"/>
      <c r="HG292" s="44"/>
      <c r="HH292" s="261"/>
      <c r="HI292" s="14" t="str">
        <f t="shared" si="263"/>
        <v>GA</v>
      </c>
      <c r="HJ292" s="41">
        <f t="shared" si="264"/>
        <v>44001</v>
      </c>
      <c r="HK292" s="267" t="str">
        <f t="shared" si="265"/>
        <v>A1</v>
      </c>
      <c r="HL292" s="268" t="str">
        <f t="shared" si="266"/>
        <v>0055-P2-GA1-CPC-TRM-00506</v>
      </c>
      <c r="HM292" s="320">
        <v>1</v>
      </c>
      <c r="HN292" t="s">
        <v>845</v>
      </c>
      <c r="HO292" s="351">
        <f t="shared" si="267"/>
        <v>1</v>
      </c>
      <c r="HP292" s="351" t="str">
        <f t="shared" si="268"/>
        <v>не выгружено 00</v>
      </c>
      <c r="HQ292" s="351" t="str">
        <f t="shared" si="269"/>
        <v>выгружено A1</v>
      </c>
      <c r="HR292" s="351">
        <f t="shared" si="270"/>
        <v>1</v>
      </c>
      <c r="HS292" s="351" t="b">
        <f t="shared" si="271"/>
        <v>0</v>
      </c>
      <c r="HT292" s="351" t="str">
        <f t="shared" si="272"/>
        <v>Выпустить в 00</v>
      </c>
      <c r="HU292" s="351" t="str">
        <f t="shared" si="273"/>
        <v>0055-P2-CPC-GA1-TRM-00409</v>
      </c>
      <c r="HV292" s="351">
        <f t="shared" si="274"/>
        <v>44001</v>
      </c>
      <c r="HW292" s="351" t="str">
        <f t="shared" si="275"/>
        <v>0055-P2-CPC-GA1-TRM-00409</v>
      </c>
      <c r="HX292" s="351">
        <f t="shared" si="276"/>
        <v>44033</v>
      </c>
      <c r="HY292" s="364"/>
      <c r="HZ292" s="361" t="str">
        <f t="shared" si="277"/>
        <v>выгружено</v>
      </c>
      <c r="IA292" s="361" t="str">
        <f t="shared" si="278"/>
        <v>A1</v>
      </c>
      <c r="IB292" s="361">
        <f t="shared" si="279"/>
        <v>1</v>
      </c>
      <c r="IC292" s="361">
        <f t="shared" si="280"/>
        <v>1</v>
      </c>
      <c r="ID292" s="351" t="str">
        <f t="shared" si="281"/>
        <v>1</v>
      </c>
      <c r="IE292" s="351" t="s">
        <v>894</v>
      </c>
      <c r="IF292" s="356">
        <v>1</v>
      </c>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row>
    <row r="293" spans="1:287" s="1" customFormat="1" ht="42.75" customHeight="1">
      <c r="A293" s="15"/>
      <c r="B293" s="31" t="s">
        <v>164</v>
      </c>
      <c r="C293" s="31" t="s">
        <v>165</v>
      </c>
      <c r="D293" s="14"/>
      <c r="E293" s="14"/>
      <c r="F293" s="14"/>
      <c r="G293" s="14"/>
      <c r="H293" s="14" t="s">
        <v>723</v>
      </c>
      <c r="I293" s="14" t="s">
        <v>724</v>
      </c>
      <c r="J293" s="14"/>
      <c r="K293" s="14"/>
      <c r="L293" s="14"/>
      <c r="M293" s="14"/>
      <c r="N293" s="14"/>
      <c r="O293" s="14"/>
      <c r="P293" s="14" t="s">
        <v>729</v>
      </c>
      <c r="Q293" s="14" t="s">
        <v>730</v>
      </c>
      <c r="R293" s="14" t="s">
        <v>211</v>
      </c>
      <c r="S293" s="14" t="s">
        <v>394</v>
      </c>
      <c r="T293" s="14" t="s">
        <v>407</v>
      </c>
      <c r="U293" s="14" t="s">
        <v>166</v>
      </c>
      <c r="V293" s="14"/>
      <c r="W293" s="31" t="str">
        <f>CONCATENATE(X293,"-",Y293,"-",Z293,AA293,,AB293,"-",AC293)</f>
        <v>4-20-JECC-0001</v>
      </c>
      <c r="X293" s="31">
        <v>4</v>
      </c>
      <c r="Y293" s="31" t="s">
        <v>197</v>
      </c>
      <c r="Z293" s="31" t="s">
        <v>186</v>
      </c>
      <c r="AA293" s="31" t="s">
        <v>331</v>
      </c>
      <c r="AB293" s="31"/>
      <c r="AC293" s="31" t="s">
        <v>194</v>
      </c>
      <c r="AD293" s="14"/>
      <c r="AE293" s="31">
        <v>3</v>
      </c>
      <c r="AF293" s="31" t="s">
        <v>189</v>
      </c>
      <c r="AG293" s="31" t="s">
        <v>197</v>
      </c>
      <c r="AH293" s="31">
        <v>401</v>
      </c>
      <c r="AI293" s="31" t="s">
        <v>198</v>
      </c>
      <c r="AJ293" s="14"/>
      <c r="AK293" s="14"/>
      <c r="AL293" s="14" t="s">
        <v>130</v>
      </c>
      <c r="AM293" s="14"/>
      <c r="AN293" s="14" t="s">
        <v>177</v>
      </c>
      <c r="AO293" s="14" t="str">
        <f>CONCATENATE("0055-",B293,"-",C293,"-","4",".",AE293,".",AF293,".",AG293,".",AH293,"-",AL293,".",AN293,"-",AI293)</f>
        <v>0055-CPC-GA1-4.3.3.20.401-ASK1.V0-0002</v>
      </c>
      <c r="AP293" s="14" t="str">
        <f>CONCATENATE("0055-",B293,"-",C293,"-","4",".",AE293,".",AF293,".",AG293,".",AH293,"-",AL293,"-",AN293,"-",AI293,"_",BD293,"_",U293)</f>
        <v>0055-CPC-GA1-4.3.3.20.401-ASK1-V0-0002_A1_ER</v>
      </c>
      <c r="AQ293" s="21" t="s">
        <v>636</v>
      </c>
      <c r="AR293" s="21" t="s">
        <v>638</v>
      </c>
      <c r="AS293" s="21"/>
      <c r="AT293" s="21"/>
      <c r="AU293" s="21" t="s">
        <v>351</v>
      </c>
      <c r="AV293" s="21" t="s">
        <v>367</v>
      </c>
      <c r="AW293" s="21" t="str">
        <f>CONCATENATE(AQ293," ",AS293,CHAR(10),W293,CHAR(10),AU293)</f>
        <v>AUCS Control Cabinet 
4-20-JECC-0001
General view drawings</v>
      </c>
      <c r="AX293" s="21" t="str">
        <f>CONCATENATE(AR293," ",AT293,CHAR(10),W293,CHAR(10),AV293)</f>
        <v>Шкаф системный АСУ Э 
4-20-JECC-0001
Чертеж общего вида</v>
      </c>
      <c r="AY293" s="14"/>
      <c r="AZ293" s="14" t="s">
        <v>798</v>
      </c>
      <c r="BA293" s="14" t="s">
        <v>529</v>
      </c>
      <c r="BB293" s="14" t="str">
        <f t="shared" si="286"/>
        <v>A1</v>
      </c>
      <c r="BC293" s="14" t="str">
        <f t="shared" si="288"/>
        <v>IFR</v>
      </c>
      <c r="BD293" s="14" t="str">
        <f>BB293</f>
        <v>A1</v>
      </c>
      <c r="BE293" s="14"/>
      <c r="BF293" s="14"/>
      <c r="BG293" s="20"/>
      <c r="BH293" s="14"/>
      <c r="BI293" s="14"/>
      <c r="BJ293" s="336">
        <v>44088</v>
      </c>
      <c r="BK293" s="336">
        <f ca="1">IF(BM293&gt;0,BL293,IF(BJ293&lt;TODAY(),TODAY()+10,BJ293))</f>
        <v>44001</v>
      </c>
      <c r="BL293" s="41">
        <v>44001</v>
      </c>
      <c r="BM293" s="14" t="s">
        <v>871</v>
      </c>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336">
        <f>WORKDAY(BJ293,20)</f>
        <v>44116</v>
      </c>
      <c r="CR293" s="336">
        <f ca="1">IF(BM293&gt;0,WORKDAY(BK293,20),"-")</f>
        <v>44029</v>
      </c>
      <c r="CS293" s="336">
        <v>44033</v>
      </c>
      <c r="CT293" s="325" t="s">
        <v>905</v>
      </c>
      <c r="CU293" s="143">
        <v>1</v>
      </c>
      <c r="CV293" s="41">
        <f>WORKDAY(CQ293,10)</f>
        <v>44130</v>
      </c>
      <c r="CW293" s="41">
        <f ca="1">IF(CT293&gt;0,WORKDAY(CR293,10),"-")</f>
        <v>44043</v>
      </c>
      <c r="CX293" s="14"/>
      <c r="CY293" s="14"/>
      <c r="CZ293" s="41" t="str">
        <f>IF(CY293&gt;0,WORKDAY(CV293,10),"-")</f>
        <v>-</v>
      </c>
      <c r="DA293" s="41" t="str">
        <f>IF(CY293&gt;0,WORKDAY(CW293,10),"-")</f>
        <v>-</v>
      </c>
      <c r="DB293" s="14"/>
      <c r="DC293" s="14"/>
      <c r="DD293" s="143"/>
      <c r="DE293" s="41" t="str">
        <f>IF(DC293&gt;0,WORKDAY(CZ293,10),"-")</f>
        <v>-</v>
      </c>
      <c r="DF293" s="41" t="str">
        <f>IF(DC293&gt;0,WORKDAY(DA293,10),"-")</f>
        <v>-</v>
      </c>
      <c r="DG293" s="14"/>
      <c r="DH293" s="14"/>
      <c r="DI293" s="41" t="str">
        <f>IF(DH293&gt;0,WORKDAY(DE293,10),"-")</f>
        <v>-</v>
      </c>
      <c r="DJ293" s="41" t="str">
        <f>IF(DH293&gt;0,WORKDAY(DF293,10),"-")</f>
        <v>-</v>
      </c>
      <c r="DK293" s="14"/>
      <c r="DL293" s="14"/>
      <c r="DM293" s="143"/>
      <c r="DN293" s="41" t="str">
        <f>IF(DL293&gt;0,WORKDAY(DI293,10),"-")</f>
        <v>-</v>
      </c>
      <c r="DO293" s="41" t="str">
        <f>IF(DL293&gt;0,WORKDAY(DJ293,10),"-")</f>
        <v>-</v>
      </c>
      <c r="DP293" s="14"/>
      <c r="DQ293" s="14"/>
      <c r="DR293" s="41" t="str">
        <f>IF(DQ293&gt;0,WORKDAY(DN293,10),"-")</f>
        <v>-</v>
      </c>
      <c r="DS293" s="41" t="str">
        <f>IF(DQ293&gt;0,WORKDAY(DO293,10),"-")</f>
        <v>-</v>
      </c>
      <c r="DT293" s="14"/>
      <c r="DU293" s="14"/>
      <c r="DV293" s="205"/>
      <c r="DW293" s="41" t="str">
        <f>IF(DU293&gt;0,WORKDAY(DR293,10),"-")</f>
        <v>-</v>
      </c>
      <c r="DX293" s="41" t="str">
        <f>IF(DU293&gt;0,WORKDAY(DS293,10),"-")</f>
        <v>-</v>
      </c>
      <c r="DY293" s="14"/>
      <c r="DZ293" s="14"/>
      <c r="EA293" s="41" t="str">
        <f>IF(DZ293&gt;0,WORKDAY(DW293,10),"-")</f>
        <v>-</v>
      </c>
      <c r="EB293" s="41" t="str">
        <f>IF(DZ293&gt;0,WORKDAY(DX293,10),"-")</f>
        <v>-</v>
      </c>
      <c r="EC293" s="14"/>
      <c r="ED293" s="14"/>
      <c r="EE293" s="205"/>
      <c r="EF293" s="41" t="str">
        <f>IF(ED293&gt;0,WORKDAY(EA293,10),"-")</f>
        <v>-</v>
      </c>
      <c r="EG293" s="41" t="str">
        <f>IF(ED293&gt;0,WORKDAY(EB293,10),"-")</f>
        <v>-</v>
      </c>
      <c r="EH293" s="14"/>
      <c r="EI293" s="14"/>
      <c r="EJ293" s="41" t="str">
        <f>IF(EI293&gt;0,WORKDAY(EF293,10),"-")</f>
        <v>-</v>
      </c>
      <c r="EK293" s="41" t="str">
        <f>IF(EI293&gt;0,WORKDAY(EG293,10),"-")</f>
        <v>-</v>
      </c>
      <c r="EL293" s="14"/>
      <c r="EM293" s="14"/>
      <c r="EN293" s="205"/>
      <c r="EO293" s="41" t="str">
        <f>IF(EM293&gt;0,WORKDAY(EJ293,10),"-")</f>
        <v>-</v>
      </c>
      <c r="EP293" s="41" t="str">
        <f>IF(EM293&gt;0,WORKDAY(EK293,10),"-")</f>
        <v>-</v>
      </c>
      <c r="EQ293" s="14"/>
      <c r="ER293" s="14"/>
      <c r="ES293" s="41" t="str">
        <f>IF(ER293&gt;0,WORKDAY(EO293,10),"-")</f>
        <v>-</v>
      </c>
      <c r="ET293" s="41" t="str">
        <f>IF(ER293&gt;0,WORKDAY(EP293,10),"-")</f>
        <v>-</v>
      </c>
      <c r="EU293" s="14"/>
      <c r="EV293" s="14"/>
      <c r="EW293" s="205"/>
      <c r="EX293" s="41" t="str">
        <f>IF(EV293&gt;0,WORKDAY(ES293,10),"-")</f>
        <v>-</v>
      </c>
      <c r="EY293" s="41" t="str">
        <f>IF(EV293&gt;0,WORKDAY(ET293,10),"-")</f>
        <v>-</v>
      </c>
      <c r="EZ293" s="14"/>
      <c r="FA293" s="14"/>
      <c r="FB293" s="41" t="str">
        <f>IF(FA293&gt;0,WORKDAY(EX293,10),"-")</f>
        <v>-</v>
      </c>
      <c r="FC293" s="41" t="str">
        <f>IF(FA293&gt;0,WORKDAY(EY293,10),"-")</f>
        <v>-</v>
      </c>
      <c r="FD293" s="14"/>
      <c r="FE293" s="14"/>
      <c r="FF293" s="295"/>
      <c r="FG293" s="41">
        <v>43562</v>
      </c>
      <c r="FH293" s="41">
        <f ca="1">IF(BK293&gt;0,IF(DH293&gt;0,WORKDAY(DG293,20),IF(CY293&gt;0,WORKDAY(CX293,30),IF(CT293&gt;0,WORKDAY(CS293,40),FG293))),"-")</f>
        <v>44089</v>
      </c>
      <c r="FI293" s="14"/>
      <c r="FJ293" s="14"/>
      <c r="FK293" s="41" t="str">
        <f>IF(FJ293&gt;0,WORKDAY(FG293,10),"-")</f>
        <v>-</v>
      </c>
      <c r="FL293" s="41" t="str">
        <f>IF(FJ293&gt;0,WORKDAY(FH293,10),"-")</f>
        <v>-</v>
      </c>
      <c r="FM293" s="14"/>
      <c r="FN293" s="14"/>
      <c r="FO293" s="143"/>
      <c r="FP293" s="41">
        <v>43562</v>
      </c>
      <c r="FQ293" s="41" t="str">
        <f>IF(BT293&gt;0,IF(DQ293&gt;0,WORKDAY(DP293,20),IF(DH293&gt;0,WORKDAY(DG293,30),IF(DC293&gt;0,WORKDAY(DB293,40),FP293))),"-")</f>
        <v>-</v>
      </c>
      <c r="FR293" s="14"/>
      <c r="FS293" s="14"/>
      <c r="FT293" s="41" t="str">
        <f>IF(FS293&gt;0,WORKDAY(FP293,10),"-")</f>
        <v>-</v>
      </c>
      <c r="FU293" s="41" t="str">
        <f>IF(FS293&gt;0,WORKDAY(FQ293,10),"-")</f>
        <v>-</v>
      </c>
      <c r="FV293" s="14"/>
      <c r="FW293" s="14"/>
      <c r="FX293" s="143"/>
      <c r="FY293" s="41">
        <v>43562</v>
      </c>
      <c r="FZ293" s="41" t="str">
        <f>IF(CC293&gt;0,IF(DZ293&gt;0,WORKDAY(DY293,20),IF(DQ293&gt;0,WORKDAY(DP293,30),IF(DL293&gt;0,WORKDAY(DK293,40),FY293))),"-")</f>
        <v>-</v>
      </c>
      <c r="GA293" s="14"/>
      <c r="GB293" s="14"/>
      <c r="GC293" s="41" t="str">
        <f>IF(GB293&gt;0,WORKDAY(FY293,10),"-")</f>
        <v>-</v>
      </c>
      <c r="GD293" s="41" t="str">
        <f>IF(GB293&gt;0,WORKDAY(FZ293,10),"-")</f>
        <v>-</v>
      </c>
      <c r="GE293" s="14"/>
      <c r="GF293" s="14"/>
      <c r="GG293" s="205"/>
      <c r="GH293" s="41"/>
      <c r="GI293" s="41"/>
      <c r="GJ293" s="14"/>
      <c r="GK293" s="14"/>
      <c r="GL293" s="41" t="str">
        <f>IF(GK293&gt;0,WORKDAY(GH293,10),"-")</f>
        <v>-</v>
      </c>
      <c r="GM293" s="41" t="str">
        <f>IF(GK293&gt;0,WORKDAY(GI293,10),"-")</f>
        <v>-</v>
      </c>
      <c r="GN293" s="14"/>
      <c r="GO293" s="14"/>
      <c r="GP293" s="228"/>
      <c r="GQ293" s="295"/>
      <c r="GR293" s="295"/>
      <c r="GS293" s="295"/>
      <c r="GT293" s="295"/>
      <c r="GU293" s="295"/>
      <c r="GV293" s="295"/>
      <c r="GW293" s="295"/>
      <c r="GX293" s="295"/>
      <c r="GY293" s="295"/>
      <c r="GZ293" s="147"/>
      <c r="HA293" s="143">
        <f t="shared" ca="1" si="258"/>
        <v>1</v>
      </c>
      <c r="HB293" s="44">
        <f t="shared" ca="1" si="259"/>
        <v>1.3819095477386936E-3</v>
      </c>
      <c r="HC293" s="44">
        <f t="shared" ca="1" si="285"/>
        <v>2.5125628140703518E-3</v>
      </c>
      <c r="HD293" s="44">
        <f t="shared" ca="1" si="261"/>
        <v>2.2357723577235778E-3</v>
      </c>
      <c r="HE293" s="44">
        <f t="shared" ca="1" si="262"/>
        <v>4.0650406504065045E-3</v>
      </c>
      <c r="HF293" s="44"/>
      <c r="HG293" s="44"/>
      <c r="HH293" s="261"/>
      <c r="HI293" s="14" t="str">
        <f t="shared" si="263"/>
        <v>GA</v>
      </c>
      <c r="HJ293" s="41">
        <f t="shared" si="264"/>
        <v>44001</v>
      </c>
      <c r="HK293" s="267" t="str">
        <f t="shared" si="265"/>
        <v>A1</v>
      </c>
      <c r="HL293" s="268" t="str">
        <f t="shared" si="266"/>
        <v>0055-P2-GA1-CPC-TRM-00506</v>
      </c>
      <c r="HM293" s="320">
        <v>1</v>
      </c>
      <c r="HN293" t="s">
        <v>845</v>
      </c>
      <c r="HO293" s="351">
        <f t="shared" si="267"/>
        <v>1</v>
      </c>
      <c r="HP293" s="351" t="str">
        <f t="shared" si="268"/>
        <v>не выгружено 00</v>
      </c>
      <c r="HQ293" s="351" t="str">
        <f t="shared" si="269"/>
        <v>выгружено A1</v>
      </c>
      <c r="HR293" s="351">
        <f t="shared" si="270"/>
        <v>1</v>
      </c>
      <c r="HS293" s="351" t="b">
        <f t="shared" si="271"/>
        <v>0</v>
      </c>
      <c r="HT293" s="351" t="str">
        <f t="shared" si="272"/>
        <v>Выпустить в 00</v>
      </c>
      <c r="HU293" s="351" t="str">
        <f t="shared" si="273"/>
        <v>0055-P2-CPC-GA1-TRM-00409</v>
      </c>
      <c r="HV293" s="351">
        <f t="shared" si="274"/>
        <v>44001</v>
      </c>
      <c r="HW293" s="351" t="str">
        <f t="shared" si="275"/>
        <v>0055-P2-CPC-GA1-TRM-00409</v>
      </c>
      <c r="HX293" s="351">
        <f t="shared" si="276"/>
        <v>44033</v>
      </c>
      <c r="HY293" s="364"/>
      <c r="HZ293" s="361" t="str">
        <f t="shared" si="277"/>
        <v>выгружено</v>
      </c>
      <c r="IA293" s="361" t="str">
        <f t="shared" si="278"/>
        <v>A1</v>
      </c>
      <c r="IB293" s="361">
        <f t="shared" si="279"/>
        <v>1</v>
      </c>
      <c r="IC293" s="361">
        <f t="shared" si="280"/>
        <v>1</v>
      </c>
      <c r="ID293" s="351" t="str">
        <f t="shared" si="281"/>
        <v>1</v>
      </c>
      <c r="IE293" s="351" t="s">
        <v>894</v>
      </c>
      <c r="IF293" s="356">
        <v>1</v>
      </c>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row>
    <row r="294" spans="1:287" s="1" customFormat="1" ht="42.75" customHeight="1">
      <c r="A294" s="15"/>
      <c r="B294" s="31" t="s">
        <v>164</v>
      </c>
      <c r="C294" s="31" t="s">
        <v>165</v>
      </c>
      <c r="D294" s="14"/>
      <c r="E294" s="14"/>
      <c r="F294" s="14"/>
      <c r="G294" s="14"/>
      <c r="H294" s="14" t="s">
        <v>723</v>
      </c>
      <c r="I294" s="14" t="s">
        <v>724</v>
      </c>
      <c r="J294" s="14"/>
      <c r="K294" s="14"/>
      <c r="L294" s="14"/>
      <c r="M294" s="14"/>
      <c r="N294" s="14"/>
      <c r="O294" s="14"/>
      <c r="P294" s="14" t="s">
        <v>729</v>
      </c>
      <c r="Q294" s="14" t="s">
        <v>730</v>
      </c>
      <c r="R294" s="14" t="s">
        <v>211</v>
      </c>
      <c r="S294" s="14" t="s">
        <v>394</v>
      </c>
      <c r="T294" s="14" t="s">
        <v>407</v>
      </c>
      <c r="U294" s="14" t="s">
        <v>166</v>
      </c>
      <c r="V294" s="14"/>
      <c r="W294" s="31" t="str">
        <f>CONCATENATE(X294,"-",Y294,"-",Z294,AA294,,AB294,"-",AC294)</f>
        <v>4-20-JECC-0001</v>
      </c>
      <c r="X294" s="31">
        <v>4</v>
      </c>
      <c r="Y294" s="31" t="s">
        <v>197</v>
      </c>
      <c r="Z294" s="31" t="s">
        <v>186</v>
      </c>
      <c r="AA294" s="31" t="s">
        <v>331</v>
      </c>
      <c r="AB294" s="31"/>
      <c r="AC294" s="31" t="s">
        <v>194</v>
      </c>
      <c r="AD294" s="14"/>
      <c r="AE294" s="31">
        <v>3</v>
      </c>
      <c r="AF294" s="31" t="s">
        <v>189</v>
      </c>
      <c r="AG294" s="31" t="s">
        <v>197</v>
      </c>
      <c r="AH294" s="31">
        <v>401</v>
      </c>
      <c r="AI294" s="31" t="s">
        <v>198</v>
      </c>
      <c r="AJ294" s="14"/>
      <c r="AK294" s="14"/>
      <c r="AL294" s="14" t="s">
        <v>130</v>
      </c>
      <c r="AM294" s="14"/>
      <c r="AN294" s="14" t="s">
        <v>178</v>
      </c>
      <c r="AO294" s="14" t="str">
        <f>CONCATENATE("0055-",B294,"-",C294,"-","4",".",AE294,".",AF294,".",AG294,".",AH294,"-",AL294,".",AN294,"-",AI294)</f>
        <v>0055-CPC-GA1-4.3.3.20.401-ASK1.SB-0002</v>
      </c>
      <c r="AP294" s="14" t="str">
        <f>CONCATENATE("0055-",B294,"-",C294,"-","4",".",AE294,".",AF294,".",AG294,".",AH294,"-",AL294,"-",AN294,"-",AI294,"_",BD294,"_",U294)</f>
        <v>0055-CPC-GA1-4.3.3.20.401-ASK1-SB-0002_A1_ER</v>
      </c>
      <c r="AQ294" s="21" t="s">
        <v>636</v>
      </c>
      <c r="AR294" s="21" t="s">
        <v>638</v>
      </c>
      <c r="AS294" s="21"/>
      <c r="AT294" s="21"/>
      <c r="AU294" s="21" t="s">
        <v>352</v>
      </c>
      <c r="AV294" s="21" t="s">
        <v>368</v>
      </c>
      <c r="AW294" s="21" t="str">
        <f>CONCATENATE(AQ294," ",AS294,CHAR(10),W294,CHAR(10),AU294)</f>
        <v>AUCS Control Cabinet 
4-20-JECC-0001
Electrical circuits</v>
      </c>
      <c r="AX294" s="21" t="str">
        <f>CONCATENATE(AR294," ",AT294,CHAR(10),W294,CHAR(10),AV294)</f>
        <v>Шкаф системный АСУ Э 
4-20-JECC-0001
Схема электрическая принципиальная</v>
      </c>
      <c r="AY294" s="14"/>
      <c r="AZ294" s="14" t="s">
        <v>798</v>
      </c>
      <c r="BA294" s="14" t="s">
        <v>529</v>
      </c>
      <c r="BB294" s="14" t="str">
        <f t="shared" si="286"/>
        <v>A1</v>
      </c>
      <c r="BC294" s="14" t="str">
        <f t="shared" si="288"/>
        <v>IFR</v>
      </c>
      <c r="BD294" s="14" t="str">
        <f>BB294</f>
        <v>A1</v>
      </c>
      <c r="BE294" s="14"/>
      <c r="BF294" s="14"/>
      <c r="BG294" s="20"/>
      <c r="BH294" s="14"/>
      <c r="BI294" s="14"/>
      <c r="BJ294" s="336">
        <v>44088</v>
      </c>
      <c r="BK294" s="336">
        <f ca="1">IF(BM294&gt;0,BL294,IF(BJ294&lt;TODAY(),TODAY()+10,BJ294))</f>
        <v>44001</v>
      </c>
      <c r="BL294" s="41">
        <v>44001</v>
      </c>
      <c r="BM294" s="14" t="s">
        <v>871</v>
      </c>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336">
        <f>WORKDAY(BJ294,20)</f>
        <v>44116</v>
      </c>
      <c r="CR294" s="336">
        <f ca="1">IF(BM294&gt;0,WORKDAY(BK294,20),"-")</f>
        <v>44029</v>
      </c>
      <c r="CS294" s="336">
        <v>44033</v>
      </c>
      <c r="CT294" s="325" t="s">
        <v>905</v>
      </c>
      <c r="CU294" s="143">
        <v>1</v>
      </c>
      <c r="CV294" s="41">
        <f>WORKDAY(CQ294,10)</f>
        <v>44130</v>
      </c>
      <c r="CW294" s="41">
        <f ca="1">IF(CT294&gt;0,WORKDAY(CR294,10),"-")</f>
        <v>44043</v>
      </c>
      <c r="CX294" s="14"/>
      <c r="CY294" s="14"/>
      <c r="CZ294" s="41" t="str">
        <f>IF(CY294&gt;0,WORKDAY(CV294,10),"-")</f>
        <v>-</v>
      </c>
      <c r="DA294" s="41" t="str">
        <f>IF(CY294&gt;0,WORKDAY(CW294,10),"-")</f>
        <v>-</v>
      </c>
      <c r="DB294" s="14"/>
      <c r="DC294" s="14"/>
      <c r="DD294" s="143"/>
      <c r="DE294" s="41" t="str">
        <f>IF(DC294&gt;0,WORKDAY(CZ294,10),"-")</f>
        <v>-</v>
      </c>
      <c r="DF294" s="41" t="str">
        <f>IF(DC294&gt;0,WORKDAY(DA294,10),"-")</f>
        <v>-</v>
      </c>
      <c r="DG294" s="14"/>
      <c r="DH294" s="14"/>
      <c r="DI294" s="41" t="str">
        <f>IF(DH294&gt;0,WORKDAY(DE294,10),"-")</f>
        <v>-</v>
      </c>
      <c r="DJ294" s="41" t="str">
        <f>IF(DH294&gt;0,WORKDAY(DF294,10),"-")</f>
        <v>-</v>
      </c>
      <c r="DK294" s="14"/>
      <c r="DL294" s="14"/>
      <c r="DM294" s="143"/>
      <c r="DN294" s="41" t="str">
        <f>IF(DL294&gt;0,WORKDAY(DI294,10),"-")</f>
        <v>-</v>
      </c>
      <c r="DO294" s="41" t="str">
        <f>IF(DL294&gt;0,WORKDAY(DJ294,10),"-")</f>
        <v>-</v>
      </c>
      <c r="DP294" s="14"/>
      <c r="DQ294" s="14"/>
      <c r="DR294" s="41" t="str">
        <f>IF(DQ294&gt;0,WORKDAY(DN294,10),"-")</f>
        <v>-</v>
      </c>
      <c r="DS294" s="41" t="str">
        <f>IF(DQ294&gt;0,WORKDAY(DO294,10),"-")</f>
        <v>-</v>
      </c>
      <c r="DT294" s="14"/>
      <c r="DU294" s="14"/>
      <c r="DV294" s="205"/>
      <c r="DW294" s="41" t="str">
        <f>IF(DU294&gt;0,WORKDAY(DR294,10),"-")</f>
        <v>-</v>
      </c>
      <c r="DX294" s="41" t="str">
        <f>IF(DU294&gt;0,WORKDAY(DS294,10),"-")</f>
        <v>-</v>
      </c>
      <c r="DY294" s="14"/>
      <c r="DZ294" s="14"/>
      <c r="EA294" s="41" t="str">
        <f>IF(DZ294&gt;0,WORKDAY(DW294,10),"-")</f>
        <v>-</v>
      </c>
      <c r="EB294" s="41" t="str">
        <f>IF(DZ294&gt;0,WORKDAY(DX294,10),"-")</f>
        <v>-</v>
      </c>
      <c r="EC294" s="14"/>
      <c r="ED294" s="14"/>
      <c r="EE294" s="205"/>
      <c r="EF294" s="41" t="str">
        <f>IF(ED294&gt;0,WORKDAY(EA294,10),"-")</f>
        <v>-</v>
      </c>
      <c r="EG294" s="41" t="str">
        <f>IF(ED294&gt;0,WORKDAY(EB294,10),"-")</f>
        <v>-</v>
      </c>
      <c r="EH294" s="14"/>
      <c r="EI294" s="14"/>
      <c r="EJ294" s="41" t="str">
        <f>IF(EI294&gt;0,WORKDAY(EF294,10),"-")</f>
        <v>-</v>
      </c>
      <c r="EK294" s="41" t="str">
        <f>IF(EI294&gt;0,WORKDAY(EG294,10),"-")</f>
        <v>-</v>
      </c>
      <c r="EL294" s="14"/>
      <c r="EM294" s="14"/>
      <c r="EN294" s="205"/>
      <c r="EO294" s="41" t="str">
        <f>IF(EM294&gt;0,WORKDAY(EJ294,10),"-")</f>
        <v>-</v>
      </c>
      <c r="EP294" s="41" t="str">
        <f>IF(EM294&gt;0,WORKDAY(EK294,10),"-")</f>
        <v>-</v>
      </c>
      <c r="EQ294" s="14"/>
      <c r="ER294" s="14"/>
      <c r="ES294" s="41" t="str">
        <f>IF(ER294&gt;0,WORKDAY(EO294,10),"-")</f>
        <v>-</v>
      </c>
      <c r="ET294" s="41" t="str">
        <f>IF(ER294&gt;0,WORKDAY(EP294,10),"-")</f>
        <v>-</v>
      </c>
      <c r="EU294" s="14"/>
      <c r="EV294" s="14"/>
      <c r="EW294" s="205"/>
      <c r="EX294" s="41" t="str">
        <f>IF(EV294&gt;0,WORKDAY(ES294,10),"-")</f>
        <v>-</v>
      </c>
      <c r="EY294" s="41" t="str">
        <f>IF(EV294&gt;0,WORKDAY(ET294,10),"-")</f>
        <v>-</v>
      </c>
      <c r="EZ294" s="14"/>
      <c r="FA294" s="14"/>
      <c r="FB294" s="41" t="str">
        <f>IF(FA294&gt;0,WORKDAY(EX294,10),"-")</f>
        <v>-</v>
      </c>
      <c r="FC294" s="41" t="str">
        <f>IF(FA294&gt;0,WORKDAY(EY294,10),"-")</f>
        <v>-</v>
      </c>
      <c r="FD294" s="14"/>
      <c r="FE294" s="14"/>
      <c r="FF294" s="295"/>
      <c r="FG294" s="41">
        <v>43562</v>
      </c>
      <c r="FH294" s="41">
        <f ca="1">IF(BK294&gt;0,IF(DH294&gt;0,WORKDAY(DG294,20),IF(CY294&gt;0,WORKDAY(CX294,30),IF(CT294&gt;0,WORKDAY(CS294,40),FG294))),"-")</f>
        <v>44089</v>
      </c>
      <c r="FI294" s="14"/>
      <c r="FJ294" s="14"/>
      <c r="FK294" s="41" t="str">
        <f>IF(FJ294&gt;0,WORKDAY(FG294,10),"-")</f>
        <v>-</v>
      </c>
      <c r="FL294" s="41" t="str">
        <f>IF(FJ294&gt;0,WORKDAY(FH294,10),"-")</f>
        <v>-</v>
      </c>
      <c r="FM294" s="14"/>
      <c r="FN294" s="14"/>
      <c r="FO294" s="143"/>
      <c r="FP294" s="41">
        <v>43562</v>
      </c>
      <c r="FQ294" s="14">
        <v>43636</v>
      </c>
      <c r="FR294" s="14"/>
      <c r="FS294" s="14"/>
      <c r="FT294" s="41" t="str">
        <f>IF(FS294&gt;0,WORKDAY(FP294,10),"-")</f>
        <v>-</v>
      </c>
      <c r="FU294" s="41" t="str">
        <f>IF(FS294&gt;0,WORKDAY(FQ294,10),"-")</f>
        <v>-</v>
      </c>
      <c r="FV294" s="14"/>
      <c r="FW294" s="14"/>
      <c r="FX294" s="143"/>
      <c r="FY294" s="41">
        <v>43562</v>
      </c>
      <c r="FZ294" s="41" t="str">
        <f>IF(CC294&gt;0,IF(DZ294&gt;0,WORKDAY(DY294,20),IF(DQ294&gt;0,WORKDAY(DP294,30),IF(DL294&gt;0,WORKDAY(DK294,40),FY294))),"-")</f>
        <v>-</v>
      </c>
      <c r="GA294" s="14"/>
      <c r="GB294" s="14"/>
      <c r="GC294" s="41" t="str">
        <f>IF(GB294&gt;0,WORKDAY(FY294,10),"-")</f>
        <v>-</v>
      </c>
      <c r="GD294" s="41" t="str">
        <f>IF(GB294&gt;0,WORKDAY(FZ294,10),"-")</f>
        <v>-</v>
      </c>
      <c r="GE294" s="14"/>
      <c r="GF294" s="14"/>
      <c r="GG294" s="205"/>
      <c r="GH294" s="41"/>
      <c r="GI294" s="41"/>
      <c r="GJ294" s="14"/>
      <c r="GK294" s="14"/>
      <c r="GL294" s="41" t="str">
        <f>IF(GK294&gt;0,WORKDAY(GH294,10),"-")</f>
        <v>-</v>
      </c>
      <c r="GM294" s="41" t="str">
        <f>IF(GK294&gt;0,WORKDAY(GI294,10),"-")</f>
        <v>-</v>
      </c>
      <c r="GN294" s="14"/>
      <c r="GO294" s="14"/>
      <c r="GP294" s="228"/>
      <c r="GQ294" s="295"/>
      <c r="GR294" s="295"/>
      <c r="GS294" s="295"/>
      <c r="GT294" s="295"/>
      <c r="GU294" s="295"/>
      <c r="GV294" s="295"/>
      <c r="GW294" s="295"/>
      <c r="GX294" s="295"/>
      <c r="GY294" s="295"/>
      <c r="GZ294" s="147"/>
      <c r="HA294" s="143">
        <f t="shared" ca="1" si="258"/>
        <v>1</v>
      </c>
      <c r="HB294" s="44">
        <f t="shared" ca="1" si="259"/>
        <v>1.3819095477386936E-3</v>
      </c>
      <c r="HC294" s="44">
        <f t="shared" ca="1" si="285"/>
        <v>2.5125628140703518E-3</v>
      </c>
      <c r="HD294" s="44">
        <f t="shared" ca="1" si="261"/>
        <v>2.2357723577235778E-3</v>
      </c>
      <c r="HE294" s="44">
        <f t="shared" ca="1" si="262"/>
        <v>4.0650406504065045E-3</v>
      </c>
      <c r="HF294" s="44"/>
      <c r="HG294" s="44"/>
      <c r="HH294" s="261"/>
      <c r="HI294" s="14" t="str">
        <f t="shared" si="263"/>
        <v>GA</v>
      </c>
      <c r="HJ294" s="41">
        <f t="shared" si="264"/>
        <v>44001</v>
      </c>
      <c r="HK294" s="267" t="str">
        <f t="shared" si="265"/>
        <v>A1</v>
      </c>
      <c r="HL294" s="268" t="str">
        <f t="shared" si="266"/>
        <v>0055-P2-GA1-CPC-TRM-00506</v>
      </c>
      <c r="HM294" s="320">
        <v>1</v>
      </c>
      <c r="HN294" t="s">
        <v>845</v>
      </c>
      <c r="HO294" s="351">
        <f t="shared" si="267"/>
        <v>1</v>
      </c>
      <c r="HP294" s="351" t="str">
        <f t="shared" si="268"/>
        <v>не выгружено 00</v>
      </c>
      <c r="HQ294" s="351" t="str">
        <f t="shared" si="269"/>
        <v>выгружено A1</v>
      </c>
      <c r="HR294" s="351">
        <f t="shared" si="270"/>
        <v>1</v>
      </c>
      <c r="HS294" s="351" t="b">
        <f t="shared" si="271"/>
        <v>0</v>
      </c>
      <c r="HT294" s="351" t="str">
        <f t="shared" si="272"/>
        <v>Выпустить в 00</v>
      </c>
      <c r="HU294" s="351" t="str">
        <f t="shared" si="273"/>
        <v>0055-P2-CPC-GA1-TRM-00409</v>
      </c>
      <c r="HV294" s="351">
        <f t="shared" si="274"/>
        <v>44001</v>
      </c>
      <c r="HW294" s="351" t="str">
        <f t="shared" si="275"/>
        <v>0055-P2-CPC-GA1-TRM-00409</v>
      </c>
      <c r="HX294" s="351">
        <f t="shared" si="276"/>
        <v>44033</v>
      </c>
      <c r="HY294" s="364"/>
      <c r="HZ294" s="361" t="str">
        <f t="shared" si="277"/>
        <v>выгружено</v>
      </c>
      <c r="IA294" s="361" t="str">
        <f t="shared" si="278"/>
        <v>A1</v>
      </c>
      <c r="IB294" s="361">
        <f t="shared" si="279"/>
        <v>1</v>
      </c>
      <c r="IC294" s="361">
        <f t="shared" si="280"/>
        <v>1</v>
      </c>
      <c r="ID294" s="351" t="str">
        <f t="shared" si="281"/>
        <v>1</v>
      </c>
      <c r="IE294" s="351" t="s">
        <v>894</v>
      </c>
      <c r="IF294" s="356">
        <v>1</v>
      </c>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row>
    <row r="295" spans="1:287" s="1" customFormat="1" ht="42.75" customHeight="1">
      <c r="A295" s="15"/>
      <c r="B295" s="31" t="s">
        <v>164</v>
      </c>
      <c r="C295" s="31" t="s">
        <v>165</v>
      </c>
      <c r="D295" s="14"/>
      <c r="E295" s="14"/>
      <c r="F295" s="14"/>
      <c r="G295" s="14"/>
      <c r="H295" s="14" t="s">
        <v>723</v>
      </c>
      <c r="I295" s="14" t="s">
        <v>724</v>
      </c>
      <c r="J295" s="14"/>
      <c r="K295" s="14"/>
      <c r="L295" s="14"/>
      <c r="M295" s="14"/>
      <c r="N295" s="14"/>
      <c r="O295" s="14"/>
      <c r="P295" s="14" t="s">
        <v>729</v>
      </c>
      <c r="Q295" s="14" t="s">
        <v>730</v>
      </c>
      <c r="R295" s="14" t="s">
        <v>211</v>
      </c>
      <c r="S295" s="14" t="s">
        <v>394</v>
      </c>
      <c r="T295" s="14" t="s">
        <v>407</v>
      </c>
      <c r="U295" s="14" t="s">
        <v>166</v>
      </c>
      <c r="V295" s="14"/>
      <c r="W295" s="31" t="str">
        <f>CONCATENATE(X295,"-",Y295,"-",Z295,AA295,,AB295,"-",AC295)</f>
        <v>4-20-JECC-0001</v>
      </c>
      <c r="X295" s="31">
        <v>4</v>
      </c>
      <c r="Y295" s="31" t="s">
        <v>197</v>
      </c>
      <c r="Z295" s="31" t="s">
        <v>186</v>
      </c>
      <c r="AA295" s="31" t="s">
        <v>331</v>
      </c>
      <c r="AB295" s="31"/>
      <c r="AC295" s="31" t="s">
        <v>194</v>
      </c>
      <c r="AD295" s="14"/>
      <c r="AE295" s="31">
        <v>3</v>
      </c>
      <c r="AF295" s="31" t="s">
        <v>189</v>
      </c>
      <c r="AG295" s="31" t="s">
        <v>197</v>
      </c>
      <c r="AH295" s="31">
        <v>401</v>
      </c>
      <c r="AI295" s="31" t="s">
        <v>198</v>
      </c>
      <c r="AJ295" s="14"/>
      <c r="AK295" s="14"/>
      <c r="AL295" s="14" t="s">
        <v>130</v>
      </c>
      <c r="AM295" s="14"/>
      <c r="AN295" s="14" t="s">
        <v>675</v>
      </c>
      <c r="AO295" s="14" t="str">
        <f>CONCATENATE("0055-",B295,"-",C295,"-","4",".",AE295,".",AF295,".",AG295,".",AH295,"-",AL295,".",AN295,"-",AI295)</f>
        <v>0055-CPC-GA1-4.3.3.20.401-ASK1.JH-0002</v>
      </c>
      <c r="AP295" s="14" t="str">
        <f>CONCATENATE("0055-",B295,"-",C295,"-","4",".",AE295,".",AF295,".",AG295,".",AH295,"-",AL295,"-",AN295,"-",AI295,"_",BD295,"_",U295)</f>
        <v>0055-CPC-GA1-4.3.3.20.401-ASK1-JH-0002_00_ER</v>
      </c>
      <c r="AQ295" s="21" t="s">
        <v>636</v>
      </c>
      <c r="AR295" s="21" t="s">
        <v>638</v>
      </c>
      <c r="AS295" s="21"/>
      <c r="AT295" s="21"/>
      <c r="AU295" s="21" t="s">
        <v>315</v>
      </c>
      <c r="AV295" s="21" t="s">
        <v>316</v>
      </c>
      <c r="AW295" s="21" t="str">
        <f>CONCATENATE(AQ295," ",AS295,CHAR(10),W295,CHAR(10),AU295)</f>
        <v>AUCS Control Cabinet 
4-20-JECC-0001
Passport</v>
      </c>
      <c r="AX295" s="21" t="str">
        <f>CONCATENATE(AR295," ",AT295,CHAR(10),W295,CHAR(10),AV295)</f>
        <v>Шкаф системный АСУ Э 
4-20-JECC-0001
Паспорт</v>
      </c>
      <c r="AY295" s="14"/>
      <c r="AZ295" s="14" t="s">
        <v>798</v>
      </c>
      <c r="BA295" s="14" t="s">
        <v>600</v>
      </c>
      <c r="BB295" s="14" t="str">
        <f t="shared" si="286"/>
        <v>00</v>
      </c>
      <c r="BC295" s="14" t="str">
        <f t="shared" si="288"/>
        <v>IFU</v>
      </c>
      <c r="BD295" s="14" t="str">
        <f>BB295</f>
        <v>00</v>
      </c>
      <c r="BE295" s="14"/>
      <c r="BF295" s="14"/>
      <c r="BG295" s="20"/>
      <c r="BH295" s="14"/>
      <c r="BI295" s="14"/>
      <c r="BJ295" s="336">
        <v>44088</v>
      </c>
      <c r="BK295" s="336">
        <f ca="1">IF(BM295&gt;0,BL295,IF(BJ295&lt;TODAY(),TODAY()+10,BJ295))</f>
        <v>43997</v>
      </c>
      <c r="BL295" s="41">
        <v>43997</v>
      </c>
      <c r="BM295" s="14" t="s">
        <v>866</v>
      </c>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336">
        <f>WORKDAY(BJ295,20)</f>
        <v>44116</v>
      </c>
      <c r="CR295" s="336">
        <f ca="1">IF(BM295&gt;0,WORKDAY(BK295,20),"-")</f>
        <v>44025</v>
      </c>
      <c r="CS295" s="336">
        <v>44013</v>
      </c>
      <c r="CT295" s="325" t="s">
        <v>903</v>
      </c>
      <c r="CU295" s="143">
        <v>3</v>
      </c>
      <c r="CV295" s="41">
        <f>WORKDAY(CQ295,10)</f>
        <v>44130</v>
      </c>
      <c r="CW295" s="41">
        <f ca="1">IF(CT295&gt;0,WORKDAY(CR295,10),"-")</f>
        <v>44039</v>
      </c>
      <c r="CX295" s="14"/>
      <c r="CY295" s="14"/>
      <c r="CZ295" s="41" t="str">
        <f>IF(CY295&gt;0,WORKDAY(CV295,10),"-")</f>
        <v>-</v>
      </c>
      <c r="DA295" s="41" t="str">
        <f>IF(CY295&gt;0,WORKDAY(CW295,10),"-")</f>
        <v>-</v>
      </c>
      <c r="DB295" s="14"/>
      <c r="DC295" s="14"/>
      <c r="DD295" s="143"/>
      <c r="DE295" s="41" t="str">
        <f>IF(DC295&gt;0,WORKDAY(CZ295,10),"-")</f>
        <v>-</v>
      </c>
      <c r="DF295" s="41" t="str">
        <f>IF(DC295&gt;0,WORKDAY(DA295,10),"-")</f>
        <v>-</v>
      </c>
      <c r="DG295" s="14"/>
      <c r="DH295" s="14"/>
      <c r="DI295" s="41" t="str">
        <f>IF(DH295&gt;0,WORKDAY(DE295,10),"-")</f>
        <v>-</v>
      </c>
      <c r="DJ295" s="41" t="str">
        <f>IF(DH295&gt;0,WORKDAY(DF295,10),"-")</f>
        <v>-</v>
      </c>
      <c r="DK295" s="14"/>
      <c r="DL295" s="14"/>
      <c r="DM295" s="143"/>
      <c r="DN295" s="41" t="str">
        <f>IF(DL295&gt;0,WORKDAY(DI295,10),"-")</f>
        <v>-</v>
      </c>
      <c r="DO295" s="41" t="str">
        <f>IF(DL295&gt;0,WORKDAY(DJ295,10),"-")</f>
        <v>-</v>
      </c>
      <c r="DP295" s="14"/>
      <c r="DQ295" s="14"/>
      <c r="DR295" s="41" t="str">
        <f>IF(DQ295&gt;0,WORKDAY(DN295,10),"-")</f>
        <v>-</v>
      </c>
      <c r="DS295" s="41" t="str">
        <f>IF(DQ295&gt;0,WORKDAY(DO295,10),"-")</f>
        <v>-</v>
      </c>
      <c r="DT295" s="14"/>
      <c r="DU295" s="14"/>
      <c r="DV295" s="205"/>
      <c r="DW295" s="41" t="str">
        <f>IF(DU295&gt;0,WORKDAY(DR295,10),"-")</f>
        <v>-</v>
      </c>
      <c r="DX295" s="41" t="str">
        <f>IF(DU295&gt;0,WORKDAY(DS295,10),"-")</f>
        <v>-</v>
      </c>
      <c r="DY295" s="14"/>
      <c r="DZ295" s="14"/>
      <c r="EA295" s="41" t="str">
        <f>IF(DZ295&gt;0,WORKDAY(DW295,10),"-")</f>
        <v>-</v>
      </c>
      <c r="EB295" s="41" t="str">
        <f>IF(DZ295&gt;0,WORKDAY(DX295,10),"-")</f>
        <v>-</v>
      </c>
      <c r="EC295" s="14"/>
      <c r="ED295" s="14"/>
      <c r="EE295" s="205"/>
      <c r="EF295" s="41" t="str">
        <f>IF(ED295&gt;0,WORKDAY(EA295,10),"-")</f>
        <v>-</v>
      </c>
      <c r="EG295" s="41" t="str">
        <f>IF(ED295&gt;0,WORKDAY(EB295,10),"-")</f>
        <v>-</v>
      </c>
      <c r="EH295" s="14"/>
      <c r="EI295" s="14"/>
      <c r="EJ295" s="41" t="str">
        <f>IF(EI295&gt;0,WORKDAY(EF295,10),"-")</f>
        <v>-</v>
      </c>
      <c r="EK295" s="41" t="str">
        <f>IF(EI295&gt;0,WORKDAY(EG295,10),"-")</f>
        <v>-</v>
      </c>
      <c r="EL295" s="14"/>
      <c r="EM295" s="14"/>
      <c r="EN295" s="205"/>
      <c r="EO295" s="41" t="str">
        <f>IF(EM295&gt;0,WORKDAY(EJ295,10),"-")</f>
        <v>-</v>
      </c>
      <c r="EP295" s="41" t="str">
        <f>IF(EM295&gt;0,WORKDAY(EK295,10),"-")</f>
        <v>-</v>
      </c>
      <c r="EQ295" s="14"/>
      <c r="ER295" s="14"/>
      <c r="ES295" s="41" t="str">
        <f>IF(ER295&gt;0,WORKDAY(EO295,10),"-")</f>
        <v>-</v>
      </c>
      <c r="ET295" s="41" t="str">
        <f>IF(ER295&gt;0,WORKDAY(EP295,10),"-")</f>
        <v>-</v>
      </c>
      <c r="EU295" s="14"/>
      <c r="EV295" s="14"/>
      <c r="EW295" s="205"/>
      <c r="EX295" s="41" t="str">
        <f>IF(EV295&gt;0,WORKDAY(ES295,10),"-")</f>
        <v>-</v>
      </c>
      <c r="EY295" s="41" t="str">
        <f>IF(EV295&gt;0,WORKDAY(ET295,10),"-")</f>
        <v>-</v>
      </c>
      <c r="EZ295" s="14"/>
      <c r="FA295" s="14"/>
      <c r="FB295" s="41" t="str">
        <f>IF(FA295&gt;0,WORKDAY(EX295,10),"-")</f>
        <v>-</v>
      </c>
      <c r="FC295" s="41" t="str">
        <f>IF(FA295&gt;0,WORKDAY(EY295,10),"-")</f>
        <v>-</v>
      </c>
      <c r="FD295" s="14"/>
      <c r="FE295" s="14"/>
      <c r="FF295" s="295"/>
      <c r="FG295" s="41">
        <v>43562</v>
      </c>
      <c r="FH295" s="41">
        <f ca="1">IF(BK295&gt;0,IF(DH295&gt;0,WORKDAY(DG295,20),IF(CY295&gt;0,WORKDAY(CX295,30),IF(CT295&gt;0,WORKDAY(CS295,40),FG295))),"-")</f>
        <v>44069</v>
      </c>
      <c r="FI295" s="14">
        <v>44088</v>
      </c>
      <c r="FJ295" s="14" t="s">
        <v>924</v>
      </c>
      <c r="FK295" s="41">
        <f>IF(FJ295&gt;0,WORKDAY(FG295,10),"-")</f>
        <v>43574</v>
      </c>
      <c r="FL295" s="41">
        <f ca="1">IF(FJ295&gt;0,WORKDAY(FH295,10),"-")</f>
        <v>44083</v>
      </c>
      <c r="FM295" s="14"/>
      <c r="FN295" s="14"/>
      <c r="FO295" s="143"/>
      <c r="FP295" s="41">
        <v>43562</v>
      </c>
      <c r="FQ295" s="41" t="str">
        <f>IF(BT295&gt;0,IF(DQ295&gt;0,WORKDAY(DP295,20),IF(DH295&gt;0,WORKDAY(DG295,30),IF(DC295&gt;0,WORKDAY(DB295,40),FP295))),"-")</f>
        <v>-</v>
      </c>
      <c r="FR295" s="14"/>
      <c r="FS295" s="14"/>
      <c r="FT295" s="41" t="str">
        <f>IF(FS295&gt;0,WORKDAY(FP295,10),"-")</f>
        <v>-</v>
      </c>
      <c r="FU295" s="41" t="str">
        <f>IF(FS295&gt;0,WORKDAY(FQ295,10),"-")</f>
        <v>-</v>
      </c>
      <c r="FV295" s="14"/>
      <c r="FW295" s="14"/>
      <c r="FX295" s="143"/>
      <c r="FY295" s="41">
        <v>43562</v>
      </c>
      <c r="FZ295" s="41" t="str">
        <f>IF(CC295&gt;0,IF(DZ295&gt;0,WORKDAY(DY295,20),IF(DQ295&gt;0,WORKDAY(DP295,30),IF(DL295&gt;0,WORKDAY(DK295,40),FY295))),"-")</f>
        <v>-</v>
      </c>
      <c r="GA295" s="14"/>
      <c r="GB295" s="14"/>
      <c r="GC295" s="41" t="str">
        <f>IF(GB295&gt;0,WORKDAY(FY295,10),"-")</f>
        <v>-</v>
      </c>
      <c r="GD295" s="41" t="str">
        <f>IF(GB295&gt;0,WORKDAY(FZ295,10),"-")</f>
        <v>-</v>
      </c>
      <c r="GE295" s="14"/>
      <c r="GF295" s="14"/>
      <c r="GG295" s="205"/>
      <c r="GH295" s="41"/>
      <c r="GI295" s="41"/>
      <c r="GJ295" s="14"/>
      <c r="GK295" s="14"/>
      <c r="GL295" s="41" t="str">
        <f>IF(GK295&gt;0,WORKDAY(GH295,10),"-")</f>
        <v>-</v>
      </c>
      <c r="GM295" s="41" t="str">
        <f>IF(GK295&gt;0,WORKDAY(GI295,10),"-")</f>
        <v>-</v>
      </c>
      <c r="GN295" s="14"/>
      <c r="GO295" s="14"/>
      <c r="GP295" s="228"/>
      <c r="GQ295" s="295"/>
      <c r="GR295" s="295"/>
      <c r="GS295" s="295"/>
      <c r="GT295" s="295"/>
      <c r="GU295" s="295"/>
      <c r="GV295" s="295"/>
      <c r="GW295" s="295"/>
      <c r="GX295" s="295"/>
      <c r="GY295" s="295"/>
      <c r="GZ295" s="147"/>
      <c r="HA295" s="143">
        <f t="shared" ca="1" si="258"/>
        <v>1</v>
      </c>
      <c r="HB295" s="44">
        <f t="shared" ca="1" si="259"/>
        <v>2.5125628140703518E-3</v>
      </c>
      <c r="HC295" s="44">
        <f t="shared" ca="1" si="285"/>
        <v>2.5125628140703518E-3</v>
      </c>
      <c r="HD295" s="44">
        <f t="shared" ca="1" si="261"/>
        <v>4.0650406504065045E-3</v>
      </c>
      <c r="HE295" s="44">
        <f t="shared" ca="1" si="262"/>
        <v>4.0650406504065045E-3</v>
      </c>
      <c r="HF295" s="44"/>
      <c r="HG295" s="44"/>
      <c r="HH295" s="261"/>
      <c r="HI295" s="14" t="str">
        <f t="shared" si="263"/>
        <v>rev. 00</v>
      </c>
      <c r="HJ295" s="41">
        <f t="shared" si="264"/>
        <v>44088</v>
      </c>
      <c r="HK295" s="267" t="str">
        <f t="shared" si="265"/>
        <v>00</v>
      </c>
      <c r="HL295" s="268" t="str">
        <f t="shared" si="266"/>
        <v>0055-P2-CPC-GA1-TRM-00581</v>
      </c>
      <c r="HM295" s="320">
        <v>1</v>
      </c>
      <c r="HN295" t="s">
        <v>845</v>
      </c>
      <c r="HO295" s="351">
        <f t="shared" si="267"/>
        <v>3</v>
      </c>
      <c r="HP295" s="351" t="str">
        <f t="shared" si="268"/>
        <v>ожидание 00</v>
      </c>
      <c r="HQ295" s="351" t="str">
        <f t="shared" si="269"/>
        <v>выгружено 00</v>
      </c>
      <c r="HR295" s="351" t="str">
        <f t="shared" si="270"/>
        <v>ожидание 00</v>
      </c>
      <c r="HS295" s="351" t="b">
        <f t="shared" si="271"/>
        <v>0</v>
      </c>
      <c r="HT295" s="351" t="str">
        <f t="shared" si="272"/>
        <v>ожидание замечаний</v>
      </c>
      <c r="HU295" s="351" t="str">
        <f t="shared" si="273"/>
        <v>0055-P2-CPC-GA1-TRM-00396</v>
      </c>
      <c r="HV295" s="351">
        <f t="shared" si="274"/>
        <v>44088</v>
      </c>
      <c r="HW295" s="351" t="str">
        <f t="shared" si="275"/>
        <v>ожидание 00</v>
      </c>
      <c r="HX295" s="351" t="str">
        <f t="shared" si="276"/>
        <v>ожидание 00</v>
      </c>
      <c r="HY295" s="364"/>
      <c r="HZ295" s="361" t="str">
        <f t="shared" si="277"/>
        <v>выгружено</v>
      </c>
      <c r="IA295" s="361" t="str">
        <f t="shared" si="278"/>
        <v>00</v>
      </c>
      <c r="IB295" s="361" t="str">
        <f t="shared" si="279"/>
        <v>ожидание замечаний к ревизии</v>
      </c>
      <c r="IC295" s="361" t="str">
        <f t="shared" si="280"/>
        <v>00</v>
      </c>
      <c r="ID295" s="351" t="str">
        <f t="shared" si="281"/>
        <v>1</v>
      </c>
      <c r="IE295" s="351" t="s">
        <v>894</v>
      </c>
      <c r="IF295" s="356">
        <v>1</v>
      </c>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row>
    <row r="296" spans="1:287" s="27" customFormat="1" ht="15" customHeight="1">
      <c r="A296" s="15"/>
      <c r="B296" s="32"/>
      <c r="C296" s="32"/>
      <c r="D296" s="26"/>
      <c r="E296" s="26"/>
      <c r="F296" s="26"/>
      <c r="G296" s="26"/>
      <c r="H296" s="26"/>
      <c r="I296" s="26"/>
      <c r="J296" s="26"/>
      <c r="K296" s="26"/>
      <c r="L296" s="26"/>
      <c r="M296" s="26"/>
      <c r="N296" s="26"/>
      <c r="O296" s="26"/>
      <c r="P296" s="26"/>
      <c r="Q296" s="26"/>
      <c r="R296" s="26"/>
      <c r="S296" s="26"/>
      <c r="T296" s="26"/>
      <c r="U296" s="26"/>
      <c r="V296" s="26"/>
      <c r="W296" s="32"/>
      <c r="X296" s="32"/>
      <c r="Y296" s="32"/>
      <c r="Z296" s="32"/>
      <c r="AA296" s="32"/>
      <c r="AB296" s="32"/>
      <c r="AC296" s="32"/>
      <c r="AD296" s="26"/>
      <c r="AE296" s="32"/>
      <c r="AF296" s="32"/>
      <c r="AG296" s="32"/>
      <c r="AH296" s="32"/>
      <c r="AI296" s="32"/>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341"/>
      <c r="BK296" s="341"/>
      <c r="BL296" s="163"/>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338"/>
      <c r="CR296" s="338"/>
      <c r="CS296" s="338"/>
      <c r="CT296" s="326"/>
      <c r="CU296" s="219"/>
      <c r="CV296" s="26"/>
      <c r="CW296" s="26"/>
      <c r="CX296" s="26"/>
      <c r="CY296" s="26"/>
      <c r="CZ296" s="26"/>
      <c r="DA296" s="26"/>
      <c r="DB296" s="26"/>
      <c r="DC296" s="26"/>
      <c r="DD296" s="219"/>
      <c r="DE296" s="26"/>
      <c r="DF296" s="26"/>
      <c r="DG296" s="26"/>
      <c r="DH296" s="26"/>
      <c r="DI296" s="26"/>
      <c r="DJ296" s="26"/>
      <c r="DK296" s="26"/>
      <c r="DL296" s="26"/>
      <c r="DM296" s="219"/>
      <c r="DN296" s="26"/>
      <c r="DO296" s="26"/>
      <c r="DP296" s="26"/>
      <c r="DQ296" s="26"/>
      <c r="DR296" s="26"/>
      <c r="DS296" s="26"/>
      <c r="DT296" s="26"/>
      <c r="DU296" s="26"/>
      <c r="DV296" s="229"/>
      <c r="DW296" s="26"/>
      <c r="DX296" s="26"/>
      <c r="DY296" s="26"/>
      <c r="DZ296" s="26"/>
      <c r="EA296" s="26"/>
      <c r="EB296" s="26"/>
      <c r="EC296" s="26"/>
      <c r="ED296" s="26"/>
      <c r="EE296" s="229"/>
      <c r="EF296" s="26"/>
      <c r="EG296" s="26"/>
      <c r="EH296" s="26"/>
      <c r="EI296" s="26"/>
      <c r="EJ296" s="26"/>
      <c r="EK296" s="26"/>
      <c r="EL296" s="26"/>
      <c r="EM296" s="26"/>
      <c r="EN296" s="229"/>
      <c r="EO296" s="26"/>
      <c r="EP296" s="26"/>
      <c r="EQ296" s="26"/>
      <c r="ER296" s="26"/>
      <c r="ES296" s="26"/>
      <c r="ET296" s="26"/>
      <c r="EU296" s="26"/>
      <c r="EV296" s="26"/>
      <c r="EW296" s="229"/>
      <c r="EX296" s="26"/>
      <c r="EY296" s="26"/>
      <c r="EZ296" s="26"/>
      <c r="FA296" s="26"/>
      <c r="FB296" s="26"/>
      <c r="FC296" s="26"/>
      <c r="FD296" s="26"/>
      <c r="FE296" s="26"/>
      <c r="FF296" s="229"/>
      <c r="FG296" s="26"/>
      <c r="FH296" s="26"/>
      <c r="FI296" s="26"/>
      <c r="FJ296" s="26"/>
      <c r="FK296" s="26"/>
      <c r="FL296" s="26"/>
      <c r="FM296" s="26"/>
      <c r="FN296" s="26"/>
      <c r="FO296" s="219"/>
      <c r="FP296" s="26"/>
      <c r="FQ296" s="26"/>
      <c r="FR296" s="26"/>
      <c r="FS296" s="26"/>
      <c r="FT296" s="26"/>
      <c r="FU296" s="26"/>
      <c r="FV296" s="26"/>
      <c r="FW296" s="26"/>
      <c r="FX296" s="219"/>
      <c r="FY296" s="26"/>
      <c r="FZ296" s="26"/>
      <c r="GA296" s="26"/>
      <c r="GB296" s="26"/>
      <c r="GC296" s="26"/>
      <c r="GD296" s="26"/>
      <c r="GE296" s="26"/>
      <c r="GF296" s="26"/>
      <c r="GG296" s="229"/>
      <c r="GH296" s="26"/>
      <c r="GI296" s="26"/>
      <c r="GJ296" s="26"/>
      <c r="GK296" s="26"/>
      <c r="GL296" s="26"/>
      <c r="GM296" s="26"/>
      <c r="GN296" s="26"/>
      <c r="GO296" s="26"/>
      <c r="GP296" s="229"/>
      <c r="GQ296" s="229"/>
      <c r="GR296" s="229"/>
      <c r="GS296" s="229"/>
      <c r="GT296" s="229"/>
      <c r="GU296" s="229"/>
      <c r="GV296" s="229"/>
      <c r="GW296" s="229"/>
      <c r="GX296" s="229"/>
      <c r="GY296" s="229"/>
      <c r="GZ296" s="229"/>
      <c r="HA296" s="143">
        <f t="shared" si="258"/>
        <v>0</v>
      </c>
      <c r="HB296" s="44">
        <f t="shared" si="259"/>
        <v>0</v>
      </c>
      <c r="HC296" s="44">
        <f t="shared" si="285"/>
        <v>0</v>
      </c>
      <c r="HD296" s="44">
        <f t="shared" si="261"/>
        <v>0</v>
      </c>
      <c r="HE296" s="44">
        <f t="shared" si="262"/>
        <v>0</v>
      </c>
      <c r="HF296" s="44"/>
      <c r="HG296" s="26"/>
      <c r="HH296" s="262"/>
      <c r="HI296" s="14" t="str">
        <f t="shared" si="263"/>
        <v>не выпущено</v>
      </c>
      <c r="HJ296" s="41" t="str">
        <f t="shared" si="264"/>
        <v>-</v>
      </c>
      <c r="HK296" s="267" t="str">
        <f t="shared" si="265"/>
        <v>-</v>
      </c>
      <c r="HL296" s="268" t="str">
        <f t="shared" si="266"/>
        <v>-</v>
      </c>
      <c r="HM296" s="320">
        <v>1</v>
      </c>
      <c r="HN296"/>
      <c r="HO296" s="351" t="str">
        <f t="shared" si="267"/>
        <v>---/---</v>
      </c>
      <c r="HP296" s="351" t="str">
        <f t="shared" si="268"/>
        <v>---/---</v>
      </c>
      <c r="HQ296" s="351" t="str">
        <f t="shared" si="269"/>
        <v>---/---</v>
      </c>
      <c r="HR296" s="351" t="str">
        <f t="shared" si="270"/>
        <v>---/---</v>
      </c>
      <c r="HS296" s="351" t="b">
        <f t="shared" si="271"/>
        <v>0</v>
      </c>
      <c r="HT296" s="351" t="str">
        <f t="shared" si="272"/>
        <v>---/---</v>
      </c>
      <c r="HU296" s="351" t="str">
        <f t="shared" si="273"/>
        <v>---/---</v>
      </c>
      <c r="HV296" s="351" t="str">
        <f t="shared" si="274"/>
        <v>---/---</v>
      </c>
      <c r="HW296" s="351" t="str">
        <f t="shared" si="275"/>
        <v>---/---</v>
      </c>
      <c r="HX296" s="351" t="str">
        <f t="shared" si="276"/>
        <v>---/---</v>
      </c>
      <c r="HY296" s="364"/>
      <c r="HZ296" s="361" t="str">
        <f t="shared" si="277"/>
        <v>---/---</v>
      </c>
      <c r="IA296" s="361" t="str">
        <f t="shared" si="278"/>
        <v>---/---</v>
      </c>
      <c r="IB296" s="361" t="str">
        <f t="shared" si="279"/>
        <v>---/---</v>
      </c>
      <c r="IC296" s="361" t="str">
        <f t="shared" si="280"/>
        <v>---/---</v>
      </c>
      <c r="ID296" s="351" t="str">
        <f t="shared" si="281"/>
        <v>---/---</v>
      </c>
      <c r="IE296" s="351" t="s">
        <v>897</v>
      </c>
      <c r="IF296" s="35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row>
    <row r="297" spans="1:287" s="1" customFormat="1" ht="42.75" customHeight="1">
      <c r="A297" s="15"/>
      <c r="B297" s="31" t="s">
        <v>164</v>
      </c>
      <c r="C297" s="31" t="s">
        <v>165</v>
      </c>
      <c r="D297" s="14"/>
      <c r="E297" s="14"/>
      <c r="F297" s="14"/>
      <c r="G297" s="14"/>
      <c r="H297" s="14" t="s">
        <v>723</v>
      </c>
      <c r="I297" s="14" t="s">
        <v>724</v>
      </c>
      <c r="J297" s="14"/>
      <c r="K297" s="14"/>
      <c r="L297" s="14"/>
      <c r="M297" s="14"/>
      <c r="N297" s="14"/>
      <c r="O297" s="14"/>
      <c r="P297" s="14" t="s">
        <v>729</v>
      </c>
      <c r="Q297" s="14" t="s">
        <v>730</v>
      </c>
      <c r="R297" s="14" t="s">
        <v>211</v>
      </c>
      <c r="S297" s="14" t="s">
        <v>394</v>
      </c>
      <c r="T297" s="14" t="s">
        <v>407</v>
      </c>
      <c r="U297" s="14" t="s">
        <v>166</v>
      </c>
      <c r="V297" s="14"/>
      <c r="W297" s="31" t="str">
        <f>CONCATENATE(X297,"-",Y297,"-",Z297,AA297,,AB297,"-",AC297)</f>
        <v>4-20-JEMC-0001</v>
      </c>
      <c r="X297" s="31">
        <v>4</v>
      </c>
      <c r="Y297" s="31" t="s">
        <v>197</v>
      </c>
      <c r="Z297" s="31" t="s">
        <v>186</v>
      </c>
      <c r="AA297" s="31" t="s">
        <v>333</v>
      </c>
      <c r="AB297" s="31"/>
      <c r="AC297" s="31" t="s">
        <v>194</v>
      </c>
      <c r="AD297" s="14"/>
      <c r="AE297" s="31">
        <v>3</v>
      </c>
      <c r="AF297" s="31" t="s">
        <v>189</v>
      </c>
      <c r="AG297" s="31" t="s">
        <v>197</v>
      </c>
      <c r="AH297" s="31">
        <v>401</v>
      </c>
      <c r="AI297" s="31" t="s">
        <v>199</v>
      </c>
      <c r="AJ297" s="14"/>
      <c r="AK297" s="14"/>
      <c r="AL297" s="14" t="s">
        <v>130</v>
      </c>
      <c r="AM297" s="14"/>
      <c r="AN297" s="14" t="s">
        <v>175</v>
      </c>
      <c r="AO297" s="14" t="str">
        <f>CONCATENATE("0055-",B297,"-",C297,"-","4",".",AE297,".",AF297,".",AG297,".",AH297,"-",AL297,".",AN297,"-",AI297)</f>
        <v>0055-CPC-GA1-4.3.3.20.401-ASK1.RD-0003</v>
      </c>
      <c r="AP297" s="14" t="str">
        <f>CONCATENATE("0055-",B297,"-",C297,"-","4",".",AE297,".",AF297,".",AG297,".",AH297,"-",AL297,"-",AN297,"-",AI297,"_",BD297,"_",U297)</f>
        <v>0055-CPC-GA1-4.3.3.20.401-ASK1-RD-0003_A1_ER</v>
      </c>
      <c r="AQ297" s="21" t="s">
        <v>427</v>
      </c>
      <c r="AR297" s="21" t="s">
        <v>639</v>
      </c>
      <c r="AS297" s="21"/>
      <c r="AT297" s="21"/>
      <c r="AU297" s="21" t="s">
        <v>349</v>
      </c>
      <c r="AV297" s="21" t="s">
        <v>365</v>
      </c>
      <c r="AW297" s="21" t="str">
        <f>CONCATENATE(AQ297," ",AS297,CHAR(10),W297,CHAR(10),AU297)</f>
        <v>AUCS Marshalling Cabinet 
4-20-JEMC-0001
List of drawings</v>
      </c>
      <c r="AX297" s="21" t="str">
        <f>CONCATENATE(AR297," ",AT297,CHAR(10),W297,CHAR(10),AV297)</f>
        <v>Шкаф кроссовый АСУ Э 
4-20-JEMC-0001
Ведомость документов</v>
      </c>
      <c r="AY297" s="14"/>
      <c r="AZ297" s="14" t="s">
        <v>798</v>
      </c>
      <c r="BA297" s="14" t="s">
        <v>529</v>
      </c>
      <c r="BB297" s="14" t="str">
        <f t="shared" si="286"/>
        <v>A1</v>
      </c>
      <c r="BC297" s="14" t="str">
        <f t="shared" ref="BC297:BC301" si="289">IF(OR(BB297="A1",BB297="B1",BB297="C1",BB297="D1",BB297="E1",BB297="F1",BB297="G1",BB297="H1"),"IFR",IF(OR(BB297="00",BB297="01",BB297="02",BB297="03",BB297="04",BB297="05"),"IFU","-"))</f>
        <v>IFR</v>
      </c>
      <c r="BD297" s="14" t="str">
        <f>BB297</f>
        <v>A1</v>
      </c>
      <c r="BE297" s="14"/>
      <c r="BF297" s="14"/>
      <c r="BG297" s="20"/>
      <c r="BH297" s="14"/>
      <c r="BI297" s="14"/>
      <c r="BJ297" s="336">
        <v>44088</v>
      </c>
      <c r="BK297" s="336">
        <f ca="1">IF(BM297&gt;0,BL297,IF(BJ297&lt;TODAY(),TODAY()+10,BJ297))</f>
        <v>44001</v>
      </c>
      <c r="BL297" s="41">
        <v>44001</v>
      </c>
      <c r="BM297" s="14" t="s">
        <v>871</v>
      </c>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336">
        <f>WORKDAY(BJ297,20)</f>
        <v>44116</v>
      </c>
      <c r="CR297" s="336">
        <f ca="1">IF(BM297&gt;0,WORKDAY(BK297,20),"-")</f>
        <v>44029</v>
      </c>
      <c r="CS297" s="336">
        <v>44033</v>
      </c>
      <c r="CT297" s="325" t="s">
        <v>905</v>
      </c>
      <c r="CU297" s="143">
        <v>1</v>
      </c>
      <c r="CV297" s="41">
        <f>WORKDAY(CQ297,10)</f>
        <v>44130</v>
      </c>
      <c r="CW297" s="41">
        <f ca="1">IF(CT297&gt;0,WORKDAY(CR297,10),"-")</f>
        <v>44043</v>
      </c>
      <c r="CX297" s="14"/>
      <c r="CY297" s="14"/>
      <c r="CZ297" s="41" t="str">
        <f>IF(CY297&gt;0,WORKDAY(CV297,10),"-")</f>
        <v>-</v>
      </c>
      <c r="DA297" s="41" t="str">
        <f>IF(CY297&gt;0,WORKDAY(CW297,10),"-")</f>
        <v>-</v>
      </c>
      <c r="DB297" s="14"/>
      <c r="DC297" s="14"/>
      <c r="DD297" s="143"/>
      <c r="DE297" s="41" t="str">
        <f>IF(DC297&gt;0,WORKDAY(CZ297,10),"-")</f>
        <v>-</v>
      </c>
      <c r="DF297" s="41" t="str">
        <f>IF(DC297&gt;0,WORKDAY(DA297,10),"-")</f>
        <v>-</v>
      </c>
      <c r="DG297" s="14"/>
      <c r="DH297" s="14"/>
      <c r="DI297" s="41" t="str">
        <f>IF(DH297&gt;0,WORKDAY(DE297,10),"-")</f>
        <v>-</v>
      </c>
      <c r="DJ297" s="41" t="str">
        <f>IF(DH297&gt;0,WORKDAY(DF297,10),"-")</f>
        <v>-</v>
      </c>
      <c r="DK297" s="14"/>
      <c r="DL297" s="14"/>
      <c r="DM297" s="143"/>
      <c r="DN297" s="41" t="str">
        <f>IF(DL297&gt;0,WORKDAY(DI297,10),"-")</f>
        <v>-</v>
      </c>
      <c r="DO297" s="41" t="str">
        <f>IF(DL297&gt;0,WORKDAY(DJ297,10),"-")</f>
        <v>-</v>
      </c>
      <c r="DP297" s="14"/>
      <c r="DQ297" s="14"/>
      <c r="DR297" s="41" t="str">
        <f>IF(DQ297&gt;0,WORKDAY(DN297,10),"-")</f>
        <v>-</v>
      </c>
      <c r="DS297" s="41" t="str">
        <f>IF(DQ297&gt;0,WORKDAY(DO297,10),"-")</f>
        <v>-</v>
      </c>
      <c r="DT297" s="14"/>
      <c r="DU297" s="14"/>
      <c r="DV297" s="205"/>
      <c r="DW297" s="41" t="str">
        <f>IF(DU297&gt;0,WORKDAY(DR297,10),"-")</f>
        <v>-</v>
      </c>
      <c r="DX297" s="41" t="str">
        <f>IF(DU297&gt;0,WORKDAY(DS297,10),"-")</f>
        <v>-</v>
      </c>
      <c r="DY297" s="14"/>
      <c r="DZ297" s="14"/>
      <c r="EA297" s="41" t="str">
        <f>IF(DZ297&gt;0,WORKDAY(DW297,10),"-")</f>
        <v>-</v>
      </c>
      <c r="EB297" s="41" t="str">
        <f>IF(DZ297&gt;0,WORKDAY(DX297,10),"-")</f>
        <v>-</v>
      </c>
      <c r="EC297" s="14"/>
      <c r="ED297" s="14"/>
      <c r="EE297" s="205"/>
      <c r="EF297" s="41" t="str">
        <f>IF(ED297&gt;0,WORKDAY(EA297,10),"-")</f>
        <v>-</v>
      </c>
      <c r="EG297" s="41" t="str">
        <f>IF(ED297&gt;0,WORKDAY(EB297,10),"-")</f>
        <v>-</v>
      </c>
      <c r="EH297" s="14"/>
      <c r="EI297" s="14"/>
      <c r="EJ297" s="41" t="str">
        <f>IF(EI297&gt;0,WORKDAY(EF297,10),"-")</f>
        <v>-</v>
      </c>
      <c r="EK297" s="41" t="str">
        <f>IF(EI297&gt;0,WORKDAY(EG297,10),"-")</f>
        <v>-</v>
      </c>
      <c r="EL297" s="14"/>
      <c r="EM297" s="14"/>
      <c r="EN297" s="205"/>
      <c r="EO297" s="41" t="str">
        <f>IF(EM297&gt;0,WORKDAY(EJ297,10),"-")</f>
        <v>-</v>
      </c>
      <c r="EP297" s="41" t="str">
        <f>IF(EM297&gt;0,WORKDAY(EK297,10),"-")</f>
        <v>-</v>
      </c>
      <c r="EQ297" s="14"/>
      <c r="ER297" s="14"/>
      <c r="ES297" s="41" t="str">
        <f>IF(ER297&gt;0,WORKDAY(EO297,10),"-")</f>
        <v>-</v>
      </c>
      <c r="ET297" s="41" t="str">
        <f>IF(ER297&gt;0,WORKDAY(EP297,10),"-")</f>
        <v>-</v>
      </c>
      <c r="EU297" s="14"/>
      <c r="EV297" s="14"/>
      <c r="EW297" s="205"/>
      <c r="EX297" s="41" t="str">
        <f>IF(EV297&gt;0,WORKDAY(ES297,10),"-")</f>
        <v>-</v>
      </c>
      <c r="EY297" s="41" t="str">
        <f>IF(EV297&gt;0,WORKDAY(ET297,10),"-")</f>
        <v>-</v>
      </c>
      <c r="EZ297" s="14"/>
      <c r="FA297" s="14"/>
      <c r="FB297" s="41" t="str">
        <f>IF(FA297&gt;0,WORKDAY(EX297,10),"-")</f>
        <v>-</v>
      </c>
      <c r="FC297" s="41" t="str">
        <f>IF(FA297&gt;0,WORKDAY(EY297,10),"-")</f>
        <v>-</v>
      </c>
      <c r="FD297" s="14"/>
      <c r="FE297" s="14"/>
      <c r="FF297" s="295"/>
      <c r="FG297" s="41">
        <v>43562</v>
      </c>
      <c r="FH297" s="41">
        <f ca="1">IF(BK297&gt;0,IF(DH297&gt;0,WORKDAY(DG297,20),IF(CY297&gt;0,WORKDAY(CX297,30),IF(CT297&gt;0,WORKDAY(CS297,40),FG297))),"-")</f>
        <v>44089</v>
      </c>
      <c r="FI297" s="14"/>
      <c r="FJ297" s="14"/>
      <c r="FK297" s="41" t="str">
        <f>IF(FJ297&gt;0,WORKDAY(FG297,10),"-")</f>
        <v>-</v>
      </c>
      <c r="FL297" s="41" t="str">
        <f>IF(FJ297&gt;0,WORKDAY(FH297,10),"-")</f>
        <v>-</v>
      </c>
      <c r="FM297" s="14"/>
      <c r="FN297" s="14"/>
      <c r="FO297" s="143"/>
      <c r="FP297" s="41">
        <v>43562</v>
      </c>
      <c r="FQ297" s="41" t="str">
        <f>IF(BT297&gt;0,IF(DQ297&gt;0,WORKDAY(DP297,20),IF(DH297&gt;0,WORKDAY(DG297,30),IF(DC297&gt;0,WORKDAY(DB297,40),FP297))),"-")</f>
        <v>-</v>
      </c>
      <c r="FR297" s="14"/>
      <c r="FS297" s="14"/>
      <c r="FT297" s="41" t="str">
        <f>IF(FS297&gt;0,WORKDAY(FP297,10),"-")</f>
        <v>-</v>
      </c>
      <c r="FU297" s="41" t="str">
        <f>IF(FS297&gt;0,WORKDAY(FQ297,10),"-")</f>
        <v>-</v>
      </c>
      <c r="FV297" s="14"/>
      <c r="FW297" s="14"/>
      <c r="FX297" s="143"/>
      <c r="FY297" s="41">
        <v>43562</v>
      </c>
      <c r="FZ297" s="41" t="str">
        <f>IF(CC297&gt;0,IF(DZ297&gt;0,WORKDAY(DY297,20),IF(DQ297&gt;0,WORKDAY(DP297,30),IF(DL297&gt;0,WORKDAY(DK297,40),FY297))),"-")</f>
        <v>-</v>
      </c>
      <c r="GA297" s="14"/>
      <c r="GB297" s="14"/>
      <c r="GC297" s="41" t="str">
        <f>IF(GB297&gt;0,WORKDAY(FY297,10),"-")</f>
        <v>-</v>
      </c>
      <c r="GD297" s="41" t="str">
        <f>IF(GB297&gt;0,WORKDAY(FZ297,10),"-")</f>
        <v>-</v>
      </c>
      <c r="GE297" s="14"/>
      <c r="GF297" s="14"/>
      <c r="GG297" s="205"/>
      <c r="GH297" s="41"/>
      <c r="GI297" s="41"/>
      <c r="GJ297" s="14"/>
      <c r="GK297" s="14"/>
      <c r="GL297" s="41" t="str">
        <f>IF(GK297&gt;0,WORKDAY(GH297,10),"-")</f>
        <v>-</v>
      </c>
      <c r="GM297" s="41" t="str">
        <f>IF(GK297&gt;0,WORKDAY(GI297,10),"-")</f>
        <v>-</v>
      </c>
      <c r="GN297" s="14"/>
      <c r="GO297" s="14"/>
      <c r="GP297" s="228"/>
      <c r="GQ297" s="295"/>
      <c r="GR297" s="295"/>
      <c r="GS297" s="295"/>
      <c r="GT297" s="295"/>
      <c r="GU297" s="295"/>
      <c r="GV297" s="295"/>
      <c r="GW297" s="295"/>
      <c r="GX297" s="295"/>
      <c r="GY297" s="295"/>
      <c r="GZ297" s="147"/>
      <c r="HA297" s="143">
        <f t="shared" ca="1" si="258"/>
        <v>1</v>
      </c>
      <c r="HB297" s="44">
        <f t="shared" ca="1" si="259"/>
        <v>1.3819095477386936E-3</v>
      </c>
      <c r="HC297" s="44">
        <f t="shared" ca="1" si="285"/>
        <v>2.5125628140703518E-3</v>
      </c>
      <c r="HD297" s="44">
        <f t="shared" ca="1" si="261"/>
        <v>2.2357723577235778E-3</v>
      </c>
      <c r="HE297" s="44">
        <f t="shared" ca="1" si="262"/>
        <v>4.0650406504065045E-3</v>
      </c>
      <c r="HF297" s="44"/>
      <c r="HG297" s="44"/>
      <c r="HH297" s="261"/>
      <c r="HI297" s="14" t="str">
        <f t="shared" si="263"/>
        <v>GA</v>
      </c>
      <c r="HJ297" s="41">
        <f t="shared" si="264"/>
        <v>44001</v>
      </c>
      <c r="HK297" s="267" t="str">
        <f t="shared" si="265"/>
        <v>A1</v>
      </c>
      <c r="HL297" s="268" t="str">
        <f t="shared" si="266"/>
        <v>0055-P2-GA1-CPC-TRM-00506</v>
      </c>
      <c r="HM297" s="320">
        <v>1</v>
      </c>
      <c r="HN297" t="s">
        <v>846</v>
      </c>
      <c r="HO297" s="351">
        <f t="shared" si="267"/>
        <v>1</v>
      </c>
      <c r="HP297" s="351" t="str">
        <f t="shared" si="268"/>
        <v>не выгружено 00</v>
      </c>
      <c r="HQ297" s="351" t="str">
        <f t="shared" si="269"/>
        <v>выгружено A1</v>
      </c>
      <c r="HR297" s="351">
        <f t="shared" si="270"/>
        <v>1</v>
      </c>
      <c r="HS297" s="351" t="b">
        <f t="shared" si="271"/>
        <v>0</v>
      </c>
      <c r="HT297" s="351" t="str">
        <f t="shared" si="272"/>
        <v>Выпустить в 00</v>
      </c>
      <c r="HU297" s="351" t="str">
        <f t="shared" si="273"/>
        <v>0055-P2-CPC-GA1-TRM-00409</v>
      </c>
      <c r="HV297" s="351">
        <f t="shared" si="274"/>
        <v>44001</v>
      </c>
      <c r="HW297" s="351" t="str">
        <f t="shared" si="275"/>
        <v>0055-P2-CPC-GA1-TRM-00409</v>
      </c>
      <c r="HX297" s="351">
        <f t="shared" si="276"/>
        <v>44033</v>
      </c>
      <c r="HY297" s="364"/>
      <c r="HZ297" s="361" t="str">
        <f t="shared" si="277"/>
        <v>выгружено</v>
      </c>
      <c r="IA297" s="361" t="str">
        <f t="shared" si="278"/>
        <v>A1</v>
      </c>
      <c r="IB297" s="361">
        <f t="shared" si="279"/>
        <v>1</v>
      </c>
      <c r="IC297" s="361">
        <f t="shared" si="280"/>
        <v>1</v>
      </c>
      <c r="ID297" s="351" t="str">
        <f t="shared" si="281"/>
        <v>1</v>
      </c>
      <c r="IE297" s="351" t="s">
        <v>894</v>
      </c>
      <c r="IF297" s="356">
        <v>1</v>
      </c>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row>
    <row r="298" spans="1:287" s="1" customFormat="1" ht="42.75" customHeight="1">
      <c r="A298" s="15"/>
      <c r="B298" s="31" t="s">
        <v>164</v>
      </c>
      <c r="C298" s="31" t="s">
        <v>165</v>
      </c>
      <c r="D298" s="14"/>
      <c r="E298" s="14"/>
      <c r="F298" s="14"/>
      <c r="G298" s="14"/>
      <c r="H298" s="14" t="s">
        <v>723</v>
      </c>
      <c r="I298" s="14" t="s">
        <v>724</v>
      </c>
      <c r="J298" s="14"/>
      <c r="K298" s="14"/>
      <c r="L298" s="14"/>
      <c r="M298" s="14"/>
      <c r="N298" s="14"/>
      <c r="O298" s="14"/>
      <c r="P298" s="14" t="s">
        <v>729</v>
      </c>
      <c r="Q298" s="14" t="s">
        <v>730</v>
      </c>
      <c r="R298" s="14" t="s">
        <v>211</v>
      </c>
      <c r="S298" s="14" t="s">
        <v>394</v>
      </c>
      <c r="T298" s="14" t="s">
        <v>407</v>
      </c>
      <c r="U298" s="14" t="s">
        <v>166</v>
      </c>
      <c r="V298" s="14"/>
      <c r="W298" s="31" t="str">
        <f>CONCATENATE(X298,"-",Y298,"-",Z298,AA298,,AB298,"-",AC298)</f>
        <v>4-20-JEMC-0001</v>
      </c>
      <c r="X298" s="31">
        <v>4</v>
      </c>
      <c r="Y298" s="31" t="s">
        <v>197</v>
      </c>
      <c r="Z298" s="31" t="s">
        <v>186</v>
      </c>
      <c r="AA298" s="31" t="s">
        <v>333</v>
      </c>
      <c r="AB298" s="31"/>
      <c r="AC298" s="31" t="s">
        <v>194</v>
      </c>
      <c r="AD298" s="14"/>
      <c r="AE298" s="31">
        <v>3</v>
      </c>
      <c r="AF298" s="31" t="s">
        <v>189</v>
      </c>
      <c r="AG298" s="31" t="s">
        <v>197</v>
      </c>
      <c r="AH298" s="31">
        <v>401</v>
      </c>
      <c r="AI298" s="31" t="s">
        <v>199</v>
      </c>
      <c r="AJ298" s="14"/>
      <c r="AK298" s="14"/>
      <c r="AL298" s="14" t="s">
        <v>130</v>
      </c>
      <c r="AM298" s="14"/>
      <c r="AN298" s="14" t="s">
        <v>176</v>
      </c>
      <c r="AO298" s="14" t="str">
        <f>CONCATENATE("0055-",B298,"-",C298,"-","4",".",AE298,".",AF298,".",AG298,".",AH298,"-",AL298,".",AN298,"-",AI298)</f>
        <v>0055-CPC-GA1-4.3.3.20.401-ASK1.SP-0003</v>
      </c>
      <c r="AP298" s="14" t="str">
        <f>CONCATENATE("0055-",B298,"-",C298,"-","4",".",AE298,".",AF298,".",AG298,".",AH298,"-",AL298,"-",AN298,"-",AI298,"_",BD298,"_",U298)</f>
        <v>0055-CPC-GA1-4.3.3.20.401-ASK1-SP-0003_A1_ER</v>
      </c>
      <c r="AQ298" s="21" t="s">
        <v>427</v>
      </c>
      <c r="AR298" s="21" t="s">
        <v>639</v>
      </c>
      <c r="AS298" s="21"/>
      <c r="AT298" s="21"/>
      <c r="AU298" s="21" t="s">
        <v>350</v>
      </c>
      <c r="AV298" s="21" t="s">
        <v>366</v>
      </c>
      <c r="AW298" s="21" t="str">
        <f>CONCATENATE(AQ298," ",AS298,CHAR(10),W298,CHAR(10),AU298)</f>
        <v>AUCS Marshalling Cabinet 
4-20-JEMC-0001
List of elements</v>
      </c>
      <c r="AX298" s="21" t="str">
        <f>CONCATENATE(AR298," ",AT298,CHAR(10),W298,CHAR(10),AV298)</f>
        <v>Шкаф кроссовый АСУ Э 
4-20-JEMC-0001
Перечень элементов</v>
      </c>
      <c r="AY298" s="14"/>
      <c r="AZ298" s="14" t="s">
        <v>798</v>
      </c>
      <c r="BA298" s="14" t="s">
        <v>529</v>
      </c>
      <c r="BB298" s="14" t="str">
        <f t="shared" si="286"/>
        <v>A1</v>
      </c>
      <c r="BC298" s="14" t="str">
        <f t="shared" si="289"/>
        <v>IFR</v>
      </c>
      <c r="BD298" s="14" t="str">
        <f>BB298</f>
        <v>A1</v>
      </c>
      <c r="BE298" s="14"/>
      <c r="BF298" s="14"/>
      <c r="BG298" s="20"/>
      <c r="BH298" s="14"/>
      <c r="BI298" s="14"/>
      <c r="BJ298" s="336">
        <v>44088</v>
      </c>
      <c r="BK298" s="336">
        <f ca="1">IF(BM298&gt;0,BL298,IF(BJ298&lt;TODAY(),TODAY()+10,BJ298))</f>
        <v>44001</v>
      </c>
      <c r="BL298" s="41">
        <v>44001</v>
      </c>
      <c r="BM298" s="14" t="s">
        <v>871</v>
      </c>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336">
        <f>WORKDAY(BJ298,20)</f>
        <v>44116</v>
      </c>
      <c r="CR298" s="336">
        <f ca="1">IF(BM298&gt;0,WORKDAY(BK298,20),"-")</f>
        <v>44029</v>
      </c>
      <c r="CS298" s="336">
        <v>44033</v>
      </c>
      <c r="CT298" s="325" t="s">
        <v>905</v>
      </c>
      <c r="CU298" s="143">
        <v>1</v>
      </c>
      <c r="CV298" s="41">
        <f>WORKDAY(CQ298,10)</f>
        <v>44130</v>
      </c>
      <c r="CW298" s="41">
        <f ca="1">IF(CT298&gt;0,WORKDAY(CR298,10),"-")</f>
        <v>44043</v>
      </c>
      <c r="CX298" s="14"/>
      <c r="CY298" s="14"/>
      <c r="CZ298" s="41" t="str">
        <f>IF(CY298&gt;0,WORKDAY(CV298,10),"-")</f>
        <v>-</v>
      </c>
      <c r="DA298" s="41" t="str">
        <f>IF(CY298&gt;0,WORKDAY(CW298,10),"-")</f>
        <v>-</v>
      </c>
      <c r="DB298" s="14"/>
      <c r="DC298" s="14"/>
      <c r="DD298" s="143"/>
      <c r="DE298" s="41" t="str">
        <f>IF(DC298&gt;0,WORKDAY(CZ298,10),"-")</f>
        <v>-</v>
      </c>
      <c r="DF298" s="41" t="str">
        <f>IF(DC298&gt;0,WORKDAY(DA298,10),"-")</f>
        <v>-</v>
      </c>
      <c r="DG298" s="14"/>
      <c r="DH298" s="14"/>
      <c r="DI298" s="41" t="str">
        <f>IF(DH298&gt;0,WORKDAY(DE298,10),"-")</f>
        <v>-</v>
      </c>
      <c r="DJ298" s="41" t="str">
        <f>IF(DH298&gt;0,WORKDAY(DF298,10),"-")</f>
        <v>-</v>
      </c>
      <c r="DK298" s="14"/>
      <c r="DL298" s="14"/>
      <c r="DM298" s="143"/>
      <c r="DN298" s="41" t="str">
        <f>IF(DL298&gt;0,WORKDAY(DI298,10),"-")</f>
        <v>-</v>
      </c>
      <c r="DO298" s="41" t="str">
        <f>IF(DL298&gt;0,WORKDAY(DJ298,10),"-")</f>
        <v>-</v>
      </c>
      <c r="DP298" s="14"/>
      <c r="DQ298" s="14"/>
      <c r="DR298" s="41" t="str">
        <f>IF(DQ298&gt;0,WORKDAY(DN298,10),"-")</f>
        <v>-</v>
      </c>
      <c r="DS298" s="41" t="str">
        <f>IF(DQ298&gt;0,WORKDAY(DO298,10),"-")</f>
        <v>-</v>
      </c>
      <c r="DT298" s="14"/>
      <c r="DU298" s="14"/>
      <c r="DV298" s="205"/>
      <c r="DW298" s="41" t="str">
        <f>IF(DU298&gt;0,WORKDAY(DR298,10),"-")</f>
        <v>-</v>
      </c>
      <c r="DX298" s="41" t="str">
        <f>IF(DU298&gt;0,WORKDAY(DS298,10),"-")</f>
        <v>-</v>
      </c>
      <c r="DY298" s="14"/>
      <c r="DZ298" s="14"/>
      <c r="EA298" s="41" t="str">
        <f>IF(DZ298&gt;0,WORKDAY(DW298,10),"-")</f>
        <v>-</v>
      </c>
      <c r="EB298" s="41" t="str">
        <f>IF(DZ298&gt;0,WORKDAY(DX298,10),"-")</f>
        <v>-</v>
      </c>
      <c r="EC298" s="14"/>
      <c r="ED298" s="14"/>
      <c r="EE298" s="205"/>
      <c r="EF298" s="41" t="str">
        <f>IF(ED298&gt;0,WORKDAY(EA298,10),"-")</f>
        <v>-</v>
      </c>
      <c r="EG298" s="41" t="str">
        <f>IF(ED298&gt;0,WORKDAY(EB298,10),"-")</f>
        <v>-</v>
      </c>
      <c r="EH298" s="14"/>
      <c r="EI298" s="14"/>
      <c r="EJ298" s="41" t="str">
        <f>IF(EI298&gt;0,WORKDAY(EF298,10),"-")</f>
        <v>-</v>
      </c>
      <c r="EK298" s="41" t="str">
        <f>IF(EI298&gt;0,WORKDAY(EG298,10),"-")</f>
        <v>-</v>
      </c>
      <c r="EL298" s="14"/>
      <c r="EM298" s="14"/>
      <c r="EN298" s="205"/>
      <c r="EO298" s="41" t="str">
        <f>IF(EM298&gt;0,WORKDAY(EJ298,10),"-")</f>
        <v>-</v>
      </c>
      <c r="EP298" s="41" t="str">
        <f>IF(EM298&gt;0,WORKDAY(EK298,10),"-")</f>
        <v>-</v>
      </c>
      <c r="EQ298" s="14"/>
      <c r="ER298" s="14"/>
      <c r="ES298" s="41" t="str">
        <f>IF(ER298&gt;0,WORKDAY(EO298,10),"-")</f>
        <v>-</v>
      </c>
      <c r="ET298" s="41" t="str">
        <f>IF(ER298&gt;0,WORKDAY(EP298,10),"-")</f>
        <v>-</v>
      </c>
      <c r="EU298" s="14"/>
      <c r="EV298" s="14"/>
      <c r="EW298" s="205"/>
      <c r="EX298" s="41" t="str">
        <f>IF(EV298&gt;0,WORKDAY(ES298,10),"-")</f>
        <v>-</v>
      </c>
      <c r="EY298" s="41" t="str">
        <f>IF(EV298&gt;0,WORKDAY(ET298,10),"-")</f>
        <v>-</v>
      </c>
      <c r="EZ298" s="14"/>
      <c r="FA298" s="14"/>
      <c r="FB298" s="41" t="str">
        <f>IF(FA298&gt;0,WORKDAY(EX298,10),"-")</f>
        <v>-</v>
      </c>
      <c r="FC298" s="41" t="str">
        <f>IF(FA298&gt;0,WORKDAY(EY298,10),"-")</f>
        <v>-</v>
      </c>
      <c r="FD298" s="14"/>
      <c r="FE298" s="14"/>
      <c r="FF298" s="295"/>
      <c r="FG298" s="41">
        <v>43562</v>
      </c>
      <c r="FH298" s="41">
        <f ca="1">IF(BK298&gt;0,IF(DH298&gt;0,WORKDAY(DG298,20),IF(CY298&gt;0,WORKDAY(CX298,30),IF(CT298&gt;0,WORKDAY(CS298,40),FG298))),"-")</f>
        <v>44089</v>
      </c>
      <c r="FI298" s="14"/>
      <c r="FJ298" s="14"/>
      <c r="FK298" s="41" t="str">
        <f>IF(FJ298&gt;0,WORKDAY(FG298,10),"-")</f>
        <v>-</v>
      </c>
      <c r="FL298" s="41" t="str">
        <f>IF(FJ298&gt;0,WORKDAY(FH298,10),"-")</f>
        <v>-</v>
      </c>
      <c r="FM298" s="14"/>
      <c r="FN298" s="14"/>
      <c r="FO298" s="143"/>
      <c r="FP298" s="41">
        <v>43562</v>
      </c>
      <c r="FQ298" s="41" t="str">
        <f>IF(BT298&gt;0,IF(DQ298&gt;0,WORKDAY(DP298,20),IF(DH298&gt;0,WORKDAY(DG298,30),IF(DC298&gt;0,WORKDAY(DB298,40),FP298))),"-")</f>
        <v>-</v>
      </c>
      <c r="FR298" s="14"/>
      <c r="FS298" s="14"/>
      <c r="FT298" s="41" t="str">
        <f>IF(FS298&gt;0,WORKDAY(FP298,10),"-")</f>
        <v>-</v>
      </c>
      <c r="FU298" s="41" t="str">
        <f>IF(FS298&gt;0,WORKDAY(FQ298,10),"-")</f>
        <v>-</v>
      </c>
      <c r="FV298" s="14"/>
      <c r="FW298" s="14"/>
      <c r="FX298" s="143"/>
      <c r="FY298" s="41">
        <v>43562</v>
      </c>
      <c r="FZ298" s="41" t="str">
        <f>IF(CC298&gt;0,IF(DZ298&gt;0,WORKDAY(DY298,20),IF(DQ298&gt;0,WORKDAY(DP298,30),IF(DL298&gt;0,WORKDAY(DK298,40),FY298))),"-")</f>
        <v>-</v>
      </c>
      <c r="GA298" s="14"/>
      <c r="GB298" s="14"/>
      <c r="GC298" s="41" t="str">
        <f>IF(GB298&gt;0,WORKDAY(FY298,10),"-")</f>
        <v>-</v>
      </c>
      <c r="GD298" s="41" t="str">
        <f>IF(GB298&gt;0,WORKDAY(FZ298,10),"-")</f>
        <v>-</v>
      </c>
      <c r="GE298" s="14"/>
      <c r="GF298" s="14"/>
      <c r="GG298" s="205"/>
      <c r="GH298" s="41"/>
      <c r="GI298" s="41"/>
      <c r="GJ298" s="14"/>
      <c r="GK298" s="14"/>
      <c r="GL298" s="41" t="str">
        <f>IF(GK298&gt;0,WORKDAY(GH298,10),"-")</f>
        <v>-</v>
      </c>
      <c r="GM298" s="41" t="str">
        <f>IF(GK298&gt;0,WORKDAY(GI298,10),"-")</f>
        <v>-</v>
      </c>
      <c r="GN298" s="14"/>
      <c r="GO298" s="14"/>
      <c r="GP298" s="228"/>
      <c r="GQ298" s="295"/>
      <c r="GR298" s="295"/>
      <c r="GS298" s="295"/>
      <c r="GT298" s="295"/>
      <c r="GU298" s="295"/>
      <c r="GV298" s="295"/>
      <c r="GW298" s="295"/>
      <c r="GX298" s="295"/>
      <c r="GY298" s="295"/>
      <c r="GZ298" s="147"/>
      <c r="HA298" s="143">
        <f t="shared" ca="1" si="258"/>
        <v>1</v>
      </c>
      <c r="HB298" s="44">
        <f t="shared" ca="1" si="259"/>
        <v>1.3819095477386936E-3</v>
      </c>
      <c r="HC298" s="44">
        <f t="shared" ca="1" si="285"/>
        <v>2.5125628140703518E-3</v>
      </c>
      <c r="HD298" s="44">
        <f t="shared" ca="1" si="261"/>
        <v>2.2357723577235778E-3</v>
      </c>
      <c r="HE298" s="44">
        <f t="shared" ca="1" si="262"/>
        <v>4.0650406504065045E-3</v>
      </c>
      <c r="HF298" s="44"/>
      <c r="HG298" s="44"/>
      <c r="HH298" s="261"/>
      <c r="HI298" s="14" t="str">
        <f t="shared" si="263"/>
        <v>GA</v>
      </c>
      <c r="HJ298" s="41">
        <f t="shared" si="264"/>
        <v>44001</v>
      </c>
      <c r="HK298" s="267" t="str">
        <f t="shared" si="265"/>
        <v>A1</v>
      </c>
      <c r="HL298" s="268" t="str">
        <f t="shared" si="266"/>
        <v>0055-P2-GA1-CPC-TRM-00506</v>
      </c>
      <c r="HM298" s="320">
        <v>1</v>
      </c>
      <c r="HN298" t="s">
        <v>846</v>
      </c>
      <c r="HO298" s="351">
        <f t="shared" si="267"/>
        <v>1</v>
      </c>
      <c r="HP298" s="351" t="str">
        <f t="shared" si="268"/>
        <v>не выгружено 00</v>
      </c>
      <c r="HQ298" s="351" t="str">
        <f t="shared" si="269"/>
        <v>выгружено A1</v>
      </c>
      <c r="HR298" s="351">
        <f t="shared" si="270"/>
        <v>1</v>
      </c>
      <c r="HS298" s="351" t="b">
        <f t="shared" si="271"/>
        <v>0</v>
      </c>
      <c r="HT298" s="351" t="str">
        <f t="shared" si="272"/>
        <v>Выпустить в 00</v>
      </c>
      <c r="HU298" s="351" t="str">
        <f t="shared" si="273"/>
        <v>0055-P2-CPC-GA1-TRM-00409</v>
      </c>
      <c r="HV298" s="351">
        <f t="shared" si="274"/>
        <v>44001</v>
      </c>
      <c r="HW298" s="351" t="str">
        <f t="shared" si="275"/>
        <v>0055-P2-CPC-GA1-TRM-00409</v>
      </c>
      <c r="HX298" s="351">
        <f t="shared" si="276"/>
        <v>44033</v>
      </c>
      <c r="HY298" s="364"/>
      <c r="HZ298" s="361" t="str">
        <f t="shared" si="277"/>
        <v>выгружено</v>
      </c>
      <c r="IA298" s="361" t="str">
        <f t="shared" si="278"/>
        <v>A1</v>
      </c>
      <c r="IB298" s="361">
        <f t="shared" si="279"/>
        <v>1</v>
      </c>
      <c r="IC298" s="361">
        <f t="shared" si="280"/>
        <v>1</v>
      </c>
      <c r="ID298" s="351" t="str">
        <f t="shared" si="281"/>
        <v>1</v>
      </c>
      <c r="IE298" s="351" t="s">
        <v>894</v>
      </c>
      <c r="IF298" s="356">
        <v>1</v>
      </c>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row>
    <row r="299" spans="1:287" s="1" customFormat="1" ht="42.75" customHeight="1">
      <c r="A299" s="15"/>
      <c r="B299" s="31" t="s">
        <v>164</v>
      </c>
      <c r="C299" s="31" t="s">
        <v>165</v>
      </c>
      <c r="D299" s="14"/>
      <c r="E299" s="14"/>
      <c r="F299" s="14"/>
      <c r="G299" s="14"/>
      <c r="H299" s="14" t="s">
        <v>723</v>
      </c>
      <c r="I299" s="14" t="s">
        <v>724</v>
      </c>
      <c r="J299" s="14"/>
      <c r="K299" s="14"/>
      <c r="L299" s="14"/>
      <c r="M299" s="14"/>
      <c r="N299" s="14"/>
      <c r="O299" s="14"/>
      <c r="P299" s="14" t="s">
        <v>729</v>
      </c>
      <c r="Q299" s="14" t="s">
        <v>730</v>
      </c>
      <c r="R299" s="14" t="s">
        <v>211</v>
      </c>
      <c r="S299" s="14" t="s">
        <v>394</v>
      </c>
      <c r="T299" s="14" t="s">
        <v>407</v>
      </c>
      <c r="U299" s="14" t="s">
        <v>166</v>
      </c>
      <c r="V299" s="14"/>
      <c r="W299" s="31" t="str">
        <f>CONCATENATE(X299,"-",Y299,"-",Z299,AA299,,AB299,"-",AC299)</f>
        <v>4-20-JEMC-0001</v>
      </c>
      <c r="X299" s="31">
        <v>4</v>
      </c>
      <c r="Y299" s="31" t="s">
        <v>197</v>
      </c>
      <c r="Z299" s="31" t="s">
        <v>186</v>
      </c>
      <c r="AA299" s="31" t="s">
        <v>333</v>
      </c>
      <c r="AB299" s="31"/>
      <c r="AC299" s="31" t="s">
        <v>194</v>
      </c>
      <c r="AD299" s="14"/>
      <c r="AE299" s="31">
        <v>3</v>
      </c>
      <c r="AF299" s="31" t="s">
        <v>189</v>
      </c>
      <c r="AG299" s="31" t="s">
        <v>197</v>
      </c>
      <c r="AH299" s="31">
        <v>401</v>
      </c>
      <c r="AI299" s="31" t="s">
        <v>199</v>
      </c>
      <c r="AJ299" s="14"/>
      <c r="AK299" s="14"/>
      <c r="AL299" s="14" t="s">
        <v>130</v>
      </c>
      <c r="AM299" s="14"/>
      <c r="AN299" s="14" t="s">
        <v>177</v>
      </c>
      <c r="AO299" s="14" t="str">
        <f>CONCATENATE("0055-",B299,"-",C299,"-","4",".",AE299,".",AF299,".",AG299,".",AH299,"-",AL299,".",AN299,"-",AI299)</f>
        <v>0055-CPC-GA1-4.3.3.20.401-ASK1.V0-0003</v>
      </c>
      <c r="AP299" s="14" t="str">
        <f>CONCATENATE("0055-",B299,"-",C299,"-","4",".",AE299,".",AF299,".",AG299,".",AH299,"-",AL299,"-",AN299,"-",AI299,"_",BD299,"_",U299)</f>
        <v>0055-CPC-GA1-4.3.3.20.401-ASK1-V0-0003_A1_ER</v>
      </c>
      <c r="AQ299" s="21" t="s">
        <v>427</v>
      </c>
      <c r="AR299" s="21" t="s">
        <v>639</v>
      </c>
      <c r="AS299" s="21"/>
      <c r="AT299" s="21"/>
      <c r="AU299" s="21" t="s">
        <v>351</v>
      </c>
      <c r="AV299" s="21" t="s">
        <v>367</v>
      </c>
      <c r="AW299" s="21" t="str">
        <f>CONCATENATE(AQ299," ",AS299,CHAR(10),W299,CHAR(10),AU299)</f>
        <v>AUCS Marshalling Cabinet 
4-20-JEMC-0001
General view drawings</v>
      </c>
      <c r="AX299" s="21" t="str">
        <f>CONCATENATE(AR299," ",AT299,CHAR(10),W299,CHAR(10),AV299)</f>
        <v>Шкаф кроссовый АСУ Э 
4-20-JEMC-0001
Чертеж общего вида</v>
      </c>
      <c r="AY299" s="14"/>
      <c r="AZ299" s="14" t="s">
        <v>798</v>
      </c>
      <c r="BA299" s="14" t="s">
        <v>529</v>
      </c>
      <c r="BB299" s="14" t="str">
        <f t="shared" si="286"/>
        <v>A1</v>
      </c>
      <c r="BC299" s="14" t="str">
        <f t="shared" si="289"/>
        <v>IFR</v>
      </c>
      <c r="BD299" s="14" t="str">
        <f>BB299</f>
        <v>A1</v>
      </c>
      <c r="BE299" s="14"/>
      <c r="BF299" s="14"/>
      <c r="BG299" s="20"/>
      <c r="BH299" s="14"/>
      <c r="BI299" s="14"/>
      <c r="BJ299" s="336">
        <v>44088</v>
      </c>
      <c r="BK299" s="336">
        <f ca="1">IF(BM299&gt;0,BL299,IF(BJ299&lt;TODAY(),TODAY()+10,BJ299))</f>
        <v>44001</v>
      </c>
      <c r="BL299" s="41">
        <v>44001</v>
      </c>
      <c r="BM299" s="14" t="s">
        <v>871</v>
      </c>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336">
        <f>WORKDAY(BJ299,20)</f>
        <v>44116</v>
      </c>
      <c r="CR299" s="336">
        <f ca="1">IF(BM299&gt;0,WORKDAY(BK299,20),"-")</f>
        <v>44029</v>
      </c>
      <c r="CS299" s="336">
        <v>44033</v>
      </c>
      <c r="CT299" s="325" t="s">
        <v>905</v>
      </c>
      <c r="CU299" s="143">
        <v>1</v>
      </c>
      <c r="CV299" s="41">
        <f>WORKDAY(CQ299,10)</f>
        <v>44130</v>
      </c>
      <c r="CW299" s="41">
        <f ca="1">IF(CT299&gt;0,WORKDAY(CR299,10),"-")</f>
        <v>44043</v>
      </c>
      <c r="CX299" s="14"/>
      <c r="CY299" s="14"/>
      <c r="CZ299" s="41" t="str">
        <f>IF(CY299&gt;0,WORKDAY(CV299,10),"-")</f>
        <v>-</v>
      </c>
      <c r="DA299" s="41" t="str">
        <f>IF(CY299&gt;0,WORKDAY(CW299,10),"-")</f>
        <v>-</v>
      </c>
      <c r="DB299" s="14"/>
      <c r="DC299" s="14"/>
      <c r="DD299" s="143"/>
      <c r="DE299" s="41" t="str">
        <f>IF(DC299&gt;0,WORKDAY(CZ299,10),"-")</f>
        <v>-</v>
      </c>
      <c r="DF299" s="41" t="str">
        <f>IF(DC299&gt;0,WORKDAY(DA299,10),"-")</f>
        <v>-</v>
      </c>
      <c r="DG299" s="14"/>
      <c r="DH299" s="14"/>
      <c r="DI299" s="41" t="str">
        <f>IF(DH299&gt;0,WORKDAY(DE299,10),"-")</f>
        <v>-</v>
      </c>
      <c r="DJ299" s="41" t="str">
        <f>IF(DH299&gt;0,WORKDAY(DF299,10),"-")</f>
        <v>-</v>
      </c>
      <c r="DK299" s="14"/>
      <c r="DL299" s="14"/>
      <c r="DM299" s="143"/>
      <c r="DN299" s="41" t="str">
        <f>IF(DL299&gt;0,WORKDAY(DI299,10),"-")</f>
        <v>-</v>
      </c>
      <c r="DO299" s="41" t="str">
        <f>IF(DL299&gt;0,WORKDAY(DJ299,10),"-")</f>
        <v>-</v>
      </c>
      <c r="DP299" s="14"/>
      <c r="DQ299" s="14"/>
      <c r="DR299" s="41" t="str">
        <f>IF(DQ299&gt;0,WORKDAY(DN299,10),"-")</f>
        <v>-</v>
      </c>
      <c r="DS299" s="41" t="str">
        <f>IF(DQ299&gt;0,WORKDAY(DO299,10),"-")</f>
        <v>-</v>
      </c>
      <c r="DT299" s="14"/>
      <c r="DU299" s="14"/>
      <c r="DV299" s="205"/>
      <c r="DW299" s="41" t="str">
        <f>IF(DU299&gt;0,WORKDAY(DR299,10),"-")</f>
        <v>-</v>
      </c>
      <c r="DX299" s="41" t="str">
        <f>IF(DU299&gt;0,WORKDAY(DS299,10),"-")</f>
        <v>-</v>
      </c>
      <c r="DY299" s="14"/>
      <c r="DZ299" s="14"/>
      <c r="EA299" s="41" t="str">
        <f>IF(DZ299&gt;0,WORKDAY(DW299,10),"-")</f>
        <v>-</v>
      </c>
      <c r="EB299" s="41" t="str">
        <f>IF(DZ299&gt;0,WORKDAY(DX299,10),"-")</f>
        <v>-</v>
      </c>
      <c r="EC299" s="14"/>
      <c r="ED299" s="14"/>
      <c r="EE299" s="205"/>
      <c r="EF299" s="41" t="str">
        <f>IF(ED299&gt;0,WORKDAY(EA299,10),"-")</f>
        <v>-</v>
      </c>
      <c r="EG299" s="41" t="str">
        <f>IF(ED299&gt;0,WORKDAY(EB299,10),"-")</f>
        <v>-</v>
      </c>
      <c r="EH299" s="14"/>
      <c r="EI299" s="14"/>
      <c r="EJ299" s="41" t="str">
        <f>IF(EI299&gt;0,WORKDAY(EF299,10),"-")</f>
        <v>-</v>
      </c>
      <c r="EK299" s="41" t="str">
        <f>IF(EI299&gt;0,WORKDAY(EG299,10),"-")</f>
        <v>-</v>
      </c>
      <c r="EL299" s="14"/>
      <c r="EM299" s="14"/>
      <c r="EN299" s="205"/>
      <c r="EO299" s="41" t="str">
        <f>IF(EM299&gt;0,WORKDAY(EJ299,10),"-")</f>
        <v>-</v>
      </c>
      <c r="EP299" s="41" t="str">
        <f>IF(EM299&gt;0,WORKDAY(EK299,10),"-")</f>
        <v>-</v>
      </c>
      <c r="EQ299" s="14"/>
      <c r="ER299" s="14"/>
      <c r="ES299" s="41" t="str">
        <f>IF(ER299&gt;0,WORKDAY(EO299,10),"-")</f>
        <v>-</v>
      </c>
      <c r="ET299" s="41" t="str">
        <f>IF(ER299&gt;0,WORKDAY(EP299,10),"-")</f>
        <v>-</v>
      </c>
      <c r="EU299" s="14"/>
      <c r="EV299" s="14"/>
      <c r="EW299" s="205"/>
      <c r="EX299" s="41" t="str">
        <f>IF(EV299&gt;0,WORKDAY(ES299,10),"-")</f>
        <v>-</v>
      </c>
      <c r="EY299" s="41" t="str">
        <f>IF(EV299&gt;0,WORKDAY(ET299,10),"-")</f>
        <v>-</v>
      </c>
      <c r="EZ299" s="14"/>
      <c r="FA299" s="14"/>
      <c r="FB299" s="41" t="str">
        <f>IF(FA299&gt;0,WORKDAY(EX299,10),"-")</f>
        <v>-</v>
      </c>
      <c r="FC299" s="41" t="str">
        <f>IF(FA299&gt;0,WORKDAY(EY299,10),"-")</f>
        <v>-</v>
      </c>
      <c r="FD299" s="14"/>
      <c r="FE299" s="14"/>
      <c r="FF299" s="295"/>
      <c r="FG299" s="41">
        <v>43562</v>
      </c>
      <c r="FH299" s="41">
        <f ca="1">IF(BK299&gt;0,IF(DH299&gt;0,WORKDAY(DG299,20),IF(CY299&gt;0,WORKDAY(CX299,30),IF(CT299&gt;0,WORKDAY(CS299,40),FG299))),"-")</f>
        <v>44089</v>
      </c>
      <c r="FI299" s="14"/>
      <c r="FJ299" s="14"/>
      <c r="FK299" s="41" t="str">
        <f>IF(FJ299&gt;0,WORKDAY(FG299,10),"-")</f>
        <v>-</v>
      </c>
      <c r="FL299" s="41" t="str">
        <f>IF(FJ299&gt;0,WORKDAY(FH299,10),"-")</f>
        <v>-</v>
      </c>
      <c r="FM299" s="14"/>
      <c r="FN299" s="14"/>
      <c r="FO299" s="143"/>
      <c r="FP299" s="41">
        <v>43562</v>
      </c>
      <c r="FQ299" s="41" t="str">
        <f>IF(BT299&gt;0,IF(DQ299&gt;0,WORKDAY(DP299,20),IF(DH299&gt;0,WORKDAY(DG299,30),IF(DC299&gt;0,WORKDAY(DB299,40),FP299))),"-")</f>
        <v>-</v>
      </c>
      <c r="FR299" s="14"/>
      <c r="FS299" s="14"/>
      <c r="FT299" s="41" t="str">
        <f>IF(FS299&gt;0,WORKDAY(FP299,10),"-")</f>
        <v>-</v>
      </c>
      <c r="FU299" s="41" t="str">
        <f>IF(FS299&gt;0,WORKDAY(FQ299,10),"-")</f>
        <v>-</v>
      </c>
      <c r="FV299" s="14"/>
      <c r="FW299" s="14"/>
      <c r="FX299" s="143"/>
      <c r="FY299" s="41">
        <v>43562</v>
      </c>
      <c r="FZ299" s="41" t="str">
        <f>IF(CC299&gt;0,IF(DZ299&gt;0,WORKDAY(DY299,20),IF(DQ299&gt;0,WORKDAY(DP299,30),IF(DL299&gt;0,WORKDAY(DK299,40),FY299))),"-")</f>
        <v>-</v>
      </c>
      <c r="GA299" s="14"/>
      <c r="GB299" s="14"/>
      <c r="GC299" s="41" t="str">
        <f>IF(GB299&gt;0,WORKDAY(FY299,10),"-")</f>
        <v>-</v>
      </c>
      <c r="GD299" s="41" t="str">
        <f>IF(GB299&gt;0,WORKDAY(FZ299,10),"-")</f>
        <v>-</v>
      </c>
      <c r="GE299" s="14"/>
      <c r="GF299" s="14"/>
      <c r="GG299" s="205"/>
      <c r="GH299" s="41"/>
      <c r="GI299" s="41"/>
      <c r="GJ299" s="14"/>
      <c r="GK299" s="14"/>
      <c r="GL299" s="41" t="str">
        <f>IF(GK299&gt;0,WORKDAY(GH299,10),"-")</f>
        <v>-</v>
      </c>
      <c r="GM299" s="41" t="str">
        <f>IF(GK299&gt;0,WORKDAY(GI299,10),"-")</f>
        <v>-</v>
      </c>
      <c r="GN299" s="14"/>
      <c r="GO299" s="14"/>
      <c r="GP299" s="228"/>
      <c r="GQ299" s="295"/>
      <c r="GR299" s="295"/>
      <c r="GS299" s="295"/>
      <c r="GT299" s="295"/>
      <c r="GU299" s="295"/>
      <c r="GV299" s="295"/>
      <c r="GW299" s="295"/>
      <c r="GX299" s="295"/>
      <c r="GY299" s="295"/>
      <c r="GZ299" s="147"/>
      <c r="HA299" s="143">
        <f t="shared" ca="1" si="258"/>
        <v>1</v>
      </c>
      <c r="HB299" s="44">
        <f t="shared" ca="1" si="259"/>
        <v>1.3819095477386936E-3</v>
      </c>
      <c r="HC299" s="44">
        <f t="shared" ca="1" si="285"/>
        <v>2.5125628140703518E-3</v>
      </c>
      <c r="HD299" s="44">
        <f t="shared" ca="1" si="261"/>
        <v>2.2357723577235778E-3</v>
      </c>
      <c r="HE299" s="44">
        <f t="shared" ca="1" si="262"/>
        <v>4.0650406504065045E-3</v>
      </c>
      <c r="HF299" s="44"/>
      <c r="HG299" s="44"/>
      <c r="HH299" s="261"/>
      <c r="HI299" s="14" t="str">
        <f t="shared" si="263"/>
        <v>GA</v>
      </c>
      <c r="HJ299" s="41">
        <f t="shared" si="264"/>
        <v>44001</v>
      </c>
      <c r="HK299" s="267" t="str">
        <f t="shared" si="265"/>
        <v>A1</v>
      </c>
      <c r="HL299" s="268" t="str">
        <f t="shared" si="266"/>
        <v>0055-P2-GA1-CPC-TRM-00506</v>
      </c>
      <c r="HM299" s="320">
        <v>1</v>
      </c>
      <c r="HN299" t="s">
        <v>846</v>
      </c>
      <c r="HO299" s="351">
        <f t="shared" si="267"/>
        <v>1</v>
      </c>
      <c r="HP299" s="351" t="str">
        <f t="shared" si="268"/>
        <v>не выгружено 00</v>
      </c>
      <c r="HQ299" s="351" t="str">
        <f t="shared" si="269"/>
        <v>выгружено A1</v>
      </c>
      <c r="HR299" s="351">
        <f t="shared" si="270"/>
        <v>1</v>
      </c>
      <c r="HS299" s="351" t="b">
        <f t="shared" si="271"/>
        <v>0</v>
      </c>
      <c r="HT299" s="351" t="str">
        <f t="shared" si="272"/>
        <v>Выпустить в 00</v>
      </c>
      <c r="HU299" s="351" t="str">
        <f t="shared" si="273"/>
        <v>0055-P2-CPC-GA1-TRM-00409</v>
      </c>
      <c r="HV299" s="351">
        <f t="shared" si="274"/>
        <v>44001</v>
      </c>
      <c r="HW299" s="351" t="str">
        <f t="shared" si="275"/>
        <v>0055-P2-CPC-GA1-TRM-00409</v>
      </c>
      <c r="HX299" s="351">
        <f t="shared" si="276"/>
        <v>44033</v>
      </c>
      <c r="HY299" s="364"/>
      <c r="HZ299" s="361" t="str">
        <f t="shared" si="277"/>
        <v>выгружено</v>
      </c>
      <c r="IA299" s="361" t="str">
        <f t="shared" si="278"/>
        <v>A1</v>
      </c>
      <c r="IB299" s="361">
        <f t="shared" si="279"/>
        <v>1</v>
      </c>
      <c r="IC299" s="361">
        <f t="shared" si="280"/>
        <v>1</v>
      </c>
      <c r="ID299" s="351" t="str">
        <f t="shared" si="281"/>
        <v>1</v>
      </c>
      <c r="IE299" s="351" t="s">
        <v>894</v>
      </c>
      <c r="IF299" s="356">
        <v>1</v>
      </c>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row>
    <row r="300" spans="1:287" s="1" customFormat="1" ht="42.75" customHeight="1">
      <c r="A300" s="15"/>
      <c r="B300" s="31" t="s">
        <v>164</v>
      </c>
      <c r="C300" s="31" t="s">
        <v>165</v>
      </c>
      <c r="D300" s="14"/>
      <c r="E300" s="14"/>
      <c r="F300" s="14"/>
      <c r="G300" s="14"/>
      <c r="H300" s="14" t="s">
        <v>723</v>
      </c>
      <c r="I300" s="14" t="s">
        <v>724</v>
      </c>
      <c r="J300" s="14"/>
      <c r="K300" s="14"/>
      <c r="L300" s="14"/>
      <c r="M300" s="14"/>
      <c r="N300" s="14"/>
      <c r="O300" s="14"/>
      <c r="P300" s="14" t="s">
        <v>729</v>
      </c>
      <c r="Q300" s="14" t="s">
        <v>730</v>
      </c>
      <c r="R300" s="14" t="s">
        <v>211</v>
      </c>
      <c r="S300" s="14" t="s">
        <v>394</v>
      </c>
      <c r="T300" s="14" t="s">
        <v>407</v>
      </c>
      <c r="U300" s="14" t="s">
        <v>166</v>
      </c>
      <c r="V300" s="14"/>
      <c r="W300" s="31" t="str">
        <f>CONCATENATE(X300,"-",Y300,"-",Z300,AA300,,AB300,"-",AC300)</f>
        <v>4-20-JEMC-0001</v>
      </c>
      <c r="X300" s="31">
        <v>4</v>
      </c>
      <c r="Y300" s="31" t="s">
        <v>197</v>
      </c>
      <c r="Z300" s="31" t="s">
        <v>186</v>
      </c>
      <c r="AA300" s="31" t="s">
        <v>333</v>
      </c>
      <c r="AB300" s="31"/>
      <c r="AC300" s="31" t="s">
        <v>194</v>
      </c>
      <c r="AD300" s="14"/>
      <c r="AE300" s="31">
        <v>3</v>
      </c>
      <c r="AF300" s="31" t="s">
        <v>189</v>
      </c>
      <c r="AG300" s="31" t="s">
        <v>197</v>
      </c>
      <c r="AH300" s="31">
        <v>401</v>
      </c>
      <c r="AI300" s="31" t="s">
        <v>199</v>
      </c>
      <c r="AJ300" s="14"/>
      <c r="AK300" s="14"/>
      <c r="AL300" s="14" t="s">
        <v>130</v>
      </c>
      <c r="AM300" s="14"/>
      <c r="AN300" s="14" t="s">
        <v>178</v>
      </c>
      <c r="AO300" s="14" t="str">
        <f>CONCATENATE("0055-",B300,"-",C300,"-","4",".",AE300,".",AF300,".",AG300,".",AH300,"-",AL300,".",AN300,"-",AI300)</f>
        <v>0055-CPC-GA1-4.3.3.20.401-ASK1.SB-0003</v>
      </c>
      <c r="AP300" s="14" t="str">
        <f>CONCATENATE("0055-",B300,"-",C300,"-","4",".",AE300,".",AF300,".",AG300,".",AH300,"-",AL300,"-",AN300,"-",AI300,"_",BD300,"_",U300)</f>
        <v>0055-CPC-GA1-4.3.3.20.401-ASK1-SB-0003_A1_ER</v>
      </c>
      <c r="AQ300" s="21" t="s">
        <v>427</v>
      </c>
      <c r="AR300" s="21" t="s">
        <v>639</v>
      </c>
      <c r="AS300" s="21"/>
      <c r="AT300" s="21"/>
      <c r="AU300" s="21" t="s">
        <v>352</v>
      </c>
      <c r="AV300" s="21" t="s">
        <v>368</v>
      </c>
      <c r="AW300" s="21" t="str">
        <f>CONCATENATE(AQ300," ",AS300,CHAR(10),W300,CHAR(10),AU300)</f>
        <v>AUCS Marshalling Cabinet 
4-20-JEMC-0001
Electrical circuits</v>
      </c>
      <c r="AX300" s="21" t="str">
        <f>CONCATENATE(AR300," ",AT300,CHAR(10),W300,CHAR(10),AV300)</f>
        <v>Шкаф кроссовый АСУ Э 
4-20-JEMC-0001
Схема электрическая принципиальная</v>
      </c>
      <c r="AY300" s="14"/>
      <c r="AZ300" s="14" t="s">
        <v>798</v>
      </c>
      <c r="BA300" s="14" t="s">
        <v>529</v>
      </c>
      <c r="BB300" s="14" t="str">
        <f t="shared" si="286"/>
        <v>A1</v>
      </c>
      <c r="BC300" s="14" t="str">
        <f t="shared" si="289"/>
        <v>IFR</v>
      </c>
      <c r="BD300" s="14" t="str">
        <f>BB300</f>
        <v>A1</v>
      </c>
      <c r="BE300" s="14"/>
      <c r="BF300" s="14"/>
      <c r="BG300" s="20"/>
      <c r="BH300" s="14"/>
      <c r="BI300" s="14"/>
      <c r="BJ300" s="336">
        <v>44088</v>
      </c>
      <c r="BK300" s="336">
        <f ca="1">IF(BM300&gt;0,BL300,IF(BJ300&lt;TODAY(),TODAY()+10,BJ300))</f>
        <v>44001</v>
      </c>
      <c r="BL300" s="41">
        <v>44001</v>
      </c>
      <c r="BM300" s="14" t="s">
        <v>871</v>
      </c>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336">
        <f>WORKDAY(BJ300,20)</f>
        <v>44116</v>
      </c>
      <c r="CR300" s="336">
        <f ca="1">IF(BM300&gt;0,WORKDAY(BK300,20),"-")</f>
        <v>44029</v>
      </c>
      <c r="CS300" s="336">
        <v>44033</v>
      </c>
      <c r="CT300" s="325" t="s">
        <v>905</v>
      </c>
      <c r="CU300" s="143">
        <v>1</v>
      </c>
      <c r="CV300" s="41">
        <f>WORKDAY(CQ300,10)</f>
        <v>44130</v>
      </c>
      <c r="CW300" s="41">
        <f ca="1">IF(CT300&gt;0,WORKDAY(CR300,10),"-")</f>
        <v>44043</v>
      </c>
      <c r="CX300" s="14"/>
      <c r="CY300" s="14"/>
      <c r="CZ300" s="41" t="str">
        <f>IF(CY300&gt;0,WORKDAY(CV300,10),"-")</f>
        <v>-</v>
      </c>
      <c r="DA300" s="41" t="str">
        <f>IF(CY300&gt;0,WORKDAY(CW300,10),"-")</f>
        <v>-</v>
      </c>
      <c r="DB300" s="14"/>
      <c r="DC300" s="14"/>
      <c r="DD300" s="143"/>
      <c r="DE300" s="41" t="str">
        <f>IF(DC300&gt;0,WORKDAY(CZ300,10),"-")</f>
        <v>-</v>
      </c>
      <c r="DF300" s="41" t="str">
        <f>IF(DC300&gt;0,WORKDAY(DA300,10),"-")</f>
        <v>-</v>
      </c>
      <c r="DG300" s="14"/>
      <c r="DH300" s="14"/>
      <c r="DI300" s="41" t="str">
        <f>IF(DH300&gt;0,WORKDAY(DE300,10),"-")</f>
        <v>-</v>
      </c>
      <c r="DJ300" s="41" t="str">
        <f>IF(DH300&gt;0,WORKDAY(DF300,10),"-")</f>
        <v>-</v>
      </c>
      <c r="DK300" s="14"/>
      <c r="DL300" s="14"/>
      <c r="DM300" s="143"/>
      <c r="DN300" s="41" t="str">
        <f>IF(DL300&gt;0,WORKDAY(DI300,10),"-")</f>
        <v>-</v>
      </c>
      <c r="DO300" s="41" t="str">
        <f>IF(DL300&gt;0,WORKDAY(DJ300,10),"-")</f>
        <v>-</v>
      </c>
      <c r="DP300" s="14"/>
      <c r="DQ300" s="14"/>
      <c r="DR300" s="41" t="str">
        <f>IF(DQ300&gt;0,WORKDAY(DN300,10),"-")</f>
        <v>-</v>
      </c>
      <c r="DS300" s="41" t="str">
        <f>IF(DQ300&gt;0,WORKDAY(DO300,10),"-")</f>
        <v>-</v>
      </c>
      <c r="DT300" s="14"/>
      <c r="DU300" s="14"/>
      <c r="DV300" s="205"/>
      <c r="DW300" s="41" t="str">
        <f>IF(DU300&gt;0,WORKDAY(DR300,10),"-")</f>
        <v>-</v>
      </c>
      <c r="DX300" s="41" t="str">
        <f>IF(DU300&gt;0,WORKDAY(DS300,10),"-")</f>
        <v>-</v>
      </c>
      <c r="DY300" s="14"/>
      <c r="DZ300" s="14"/>
      <c r="EA300" s="41" t="str">
        <f>IF(DZ300&gt;0,WORKDAY(DW300,10),"-")</f>
        <v>-</v>
      </c>
      <c r="EB300" s="41" t="str">
        <f>IF(DZ300&gt;0,WORKDAY(DX300,10),"-")</f>
        <v>-</v>
      </c>
      <c r="EC300" s="14"/>
      <c r="ED300" s="14"/>
      <c r="EE300" s="205"/>
      <c r="EF300" s="41" t="str">
        <f>IF(ED300&gt;0,WORKDAY(EA300,10),"-")</f>
        <v>-</v>
      </c>
      <c r="EG300" s="41" t="str">
        <f>IF(ED300&gt;0,WORKDAY(EB300,10),"-")</f>
        <v>-</v>
      </c>
      <c r="EH300" s="14"/>
      <c r="EI300" s="14"/>
      <c r="EJ300" s="41" t="str">
        <f>IF(EI300&gt;0,WORKDAY(EF300,10),"-")</f>
        <v>-</v>
      </c>
      <c r="EK300" s="41" t="str">
        <f>IF(EI300&gt;0,WORKDAY(EG300,10),"-")</f>
        <v>-</v>
      </c>
      <c r="EL300" s="14"/>
      <c r="EM300" s="14"/>
      <c r="EN300" s="205"/>
      <c r="EO300" s="41" t="str">
        <f>IF(EM300&gt;0,WORKDAY(EJ300,10),"-")</f>
        <v>-</v>
      </c>
      <c r="EP300" s="41" t="str">
        <f>IF(EM300&gt;0,WORKDAY(EK300,10),"-")</f>
        <v>-</v>
      </c>
      <c r="EQ300" s="14"/>
      <c r="ER300" s="14"/>
      <c r="ES300" s="41" t="str">
        <f>IF(ER300&gt;0,WORKDAY(EO300,10),"-")</f>
        <v>-</v>
      </c>
      <c r="ET300" s="41" t="str">
        <f>IF(ER300&gt;0,WORKDAY(EP300,10),"-")</f>
        <v>-</v>
      </c>
      <c r="EU300" s="14"/>
      <c r="EV300" s="14"/>
      <c r="EW300" s="205"/>
      <c r="EX300" s="41" t="str">
        <f>IF(EV300&gt;0,WORKDAY(ES300,10),"-")</f>
        <v>-</v>
      </c>
      <c r="EY300" s="41" t="str">
        <f>IF(EV300&gt;0,WORKDAY(ET300,10),"-")</f>
        <v>-</v>
      </c>
      <c r="EZ300" s="14"/>
      <c r="FA300" s="14"/>
      <c r="FB300" s="41" t="str">
        <f>IF(FA300&gt;0,WORKDAY(EX300,10),"-")</f>
        <v>-</v>
      </c>
      <c r="FC300" s="41" t="str">
        <f>IF(FA300&gt;0,WORKDAY(EY300,10),"-")</f>
        <v>-</v>
      </c>
      <c r="FD300" s="14"/>
      <c r="FE300" s="14"/>
      <c r="FF300" s="295"/>
      <c r="FG300" s="41">
        <v>43562</v>
      </c>
      <c r="FH300" s="41">
        <f ca="1">IF(BK300&gt;0,IF(DH300&gt;0,WORKDAY(DG300,20),IF(CY300&gt;0,WORKDAY(CX300,30),IF(CT300&gt;0,WORKDAY(CS300,40),FG300))),"-")</f>
        <v>44089</v>
      </c>
      <c r="FI300" s="14"/>
      <c r="FJ300" s="14"/>
      <c r="FK300" s="41" t="str">
        <f>IF(FJ300&gt;0,WORKDAY(FG300,10),"-")</f>
        <v>-</v>
      </c>
      <c r="FL300" s="41" t="str">
        <f>IF(FJ300&gt;0,WORKDAY(FH300,10),"-")</f>
        <v>-</v>
      </c>
      <c r="FM300" s="14"/>
      <c r="FN300" s="14"/>
      <c r="FO300" s="143"/>
      <c r="FP300" s="41">
        <v>43562</v>
      </c>
      <c r="FQ300" s="14">
        <v>43636</v>
      </c>
      <c r="FR300" s="14"/>
      <c r="FS300" s="14"/>
      <c r="FT300" s="41" t="str">
        <f>IF(FS300&gt;0,WORKDAY(FP300,10),"-")</f>
        <v>-</v>
      </c>
      <c r="FU300" s="41" t="str">
        <f>IF(FS300&gt;0,WORKDAY(FQ300,10),"-")</f>
        <v>-</v>
      </c>
      <c r="FV300" s="14"/>
      <c r="FW300" s="14"/>
      <c r="FX300" s="143"/>
      <c r="FY300" s="41">
        <v>43562</v>
      </c>
      <c r="FZ300" s="41" t="str">
        <f>IF(CC300&gt;0,IF(DZ300&gt;0,WORKDAY(DY300,20),IF(DQ300&gt;0,WORKDAY(DP300,30),IF(DL300&gt;0,WORKDAY(DK300,40),FY300))),"-")</f>
        <v>-</v>
      </c>
      <c r="GA300" s="14"/>
      <c r="GB300" s="14"/>
      <c r="GC300" s="41" t="str">
        <f>IF(GB300&gt;0,WORKDAY(FY300,10),"-")</f>
        <v>-</v>
      </c>
      <c r="GD300" s="41" t="str">
        <f>IF(GB300&gt;0,WORKDAY(FZ300,10),"-")</f>
        <v>-</v>
      </c>
      <c r="GE300" s="14"/>
      <c r="GF300" s="14"/>
      <c r="GG300" s="205"/>
      <c r="GH300" s="41"/>
      <c r="GI300" s="41"/>
      <c r="GJ300" s="14"/>
      <c r="GK300" s="14"/>
      <c r="GL300" s="41" t="str">
        <f>IF(GK300&gt;0,WORKDAY(GH300,10),"-")</f>
        <v>-</v>
      </c>
      <c r="GM300" s="41" t="str">
        <f>IF(GK300&gt;0,WORKDAY(GI300,10),"-")</f>
        <v>-</v>
      </c>
      <c r="GN300" s="14"/>
      <c r="GO300" s="14"/>
      <c r="GP300" s="228"/>
      <c r="GQ300" s="295"/>
      <c r="GR300" s="295"/>
      <c r="GS300" s="295"/>
      <c r="GT300" s="295"/>
      <c r="GU300" s="295"/>
      <c r="GV300" s="295"/>
      <c r="GW300" s="295"/>
      <c r="GX300" s="295"/>
      <c r="GY300" s="295"/>
      <c r="GZ300" s="147"/>
      <c r="HA300" s="143">
        <f t="shared" ca="1" si="258"/>
        <v>1</v>
      </c>
      <c r="HB300" s="44">
        <f t="shared" ca="1" si="259"/>
        <v>1.3819095477386936E-3</v>
      </c>
      <c r="HC300" s="44">
        <f t="shared" ca="1" si="285"/>
        <v>2.5125628140703518E-3</v>
      </c>
      <c r="HD300" s="44">
        <f t="shared" ca="1" si="261"/>
        <v>2.2357723577235778E-3</v>
      </c>
      <c r="HE300" s="44">
        <f t="shared" ca="1" si="262"/>
        <v>4.0650406504065045E-3</v>
      </c>
      <c r="HF300" s="44"/>
      <c r="HG300" s="44"/>
      <c r="HH300" s="261"/>
      <c r="HI300" s="14" t="str">
        <f t="shared" si="263"/>
        <v>GA</v>
      </c>
      <c r="HJ300" s="41">
        <f t="shared" si="264"/>
        <v>44001</v>
      </c>
      <c r="HK300" s="267" t="str">
        <f t="shared" si="265"/>
        <v>A1</v>
      </c>
      <c r="HL300" s="268" t="str">
        <f t="shared" si="266"/>
        <v>0055-P2-GA1-CPC-TRM-00506</v>
      </c>
      <c r="HM300" s="320">
        <v>1</v>
      </c>
      <c r="HN300" t="s">
        <v>846</v>
      </c>
      <c r="HO300" s="351">
        <f t="shared" si="267"/>
        <v>1</v>
      </c>
      <c r="HP300" s="351" t="str">
        <f t="shared" si="268"/>
        <v>не выгружено 00</v>
      </c>
      <c r="HQ300" s="351" t="str">
        <f t="shared" si="269"/>
        <v>выгружено A1</v>
      </c>
      <c r="HR300" s="351">
        <f t="shared" si="270"/>
        <v>1</v>
      </c>
      <c r="HS300" s="351" t="b">
        <f t="shared" si="271"/>
        <v>0</v>
      </c>
      <c r="HT300" s="351" t="str">
        <f t="shared" si="272"/>
        <v>Выпустить в 00</v>
      </c>
      <c r="HU300" s="351" t="str">
        <f t="shared" si="273"/>
        <v>0055-P2-CPC-GA1-TRM-00409</v>
      </c>
      <c r="HV300" s="351">
        <f t="shared" si="274"/>
        <v>44001</v>
      </c>
      <c r="HW300" s="351" t="str">
        <f t="shared" si="275"/>
        <v>0055-P2-CPC-GA1-TRM-00409</v>
      </c>
      <c r="HX300" s="351">
        <f t="shared" si="276"/>
        <v>44033</v>
      </c>
      <c r="HY300" s="364"/>
      <c r="HZ300" s="361" t="str">
        <f t="shared" si="277"/>
        <v>выгружено</v>
      </c>
      <c r="IA300" s="361" t="str">
        <f t="shared" si="278"/>
        <v>A1</v>
      </c>
      <c r="IB300" s="361">
        <f t="shared" si="279"/>
        <v>1</v>
      </c>
      <c r="IC300" s="361">
        <f t="shared" si="280"/>
        <v>1</v>
      </c>
      <c r="ID300" s="351" t="str">
        <f t="shared" si="281"/>
        <v>1</v>
      </c>
      <c r="IE300" s="351" t="s">
        <v>894</v>
      </c>
      <c r="IF300" s="356">
        <v>1</v>
      </c>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row>
    <row r="301" spans="1:287" s="1" customFormat="1" ht="42.75" customHeight="1">
      <c r="A301" s="15"/>
      <c r="B301" s="31" t="s">
        <v>164</v>
      </c>
      <c r="C301" s="31" t="s">
        <v>165</v>
      </c>
      <c r="D301" s="14"/>
      <c r="E301" s="14"/>
      <c r="F301" s="14"/>
      <c r="G301" s="14"/>
      <c r="H301" s="14" t="s">
        <v>723</v>
      </c>
      <c r="I301" s="14" t="s">
        <v>724</v>
      </c>
      <c r="J301" s="14"/>
      <c r="K301" s="14"/>
      <c r="L301" s="14"/>
      <c r="M301" s="14"/>
      <c r="N301" s="14"/>
      <c r="O301" s="14"/>
      <c r="P301" s="14" t="s">
        <v>729</v>
      </c>
      <c r="Q301" s="14" t="s">
        <v>730</v>
      </c>
      <c r="R301" s="14" t="s">
        <v>211</v>
      </c>
      <c r="S301" s="14" t="s">
        <v>394</v>
      </c>
      <c r="T301" s="14" t="s">
        <v>407</v>
      </c>
      <c r="U301" s="14" t="s">
        <v>166</v>
      </c>
      <c r="V301" s="14"/>
      <c r="W301" s="31" t="str">
        <f>CONCATENATE(X301,"-",Y301,"-",Z301,AA301,,AB301,"-",AC301)</f>
        <v>4-20-JEMC-0001</v>
      </c>
      <c r="X301" s="31">
        <v>4</v>
      </c>
      <c r="Y301" s="31" t="s">
        <v>197</v>
      </c>
      <c r="Z301" s="31" t="s">
        <v>186</v>
      </c>
      <c r="AA301" s="31" t="s">
        <v>333</v>
      </c>
      <c r="AB301" s="31"/>
      <c r="AC301" s="31" t="s">
        <v>194</v>
      </c>
      <c r="AD301" s="14"/>
      <c r="AE301" s="31">
        <v>3</v>
      </c>
      <c r="AF301" s="31" t="s">
        <v>189</v>
      </c>
      <c r="AG301" s="31" t="s">
        <v>197</v>
      </c>
      <c r="AH301" s="31">
        <v>401</v>
      </c>
      <c r="AI301" s="31" t="s">
        <v>199</v>
      </c>
      <c r="AJ301" s="14"/>
      <c r="AK301" s="14"/>
      <c r="AL301" s="14" t="s">
        <v>130</v>
      </c>
      <c r="AM301" s="14"/>
      <c r="AN301" s="14" t="s">
        <v>675</v>
      </c>
      <c r="AO301" s="14" t="str">
        <f>CONCATENATE("0055-",B301,"-",C301,"-","4",".",AE301,".",AF301,".",AG301,".",AH301,"-",AL301,".",AN301,"-",AI301)</f>
        <v>0055-CPC-GA1-4.3.3.20.401-ASK1.JH-0003</v>
      </c>
      <c r="AP301" s="14" t="str">
        <f>CONCATENATE("0055-",B301,"-",C301,"-","4",".",AE301,".",AF301,".",AG301,".",AH301,"-",AL301,"-",AN301,"-",AI301,"_",BD301,"_",U301)</f>
        <v>0055-CPC-GA1-4.3.3.20.401-ASK1-JH-0003_00_ER</v>
      </c>
      <c r="AQ301" s="21" t="s">
        <v>427</v>
      </c>
      <c r="AR301" s="21" t="s">
        <v>639</v>
      </c>
      <c r="AS301" s="21"/>
      <c r="AT301" s="21"/>
      <c r="AU301" s="21" t="s">
        <v>315</v>
      </c>
      <c r="AV301" s="21" t="s">
        <v>316</v>
      </c>
      <c r="AW301" s="21" t="str">
        <f>CONCATENATE(AQ301," ",AS301,CHAR(10),W301,CHAR(10),AU301)</f>
        <v>AUCS Marshalling Cabinet 
4-20-JEMC-0001
Passport</v>
      </c>
      <c r="AX301" s="21" t="str">
        <f>CONCATENATE(AR301," ",AT301,CHAR(10),W301,CHAR(10),AV301)</f>
        <v>Шкаф кроссовый АСУ Э 
4-20-JEMC-0001
Паспорт</v>
      </c>
      <c r="AY301" s="14"/>
      <c r="AZ301" s="14" t="s">
        <v>798</v>
      </c>
      <c r="BA301" s="14" t="s">
        <v>600</v>
      </c>
      <c r="BB301" s="14" t="str">
        <f t="shared" si="286"/>
        <v>00</v>
      </c>
      <c r="BC301" s="14" t="str">
        <f t="shared" si="289"/>
        <v>IFU</v>
      </c>
      <c r="BD301" s="14" t="str">
        <f>BB301</f>
        <v>00</v>
      </c>
      <c r="BE301" s="14"/>
      <c r="BF301" s="14"/>
      <c r="BG301" s="20"/>
      <c r="BH301" s="14"/>
      <c r="BI301" s="14"/>
      <c r="BJ301" s="336">
        <v>44088</v>
      </c>
      <c r="BK301" s="336">
        <f ca="1">IF(BM301&gt;0,BL301,IF(BJ301&lt;TODAY(),TODAY()+10,BJ301))</f>
        <v>43997</v>
      </c>
      <c r="BL301" s="41">
        <v>43997</v>
      </c>
      <c r="BM301" s="14" t="s">
        <v>866</v>
      </c>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336">
        <f>WORKDAY(BJ301,20)</f>
        <v>44116</v>
      </c>
      <c r="CR301" s="336">
        <f ca="1">IF(BM301&gt;0,WORKDAY(BK301,20),"-")</f>
        <v>44025</v>
      </c>
      <c r="CS301" s="336">
        <v>44013</v>
      </c>
      <c r="CT301" s="325" t="s">
        <v>903</v>
      </c>
      <c r="CU301" s="143">
        <v>3</v>
      </c>
      <c r="CV301" s="41">
        <f>WORKDAY(CQ301,10)</f>
        <v>44130</v>
      </c>
      <c r="CW301" s="41">
        <f ca="1">IF(CT301&gt;0,WORKDAY(CR301,10),"-")</f>
        <v>44039</v>
      </c>
      <c r="CX301" s="14"/>
      <c r="CY301" s="14"/>
      <c r="CZ301" s="41" t="str">
        <f>IF(CY301&gt;0,WORKDAY(CV301,10),"-")</f>
        <v>-</v>
      </c>
      <c r="DA301" s="41" t="str">
        <f>IF(CY301&gt;0,WORKDAY(CW301,10),"-")</f>
        <v>-</v>
      </c>
      <c r="DB301" s="14"/>
      <c r="DC301" s="14"/>
      <c r="DD301" s="143"/>
      <c r="DE301" s="41" t="str">
        <f>IF(DC301&gt;0,WORKDAY(CZ301,10),"-")</f>
        <v>-</v>
      </c>
      <c r="DF301" s="41" t="str">
        <f>IF(DC301&gt;0,WORKDAY(DA301,10),"-")</f>
        <v>-</v>
      </c>
      <c r="DG301" s="14"/>
      <c r="DH301" s="14"/>
      <c r="DI301" s="41" t="str">
        <f>IF(DH301&gt;0,WORKDAY(DE301,10),"-")</f>
        <v>-</v>
      </c>
      <c r="DJ301" s="41" t="str">
        <f>IF(DH301&gt;0,WORKDAY(DF301,10),"-")</f>
        <v>-</v>
      </c>
      <c r="DK301" s="14"/>
      <c r="DL301" s="14"/>
      <c r="DM301" s="143"/>
      <c r="DN301" s="41" t="str">
        <f>IF(DL301&gt;0,WORKDAY(DI301,10),"-")</f>
        <v>-</v>
      </c>
      <c r="DO301" s="41" t="str">
        <f>IF(DL301&gt;0,WORKDAY(DJ301,10),"-")</f>
        <v>-</v>
      </c>
      <c r="DP301" s="14"/>
      <c r="DQ301" s="14"/>
      <c r="DR301" s="41" t="str">
        <f>IF(DQ301&gt;0,WORKDAY(DN301,10),"-")</f>
        <v>-</v>
      </c>
      <c r="DS301" s="41" t="str">
        <f>IF(DQ301&gt;0,WORKDAY(DO301,10),"-")</f>
        <v>-</v>
      </c>
      <c r="DT301" s="14"/>
      <c r="DU301" s="14"/>
      <c r="DV301" s="205"/>
      <c r="DW301" s="41" t="str">
        <f>IF(DU301&gt;0,WORKDAY(DR301,10),"-")</f>
        <v>-</v>
      </c>
      <c r="DX301" s="41" t="str">
        <f>IF(DU301&gt;0,WORKDAY(DS301,10),"-")</f>
        <v>-</v>
      </c>
      <c r="DY301" s="14"/>
      <c r="DZ301" s="14"/>
      <c r="EA301" s="41" t="str">
        <f>IF(DZ301&gt;0,WORKDAY(DW301,10),"-")</f>
        <v>-</v>
      </c>
      <c r="EB301" s="41" t="str">
        <f>IF(DZ301&gt;0,WORKDAY(DX301,10),"-")</f>
        <v>-</v>
      </c>
      <c r="EC301" s="14"/>
      <c r="ED301" s="14"/>
      <c r="EE301" s="205"/>
      <c r="EF301" s="41" t="str">
        <f>IF(ED301&gt;0,WORKDAY(EA301,10),"-")</f>
        <v>-</v>
      </c>
      <c r="EG301" s="41" t="str">
        <f>IF(ED301&gt;0,WORKDAY(EB301,10),"-")</f>
        <v>-</v>
      </c>
      <c r="EH301" s="14"/>
      <c r="EI301" s="14"/>
      <c r="EJ301" s="41" t="str">
        <f>IF(EI301&gt;0,WORKDAY(EF301,10),"-")</f>
        <v>-</v>
      </c>
      <c r="EK301" s="41" t="str">
        <f>IF(EI301&gt;0,WORKDAY(EG301,10),"-")</f>
        <v>-</v>
      </c>
      <c r="EL301" s="14"/>
      <c r="EM301" s="14"/>
      <c r="EN301" s="205"/>
      <c r="EO301" s="41" t="str">
        <f>IF(EM301&gt;0,WORKDAY(EJ301,10),"-")</f>
        <v>-</v>
      </c>
      <c r="EP301" s="41" t="str">
        <f>IF(EM301&gt;0,WORKDAY(EK301,10),"-")</f>
        <v>-</v>
      </c>
      <c r="EQ301" s="14"/>
      <c r="ER301" s="14"/>
      <c r="ES301" s="41" t="str">
        <f>IF(ER301&gt;0,WORKDAY(EO301,10),"-")</f>
        <v>-</v>
      </c>
      <c r="ET301" s="41" t="str">
        <f>IF(ER301&gt;0,WORKDAY(EP301,10),"-")</f>
        <v>-</v>
      </c>
      <c r="EU301" s="14"/>
      <c r="EV301" s="14"/>
      <c r="EW301" s="205"/>
      <c r="EX301" s="41" t="str">
        <f>IF(EV301&gt;0,WORKDAY(ES301,10),"-")</f>
        <v>-</v>
      </c>
      <c r="EY301" s="41" t="str">
        <f>IF(EV301&gt;0,WORKDAY(ET301,10),"-")</f>
        <v>-</v>
      </c>
      <c r="EZ301" s="14"/>
      <c r="FA301" s="14"/>
      <c r="FB301" s="41" t="str">
        <f>IF(FA301&gt;0,WORKDAY(EX301,10),"-")</f>
        <v>-</v>
      </c>
      <c r="FC301" s="41" t="str">
        <f>IF(FA301&gt;0,WORKDAY(EY301,10),"-")</f>
        <v>-</v>
      </c>
      <c r="FD301" s="14"/>
      <c r="FE301" s="14"/>
      <c r="FF301" s="295"/>
      <c r="FG301" s="41">
        <v>43562</v>
      </c>
      <c r="FH301" s="41">
        <f ca="1">IF(BK301&gt;0,IF(DH301&gt;0,WORKDAY(DG301,20),IF(CY301&gt;0,WORKDAY(CX301,30),IF(CT301&gt;0,WORKDAY(CS301,40),FG301))),"-")</f>
        <v>44069</v>
      </c>
      <c r="FI301" s="14">
        <v>44088</v>
      </c>
      <c r="FJ301" s="14" t="s">
        <v>924</v>
      </c>
      <c r="FK301" s="41">
        <f>IF(FJ301&gt;0,WORKDAY(FG301,10),"-")</f>
        <v>43574</v>
      </c>
      <c r="FL301" s="41">
        <f ca="1">IF(FJ301&gt;0,WORKDAY(FH301,10),"-")</f>
        <v>44083</v>
      </c>
      <c r="FM301" s="14"/>
      <c r="FN301" s="14"/>
      <c r="FO301" s="143"/>
      <c r="FP301" s="41">
        <v>43562</v>
      </c>
      <c r="FQ301" s="41" t="str">
        <f>IF(BT301&gt;0,IF(DQ301&gt;0,WORKDAY(DP301,20),IF(DH301&gt;0,WORKDAY(DG301,30),IF(DC301&gt;0,WORKDAY(DB301,40),FP301))),"-")</f>
        <v>-</v>
      </c>
      <c r="FR301" s="14"/>
      <c r="FS301" s="14"/>
      <c r="FT301" s="41" t="str">
        <f>IF(FS301&gt;0,WORKDAY(FP301,10),"-")</f>
        <v>-</v>
      </c>
      <c r="FU301" s="41" t="str">
        <f>IF(FS301&gt;0,WORKDAY(FQ301,10),"-")</f>
        <v>-</v>
      </c>
      <c r="FV301" s="14"/>
      <c r="FW301" s="14"/>
      <c r="FX301" s="143"/>
      <c r="FY301" s="41">
        <v>43562</v>
      </c>
      <c r="FZ301" s="41" t="str">
        <f>IF(CC301&gt;0,IF(DZ301&gt;0,WORKDAY(DY301,20),IF(DQ301&gt;0,WORKDAY(DP301,30),IF(DL301&gt;0,WORKDAY(DK301,40),FY301))),"-")</f>
        <v>-</v>
      </c>
      <c r="GA301" s="14"/>
      <c r="GB301" s="14"/>
      <c r="GC301" s="41" t="str">
        <f>IF(GB301&gt;0,WORKDAY(FY301,10),"-")</f>
        <v>-</v>
      </c>
      <c r="GD301" s="41" t="str">
        <f>IF(GB301&gt;0,WORKDAY(FZ301,10),"-")</f>
        <v>-</v>
      </c>
      <c r="GE301" s="14"/>
      <c r="GF301" s="14"/>
      <c r="GG301" s="205"/>
      <c r="GH301" s="41"/>
      <c r="GI301" s="41"/>
      <c r="GJ301" s="14"/>
      <c r="GK301" s="14"/>
      <c r="GL301" s="41" t="str">
        <f>IF(GK301&gt;0,WORKDAY(GH301,10),"-")</f>
        <v>-</v>
      </c>
      <c r="GM301" s="41" t="str">
        <f>IF(GK301&gt;0,WORKDAY(GI301,10),"-")</f>
        <v>-</v>
      </c>
      <c r="GN301" s="14"/>
      <c r="GO301" s="14"/>
      <c r="GP301" s="228"/>
      <c r="GQ301" s="295"/>
      <c r="GR301" s="295"/>
      <c r="GS301" s="295"/>
      <c r="GT301" s="295"/>
      <c r="GU301" s="295"/>
      <c r="GV301" s="295"/>
      <c r="GW301" s="295"/>
      <c r="GX301" s="295"/>
      <c r="GY301" s="295"/>
      <c r="GZ301" s="147"/>
      <c r="HA301" s="143">
        <f t="shared" ca="1" si="258"/>
        <v>1</v>
      </c>
      <c r="HB301" s="44">
        <f t="shared" ca="1" si="259"/>
        <v>2.5125628140703518E-3</v>
      </c>
      <c r="HC301" s="44">
        <f t="shared" ca="1" si="285"/>
        <v>2.5125628140703518E-3</v>
      </c>
      <c r="HD301" s="44">
        <f t="shared" ca="1" si="261"/>
        <v>4.0650406504065045E-3</v>
      </c>
      <c r="HE301" s="44">
        <f t="shared" ca="1" si="262"/>
        <v>4.0650406504065045E-3</v>
      </c>
      <c r="HF301" s="44"/>
      <c r="HG301" s="44"/>
      <c r="HH301" s="261"/>
      <c r="HI301" s="14" t="str">
        <f t="shared" si="263"/>
        <v>rev. 00</v>
      </c>
      <c r="HJ301" s="41">
        <f t="shared" si="264"/>
        <v>44088</v>
      </c>
      <c r="HK301" s="267" t="str">
        <f t="shared" si="265"/>
        <v>00</v>
      </c>
      <c r="HL301" s="268" t="str">
        <f t="shared" si="266"/>
        <v>0055-P2-CPC-GA1-TRM-00581</v>
      </c>
      <c r="HM301" s="320">
        <v>1</v>
      </c>
      <c r="HN301" t="s">
        <v>846</v>
      </c>
      <c r="HO301" s="351">
        <f t="shared" si="267"/>
        <v>3</v>
      </c>
      <c r="HP301" s="351" t="str">
        <f t="shared" si="268"/>
        <v>ожидание 00</v>
      </c>
      <c r="HQ301" s="351" t="str">
        <f t="shared" si="269"/>
        <v>выгружено 00</v>
      </c>
      <c r="HR301" s="351" t="str">
        <f t="shared" si="270"/>
        <v>ожидание 00</v>
      </c>
      <c r="HS301" s="351" t="b">
        <f t="shared" si="271"/>
        <v>0</v>
      </c>
      <c r="HT301" s="351" t="str">
        <f t="shared" si="272"/>
        <v>ожидание замечаний</v>
      </c>
      <c r="HU301" s="351" t="str">
        <f t="shared" si="273"/>
        <v>0055-P2-CPC-GA1-TRM-00396</v>
      </c>
      <c r="HV301" s="351">
        <f t="shared" si="274"/>
        <v>44088</v>
      </c>
      <c r="HW301" s="351" t="str">
        <f t="shared" si="275"/>
        <v>ожидание 00</v>
      </c>
      <c r="HX301" s="351" t="str">
        <f t="shared" si="276"/>
        <v>ожидание 00</v>
      </c>
      <c r="HY301" s="364"/>
      <c r="HZ301" s="361" t="str">
        <f t="shared" si="277"/>
        <v>выгружено</v>
      </c>
      <c r="IA301" s="361" t="str">
        <f t="shared" si="278"/>
        <v>00</v>
      </c>
      <c r="IB301" s="361" t="str">
        <f t="shared" si="279"/>
        <v>ожидание замечаний к ревизии</v>
      </c>
      <c r="IC301" s="361" t="str">
        <f t="shared" si="280"/>
        <v>00</v>
      </c>
      <c r="ID301" s="351" t="str">
        <f t="shared" si="281"/>
        <v>1</v>
      </c>
      <c r="IE301" s="351" t="s">
        <v>894</v>
      </c>
      <c r="IF301" s="356">
        <v>1</v>
      </c>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row>
    <row r="302" spans="1:287" s="27" customFormat="1" ht="15" customHeight="1">
      <c r="A302" s="15"/>
      <c r="B302" s="32"/>
      <c r="C302" s="32"/>
      <c r="D302" s="26"/>
      <c r="E302" s="26"/>
      <c r="F302" s="26"/>
      <c r="G302" s="26"/>
      <c r="H302" s="26"/>
      <c r="I302" s="26"/>
      <c r="J302" s="26"/>
      <c r="K302" s="26"/>
      <c r="L302" s="26"/>
      <c r="M302" s="26"/>
      <c r="N302" s="26"/>
      <c r="O302" s="26"/>
      <c r="P302" s="26"/>
      <c r="Q302" s="26"/>
      <c r="R302" s="26"/>
      <c r="S302" s="26"/>
      <c r="T302" s="26"/>
      <c r="U302" s="26"/>
      <c r="V302" s="26"/>
      <c r="W302" s="32"/>
      <c r="X302" s="32"/>
      <c r="Y302" s="32"/>
      <c r="Z302" s="32"/>
      <c r="AA302" s="32"/>
      <c r="AB302" s="32"/>
      <c r="AC302" s="32"/>
      <c r="AD302" s="26"/>
      <c r="AE302" s="32"/>
      <c r="AF302" s="32"/>
      <c r="AG302" s="32"/>
      <c r="AH302" s="32"/>
      <c r="AI302" s="32"/>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341"/>
      <c r="BK302" s="341"/>
      <c r="BL302" s="163"/>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26"/>
      <c r="CP302" s="26"/>
      <c r="CQ302" s="338"/>
      <c r="CR302" s="338"/>
      <c r="CS302" s="338"/>
      <c r="CT302" s="326"/>
      <c r="CU302" s="219"/>
      <c r="CV302" s="26"/>
      <c r="CW302" s="26"/>
      <c r="CX302" s="26"/>
      <c r="CY302" s="26"/>
      <c r="CZ302" s="26"/>
      <c r="DA302" s="26"/>
      <c r="DB302" s="26"/>
      <c r="DC302" s="26"/>
      <c r="DD302" s="219"/>
      <c r="DE302" s="26"/>
      <c r="DF302" s="26"/>
      <c r="DG302" s="26"/>
      <c r="DH302" s="26"/>
      <c r="DI302" s="26"/>
      <c r="DJ302" s="26"/>
      <c r="DK302" s="26"/>
      <c r="DL302" s="26"/>
      <c r="DM302" s="219"/>
      <c r="DN302" s="26"/>
      <c r="DO302" s="26"/>
      <c r="DP302" s="26"/>
      <c r="DQ302" s="26"/>
      <c r="DR302" s="26"/>
      <c r="DS302" s="26"/>
      <c r="DT302" s="26"/>
      <c r="DU302" s="26"/>
      <c r="DV302" s="229"/>
      <c r="DW302" s="26"/>
      <c r="DX302" s="26"/>
      <c r="DY302" s="26"/>
      <c r="DZ302" s="26"/>
      <c r="EA302" s="26"/>
      <c r="EB302" s="26"/>
      <c r="EC302" s="26"/>
      <c r="ED302" s="26"/>
      <c r="EE302" s="229"/>
      <c r="EF302" s="26"/>
      <c r="EG302" s="26"/>
      <c r="EH302" s="26"/>
      <c r="EI302" s="26"/>
      <c r="EJ302" s="26"/>
      <c r="EK302" s="26"/>
      <c r="EL302" s="26"/>
      <c r="EM302" s="26"/>
      <c r="EN302" s="229"/>
      <c r="EO302" s="26"/>
      <c r="EP302" s="26"/>
      <c r="EQ302" s="26"/>
      <c r="ER302" s="26"/>
      <c r="ES302" s="26"/>
      <c r="ET302" s="26"/>
      <c r="EU302" s="26"/>
      <c r="EV302" s="26"/>
      <c r="EW302" s="229"/>
      <c r="EX302" s="26"/>
      <c r="EY302" s="26"/>
      <c r="EZ302" s="26"/>
      <c r="FA302" s="26"/>
      <c r="FB302" s="26"/>
      <c r="FC302" s="26"/>
      <c r="FD302" s="26"/>
      <c r="FE302" s="26"/>
      <c r="FF302" s="229"/>
      <c r="FG302" s="26"/>
      <c r="FH302" s="26"/>
      <c r="FI302" s="26"/>
      <c r="FJ302" s="26"/>
      <c r="FK302" s="26"/>
      <c r="FL302" s="26"/>
      <c r="FM302" s="26"/>
      <c r="FN302" s="26"/>
      <c r="FO302" s="219"/>
      <c r="FP302" s="26"/>
      <c r="FQ302" s="26"/>
      <c r="FR302" s="26"/>
      <c r="FS302" s="26"/>
      <c r="FT302" s="26"/>
      <c r="FU302" s="26"/>
      <c r="FV302" s="26"/>
      <c r="FW302" s="26"/>
      <c r="FX302" s="219"/>
      <c r="FY302" s="26"/>
      <c r="FZ302" s="26"/>
      <c r="GA302" s="26"/>
      <c r="GB302" s="26"/>
      <c r="GC302" s="26"/>
      <c r="GD302" s="26"/>
      <c r="GE302" s="26"/>
      <c r="GF302" s="26"/>
      <c r="GG302" s="229"/>
      <c r="GH302" s="26"/>
      <c r="GI302" s="26"/>
      <c r="GJ302" s="26"/>
      <c r="GK302" s="26"/>
      <c r="GL302" s="26"/>
      <c r="GM302" s="26"/>
      <c r="GN302" s="26"/>
      <c r="GO302" s="26"/>
      <c r="GP302" s="229"/>
      <c r="GQ302" s="229"/>
      <c r="GR302" s="229"/>
      <c r="GS302" s="229"/>
      <c r="GT302" s="229"/>
      <c r="GU302" s="229"/>
      <c r="GV302" s="229"/>
      <c r="GW302" s="229"/>
      <c r="GX302" s="229"/>
      <c r="GY302" s="229"/>
      <c r="GZ302" s="229"/>
      <c r="HA302" s="143">
        <f t="shared" si="258"/>
        <v>0</v>
      </c>
      <c r="HB302" s="44">
        <f t="shared" si="259"/>
        <v>0</v>
      </c>
      <c r="HC302" s="44">
        <f t="shared" si="285"/>
        <v>0</v>
      </c>
      <c r="HD302" s="44">
        <f t="shared" si="261"/>
        <v>0</v>
      </c>
      <c r="HE302" s="44">
        <f t="shared" si="262"/>
        <v>0</v>
      </c>
      <c r="HF302" s="44"/>
      <c r="HG302" s="26"/>
      <c r="HH302" s="262"/>
      <c r="HI302" s="14" t="str">
        <f t="shared" si="263"/>
        <v>не выпущено</v>
      </c>
      <c r="HJ302" s="41" t="str">
        <f t="shared" si="264"/>
        <v>-</v>
      </c>
      <c r="HK302" s="267" t="str">
        <f t="shared" si="265"/>
        <v>-</v>
      </c>
      <c r="HL302" s="268" t="str">
        <f t="shared" si="266"/>
        <v>-</v>
      </c>
      <c r="HM302" s="320">
        <v>1</v>
      </c>
      <c r="HN302"/>
      <c r="HO302" s="351" t="str">
        <f t="shared" si="267"/>
        <v>---/---</v>
      </c>
      <c r="HP302" s="351" t="str">
        <f t="shared" si="268"/>
        <v>---/---</v>
      </c>
      <c r="HQ302" s="351" t="str">
        <f t="shared" si="269"/>
        <v>---/---</v>
      </c>
      <c r="HR302" s="351" t="str">
        <f t="shared" si="270"/>
        <v>---/---</v>
      </c>
      <c r="HS302" s="351" t="b">
        <f t="shared" si="271"/>
        <v>0</v>
      </c>
      <c r="HT302" s="351" t="str">
        <f t="shared" si="272"/>
        <v>---/---</v>
      </c>
      <c r="HU302" s="351" t="str">
        <f t="shared" si="273"/>
        <v>---/---</v>
      </c>
      <c r="HV302" s="351" t="str">
        <f t="shared" si="274"/>
        <v>---/---</v>
      </c>
      <c r="HW302" s="351" t="str">
        <f t="shared" si="275"/>
        <v>---/---</v>
      </c>
      <c r="HX302" s="351" t="str">
        <f t="shared" si="276"/>
        <v>---/---</v>
      </c>
      <c r="HY302" s="364"/>
      <c r="HZ302" s="361" t="str">
        <f t="shared" si="277"/>
        <v>---/---</v>
      </c>
      <c r="IA302" s="361" t="str">
        <f t="shared" si="278"/>
        <v>---/---</v>
      </c>
      <c r="IB302" s="361" t="str">
        <f t="shared" si="279"/>
        <v>---/---</v>
      </c>
      <c r="IC302" s="361" t="str">
        <f t="shared" si="280"/>
        <v>---/---</v>
      </c>
      <c r="ID302" s="351" t="str">
        <f t="shared" si="281"/>
        <v>---/---</v>
      </c>
      <c r="IE302" s="351" t="s">
        <v>897</v>
      </c>
      <c r="IF302" s="356"/>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row>
    <row r="303" spans="1:287" s="1" customFormat="1" ht="42.75" customHeight="1">
      <c r="A303" s="15"/>
      <c r="B303" s="31" t="s">
        <v>164</v>
      </c>
      <c r="C303" s="31" t="s">
        <v>165</v>
      </c>
      <c r="D303" s="14"/>
      <c r="E303" s="14"/>
      <c r="F303" s="14"/>
      <c r="G303" s="14"/>
      <c r="H303" s="14" t="s">
        <v>723</v>
      </c>
      <c r="I303" s="14" t="s">
        <v>724</v>
      </c>
      <c r="J303" s="14"/>
      <c r="K303" s="14"/>
      <c r="L303" s="14"/>
      <c r="M303" s="14"/>
      <c r="N303" s="14"/>
      <c r="O303" s="14"/>
      <c r="P303" s="14" t="s">
        <v>729</v>
      </c>
      <c r="Q303" s="14" t="s">
        <v>730</v>
      </c>
      <c r="R303" s="14" t="s">
        <v>211</v>
      </c>
      <c r="S303" s="14" t="s">
        <v>394</v>
      </c>
      <c r="T303" s="14" t="s">
        <v>407</v>
      </c>
      <c r="U303" s="14" t="s">
        <v>166</v>
      </c>
      <c r="V303" s="14"/>
      <c r="W303" s="31" t="str">
        <f>CONCATENATE(X303,"-",Y303,"-",Z303,AA303,,AB303,"-",AC303)</f>
        <v>4-20-JEMC-0002</v>
      </c>
      <c r="X303" s="31">
        <v>4</v>
      </c>
      <c r="Y303" s="31" t="s">
        <v>197</v>
      </c>
      <c r="Z303" s="31" t="s">
        <v>186</v>
      </c>
      <c r="AA303" s="31" t="s">
        <v>333</v>
      </c>
      <c r="AB303" s="31"/>
      <c r="AC303" s="31" t="s">
        <v>198</v>
      </c>
      <c r="AD303" s="14"/>
      <c r="AE303" s="31">
        <v>3</v>
      </c>
      <c r="AF303" s="31" t="s">
        <v>189</v>
      </c>
      <c r="AG303" s="31" t="s">
        <v>197</v>
      </c>
      <c r="AH303" s="31">
        <v>401</v>
      </c>
      <c r="AI303" s="31" t="s">
        <v>226</v>
      </c>
      <c r="AJ303" s="14"/>
      <c r="AK303" s="14"/>
      <c r="AL303" s="14" t="s">
        <v>130</v>
      </c>
      <c r="AM303" s="14"/>
      <c r="AN303" s="14" t="s">
        <v>175</v>
      </c>
      <c r="AO303" s="14" t="str">
        <f>CONCATENATE("0055-",B303,"-",C303,"-","4",".",AE303,".",AF303,".",AG303,".",AH303,"-",AL303,".",AN303,"-",AI303)</f>
        <v>0055-CPC-GA1-4.3.3.20.401-ASK1.RD-0004</v>
      </c>
      <c r="AP303" s="14" t="str">
        <f>CONCATENATE("0055-",B303,"-",C303,"-","4",".",AE303,".",AF303,".",AG303,".",AH303,"-",AL303,"-",AN303,"-",AI303,"_",BD303,"_",U303)</f>
        <v>0055-CPC-GA1-4.3.3.20.401-ASK1-RD-0004_A1_ER</v>
      </c>
      <c r="AQ303" s="21" t="s">
        <v>427</v>
      </c>
      <c r="AR303" s="21" t="s">
        <v>639</v>
      </c>
      <c r="AS303" s="21"/>
      <c r="AT303" s="21"/>
      <c r="AU303" s="21" t="s">
        <v>349</v>
      </c>
      <c r="AV303" s="21" t="s">
        <v>365</v>
      </c>
      <c r="AW303" s="21" t="str">
        <f>CONCATENATE(AQ303," ",AS303,CHAR(10),W303,CHAR(10),AU303)</f>
        <v>AUCS Marshalling Cabinet 
4-20-JEMC-0002
List of drawings</v>
      </c>
      <c r="AX303" s="21" t="str">
        <f>CONCATENATE(AR303," ",AT303,CHAR(10),W303,CHAR(10),AV303)</f>
        <v>Шкаф кроссовый АСУ Э 
4-20-JEMC-0002
Ведомость документов</v>
      </c>
      <c r="AY303" s="14"/>
      <c r="AZ303" s="14" t="s">
        <v>798</v>
      </c>
      <c r="BA303" s="14" t="s">
        <v>529</v>
      </c>
      <c r="BB303" s="14" t="str">
        <f t="shared" si="286"/>
        <v>A1</v>
      </c>
      <c r="BC303" s="14" t="str">
        <f t="shared" ref="BC303:BC307" si="290">IF(OR(BB303="A1",BB303="B1",BB303="C1",BB303="D1",BB303="E1",BB303="F1",BB303="G1",BB303="H1"),"IFR",IF(OR(BB303="00",BB303="01",BB303="02",BB303="03",BB303="04",BB303="05"),"IFU","-"))</f>
        <v>IFR</v>
      </c>
      <c r="BD303" s="14" t="str">
        <f>BB303</f>
        <v>A1</v>
      </c>
      <c r="BE303" s="14"/>
      <c r="BF303" s="14"/>
      <c r="BG303" s="20"/>
      <c r="BH303" s="14"/>
      <c r="BI303" s="14"/>
      <c r="BJ303" s="336">
        <v>44088</v>
      </c>
      <c r="BK303" s="336">
        <f ca="1">IF(BM303&gt;0,BL303,IF(BJ303&lt;TODAY(),TODAY()+10,BJ303))</f>
        <v>44001</v>
      </c>
      <c r="BL303" s="41">
        <v>44001</v>
      </c>
      <c r="BM303" s="14" t="s">
        <v>871</v>
      </c>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336">
        <f>WORKDAY(BJ303,20)</f>
        <v>44116</v>
      </c>
      <c r="CR303" s="336">
        <f ca="1">IF(BM303&gt;0,WORKDAY(BK303,20),"-")</f>
        <v>44029</v>
      </c>
      <c r="CS303" s="336">
        <v>44033</v>
      </c>
      <c r="CT303" s="325" t="s">
        <v>905</v>
      </c>
      <c r="CU303" s="143">
        <v>1</v>
      </c>
      <c r="CV303" s="41">
        <f>WORKDAY(CQ303,10)</f>
        <v>44130</v>
      </c>
      <c r="CW303" s="41">
        <f ca="1">IF(CT303&gt;0,WORKDAY(CR303,10),"-")</f>
        <v>44043</v>
      </c>
      <c r="CX303" s="14"/>
      <c r="CY303" s="14"/>
      <c r="CZ303" s="41" t="str">
        <f>IF(CY303&gt;0,WORKDAY(CV303,10),"-")</f>
        <v>-</v>
      </c>
      <c r="DA303" s="41" t="str">
        <f>IF(CY303&gt;0,WORKDAY(CW303,10),"-")</f>
        <v>-</v>
      </c>
      <c r="DB303" s="14"/>
      <c r="DC303" s="14"/>
      <c r="DD303" s="143"/>
      <c r="DE303" s="41" t="str">
        <f>IF(DC303&gt;0,WORKDAY(CZ303,10),"-")</f>
        <v>-</v>
      </c>
      <c r="DF303" s="41" t="str">
        <f>IF(DC303&gt;0,WORKDAY(DA303,10),"-")</f>
        <v>-</v>
      </c>
      <c r="DG303" s="14"/>
      <c r="DH303" s="14"/>
      <c r="DI303" s="41" t="str">
        <f>IF(DH303&gt;0,WORKDAY(DE303,10),"-")</f>
        <v>-</v>
      </c>
      <c r="DJ303" s="41" t="str">
        <f>IF(DH303&gt;0,WORKDAY(DF303,10),"-")</f>
        <v>-</v>
      </c>
      <c r="DK303" s="14"/>
      <c r="DL303" s="14"/>
      <c r="DM303" s="143"/>
      <c r="DN303" s="41" t="str">
        <f>IF(DL303&gt;0,WORKDAY(DI303,10),"-")</f>
        <v>-</v>
      </c>
      <c r="DO303" s="41" t="str">
        <f>IF(DL303&gt;0,WORKDAY(DJ303,10),"-")</f>
        <v>-</v>
      </c>
      <c r="DP303" s="14"/>
      <c r="DQ303" s="14"/>
      <c r="DR303" s="41" t="str">
        <f>IF(DQ303&gt;0,WORKDAY(DN303,10),"-")</f>
        <v>-</v>
      </c>
      <c r="DS303" s="41" t="str">
        <f>IF(DQ303&gt;0,WORKDAY(DO303,10),"-")</f>
        <v>-</v>
      </c>
      <c r="DT303" s="14"/>
      <c r="DU303" s="14"/>
      <c r="DV303" s="205"/>
      <c r="DW303" s="41" t="str">
        <f>IF(DU303&gt;0,WORKDAY(DR303,10),"-")</f>
        <v>-</v>
      </c>
      <c r="DX303" s="41" t="str">
        <f>IF(DU303&gt;0,WORKDAY(DS303,10),"-")</f>
        <v>-</v>
      </c>
      <c r="DY303" s="14"/>
      <c r="DZ303" s="14"/>
      <c r="EA303" s="41" t="str">
        <f>IF(DZ303&gt;0,WORKDAY(DW303,10),"-")</f>
        <v>-</v>
      </c>
      <c r="EB303" s="41" t="str">
        <f>IF(DZ303&gt;0,WORKDAY(DX303,10),"-")</f>
        <v>-</v>
      </c>
      <c r="EC303" s="14"/>
      <c r="ED303" s="14"/>
      <c r="EE303" s="205"/>
      <c r="EF303" s="41" t="str">
        <f>IF(ED303&gt;0,WORKDAY(EA303,10),"-")</f>
        <v>-</v>
      </c>
      <c r="EG303" s="41" t="str">
        <f>IF(ED303&gt;0,WORKDAY(EB303,10),"-")</f>
        <v>-</v>
      </c>
      <c r="EH303" s="14"/>
      <c r="EI303" s="14"/>
      <c r="EJ303" s="41" t="str">
        <f>IF(EI303&gt;0,WORKDAY(EF303,10),"-")</f>
        <v>-</v>
      </c>
      <c r="EK303" s="41" t="str">
        <f>IF(EI303&gt;0,WORKDAY(EG303,10),"-")</f>
        <v>-</v>
      </c>
      <c r="EL303" s="14"/>
      <c r="EM303" s="14"/>
      <c r="EN303" s="205"/>
      <c r="EO303" s="41" t="str">
        <f>IF(EM303&gt;0,WORKDAY(EJ303,10),"-")</f>
        <v>-</v>
      </c>
      <c r="EP303" s="41" t="str">
        <f>IF(EM303&gt;0,WORKDAY(EK303,10),"-")</f>
        <v>-</v>
      </c>
      <c r="EQ303" s="14"/>
      <c r="ER303" s="14"/>
      <c r="ES303" s="41" t="str">
        <f>IF(ER303&gt;0,WORKDAY(EO303,10),"-")</f>
        <v>-</v>
      </c>
      <c r="ET303" s="41" t="str">
        <f>IF(ER303&gt;0,WORKDAY(EP303,10),"-")</f>
        <v>-</v>
      </c>
      <c r="EU303" s="14"/>
      <c r="EV303" s="14"/>
      <c r="EW303" s="205"/>
      <c r="EX303" s="41" t="str">
        <f>IF(EV303&gt;0,WORKDAY(ES303,10),"-")</f>
        <v>-</v>
      </c>
      <c r="EY303" s="41" t="str">
        <f>IF(EV303&gt;0,WORKDAY(ET303,10),"-")</f>
        <v>-</v>
      </c>
      <c r="EZ303" s="14"/>
      <c r="FA303" s="14"/>
      <c r="FB303" s="41" t="str">
        <f>IF(FA303&gt;0,WORKDAY(EX303,10),"-")</f>
        <v>-</v>
      </c>
      <c r="FC303" s="41" t="str">
        <f>IF(FA303&gt;0,WORKDAY(EY303,10),"-")</f>
        <v>-</v>
      </c>
      <c r="FD303" s="14"/>
      <c r="FE303" s="14"/>
      <c r="FF303" s="295"/>
      <c r="FG303" s="41">
        <v>43562</v>
      </c>
      <c r="FH303" s="41">
        <f ca="1">IF(BK303&gt;0,IF(DH303&gt;0,WORKDAY(DG303,20),IF(CY303&gt;0,WORKDAY(CX303,30),IF(CT303&gt;0,WORKDAY(CS303,40),FG303))),"-")</f>
        <v>44089</v>
      </c>
      <c r="FI303" s="14"/>
      <c r="FJ303" s="14"/>
      <c r="FK303" s="41" t="str">
        <f>IF(FJ303&gt;0,WORKDAY(FG303,10),"-")</f>
        <v>-</v>
      </c>
      <c r="FL303" s="41" t="str">
        <f>IF(FJ303&gt;0,WORKDAY(FH303,10),"-")</f>
        <v>-</v>
      </c>
      <c r="FM303" s="14"/>
      <c r="FN303" s="14"/>
      <c r="FO303" s="143"/>
      <c r="FP303" s="41">
        <v>43562</v>
      </c>
      <c r="FQ303" s="41" t="str">
        <f>IF(BT303&gt;0,IF(DQ303&gt;0,WORKDAY(DP303,20),IF(DH303&gt;0,WORKDAY(DG303,30),IF(DC303&gt;0,WORKDAY(DB303,40),FP303))),"-")</f>
        <v>-</v>
      </c>
      <c r="FR303" s="14"/>
      <c r="FS303" s="14"/>
      <c r="FT303" s="41" t="str">
        <f>IF(FS303&gt;0,WORKDAY(FP303,10),"-")</f>
        <v>-</v>
      </c>
      <c r="FU303" s="41" t="str">
        <f>IF(FS303&gt;0,WORKDAY(FQ303,10),"-")</f>
        <v>-</v>
      </c>
      <c r="FV303" s="14"/>
      <c r="FW303" s="14"/>
      <c r="FX303" s="143"/>
      <c r="FY303" s="41">
        <v>43562</v>
      </c>
      <c r="FZ303" s="41" t="str">
        <f>IF(CC303&gt;0,IF(DZ303&gt;0,WORKDAY(DY303,20),IF(DQ303&gt;0,WORKDAY(DP303,30),IF(DL303&gt;0,WORKDAY(DK303,40),FY303))),"-")</f>
        <v>-</v>
      </c>
      <c r="GA303" s="14"/>
      <c r="GB303" s="14"/>
      <c r="GC303" s="41" t="str">
        <f>IF(GB303&gt;0,WORKDAY(FY303,10),"-")</f>
        <v>-</v>
      </c>
      <c r="GD303" s="41" t="str">
        <f>IF(GB303&gt;0,WORKDAY(FZ303,10),"-")</f>
        <v>-</v>
      </c>
      <c r="GE303" s="14"/>
      <c r="GF303" s="14"/>
      <c r="GG303" s="205"/>
      <c r="GH303" s="41"/>
      <c r="GI303" s="41"/>
      <c r="GJ303" s="14"/>
      <c r="GK303" s="14"/>
      <c r="GL303" s="41" t="str">
        <f>IF(GK303&gt;0,WORKDAY(GH303,10),"-")</f>
        <v>-</v>
      </c>
      <c r="GM303" s="41" t="str">
        <f>IF(GK303&gt;0,WORKDAY(GI303,10),"-")</f>
        <v>-</v>
      </c>
      <c r="GN303" s="14"/>
      <c r="GO303" s="14"/>
      <c r="GP303" s="228"/>
      <c r="GQ303" s="295"/>
      <c r="GR303" s="295"/>
      <c r="GS303" s="295"/>
      <c r="GT303" s="295"/>
      <c r="GU303" s="295"/>
      <c r="GV303" s="295"/>
      <c r="GW303" s="295"/>
      <c r="GX303" s="295"/>
      <c r="GY303" s="295"/>
      <c r="GZ303" s="147"/>
      <c r="HA303" s="143">
        <f t="shared" ca="1" si="258"/>
        <v>1</v>
      </c>
      <c r="HB303" s="44">
        <f t="shared" ca="1" si="259"/>
        <v>1.3819095477386936E-3</v>
      </c>
      <c r="HC303" s="44">
        <f t="shared" ca="1" si="285"/>
        <v>2.5125628140703518E-3</v>
      </c>
      <c r="HD303" s="44">
        <f t="shared" ca="1" si="261"/>
        <v>2.2357723577235778E-3</v>
      </c>
      <c r="HE303" s="44">
        <f t="shared" ca="1" si="262"/>
        <v>4.0650406504065045E-3</v>
      </c>
      <c r="HF303" s="44"/>
      <c r="HG303" s="44"/>
      <c r="HH303" s="261"/>
      <c r="HI303" s="14" t="str">
        <f t="shared" si="263"/>
        <v>GA</v>
      </c>
      <c r="HJ303" s="41">
        <f t="shared" si="264"/>
        <v>44001</v>
      </c>
      <c r="HK303" s="267" t="str">
        <f t="shared" si="265"/>
        <v>A1</v>
      </c>
      <c r="HL303" s="268" t="str">
        <f t="shared" si="266"/>
        <v>0055-P2-GA1-CPC-TRM-00506</v>
      </c>
      <c r="HM303" s="320">
        <v>1</v>
      </c>
      <c r="HN303" t="s">
        <v>847</v>
      </c>
      <c r="HO303" s="351">
        <f t="shared" si="267"/>
        <v>1</v>
      </c>
      <c r="HP303" s="351" t="str">
        <f t="shared" si="268"/>
        <v>не выгружено 00</v>
      </c>
      <c r="HQ303" s="351" t="str">
        <f t="shared" si="269"/>
        <v>выгружено A1</v>
      </c>
      <c r="HR303" s="351">
        <f t="shared" si="270"/>
        <v>1</v>
      </c>
      <c r="HS303" s="351" t="b">
        <f t="shared" si="271"/>
        <v>0</v>
      </c>
      <c r="HT303" s="351" t="str">
        <f t="shared" si="272"/>
        <v>Выпустить в 00</v>
      </c>
      <c r="HU303" s="351" t="str">
        <f t="shared" si="273"/>
        <v>0055-P2-CPC-GA1-TRM-00409</v>
      </c>
      <c r="HV303" s="351">
        <f t="shared" si="274"/>
        <v>44001</v>
      </c>
      <c r="HW303" s="351" t="str">
        <f t="shared" si="275"/>
        <v>0055-P2-CPC-GA1-TRM-00409</v>
      </c>
      <c r="HX303" s="351">
        <f t="shared" si="276"/>
        <v>44033</v>
      </c>
      <c r="HY303" s="364"/>
      <c r="HZ303" s="361" t="str">
        <f t="shared" si="277"/>
        <v>выгружено</v>
      </c>
      <c r="IA303" s="361" t="str">
        <f t="shared" si="278"/>
        <v>A1</v>
      </c>
      <c r="IB303" s="361">
        <f t="shared" si="279"/>
        <v>1</v>
      </c>
      <c r="IC303" s="361">
        <f t="shared" si="280"/>
        <v>1</v>
      </c>
      <c r="ID303" s="351" t="str">
        <f t="shared" si="281"/>
        <v>1</v>
      </c>
      <c r="IE303" s="351" t="s">
        <v>894</v>
      </c>
      <c r="IF303" s="356">
        <v>1</v>
      </c>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row>
    <row r="304" spans="1:287" s="1" customFormat="1" ht="42.75" customHeight="1">
      <c r="A304" s="15"/>
      <c r="B304" s="31" t="s">
        <v>164</v>
      </c>
      <c r="C304" s="31" t="s">
        <v>165</v>
      </c>
      <c r="D304" s="14"/>
      <c r="E304" s="14"/>
      <c r="F304" s="14"/>
      <c r="G304" s="14"/>
      <c r="H304" s="14" t="s">
        <v>723</v>
      </c>
      <c r="I304" s="14" t="s">
        <v>724</v>
      </c>
      <c r="J304" s="14"/>
      <c r="K304" s="14"/>
      <c r="L304" s="14"/>
      <c r="M304" s="14"/>
      <c r="N304" s="14"/>
      <c r="O304" s="14"/>
      <c r="P304" s="14" t="s">
        <v>729</v>
      </c>
      <c r="Q304" s="14" t="s">
        <v>730</v>
      </c>
      <c r="R304" s="14" t="s">
        <v>211</v>
      </c>
      <c r="S304" s="14" t="s">
        <v>394</v>
      </c>
      <c r="T304" s="14" t="s">
        <v>407</v>
      </c>
      <c r="U304" s="14" t="s">
        <v>166</v>
      </c>
      <c r="V304" s="14"/>
      <c r="W304" s="31" t="str">
        <f>CONCATENATE(X304,"-",Y304,"-",Z304,AA304,,AB304,"-",AC304)</f>
        <v>4-20-JEMC-0002</v>
      </c>
      <c r="X304" s="31">
        <v>4</v>
      </c>
      <c r="Y304" s="31" t="s">
        <v>197</v>
      </c>
      <c r="Z304" s="31" t="s">
        <v>186</v>
      </c>
      <c r="AA304" s="31" t="s">
        <v>333</v>
      </c>
      <c r="AB304" s="31"/>
      <c r="AC304" s="31" t="s">
        <v>198</v>
      </c>
      <c r="AD304" s="14"/>
      <c r="AE304" s="31">
        <v>3</v>
      </c>
      <c r="AF304" s="31" t="s">
        <v>189</v>
      </c>
      <c r="AG304" s="31" t="s">
        <v>197</v>
      </c>
      <c r="AH304" s="31">
        <v>401</v>
      </c>
      <c r="AI304" s="31" t="s">
        <v>226</v>
      </c>
      <c r="AJ304" s="14"/>
      <c r="AK304" s="14"/>
      <c r="AL304" s="14" t="s">
        <v>130</v>
      </c>
      <c r="AM304" s="14"/>
      <c r="AN304" s="14" t="s">
        <v>176</v>
      </c>
      <c r="AO304" s="14" t="str">
        <f>CONCATENATE("0055-",B304,"-",C304,"-","4",".",AE304,".",AF304,".",AG304,".",AH304,"-",AL304,".",AN304,"-",AI304)</f>
        <v>0055-CPC-GA1-4.3.3.20.401-ASK1.SP-0004</v>
      </c>
      <c r="AP304" s="14" t="str">
        <f>CONCATENATE("0055-",B304,"-",C304,"-","4",".",AE304,".",AF304,".",AG304,".",AH304,"-",AL304,"-",AN304,"-",AI304,"_",BD304,"_",U304)</f>
        <v>0055-CPC-GA1-4.3.3.20.401-ASK1-SP-0004_A1_ER</v>
      </c>
      <c r="AQ304" s="21" t="s">
        <v>427</v>
      </c>
      <c r="AR304" s="21" t="s">
        <v>639</v>
      </c>
      <c r="AS304" s="21"/>
      <c r="AT304" s="21"/>
      <c r="AU304" s="21" t="s">
        <v>350</v>
      </c>
      <c r="AV304" s="21" t="s">
        <v>366</v>
      </c>
      <c r="AW304" s="21" t="str">
        <f>CONCATENATE(AQ304," ",AS304,CHAR(10),W304,CHAR(10),AU304)</f>
        <v>AUCS Marshalling Cabinet 
4-20-JEMC-0002
List of elements</v>
      </c>
      <c r="AX304" s="21" t="str">
        <f>CONCATENATE(AR304," ",AT304,CHAR(10),W304,CHAR(10),AV304)</f>
        <v>Шкаф кроссовый АСУ Э 
4-20-JEMC-0002
Перечень элементов</v>
      </c>
      <c r="AY304" s="14"/>
      <c r="AZ304" s="14" t="s">
        <v>798</v>
      </c>
      <c r="BA304" s="14" t="s">
        <v>529</v>
      </c>
      <c r="BB304" s="14" t="str">
        <f t="shared" si="286"/>
        <v>A1</v>
      </c>
      <c r="BC304" s="14" t="str">
        <f t="shared" si="290"/>
        <v>IFR</v>
      </c>
      <c r="BD304" s="14" t="str">
        <f>BB304</f>
        <v>A1</v>
      </c>
      <c r="BE304" s="14"/>
      <c r="BF304" s="14"/>
      <c r="BG304" s="20"/>
      <c r="BH304" s="14"/>
      <c r="BI304" s="14"/>
      <c r="BJ304" s="336">
        <v>44088</v>
      </c>
      <c r="BK304" s="336">
        <f ca="1">IF(BM304&gt;0,BL304,IF(BJ304&lt;TODAY(),TODAY()+10,BJ304))</f>
        <v>44001</v>
      </c>
      <c r="BL304" s="41">
        <v>44001</v>
      </c>
      <c r="BM304" s="14" t="s">
        <v>871</v>
      </c>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336">
        <f>WORKDAY(BJ304,20)</f>
        <v>44116</v>
      </c>
      <c r="CR304" s="336">
        <f ca="1">IF(BM304&gt;0,WORKDAY(BK304,20),"-")</f>
        <v>44029</v>
      </c>
      <c r="CS304" s="336">
        <v>44033</v>
      </c>
      <c r="CT304" s="325" t="s">
        <v>905</v>
      </c>
      <c r="CU304" s="143">
        <v>1</v>
      </c>
      <c r="CV304" s="41">
        <f>WORKDAY(CQ304,10)</f>
        <v>44130</v>
      </c>
      <c r="CW304" s="41">
        <f ca="1">IF(CT304&gt;0,WORKDAY(CR304,10),"-")</f>
        <v>44043</v>
      </c>
      <c r="CX304" s="14"/>
      <c r="CY304" s="14"/>
      <c r="CZ304" s="41" t="str">
        <f>IF(CY304&gt;0,WORKDAY(CV304,10),"-")</f>
        <v>-</v>
      </c>
      <c r="DA304" s="41" t="str">
        <f>IF(CY304&gt;0,WORKDAY(CW304,10),"-")</f>
        <v>-</v>
      </c>
      <c r="DB304" s="14"/>
      <c r="DC304" s="14"/>
      <c r="DD304" s="143"/>
      <c r="DE304" s="41" t="str">
        <f>IF(DC304&gt;0,WORKDAY(CZ304,10),"-")</f>
        <v>-</v>
      </c>
      <c r="DF304" s="41" t="str">
        <f>IF(DC304&gt;0,WORKDAY(DA304,10),"-")</f>
        <v>-</v>
      </c>
      <c r="DG304" s="14"/>
      <c r="DH304" s="14"/>
      <c r="DI304" s="41" t="str">
        <f>IF(DH304&gt;0,WORKDAY(DE304,10),"-")</f>
        <v>-</v>
      </c>
      <c r="DJ304" s="41" t="str">
        <f>IF(DH304&gt;0,WORKDAY(DF304,10),"-")</f>
        <v>-</v>
      </c>
      <c r="DK304" s="14"/>
      <c r="DL304" s="14"/>
      <c r="DM304" s="143"/>
      <c r="DN304" s="41" t="str">
        <f>IF(DL304&gt;0,WORKDAY(DI304,10),"-")</f>
        <v>-</v>
      </c>
      <c r="DO304" s="41" t="str">
        <f>IF(DL304&gt;0,WORKDAY(DJ304,10),"-")</f>
        <v>-</v>
      </c>
      <c r="DP304" s="14"/>
      <c r="DQ304" s="14"/>
      <c r="DR304" s="41" t="str">
        <f>IF(DQ304&gt;0,WORKDAY(DN304,10),"-")</f>
        <v>-</v>
      </c>
      <c r="DS304" s="41" t="str">
        <f>IF(DQ304&gt;0,WORKDAY(DO304,10),"-")</f>
        <v>-</v>
      </c>
      <c r="DT304" s="14"/>
      <c r="DU304" s="14"/>
      <c r="DV304" s="205"/>
      <c r="DW304" s="41" t="str">
        <f>IF(DU304&gt;0,WORKDAY(DR304,10),"-")</f>
        <v>-</v>
      </c>
      <c r="DX304" s="41" t="str">
        <f>IF(DU304&gt;0,WORKDAY(DS304,10),"-")</f>
        <v>-</v>
      </c>
      <c r="DY304" s="14"/>
      <c r="DZ304" s="14"/>
      <c r="EA304" s="41" t="str">
        <f>IF(DZ304&gt;0,WORKDAY(DW304,10),"-")</f>
        <v>-</v>
      </c>
      <c r="EB304" s="41" t="str">
        <f>IF(DZ304&gt;0,WORKDAY(DX304,10),"-")</f>
        <v>-</v>
      </c>
      <c r="EC304" s="14"/>
      <c r="ED304" s="14"/>
      <c r="EE304" s="205"/>
      <c r="EF304" s="41" t="str">
        <f>IF(ED304&gt;0,WORKDAY(EA304,10),"-")</f>
        <v>-</v>
      </c>
      <c r="EG304" s="41" t="str">
        <f>IF(ED304&gt;0,WORKDAY(EB304,10),"-")</f>
        <v>-</v>
      </c>
      <c r="EH304" s="14"/>
      <c r="EI304" s="14"/>
      <c r="EJ304" s="41" t="str">
        <f>IF(EI304&gt;0,WORKDAY(EF304,10),"-")</f>
        <v>-</v>
      </c>
      <c r="EK304" s="41" t="str">
        <f>IF(EI304&gt;0,WORKDAY(EG304,10),"-")</f>
        <v>-</v>
      </c>
      <c r="EL304" s="14"/>
      <c r="EM304" s="14"/>
      <c r="EN304" s="205"/>
      <c r="EO304" s="41" t="str">
        <f>IF(EM304&gt;0,WORKDAY(EJ304,10),"-")</f>
        <v>-</v>
      </c>
      <c r="EP304" s="41" t="str">
        <f>IF(EM304&gt;0,WORKDAY(EK304,10),"-")</f>
        <v>-</v>
      </c>
      <c r="EQ304" s="14"/>
      <c r="ER304" s="14"/>
      <c r="ES304" s="41" t="str">
        <f>IF(ER304&gt;0,WORKDAY(EO304,10),"-")</f>
        <v>-</v>
      </c>
      <c r="ET304" s="41" t="str">
        <f>IF(ER304&gt;0,WORKDAY(EP304,10),"-")</f>
        <v>-</v>
      </c>
      <c r="EU304" s="14"/>
      <c r="EV304" s="14"/>
      <c r="EW304" s="205"/>
      <c r="EX304" s="41" t="str">
        <f>IF(EV304&gt;0,WORKDAY(ES304,10),"-")</f>
        <v>-</v>
      </c>
      <c r="EY304" s="41" t="str">
        <f>IF(EV304&gt;0,WORKDAY(ET304,10),"-")</f>
        <v>-</v>
      </c>
      <c r="EZ304" s="14"/>
      <c r="FA304" s="14"/>
      <c r="FB304" s="41" t="str">
        <f>IF(FA304&gt;0,WORKDAY(EX304,10),"-")</f>
        <v>-</v>
      </c>
      <c r="FC304" s="41" t="str">
        <f>IF(FA304&gt;0,WORKDAY(EY304,10),"-")</f>
        <v>-</v>
      </c>
      <c r="FD304" s="14"/>
      <c r="FE304" s="14"/>
      <c r="FF304" s="295"/>
      <c r="FG304" s="41">
        <v>43562</v>
      </c>
      <c r="FH304" s="41">
        <f ca="1">IF(BK304&gt;0,IF(DH304&gt;0,WORKDAY(DG304,20),IF(CY304&gt;0,WORKDAY(CX304,30),IF(CT304&gt;0,WORKDAY(CS304,40),FG304))),"-")</f>
        <v>44089</v>
      </c>
      <c r="FI304" s="14"/>
      <c r="FJ304" s="14"/>
      <c r="FK304" s="41" t="str">
        <f>IF(FJ304&gt;0,WORKDAY(FG304,10),"-")</f>
        <v>-</v>
      </c>
      <c r="FL304" s="41" t="str">
        <f>IF(FJ304&gt;0,WORKDAY(FH304,10),"-")</f>
        <v>-</v>
      </c>
      <c r="FM304" s="14"/>
      <c r="FN304" s="14"/>
      <c r="FO304" s="143"/>
      <c r="FP304" s="41">
        <v>43562</v>
      </c>
      <c r="FQ304" s="41" t="str">
        <f>IF(BT304&gt;0,IF(DQ304&gt;0,WORKDAY(DP304,20),IF(DH304&gt;0,WORKDAY(DG304,30),IF(DC304&gt;0,WORKDAY(DB304,40),FP304))),"-")</f>
        <v>-</v>
      </c>
      <c r="FR304" s="14"/>
      <c r="FS304" s="14"/>
      <c r="FT304" s="41" t="str">
        <f>IF(FS304&gt;0,WORKDAY(FP304,10),"-")</f>
        <v>-</v>
      </c>
      <c r="FU304" s="41" t="str">
        <f>IF(FS304&gt;0,WORKDAY(FQ304,10),"-")</f>
        <v>-</v>
      </c>
      <c r="FV304" s="14"/>
      <c r="FW304" s="14"/>
      <c r="FX304" s="143"/>
      <c r="FY304" s="41">
        <v>43562</v>
      </c>
      <c r="FZ304" s="41" t="str">
        <f>IF(CC304&gt;0,IF(DZ304&gt;0,WORKDAY(DY304,20),IF(DQ304&gt;0,WORKDAY(DP304,30),IF(DL304&gt;0,WORKDAY(DK304,40),FY304))),"-")</f>
        <v>-</v>
      </c>
      <c r="GA304" s="14"/>
      <c r="GB304" s="14"/>
      <c r="GC304" s="41" t="str">
        <f>IF(GB304&gt;0,WORKDAY(FY304,10),"-")</f>
        <v>-</v>
      </c>
      <c r="GD304" s="41" t="str">
        <f>IF(GB304&gt;0,WORKDAY(FZ304,10),"-")</f>
        <v>-</v>
      </c>
      <c r="GE304" s="14"/>
      <c r="GF304" s="14"/>
      <c r="GG304" s="205"/>
      <c r="GH304" s="41"/>
      <c r="GI304" s="41"/>
      <c r="GJ304" s="14"/>
      <c r="GK304" s="14"/>
      <c r="GL304" s="41" t="str">
        <f>IF(GK304&gt;0,WORKDAY(GH304,10),"-")</f>
        <v>-</v>
      </c>
      <c r="GM304" s="41" t="str">
        <f>IF(GK304&gt;0,WORKDAY(GI304,10),"-")</f>
        <v>-</v>
      </c>
      <c r="GN304" s="14"/>
      <c r="GO304" s="14"/>
      <c r="GP304" s="228"/>
      <c r="GQ304" s="295"/>
      <c r="GR304" s="295"/>
      <c r="GS304" s="295"/>
      <c r="GT304" s="295"/>
      <c r="GU304" s="295"/>
      <c r="GV304" s="295"/>
      <c r="GW304" s="295"/>
      <c r="GX304" s="295"/>
      <c r="GY304" s="295"/>
      <c r="GZ304" s="147"/>
      <c r="HA304" s="143">
        <f t="shared" ca="1" si="258"/>
        <v>1</v>
      </c>
      <c r="HB304" s="44">
        <f t="shared" ca="1" si="259"/>
        <v>1.3819095477386936E-3</v>
      </c>
      <c r="HC304" s="44">
        <f t="shared" ca="1" si="285"/>
        <v>2.5125628140703518E-3</v>
      </c>
      <c r="HD304" s="44">
        <f t="shared" ca="1" si="261"/>
        <v>2.2357723577235778E-3</v>
      </c>
      <c r="HE304" s="44">
        <f t="shared" ca="1" si="262"/>
        <v>4.0650406504065045E-3</v>
      </c>
      <c r="HF304" s="44"/>
      <c r="HG304" s="44"/>
      <c r="HH304" s="261"/>
      <c r="HI304" s="14" t="str">
        <f t="shared" si="263"/>
        <v>GA</v>
      </c>
      <c r="HJ304" s="41">
        <f t="shared" si="264"/>
        <v>44001</v>
      </c>
      <c r="HK304" s="267" t="str">
        <f t="shared" si="265"/>
        <v>A1</v>
      </c>
      <c r="HL304" s="268" t="str">
        <f t="shared" si="266"/>
        <v>0055-P2-GA1-CPC-TRM-00506</v>
      </c>
      <c r="HM304" s="320">
        <v>1</v>
      </c>
      <c r="HN304" t="s">
        <v>847</v>
      </c>
      <c r="HO304" s="351">
        <f t="shared" si="267"/>
        <v>1</v>
      </c>
      <c r="HP304" s="351" t="str">
        <f t="shared" si="268"/>
        <v>не выгружено 00</v>
      </c>
      <c r="HQ304" s="351" t="str">
        <f t="shared" si="269"/>
        <v>выгружено A1</v>
      </c>
      <c r="HR304" s="351">
        <f t="shared" si="270"/>
        <v>1</v>
      </c>
      <c r="HS304" s="351" t="b">
        <f t="shared" si="271"/>
        <v>0</v>
      </c>
      <c r="HT304" s="351" t="str">
        <f t="shared" si="272"/>
        <v>Выпустить в 00</v>
      </c>
      <c r="HU304" s="351" t="str">
        <f t="shared" si="273"/>
        <v>0055-P2-CPC-GA1-TRM-00409</v>
      </c>
      <c r="HV304" s="351">
        <f t="shared" si="274"/>
        <v>44001</v>
      </c>
      <c r="HW304" s="351" t="str">
        <f t="shared" si="275"/>
        <v>0055-P2-CPC-GA1-TRM-00409</v>
      </c>
      <c r="HX304" s="351">
        <f t="shared" si="276"/>
        <v>44033</v>
      </c>
      <c r="HY304" s="364"/>
      <c r="HZ304" s="361" t="str">
        <f t="shared" si="277"/>
        <v>выгружено</v>
      </c>
      <c r="IA304" s="361" t="str">
        <f t="shared" si="278"/>
        <v>A1</v>
      </c>
      <c r="IB304" s="361">
        <f t="shared" si="279"/>
        <v>1</v>
      </c>
      <c r="IC304" s="361">
        <f t="shared" si="280"/>
        <v>1</v>
      </c>
      <c r="ID304" s="351" t="str">
        <f t="shared" si="281"/>
        <v>1</v>
      </c>
      <c r="IE304" s="351" t="s">
        <v>894</v>
      </c>
      <c r="IF304" s="356">
        <v>1</v>
      </c>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row>
    <row r="305" spans="1:287" s="1" customFormat="1" ht="42.75" customHeight="1">
      <c r="A305" s="15"/>
      <c r="B305" s="31" t="s">
        <v>164</v>
      </c>
      <c r="C305" s="31" t="s">
        <v>165</v>
      </c>
      <c r="D305" s="14"/>
      <c r="E305" s="14"/>
      <c r="F305" s="14"/>
      <c r="G305" s="14"/>
      <c r="H305" s="14" t="s">
        <v>723</v>
      </c>
      <c r="I305" s="14" t="s">
        <v>724</v>
      </c>
      <c r="J305" s="14"/>
      <c r="K305" s="14"/>
      <c r="L305" s="14"/>
      <c r="M305" s="14"/>
      <c r="N305" s="14"/>
      <c r="O305" s="14"/>
      <c r="P305" s="14" t="s">
        <v>729</v>
      </c>
      <c r="Q305" s="14" t="s">
        <v>730</v>
      </c>
      <c r="R305" s="14" t="s">
        <v>211</v>
      </c>
      <c r="S305" s="14" t="s">
        <v>394</v>
      </c>
      <c r="T305" s="14" t="s">
        <v>407</v>
      </c>
      <c r="U305" s="14" t="s">
        <v>166</v>
      </c>
      <c r="V305" s="14"/>
      <c r="W305" s="31" t="str">
        <f>CONCATENATE(X305,"-",Y305,"-",Z305,AA305,,AB305,"-",AC305)</f>
        <v>4-20-JEMC-0002</v>
      </c>
      <c r="X305" s="31">
        <v>4</v>
      </c>
      <c r="Y305" s="31" t="s">
        <v>197</v>
      </c>
      <c r="Z305" s="31" t="s">
        <v>186</v>
      </c>
      <c r="AA305" s="31" t="s">
        <v>333</v>
      </c>
      <c r="AB305" s="31"/>
      <c r="AC305" s="31" t="s">
        <v>198</v>
      </c>
      <c r="AD305" s="14"/>
      <c r="AE305" s="31">
        <v>3</v>
      </c>
      <c r="AF305" s="31" t="s">
        <v>189</v>
      </c>
      <c r="AG305" s="31" t="s">
        <v>197</v>
      </c>
      <c r="AH305" s="31">
        <v>401</v>
      </c>
      <c r="AI305" s="31" t="s">
        <v>226</v>
      </c>
      <c r="AJ305" s="14"/>
      <c r="AK305" s="14"/>
      <c r="AL305" s="14" t="s">
        <v>130</v>
      </c>
      <c r="AM305" s="14"/>
      <c r="AN305" s="14" t="s">
        <v>177</v>
      </c>
      <c r="AO305" s="14" t="str">
        <f>CONCATENATE("0055-",B305,"-",C305,"-","4",".",AE305,".",AF305,".",AG305,".",AH305,"-",AL305,".",AN305,"-",AI305)</f>
        <v>0055-CPC-GA1-4.3.3.20.401-ASK1.V0-0004</v>
      </c>
      <c r="AP305" s="14" t="str">
        <f>CONCATENATE("0055-",B305,"-",C305,"-","4",".",AE305,".",AF305,".",AG305,".",AH305,"-",AL305,"-",AN305,"-",AI305,"_",BD305,"_",U305)</f>
        <v>0055-CPC-GA1-4.3.3.20.401-ASK1-V0-0004_A1_ER</v>
      </c>
      <c r="AQ305" s="21" t="s">
        <v>427</v>
      </c>
      <c r="AR305" s="21" t="s">
        <v>639</v>
      </c>
      <c r="AS305" s="21"/>
      <c r="AT305" s="21"/>
      <c r="AU305" s="21" t="s">
        <v>351</v>
      </c>
      <c r="AV305" s="21" t="s">
        <v>367</v>
      </c>
      <c r="AW305" s="21" t="str">
        <f>CONCATENATE(AQ305," ",AS305,CHAR(10),W305,CHAR(10),AU305)</f>
        <v>AUCS Marshalling Cabinet 
4-20-JEMC-0002
General view drawings</v>
      </c>
      <c r="AX305" s="21" t="str">
        <f>CONCATENATE(AR305," ",AT305,CHAR(10),W305,CHAR(10),AV305)</f>
        <v>Шкаф кроссовый АСУ Э 
4-20-JEMC-0002
Чертеж общего вида</v>
      </c>
      <c r="AY305" s="14"/>
      <c r="AZ305" s="14" t="s">
        <v>798</v>
      </c>
      <c r="BA305" s="14" t="s">
        <v>529</v>
      </c>
      <c r="BB305" s="14" t="str">
        <f t="shared" si="286"/>
        <v>A1</v>
      </c>
      <c r="BC305" s="14" t="str">
        <f t="shared" si="290"/>
        <v>IFR</v>
      </c>
      <c r="BD305" s="14" t="str">
        <f>BB305</f>
        <v>A1</v>
      </c>
      <c r="BE305" s="14"/>
      <c r="BF305" s="14"/>
      <c r="BG305" s="20"/>
      <c r="BH305" s="14"/>
      <c r="BI305" s="14"/>
      <c r="BJ305" s="336">
        <v>44088</v>
      </c>
      <c r="BK305" s="336">
        <f ca="1">IF(BM305&gt;0,BL305,IF(BJ305&lt;TODAY(),TODAY()+10,BJ305))</f>
        <v>44001</v>
      </c>
      <c r="BL305" s="41">
        <v>44001</v>
      </c>
      <c r="BM305" s="14" t="s">
        <v>871</v>
      </c>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336">
        <f>WORKDAY(BJ305,20)</f>
        <v>44116</v>
      </c>
      <c r="CR305" s="336">
        <f ca="1">IF(BM305&gt;0,WORKDAY(BK305,20),"-")</f>
        <v>44029</v>
      </c>
      <c r="CS305" s="336">
        <v>44033</v>
      </c>
      <c r="CT305" s="325" t="s">
        <v>905</v>
      </c>
      <c r="CU305" s="143">
        <v>1</v>
      </c>
      <c r="CV305" s="41">
        <f>WORKDAY(CQ305,10)</f>
        <v>44130</v>
      </c>
      <c r="CW305" s="41">
        <f ca="1">IF(CT305&gt;0,WORKDAY(CR305,10),"-")</f>
        <v>44043</v>
      </c>
      <c r="CX305" s="14"/>
      <c r="CY305" s="14"/>
      <c r="CZ305" s="41" t="str">
        <f>IF(CY305&gt;0,WORKDAY(CV305,10),"-")</f>
        <v>-</v>
      </c>
      <c r="DA305" s="41" t="str">
        <f>IF(CY305&gt;0,WORKDAY(CW305,10),"-")</f>
        <v>-</v>
      </c>
      <c r="DB305" s="14"/>
      <c r="DC305" s="14"/>
      <c r="DD305" s="143"/>
      <c r="DE305" s="41" t="str">
        <f>IF(DC305&gt;0,WORKDAY(CZ305,10),"-")</f>
        <v>-</v>
      </c>
      <c r="DF305" s="41" t="str">
        <f>IF(DC305&gt;0,WORKDAY(DA305,10),"-")</f>
        <v>-</v>
      </c>
      <c r="DG305" s="14"/>
      <c r="DH305" s="14"/>
      <c r="DI305" s="41" t="str">
        <f>IF(DH305&gt;0,WORKDAY(DE305,10),"-")</f>
        <v>-</v>
      </c>
      <c r="DJ305" s="41" t="str">
        <f>IF(DH305&gt;0,WORKDAY(DF305,10),"-")</f>
        <v>-</v>
      </c>
      <c r="DK305" s="14"/>
      <c r="DL305" s="14"/>
      <c r="DM305" s="143"/>
      <c r="DN305" s="41" t="str">
        <f>IF(DL305&gt;0,WORKDAY(DI305,10),"-")</f>
        <v>-</v>
      </c>
      <c r="DO305" s="41" t="str">
        <f>IF(DL305&gt;0,WORKDAY(DJ305,10),"-")</f>
        <v>-</v>
      </c>
      <c r="DP305" s="14"/>
      <c r="DQ305" s="14"/>
      <c r="DR305" s="41" t="str">
        <f>IF(DQ305&gt;0,WORKDAY(DN305,10),"-")</f>
        <v>-</v>
      </c>
      <c r="DS305" s="41" t="str">
        <f>IF(DQ305&gt;0,WORKDAY(DO305,10),"-")</f>
        <v>-</v>
      </c>
      <c r="DT305" s="14"/>
      <c r="DU305" s="14"/>
      <c r="DV305" s="205"/>
      <c r="DW305" s="41" t="str">
        <f>IF(DU305&gt;0,WORKDAY(DR305,10),"-")</f>
        <v>-</v>
      </c>
      <c r="DX305" s="41" t="str">
        <f>IF(DU305&gt;0,WORKDAY(DS305,10),"-")</f>
        <v>-</v>
      </c>
      <c r="DY305" s="14"/>
      <c r="DZ305" s="14"/>
      <c r="EA305" s="41" t="str">
        <f>IF(DZ305&gt;0,WORKDAY(DW305,10),"-")</f>
        <v>-</v>
      </c>
      <c r="EB305" s="41" t="str">
        <f>IF(DZ305&gt;0,WORKDAY(DX305,10),"-")</f>
        <v>-</v>
      </c>
      <c r="EC305" s="14"/>
      <c r="ED305" s="14"/>
      <c r="EE305" s="205"/>
      <c r="EF305" s="41" t="str">
        <f>IF(ED305&gt;0,WORKDAY(EA305,10),"-")</f>
        <v>-</v>
      </c>
      <c r="EG305" s="41" t="str">
        <f>IF(ED305&gt;0,WORKDAY(EB305,10),"-")</f>
        <v>-</v>
      </c>
      <c r="EH305" s="14"/>
      <c r="EI305" s="14"/>
      <c r="EJ305" s="41" t="str">
        <f>IF(EI305&gt;0,WORKDAY(EF305,10),"-")</f>
        <v>-</v>
      </c>
      <c r="EK305" s="41" t="str">
        <f>IF(EI305&gt;0,WORKDAY(EG305,10),"-")</f>
        <v>-</v>
      </c>
      <c r="EL305" s="14"/>
      <c r="EM305" s="14"/>
      <c r="EN305" s="205"/>
      <c r="EO305" s="41" t="str">
        <f>IF(EM305&gt;0,WORKDAY(EJ305,10),"-")</f>
        <v>-</v>
      </c>
      <c r="EP305" s="41" t="str">
        <f>IF(EM305&gt;0,WORKDAY(EK305,10),"-")</f>
        <v>-</v>
      </c>
      <c r="EQ305" s="14"/>
      <c r="ER305" s="14"/>
      <c r="ES305" s="41" t="str">
        <f>IF(ER305&gt;0,WORKDAY(EO305,10),"-")</f>
        <v>-</v>
      </c>
      <c r="ET305" s="41" t="str">
        <f>IF(ER305&gt;0,WORKDAY(EP305,10),"-")</f>
        <v>-</v>
      </c>
      <c r="EU305" s="14"/>
      <c r="EV305" s="14"/>
      <c r="EW305" s="205"/>
      <c r="EX305" s="41" t="str">
        <f>IF(EV305&gt;0,WORKDAY(ES305,10),"-")</f>
        <v>-</v>
      </c>
      <c r="EY305" s="41" t="str">
        <f>IF(EV305&gt;0,WORKDAY(ET305,10),"-")</f>
        <v>-</v>
      </c>
      <c r="EZ305" s="14"/>
      <c r="FA305" s="14"/>
      <c r="FB305" s="41" t="str">
        <f>IF(FA305&gt;0,WORKDAY(EX305,10),"-")</f>
        <v>-</v>
      </c>
      <c r="FC305" s="41" t="str">
        <f>IF(FA305&gt;0,WORKDAY(EY305,10),"-")</f>
        <v>-</v>
      </c>
      <c r="FD305" s="14"/>
      <c r="FE305" s="14"/>
      <c r="FF305" s="295"/>
      <c r="FG305" s="41">
        <v>43562</v>
      </c>
      <c r="FH305" s="41">
        <f ca="1">IF(BK305&gt;0,IF(DH305&gt;0,WORKDAY(DG305,20),IF(CY305&gt;0,WORKDAY(CX305,30),IF(CT305&gt;0,WORKDAY(CS305,40),FG305))),"-")</f>
        <v>44089</v>
      </c>
      <c r="FI305" s="14"/>
      <c r="FJ305" s="14"/>
      <c r="FK305" s="41" t="str">
        <f>IF(FJ305&gt;0,WORKDAY(FG305,10),"-")</f>
        <v>-</v>
      </c>
      <c r="FL305" s="41" t="str">
        <f>IF(FJ305&gt;0,WORKDAY(FH305,10),"-")</f>
        <v>-</v>
      </c>
      <c r="FM305" s="14"/>
      <c r="FN305" s="14"/>
      <c r="FO305" s="143"/>
      <c r="FP305" s="41">
        <v>43562</v>
      </c>
      <c r="FQ305" s="41" t="str">
        <f>IF(BT305&gt;0,IF(DQ305&gt;0,WORKDAY(DP305,20),IF(DH305&gt;0,WORKDAY(DG305,30),IF(DC305&gt;0,WORKDAY(DB305,40),FP305))),"-")</f>
        <v>-</v>
      </c>
      <c r="FR305" s="14"/>
      <c r="FS305" s="14"/>
      <c r="FT305" s="41" t="str">
        <f>IF(FS305&gt;0,WORKDAY(FP305,10),"-")</f>
        <v>-</v>
      </c>
      <c r="FU305" s="41" t="str">
        <f>IF(FS305&gt;0,WORKDAY(FQ305,10),"-")</f>
        <v>-</v>
      </c>
      <c r="FV305" s="14"/>
      <c r="FW305" s="14"/>
      <c r="FX305" s="143"/>
      <c r="FY305" s="41">
        <v>43562</v>
      </c>
      <c r="FZ305" s="41" t="str">
        <f>IF(CC305&gt;0,IF(DZ305&gt;0,WORKDAY(DY305,20),IF(DQ305&gt;0,WORKDAY(DP305,30),IF(DL305&gt;0,WORKDAY(DK305,40),FY305))),"-")</f>
        <v>-</v>
      </c>
      <c r="GA305" s="14"/>
      <c r="GB305" s="14"/>
      <c r="GC305" s="41" t="str">
        <f>IF(GB305&gt;0,WORKDAY(FY305,10),"-")</f>
        <v>-</v>
      </c>
      <c r="GD305" s="41" t="str">
        <f>IF(GB305&gt;0,WORKDAY(FZ305,10),"-")</f>
        <v>-</v>
      </c>
      <c r="GE305" s="14"/>
      <c r="GF305" s="14"/>
      <c r="GG305" s="205"/>
      <c r="GH305" s="41"/>
      <c r="GI305" s="41"/>
      <c r="GJ305" s="14"/>
      <c r="GK305" s="14"/>
      <c r="GL305" s="41" t="str">
        <f>IF(GK305&gt;0,WORKDAY(GH305,10),"-")</f>
        <v>-</v>
      </c>
      <c r="GM305" s="41" t="str">
        <f>IF(GK305&gt;0,WORKDAY(GI305,10),"-")</f>
        <v>-</v>
      </c>
      <c r="GN305" s="14"/>
      <c r="GO305" s="14"/>
      <c r="GP305" s="228"/>
      <c r="GQ305" s="295"/>
      <c r="GR305" s="295"/>
      <c r="GS305" s="295"/>
      <c r="GT305" s="295"/>
      <c r="GU305" s="295"/>
      <c r="GV305" s="295"/>
      <c r="GW305" s="295"/>
      <c r="GX305" s="295"/>
      <c r="GY305" s="295"/>
      <c r="GZ305" s="147"/>
      <c r="HA305" s="143">
        <f t="shared" ca="1" si="258"/>
        <v>1</v>
      </c>
      <c r="HB305" s="44">
        <f t="shared" ca="1" si="259"/>
        <v>1.3819095477386936E-3</v>
      </c>
      <c r="HC305" s="44">
        <f t="shared" ca="1" si="285"/>
        <v>2.5125628140703518E-3</v>
      </c>
      <c r="HD305" s="44">
        <f t="shared" ca="1" si="261"/>
        <v>2.2357723577235778E-3</v>
      </c>
      <c r="HE305" s="44">
        <f t="shared" ca="1" si="262"/>
        <v>4.0650406504065045E-3</v>
      </c>
      <c r="HF305" s="44"/>
      <c r="HG305" s="44"/>
      <c r="HH305" s="261"/>
      <c r="HI305" s="14" t="str">
        <f t="shared" si="263"/>
        <v>GA</v>
      </c>
      <c r="HJ305" s="41">
        <f t="shared" si="264"/>
        <v>44001</v>
      </c>
      <c r="HK305" s="267" t="str">
        <f t="shared" si="265"/>
        <v>A1</v>
      </c>
      <c r="HL305" s="268" t="str">
        <f t="shared" si="266"/>
        <v>0055-P2-GA1-CPC-TRM-00506</v>
      </c>
      <c r="HM305" s="320">
        <v>1</v>
      </c>
      <c r="HN305" t="s">
        <v>847</v>
      </c>
      <c r="HO305" s="351">
        <f t="shared" si="267"/>
        <v>1</v>
      </c>
      <c r="HP305" s="351" t="str">
        <f t="shared" si="268"/>
        <v>не выгружено 00</v>
      </c>
      <c r="HQ305" s="351" t="str">
        <f t="shared" si="269"/>
        <v>выгружено A1</v>
      </c>
      <c r="HR305" s="351">
        <f t="shared" si="270"/>
        <v>1</v>
      </c>
      <c r="HS305" s="351" t="b">
        <f t="shared" si="271"/>
        <v>0</v>
      </c>
      <c r="HT305" s="351" t="str">
        <f t="shared" si="272"/>
        <v>Выпустить в 00</v>
      </c>
      <c r="HU305" s="351" t="str">
        <f t="shared" si="273"/>
        <v>0055-P2-CPC-GA1-TRM-00409</v>
      </c>
      <c r="HV305" s="351">
        <f t="shared" si="274"/>
        <v>44001</v>
      </c>
      <c r="HW305" s="351" t="str">
        <f t="shared" si="275"/>
        <v>0055-P2-CPC-GA1-TRM-00409</v>
      </c>
      <c r="HX305" s="351">
        <f t="shared" si="276"/>
        <v>44033</v>
      </c>
      <c r="HY305" s="364"/>
      <c r="HZ305" s="361" t="str">
        <f t="shared" si="277"/>
        <v>выгружено</v>
      </c>
      <c r="IA305" s="361" t="str">
        <f t="shared" si="278"/>
        <v>A1</v>
      </c>
      <c r="IB305" s="361">
        <f t="shared" si="279"/>
        <v>1</v>
      </c>
      <c r="IC305" s="361">
        <f t="shared" si="280"/>
        <v>1</v>
      </c>
      <c r="ID305" s="351" t="str">
        <f t="shared" si="281"/>
        <v>1</v>
      </c>
      <c r="IE305" s="351" t="s">
        <v>894</v>
      </c>
      <c r="IF305" s="356">
        <v>1</v>
      </c>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row>
    <row r="306" spans="1:287" s="1" customFormat="1" ht="42.75" customHeight="1">
      <c r="A306" s="15"/>
      <c r="B306" s="31" t="s">
        <v>164</v>
      </c>
      <c r="C306" s="31" t="s">
        <v>165</v>
      </c>
      <c r="D306" s="14"/>
      <c r="E306" s="14"/>
      <c r="F306" s="14"/>
      <c r="G306" s="14"/>
      <c r="H306" s="14" t="s">
        <v>723</v>
      </c>
      <c r="I306" s="14" t="s">
        <v>724</v>
      </c>
      <c r="J306" s="14"/>
      <c r="K306" s="14"/>
      <c r="L306" s="14"/>
      <c r="M306" s="14"/>
      <c r="N306" s="14"/>
      <c r="O306" s="14"/>
      <c r="P306" s="14" t="s">
        <v>729</v>
      </c>
      <c r="Q306" s="14" t="s">
        <v>730</v>
      </c>
      <c r="R306" s="14" t="s">
        <v>211</v>
      </c>
      <c r="S306" s="14" t="s">
        <v>394</v>
      </c>
      <c r="T306" s="14" t="s">
        <v>407</v>
      </c>
      <c r="U306" s="14" t="s">
        <v>166</v>
      </c>
      <c r="V306" s="14"/>
      <c r="W306" s="31" t="str">
        <f>CONCATENATE(X306,"-",Y306,"-",Z306,AA306,,AB306,"-",AC306)</f>
        <v>4-20-JEMC-0002</v>
      </c>
      <c r="X306" s="31">
        <v>4</v>
      </c>
      <c r="Y306" s="31" t="s">
        <v>197</v>
      </c>
      <c r="Z306" s="31" t="s">
        <v>186</v>
      </c>
      <c r="AA306" s="31" t="s">
        <v>333</v>
      </c>
      <c r="AB306" s="31"/>
      <c r="AC306" s="31" t="s">
        <v>198</v>
      </c>
      <c r="AD306" s="14"/>
      <c r="AE306" s="31">
        <v>3</v>
      </c>
      <c r="AF306" s="31" t="s">
        <v>189</v>
      </c>
      <c r="AG306" s="31" t="s">
        <v>197</v>
      </c>
      <c r="AH306" s="31">
        <v>401</v>
      </c>
      <c r="AI306" s="31" t="s">
        <v>226</v>
      </c>
      <c r="AJ306" s="14"/>
      <c r="AK306" s="14"/>
      <c r="AL306" s="14" t="s">
        <v>130</v>
      </c>
      <c r="AM306" s="14"/>
      <c r="AN306" s="14" t="s">
        <v>178</v>
      </c>
      <c r="AO306" s="14" t="str">
        <f>CONCATENATE("0055-",B306,"-",C306,"-","4",".",AE306,".",AF306,".",AG306,".",AH306,"-",AL306,".",AN306,"-",AI306)</f>
        <v>0055-CPC-GA1-4.3.3.20.401-ASK1.SB-0004</v>
      </c>
      <c r="AP306" s="14" t="str">
        <f>CONCATENATE("0055-",B306,"-",C306,"-","4",".",AE306,".",AF306,".",AG306,".",AH306,"-",AL306,"-",AN306,"-",AI306,"_",BD306,"_",U306)</f>
        <v>0055-CPC-GA1-4.3.3.20.401-ASK1-SB-0004_A1_ER</v>
      </c>
      <c r="AQ306" s="21" t="s">
        <v>427</v>
      </c>
      <c r="AR306" s="21" t="s">
        <v>639</v>
      </c>
      <c r="AS306" s="21"/>
      <c r="AT306" s="21"/>
      <c r="AU306" s="21" t="s">
        <v>352</v>
      </c>
      <c r="AV306" s="21" t="s">
        <v>368</v>
      </c>
      <c r="AW306" s="21" t="str">
        <f>CONCATENATE(AQ306," ",AS306,CHAR(10),W306,CHAR(10),AU306)</f>
        <v>AUCS Marshalling Cabinet 
4-20-JEMC-0002
Electrical circuits</v>
      </c>
      <c r="AX306" s="21" t="str">
        <f>CONCATENATE(AR306," ",AT306,CHAR(10),W306,CHAR(10),AV306)</f>
        <v>Шкаф кроссовый АСУ Э 
4-20-JEMC-0002
Схема электрическая принципиальная</v>
      </c>
      <c r="AY306" s="14"/>
      <c r="AZ306" s="14" t="s">
        <v>798</v>
      </c>
      <c r="BA306" s="14" t="s">
        <v>529</v>
      </c>
      <c r="BB306" s="14" t="str">
        <f t="shared" si="286"/>
        <v>A1</v>
      </c>
      <c r="BC306" s="14" t="str">
        <f t="shared" si="290"/>
        <v>IFR</v>
      </c>
      <c r="BD306" s="14" t="str">
        <f>BB306</f>
        <v>A1</v>
      </c>
      <c r="BE306" s="14"/>
      <c r="BF306" s="14"/>
      <c r="BG306" s="20"/>
      <c r="BH306" s="14"/>
      <c r="BI306" s="14"/>
      <c r="BJ306" s="336">
        <v>44088</v>
      </c>
      <c r="BK306" s="336">
        <f ca="1">IF(BM306&gt;0,BL306,IF(BJ306&lt;TODAY(),TODAY()+10,BJ306))</f>
        <v>44001</v>
      </c>
      <c r="BL306" s="41">
        <v>44001</v>
      </c>
      <c r="BM306" s="14" t="s">
        <v>871</v>
      </c>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336">
        <f>WORKDAY(BJ306,20)</f>
        <v>44116</v>
      </c>
      <c r="CR306" s="336">
        <f ca="1">IF(BM306&gt;0,WORKDAY(BK306,20),"-")</f>
        <v>44029</v>
      </c>
      <c r="CS306" s="336">
        <v>44033</v>
      </c>
      <c r="CT306" s="325" t="s">
        <v>905</v>
      </c>
      <c r="CU306" s="143">
        <v>1</v>
      </c>
      <c r="CV306" s="41">
        <f>WORKDAY(CQ306,10)</f>
        <v>44130</v>
      </c>
      <c r="CW306" s="41">
        <f ca="1">IF(CT306&gt;0,WORKDAY(CR306,10),"-")</f>
        <v>44043</v>
      </c>
      <c r="CX306" s="14"/>
      <c r="CY306" s="14"/>
      <c r="CZ306" s="41" t="str">
        <f>IF(CY306&gt;0,WORKDAY(CV306,10),"-")</f>
        <v>-</v>
      </c>
      <c r="DA306" s="41" t="str">
        <f>IF(CY306&gt;0,WORKDAY(CW306,10),"-")</f>
        <v>-</v>
      </c>
      <c r="DB306" s="14"/>
      <c r="DC306" s="14"/>
      <c r="DD306" s="143"/>
      <c r="DE306" s="41" t="str">
        <f>IF(DC306&gt;0,WORKDAY(CZ306,10),"-")</f>
        <v>-</v>
      </c>
      <c r="DF306" s="41" t="str">
        <f>IF(DC306&gt;0,WORKDAY(DA306,10),"-")</f>
        <v>-</v>
      </c>
      <c r="DG306" s="14"/>
      <c r="DH306" s="14"/>
      <c r="DI306" s="41" t="str">
        <f>IF(DH306&gt;0,WORKDAY(DE306,10),"-")</f>
        <v>-</v>
      </c>
      <c r="DJ306" s="41" t="str">
        <f>IF(DH306&gt;0,WORKDAY(DF306,10),"-")</f>
        <v>-</v>
      </c>
      <c r="DK306" s="14"/>
      <c r="DL306" s="14"/>
      <c r="DM306" s="143"/>
      <c r="DN306" s="41" t="str">
        <f>IF(DL306&gt;0,WORKDAY(DI306,10),"-")</f>
        <v>-</v>
      </c>
      <c r="DO306" s="41" t="str">
        <f>IF(DL306&gt;0,WORKDAY(DJ306,10),"-")</f>
        <v>-</v>
      </c>
      <c r="DP306" s="14"/>
      <c r="DQ306" s="14"/>
      <c r="DR306" s="41" t="str">
        <f>IF(DQ306&gt;0,WORKDAY(DN306,10),"-")</f>
        <v>-</v>
      </c>
      <c r="DS306" s="41" t="str">
        <f>IF(DQ306&gt;0,WORKDAY(DO306,10),"-")</f>
        <v>-</v>
      </c>
      <c r="DT306" s="14"/>
      <c r="DU306" s="14"/>
      <c r="DV306" s="205"/>
      <c r="DW306" s="41" t="str">
        <f>IF(DU306&gt;0,WORKDAY(DR306,10),"-")</f>
        <v>-</v>
      </c>
      <c r="DX306" s="41" t="str">
        <f>IF(DU306&gt;0,WORKDAY(DS306,10),"-")</f>
        <v>-</v>
      </c>
      <c r="DY306" s="14"/>
      <c r="DZ306" s="14"/>
      <c r="EA306" s="41" t="str">
        <f>IF(DZ306&gt;0,WORKDAY(DW306,10),"-")</f>
        <v>-</v>
      </c>
      <c r="EB306" s="41" t="str">
        <f>IF(DZ306&gt;0,WORKDAY(DX306,10),"-")</f>
        <v>-</v>
      </c>
      <c r="EC306" s="14"/>
      <c r="ED306" s="14"/>
      <c r="EE306" s="205"/>
      <c r="EF306" s="41" t="str">
        <f>IF(ED306&gt;0,WORKDAY(EA306,10),"-")</f>
        <v>-</v>
      </c>
      <c r="EG306" s="41" t="str">
        <f>IF(ED306&gt;0,WORKDAY(EB306,10),"-")</f>
        <v>-</v>
      </c>
      <c r="EH306" s="14"/>
      <c r="EI306" s="14"/>
      <c r="EJ306" s="41" t="str">
        <f>IF(EI306&gt;0,WORKDAY(EF306,10),"-")</f>
        <v>-</v>
      </c>
      <c r="EK306" s="41" t="str">
        <f>IF(EI306&gt;0,WORKDAY(EG306,10),"-")</f>
        <v>-</v>
      </c>
      <c r="EL306" s="14"/>
      <c r="EM306" s="14"/>
      <c r="EN306" s="205"/>
      <c r="EO306" s="41" t="str">
        <f>IF(EM306&gt;0,WORKDAY(EJ306,10),"-")</f>
        <v>-</v>
      </c>
      <c r="EP306" s="41" t="str">
        <f>IF(EM306&gt;0,WORKDAY(EK306,10),"-")</f>
        <v>-</v>
      </c>
      <c r="EQ306" s="14"/>
      <c r="ER306" s="14"/>
      <c r="ES306" s="41" t="str">
        <f>IF(ER306&gt;0,WORKDAY(EO306,10),"-")</f>
        <v>-</v>
      </c>
      <c r="ET306" s="41" t="str">
        <f>IF(ER306&gt;0,WORKDAY(EP306,10),"-")</f>
        <v>-</v>
      </c>
      <c r="EU306" s="14"/>
      <c r="EV306" s="14"/>
      <c r="EW306" s="205"/>
      <c r="EX306" s="41" t="str">
        <f>IF(EV306&gt;0,WORKDAY(ES306,10),"-")</f>
        <v>-</v>
      </c>
      <c r="EY306" s="41" t="str">
        <f>IF(EV306&gt;0,WORKDAY(ET306,10),"-")</f>
        <v>-</v>
      </c>
      <c r="EZ306" s="14"/>
      <c r="FA306" s="14"/>
      <c r="FB306" s="41" t="str">
        <f>IF(FA306&gt;0,WORKDAY(EX306,10),"-")</f>
        <v>-</v>
      </c>
      <c r="FC306" s="41" t="str">
        <f>IF(FA306&gt;0,WORKDAY(EY306,10),"-")</f>
        <v>-</v>
      </c>
      <c r="FD306" s="14"/>
      <c r="FE306" s="14"/>
      <c r="FF306" s="295"/>
      <c r="FG306" s="41">
        <v>43562</v>
      </c>
      <c r="FH306" s="41">
        <f ca="1">IF(BK306&gt;0,IF(DH306&gt;0,WORKDAY(DG306,20),IF(CY306&gt;0,WORKDAY(CX306,30),IF(CT306&gt;0,WORKDAY(CS306,40),FG306))),"-")</f>
        <v>44089</v>
      </c>
      <c r="FI306" s="14"/>
      <c r="FJ306" s="14"/>
      <c r="FK306" s="41" t="str">
        <f>IF(FJ306&gt;0,WORKDAY(FG306,10),"-")</f>
        <v>-</v>
      </c>
      <c r="FL306" s="41" t="str">
        <f>IF(FJ306&gt;0,WORKDAY(FH306,10),"-")</f>
        <v>-</v>
      </c>
      <c r="FM306" s="14"/>
      <c r="FN306" s="14"/>
      <c r="FO306" s="143"/>
      <c r="FP306" s="41">
        <v>43562</v>
      </c>
      <c r="FQ306" s="14">
        <v>43636</v>
      </c>
      <c r="FR306" s="14"/>
      <c r="FS306" s="14"/>
      <c r="FT306" s="41" t="str">
        <f>IF(FS306&gt;0,WORKDAY(FP306,10),"-")</f>
        <v>-</v>
      </c>
      <c r="FU306" s="41" t="str">
        <f>IF(FS306&gt;0,WORKDAY(FQ306,10),"-")</f>
        <v>-</v>
      </c>
      <c r="FV306" s="14"/>
      <c r="FW306" s="14"/>
      <c r="FX306" s="143"/>
      <c r="FY306" s="41">
        <v>43562</v>
      </c>
      <c r="FZ306" s="41" t="str">
        <f>IF(CC306&gt;0,IF(DZ306&gt;0,WORKDAY(DY306,20),IF(DQ306&gt;0,WORKDAY(DP306,30),IF(DL306&gt;0,WORKDAY(DK306,40),FY306))),"-")</f>
        <v>-</v>
      </c>
      <c r="GA306" s="14"/>
      <c r="GB306" s="14"/>
      <c r="GC306" s="41" t="str">
        <f>IF(GB306&gt;0,WORKDAY(FY306,10),"-")</f>
        <v>-</v>
      </c>
      <c r="GD306" s="41" t="str">
        <f>IF(GB306&gt;0,WORKDAY(FZ306,10),"-")</f>
        <v>-</v>
      </c>
      <c r="GE306" s="14"/>
      <c r="GF306" s="14"/>
      <c r="GG306" s="205"/>
      <c r="GH306" s="41"/>
      <c r="GI306" s="41"/>
      <c r="GJ306" s="14"/>
      <c r="GK306" s="14"/>
      <c r="GL306" s="41" t="str">
        <f>IF(GK306&gt;0,WORKDAY(GH306,10),"-")</f>
        <v>-</v>
      </c>
      <c r="GM306" s="41" t="str">
        <f>IF(GK306&gt;0,WORKDAY(GI306,10),"-")</f>
        <v>-</v>
      </c>
      <c r="GN306" s="14"/>
      <c r="GO306" s="14"/>
      <c r="GP306" s="228"/>
      <c r="GQ306" s="295"/>
      <c r="GR306" s="295"/>
      <c r="GS306" s="295"/>
      <c r="GT306" s="295"/>
      <c r="GU306" s="295"/>
      <c r="GV306" s="295"/>
      <c r="GW306" s="295"/>
      <c r="GX306" s="295"/>
      <c r="GY306" s="295"/>
      <c r="GZ306" s="147"/>
      <c r="HA306" s="143">
        <f t="shared" ca="1" si="258"/>
        <v>1</v>
      </c>
      <c r="HB306" s="44">
        <f t="shared" ca="1" si="259"/>
        <v>1.3819095477386936E-3</v>
      </c>
      <c r="HC306" s="44">
        <f t="shared" ca="1" si="285"/>
        <v>2.5125628140703518E-3</v>
      </c>
      <c r="HD306" s="44">
        <f t="shared" ca="1" si="261"/>
        <v>2.2357723577235778E-3</v>
      </c>
      <c r="HE306" s="44">
        <f t="shared" ca="1" si="262"/>
        <v>4.0650406504065045E-3</v>
      </c>
      <c r="HF306" s="44"/>
      <c r="HG306" s="44"/>
      <c r="HH306" s="261"/>
      <c r="HI306" s="14" t="str">
        <f t="shared" si="263"/>
        <v>GA</v>
      </c>
      <c r="HJ306" s="41">
        <f t="shared" si="264"/>
        <v>44001</v>
      </c>
      <c r="HK306" s="267" t="str">
        <f t="shared" si="265"/>
        <v>A1</v>
      </c>
      <c r="HL306" s="268" t="str">
        <f t="shared" si="266"/>
        <v>0055-P2-GA1-CPC-TRM-00506</v>
      </c>
      <c r="HM306" s="320">
        <v>1</v>
      </c>
      <c r="HN306" t="s">
        <v>847</v>
      </c>
      <c r="HO306" s="351">
        <f t="shared" si="267"/>
        <v>1</v>
      </c>
      <c r="HP306" s="351" t="str">
        <f t="shared" si="268"/>
        <v>не выгружено 00</v>
      </c>
      <c r="HQ306" s="351" t="str">
        <f t="shared" si="269"/>
        <v>выгружено A1</v>
      </c>
      <c r="HR306" s="351">
        <f t="shared" si="270"/>
        <v>1</v>
      </c>
      <c r="HS306" s="351" t="b">
        <f t="shared" si="271"/>
        <v>0</v>
      </c>
      <c r="HT306" s="351" t="str">
        <f t="shared" si="272"/>
        <v>Выпустить в 00</v>
      </c>
      <c r="HU306" s="351" t="str">
        <f t="shared" si="273"/>
        <v>0055-P2-CPC-GA1-TRM-00409</v>
      </c>
      <c r="HV306" s="351">
        <f t="shared" si="274"/>
        <v>44001</v>
      </c>
      <c r="HW306" s="351" t="str">
        <f t="shared" si="275"/>
        <v>0055-P2-CPC-GA1-TRM-00409</v>
      </c>
      <c r="HX306" s="351">
        <f t="shared" si="276"/>
        <v>44033</v>
      </c>
      <c r="HY306" s="364"/>
      <c r="HZ306" s="361" t="str">
        <f t="shared" si="277"/>
        <v>выгружено</v>
      </c>
      <c r="IA306" s="361" t="str">
        <f t="shared" si="278"/>
        <v>A1</v>
      </c>
      <c r="IB306" s="361">
        <f t="shared" si="279"/>
        <v>1</v>
      </c>
      <c r="IC306" s="361">
        <f t="shared" si="280"/>
        <v>1</v>
      </c>
      <c r="ID306" s="351" t="str">
        <f t="shared" si="281"/>
        <v>1</v>
      </c>
      <c r="IE306" s="351" t="s">
        <v>894</v>
      </c>
      <c r="IF306" s="356">
        <v>1</v>
      </c>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row>
    <row r="307" spans="1:287" s="1" customFormat="1" ht="42.75" customHeight="1">
      <c r="A307" s="15"/>
      <c r="B307" s="31" t="s">
        <v>164</v>
      </c>
      <c r="C307" s="31" t="s">
        <v>165</v>
      </c>
      <c r="D307" s="14"/>
      <c r="E307" s="14"/>
      <c r="F307" s="14"/>
      <c r="G307" s="14"/>
      <c r="H307" s="14" t="s">
        <v>723</v>
      </c>
      <c r="I307" s="14" t="s">
        <v>724</v>
      </c>
      <c r="J307" s="14"/>
      <c r="K307" s="14"/>
      <c r="L307" s="14"/>
      <c r="M307" s="14"/>
      <c r="N307" s="14"/>
      <c r="O307" s="14"/>
      <c r="P307" s="14" t="s">
        <v>729</v>
      </c>
      <c r="Q307" s="14" t="s">
        <v>730</v>
      </c>
      <c r="R307" s="14" t="s">
        <v>211</v>
      </c>
      <c r="S307" s="14" t="s">
        <v>394</v>
      </c>
      <c r="T307" s="14" t="s">
        <v>407</v>
      </c>
      <c r="U307" s="14" t="s">
        <v>166</v>
      </c>
      <c r="V307" s="14"/>
      <c r="W307" s="31" t="str">
        <f>CONCATENATE(X307,"-",Y307,"-",Z307,AA307,,AB307,"-",AC307)</f>
        <v>4-20-JEMC-0002</v>
      </c>
      <c r="X307" s="31">
        <v>4</v>
      </c>
      <c r="Y307" s="31" t="s">
        <v>197</v>
      </c>
      <c r="Z307" s="31" t="s">
        <v>186</v>
      </c>
      <c r="AA307" s="31" t="s">
        <v>333</v>
      </c>
      <c r="AB307" s="31"/>
      <c r="AC307" s="31" t="s">
        <v>198</v>
      </c>
      <c r="AD307" s="14"/>
      <c r="AE307" s="31">
        <v>3</v>
      </c>
      <c r="AF307" s="31" t="s">
        <v>189</v>
      </c>
      <c r="AG307" s="31" t="s">
        <v>197</v>
      </c>
      <c r="AH307" s="31">
        <v>401</v>
      </c>
      <c r="AI307" s="31" t="s">
        <v>226</v>
      </c>
      <c r="AJ307" s="14"/>
      <c r="AK307" s="14"/>
      <c r="AL307" s="14" t="s">
        <v>130</v>
      </c>
      <c r="AM307" s="14"/>
      <c r="AN307" s="14" t="s">
        <v>675</v>
      </c>
      <c r="AO307" s="14" t="str">
        <f>CONCATENATE("0055-",B307,"-",C307,"-","4",".",AE307,".",AF307,".",AG307,".",AH307,"-",AL307,".",AN307,"-",AI307)</f>
        <v>0055-CPC-GA1-4.3.3.20.401-ASK1.JH-0004</v>
      </c>
      <c r="AP307" s="14" t="str">
        <f>CONCATENATE("0055-",B307,"-",C307,"-","4",".",AE307,".",AF307,".",AG307,".",AH307,"-",AL307,"-",AN307,"-",AI307,"_",BD307,"_",U307)</f>
        <v>0055-CPC-GA1-4.3.3.20.401-ASK1-JH-0004_00_ER</v>
      </c>
      <c r="AQ307" s="21" t="s">
        <v>427</v>
      </c>
      <c r="AR307" s="21" t="s">
        <v>639</v>
      </c>
      <c r="AS307" s="21"/>
      <c r="AT307" s="21"/>
      <c r="AU307" s="21" t="s">
        <v>315</v>
      </c>
      <c r="AV307" s="21" t="s">
        <v>316</v>
      </c>
      <c r="AW307" s="21" t="str">
        <f>CONCATENATE(AQ307," ",AS307,CHAR(10),W307,CHAR(10),AU307)</f>
        <v>AUCS Marshalling Cabinet 
4-20-JEMC-0002
Passport</v>
      </c>
      <c r="AX307" s="21" t="str">
        <f>CONCATENATE(AR307," ",AT307,CHAR(10),W307,CHAR(10),AV307)</f>
        <v>Шкаф кроссовый АСУ Э 
4-20-JEMC-0002
Паспорт</v>
      </c>
      <c r="AY307" s="14"/>
      <c r="AZ307" s="14" t="s">
        <v>798</v>
      </c>
      <c r="BA307" s="14" t="s">
        <v>600</v>
      </c>
      <c r="BB307" s="14" t="str">
        <f t="shared" si="286"/>
        <v>00</v>
      </c>
      <c r="BC307" s="14" t="str">
        <f t="shared" si="290"/>
        <v>IFU</v>
      </c>
      <c r="BD307" s="14" t="str">
        <f>BB307</f>
        <v>00</v>
      </c>
      <c r="BE307" s="14"/>
      <c r="BF307" s="14"/>
      <c r="BG307" s="20"/>
      <c r="BH307" s="14"/>
      <c r="BI307" s="14"/>
      <c r="BJ307" s="336">
        <v>44088</v>
      </c>
      <c r="BK307" s="336">
        <f ca="1">IF(BM307&gt;0,BL307,IF(BJ307&lt;TODAY(),TODAY()+10,BJ307))</f>
        <v>43997</v>
      </c>
      <c r="BL307" s="41">
        <v>43997</v>
      </c>
      <c r="BM307" s="14" t="s">
        <v>866</v>
      </c>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336">
        <f>WORKDAY(BJ307,20)</f>
        <v>44116</v>
      </c>
      <c r="CR307" s="336">
        <f ca="1">IF(BM307&gt;0,WORKDAY(BK307,20),"-")</f>
        <v>44025</v>
      </c>
      <c r="CS307" s="336">
        <v>44013</v>
      </c>
      <c r="CT307" s="325" t="s">
        <v>903</v>
      </c>
      <c r="CU307" s="143">
        <v>3</v>
      </c>
      <c r="CV307" s="41">
        <f>WORKDAY(CQ307,10)</f>
        <v>44130</v>
      </c>
      <c r="CW307" s="41">
        <f ca="1">IF(CT307&gt;0,WORKDAY(CR307,10),"-")</f>
        <v>44039</v>
      </c>
      <c r="CX307" s="14"/>
      <c r="CY307" s="14"/>
      <c r="CZ307" s="41" t="str">
        <f>IF(CY307&gt;0,WORKDAY(CV307,10),"-")</f>
        <v>-</v>
      </c>
      <c r="DA307" s="41" t="str">
        <f>IF(CY307&gt;0,WORKDAY(CW307,10),"-")</f>
        <v>-</v>
      </c>
      <c r="DB307" s="14"/>
      <c r="DC307" s="14"/>
      <c r="DD307" s="143"/>
      <c r="DE307" s="41" t="str">
        <f>IF(DC307&gt;0,WORKDAY(CZ307,10),"-")</f>
        <v>-</v>
      </c>
      <c r="DF307" s="41" t="str">
        <f>IF(DC307&gt;0,WORKDAY(DA307,10),"-")</f>
        <v>-</v>
      </c>
      <c r="DG307" s="14"/>
      <c r="DH307" s="14"/>
      <c r="DI307" s="41" t="str">
        <f>IF(DH307&gt;0,WORKDAY(DE307,10),"-")</f>
        <v>-</v>
      </c>
      <c r="DJ307" s="41" t="str">
        <f>IF(DH307&gt;0,WORKDAY(DF307,10),"-")</f>
        <v>-</v>
      </c>
      <c r="DK307" s="14"/>
      <c r="DL307" s="14"/>
      <c r="DM307" s="143"/>
      <c r="DN307" s="41" t="str">
        <f>IF(DL307&gt;0,WORKDAY(DI307,10),"-")</f>
        <v>-</v>
      </c>
      <c r="DO307" s="41" t="str">
        <f>IF(DL307&gt;0,WORKDAY(DJ307,10),"-")</f>
        <v>-</v>
      </c>
      <c r="DP307" s="14"/>
      <c r="DQ307" s="14"/>
      <c r="DR307" s="41" t="str">
        <f>IF(DQ307&gt;0,WORKDAY(DN307,10),"-")</f>
        <v>-</v>
      </c>
      <c r="DS307" s="41" t="str">
        <f>IF(DQ307&gt;0,WORKDAY(DO307,10),"-")</f>
        <v>-</v>
      </c>
      <c r="DT307" s="14"/>
      <c r="DU307" s="14"/>
      <c r="DV307" s="205"/>
      <c r="DW307" s="41" t="str">
        <f>IF(DU307&gt;0,WORKDAY(DR307,10),"-")</f>
        <v>-</v>
      </c>
      <c r="DX307" s="41" t="str">
        <f>IF(DU307&gt;0,WORKDAY(DS307,10),"-")</f>
        <v>-</v>
      </c>
      <c r="DY307" s="14"/>
      <c r="DZ307" s="14"/>
      <c r="EA307" s="41" t="str">
        <f>IF(DZ307&gt;0,WORKDAY(DW307,10),"-")</f>
        <v>-</v>
      </c>
      <c r="EB307" s="41" t="str">
        <f>IF(DZ307&gt;0,WORKDAY(DX307,10),"-")</f>
        <v>-</v>
      </c>
      <c r="EC307" s="14"/>
      <c r="ED307" s="14"/>
      <c r="EE307" s="205"/>
      <c r="EF307" s="41" t="str">
        <f>IF(ED307&gt;0,WORKDAY(EA307,10),"-")</f>
        <v>-</v>
      </c>
      <c r="EG307" s="41" t="str">
        <f>IF(ED307&gt;0,WORKDAY(EB307,10),"-")</f>
        <v>-</v>
      </c>
      <c r="EH307" s="14"/>
      <c r="EI307" s="14"/>
      <c r="EJ307" s="41" t="str">
        <f>IF(EI307&gt;0,WORKDAY(EF307,10),"-")</f>
        <v>-</v>
      </c>
      <c r="EK307" s="41" t="str">
        <f>IF(EI307&gt;0,WORKDAY(EG307,10),"-")</f>
        <v>-</v>
      </c>
      <c r="EL307" s="14"/>
      <c r="EM307" s="14"/>
      <c r="EN307" s="205"/>
      <c r="EO307" s="41" t="str">
        <f>IF(EM307&gt;0,WORKDAY(EJ307,10),"-")</f>
        <v>-</v>
      </c>
      <c r="EP307" s="41" t="str">
        <f>IF(EM307&gt;0,WORKDAY(EK307,10),"-")</f>
        <v>-</v>
      </c>
      <c r="EQ307" s="14"/>
      <c r="ER307" s="14"/>
      <c r="ES307" s="41" t="str">
        <f>IF(ER307&gt;0,WORKDAY(EO307,10),"-")</f>
        <v>-</v>
      </c>
      <c r="ET307" s="41" t="str">
        <f>IF(ER307&gt;0,WORKDAY(EP307,10),"-")</f>
        <v>-</v>
      </c>
      <c r="EU307" s="14"/>
      <c r="EV307" s="14"/>
      <c r="EW307" s="205"/>
      <c r="EX307" s="41" t="str">
        <f>IF(EV307&gt;0,WORKDAY(ES307,10),"-")</f>
        <v>-</v>
      </c>
      <c r="EY307" s="41" t="str">
        <f>IF(EV307&gt;0,WORKDAY(ET307,10),"-")</f>
        <v>-</v>
      </c>
      <c r="EZ307" s="14"/>
      <c r="FA307" s="14"/>
      <c r="FB307" s="41" t="str">
        <f>IF(FA307&gt;0,WORKDAY(EX307,10),"-")</f>
        <v>-</v>
      </c>
      <c r="FC307" s="41" t="str">
        <f>IF(FA307&gt;0,WORKDAY(EY307,10),"-")</f>
        <v>-</v>
      </c>
      <c r="FD307" s="14"/>
      <c r="FE307" s="14"/>
      <c r="FF307" s="295"/>
      <c r="FG307" s="41">
        <v>43562</v>
      </c>
      <c r="FH307" s="41">
        <f ca="1">IF(BK307&gt;0,IF(DH307&gt;0,WORKDAY(DG307,20),IF(CY307&gt;0,WORKDAY(CX307,30),IF(CT307&gt;0,WORKDAY(CS307,40),FG307))),"-")</f>
        <v>44069</v>
      </c>
      <c r="FI307" s="14">
        <v>44088</v>
      </c>
      <c r="FJ307" s="14" t="s">
        <v>924</v>
      </c>
      <c r="FK307" s="41">
        <f>IF(FJ307&gt;0,WORKDAY(FG307,10),"-")</f>
        <v>43574</v>
      </c>
      <c r="FL307" s="41">
        <f ca="1">IF(FJ307&gt;0,WORKDAY(FH307,10),"-")</f>
        <v>44083</v>
      </c>
      <c r="FM307" s="14"/>
      <c r="FN307" s="14"/>
      <c r="FO307" s="143"/>
      <c r="FP307" s="41">
        <v>43562</v>
      </c>
      <c r="FQ307" s="41" t="str">
        <f>IF(BT307&gt;0,IF(DQ307&gt;0,WORKDAY(DP307,20),IF(DH307&gt;0,WORKDAY(DG307,30),IF(DC307&gt;0,WORKDAY(DB307,40),FP307))),"-")</f>
        <v>-</v>
      </c>
      <c r="FR307" s="14"/>
      <c r="FS307" s="14"/>
      <c r="FT307" s="41" t="str">
        <f>IF(FS307&gt;0,WORKDAY(FP307,10),"-")</f>
        <v>-</v>
      </c>
      <c r="FU307" s="41" t="str">
        <f>IF(FS307&gt;0,WORKDAY(FQ307,10),"-")</f>
        <v>-</v>
      </c>
      <c r="FV307" s="14"/>
      <c r="FW307" s="14"/>
      <c r="FX307" s="143"/>
      <c r="FY307" s="41">
        <v>43562</v>
      </c>
      <c r="FZ307" s="41" t="str">
        <f>IF(CC307&gt;0,IF(DZ307&gt;0,WORKDAY(DY307,20),IF(DQ307&gt;0,WORKDAY(DP307,30),IF(DL307&gt;0,WORKDAY(DK307,40),FY307))),"-")</f>
        <v>-</v>
      </c>
      <c r="GA307" s="14"/>
      <c r="GB307" s="14"/>
      <c r="GC307" s="41" t="str">
        <f>IF(GB307&gt;0,WORKDAY(FY307,10),"-")</f>
        <v>-</v>
      </c>
      <c r="GD307" s="41" t="str">
        <f>IF(GB307&gt;0,WORKDAY(FZ307,10),"-")</f>
        <v>-</v>
      </c>
      <c r="GE307" s="14"/>
      <c r="GF307" s="14"/>
      <c r="GG307" s="205"/>
      <c r="GH307" s="41"/>
      <c r="GI307" s="41"/>
      <c r="GJ307" s="14"/>
      <c r="GK307" s="14"/>
      <c r="GL307" s="41" t="str">
        <f>IF(GK307&gt;0,WORKDAY(GH307,10),"-")</f>
        <v>-</v>
      </c>
      <c r="GM307" s="41" t="str">
        <f>IF(GK307&gt;0,WORKDAY(GI307,10),"-")</f>
        <v>-</v>
      </c>
      <c r="GN307" s="14"/>
      <c r="GO307" s="14"/>
      <c r="GP307" s="228"/>
      <c r="GQ307" s="295"/>
      <c r="GR307" s="295"/>
      <c r="GS307" s="295"/>
      <c r="GT307" s="295"/>
      <c r="GU307" s="295"/>
      <c r="GV307" s="295"/>
      <c r="GW307" s="295"/>
      <c r="GX307" s="295"/>
      <c r="GY307" s="295"/>
      <c r="GZ307" s="147"/>
      <c r="HA307" s="143">
        <f t="shared" ca="1" si="258"/>
        <v>1</v>
      </c>
      <c r="HB307" s="44">
        <f t="shared" ca="1" si="259"/>
        <v>2.5125628140703518E-3</v>
      </c>
      <c r="HC307" s="44">
        <f t="shared" ca="1" si="285"/>
        <v>2.5125628140703518E-3</v>
      </c>
      <c r="HD307" s="44">
        <f t="shared" ca="1" si="261"/>
        <v>4.0650406504065045E-3</v>
      </c>
      <c r="HE307" s="44">
        <f t="shared" ca="1" si="262"/>
        <v>4.0650406504065045E-3</v>
      </c>
      <c r="HF307" s="44"/>
      <c r="HG307" s="44"/>
      <c r="HH307" s="261"/>
      <c r="HI307" s="14" t="str">
        <f t="shared" si="263"/>
        <v>rev. 00</v>
      </c>
      <c r="HJ307" s="41">
        <f t="shared" si="264"/>
        <v>44088</v>
      </c>
      <c r="HK307" s="267" t="str">
        <f t="shared" si="265"/>
        <v>00</v>
      </c>
      <c r="HL307" s="268" t="str">
        <f t="shared" si="266"/>
        <v>0055-P2-CPC-GA1-TRM-00581</v>
      </c>
      <c r="HM307" s="320">
        <v>1</v>
      </c>
      <c r="HN307" t="s">
        <v>847</v>
      </c>
      <c r="HO307" s="351">
        <f t="shared" si="267"/>
        <v>3</v>
      </c>
      <c r="HP307" s="351" t="str">
        <f t="shared" si="268"/>
        <v>ожидание 00</v>
      </c>
      <c r="HQ307" s="351" t="str">
        <f t="shared" si="269"/>
        <v>выгружено 00</v>
      </c>
      <c r="HR307" s="351" t="str">
        <f t="shared" si="270"/>
        <v>ожидание 00</v>
      </c>
      <c r="HS307" s="351" t="b">
        <f t="shared" si="271"/>
        <v>0</v>
      </c>
      <c r="HT307" s="351" t="str">
        <f t="shared" si="272"/>
        <v>ожидание замечаний</v>
      </c>
      <c r="HU307" s="351" t="str">
        <f t="shared" si="273"/>
        <v>0055-P2-CPC-GA1-TRM-00396</v>
      </c>
      <c r="HV307" s="351">
        <f t="shared" si="274"/>
        <v>44088</v>
      </c>
      <c r="HW307" s="351" t="str">
        <f t="shared" si="275"/>
        <v>ожидание 00</v>
      </c>
      <c r="HX307" s="351" t="str">
        <f t="shared" si="276"/>
        <v>ожидание 00</v>
      </c>
      <c r="HY307" s="364"/>
      <c r="HZ307" s="361" t="str">
        <f t="shared" si="277"/>
        <v>выгружено</v>
      </c>
      <c r="IA307" s="361" t="str">
        <f t="shared" si="278"/>
        <v>00</v>
      </c>
      <c r="IB307" s="361" t="str">
        <f t="shared" si="279"/>
        <v>ожидание замечаний к ревизии</v>
      </c>
      <c r="IC307" s="361" t="str">
        <f t="shared" si="280"/>
        <v>00</v>
      </c>
      <c r="ID307" s="351" t="str">
        <f t="shared" si="281"/>
        <v>1</v>
      </c>
      <c r="IE307" s="351" t="s">
        <v>894</v>
      </c>
      <c r="IF307" s="356">
        <v>1</v>
      </c>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row>
    <row r="308" spans="1:287" s="27" customFormat="1" ht="15" customHeight="1">
      <c r="A308" s="15"/>
      <c r="B308" s="32"/>
      <c r="C308" s="32"/>
      <c r="D308" s="26"/>
      <c r="E308" s="26"/>
      <c r="F308" s="26"/>
      <c r="G308" s="26"/>
      <c r="H308" s="26"/>
      <c r="I308" s="26"/>
      <c r="J308" s="26"/>
      <c r="K308" s="26"/>
      <c r="L308" s="26"/>
      <c r="M308" s="26"/>
      <c r="N308" s="26"/>
      <c r="O308" s="26"/>
      <c r="P308" s="26"/>
      <c r="Q308" s="26"/>
      <c r="R308" s="26"/>
      <c r="S308" s="26"/>
      <c r="T308" s="26"/>
      <c r="U308" s="26"/>
      <c r="V308" s="26"/>
      <c r="W308" s="32"/>
      <c r="X308" s="32"/>
      <c r="Y308" s="32"/>
      <c r="Z308" s="32"/>
      <c r="AA308" s="32"/>
      <c r="AB308" s="32"/>
      <c r="AC308" s="32"/>
      <c r="AD308" s="26"/>
      <c r="AE308" s="32"/>
      <c r="AF308" s="32"/>
      <c r="AG308" s="32"/>
      <c r="AH308" s="32"/>
      <c r="AI308" s="32"/>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341"/>
      <c r="BK308" s="341"/>
      <c r="BL308" s="163"/>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338"/>
      <c r="CR308" s="338"/>
      <c r="CS308" s="338"/>
      <c r="CT308" s="326"/>
      <c r="CU308" s="219"/>
      <c r="CV308" s="26"/>
      <c r="CW308" s="26"/>
      <c r="CX308" s="26"/>
      <c r="CY308" s="26"/>
      <c r="CZ308" s="26"/>
      <c r="DA308" s="26"/>
      <c r="DB308" s="26"/>
      <c r="DC308" s="26"/>
      <c r="DD308" s="219"/>
      <c r="DE308" s="26"/>
      <c r="DF308" s="26"/>
      <c r="DG308" s="26"/>
      <c r="DH308" s="26"/>
      <c r="DI308" s="26"/>
      <c r="DJ308" s="26"/>
      <c r="DK308" s="26"/>
      <c r="DL308" s="26"/>
      <c r="DM308" s="219"/>
      <c r="DN308" s="26"/>
      <c r="DO308" s="26"/>
      <c r="DP308" s="26"/>
      <c r="DQ308" s="26"/>
      <c r="DR308" s="26"/>
      <c r="DS308" s="26"/>
      <c r="DT308" s="26"/>
      <c r="DU308" s="26"/>
      <c r="DV308" s="229"/>
      <c r="DW308" s="26"/>
      <c r="DX308" s="26"/>
      <c r="DY308" s="26"/>
      <c r="DZ308" s="26"/>
      <c r="EA308" s="26"/>
      <c r="EB308" s="26"/>
      <c r="EC308" s="26"/>
      <c r="ED308" s="26"/>
      <c r="EE308" s="229"/>
      <c r="EF308" s="26"/>
      <c r="EG308" s="26"/>
      <c r="EH308" s="26"/>
      <c r="EI308" s="26"/>
      <c r="EJ308" s="26"/>
      <c r="EK308" s="26"/>
      <c r="EL308" s="26"/>
      <c r="EM308" s="26"/>
      <c r="EN308" s="229"/>
      <c r="EO308" s="26"/>
      <c r="EP308" s="26"/>
      <c r="EQ308" s="26"/>
      <c r="ER308" s="26"/>
      <c r="ES308" s="26"/>
      <c r="ET308" s="26"/>
      <c r="EU308" s="26"/>
      <c r="EV308" s="26"/>
      <c r="EW308" s="229"/>
      <c r="EX308" s="26"/>
      <c r="EY308" s="26"/>
      <c r="EZ308" s="26"/>
      <c r="FA308" s="26"/>
      <c r="FB308" s="26"/>
      <c r="FC308" s="26"/>
      <c r="FD308" s="26"/>
      <c r="FE308" s="26"/>
      <c r="FF308" s="229"/>
      <c r="FG308" s="26"/>
      <c r="FH308" s="26"/>
      <c r="FI308" s="26"/>
      <c r="FJ308" s="26"/>
      <c r="FK308" s="26"/>
      <c r="FL308" s="26"/>
      <c r="FM308" s="26"/>
      <c r="FN308" s="26"/>
      <c r="FO308" s="219"/>
      <c r="FP308" s="26"/>
      <c r="FQ308" s="26"/>
      <c r="FR308" s="26"/>
      <c r="FS308" s="26"/>
      <c r="FT308" s="26"/>
      <c r="FU308" s="26"/>
      <c r="FV308" s="26"/>
      <c r="FW308" s="26"/>
      <c r="FX308" s="219"/>
      <c r="FY308" s="26"/>
      <c r="FZ308" s="26"/>
      <c r="GA308" s="26"/>
      <c r="GB308" s="26"/>
      <c r="GC308" s="26"/>
      <c r="GD308" s="26"/>
      <c r="GE308" s="26"/>
      <c r="GF308" s="26"/>
      <c r="GG308" s="229"/>
      <c r="GH308" s="26"/>
      <c r="GI308" s="26"/>
      <c r="GJ308" s="26"/>
      <c r="GK308" s="26"/>
      <c r="GL308" s="26"/>
      <c r="GM308" s="26"/>
      <c r="GN308" s="26"/>
      <c r="GO308" s="26"/>
      <c r="GP308" s="229"/>
      <c r="GQ308" s="229"/>
      <c r="GR308" s="229"/>
      <c r="GS308" s="229"/>
      <c r="GT308" s="229"/>
      <c r="GU308" s="229"/>
      <c r="GV308" s="229"/>
      <c r="GW308" s="229"/>
      <c r="GX308" s="229"/>
      <c r="GY308" s="229"/>
      <c r="GZ308" s="229"/>
      <c r="HA308" s="143">
        <f t="shared" si="258"/>
        <v>0</v>
      </c>
      <c r="HB308" s="44">
        <f t="shared" si="259"/>
        <v>0</v>
      </c>
      <c r="HC308" s="44">
        <f t="shared" si="285"/>
        <v>0</v>
      </c>
      <c r="HD308" s="44">
        <f t="shared" si="261"/>
        <v>0</v>
      </c>
      <c r="HE308" s="44">
        <f t="shared" si="262"/>
        <v>0</v>
      </c>
      <c r="HF308" s="44"/>
      <c r="HG308" s="26"/>
      <c r="HH308" s="262"/>
      <c r="HI308" s="14" t="str">
        <f t="shared" si="263"/>
        <v>не выпущено</v>
      </c>
      <c r="HJ308" s="41" t="str">
        <f t="shared" si="264"/>
        <v>-</v>
      </c>
      <c r="HK308" s="267" t="str">
        <f t="shared" si="265"/>
        <v>-</v>
      </c>
      <c r="HL308" s="268" t="str">
        <f t="shared" si="266"/>
        <v>-</v>
      </c>
      <c r="HM308" s="320">
        <v>1</v>
      </c>
      <c r="HN308"/>
      <c r="HO308" s="351" t="str">
        <f t="shared" si="267"/>
        <v>---/---</v>
      </c>
      <c r="HP308" s="351" t="str">
        <f t="shared" si="268"/>
        <v>---/---</v>
      </c>
      <c r="HQ308" s="351" t="str">
        <f t="shared" si="269"/>
        <v>---/---</v>
      </c>
      <c r="HR308" s="351" t="str">
        <f t="shared" si="270"/>
        <v>---/---</v>
      </c>
      <c r="HS308" s="351" t="b">
        <f t="shared" si="271"/>
        <v>0</v>
      </c>
      <c r="HT308" s="351" t="str">
        <f t="shared" si="272"/>
        <v>---/---</v>
      </c>
      <c r="HU308" s="351" t="str">
        <f t="shared" si="273"/>
        <v>---/---</v>
      </c>
      <c r="HV308" s="351" t="str">
        <f t="shared" si="274"/>
        <v>---/---</v>
      </c>
      <c r="HW308" s="351" t="str">
        <f t="shared" si="275"/>
        <v>---/---</v>
      </c>
      <c r="HX308" s="351" t="str">
        <f t="shared" si="276"/>
        <v>---/---</v>
      </c>
      <c r="HY308" s="364"/>
      <c r="HZ308" s="361" t="str">
        <f t="shared" si="277"/>
        <v>---/---</v>
      </c>
      <c r="IA308" s="361" t="str">
        <f t="shared" si="278"/>
        <v>---/---</v>
      </c>
      <c r="IB308" s="361" t="str">
        <f t="shared" si="279"/>
        <v>---/---</v>
      </c>
      <c r="IC308" s="361" t="str">
        <f t="shared" si="280"/>
        <v>---/---</v>
      </c>
      <c r="ID308" s="351" t="str">
        <f t="shared" si="281"/>
        <v>---/---</v>
      </c>
      <c r="IE308" s="351" t="s">
        <v>897</v>
      </c>
      <c r="IF308" s="356"/>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row>
    <row r="309" spans="1:287" s="332" customFormat="1" ht="42.75" customHeight="1">
      <c r="A309" s="15"/>
      <c r="B309" s="31" t="s">
        <v>164</v>
      </c>
      <c r="C309" s="31" t="s">
        <v>165</v>
      </c>
      <c r="D309" s="303"/>
      <c r="E309" s="303"/>
      <c r="F309" s="303"/>
      <c r="G309" s="303"/>
      <c r="H309" s="14" t="s">
        <v>723</v>
      </c>
      <c r="I309" s="14" t="s">
        <v>724</v>
      </c>
      <c r="J309" s="303"/>
      <c r="K309" s="303"/>
      <c r="L309" s="303"/>
      <c r="M309" s="303"/>
      <c r="N309" s="303"/>
      <c r="O309" s="303"/>
      <c r="P309" s="14" t="s">
        <v>729</v>
      </c>
      <c r="Q309" s="14" t="s">
        <v>730</v>
      </c>
      <c r="R309" s="14" t="s">
        <v>211</v>
      </c>
      <c r="S309" s="14" t="s">
        <v>394</v>
      </c>
      <c r="T309" s="14" t="s">
        <v>407</v>
      </c>
      <c r="U309" s="14" t="s">
        <v>166</v>
      </c>
      <c r="V309" s="303"/>
      <c r="W309" s="31" t="str">
        <f>CONCATENATE(X309,"-",Y309,"-",Z309,AA309,,AB309,"-",AC309)</f>
        <v>4-20-JEMC-0003</v>
      </c>
      <c r="X309" s="31">
        <v>4</v>
      </c>
      <c r="Y309" s="31" t="s">
        <v>197</v>
      </c>
      <c r="Z309" s="31" t="s">
        <v>186</v>
      </c>
      <c r="AA309" s="31" t="s">
        <v>333</v>
      </c>
      <c r="AB309" s="304"/>
      <c r="AC309" s="31" t="s">
        <v>199</v>
      </c>
      <c r="AD309" s="303"/>
      <c r="AE309" s="31">
        <v>3</v>
      </c>
      <c r="AF309" s="31" t="s">
        <v>189</v>
      </c>
      <c r="AG309" s="31" t="s">
        <v>197</v>
      </c>
      <c r="AH309" s="31">
        <v>401</v>
      </c>
      <c r="AI309" s="31" t="s">
        <v>228</v>
      </c>
      <c r="AJ309" s="303"/>
      <c r="AK309" s="303"/>
      <c r="AL309" s="14" t="s">
        <v>130</v>
      </c>
      <c r="AM309" s="14"/>
      <c r="AN309" s="14" t="s">
        <v>175</v>
      </c>
      <c r="AO309" s="14" t="str">
        <f>CONCATENATE("0055-",B309,"-",C309,"-","4",".",AE309,".",AF309,".",AG309,".",AH309,"-",AL309,".",AN309,"-",AI309)</f>
        <v>0055-CPC-GA1-4.3.3.20.401-ASK1.RD-0006</v>
      </c>
      <c r="AP309" s="14" t="str">
        <f>CONCATENATE("0055-",B309,"-",C309,"-","4",".",AE309,".",AF309,".",AG309,".",AH309,"-",AL309,"-",AN309,"-",AI309,"_",BD309,"_",U309)</f>
        <v>0055-CPC-GA1-4.3.3.20.401-ASK1-RD-0006_A1_ER</v>
      </c>
      <c r="AQ309" s="21" t="s">
        <v>427</v>
      </c>
      <c r="AR309" s="21" t="s">
        <v>639</v>
      </c>
      <c r="AS309" s="21"/>
      <c r="AT309" s="21"/>
      <c r="AU309" s="21" t="s">
        <v>349</v>
      </c>
      <c r="AV309" s="21" t="s">
        <v>365</v>
      </c>
      <c r="AW309" s="21" t="str">
        <f>CONCATENATE(AQ309," ",AS309,CHAR(10),W309,CHAR(10),AU309)</f>
        <v>AUCS Marshalling Cabinet 
4-20-JEMC-0003
List of drawings</v>
      </c>
      <c r="AX309" s="21" t="str">
        <f>CONCATENATE(AR309," ",AT309,CHAR(10),W309,CHAR(10),AV309)</f>
        <v>Шкаф кроссовый АСУ Э 
4-20-JEMC-0003
Ведомость документов</v>
      </c>
      <c r="AY309" s="303"/>
      <c r="AZ309" s="14" t="s">
        <v>798</v>
      </c>
      <c r="BA309" s="14" t="s">
        <v>529</v>
      </c>
      <c r="BB309" s="14" t="str">
        <f t="shared" si="286"/>
        <v>A1</v>
      </c>
      <c r="BC309" s="14" t="str">
        <f t="shared" ref="BC309:BC313" si="291">IF(OR(BB309="A1",BB309="B1",BB309="C1",BB309="D1",BB309="E1",BB309="F1",BB309="G1",BB309="H1"),"IFR",IF(OR(BB309="00",BB309="01",BB309="02",BB309="03",BB309="04",BB309="05"),"IFU","-"))</f>
        <v>IFR</v>
      </c>
      <c r="BD309" s="14" t="str">
        <f>BB309</f>
        <v>A1</v>
      </c>
      <c r="BE309" s="303"/>
      <c r="BF309" s="303"/>
      <c r="BG309" s="324"/>
      <c r="BH309" s="303"/>
      <c r="BI309" s="303"/>
      <c r="BJ309" s="336">
        <v>44088</v>
      </c>
      <c r="BK309" s="336">
        <f ca="1">IF(BM309&gt;0,BL309,IF(BJ309&lt;TODAY(),TODAY()+10,BJ309))</f>
        <v>44001</v>
      </c>
      <c r="BL309" s="41">
        <v>44001</v>
      </c>
      <c r="BM309" s="14" t="s">
        <v>871</v>
      </c>
      <c r="BN309" s="303"/>
      <c r="BO309" s="303"/>
      <c r="BP309" s="303"/>
      <c r="BQ309" s="303"/>
      <c r="BR309" s="303"/>
      <c r="BS309" s="303"/>
      <c r="BT309" s="303"/>
      <c r="BU309" s="303"/>
      <c r="BV309" s="303"/>
      <c r="BW309" s="303"/>
      <c r="BX309" s="303"/>
      <c r="BY309" s="303"/>
      <c r="BZ309" s="303"/>
      <c r="CA309" s="303"/>
      <c r="CB309" s="303"/>
      <c r="CC309" s="303"/>
      <c r="CD309" s="303"/>
      <c r="CE309" s="303"/>
      <c r="CF309" s="303"/>
      <c r="CG309" s="303"/>
      <c r="CH309" s="303"/>
      <c r="CI309" s="303"/>
      <c r="CJ309" s="303"/>
      <c r="CK309" s="303"/>
      <c r="CL309" s="303"/>
      <c r="CM309" s="303"/>
      <c r="CN309" s="303"/>
      <c r="CO309" s="303"/>
      <c r="CP309" s="303"/>
      <c r="CQ309" s="336">
        <f>WORKDAY(BJ309,20)</f>
        <v>44116</v>
      </c>
      <c r="CR309" s="336">
        <f ca="1">IF(BM309&gt;0,WORKDAY(BK309,20),"-")</f>
        <v>44029</v>
      </c>
      <c r="CS309" s="336">
        <v>44033</v>
      </c>
      <c r="CT309" s="325" t="s">
        <v>905</v>
      </c>
      <c r="CU309" s="143">
        <v>1</v>
      </c>
      <c r="CV309" s="41">
        <f>WORKDAY(CQ309,10)</f>
        <v>44130</v>
      </c>
      <c r="CW309" s="41">
        <f ca="1">IF(CT309&gt;0,WORKDAY(CR309,10),"-")</f>
        <v>44043</v>
      </c>
      <c r="CX309" s="14"/>
      <c r="CY309" s="14"/>
      <c r="CZ309" s="41" t="str">
        <f>IF(CY309&gt;0,WORKDAY(CV309,10),"-")</f>
        <v>-</v>
      </c>
      <c r="DA309" s="41" t="str">
        <f>IF(CY309&gt;0,WORKDAY(CW309,10),"-")</f>
        <v>-</v>
      </c>
      <c r="DB309" s="14"/>
      <c r="DC309" s="14"/>
      <c r="DD309" s="143"/>
      <c r="DE309" s="41" t="str">
        <f>IF(DC309&gt;0,WORKDAY(CZ309,10),"-")</f>
        <v>-</v>
      </c>
      <c r="DF309" s="41" t="str">
        <f>IF(DC309&gt;0,WORKDAY(DA309,10),"-")</f>
        <v>-</v>
      </c>
      <c r="DG309" s="14"/>
      <c r="DH309" s="14"/>
      <c r="DI309" s="41" t="str">
        <f>IF(DH309&gt;0,WORKDAY(DE309,10),"-")</f>
        <v>-</v>
      </c>
      <c r="DJ309" s="41" t="str">
        <f>IF(DH309&gt;0,WORKDAY(DF309,10),"-")</f>
        <v>-</v>
      </c>
      <c r="DK309" s="14"/>
      <c r="DL309" s="14"/>
      <c r="DM309" s="143"/>
      <c r="DN309" s="41" t="str">
        <f>IF(DL309&gt;0,WORKDAY(DI309,10),"-")</f>
        <v>-</v>
      </c>
      <c r="DO309" s="41" t="str">
        <f>IF(DL309&gt;0,WORKDAY(DJ309,10),"-")</f>
        <v>-</v>
      </c>
      <c r="DP309" s="14"/>
      <c r="DQ309" s="14"/>
      <c r="DR309" s="41" t="str">
        <f>IF(DQ309&gt;0,WORKDAY(DN309,10),"-")</f>
        <v>-</v>
      </c>
      <c r="DS309" s="41" t="str">
        <f>IF(DQ309&gt;0,WORKDAY(DO309,10),"-")</f>
        <v>-</v>
      </c>
      <c r="DT309" s="14"/>
      <c r="DU309" s="14"/>
      <c r="DV309" s="295"/>
      <c r="DW309" s="41" t="str">
        <f>IF(DU309&gt;0,WORKDAY(DR309,10),"-")</f>
        <v>-</v>
      </c>
      <c r="DX309" s="41" t="str">
        <f>IF(DU309&gt;0,WORKDAY(DS309,10),"-")</f>
        <v>-</v>
      </c>
      <c r="DY309" s="14"/>
      <c r="DZ309" s="14"/>
      <c r="EA309" s="41" t="str">
        <f>IF(DZ309&gt;0,WORKDAY(DW309,10),"-")</f>
        <v>-</v>
      </c>
      <c r="EB309" s="41" t="str">
        <f>IF(DZ309&gt;0,WORKDAY(DX309,10),"-")</f>
        <v>-</v>
      </c>
      <c r="EC309" s="14"/>
      <c r="ED309" s="14"/>
      <c r="EE309" s="295"/>
      <c r="EF309" s="41" t="str">
        <f>IF(ED309&gt;0,WORKDAY(EA309,10),"-")</f>
        <v>-</v>
      </c>
      <c r="EG309" s="41" t="str">
        <f>IF(ED309&gt;0,WORKDAY(EB309,10),"-")</f>
        <v>-</v>
      </c>
      <c r="EH309" s="14"/>
      <c r="EI309" s="14"/>
      <c r="EJ309" s="41" t="str">
        <f>IF(EI309&gt;0,WORKDAY(EF309,10),"-")</f>
        <v>-</v>
      </c>
      <c r="EK309" s="41" t="str">
        <f>IF(EI309&gt;0,WORKDAY(EG309,10),"-")</f>
        <v>-</v>
      </c>
      <c r="EL309" s="14"/>
      <c r="EM309" s="14"/>
      <c r="EN309" s="295"/>
      <c r="EO309" s="41" t="str">
        <f>IF(EM309&gt;0,WORKDAY(EJ309,10),"-")</f>
        <v>-</v>
      </c>
      <c r="EP309" s="41" t="str">
        <f>IF(EM309&gt;0,WORKDAY(EK309,10),"-")</f>
        <v>-</v>
      </c>
      <c r="EQ309" s="14"/>
      <c r="ER309" s="14"/>
      <c r="ES309" s="41" t="str">
        <f>IF(ER309&gt;0,WORKDAY(EO309,10),"-")</f>
        <v>-</v>
      </c>
      <c r="ET309" s="41" t="str">
        <f>IF(ER309&gt;0,WORKDAY(EP309,10),"-")</f>
        <v>-</v>
      </c>
      <c r="EU309" s="14"/>
      <c r="EV309" s="14"/>
      <c r="EW309" s="295"/>
      <c r="EX309" s="41" t="str">
        <f>IF(EV309&gt;0,WORKDAY(ES309,10),"-")</f>
        <v>-</v>
      </c>
      <c r="EY309" s="41" t="str">
        <f>IF(EV309&gt;0,WORKDAY(ET309,10),"-")</f>
        <v>-</v>
      </c>
      <c r="EZ309" s="14"/>
      <c r="FA309" s="14"/>
      <c r="FB309" s="41" t="str">
        <f>IF(FA309&gt;0,WORKDAY(EX309,10),"-")</f>
        <v>-</v>
      </c>
      <c r="FC309" s="41" t="str">
        <f>IF(FA309&gt;0,WORKDAY(EY309,10),"-")</f>
        <v>-</v>
      </c>
      <c r="FD309" s="14"/>
      <c r="FE309" s="14"/>
      <c r="FF309" s="295"/>
      <c r="FG309" s="41">
        <v>43562</v>
      </c>
      <c r="FH309" s="41">
        <f ca="1">IF(BK309&gt;0,IF(DH309&gt;0,WORKDAY(DG309,20),IF(CY309&gt;0,WORKDAY(CX309,30),IF(CT309&gt;0,WORKDAY(CS309,40),FG309))),"-")</f>
        <v>44089</v>
      </c>
      <c r="FI309" s="14"/>
      <c r="FJ309" s="14"/>
      <c r="FK309" s="41" t="str">
        <f>IF(FJ309&gt;0,WORKDAY(FG309,10),"-")</f>
        <v>-</v>
      </c>
      <c r="FL309" s="41" t="str">
        <f>IF(FJ309&gt;0,WORKDAY(FH309,10),"-")</f>
        <v>-</v>
      </c>
      <c r="FM309" s="14"/>
      <c r="FN309" s="14"/>
      <c r="FO309" s="143"/>
      <c r="FP309" s="41">
        <v>43562</v>
      </c>
      <c r="FQ309" s="41" t="str">
        <f>IF(BT309&gt;0,IF(DQ309&gt;0,WORKDAY(DP309,20),IF(DH309&gt;0,WORKDAY(DG309,30),IF(DC309&gt;0,WORKDAY(DB309,40),FP309))),"-")</f>
        <v>-</v>
      </c>
      <c r="FR309" s="14"/>
      <c r="FS309" s="14"/>
      <c r="FT309" s="41" t="str">
        <f>IF(FS309&gt;0,WORKDAY(FP309,10),"-")</f>
        <v>-</v>
      </c>
      <c r="FU309" s="41" t="str">
        <f>IF(FS309&gt;0,WORKDAY(FQ309,10),"-")</f>
        <v>-</v>
      </c>
      <c r="FV309" s="14"/>
      <c r="FW309" s="14"/>
      <c r="FX309" s="143"/>
      <c r="FY309" s="41">
        <v>43562</v>
      </c>
      <c r="FZ309" s="41" t="str">
        <f>IF(CC309&gt;0,IF(DZ309&gt;0,WORKDAY(DY309,20),IF(DQ309&gt;0,WORKDAY(DP309,30),IF(DL309&gt;0,WORKDAY(DK309,40),FY309))),"-")</f>
        <v>-</v>
      </c>
      <c r="GA309" s="14"/>
      <c r="GB309" s="14"/>
      <c r="GC309" s="41" t="str">
        <f>IF(GB309&gt;0,WORKDAY(FY309,10),"-")</f>
        <v>-</v>
      </c>
      <c r="GD309" s="41" t="str">
        <f>IF(GB309&gt;0,WORKDAY(FZ309,10),"-")</f>
        <v>-</v>
      </c>
      <c r="GE309" s="14"/>
      <c r="GF309" s="14"/>
      <c r="GG309" s="295"/>
      <c r="GH309" s="41"/>
      <c r="GI309" s="41"/>
      <c r="GJ309" s="14"/>
      <c r="GK309" s="14"/>
      <c r="GL309" s="41" t="str">
        <f>IF(GK309&gt;0,WORKDAY(GH309,10),"-")</f>
        <v>-</v>
      </c>
      <c r="GM309" s="41" t="str">
        <f>IF(GK309&gt;0,WORKDAY(GI309,10),"-")</f>
        <v>-</v>
      </c>
      <c r="GN309" s="14"/>
      <c r="GO309" s="14"/>
      <c r="GP309" s="295"/>
      <c r="GQ309" s="295"/>
      <c r="GR309" s="295"/>
      <c r="GS309" s="295"/>
      <c r="GT309" s="295"/>
      <c r="GU309" s="295"/>
      <c r="GV309" s="295"/>
      <c r="GW309" s="295"/>
      <c r="GX309" s="295"/>
      <c r="GY309" s="295"/>
      <c r="GZ309" s="295"/>
      <c r="HA309" s="143">
        <f t="shared" ca="1" si="258"/>
        <v>1</v>
      </c>
      <c r="HB309" s="44">
        <f t="shared" ca="1" si="259"/>
        <v>1.3819095477386936E-3</v>
      </c>
      <c r="HC309" s="44">
        <f t="shared" ca="1" si="285"/>
        <v>2.5125628140703518E-3</v>
      </c>
      <c r="HD309" s="44">
        <f t="shared" ca="1" si="261"/>
        <v>2.2357723577235778E-3</v>
      </c>
      <c r="HE309" s="44">
        <f t="shared" ca="1" si="262"/>
        <v>4.0650406504065045E-3</v>
      </c>
      <c r="HF309" s="44"/>
      <c r="HG309" s="44"/>
      <c r="HH309" s="261"/>
      <c r="HI309" s="14" t="str">
        <f t="shared" si="263"/>
        <v>GA</v>
      </c>
      <c r="HJ309" s="41">
        <f t="shared" si="264"/>
        <v>44001</v>
      </c>
      <c r="HK309" s="267" t="str">
        <f t="shared" si="265"/>
        <v>A1</v>
      </c>
      <c r="HL309" s="329" t="str">
        <f t="shared" si="266"/>
        <v>0055-P2-GA1-CPC-TRM-00506</v>
      </c>
      <c r="HM309" s="330">
        <v>1</v>
      </c>
      <c r="HN309" s="331" t="s">
        <v>848</v>
      </c>
      <c r="HO309" s="351">
        <f t="shared" si="267"/>
        <v>1</v>
      </c>
      <c r="HP309" s="351" t="str">
        <f t="shared" si="268"/>
        <v>не выгружено 00</v>
      </c>
      <c r="HQ309" s="351" t="str">
        <f t="shared" si="269"/>
        <v>выгружено A1</v>
      </c>
      <c r="HR309" s="351">
        <f t="shared" si="270"/>
        <v>1</v>
      </c>
      <c r="HS309" s="351" t="b">
        <f t="shared" si="271"/>
        <v>0</v>
      </c>
      <c r="HT309" s="351" t="str">
        <f t="shared" si="272"/>
        <v>Выпустить в 00</v>
      </c>
      <c r="HU309" s="351" t="str">
        <f t="shared" si="273"/>
        <v>0055-P2-CPC-GA1-TRM-00409</v>
      </c>
      <c r="HV309" s="351">
        <f t="shared" si="274"/>
        <v>44001</v>
      </c>
      <c r="HW309" s="351" t="str">
        <f t="shared" si="275"/>
        <v>0055-P2-CPC-GA1-TRM-00409</v>
      </c>
      <c r="HX309" s="351">
        <f t="shared" si="276"/>
        <v>44033</v>
      </c>
      <c r="HY309" s="364"/>
      <c r="HZ309" s="361" t="str">
        <f t="shared" si="277"/>
        <v>выгружено</v>
      </c>
      <c r="IA309" s="361" t="str">
        <f t="shared" si="278"/>
        <v>A1</v>
      </c>
      <c r="IB309" s="361">
        <f t="shared" si="279"/>
        <v>1</v>
      </c>
      <c r="IC309" s="361">
        <f t="shared" si="280"/>
        <v>1</v>
      </c>
      <c r="ID309" s="351" t="str">
        <f t="shared" si="281"/>
        <v>1</v>
      </c>
      <c r="IE309" s="349" t="s">
        <v>894</v>
      </c>
      <c r="IF309" s="356">
        <v>1</v>
      </c>
      <c r="IG309" s="331"/>
      <c r="IH309" s="331"/>
      <c r="II309" s="331"/>
      <c r="IJ309" s="331"/>
      <c r="IK309" s="331"/>
      <c r="IL309" s="331"/>
      <c r="IM309" s="331"/>
      <c r="IN309" s="331"/>
      <c r="IO309" s="331"/>
      <c r="IP309" s="331"/>
      <c r="IQ309" s="331"/>
      <c r="IR309" s="331"/>
      <c r="IS309" s="331"/>
      <c r="IT309" s="331"/>
      <c r="IU309" s="331"/>
      <c r="IV309" s="331"/>
      <c r="IW309" s="331"/>
      <c r="IX309" s="331"/>
      <c r="IY309" s="331"/>
      <c r="IZ309" s="331"/>
      <c r="JA309" s="331"/>
      <c r="JB309" s="331"/>
      <c r="JC309" s="331"/>
      <c r="JD309" s="331"/>
      <c r="JE309" s="331"/>
      <c r="JF309" s="331"/>
      <c r="JG309" s="331"/>
      <c r="JH309" s="331"/>
      <c r="JI309" s="331"/>
      <c r="JJ309" s="331"/>
      <c r="JK309" s="331"/>
      <c r="JL309" s="331"/>
      <c r="JM309" s="331"/>
      <c r="JN309" s="331"/>
      <c r="JO309" s="331"/>
      <c r="JP309" s="331"/>
      <c r="JQ309" s="331"/>
      <c r="JR309" s="331"/>
      <c r="JS309" s="331"/>
      <c r="JT309" s="331"/>
      <c r="JU309" s="331"/>
      <c r="JV309" s="331"/>
      <c r="JW309" s="331"/>
      <c r="JX309" s="331"/>
      <c r="JY309" s="331"/>
      <c r="JZ309" s="331"/>
      <c r="KA309" s="331"/>
    </row>
    <row r="310" spans="1:287" s="332" customFormat="1" ht="42.75" customHeight="1">
      <c r="A310" s="15"/>
      <c r="B310" s="31" t="s">
        <v>164</v>
      </c>
      <c r="C310" s="31" t="s">
        <v>165</v>
      </c>
      <c r="D310" s="303"/>
      <c r="E310" s="303"/>
      <c r="F310" s="303"/>
      <c r="G310" s="303"/>
      <c r="H310" s="14" t="s">
        <v>723</v>
      </c>
      <c r="I310" s="14" t="s">
        <v>724</v>
      </c>
      <c r="J310" s="303"/>
      <c r="K310" s="303"/>
      <c r="L310" s="303"/>
      <c r="M310" s="303"/>
      <c r="N310" s="303"/>
      <c r="O310" s="303"/>
      <c r="P310" s="14" t="s">
        <v>729</v>
      </c>
      <c r="Q310" s="14" t="s">
        <v>730</v>
      </c>
      <c r="R310" s="14" t="s">
        <v>211</v>
      </c>
      <c r="S310" s="14" t="s">
        <v>394</v>
      </c>
      <c r="T310" s="14" t="s">
        <v>407</v>
      </c>
      <c r="U310" s="14" t="s">
        <v>166</v>
      </c>
      <c r="V310" s="303"/>
      <c r="W310" s="31" t="str">
        <f>CONCATENATE(X310,"-",Y310,"-",Z310,AA310,,AB310,"-",AC310)</f>
        <v>4-20-JEMC-0003</v>
      </c>
      <c r="X310" s="31">
        <v>4</v>
      </c>
      <c r="Y310" s="31" t="s">
        <v>197</v>
      </c>
      <c r="Z310" s="31" t="s">
        <v>186</v>
      </c>
      <c r="AA310" s="31" t="s">
        <v>333</v>
      </c>
      <c r="AB310" s="304"/>
      <c r="AC310" s="31" t="s">
        <v>199</v>
      </c>
      <c r="AD310" s="303"/>
      <c r="AE310" s="31">
        <v>3</v>
      </c>
      <c r="AF310" s="31" t="s">
        <v>189</v>
      </c>
      <c r="AG310" s="31" t="s">
        <v>197</v>
      </c>
      <c r="AH310" s="31">
        <v>401</v>
      </c>
      <c r="AI310" s="31" t="s">
        <v>228</v>
      </c>
      <c r="AJ310" s="303"/>
      <c r="AK310" s="303"/>
      <c r="AL310" s="14" t="s">
        <v>130</v>
      </c>
      <c r="AM310" s="14"/>
      <c r="AN310" s="14" t="s">
        <v>176</v>
      </c>
      <c r="AO310" s="14" t="str">
        <f>CONCATENATE("0055-",B310,"-",C310,"-","4",".",AE310,".",AF310,".",AG310,".",AH310,"-",AL310,".",AN310,"-",AI310)</f>
        <v>0055-CPC-GA1-4.3.3.20.401-ASK1.SP-0006</v>
      </c>
      <c r="AP310" s="14" t="str">
        <f>CONCATENATE("0055-",B310,"-",C310,"-","4",".",AE310,".",AF310,".",AG310,".",AH310,"-",AL310,"-",AN310,"-",AI310,"_",BD310,"_",U310)</f>
        <v>0055-CPC-GA1-4.3.3.20.401-ASK1-SP-0006_A1_ER</v>
      </c>
      <c r="AQ310" s="21" t="s">
        <v>427</v>
      </c>
      <c r="AR310" s="21" t="s">
        <v>639</v>
      </c>
      <c r="AS310" s="21"/>
      <c r="AT310" s="21"/>
      <c r="AU310" s="21" t="s">
        <v>350</v>
      </c>
      <c r="AV310" s="21" t="s">
        <v>366</v>
      </c>
      <c r="AW310" s="21" t="str">
        <f>CONCATENATE(AQ310," ",AS310,CHAR(10),W310,CHAR(10),AU310)</f>
        <v>AUCS Marshalling Cabinet 
4-20-JEMC-0003
List of elements</v>
      </c>
      <c r="AX310" s="21" t="str">
        <f>CONCATENATE(AR310," ",AT310,CHAR(10),W310,CHAR(10),AV310)</f>
        <v>Шкаф кроссовый АСУ Э 
4-20-JEMC-0003
Перечень элементов</v>
      </c>
      <c r="AY310" s="303"/>
      <c r="AZ310" s="14" t="s">
        <v>798</v>
      </c>
      <c r="BA310" s="14" t="s">
        <v>529</v>
      </c>
      <c r="BB310" s="14" t="str">
        <f t="shared" si="286"/>
        <v>A1</v>
      </c>
      <c r="BC310" s="14" t="str">
        <f t="shared" si="291"/>
        <v>IFR</v>
      </c>
      <c r="BD310" s="14" t="str">
        <f>BB310</f>
        <v>A1</v>
      </c>
      <c r="BE310" s="303"/>
      <c r="BF310" s="303"/>
      <c r="BG310" s="324"/>
      <c r="BH310" s="303"/>
      <c r="BI310" s="303"/>
      <c r="BJ310" s="336">
        <v>44088</v>
      </c>
      <c r="BK310" s="336">
        <f ca="1">IF(BM310&gt;0,BL310,IF(BJ310&lt;TODAY(),TODAY()+10,BJ310))</f>
        <v>44001</v>
      </c>
      <c r="BL310" s="41">
        <v>44001</v>
      </c>
      <c r="BM310" s="14" t="s">
        <v>871</v>
      </c>
      <c r="BN310" s="303"/>
      <c r="BO310" s="303"/>
      <c r="BP310" s="303"/>
      <c r="BQ310" s="303"/>
      <c r="BR310" s="303"/>
      <c r="BS310" s="303"/>
      <c r="BT310" s="303"/>
      <c r="BU310" s="303"/>
      <c r="BV310" s="303"/>
      <c r="BW310" s="303"/>
      <c r="BX310" s="303"/>
      <c r="BY310" s="303"/>
      <c r="BZ310" s="303"/>
      <c r="CA310" s="303"/>
      <c r="CB310" s="303"/>
      <c r="CC310" s="303"/>
      <c r="CD310" s="303"/>
      <c r="CE310" s="303"/>
      <c r="CF310" s="303"/>
      <c r="CG310" s="303"/>
      <c r="CH310" s="303"/>
      <c r="CI310" s="303"/>
      <c r="CJ310" s="303"/>
      <c r="CK310" s="303"/>
      <c r="CL310" s="303"/>
      <c r="CM310" s="303"/>
      <c r="CN310" s="303"/>
      <c r="CO310" s="303"/>
      <c r="CP310" s="303"/>
      <c r="CQ310" s="336">
        <f>WORKDAY(BJ310,20)</f>
        <v>44116</v>
      </c>
      <c r="CR310" s="336">
        <f ca="1">IF(BM310&gt;0,WORKDAY(BK310,20),"-")</f>
        <v>44029</v>
      </c>
      <c r="CS310" s="336">
        <v>44033</v>
      </c>
      <c r="CT310" s="325" t="s">
        <v>905</v>
      </c>
      <c r="CU310" s="143">
        <v>1</v>
      </c>
      <c r="CV310" s="41">
        <f>WORKDAY(CQ310,10)</f>
        <v>44130</v>
      </c>
      <c r="CW310" s="41">
        <f ca="1">IF(CT310&gt;0,WORKDAY(CR310,10),"-")</f>
        <v>44043</v>
      </c>
      <c r="CX310" s="14"/>
      <c r="CY310" s="14"/>
      <c r="CZ310" s="41" t="str">
        <f>IF(CY310&gt;0,WORKDAY(CV310,10),"-")</f>
        <v>-</v>
      </c>
      <c r="DA310" s="41" t="str">
        <f>IF(CY310&gt;0,WORKDAY(CW310,10),"-")</f>
        <v>-</v>
      </c>
      <c r="DB310" s="14"/>
      <c r="DC310" s="14"/>
      <c r="DD310" s="143"/>
      <c r="DE310" s="41" t="str">
        <f>IF(DC310&gt;0,WORKDAY(CZ310,10),"-")</f>
        <v>-</v>
      </c>
      <c r="DF310" s="41" t="str">
        <f>IF(DC310&gt;0,WORKDAY(DA310,10),"-")</f>
        <v>-</v>
      </c>
      <c r="DG310" s="14"/>
      <c r="DH310" s="14"/>
      <c r="DI310" s="41" t="str">
        <f>IF(DH310&gt;0,WORKDAY(DE310,10),"-")</f>
        <v>-</v>
      </c>
      <c r="DJ310" s="41" t="str">
        <f>IF(DH310&gt;0,WORKDAY(DF310,10),"-")</f>
        <v>-</v>
      </c>
      <c r="DK310" s="14"/>
      <c r="DL310" s="14"/>
      <c r="DM310" s="143"/>
      <c r="DN310" s="41" t="str">
        <f>IF(DL310&gt;0,WORKDAY(DI310,10),"-")</f>
        <v>-</v>
      </c>
      <c r="DO310" s="41" t="str">
        <f>IF(DL310&gt;0,WORKDAY(DJ310,10),"-")</f>
        <v>-</v>
      </c>
      <c r="DP310" s="14"/>
      <c r="DQ310" s="14"/>
      <c r="DR310" s="41" t="str">
        <f>IF(DQ310&gt;0,WORKDAY(DN310,10),"-")</f>
        <v>-</v>
      </c>
      <c r="DS310" s="41" t="str">
        <f>IF(DQ310&gt;0,WORKDAY(DO310,10),"-")</f>
        <v>-</v>
      </c>
      <c r="DT310" s="14"/>
      <c r="DU310" s="14"/>
      <c r="DV310" s="295"/>
      <c r="DW310" s="41" t="str">
        <f>IF(DU310&gt;0,WORKDAY(DR310,10),"-")</f>
        <v>-</v>
      </c>
      <c r="DX310" s="41" t="str">
        <f>IF(DU310&gt;0,WORKDAY(DS310,10),"-")</f>
        <v>-</v>
      </c>
      <c r="DY310" s="14"/>
      <c r="DZ310" s="14"/>
      <c r="EA310" s="41" t="str">
        <f>IF(DZ310&gt;0,WORKDAY(DW310,10),"-")</f>
        <v>-</v>
      </c>
      <c r="EB310" s="41" t="str">
        <f>IF(DZ310&gt;0,WORKDAY(DX310,10),"-")</f>
        <v>-</v>
      </c>
      <c r="EC310" s="14"/>
      <c r="ED310" s="14"/>
      <c r="EE310" s="295"/>
      <c r="EF310" s="41" t="str">
        <f>IF(ED310&gt;0,WORKDAY(EA310,10),"-")</f>
        <v>-</v>
      </c>
      <c r="EG310" s="41" t="str">
        <f>IF(ED310&gt;0,WORKDAY(EB310,10),"-")</f>
        <v>-</v>
      </c>
      <c r="EH310" s="14"/>
      <c r="EI310" s="14"/>
      <c r="EJ310" s="41" t="str">
        <f>IF(EI310&gt;0,WORKDAY(EF310,10),"-")</f>
        <v>-</v>
      </c>
      <c r="EK310" s="41" t="str">
        <f>IF(EI310&gt;0,WORKDAY(EG310,10),"-")</f>
        <v>-</v>
      </c>
      <c r="EL310" s="14"/>
      <c r="EM310" s="14"/>
      <c r="EN310" s="295"/>
      <c r="EO310" s="41" t="str">
        <f>IF(EM310&gt;0,WORKDAY(EJ310,10),"-")</f>
        <v>-</v>
      </c>
      <c r="EP310" s="41" t="str">
        <f>IF(EM310&gt;0,WORKDAY(EK310,10),"-")</f>
        <v>-</v>
      </c>
      <c r="EQ310" s="14"/>
      <c r="ER310" s="14"/>
      <c r="ES310" s="41" t="str">
        <f>IF(ER310&gt;0,WORKDAY(EO310,10),"-")</f>
        <v>-</v>
      </c>
      <c r="ET310" s="41" t="str">
        <f>IF(ER310&gt;0,WORKDAY(EP310,10),"-")</f>
        <v>-</v>
      </c>
      <c r="EU310" s="14"/>
      <c r="EV310" s="14"/>
      <c r="EW310" s="295"/>
      <c r="EX310" s="41" t="str">
        <f>IF(EV310&gt;0,WORKDAY(ES310,10),"-")</f>
        <v>-</v>
      </c>
      <c r="EY310" s="41" t="str">
        <f>IF(EV310&gt;0,WORKDAY(ET310,10),"-")</f>
        <v>-</v>
      </c>
      <c r="EZ310" s="14"/>
      <c r="FA310" s="14"/>
      <c r="FB310" s="41" t="str">
        <f>IF(FA310&gt;0,WORKDAY(EX310,10),"-")</f>
        <v>-</v>
      </c>
      <c r="FC310" s="41" t="str">
        <f>IF(FA310&gt;0,WORKDAY(EY310,10),"-")</f>
        <v>-</v>
      </c>
      <c r="FD310" s="14"/>
      <c r="FE310" s="14"/>
      <c r="FF310" s="295"/>
      <c r="FG310" s="41">
        <v>43562</v>
      </c>
      <c r="FH310" s="41">
        <f ca="1">IF(BK310&gt;0,IF(DH310&gt;0,WORKDAY(DG310,20),IF(CY310&gt;0,WORKDAY(CX310,30),IF(CT310&gt;0,WORKDAY(CS310,40),FG310))),"-")</f>
        <v>44089</v>
      </c>
      <c r="FI310" s="14"/>
      <c r="FJ310" s="14"/>
      <c r="FK310" s="41" t="str">
        <f>IF(FJ310&gt;0,WORKDAY(FG310,10),"-")</f>
        <v>-</v>
      </c>
      <c r="FL310" s="41" t="str">
        <f>IF(FJ310&gt;0,WORKDAY(FH310,10),"-")</f>
        <v>-</v>
      </c>
      <c r="FM310" s="14"/>
      <c r="FN310" s="14"/>
      <c r="FO310" s="143"/>
      <c r="FP310" s="41">
        <v>43562</v>
      </c>
      <c r="FQ310" s="41" t="str">
        <f>IF(BT310&gt;0,IF(DQ310&gt;0,WORKDAY(DP310,20),IF(DH310&gt;0,WORKDAY(DG310,30),IF(DC310&gt;0,WORKDAY(DB310,40),FP310))),"-")</f>
        <v>-</v>
      </c>
      <c r="FR310" s="14"/>
      <c r="FS310" s="14"/>
      <c r="FT310" s="41" t="str">
        <f>IF(FS310&gt;0,WORKDAY(FP310,10),"-")</f>
        <v>-</v>
      </c>
      <c r="FU310" s="41" t="str">
        <f>IF(FS310&gt;0,WORKDAY(FQ310,10),"-")</f>
        <v>-</v>
      </c>
      <c r="FV310" s="14"/>
      <c r="FW310" s="14"/>
      <c r="FX310" s="143"/>
      <c r="FY310" s="41">
        <v>43562</v>
      </c>
      <c r="FZ310" s="41" t="str">
        <f>IF(CC310&gt;0,IF(DZ310&gt;0,WORKDAY(DY310,20),IF(DQ310&gt;0,WORKDAY(DP310,30),IF(DL310&gt;0,WORKDAY(DK310,40),FY310))),"-")</f>
        <v>-</v>
      </c>
      <c r="GA310" s="14"/>
      <c r="GB310" s="14"/>
      <c r="GC310" s="41" t="str">
        <f>IF(GB310&gt;0,WORKDAY(FY310,10),"-")</f>
        <v>-</v>
      </c>
      <c r="GD310" s="41" t="str">
        <f>IF(GB310&gt;0,WORKDAY(FZ310,10),"-")</f>
        <v>-</v>
      </c>
      <c r="GE310" s="14"/>
      <c r="GF310" s="14"/>
      <c r="GG310" s="295"/>
      <c r="GH310" s="41"/>
      <c r="GI310" s="41"/>
      <c r="GJ310" s="14"/>
      <c r="GK310" s="14"/>
      <c r="GL310" s="41" t="str">
        <f>IF(GK310&gt;0,WORKDAY(GH310,10),"-")</f>
        <v>-</v>
      </c>
      <c r="GM310" s="41" t="str">
        <f>IF(GK310&gt;0,WORKDAY(GI310,10),"-")</f>
        <v>-</v>
      </c>
      <c r="GN310" s="14"/>
      <c r="GO310" s="14"/>
      <c r="GP310" s="295"/>
      <c r="GQ310" s="295"/>
      <c r="GR310" s="295"/>
      <c r="GS310" s="295"/>
      <c r="GT310" s="295"/>
      <c r="GU310" s="295"/>
      <c r="GV310" s="295"/>
      <c r="GW310" s="295"/>
      <c r="GX310" s="295"/>
      <c r="GY310" s="295"/>
      <c r="GZ310" s="295"/>
      <c r="HA310" s="143">
        <f t="shared" ca="1" si="258"/>
        <v>1</v>
      </c>
      <c r="HB310" s="44">
        <f t="shared" ca="1" si="259"/>
        <v>1.3819095477386936E-3</v>
      </c>
      <c r="HC310" s="44">
        <f t="shared" ca="1" si="285"/>
        <v>2.5125628140703518E-3</v>
      </c>
      <c r="HD310" s="44">
        <f t="shared" ca="1" si="261"/>
        <v>2.2357723577235778E-3</v>
      </c>
      <c r="HE310" s="44">
        <f t="shared" ca="1" si="262"/>
        <v>4.0650406504065045E-3</v>
      </c>
      <c r="HF310" s="44"/>
      <c r="HG310" s="44"/>
      <c r="HH310" s="261"/>
      <c r="HI310" s="14" t="str">
        <f t="shared" si="263"/>
        <v>GA</v>
      </c>
      <c r="HJ310" s="41">
        <f t="shared" si="264"/>
        <v>44001</v>
      </c>
      <c r="HK310" s="267" t="str">
        <f t="shared" si="265"/>
        <v>A1</v>
      </c>
      <c r="HL310" s="329" t="str">
        <f t="shared" si="266"/>
        <v>0055-P2-GA1-CPC-TRM-00506</v>
      </c>
      <c r="HM310" s="330">
        <v>1</v>
      </c>
      <c r="HN310" s="331" t="s">
        <v>848</v>
      </c>
      <c r="HO310" s="351">
        <f t="shared" si="267"/>
        <v>1</v>
      </c>
      <c r="HP310" s="351" t="str">
        <f t="shared" si="268"/>
        <v>не выгружено 00</v>
      </c>
      <c r="HQ310" s="351" t="str">
        <f t="shared" si="269"/>
        <v>выгружено A1</v>
      </c>
      <c r="HR310" s="351">
        <f t="shared" si="270"/>
        <v>1</v>
      </c>
      <c r="HS310" s="351" t="b">
        <f t="shared" si="271"/>
        <v>0</v>
      </c>
      <c r="HT310" s="351" t="str">
        <f t="shared" si="272"/>
        <v>Выпустить в 00</v>
      </c>
      <c r="HU310" s="351" t="str">
        <f t="shared" si="273"/>
        <v>0055-P2-CPC-GA1-TRM-00409</v>
      </c>
      <c r="HV310" s="351">
        <f t="shared" si="274"/>
        <v>44001</v>
      </c>
      <c r="HW310" s="351" t="str">
        <f t="shared" si="275"/>
        <v>0055-P2-CPC-GA1-TRM-00409</v>
      </c>
      <c r="HX310" s="351">
        <f t="shared" si="276"/>
        <v>44033</v>
      </c>
      <c r="HY310" s="364"/>
      <c r="HZ310" s="361" t="str">
        <f t="shared" si="277"/>
        <v>выгружено</v>
      </c>
      <c r="IA310" s="361" t="str">
        <f t="shared" si="278"/>
        <v>A1</v>
      </c>
      <c r="IB310" s="361">
        <f t="shared" si="279"/>
        <v>1</v>
      </c>
      <c r="IC310" s="361">
        <f t="shared" si="280"/>
        <v>1</v>
      </c>
      <c r="ID310" s="351" t="str">
        <f t="shared" si="281"/>
        <v>1</v>
      </c>
      <c r="IE310" s="349" t="s">
        <v>894</v>
      </c>
      <c r="IF310" s="356">
        <v>1</v>
      </c>
      <c r="IG310" s="331"/>
      <c r="IH310" s="331"/>
      <c r="II310" s="331"/>
      <c r="IJ310" s="331"/>
      <c r="IK310" s="331"/>
      <c r="IL310" s="331"/>
      <c r="IM310" s="331"/>
      <c r="IN310" s="331"/>
      <c r="IO310" s="331"/>
      <c r="IP310" s="331"/>
      <c r="IQ310" s="331"/>
      <c r="IR310" s="331"/>
      <c r="IS310" s="331"/>
      <c r="IT310" s="331"/>
      <c r="IU310" s="331"/>
      <c r="IV310" s="331"/>
      <c r="IW310" s="331"/>
      <c r="IX310" s="331"/>
      <c r="IY310" s="331"/>
      <c r="IZ310" s="331"/>
      <c r="JA310" s="331"/>
      <c r="JB310" s="331"/>
      <c r="JC310" s="331"/>
      <c r="JD310" s="331"/>
      <c r="JE310" s="331"/>
      <c r="JF310" s="331"/>
      <c r="JG310" s="331"/>
      <c r="JH310" s="331"/>
      <c r="JI310" s="331"/>
      <c r="JJ310" s="331"/>
      <c r="JK310" s="331"/>
      <c r="JL310" s="331"/>
      <c r="JM310" s="331"/>
      <c r="JN310" s="331"/>
      <c r="JO310" s="331"/>
      <c r="JP310" s="331"/>
      <c r="JQ310" s="331"/>
      <c r="JR310" s="331"/>
      <c r="JS310" s="331"/>
      <c r="JT310" s="331"/>
      <c r="JU310" s="331"/>
      <c r="JV310" s="331"/>
      <c r="JW310" s="331"/>
      <c r="JX310" s="331"/>
      <c r="JY310" s="331"/>
      <c r="JZ310" s="331"/>
      <c r="KA310" s="331"/>
    </row>
    <row r="311" spans="1:287" s="332" customFormat="1" ht="42.75" customHeight="1">
      <c r="A311" s="15"/>
      <c r="B311" s="31" t="s">
        <v>164</v>
      </c>
      <c r="C311" s="31" t="s">
        <v>165</v>
      </c>
      <c r="D311" s="303"/>
      <c r="E311" s="303"/>
      <c r="F311" s="303"/>
      <c r="G311" s="303"/>
      <c r="H311" s="14" t="s">
        <v>723</v>
      </c>
      <c r="I311" s="14" t="s">
        <v>724</v>
      </c>
      <c r="J311" s="303"/>
      <c r="K311" s="303"/>
      <c r="L311" s="303"/>
      <c r="M311" s="303"/>
      <c r="N311" s="303"/>
      <c r="O311" s="303"/>
      <c r="P311" s="14" t="s">
        <v>729</v>
      </c>
      <c r="Q311" s="14" t="s">
        <v>730</v>
      </c>
      <c r="R311" s="14" t="s">
        <v>211</v>
      </c>
      <c r="S311" s="14" t="s">
        <v>394</v>
      </c>
      <c r="T311" s="14" t="s">
        <v>407</v>
      </c>
      <c r="U311" s="14" t="s">
        <v>166</v>
      </c>
      <c r="V311" s="303"/>
      <c r="W311" s="31" t="str">
        <f>CONCATENATE(X311,"-",Y311,"-",Z311,AA311,,AB311,"-",AC311)</f>
        <v>4-20-JEMC-0003</v>
      </c>
      <c r="X311" s="31">
        <v>4</v>
      </c>
      <c r="Y311" s="31" t="s">
        <v>197</v>
      </c>
      <c r="Z311" s="31" t="s">
        <v>186</v>
      </c>
      <c r="AA311" s="31" t="s">
        <v>333</v>
      </c>
      <c r="AB311" s="304"/>
      <c r="AC311" s="31" t="s">
        <v>199</v>
      </c>
      <c r="AD311" s="303"/>
      <c r="AE311" s="31">
        <v>3</v>
      </c>
      <c r="AF311" s="31" t="s">
        <v>189</v>
      </c>
      <c r="AG311" s="31" t="s">
        <v>197</v>
      </c>
      <c r="AH311" s="31">
        <v>401</v>
      </c>
      <c r="AI311" s="31" t="s">
        <v>228</v>
      </c>
      <c r="AJ311" s="303"/>
      <c r="AK311" s="303"/>
      <c r="AL311" s="14" t="s">
        <v>130</v>
      </c>
      <c r="AM311" s="14"/>
      <c r="AN311" s="14" t="s">
        <v>177</v>
      </c>
      <c r="AO311" s="14" t="str">
        <f>CONCATENATE("0055-",B311,"-",C311,"-","4",".",AE311,".",AF311,".",AG311,".",AH311,"-",AL311,".",AN311,"-",AI311)</f>
        <v>0055-CPC-GA1-4.3.3.20.401-ASK1.V0-0006</v>
      </c>
      <c r="AP311" s="14" t="str">
        <f>CONCATENATE("0055-",B311,"-",C311,"-","4",".",AE311,".",AF311,".",AG311,".",AH311,"-",AL311,"-",AN311,"-",AI311,"_",BD311,"_",U311)</f>
        <v>0055-CPC-GA1-4.3.3.20.401-ASK1-V0-0006_A1_ER</v>
      </c>
      <c r="AQ311" s="21" t="s">
        <v>427</v>
      </c>
      <c r="AR311" s="21" t="s">
        <v>639</v>
      </c>
      <c r="AS311" s="21"/>
      <c r="AT311" s="21"/>
      <c r="AU311" s="21" t="s">
        <v>351</v>
      </c>
      <c r="AV311" s="21" t="s">
        <v>367</v>
      </c>
      <c r="AW311" s="21" t="str">
        <f>CONCATENATE(AQ311," ",AS311,CHAR(10),W311,CHAR(10),AU311)</f>
        <v>AUCS Marshalling Cabinet 
4-20-JEMC-0003
General view drawings</v>
      </c>
      <c r="AX311" s="21" t="str">
        <f>CONCATENATE(AR311," ",AT311,CHAR(10),W311,CHAR(10),AV311)</f>
        <v>Шкаф кроссовый АСУ Э 
4-20-JEMC-0003
Чертеж общего вида</v>
      </c>
      <c r="AY311" s="303"/>
      <c r="AZ311" s="14" t="s">
        <v>798</v>
      </c>
      <c r="BA311" s="14" t="s">
        <v>529</v>
      </c>
      <c r="BB311" s="14" t="str">
        <f t="shared" si="286"/>
        <v>A1</v>
      </c>
      <c r="BC311" s="14" t="str">
        <f t="shared" si="291"/>
        <v>IFR</v>
      </c>
      <c r="BD311" s="14" t="str">
        <f>BB311</f>
        <v>A1</v>
      </c>
      <c r="BE311" s="303"/>
      <c r="BF311" s="303"/>
      <c r="BG311" s="324"/>
      <c r="BH311" s="303"/>
      <c r="BI311" s="303"/>
      <c r="BJ311" s="336">
        <v>44088</v>
      </c>
      <c r="BK311" s="336">
        <f ca="1">IF(BM311&gt;0,BL311,IF(BJ311&lt;TODAY(),TODAY()+10,BJ311))</f>
        <v>44001</v>
      </c>
      <c r="BL311" s="41">
        <v>44001</v>
      </c>
      <c r="BM311" s="14" t="s">
        <v>871</v>
      </c>
      <c r="BN311" s="303"/>
      <c r="BO311" s="303"/>
      <c r="BP311" s="303"/>
      <c r="BQ311" s="303"/>
      <c r="BR311" s="303"/>
      <c r="BS311" s="303"/>
      <c r="BT311" s="303"/>
      <c r="BU311" s="303"/>
      <c r="BV311" s="303"/>
      <c r="BW311" s="303"/>
      <c r="BX311" s="303"/>
      <c r="BY311" s="303"/>
      <c r="BZ311" s="303"/>
      <c r="CA311" s="303"/>
      <c r="CB311" s="303"/>
      <c r="CC311" s="303"/>
      <c r="CD311" s="303"/>
      <c r="CE311" s="303"/>
      <c r="CF311" s="303"/>
      <c r="CG311" s="303"/>
      <c r="CH311" s="303"/>
      <c r="CI311" s="303"/>
      <c r="CJ311" s="303"/>
      <c r="CK311" s="303"/>
      <c r="CL311" s="303"/>
      <c r="CM311" s="303"/>
      <c r="CN311" s="303"/>
      <c r="CO311" s="303"/>
      <c r="CP311" s="303"/>
      <c r="CQ311" s="336">
        <f>WORKDAY(BJ311,20)</f>
        <v>44116</v>
      </c>
      <c r="CR311" s="336">
        <f ca="1">IF(BM311&gt;0,WORKDAY(BK311,20),"-")</f>
        <v>44029</v>
      </c>
      <c r="CS311" s="336">
        <v>44033</v>
      </c>
      <c r="CT311" s="325" t="s">
        <v>905</v>
      </c>
      <c r="CU311" s="143">
        <v>1</v>
      </c>
      <c r="CV311" s="41">
        <f>WORKDAY(CQ311,10)</f>
        <v>44130</v>
      </c>
      <c r="CW311" s="41">
        <f ca="1">IF(CT311&gt;0,WORKDAY(CR311,10),"-")</f>
        <v>44043</v>
      </c>
      <c r="CX311" s="14"/>
      <c r="CY311" s="14"/>
      <c r="CZ311" s="41" t="str">
        <f>IF(CY311&gt;0,WORKDAY(CV311,10),"-")</f>
        <v>-</v>
      </c>
      <c r="DA311" s="41" t="str">
        <f>IF(CY311&gt;0,WORKDAY(CW311,10),"-")</f>
        <v>-</v>
      </c>
      <c r="DB311" s="14"/>
      <c r="DC311" s="14"/>
      <c r="DD311" s="143"/>
      <c r="DE311" s="41" t="str">
        <f>IF(DC311&gt;0,WORKDAY(CZ311,10),"-")</f>
        <v>-</v>
      </c>
      <c r="DF311" s="41" t="str">
        <f>IF(DC311&gt;0,WORKDAY(DA311,10),"-")</f>
        <v>-</v>
      </c>
      <c r="DG311" s="14"/>
      <c r="DH311" s="14"/>
      <c r="DI311" s="41" t="str">
        <f>IF(DH311&gt;0,WORKDAY(DE311,10),"-")</f>
        <v>-</v>
      </c>
      <c r="DJ311" s="41" t="str">
        <f>IF(DH311&gt;0,WORKDAY(DF311,10),"-")</f>
        <v>-</v>
      </c>
      <c r="DK311" s="14"/>
      <c r="DL311" s="14"/>
      <c r="DM311" s="143"/>
      <c r="DN311" s="41" t="str">
        <f>IF(DL311&gt;0,WORKDAY(DI311,10),"-")</f>
        <v>-</v>
      </c>
      <c r="DO311" s="41" t="str">
        <f>IF(DL311&gt;0,WORKDAY(DJ311,10),"-")</f>
        <v>-</v>
      </c>
      <c r="DP311" s="14"/>
      <c r="DQ311" s="14"/>
      <c r="DR311" s="41" t="str">
        <f>IF(DQ311&gt;0,WORKDAY(DN311,10),"-")</f>
        <v>-</v>
      </c>
      <c r="DS311" s="41" t="str">
        <f>IF(DQ311&gt;0,WORKDAY(DO311,10),"-")</f>
        <v>-</v>
      </c>
      <c r="DT311" s="14"/>
      <c r="DU311" s="14"/>
      <c r="DV311" s="295"/>
      <c r="DW311" s="41" t="str">
        <f>IF(DU311&gt;0,WORKDAY(DR311,10),"-")</f>
        <v>-</v>
      </c>
      <c r="DX311" s="41" t="str">
        <f>IF(DU311&gt;0,WORKDAY(DS311,10),"-")</f>
        <v>-</v>
      </c>
      <c r="DY311" s="14"/>
      <c r="DZ311" s="14"/>
      <c r="EA311" s="41" t="str">
        <f>IF(DZ311&gt;0,WORKDAY(DW311,10),"-")</f>
        <v>-</v>
      </c>
      <c r="EB311" s="41" t="str">
        <f>IF(DZ311&gt;0,WORKDAY(DX311,10),"-")</f>
        <v>-</v>
      </c>
      <c r="EC311" s="14"/>
      <c r="ED311" s="14"/>
      <c r="EE311" s="295"/>
      <c r="EF311" s="41" t="str">
        <f>IF(ED311&gt;0,WORKDAY(EA311,10),"-")</f>
        <v>-</v>
      </c>
      <c r="EG311" s="41" t="str">
        <f>IF(ED311&gt;0,WORKDAY(EB311,10),"-")</f>
        <v>-</v>
      </c>
      <c r="EH311" s="14"/>
      <c r="EI311" s="14"/>
      <c r="EJ311" s="41" t="str">
        <f>IF(EI311&gt;0,WORKDAY(EF311,10),"-")</f>
        <v>-</v>
      </c>
      <c r="EK311" s="41" t="str">
        <f>IF(EI311&gt;0,WORKDAY(EG311,10),"-")</f>
        <v>-</v>
      </c>
      <c r="EL311" s="14"/>
      <c r="EM311" s="14"/>
      <c r="EN311" s="295"/>
      <c r="EO311" s="41" t="str">
        <f>IF(EM311&gt;0,WORKDAY(EJ311,10),"-")</f>
        <v>-</v>
      </c>
      <c r="EP311" s="41" t="str">
        <f>IF(EM311&gt;0,WORKDAY(EK311,10),"-")</f>
        <v>-</v>
      </c>
      <c r="EQ311" s="14"/>
      <c r="ER311" s="14"/>
      <c r="ES311" s="41" t="str">
        <f>IF(ER311&gt;0,WORKDAY(EO311,10),"-")</f>
        <v>-</v>
      </c>
      <c r="ET311" s="41" t="str">
        <f>IF(ER311&gt;0,WORKDAY(EP311,10),"-")</f>
        <v>-</v>
      </c>
      <c r="EU311" s="14"/>
      <c r="EV311" s="14"/>
      <c r="EW311" s="295"/>
      <c r="EX311" s="41" t="str">
        <f>IF(EV311&gt;0,WORKDAY(ES311,10),"-")</f>
        <v>-</v>
      </c>
      <c r="EY311" s="41" t="str">
        <f>IF(EV311&gt;0,WORKDAY(ET311,10),"-")</f>
        <v>-</v>
      </c>
      <c r="EZ311" s="14"/>
      <c r="FA311" s="14"/>
      <c r="FB311" s="41" t="str">
        <f>IF(FA311&gt;0,WORKDAY(EX311,10),"-")</f>
        <v>-</v>
      </c>
      <c r="FC311" s="41" t="str">
        <f>IF(FA311&gt;0,WORKDAY(EY311,10),"-")</f>
        <v>-</v>
      </c>
      <c r="FD311" s="14"/>
      <c r="FE311" s="14"/>
      <c r="FF311" s="295"/>
      <c r="FG311" s="41">
        <v>43562</v>
      </c>
      <c r="FH311" s="41">
        <f ca="1">IF(BK311&gt;0,IF(DH311&gt;0,WORKDAY(DG311,20),IF(CY311&gt;0,WORKDAY(CX311,30),IF(CT311&gt;0,WORKDAY(CS311,40),FG311))),"-")</f>
        <v>44089</v>
      </c>
      <c r="FI311" s="14"/>
      <c r="FJ311" s="14"/>
      <c r="FK311" s="41" t="str">
        <f>IF(FJ311&gt;0,WORKDAY(FG311,10),"-")</f>
        <v>-</v>
      </c>
      <c r="FL311" s="41" t="str">
        <f>IF(FJ311&gt;0,WORKDAY(FH311,10),"-")</f>
        <v>-</v>
      </c>
      <c r="FM311" s="14"/>
      <c r="FN311" s="14"/>
      <c r="FO311" s="143"/>
      <c r="FP311" s="41">
        <v>43562</v>
      </c>
      <c r="FQ311" s="41" t="str">
        <f>IF(BT311&gt;0,IF(DQ311&gt;0,WORKDAY(DP311,20),IF(DH311&gt;0,WORKDAY(DG311,30),IF(DC311&gt;0,WORKDAY(DB311,40),FP311))),"-")</f>
        <v>-</v>
      </c>
      <c r="FR311" s="14"/>
      <c r="FS311" s="14"/>
      <c r="FT311" s="41" t="str">
        <f>IF(FS311&gt;0,WORKDAY(FP311,10),"-")</f>
        <v>-</v>
      </c>
      <c r="FU311" s="41" t="str">
        <f>IF(FS311&gt;0,WORKDAY(FQ311,10),"-")</f>
        <v>-</v>
      </c>
      <c r="FV311" s="14"/>
      <c r="FW311" s="14"/>
      <c r="FX311" s="143"/>
      <c r="FY311" s="41">
        <v>43562</v>
      </c>
      <c r="FZ311" s="41" t="str">
        <f>IF(CC311&gt;0,IF(DZ311&gt;0,WORKDAY(DY311,20),IF(DQ311&gt;0,WORKDAY(DP311,30),IF(DL311&gt;0,WORKDAY(DK311,40),FY311))),"-")</f>
        <v>-</v>
      </c>
      <c r="GA311" s="14"/>
      <c r="GB311" s="14"/>
      <c r="GC311" s="41" t="str">
        <f>IF(GB311&gt;0,WORKDAY(FY311,10),"-")</f>
        <v>-</v>
      </c>
      <c r="GD311" s="41" t="str">
        <f>IF(GB311&gt;0,WORKDAY(FZ311,10),"-")</f>
        <v>-</v>
      </c>
      <c r="GE311" s="14"/>
      <c r="GF311" s="14"/>
      <c r="GG311" s="295"/>
      <c r="GH311" s="41"/>
      <c r="GI311" s="41"/>
      <c r="GJ311" s="14"/>
      <c r="GK311" s="14"/>
      <c r="GL311" s="41" t="str">
        <f>IF(GK311&gt;0,WORKDAY(GH311,10),"-")</f>
        <v>-</v>
      </c>
      <c r="GM311" s="41" t="str">
        <f>IF(GK311&gt;0,WORKDAY(GI311,10),"-")</f>
        <v>-</v>
      </c>
      <c r="GN311" s="14"/>
      <c r="GO311" s="14"/>
      <c r="GP311" s="295"/>
      <c r="GQ311" s="295"/>
      <c r="GR311" s="295"/>
      <c r="GS311" s="295"/>
      <c r="GT311" s="295"/>
      <c r="GU311" s="295"/>
      <c r="GV311" s="295"/>
      <c r="GW311" s="295"/>
      <c r="GX311" s="295"/>
      <c r="GY311" s="295"/>
      <c r="GZ311" s="295"/>
      <c r="HA311" s="143">
        <f t="shared" ca="1" si="258"/>
        <v>1</v>
      </c>
      <c r="HB311" s="44">
        <f t="shared" ca="1" si="259"/>
        <v>1.3819095477386936E-3</v>
      </c>
      <c r="HC311" s="44">
        <f t="shared" ca="1" si="285"/>
        <v>2.5125628140703518E-3</v>
      </c>
      <c r="HD311" s="44">
        <f t="shared" ca="1" si="261"/>
        <v>2.2357723577235778E-3</v>
      </c>
      <c r="HE311" s="44">
        <f t="shared" ca="1" si="262"/>
        <v>4.0650406504065045E-3</v>
      </c>
      <c r="HF311" s="44"/>
      <c r="HG311" s="44"/>
      <c r="HH311" s="261"/>
      <c r="HI311" s="14" t="str">
        <f t="shared" si="263"/>
        <v>GA</v>
      </c>
      <c r="HJ311" s="41">
        <f t="shared" si="264"/>
        <v>44001</v>
      </c>
      <c r="HK311" s="267" t="str">
        <f t="shared" si="265"/>
        <v>A1</v>
      </c>
      <c r="HL311" s="329" t="str">
        <f t="shared" si="266"/>
        <v>0055-P2-GA1-CPC-TRM-00506</v>
      </c>
      <c r="HM311" s="330">
        <v>1</v>
      </c>
      <c r="HN311" s="331" t="s">
        <v>848</v>
      </c>
      <c r="HO311" s="351">
        <f t="shared" si="267"/>
        <v>1</v>
      </c>
      <c r="HP311" s="351" t="str">
        <f t="shared" si="268"/>
        <v>не выгружено 00</v>
      </c>
      <c r="HQ311" s="351" t="str">
        <f t="shared" si="269"/>
        <v>выгружено A1</v>
      </c>
      <c r="HR311" s="351">
        <f t="shared" si="270"/>
        <v>1</v>
      </c>
      <c r="HS311" s="351" t="b">
        <f t="shared" si="271"/>
        <v>0</v>
      </c>
      <c r="HT311" s="351" t="str">
        <f t="shared" si="272"/>
        <v>Выпустить в 00</v>
      </c>
      <c r="HU311" s="351" t="str">
        <f t="shared" si="273"/>
        <v>0055-P2-CPC-GA1-TRM-00409</v>
      </c>
      <c r="HV311" s="351">
        <f t="shared" si="274"/>
        <v>44001</v>
      </c>
      <c r="HW311" s="351" t="str">
        <f t="shared" si="275"/>
        <v>0055-P2-CPC-GA1-TRM-00409</v>
      </c>
      <c r="HX311" s="351">
        <f t="shared" si="276"/>
        <v>44033</v>
      </c>
      <c r="HY311" s="364"/>
      <c r="HZ311" s="361" t="str">
        <f t="shared" si="277"/>
        <v>выгружено</v>
      </c>
      <c r="IA311" s="361" t="str">
        <f t="shared" si="278"/>
        <v>A1</v>
      </c>
      <c r="IB311" s="361">
        <f t="shared" si="279"/>
        <v>1</v>
      </c>
      <c r="IC311" s="361">
        <f t="shared" si="280"/>
        <v>1</v>
      </c>
      <c r="ID311" s="351" t="str">
        <f t="shared" si="281"/>
        <v>1</v>
      </c>
      <c r="IE311" s="349" t="s">
        <v>894</v>
      </c>
      <c r="IF311" s="356">
        <v>1</v>
      </c>
      <c r="IG311" s="331"/>
      <c r="IH311" s="331"/>
      <c r="II311" s="331"/>
      <c r="IJ311" s="331"/>
      <c r="IK311" s="331"/>
      <c r="IL311" s="331"/>
      <c r="IM311" s="331"/>
      <c r="IN311" s="331"/>
      <c r="IO311" s="331"/>
      <c r="IP311" s="331"/>
      <c r="IQ311" s="331"/>
      <c r="IR311" s="331"/>
      <c r="IS311" s="331"/>
      <c r="IT311" s="331"/>
      <c r="IU311" s="331"/>
      <c r="IV311" s="331"/>
      <c r="IW311" s="331"/>
      <c r="IX311" s="331"/>
      <c r="IY311" s="331"/>
      <c r="IZ311" s="331"/>
      <c r="JA311" s="331"/>
      <c r="JB311" s="331"/>
      <c r="JC311" s="331"/>
      <c r="JD311" s="331"/>
      <c r="JE311" s="331"/>
      <c r="JF311" s="331"/>
      <c r="JG311" s="331"/>
      <c r="JH311" s="331"/>
      <c r="JI311" s="331"/>
      <c r="JJ311" s="331"/>
      <c r="JK311" s="331"/>
      <c r="JL311" s="331"/>
      <c r="JM311" s="331"/>
      <c r="JN311" s="331"/>
      <c r="JO311" s="331"/>
      <c r="JP311" s="331"/>
      <c r="JQ311" s="331"/>
      <c r="JR311" s="331"/>
      <c r="JS311" s="331"/>
      <c r="JT311" s="331"/>
      <c r="JU311" s="331"/>
      <c r="JV311" s="331"/>
      <c r="JW311" s="331"/>
      <c r="JX311" s="331"/>
      <c r="JY311" s="331"/>
      <c r="JZ311" s="331"/>
      <c r="KA311" s="331"/>
    </row>
    <row r="312" spans="1:287" s="332" customFormat="1" ht="42.75" customHeight="1">
      <c r="A312" s="15"/>
      <c r="B312" s="31" t="s">
        <v>164</v>
      </c>
      <c r="C312" s="31" t="s">
        <v>165</v>
      </c>
      <c r="D312" s="303"/>
      <c r="E312" s="303"/>
      <c r="F312" s="303"/>
      <c r="G312" s="303"/>
      <c r="H312" s="14" t="s">
        <v>723</v>
      </c>
      <c r="I312" s="14" t="s">
        <v>724</v>
      </c>
      <c r="J312" s="303"/>
      <c r="K312" s="303"/>
      <c r="L312" s="303"/>
      <c r="M312" s="303"/>
      <c r="N312" s="303"/>
      <c r="O312" s="303"/>
      <c r="P312" s="14" t="s">
        <v>729</v>
      </c>
      <c r="Q312" s="14" t="s">
        <v>730</v>
      </c>
      <c r="R312" s="14" t="s">
        <v>211</v>
      </c>
      <c r="S312" s="14" t="s">
        <v>394</v>
      </c>
      <c r="T312" s="14" t="s">
        <v>407</v>
      </c>
      <c r="U312" s="14" t="s">
        <v>166</v>
      </c>
      <c r="V312" s="303"/>
      <c r="W312" s="31" t="str">
        <f>CONCATENATE(X312,"-",Y312,"-",Z312,AA312,,AB312,"-",AC312)</f>
        <v>4-20-JEMC-0003</v>
      </c>
      <c r="X312" s="31">
        <v>4</v>
      </c>
      <c r="Y312" s="31" t="s">
        <v>197</v>
      </c>
      <c r="Z312" s="31" t="s">
        <v>186</v>
      </c>
      <c r="AA312" s="31" t="s">
        <v>333</v>
      </c>
      <c r="AB312" s="304"/>
      <c r="AC312" s="31" t="s">
        <v>199</v>
      </c>
      <c r="AD312" s="303"/>
      <c r="AE312" s="31">
        <v>3</v>
      </c>
      <c r="AF312" s="31" t="s">
        <v>189</v>
      </c>
      <c r="AG312" s="31" t="s">
        <v>197</v>
      </c>
      <c r="AH312" s="31">
        <v>401</v>
      </c>
      <c r="AI312" s="31" t="s">
        <v>228</v>
      </c>
      <c r="AJ312" s="303"/>
      <c r="AK312" s="303"/>
      <c r="AL312" s="14" t="s">
        <v>130</v>
      </c>
      <c r="AM312" s="14"/>
      <c r="AN312" s="14" t="s">
        <v>178</v>
      </c>
      <c r="AO312" s="14" t="str">
        <f>CONCATENATE("0055-",B312,"-",C312,"-","4",".",AE312,".",AF312,".",AG312,".",AH312,"-",AL312,".",AN312,"-",AI312)</f>
        <v>0055-CPC-GA1-4.3.3.20.401-ASK1.SB-0006</v>
      </c>
      <c r="AP312" s="14" t="str">
        <f>CONCATENATE("0055-",B312,"-",C312,"-","4",".",AE312,".",AF312,".",AG312,".",AH312,"-",AL312,"-",AN312,"-",AI312,"_",BD312,"_",U312)</f>
        <v>0055-CPC-GA1-4.3.3.20.401-ASK1-SB-0006_A1_ER</v>
      </c>
      <c r="AQ312" s="21" t="s">
        <v>427</v>
      </c>
      <c r="AR312" s="21" t="s">
        <v>639</v>
      </c>
      <c r="AS312" s="21"/>
      <c r="AT312" s="21"/>
      <c r="AU312" s="21" t="s">
        <v>352</v>
      </c>
      <c r="AV312" s="21" t="s">
        <v>368</v>
      </c>
      <c r="AW312" s="21" t="str">
        <f>CONCATENATE(AQ312," ",AS312,CHAR(10),W312,CHAR(10),AU312)</f>
        <v>AUCS Marshalling Cabinet 
4-20-JEMC-0003
Electrical circuits</v>
      </c>
      <c r="AX312" s="21" t="str">
        <f>CONCATENATE(AR312," ",AT312,CHAR(10),W312,CHAR(10),AV312)</f>
        <v>Шкаф кроссовый АСУ Э 
4-20-JEMC-0003
Схема электрическая принципиальная</v>
      </c>
      <c r="AY312" s="303"/>
      <c r="AZ312" s="14" t="s">
        <v>798</v>
      </c>
      <c r="BA312" s="14" t="s">
        <v>529</v>
      </c>
      <c r="BB312" s="14" t="str">
        <f t="shared" si="286"/>
        <v>A1</v>
      </c>
      <c r="BC312" s="14" t="str">
        <f t="shared" si="291"/>
        <v>IFR</v>
      </c>
      <c r="BD312" s="14" t="str">
        <f>BB312</f>
        <v>A1</v>
      </c>
      <c r="BE312" s="303"/>
      <c r="BF312" s="303"/>
      <c r="BG312" s="324"/>
      <c r="BH312" s="303"/>
      <c r="BI312" s="303"/>
      <c r="BJ312" s="336">
        <v>44088</v>
      </c>
      <c r="BK312" s="336">
        <f ca="1">IF(BM312&gt;0,BL312,IF(BJ312&lt;TODAY(),TODAY()+10,BJ312))</f>
        <v>44001</v>
      </c>
      <c r="BL312" s="41">
        <v>44001</v>
      </c>
      <c r="BM312" s="14" t="s">
        <v>871</v>
      </c>
      <c r="BN312" s="303"/>
      <c r="BO312" s="303"/>
      <c r="BP312" s="303"/>
      <c r="BQ312" s="303"/>
      <c r="BR312" s="303"/>
      <c r="BS312" s="303"/>
      <c r="BT312" s="303"/>
      <c r="BU312" s="303"/>
      <c r="BV312" s="303"/>
      <c r="BW312" s="303"/>
      <c r="BX312" s="303"/>
      <c r="BY312" s="303"/>
      <c r="BZ312" s="303"/>
      <c r="CA312" s="303"/>
      <c r="CB312" s="303"/>
      <c r="CC312" s="303"/>
      <c r="CD312" s="303"/>
      <c r="CE312" s="303"/>
      <c r="CF312" s="303"/>
      <c r="CG312" s="303"/>
      <c r="CH312" s="303"/>
      <c r="CI312" s="303"/>
      <c r="CJ312" s="303"/>
      <c r="CK312" s="303"/>
      <c r="CL312" s="303"/>
      <c r="CM312" s="303"/>
      <c r="CN312" s="303"/>
      <c r="CO312" s="303"/>
      <c r="CP312" s="303"/>
      <c r="CQ312" s="336">
        <f>WORKDAY(BJ312,20)</f>
        <v>44116</v>
      </c>
      <c r="CR312" s="336">
        <f ca="1">IF(BM312&gt;0,WORKDAY(BK312,20),"-")</f>
        <v>44029</v>
      </c>
      <c r="CS312" s="336">
        <v>44033</v>
      </c>
      <c r="CT312" s="325" t="s">
        <v>905</v>
      </c>
      <c r="CU312" s="143">
        <v>1</v>
      </c>
      <c r="CV312" s="41">
        <f>WORKDAY(CQ312,10)</f>
        <v>44130</v>
      </c>
      <c r="CW312" s="41">
        <f ca="1">IF(CT312&gt;0,WORKDAY(CR312,10),"-")</f>
        <v>44043</v>
      </c>
      <c r="CX312" s="14"/>
      <c r="CY312" s="14"/>
      <c r="CZ312" s="41" t="str">
        <f>IF(CY312&gt;0,WORKDAY(CV312,10),"-")</f>
        <v>-</v>
      </c>
      <c r="DA312" s="41" t="str">
        <f>IF(CY312&gt;0,WORKDAY(CW312,10),"-")</f>
        <v>-</v>
      </c>
      <c r="DB312" s="14"/>
      <c r="DC312" s="14"/>
      <c r="DD312" s="143"/>
      <c r="DE312" s="41" t="str">
        <f>IF(DC312&gt;0,WORKDAY(CZ312,10),"-")</f>
        <v>-</v>
      </c>
      <c r="DF312" s="41" t="str">
        <f>IF(DC312&gt;0,WORKDAY(DA312,10),"-")</f>
        <v>-</v>
      </c>
      <c r="DG312" s="14"/>
      <c r="DH312" s="14"/>
      <c r="DI312" s="41" t="str">
        <f>IF(DH312&gt;0,WORKDAY(DE312,10),"-")</f>
        <v>-</v>
      </c>
      <c r="DJ312" s="41" t="str">
        <f>IF(DH312&gt;0,WORKDAY(DF312,10),"-")</f>
        <v>-</v>
      </c>
      <c r="DK312" s="14"/>
      <c r="DL312" s="14"/>
      <c r="DM312" s="143"/>
      <c r="DN312" s="41" t="str">
        <f>IF(DL312&gt;0,WORKDAY(DI312,10),"-")</f>
        <v>-</v>
      </c>
      <c r="DO312" s="41" t="str">
        <f>IF(DL312&gt;0,WORKDAY(DJ312,10),"-")</f>
        <v>-</v>
      </c>
      <c r="DP312" s="14"/>
      <c r="DQ312" s="14"/>
      <c r="DR312" s="41" t="str">
        <f>IF(DQ312&gt;0,WORKDAY(DN312,10),"-")</f>
        <v>-</v>
      </c>
      <c r="DS312" s="41" t="str">
        <f>IF(DQ312&gt;0,WORKDAY(DO312,10),"-")</f>
        <v>-</v>
      </c>
      <c r="DT312" s="14"/>
      <c r="DU312" s="14"/>
      <c r="DV312" s="295"/>
      <c r="DW312" s="41" t="str">
        <f>IF(DU312&gt;0,WORKDAY(DR312,10),"-")</f>
        <v>-</v>
      </c>
      <c r="DX312" s="41" t="str">
        <f>IF(DU312&gt;0,WORKDAY(DS312,10),"-")</f>
        <v>-</v>
      </c>
      <c r="DY312" s="14"/>
      <c r="DZ312" s="14"/>
      <c r="EA312" s="41" t="str">
        <f>IF(DZ312&gt;0,WORKDAY(DW312,10),"-")</f>
        <v>-</v>
      </c>
      <c r="EB312" s="41" t="str">
        <f>IF(DZ312&gt;0,WORKDAY(DX312,10),"-")</f>
        <v>-</v>
      </c>
      <c r="EC312" s="14"/>
      <c r="ED312" s="14"/>
      <c r="EE312" s="295"/>
      <c r="EF312" s="41" t="str">
        <f>IF(ED312&gt;0,WORKDAY(EA312,10),"-")</f>
        <v>-</v>
      </c>
      <c r="EG312" s="41" t="str">
        <f>IF(ED312&gt;0,WORKDAY(EB312,10),"-")</f>
        <v>-</v>
      </c>
      <c r="EH312" s="14"/>
      <c r="EI312" s="14"/>
      <c r="EJ312" s="41" t="str">
        <f>IF(EI312&gt;0,WORKDAY(EF312,10),"-")</f>
        <v>-</v>
      </c>
      <c r="EK312" s="41" t="str">
        <f>IF(EI312&gt;0,WORKDAY(EG312,10),"-")</f>
        <v>-</v>
      </c>
      <c r="EL312" s="14"/>
      <c r="EM312" s="14"/>
      <c r="EN312" s="295"/>
      <c r="EO312" s="41" t="str">
        <f>IF(EM312&gt;0,WORKDAY(EJ312,10),"-")</f>
        <v>-</v>
      </c>
      <c r="EP312" s="41" t="str">
        <f>IF(EM312&gt;0,WORKDAY(EK312,10),"-")</f>
        <v>-</v>
      </c>
      <c r="EQ312" s="14"/>
      <c r="ER312" s="14"/>
      <c r="ES312" s="41" t="str">
        <f>IF(ER312&gt;0,WORKDAY(EO312,10),"-")</f>
        <v>-</v>
      </c>
      <c r="ET312" s="41" t="str">
        <f>IF(ER312&gt;0,WORKDAY(EP312,10),"-")</f>
        <v>-</v>
      </c>
      <c r="EU312" s="14"/>
      <c r="EV312" s="14"/>
      <c r="EW312" s="295"/>
      <c r="EX312" s="41" t="str">
        <f>IF(EV312&gt;0,WORKDAY(ES312,10),"-")</f>
        <v>-</v>
      </c>
      <c r="EY312" s="41" t="str">
        <f>IF(EV312&gt;0,WORKDAY(ET312,10),"-")</f>
        <v>-</v>
      </c>
      <c r="EZ312" s="14"/>
      <c r="FA312" s="14"/>
      <c r="FB312" s="41" t="str">
        <f>IF(FA312&gt;0,WORKDAY(EX312,10),"-")</f>
        <v>-</v>
      </c>
      <c r="FC312" s="41" t="str">
        <f>IF(FA312&gt;0,WORKDAY(EY312,10),"-")</f>
        <v>-</v>
      </c>
      <c r="FD312" s="14"/>
      <c r="FE312" s="14"/>
      <c r="FF312" s="295"/>
      <c r="FG312" s="41">
        <v>43562</v>
      </c>
      <c r="FH312" s="41">
        <f ca="1">IF(BK312&gt;0,IF(DH312&gt;0,WORKDAY(DG312,20),IF(CY312&gt;0,WORKDAY(CX312,30),IF(CT312&gt;0,WORKDAY(CS312,40),FG312))),"-")</f>
        <v>44089</v>
      </c>
      <c r="FI312" s="14"/>
      <c r="FJ312" s="14"/>
      <c r="FK312" s="41" t="str">
        <f>IF(FJ312&gt;0,WORKDAY(FG312,10),"-")</f>
        <v>-</v>
      </c>
      <c r="FL312" s="41" t="str">
        <f>IF(FJ312&gt;0,WORKDAY(FH312,10),"-")</f>
        <v>-</v>
      </c>
      <c r="FM312" s="14"/>
      <c r="FN312" s="14"/>
      <c r="FO312" s="143"/>
      <c r="FP312" s="41">
        <v>43562</v>
      </c>
      <c r="FQ312" s="14">
        <v>43636</v>
      </c>
      <c r="FR312" s="14"/>
      <c r="FS312" s="14"/>
      <c r="FT312" s="41" t="str">
        <f>IF(FS312&gt;0,WORKDAY(FP312,10),"-")</f>
        <v>-</v>
      </c>
      <c r="FU312" s="41" t="str">
        <f>IF(FS312&gt;0,WORKDAY(FQ312,10),"-")</f>
        <v>-</v>
      </c>
      <c r="FV312" s="14"/>
      <c r="FW312" s="14"/>
      <c r="FX312" s="143"/>
      <c r="FY312" s="41">
        <v>43562</v>
      </c>
      <c r="FZ312" s="41" t="str">
        <f>IF(CC312&gt;0,IF(DZ312&gt;0,WORKDAY(DY312,20),IF(DQ312&gt;0,WORKDAY(DP312,30),IF(DL312&gt;0,WORKDAY(DK312,40),FY312))),"-")</f>
        <v>-</v>
      </c>
      <c r="GA312" s="14"/>
      <c r="GB312" s="14"/>
      <c r="GC312" s="41" t="str">
        <f>IF(GB312&gt;0,WORKDAY(FY312,10),"-")</f>
        <v>-</v>
      </c>
      <c r="GD312" s="41" t="str">
        <f>IF(GB312&gt;0,WORKDAY(FZ312,10),"-")</f>
        <v>-</v>
      </c>
      <c r="GE312" s="14"/>
      <c r="GF312" s="14"/>
      <c r="GG312" s="295"/>
      <c r="GH312" s="41"/>
      <c r="GI312" s="41"/>
      <c r="GJ312" s="14"/>
      <c r="GK312" s="14"/>
      <c r="GL312" s="41" t="str">
        <f>IF(GK312&gt;0,WORKDAY(GH312,10),"-")</f>
        <v>-</v>
      </c>
      <c r="GM312" s="41" t="str">
        <f>IF(GK312&gt;0,WORKDAY(GI312,10),"-")</f>
        <v>-</v>
      </c>
      <c r="GN312" s="14"/>
      <c r="GO312" s="14"/>
      <c r="GP312" s="295"/>
      <c r="GQ312" s="295"/>
      <c r="GR312" s="295"/>
      <c r="GS312" s="295"/>
      <c r="GT312" s="295"/>
      <c r="GU312" s="295"/>
      <c r="GV312" s="295"/>
      <c r="GW312" s="295"/>
      <c r="GX312" s="295"/>
      <c r="GY312" s="295"/>
      <c r="GZ312" s="295"/>
      <c r="HA312" s="143">
        <f t="shared" ca="1" si="258"/>
        <v>1</v>
      </c>
      <c r="HB312" s="44">
        <f t="shared" ca="1" si="259"/>
        <v>1.3819095477386936E-3</v>
      </c>
      <c r="HC312" s="44">
        <f t="shared" ca="1" si="285"/>
        <v>2.5125628140703518E-3</v>
      </c>
      <c r="HD312" s="44">
        <f t="shared" ca="1" si="261"/>
        <v>2.2357723577235778E-3</v>
      </c>
      <c r="HE312" s="44">
        <f t="shared" ca="1" si="262"/>
        <v>4.0650406504065045E-3</v>
      </c>
      <c r="HF312" s="44"/>
      <c r="HG312" s="44"/>
      <c r="HH312" s="261"/>
      <c r="HI312" s="14" t="str">
        <f t="shared" si="263"/>
        <v>GA</v>
      </c>
      <c r="HJ312" s="41">
        <f t="shared" si="264"/>
        <v>44001</v>
      </c>
      <c r="HK312" s="267" t="str">
        <f t="shared" si="265"/>
        <v>A1</v>
      </c>
      <c r="HL312" s="329" t="str">
        <f t="shared" si="266"/>
        <v>0055-P2-GA1-CPC-TRM-00506</v>
      </c>
      <c r="HM312" s="330">
        <v>1</v>
      </c>
      <c r="HN312" s="331" t="s">
        <v>848</v>
      </c>
      <c r="HO312" s="351">
        <f t="shared" si="267"/>
        <v>1</v>
      </c>
      <c r="HP312" s="351" t="str">
        <f t="shared" si="268"/>
        <v>не выгружено 00</v>
      </c>
      <c r="HQ312" s="351" t="str">
        <f t="shared" si="269"/>
        <v>выгружено A1</v>
      </c>
      <c r="HR312" s="351">
        <f t="shared" si="270"/>
        <v>1</v>
      </c>
      <c r="HS312" s="351" t="b">
        <f t="shared" si="271"/>
        <v>0</v>
      </c>
      <c r="HT312" s="351" t="str">
        <f t="shared" si="272"/>
        <v>Выпустить в 00</v>
      </c>
      <c r="HU312" s="351" t="str">
        <f t="shared" si="273"/>
        <v>0055-P2-CPC-GA1-TRM-00409</v>
      </c>
      <c r="HV312" s="351">
        <f t="shared" si="274"/>
        <v>44001</v>
      </c>
      <c r="HW312" s="351" t="str">
        <f t="shared" si="275"/>
        <v>0055-P2-CPC-GA1-TRM-00409</v>
      </c>
      <c r="HX312" s="351">
        <f t="shared" si="276"/>
        <v>44033</v>
      </c>
      <c r="HY312" s="364"/>
      <c r="HZ312" s="361" t="str">
        <f t="shared" si="277"/>
        <v>выгружено</v>
      </c>
      <c r="IA312" s="361" t="str">
        <f t="shared" si="278"/>
        <v>A1</v>
      </c>
      <c r="IB312" s="361">
        <f t="shared" si="279"/>
        <v>1</v>
      </c>
      <c r="IC312" s="361">
        <f t="shared" si="280"/>
        <v>1</v>
      </c>
      <c r="ID312" s="351" t="str">
        <f t="shared" si="281"/>
        <v>1</v>
      </c>
      <c r="IE312" s="349" t="s">
        <v>894</v>
      </c>
      <c r="IF312" s="356">
        <v>1</v>
      </c>
      <c r="IG312" s="331"/>
      <c r="IH312" s="331"/>
      <c r="II312" s="331"/>
      <c r="IJ312" s="331"/>
      <c r="IK312" s="331"/>
      <c r="IL312" s="331"/>
      <c r="IM312" s="331"/>
      <c r="IN312" s="331"/>
      <c r="IO312" s="331"/>
      <c r="IP312" s="331"/>
      <c r="IQ312" s="331"/>
      <c r="IR312" s="331"/>
      <c r="IS312" s="331"/>
      <c r="IT312" s="331"/>
      <c r="IU312" s="331"/>
      <c r="IV312" s="331"/>
      <c r="IW312" s="331"/>
      <c r="IX312" s="331"/>
      <c r="IY312" s="331"/>
      <c r="IZ312" s="331"/>
      <c r="JA312" s="331"/>
      <c r="JB312" s="331"/>
      <c r="JC312" s="331"/>
      <c r="JD312" s="331"/>
      <c r="JE312" s="331"/>
      <c r="JF312" s="331"/>
      <c r="JG312" s="331"/>
      <c r="JH312" s="331"/>
      <c r="JI312" s="331"/>
      <c r="JJ312" s="331"/>
      <c r="JK312" s="331"/>
      <c r="JL312" s="331"/>
      <c r="JM312" s="331"/>
      <c r="JN312" s="331"/>
      <c r="JO312" s="331"/>
      <c r="JP312" s="331"/>
      <c r="JQ312" s="331"/>
      <c r="JR312" s="331"/>
      <c r="JS312" s="331"/>
      <c r="JT312" s="331"/>
      <c r="JU312" s="331"/>
      <c r="JV312" s="331"/>
      <c r="JW312" s="331"/>
      <c r="JX312" s="331"/>
      <c r="JY312" s="331"/>
      <c r="JZ312" s="331"/>
      <c r="KA312" s="331"/>
    </row>
    <row r="313" spans="1:287" s="1" customFormat="1" ht="42.75" customHeight="1">
      <c r="A313" s="15"/>
      <c r="B313" s="31" t="s">
        <v>164</v>
      </c>
      <c r="C313" s="31" t="s">
        <v>165</v>
      </c>
      <c r="D313" s="14"/>
      <c r="E313" s="14"/>
      <c r="F313" s="14"/>
      <c r="G313" s="14"/>
      <c r="H313" s="14" t="s">
        <v>723</v>
      </c>
      <c r="I313" s="14" t="s">
        <v>724</v>
      </c>
      <c r="J313" s="14"/>
      <c r="K313" s="14"/>
      <c r="L313" s="14"/>
      <c r="M313" s="14"/>
      <c r="N313" s="14"/>
      <c r="O313" s="14"/>
      <c r="P313" s="14" t="s">
        <v>729</v>
      </c>
      <c r="Q313" s="14" t="s">
        <v>730</v>
      </c>
      <c r="R313" s="14" t="s">
        <v>211</v>
      </c>
      <c r="S313" s="14" t="s">
        <v>394</v>
      </c>
      <c r="T313" s="14" t="s">
        <v>407</v>
      </c>
      <c r="U313" s="14" t="s">
        <v>166</v>
      </c>
      <c r="V313" s="14"/>
      <c r="W313" s="31" t="str">
        <f>CONCATENATE(X313,"-",Y313,"-",Z313,AA313,,AB313,"-",AC313)</f>
        <v>4-20-JEMC-0003</v>
      </c>
      <c r="X313" s="31">
        <v>4</v>
      </c>
      <c r="Y313" s="31" t="s">
        <v>197</v>
      </c>
      <c r="Z313" s="31" t="s">
        <v>186</v>
      </c>
      <c r="AA313" s="31" t="s">
        <v>333</v>
      </c>
      <c r="AB313" s="31"/>
      <c r="AC313" s="31" t="s">
        <v>199</v>
      </c>
      <c r="AD313" s="14"/>
      <c r="AE313" s="31">
        <v>3</v>
      </c>
      <c r="AF313" s="31" t="s">
        <v>189</v>
      </c>
      <c r="AG313" s="31" t="s">
        <v>197</v>
      </c>
      <c r="AH313" s="31">
        <v>401</v>
      </c>
      <c r="AI313" s="31" t="s">
        <v>228</v>
      </c>
      <c r="AJ313" s="14"/>
      <c r="AK313" s="14"/>
      <c r="AL313" s="14" t="s">
        <v>130</v>
      </c>
      <c r="AM313" s="14"/>
      <c r="AN313" s="14" t="s">
        <v>675</v>
      </c>
      <c r="AO313" s="14" t="str">
        <f>CONCATENATE("0055-",B313,"-",C313,"-","4",".",AE313,".",AF313,".",AG313,".",AH313,"-",AL313,".",AN313,"-",AI313)</f>
        <v>0055-CPC-GA1-4.3.3.20.401-ASK1.JH-0006</v>
      </c>
      <c r="AP313" s="14" t="str">
        <f>CONCATENATE("0055-",B313,"-",C313,"-","4",".",AE313,".",AF313,".",AG313,".",AH313,"-",AL313,"-",AN313,"-",AI313,"_",BD313,"_",U313)</f>
        <v>0055-CPC-GA1-4.3.3.20.401-ASK1-JH-0006_00_ER</v>
      </c>
      <c r="AQ313" s="21" t="s">
        <v>427</v>
      </c>
      <c r="AR313" s="21" t="s">
        <v>639</v>
      </c>
      <c r="AS313" s="21"/>
      <c r="AT313" s="21"/>
      <c r="AU313" s="21" t="s">
        <v>315</v>
      </c>
      <c r="AV313" s="21" t="s">
        <v>316</v>
      </c>
      <c r="AW313" s="21" t="str">
        <f>CONCATENATE(AQ313," ",AS313,CHAR(10),W313,CHAR(10),AU313)</f>
        <v>AUCS Marshalling Cabinet 
4-20-JEMC-0003
Passport</v>
      </c>
      <c r="AX313" s="21" t="str">
        <f>CONCATENATE(AR313," ",AT313,CHAR(10),W313,CHAR(10),AV313)</f>
        <v>Шкаф кроссовый АСУ Э 
4-20-JEMC-0003
Паспорт</v>
      </c>
      <c r="AY313" s="14"/>
      <c r="AZ313" s="14" t="s">
        <v>798</v>
      </c>
      <c r="BA313" s="14" t="s">
        <v>600</v>
      </c>
      <c r="BB313" s="14" t="str">
        <f t="shared" si="286"/>
        <v>00</v>
      </c>
      <c r="BC313" s="14" t="str">
        <f t="shared" si="291"/>
        <v>IFU</v>
      </c>
      <c r="BD313" s="14" t="str">
        <f>BB313</f>
        <v>00</v>
      </c>
      <c r="BE313" s="14"/>
      <c r="BF313" s="14"/>
      <c r="BG313" s="20"/>
      <c r="BH313" s="14"/>
      <c r="BI313" s="14"/>
      <c r="BJ313" s="336">
        <v>44088</v>
      </c>
      <c r="BK313" s="336">
        <f ca="1">IF(BM313&gt;0,BL313,IF(BJ313&lt;TODAY(),TODAY()+10,BJ313))</f>
        <v>43997</v>
      </c>
      <c r="BL313" s="41">
        <v>43997</v>
      </c>
      <c r="BM313" s="14" t="s">
        <v>866</v>
      </c>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336">
        <f>WORKDAY(BJ313,20)</f>
        <v>44116</v>
      </c>
      <c r="CR313" s="336">
        <f ca="1">IF(BM313&gt;0,WORKDAY(BK313,20),"-")</f>
        <v>44025</v>
      </c>
      <c r="CS313" s="336">
        <v>44013</v>
      </c>
      <c r="CT313" s="325" t="s">
        <v>903</v>
      </c>
      <c r="CU313" s="143">
        <v>3</v>
      </c>
      <c r="CV313" s="41">
        <f>WORKDAY(CQ313,10)</f>
        <v>44130</v>
      </c>
      <c r="CW313" s="41">
        <f ca="1">IF(CT313&gt;0,WORKDAY(CR313,10),"-")</f>
        <v>44039</v>
      </c>
      <c r="CX313" s="14"/>
      <c r="CY313" s="14"/>
      <c r="CZ313" s="41" t="str">
        <f>IF(CY313&gt;0,WORKDAY(CV313,10),"-")</f>
        <v>-</v>
      </c>
      <c r="DA313" s="41" t="str">
        <f>IF(CY313&gt;0,WORKDAY(CW313,10),"-")</f>
        <v>-</v>
      </c>
      <c r="DB313" s="14"/>
      <c r="DC313" s="14"/>
      <c r="DD313" s="143"/>
      <c r="DE313" s="41" t="str">
        <f>IF(DC313&gt;0,WORKDAY(CZ313,10),"-")</f>
        <v>-</v>
      </c>
      <c r="DF313" s="41" t="str">
        <f>IF(DC313&gt;0,WORKDAY(DA313,10),"-")</f>
        <v>-</v>
      </c>
      <c r="DG313" s="14"/>
      <c r="DH313" s="14"/>
      <c r="DI313" s="41" t="str">
        <f>IF(DH313&gt;0,WORKDAY(DE313,10),"-")</f>
        <v>-</v>
      </c>
      <c r="DJ313" s="41" t="str">
        <f>IF(DH313&gt;0,WORKDAY(DF313,10),"-")</f>
        <v>-</v>
      </c>
      <c r="DK313" s="14"/>
      <c r="DL313" s="14"/>
      <c r="DM313" s="143"/>
      <c r="DN313" s="41" t="str">
        <f>IF(DL313&gt;0,WORKDAY(DI313,10),"-")</f>
        <v>-</v>
      </c>
      <c r="DO313" s="41" t="str">
        <f>IF(DL313&gt;0,WORKDAY(DJ313,10),"-")</f>
        <v>-</v>
      </c>
      <c r="DP313" s="14"/>
      <c r="DQ313" s="14"/>
      <c r="DR313" s="41" t="str">
        <f>IF(DQ313&gt;0,WORKDAY(DN313,10),"-")</f>
        <v>-</v>
      </c>
      <c r="DS313" s="41" t="str">
        <f>IF(DQ313&gt;0,WORKDAY(DO313,10),"-")</f>
        <v>-</v>
      </c>
      <c r="DT313" s="14"/>
      <c r="DU313" s="14"/>
      <c r="DV313" s="295"/>
      <c r="DW313" s="41" t="str">
        <f>IF(DU313&gt;0,WORKDAY(DR313,10),"-")</f>
        <v>-</v>
      </c>
      <c r="DX313" s="41" t="str">
        <f>IF(DU313&gt;0,WORKDAY(DS313,10),"-")</f>
        <v>-</v>
      </c>
      <c r="DY313" s="14"/>
      <c r="DZ313" s="14"/>
      <c r="EA313" s="41" t="str">
        <f>IF(DZ313&gt;0,WORKDAY(DW313,10),"-")</f>
        <v>-</v>
      </c>
      <c r="EB313" s="41" t="str">
        <f>IF(DZ313&gt;0,WORKDAY(DX313,10),"-")</f>
        <v>-</v>
      </c>
      <c r="EC313" s="14"/>
      <c r="ED313" s="14"/>
      <c r="EE313" s="295"/>
      <c r="EF313" s="41" t="str">
        <f>IF(ED313&gt;0,WORKDAY(EA313,10),"-")</f>
        <v>-</v>
      </c>
      <c r="EG313" s="41" t="str">
        <f>IF(ED313&gt;0,WORKDAY(EB313,10),"-")</f>
        <v>-</v>
      </c>
      <c r="EH313" s="14"/>
      <c r="EI313" s="14"/>
      <c r="EJ313" s="41" t="str">
        <f>IF(EI313&gt;0,WORKDAY(EF313,10),"-")</f>
        <v>-</v>
      </c>
      <c r="EK313" s="41" t="str">
        <f>IF(EI313&gt;0,WORKDAY(EG313,10),"-")</f>
        <v>-</v>
      </c>
      <c r="EL313" s="14"/>
      <c r="EM313" s="14"/>
      <c r="EN313" s="295"/>
      <c r="EO313" s="41" t="str">
        <f>IF(EM313&gt;0,WORKDAY(EJ313,10),"-")</f>
        <v>-</v>
      </c>
      <c r="EP313" s="41" t="str">
        <f>IF(EM313&gt;0,WORKDAY(EK313,10),"-")</f>
        <v>-</v>
      </c>
      <c r="EQ313" s="14"/>
      <c r="ER313" s="14"/>
      <c r="ES313" s="41" t="str">
        <f>IF(ER313&gt;0,WORKDAY(EO313,10),"-")</f>
        <v>-</v>
      </c>
      <c r="ET313" s="41" t="str">
        <f>IF(ER313&gt;0,WORKDAY(EP313,10),"-")</f>
        <v>-</v>
      </c>
      <c r="EU313" s="14"/>
      <c r="EV313" s="14"/>
      <c r="EW313" s="295"/>
      <c r="EX313" s="41" t="str">
        <f>IF(EV313&gt;0,WORKDAY(ES313,10),"-")</f>
        <v>-</v>
      </c>
      <c r="EY313" s="41" t="str">
        <f>IF(EV313&gt;0,WORKDAY(ET313,10),"-")</f>
        <v>-</v>
      </c>
      <c r="EZ313" s="14"/>
      <c r="FA313" s="14"/>
      <c r="FB313" s="41" t="str">
        <f>IF(FA313&gt;0,WORKDAY(EX313,10),"-")</f>
        <v>-</v>
      </c>
      <c r="FC313" s="41" t="str">
        <f>IF(FA313&gt;0,WORKDAY(EY313,10),"-")</f>
        <v>-</v>
      </c>
      <c r="FD313" s="14"/>
      <c r="FE313" s="14"/>
      <c r="FF313" s="295"/>
      <c r="FG313" s="41">
        <v>43562</v>
      </c>
      <c r="FH313" s="41">
        <f ca="1">IF(BK313&gt;0,IF(DH313&gt;0,WORKDAY(DG313,20),IF(CY313&gt;0,WORKDAY(CX313,30),IF(CT313&gt;0,WORKDAY(CS313,40),FG313))),"-")</f>
        <v>44069</v>
      </c>
      <c r="FI313" s="14">
        <v>44088</v>
      </c>
      <c r="FJ313" s="14" t="s">
        <v>924</v>
      </c>
      <c r="FK313" s="41">
        <f>IF(FJ313&gt;0,WORKDAY(FG313,10),"-")</f>
        <v>43574</v>
      </c>
      <c r="FL313" s="41">
        <f ca="1">IF(FJ313&gt;0,WORKDAY(FH313,10),"-")</f>
        <v>44083</v>
      </c>
      <c r="FM313" s="14"/>
      <c r="FN313" s="14"/>
      <c r="FO313" s="143"/>
      <c r="FP313" s="41">
        <v>43562</v>
      </c>
      <c r="FQ313" s="41" t="str">
        <f>IF(BT313&gt;0,IF(DQ313&gt;0,WORKDAY(DP313,20),IF(DH313&gt;0,WORKDAY(DG313,30),IF(DC313&gt;0,WORKDAY(DB313,40),FP313))),"-")</f>
        <v>-</v>
      </c>
      <c r="FR313" s="14"/>
      <c r="FS313" s="14"/>
      <c r="FT313" s="41" t="str">
        <f>IF(FS313&gt;0,WORKDAY(FP313,10),"-")</f>
        <v>-</v>
      </c>
      <c r="FU313" s="41" t="str">
        <f>IF(FS313&gt;0,WORKDAY(FQ313,10),"-")</f>
        <v>-</v>
      </c>
      <c r="FV313" s="14"/>
      <c r="FW313" s="14"/>
      <c r="FX313" s="143"/>
      <c r="FY313" s="41">
        <v>43562</v>
      </c>
      <c r="FZ313" s="41" t="str">
        <f>IF(CC313&gt;0,IF(DZ313&gt;0,WORKDAY(DY313,20),IF(DQ313&gt;0,WORKDAY(DP313,30),IF(DL313&gt;0,WORKDAY(DK313,40),FY313))),"-")</f>
        <v>-</v>
      </c>
      <c r="GA313" s="14"/>
      <c r="GB313" s="14"/>
      <c r="GC313" s="41" t="str">
        <f>IF(GB313&gt;0,WORKDAY(FY313,10),"-")</f>
        <v>-</v>
      </c>
      <c r="GD313" s="41" t="str">
        <f>IF(GB313&gt;0,WORKDAY(FZ313,10),"-")</f>
        <v>-</v>
      </c>
      <c r="GE313" s="14"/>
      <c r="GF313" s="14"/>
      <c r="GG313" s="295"/>
      <c r="GH313" s="41"/>
      <c r="GI313" s="41"/>
      <c r="GJ313" s="14"/>
      <c r="GK313" s="14"/>
      <c r="GL313" s="41" t="str">
        <f>IF(GK313&gt;0,WORKDAY(GH313,10),"-")</f>
        <v>-</v>
      </c>
      <c r="GM313" s="41" t="str">
        <f>IF(GK313&gt;0,WORKDAY(GI313,10),"-")</f>
        <v>-</v>
      </c>
      <c r="GN313" s="14"/>
      <c r="GO313" s="14"/>
      <c r="GP313" s="295"/>
      <c r="GQ313" s="295"/>
      <c r="GR313" s="295"/>
      <c r="GS313" s="295"/>
      <c r="GT313" s="295"/>
      <c r="GU313" s="295"/>
      <c r="GV313" s="295"/>
      <c r="GW313" s="295"/>
      <c r="GX313" s="295"/>
      <c r="GY313" s="295"/>
      <c r="GZ313" s="295"/>
      <c r="HA313" s="143">
        <f t="shared" ca="1" si="258"/>
        <v>1</v>
      </c>
      <c r="HB313" s="44">
        <f t="shared" ca="1" si="259"/>
        <v>2.5125628140703518E-3</v>
      </c>
      <c r="HC313" s="44">
        <f t="shared" ca="1" si="285"/>
        <v>2.5125628140703518E-3</v>
      </c>
      <c r="HD313" s="44">
        <f t="shared" ca="1" si="261"/>
        <v>4.0650406504065045E-3</v>
      </c>
      <c r="HE313" s="44">
        <f t="shared" ca="1" si="262"/>
        <v>4.0650406504065045E-3</v>
      </c>
      <c r="HF313" s="44"/>
      <c r="HG313" s="44"/>
      <c r="HH313" s="261"/>
      <c r="HI313" s="14" t="str">
        <f t="shared" si="263"/>
        <v>rev. 00</v>
      </c>
      <c r="HJ313" s="41">
        <f t="shared" si="264"/>
        <v>44088</v>
      </c>
      <c r="HK313" s="267" t="str">
        <f t="shared" si="265"/>
        <v>00</v>
      </c>
      <c r="HL313" s="268" t="str">
        <f t="shared" si="266"/>
        <v>0055-P2-CPC-GA1-TRM-00581</v>
      </c>
      <c r="HM313" s="320">
        <v>1</v>
      </c>
      <c r="HN313" t="s">
        <v>848</v>
      </c>
      <c r="HO313" s="351">
        <f t="shared" si="267"/>
        <v>3</v>
      </c>
      <c r="HP313" s="351" t="str">
        <f t="shared" si="268"/>
        <v>ожидание 00</v>
      </c>
      <c r="HQ313" s="351" t="str">
        <f t="shared" si="269"/>
        <v>выгружено 00</v>
      </c>
      <c r="HR313" s="351" t="str">
        <f t="shared" si="270"/>
        <v>ожидание 00</v>
      </c>
      <c r="HS313" s="351" t="b">
        <f t="shared" si="271"/>
        <v>0</v>
      </c>
      <c r="HT313" s="351" t="str">
        <f t="shared" si="272"/>
        <v>ожидание замечаний</v>
      </c>
      <c r="HU313" s="351" t="str">
        <f t="shared" si="273"/>
        <v>0055-P2-CPC-GA1-TRM-00396</v>
      </c>
      <c r="HV313" s="351">
        <f t="shared" si="274"/>
        <v>44088</v>
      </c>
      <c r="HW313" s="351" t="str">
        <f t="shared" si="275"/>
        <v>ожидание 00</v>
      </c>
      <c r="HX313" s="351" t="str">
        <f t="shared" si="276"/>
        <v>ожидание 00</v>
      </c>
      <c r="HY313" s="364"/>
      <c r="HZ313" s="361" t="str">
        <f t="shared" si="277"/>
        <v>выгружено</v>
      </c>
      <c r="IA313" s="361" t="str">
        <f t="shared" si="278"/>
        <v>00</v>
      </c>
      <c r="IB313" s="361" t="str">
        <f t="shared" si="279"/>
        <v>ожидание замечаний к ревизии</v>
      </c>
      <c r="IC313" s="361" t="str">
        <f t="shared" si="280"/>
        <v>00</v>
      </c>
      <c r="ID313" s="351" t="str">
        <f t="shared" si="281"/>
        <v>1</v>
      </c>
      <c r="IE313" s="351" t="s">
        <v>894</v>
      </c>
      <c r="IF313" s="356">
        <v>1</v>
      </c>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row>
    <row r="314" spans="1:287" s="27" customFormat="1" ht="15" customHeight="1">
      <c r="A314" s="15"/>
      <c r="B314" s="32"/>
      <c r="C314" s="32"/>
      <c r="D314" s="26"/>
      <c r="E314" s="26"/>
      <c r="F314" s="26"/>
      <c r="G314" s="26"/>
      <c r="H314" s="26"/>
      <c r="I314" s="26"/>
      <c r="J314" s="26"/>
      <c r="K314" s="26"/>
      <c r="L314" s="26"/>
      <c r="M314" s="26"/>
      <c r="N314" s="26"/>
      <c r="O314" s="26"/>
      <c r="P314" s="26"/>
      <c r="Q314" s="26"/>
      <c r="R314" s="26"/>
      <c r="S314" s="26"/>
      <c r="T314" s="26"/>
      <c r="U314" s="26"/>
      <c r="V314" s="26"/>
      <c r="W314" s="32"/>
      <c r="X314" s="32"/>
      <c r="Y314" s="32"/>
      <c r="Z314" s="32"/>
      <c r="AA314" s="32"/>
      <c r="AB314" s="32"/>
      <c r="AC314" s="32"/>
      <c r="AD314" s="26"/>
      <c r="AE314" s="32"/>
      <c r="AF314" s="32"/>
      <c r="AG314" s="32"/>
      <c r="AH314" s="32"/>
      <c r="AI314" s="32"/>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341"/>
      <c r="BK314" s="341"/>
      <c r="BL314" s="163"/>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338"/>
      <c r="CR314" s="338"/>
      <c r="CS314" s="338"/>
      <c r="CT314" s="326"/>
      <c r="CU314" s="219"/>
      <c r="CV314" s="26"/>
      <c r="CW314" s="26"/>
      <c r="CX314" s="26"/>
      <c r="CY314" s="26"/>
      <c r="CZ314" s="26"/>
      <c r="DA314" s="26"/>
      <c r="DB314" s="26"/>
      <c r="DC314" s="26"/>
      <c r="DD314" s="219"/>
      <c r="DE314" s="26"/>
      <c r="DF314" s="26"/>
      <c r="DG314" s="26"/>
      <c r="DH314" s="26"/>
      <c r="DI314" s="26"/>
      <c r="DJ314" s="26"/>
      <c r="DK314" s="26"/>
      <c r="DL314" s="26"/>
      <c r="DM314" s="219"/>
      <c r="DN314" s="26"/>
      <c r="DO314" s="26"/>
      <c r="DP314" s="26"/>
      <c r="DQ314" s="26"/>
      <c r="DR314" s="26"/>
      <c r="DS314" s="26"/>
      <c r="DT314" s="26"/>
      <c r="DU314" s="26"/>
      <c r="DV314" s="229"/>
      <c r="DW314" s="26"/>
      <c r="DX314" s="26"/>
      <c r="DY314" s="26"/>
      <c r="DZ314" s="26"/>
      <c r="EA314" s="26"/>
      <c r="EB314" s="26"/>
      <c r="EC314" s="26"/>
      <c r="ED314" s="26"/>
      <c r="EE314" s="229"/>
      <c r="EF314" s="26"/>
      <c r="EG314" s="26"/>
      <c r="EH314" s="26"/>
      <c r="EI314" s="26"/>
      <c r="EJ314" s="26"/>
      <c r="EK314" s="26"/>
      <c r="EL314" s="26"/>
      <c r="EM314" s="26"/>
      <c r="EN314" s="229"/>
      <c r="EO314" s="26"/>
      <c r="EP314" s="26"/>
      <c r="EQ314" s="26"/>
      <c r="ER314" s="26"/>
      <c r="ES314" s="26"/>
      <c r="ET314" s="26"/>
      <c r="EU314" s="26"/>
      <c r="EV314" s="26"/>
      <c r="EW314" s="229"/>
      <c r="EX314" s="26"/>
      <c r="EY314" s="26"/>
      <c r="EZ314" s="26"/>
      <c r="FA314" s="26"/>
      <c r="FB314" s="26"/>
      <c r="FC314" s="26"/>
      <c r="FD314" s="26"/>
      <c r="FE314" s="26"/>
      <c r="FF314" s="229"/>
      <c r="FG314" s="26"/>
      <c r="FH314" s="26"/>
      <c r="FI314" s="26"/>
      <c r="FJ314" s="26"/>
      <c r="FK314" s="26"/>
      <c r="FL314" s="26"/>
      <c r="FM314" s="26"/>
      <c r="FN314" s="26"/>
      <c r="FO314" s="219"/>
      <c r="FP314" s="26"/>
      <c r="FQ314" s="26"/>
      <c r="FR314" s="26"/>
      <c r="FS314" s="26"/>
      <c r="FT314" s="26"/>
      <c r="FU314" s="26"/>
      <c r="FV314" s="26"/>
      <c r="FW314" s="26"/>
      <c r="FX314" s="219"/>
      <c r="FY314" s="26"/>
      <c r="FZ314" s="26"/>
      <c r="GA314" s="26"/>
      <c r="GB314" s="26"/>
      <c r="GC314" s="26"/>
      <c r="GD314" s="26"/>
      <c r="GE314" s="26"/>
      <c r="GF314" s="26"/>
      <c r="GG314" s="229"/>
      <c r="GH314" s="26"/>
      <c r="GI314" s="26"/>
      <c r="GJ314" s="26"/>
      <c r="GK314" s="26"/>
      <c r="GL314" s="26"/>
      <c r="GM314" s="26"/>
      <c r="GN314" s="26"/>
      <c r="GO314" s="26"/>
      <c r="GP314" s="229"/>
      <c r="GQ314" s="229"/>
      <c r="GR314" s="229"/>
      <c r="GS314" s="229"/>
      <c r="GT314" s="229"/>
      <c r="GU314" s="229"/>
      <c r="GV314" s="229"/>
      <c r="GW314" s="229"/>
      <c r="GX314" s="229"/>
      <c r="GY314" s="229"/>
      <c r="GZ314" s="229"/>
      <c r="HA314" s="143">
        <f t="shared" si="258"/>
        <v>0</v>
      </c>
      <c r="HB314" s="44">
        <f t="shared" si="259"/>
        <v>0</v>
      </c>
      <c r="HC314" s="44">
        <f t="shared" si="285"/>
        <v>0</v>
      </c>
      <c r="HD314" s="44">
        <f t="shared" si="261"/>
        <v>0</v>
      </c>
      <c r="HE314" s="44">
        <f t="shared" si="262"/>
        <v>0</v>
      </c>
      <c r="HF314" s="44"/>
      <c r="HG314" s="26"/>
      <c r="HH314" s="262"/>
      <c r="HI314" s="14" t="str">
        <f t="shared" si="263"/>
        <v>не выпущено</v>
      </c>
      <c r="HJ314" s="41" t="str">
        <f t="shared" si="264"/>
        <v>-</v>
      </c>
      <c r="HK314" s="267" t="str">
        <f t="shared" si="265"/>
        <v>-</v>
      </c>
      <c r="HL314" s="268" t="str">
        <f t="shared" si="266"/>
        <v>-</v>
      </c>
      <c r="HM314" s="320">
        <v>1</v>
      </c>
      <c r="HN314"/>
      <c r="HO314" s="351" t="str">
        <f t="shared" si="267"/>
        <v>---/---</v>
      </c>
      <c r="HP314" s="351" t="str">
        <f t="shared" si="268"/>
        <v>---/---</v>
      </c>
      <c r="HQ314" s="351" t="str">
        <f t="shared" si="269"/>
        <v>---/---</v>
      </c>
      <c r="HR314" s="351" t="str">
        <f t="shared" si="270"/>
        <v>---/---</v>
      </c>
      <c r="HS314" s="351" t="b">
        <f t="shared" si="271"/>
        <v>0</v>
      </c>
      <c r="HT314" s="351" t="str">
        <f t="shared" si="272"/>
        <v>---/---</v>
      </c>
      <c r="HU314" s="351" t="str">
        <f t="shared" si="273"/>
        <v>---/---</v>
      </c>
      <c r="HV314" s="351" t="str">
        <f t="shared" si="274"/>
        <v>---/---</v>
      </c>
      <c r="HW314" s="351" t="str">
        <f t="shared" si="275"/>
        <v>---/---</v>
      </c>
      <c r="HX314" s="351" t="str">
        <f t="shared" si="276"/>
        <v>---/---</v>
      </c>
      <c r="HY314" s="364"/>
      <c r="HZ314" s="361" t="str">
        <f t="shared" si="277"/>
        <v>---/---</v>
      </c>
      <c r="IA314" s="361" t="str">
        <f t="shared" si="278"/>
        <v>---/---</v>
      </c>
      <c r="IB314" s="361" t="str">
        <f t="shared" si="279"/>
        <v>---/---</v>
      </c>
      <c r="IC314" s="361" t="str">
        <f t="shared" si="280"/>
        <v>---/---</v>
      </c>
      <c r="ID314" s="351" t="str">
        <f t="shared" si="281"/>
        <v>---/---</v>
      </c>
      <c r="IE314" s="351" t="s">
        <v>897</v>
      </c>
      <c r="IF314" s="356"/>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row>
    <row r="315" spans="1:287" s="1" customFormat="1" ht="42.75" customHeight="1">
      <c r="A315" s="15"/>
      <c r="B315" s="31" t="s">
        <v>164</v>
      </c>
      <c r="C315" s="31" t="s">
        <v>165</v>
      </c>
      <c r="D315" s="14"/>
      <c r="E315" s="14"/>
      <c r="F315" s="14"/>
      <c r="G315" s="14"/>
      <c r="H315" s="14" t="s">
        <v>723</v>
      </c>
      <c r="I315" s="14" t="s">
        <v>724</v>
      </c>
      <c r="J315" s="14"/>
      <c r="K315" s="14"/>
      <c r="L315" s="14"/>
      <c r="M315" s="14"/>
      <c r="N315" s="14"/>
      <c r="O315" s="14"/>
      <c r="P315" s="14" t="s">
        <v>729</v>
      </c>
      <c r="Q315" s="14" t="s">
        <v>730</v>
      </c>
      <c r="R315" s="14" t="s">
        <v>211</v>
      </c>
      <c r="S315" s="14" t="s">
        <v>394</v>
      </c>
      <c r="T315" s="14" t="s">
        <v>407</v>
      </c>
      <c r="U315" s="14" t="s">
        <v>166</v>
      </c>
      <c r="V315" s="14"/>
      <c r="W315" s="31" t="str">
        <f>CONCATENATE(X315,"-",Y315,"-",Z315,AA315,,AB315,"-",AC315)</f>
        <v>4-20-JUNC-0001</v>
      </c>
      <c r="X315" s="31">
        <v>4</v>
      </c>
      <c r="Y315" s="31" t="s">
        <v>197</v>
      </c>
      <c r="Z315" s="31" t="s">
        <v>624</v>
      </c>
      <c r="AA315" s="31" t="s">
        <v>335</v>
      </c>
      <c r="AB315" s="31"/>
      <c r="AC315" s="31" t="s">
        <v>194</v>
      </c>
      <c r="AD315" s="14"/>
      <c r="AE315" s="31">
        <v>3</v>
      </c>
      <c r="AF315" s="31" t="s">
        <v>189</v>
      </c>
      <c r="AG315" s="31" t="s">
        <v>197</v>
      </c>
      <c r="AH315" s="31">
        <v>401</v>
      </c>
      <c r="AI315" s="31" t="s">
        <v>227</v>
      </c>
      <c r="AJ315" s="14"/>
      <c r="AK315" s="14"/>
      <c r="AL315" s="14" t="s">
        <v>130</v>
      </c>
      <c r="AM315" s="14"/>
      <c r="AN315" s="14" t="s">
        <v>175</v>
      </c>
      <c r="AO315" s="14" t="str">
        <f>CONCATENATE("0055-",B315,"-",C315,"-","4",".",AE315,".",AF315,".",AG315,".",AH315,"-",AL315,".",AN315,"-",AI315)</f>
        <v>0055-CPC-GA1-4.3.3.20.401-ASK1.RD-0005</v>
      </c>
      <c r="AP315" s="14" t="str">
        <f>CONCATENATE("0055-",B315,"-",C315,"-","4",".",AE315,".",AF315,".",AG315,".",AH315,"-",AL315,"-",AN315,"-",AI315,"_",BD315,"_",U315)</f>
        <v>0055-CPC-GA1-4.3.3.20.401-ASK1-RD-0005_A1_ER</v>
      </c>
      <c r="AQ315" s="21" t="s">
        <v>667</v>
      </c>
      <c r="AR315" s="21" t="s">
        <v>650</v>
      </c>
      <c r="AS315" s="21"/>
      <c r="AT315" s="21"/>
      <c r="AU315" s="21" t="s">
        <v>349</v>
      </c>
      <c r="AV315" s="21" t="s">
        <v>365</v>
      </c>
      <c r="AW315" s="21" t="str">
        <f>CONCATENATE(AQ315," ",AS315,CHAR(10),W315,CHAR(10),AU315)</f>
        <v>Combined Network Cabinet 
4-20-JUNC-0001
List of drawings</v>
      </c>
      <c r="AX315" s="21" t="str">
        <f>CONCATENATE(AR315," ",AT315,CHAR(10),W315,CHAR(10),AV315)</f>
        <v>Шкаф коммуникационный комбинированный 
4-20-JUNC-0001
Ведомость документов</v>
      </c>
      <c r="AY315" s="14"/>
      <c r="AZ315" s="14" t="s">
        <v>798</v>
      </c>
      <c r="BA315" s="14" t="s">
        <v>529</v>
      </c>
      <c r="BB315" s="14" t="str">
        <f t="shared" si="286"/>
        <v>A1</v>
      </c>
      <c r="BC315" s="14" t="str">
        <f t="shared" ref="BC315:BC319" si="292">IF(OR(BB315="A1",BB315="B1",BB315="C1",BB315="D1",BB315="E1",BB315="F1",BB315="G1",BB315="H1"),"IFR",IF(OR(BB315="00",BB315="01",BB315="02",BB315="03",BB315="04",BB315="05"),"IFU","-"))</f>
        <v>IFR</v>
      </c>
      <c r="BD315" s="14" t="str">
        <f>BB315</f>
        <v>A1</v>
      </c>
      <c r="BE315" s="14"/>
      <c r="BF315" s="14"/>
      <c r="BG315" s="20"/>
      <c r="BH315" s="14"/>
      <c r="BI315" s="14"/>
      <c r="BJ315" s="336">
        <v>44088</v>
      </c>
      <c r="BK315" s="336">
        <f ca="1">IF(BM315&gt;0,BL315,IF(BJ315&lt;TODAY(),TODAY()+10,BJ315))</f>
        <v>44001</v>
      </c>
      <c r="BL315" s="41">
        <v>44001</v>
      </c>
      <c r="BM315" s="14" t="s">
        <v>871</v>
      </c>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336">
        <f>WORKDAY(BJ315,20)</f>
        <v>44116</v>
      </c>
      <c r="CR315" s="336">
        <f ca="1">IF(BM315&gt;0,WORKDAY(BK315,20),"-")</f>
        <v>44029</v>
      </c>
      <c r="CS315" s="336">
        <v>44033</v>
      </c>
      <c r="CT315" s="325" t="s">
        <v>905</v>
      </c>
      <c r="CU315" s="143">
        <v>1</v>
      </c>
      <c r="CV315" s="41">
        <f>WORKDAY(CQ315,10)</f>
        <v>44130</v>
      </c>
      <c r="CW315" s="41">
        <f ca="1">IF(CT315&gt;0,WORKDAY(CR315,10),"-")</f>
        <v>44043</v>
      </c>
      <c r="CX315" s="14"/>
      <c r="CY315" s="14"/>
      <c r="CZ315" s="41" t="str">
        <f>IF(CY315&gt;0,WORKDAY(CV315,10),"-")</f>
        <v>-</v>
      </c>
      <c r="DA315" s="41" t="str">
        <f>IF(CY315&gt;0,WORKDAY(CW315,10),"-")</f>
        <v>-</v>
      </c>
      <c r="DB315" s="14"/>
      <c r="DC315" s="14"/>
      <c r="DD315" s="143"/>
      <c r="DE315" s="41" t="str">
        <f>IF(DC315&gt;0,WORKDAY(CZ315,10),"-")</f>
        <v>-</v>
      </c>
      <c r="DF315" s="41" t="str">
        <f>IF(DC315&gt;0,WORKDAY(DA315,10),"-")</f>
        <v>-</v>
      </c>
      <c r="DG315" s="14"/>
      <c r="DH315" s="14"/>
      <c r="DI315" s="41" t="str">
        <f>IF(DH315&gt;0,WORKDAY(DE315,10),"-")</f>
        <v>-</v>
      </c>
      <c r="DJ315" s="41" t="str">
        <f>IF(DH315&gt;0,WORKDAY(DF315,10),"-")</f>
        <v>-</v>
      </c>
      <c r="DK315" s="14"/>
      <c r="DL315" s="14"/>
      <c r="DM315" s="143"/>
      <c r="DN315" s="41" t="str">
        <f>IF(DL315&gt;0,WORKDAY(DI315,10),"-")</f>
        <v>-</v>
      </c>
      <c r="DO315" s="41" t="str">
        <f>IF(DL315&gt;0,WORKDAY(DJ315,10),"-")</f>
        <v>-</v>
      </c>
      <c r="DP315" s="14"/>
      <c r="DQ315" s="14"/>
      <c r="DR315" s="41" t="str">
        <f>IF(DQ315&gt;0,WORKDAY(DN315,10),"-")</f>
        <v>-</v>
      </c>
      <c r="DS315" s="41" t="str">
        <f>IF(DQ315&gt;0,WORKDAY(DO315,10),"-")</f>
        <v>-</v>
      </c>
      <c r="DT315" s="14"/>
      <c r="DU315" s="14"/>
      <c r="DV315" s="205"/>
      <c r="DW315" s="41" t="str">
        <f>IF(DU315&gt;0,WORKDAY(DR315,10),"-")</f>
        <v>-</v>
      </c>
      <c r="DX315" s="41" t="str">
        <f>IF(DU315&gt;0,WORKDAY(DS315,10),"-")</f>
        <v>-</v>
      </c>
      <c r="DY315" s="14"/>
      <c r="DZ315" s="14"/>
      <c r="EA315" s="41" t="str">
        <f>IF(DZ315&gt;0,WORKDAY(DW315,10),"-")</f>
        <v>-</v>
      </c>
      <c r="EB315" s="41" t="str">
        <f>IF(DZ315&gt;0,WORKDAY(DX315,10),"-")</f>
        <v>-</v>
      </c>
      <c r="EC315" s="14"/>
      <c r="ED315" s="14"/>
      <c r="EE315" s="205"/>
      <c r="EF315" s="41" t="str">
        <f>IF(ED315&gt;0,WORKDAY(EA315,10),"-")</f>
        <v>-</v>
      </c>
      <c r="EG315" s="41" t="str">
        <f>IF(ED315&gt;0,WORKDAY(EB315,10),"-")</f>
        <v>-</v>
      </c>
      <c r="EH315" s="14"/>
      <c r="EI315" s="14"/>
      <c r="EJ315" s="41" t="str">
        <f>IF(EI315&gt;0,WORKDAY(EF315,10),"-")</f>
        <v>-</v>
      </c>
      <c r="EK315" s="41" t="str">
        <f>IF(EI315&gt;0,WORKDAY(EG315,10),"-")</f>
        <v>-</v>
      </c>
      <c r="EL315" s="14"/>
      <c r="EM315" s="14"/>
      <c r="EN315" s="205"/>
      <c r="EO315" s="41" t="str">
        <f>IF(EM315&gt;0,WORKDAY(EJ315,10),"-")</f>
        <v>-</v>
      </c>
      <c r="EP315" s="41" t="str">
        <f>IF(EM315&gt;0,WORKDAY(EK315,10),"-")</f>
        <v>-</v>
      </c>
      <c r="EQ315" s="14"/>
      <c r="ER315" s="14"/>
      <c r="ES315" s="41" t="str">
        <f>IF(ER315&gt;0,WORKDAY(EO315,10),"-")</f>
        <v>-</v>
      </c>
      <c r="ET315" s="41" t="str">
        <f>IF(ER315&gt;0,WORKDAY(EP315,10),"-")</f>
        <v>-</v>
      </c>
      <c r="EU315" s="14"/>
      <c r="EV315" s="14"/>
      <c r="EW315" s="205"/>
      <c r="EX315" s="41" t="str">
        <f>IF(EV315&gt;0,WORKDAY(ES315,10),"-")</f>
        <v>-</v>
      </c>
      <c r="EY315" s="41" t="str">
        <f>IF(EV315&gt;0,WORKDAY(ET315,10),"-")</f>
        <v>-</v>
      </c>
      <c r="EZ315" s="14"/>
      <c r="FA315" s="14"/>
      <c r="FB315" s="41" t="str">
        <f>IF(FA315&gt;0,WORKDAY(EX315,10),"-")</f>
        <v>-</v>
      </c>
      <c r="FC315" s="41" t="str">
        <f>IF(FA315&gt;0,WORKDAY(EY315,10),"-")</f>
        <v>-</v>
      </c>
      <c r="FD315" s="14"/>
      <c r="FE315" s="14"/>
      <c r="FF315" s="295"/>
      <c r="FG315" s="41">
        <v>43562</v>
      </c>
      <c r="FH315" s="41">
        <f ca="1">IF(BK315&gt;0,IF(DH315&gt;0,WORKDAY(DG315,20),IF(CY315&gt;0,WORKDAY(CX315,30),IF(CT315&gt;0,WORKDAY(CS315,40),FG315))),"-")</f>
        <v>44089</v>
      </c>
      <c r="FI315" s="14"/>
      <c r="FJ315" s="14"/>
      <c r="FK315" s="41" t="str">
        <f>IF(FJ315&gt;0,WORKDAY(FG315,10),"-")</f>
        <v>-</v>
      </c>
      <c r="FL315" s="41" t="str">
        <f>IF(FJ315&gt;0,WORKDAY(FH315,10),"-")</f>
        <v>-</v>
      </c>
      <c r="FM315" s="14"/>
      <c r="FN315" s="14"/>
      <c r="FO315" s="143"/>
      <c r="FP315" s="41">
        <v>43562</v>
      </c>
      <c r="FQ315" s="41" t="str">
        <f>IF(BT315&gt;0,IF(DQ315&gt;0,WORKDAY(DP315,20),IF(DH315&gt;0,WORKDAY(DG315,30),IF(DC315&gt;0,WORKDAY(DB315,40),FP315))),"-")</f>
        <v>-</v>
      </c>
      <c r="FR315" s="14"/>
      <c r="FS315" s="14"/>
      <c r="FT315" s="41" t="str">
        <f>IF(FS315&gt;0,WORKDAY(FP315,10),"-")</f>
        <v>-</v>
      </c>
      <c r="FU315" s="41" t="str">
        <f>IF(FS315&gt;0,WORKDAY(FQ315,10),"-")</f>
        <v>-</v>
      </c>
      <c r="FV315" s="14"/>
      <c r="FW315" s="14"/>
      <c r="FX315" s="143"/>
      <c r="FY315" s="41">
        <v>43562</v>
      </c>
      <c r="FZ315" s="41" t="str">
        <f>IF(CC315&gt;0,IF(DZ315&gt;0,WORKDAY(DY315,20),IF(DQ315&gt;0,WORKDAY(DP315,30),IF(DL315&gt;0,WORKDAY(DK315,40),FY315))),"-")</f>
        <v>-</v>
      </c>
      <c r="GA315" s="14"/>
      <c r="GB315" s="14"/>
      <c r="GC315" s="41" t="str">
        <f>IF(GB315&gt;0,WORKDAY(FY315,10),"-")</f>
        <v>-</v>
      </c>
      <c r="GD315" s="41" t="str">
        <f>IF(GB315&gt;0,WORKDAY(FZ315,10),"-")</f>
        <v>-</v>
      </c>
      <c r="GE315" s="14"/>
      <c r="GF315" s="14"/>
      <c r="GG315" s="205"/>
      <c r="GH315" s="41"/>
      <c r="GI315" s="41"/>
      <c r="GJ315" s="14"/>
      <c r="GK315" s="14"/>
      <c r="GL315" s="41" t="str">
        <f>IF(GK315&gt;0,WORKDAY(GH315,10),"-")</f>
        <v>-</v>
      </c>
      <c r="GM315" s="41" t="str">
        <f>IF(GK315&gt;0,WORKDAY(GI315,10),"-")</f>
        <v>-</v>
      </c>
      <c r="GN315" s="14"/>
      <c r="GO315" s="14"/>
      <c r="GP315" s="228"/>
      <c r="GQ315" s="295"/>
      <c r="GR315" s="295"/>
      <c r="GS315" s="295"/>
      <c r="GT315" s="295"/>
      <c r="GU315" s="295"/>
      <c r="GV315" s="295"/>
      <c r="GW315" s="295"/>
      <c r="GX315" s="295"/>
      <c r="GY315" s="295"/>
      <c r="GZ315" s="147"/>
      <c r="HA315" s="143">
        <f t="shared" ca="1" si="258"/>
        <v>1</v>
      </c>
      <c r="HB315" s="44">
        <f t="shared" ca="1" si="259"/>
        <v>1.3819095477386936E-3</v>
      </c>
      <c r="HC315" s="44">
        <f t="shared" ca="1" si="285"/>
        <v>2.5125628140703518E-3</v>
      </c>
      <c r="HD315" s="44">
        <f t="shared" ca="1" si="261"/>
        <v>2.2357723577235778E-3</v>
      </c>
      <c r="HE315" s="44">
        <f t="shared" ca="1" si="262"/>
        <v>4.0650406504065045E-3</v>
      </c>
      <c r="HF315" s="44"/>
      <c r="HG315" s="44"/>
      <c r="HH315" s="261"/>
      <c r="HI315" s="14" t="str">
        <f t="shared" si="263"/>
        <v>GA</v>
      </c>
      <c r="HJ315" s="41">
        <f t="shared" si="264"/>
        <v>44001</v>
      </c>
      <c r="HK315" s="267" t="str">
        <f t="shared" si="265"/>
        <v>A1</v>
      </c>
      <c r="HL315" s="268" t="str">
        <f t="shared" si="266"/>
        <v>0055-P2-GA1-CPC-TRM-00506</v>
      </c>
      <c r="HM315" s="320">
        <v>1</v>
      </c>
      <c r="HN315" t="s">
        <v>849</v>
      </c>
      <c r="HO315" s="351">
        <f t="shared" si="267"/>
        <v>1</v>
      </c>
      <c r="HP315" s="351" t="str">
        <f t="shared" si="268"/>
        <v>не выгружено 00</v>
      </c>
      <c r="HQ315" s="351" t="str">
        <f t="shared" si="269"/>
        <v>выгружено A1</v>
      </c>
      <c r="HR315" s="351">
        <f t="shared" si="270"/>
        <v>1</v>
      </c>
      <c r="HS315" s="351" t="b">
        <f t="shared" si="271"/>
        <v>0</v>
      </c>
      <c r="HT315" s="351" t="str">
        <f t="shared" si="272"/>
        <v>Выпустить в 00</v>
      </c>
      <c r="HU315" s="351" t="str">
        <f t="shared" si="273"/>
        <v>0055-P2-CPC-GA1-TRM-00409</v>
      </c>
      <c r="HV315" s="351">
        <f t="shared" si="274"/>
        <v>44001</v>
      </c>
      <c r="HW315" s="351" t="str">
        <f t="shared" si="275"/>
        <v>0055-P2-CPC-GA1-TRM-00409</v>
      </c>
      <c r="HX315" s="351">
        <f t="shared" si="276"/>
        <v>44033</v>
      </c>
      <c r="HY315" s="364"/>
      <c r="HZ315" s="361" t="str">
        <f t="shared" si="277"/>
        <v>выгружено</v>
      </c>
      <c r="IA315" s="361" t="str">
        <f t="shared" si="278"/>
        <v>A1</v>
      </c>
      <c r="IB315" s="361">
        <f t="shared" si="279"/>
        <v>1</v>
      </c>
      <c r="IC315" s="361">
        <f t="shared" si="280"/>
        <v>1</v>
      </c>
      <c r="ID315" s="351" t="str">
        <f t="shared" si="281"/>
        <v>1</v>
      </c>
      <c r="IE315" s="351" t="s">
        <v>894</v>
      </c>
      <c r="IF315" s="356">
        <v>1</v>
      </c>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row>
    <row r="316" spans="1:287" s="1" customFormat="1" ht="42.75" customHeight="1">
      <c r="A316" s="15"/>
      <c r="B316" s="31" t="s">
        <v>164</v>
      </c>
      <c r="C316" s="31" t="s">
        <v>165</v>
      </c>
      <c r="D316" s="14"/>
      <c r="E316" s="14"/>
      <c r="F316" s="14"/>
      <c r="G316" s="14"/>
      <c r="H316" s="14" t="s">
        <v>723</v>
      </c>
      <c r="I316" s="14" t="s">
        <v>724</v>
      </c>
      <c r="J316" s="14"/>
      <c r="K316" s="14"/>
      <c r="L316" s="14"/>
      <c r="M316" s="14"/>
      <c r="N316" s="14"/>
      <c r="O316" s="14"/>
      <c r="P316" s="14" t="s">
        <v>729</v>
      </c>
      <c r="Q316" s="14" t="s">
        <v>730</v>
      </c>
      <c r="R316" s="14" t="s">
        <v>211</v>
      </c>
      <c r="S316" s="14" t="s">
        <v>394</v>
      </c>
      <c r="T316" s="14" t="s">
        <v>407</v>
      </c>
      <c r="U316" s="14" t="s">
        <v>166</v>
      </c>
      <c r="V316" s="14"/>
      <c r="W316" s="31" t="str">
        <f>CONCATENATE(X316,"-",Y316,"-",Z316,AA316,,AB316,"-",AC316)</f>
        <v>4-20-JUNC-0001</v>
      </c>
      <c r="X316" s="31">
        <v>4</v>
      </c>
      <c r="Y316" s="31" t="s">
        <v>197</v>
      </c>
      <c r="Z316" s="31" t="s">
        <v>624</v>
      </c>
      <c r="AA316" s="31" t="s">
        <v>335</v>
      </c>
      <c r="AB316" s="31"/>
      <c r="AC316" s="31" t="s">
        <v>194</v>
      </c>
      <c r="AD316" s="14"/>
      <c r="AE316" s="31">
        <v>3</v>
      </c>
      <c r="AF316" s="31" t="s">
        <v>189</v>
      </c>
      <c r="AG316" s="31" t="s">
        <v>197</v>
      </c>
      <c r="AH316" s="31">
        <v>401</v>
      </c>
      <c r="AI316" s="31" t="s">
        <v>227</v>
      </c>
      <c r="AJ316" s="14"/>
      <c r="AK316" s="14"/>
      <c r="AL316" s="14" t="s">
        <v>130</v>
      </c>
      <c r="AM316" s="14"/>
      <c r="AN316" s="14" t="s">
        <v>176</v>
      </c>
      <c r="AO316" s="14" t="str">
        <f>CONCATENATE("0055-",B316,"-",C316,"-","4",".",AE316,".",AF316,".",AG316,".",AH316,"-",AL316,".",AN316,"-",AI316)</f>
        <v>0055-CPC-GA1-4.3.3.20.401-ASK1.SP-0005</v>
      </c>
      <c r="AP316" s="14" t="str">
        <f>CONCATENATE("0055-",B316,"-",C316,"-","4",".",AE316,".",AF316,".",AG316,".",AH316,"-",AL316,"-",AN316,"-",AI316,"_",BD316,"_",U316)</f>
        <v>0055-CPC-GA1-4.3.3.20.401-ASK1-SP-0005_A1_ER</v>
      </c>
      <c r="AQ316" s="21" t="s">
        <v>667</v>
      </c>
      <c r="AR316" s="21" t="s">
        <v>650</v>
      </c>
      <c r="AS316" s="21"/>
      <c r="AT316" s="21"/>
      <c r="AU316" s="21" t="s">
        <v>350</v>
      </c>
      <c r="AV316" s="21" t="s">
        <v>366</v>
      </c>
      <c r="AW316" s="21" t="str">
        <f>CONCATENATE(AQ316," ",AS316,CHAR(10),W316,CHAR(10),AU316)</f>
        <v>Combined Network Cabinet 
4-20-JUNC-0001
List of elements</v>
      </c>
      <c r="AX316" s="21" t="str">
        <f>CONCATENATE(AR316," ",AT316,CHAR(10),W316,CHAR(10),AV316)</f>
        <v>Шкаф коммуникационный комбинированный 
4-20-JUNC-0001
Перечень элементов</v>
      </c>
      <c r="AY316" s="14"/>
      <c r="AZ316" s="14" t="s">
        <v>798</v>
      </c>
      <c r="BA316" s="14" t="s">
        <v>529</v>
      </c>
      <c r="BB316" s="14" t="str">
        <f t="shared" si="286"/>
        <v>A1</v>
      </c>
      <c r="BC316" s="14" t="str">
        <f t="shared" si="292"/>
        <v>IFR</v>
      </c>
      <c r="BD316" s="14" t="str">
        <f>BB316</f>
        <v>A1</v>
      </c>
      <c r="BE316" s="14"/>
      <c r="BF316" s="14"/>
      <c r="BG316" s="20"/>
      <c r="BH316" s="14"/>
      <c r="BI316" s="14"/>
      <c r="BJ316" s="336">
        <v>44088</v>
      </c>
      <c r="BK316" s="336">
        <f ca="1">IF(BM316&gt;0,BL316,IF(BJ316&lt;TODAY(),TODAY()+10,BJ316))</f>
        <v>44001</v>
      </c>
      <c r="BL316" s="41">
        <v>44001</v>
      </c>
      <c r="BM316" s="14" t="s">
        <v>871</v>
      </c>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336">
        <f>WORKDAY(BJ316,20)</f>
        <v>44116</v>
      </c>
      <c r="CR316" s="336">
        <f ca="1">IF(BM316&gt;0,WORKDAY(BK316,20),"-")</f>
        <v>44029</v>
      </c>
      <c r="CS316" s="336">
        <v>44033</v>
      </c>
      <c r="CT316" s="325" t="s">
        <v>905</v>
      </c>
      <c r="CU316" s="143">
        <v>1</v>
      </c>
      <c r="CV316" s="41">
        <f>WORKDAY(CQ316,10)</f>
        <v>44130</v>
      </c>
      <c r="CW316" s="41">
        <f ca="1">IF(CT316&gt;0,WORKDAY(CR316,10),"-")</f>
        <v>44043</v>
      </c>
      <c r="CX316" s="14"/>
      <c r="CY316" s="14"/>
      <c r="CZ316" s="41" t="str">
        <f>IF(CY316&gt;0,WORKDAY(CV316,10),"-")</f>
        <v>-</v>
      </c>
      <c r="DA316" s="41" t="str">
        <f>IF(CY316&gt;0,WORKDAY(CW316,10),"-")</f>
        <v>-</v>
      </c>
      <c r="DB316" s="14"/>
      <c r="DC316" s="14"/>
      <c r="DD316" s="143"/>
      <c r="DE316" s="41" t="str">
        <f>IF(DC316&gt;0,WORKDAY(CZ316,10),"-")</f>
        <v>-</v>
      </c>
      <c r="DF316" s="41" t="str">
        <f>IF(DC316&gt;0,WORKDAY(DA316,10),"-")</f>
        <v>-</v>
      </c>
      <c r="DG316" s="14"/>
      <c r="DH316" s="14"/>
      <c r="DI316" s="41" t="str">
        <f>IF(DH316&gt;0,WORKDAY(DE316,10),"-")</f>
        <v>-</v>
      </c>
      <c r="DJ316" s="41" t="str">
        <f>IF(DH316&gt;0,WORKDAY(DF316,10),"-")</f>
        <v>-</v>
      </c>
      <c r="DK316" s="14"/>
      <c r="DL316" s="14"/>
      <c r="DM316" s="143"/>
      <c r="DN316" s="41" t="str">
        <f>IF(DL316&gt;0,WORKDAY(DI316,10),"-")</f>
        <v>-</v>
      </c>
      <c r="DO316" s="41" t="str">
        <f>IF(DL316&gt;0,WORKDAY(DJ316,10),"-")</f>
        <v>-</v>
      </c>
      <c r="DP316" s="14"/>
      <c r="DQ316" s="14"/>
      <c r="DR316" s="41" t="str">
        <f>IF(DQ316&gt;0,WORKDAY(DN316,10),"-")</f>
        <v>-</v>
      </c>
      <c r="DS316" s="41" t="str">
        <f>IF(DQ316&gt;0,WORKDAY(DO316,10),"-")</f>
        <v>-</v>
      </c>
      <c r="DT316" s="14"/>
      <c r="DU316" s="14"/>
      <c r="DV316" s="205"/>
      <c r="DW316" s="41" t="str">
        <f>IF(DU316&gt;0,WORKDAY(DR316,10),"-")</f>
        <v>-</v>
      </c>
      <c r="DX316" s="41" t="str">
        <f>IF(DU316&gt;0,WORKDAY(DS316,10),"-")</f>
        <v>-</v>
      </c>
      <c r="DY316" s="14"/>
      <c r="DZ316" s="14"/>
      <c r="EA316" s="41" t="str">
        <f>IF(DZ316&gt;0,WORKDAY(DW316,10),"-")</f>
        <v>-</v>
      </c>
      <c r="EB316" s="41" t="str">
        <f>IF(DZ316&gt;0,WORKDAY(DX316,10),"-")</f>
        <v>-</v>
      </c>
      <c r="EC316" s="14"/>
      <c r="ED316" s="14"/>
      <c r="EE316" s="205"/>
      <c r="EF316" s="41" t="str">
        <f>IF(ED316&gt;0,WORKDAY(EA316,10),"-")</f>
        <v>-</v>
      </c>
      <c r="EG316" s="41" t="str">
        <f>IF(ED316&gt;0,WORKDAY(EB316,10),"-")</f>
        <v>-</v>
      </c>
      <c r="EH316" s="14"/>
      <c r="EI316" s="14"/>
      <c r="EJ316" s="41" t="str">
        <f>IF(EI316&gt;0,WORKDAY(EF316,10),"-")</f>
        <v>-</v>
      </c>
      <c r="EK316" s="41" t="str">
        <f>IF(EI316&gt;0,WORKDAY(EG316,10),"-")</f>
        <v>-</v>
      </c>
      <c r="EL316" s="14"/>
      <c r="EM316" s="14"/>
      <c r="EN316" s="205"/>
      <c r="EO316" s="41" t="str">
        <f>IF(EM316&gt;0,WORKDAY(EJ316,10),"-")</f>
        <v>-</v>
      </c>
      <c r="EP316" s="41" t="str">
        <f>IF(EM316&gt;0,WORKDAY(EK316,10),"-")</f>
        <v>-</v>
      </c>
      <c r="EQ316" s="14"/>
      <c r="ER316" s="14"/>
      <c r="ES316" s="41" t="str">
        <f>IF(ER316&gt;0,WORKDAY(EO316,10),"-")</f>
        <v>-</v>
      </c>
      <c r="ET316" s="41" t="str">
        <f>IF(ER316&gt;0,WORKDAY(EP316,10),"-")</f>
        <v>-</v>
      </c>
      <c r="EU316" s="14"/>
      <c r="EV316" s="14"/>
      <c r="EW316" s="205"/>
      <c r="EX316" s="41" t="str">
        <f>IF(EV316&gt;0,WORKDAY(ES316,10),"-")</f>
        <v>-</v>
      </c>
      <c r="EY316" s="41" t="str">
        <f>IF(EV316&gt;0,WORKDAY(ET316,10),"-")</f>
        <v>-</v>
      </c>
      <c r="EZ316" s="14"/>
      <c r="FA316" s="14"/>
      <c r="FB316" s="41" t="str">
        <f>IF(FA316&gt;0,WORKDAY(EX316,10),"-")</f>
        <v>-</v>
      </c>
      <c r="FC316" s="41" t="str">
        <f>IF(FA316&gt;0,WORKDAY(EY316,10),"-")</f>
        <v>-</v>
      </c>
      <c r="FD316" s="14"/>
      <c r="FE316" s="14"/>
      <c r="FF316" s="295"/>
      <c r="FG316" s="41">
        <v>43562</v>
      </c>
      <c r="FH316" s="41">
        <f ca="1">IF(BK316&gt;0,IF(DH316&gt;0,WORKDAY(DG316,20),IF(CY316&gt;0,WORKDAY(CX316,30),IF(CT316&gt;0,WORKDAY(CS316,40),FG316))),"-")</f>
        <v>44089</v>
      </c>
      <c r="FI316" s="14"/>
      <c r="FJ316" s="14"/>
      <c r="FK316" s="41" t="str">
        <f>IF(FJ316&gt;0,WORKDAY(FG316,10),"-")</f>
        <v>-</v>
      </c>
      <c r="FL316" s="41" t="str">
        <f>IF(FJ316&gt;0,WORKDAY(FH316,10),"-")</f>
        <v>-</v>
      </c>
      <c r="FM316" s="14"/>
      <c r="FN316" s="14"/>
      <c r="FO316" s="143"/>
      <c r="FP316" s="41">
        <v>43562</v>
      </c>
      <c r="FQ316" s="41" t="str">
        <f>IF(BT316&gt;0,IF(DQ316&gt;0,WORKDAY(DP316,20),IF(DH316&gt;0,WORKDAY(DG316,30),IF(DC316&gt;0,WORKDAY(DB316,40),FP316))),"-")</f>
        <v>-</v>
      </c>
      <c r="FR316" s="14"/>
      <c r="FS316" s="14"/>
      <c r="FT316" s="41" t="str">
        <f>IF(FS316&gt;0,WORKDAY(FP316,10),"-")</f>
        <v>-</v>
      </c>
      <c r="FU316" s="41" t="str">
        <f>IF(FS316&gt;0,WORKDAY(FQ316,10),"-")</f>
        <v>-</v>
      </c>
      <c r="FV316" s="14"/>
      <c r="FW316" s="14"/>
      <c r="FX316" s="143"/>
      <c r="FY316" s="41">
        <v>43562</v>
      </c>
      <c r="FZ316" s="41" t="str">
        <f>IF(CC316&gt;0,IF(DZ316&gt;0,WORKDAY(DY316,20),IF(DQ316&gt;0,WORKDAY(DP316,30),IF(DL316&gt;0,WORKDAY(DK316,40),FY316))),"-")</f>
        <v>-</v>
      </c>
      <c r="GA316" s="14"/>
      <c r="GB316" s="14"/>
      <c r="GC316" s="41" t="str">
        <f>IF(GB316&gt;0,WORKDAY(FY316,10),"-")</f>
        <v>-</v>
      </c>
      <c r="GD316" s="41" t="str">
        <f>IF(GB316&gt;0,WORKDAY(FZ316,10),"-")</f>
        <v>-</v>
      </c>
      <c r="GE316" s="14"/>
      <c r="GF316" s="14"/>
      <c r="GG316" s="205"/>
      <c r="GH316" s="41"/>
      <c r="GI316" s="41"/>
      <c r="GJ316" s="14"/>
      <c r="GK316" s="14"/>
      <c r="GL316" s="41" t="str">
        <f>IF(GK316&gt;0,WORKDAY(GH316,10),"-")</f>
        <v>-</v>
      </c>
      <c r="GM316" s="41" t="str">
        <f>IF(GK316&gt;0,WORKDAY(GI316,10),"-")</f>
        <v>-</v>
      </c>
      <c r="GN316" s="14"/>
      <c r="GO316" s="14"/>
      <c r="GP316" s="228"/>
      <c r="GQ316" s="295"/>
      <c r="GR316" s="295"/>
      <c r="GS316" s="295"/>
      <c r="GT316" s="295"/>
      <c r="GU316" s="295"/>
      <c r="GV316" s="295"/>
      <c r="GW316" s="295"/>
      <c r="GX316" s="295"/>
      <c r="GY316" s="295"/>
      <c r="GZ316" s="147"/>
      <c r="HA316" s="143">
        <f t="shared" ca="1" si="258"/>
        <v>1</v>
      </c>
      <c r="HB316" s="44">
        <f t="shared" ca="1" si="259"/>
        <v>1.3819095477386936E-3</v>
      </c>
      <c r="HC316" s="44">
        <f t="shared" ref="HC316:HC347" ca="1" si="293">IF(BK316&gt;43101,HA316/$HA$535,0)</f>
        <v>2.5125628140703518E-3</v>
      </c>
      <c r="HD316" s="44">
        <f t="shared" ca="1" si="261"/>
        <v>2.2357723577235778E-3</v>
      </c>
      <c r="HE316" s="44">
        <f t="shared" ca="1" si="262"/>
        <v>4.0650406504065045E-3</v>
      </c>
      <c r="HF316" s="44"/>
      <c r="HG316" s="44"/>
      <c r="HH316" s="261"/>
      <c r="HI316" s="14" t="str">
        <f t="shared" si="263"/>
        <v>GA</v>
      </c>
      <c r="HJ316" s="41">
        <f t="shared" si="264"/>
        <v>44001</v>
      </c>
      <c r="HK316" s="267" t="str">
        <f t="shared" si="265"/>
        <v>A1</v>
      </c>
      <c r="HL316" s="268" t="str">
        <f t="shared" si="266"/>
        <v>0055-P2-GA1-CPC-TRM-00506</v>
      </c>
      <c r="HM316" s="320">
        <v>1</v>
      </c>
      <c r="HN316" t="s">
        <v>849</v>
      </c>
      <c r="HO316" s="351">
        <f t="shared" si="267"/>
        <v>1</v>
      </c>
      <c r="HP316" s="351" t="str">
        <f t="shared" si="268"/>
        <v>не выгружено 00</v>
      </c>
      <c r="HQ316" s="351" t="str">
        <f t="shared" si="269"/>
        <v>выгружено A1</v>
      </c>
      <c r="HR316" s="351">
        <f t="shared" si="270"/>
        <v>1</v>
      </c>
      <c r="HS316" s="351" t="b">
        <f t="shared" si="271"/>
        <v>0</v>
      </c>
      <c r="HT316" s="351" t="str">
        <f t="shared" si="272"/>
        <v>Выпустить в 00</v>
      </c>
      <c r="HU316" s="351" t="str">
        <f t="shared" si="273"/>
        <v>0055-P2-CPC-GA1-TRM-00409</v>
      </c>
      <c r="HV316" s="351">
        <f t="shared" si="274"/>
        <v>44001</v>
      </c>
      <c r="HW316" s="351" t="str">
        <f t="shared" si="275"/>
        <v>0055-P2-CPC-GA1-TRM-00409</v>
      </c>
      <c r="HX316" s="351">
        <f t="shared" si="276"/>
        <v>44033</v>
      </c>
      <c r="HY316" s="364"/>
      <c r="HZ316" s="361" t="str">
        <f t="shared" si="277"/>
        <v>выгружено</v>
      </c>
      <c r="IA316" s="361" t="str">
        <f t="shared" si="278"/>
        <v>A1</v>
      </c>
      <c r="IB316" s="361">
        <f t="shared" si="279"/>
        <v>1</v>
      </c>
      <c r="IC316" s="361">
        <f t="shared" si="280"/>
        <v>1</v>
      </c>
      <c r="ID316" s="351" t="str">
        <f t="shared" si="281"/>
        <v>1</v>
      </c>
      <c r="IE316" s="351" t="s">
        <v>894</v>
      </c>
      <c r="IF316" s="356">
        <v>1</v>
      </c>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row>
    <row r="317" spans="1:287" s="1" customFormat="1" ht="42.75" customHeight="1">
      <c r="A317" s="15"/>
      <c r="B317" s="31" t="s">
        <v>164</v>
      </c>
      <c r="C317" s="31" t="s">
        <v>165</v>
      </c>
      <c r="D317" s="14"/>
      <c r="E317" s="14"/>
      <c r="F317" s="14"/>
      <c r="G317" s="14"/>
      <c r="H317" s="14" t="s">
        <v>723</v>
      </c>
      <c r="I317" s="14" t="s">
        <v>724</v>
      </c>
      <c r="J317" s="14"/>
      <c r="K317" s="14"/>
      <c r="L317" s="14"/>
      <c r="M317" s="14"/>
      <c r="N317" s="14"/>
      <c r="O317" s="14"/>
      <c r="P317" s="14" t="s">
        <v>729</v>
      </c>
      <c r="Q317" s="14" t="s">
        <v>730</v>
      </c>
      <c r="R317" s="14" t="s">
        <v>211</v>
      </c>
      <c r="S317" s="14" t="s">
        <v>394</v>
      </c>
      <c r="T317" s="14" t="s">
        <v>407</v>
      </c>
      <c r="U317" s="14" t="s">
        <v>166</v>
      </c>
      <c r="V317" s="14"/>
      <c r="W317" s="31" t="str">
        <f>CONCATENATE(X317,"-",Y317,"-",Z317,AA317,,AB317,"-",AC317)</f>
        <v>4-20-JUNC-0001</v>
      </c>
      <c r="X317" s="31">
        <v>4</v>
      </c>
      <c r="Y317" s="31" t="s">
        <v>197</v>
      </c>
      <c r="Z317" s="31" t="s">
        <v>624</v>
      </c>
      <c r="AA317" s="31" t="s">
        <v>335</v>
      </c>
      <c r="AB317" s="31"/>
      <c r="AC317" s="31" t="s">
        <v>194</v>
      </c>
      <c r="AD317" s="14"/>
      <c r="AE317" s="31">
        <v>3</v>
      </c>
      <c r="AF317" s="31" t="s">
        <v>189</v>
      </c>
      <c r="AG317" s="31" t="s">
        <v>197</v>
      </c>
      <c r="AH317" s="31">
        <v>401</v>
      </c>
      <c r="AI317" s="31" t="s">
        <v>227</v>
      </c>
      <c r="AJ317" s="14"/>
      <c r="AK317" s="14"/>
      <c r="AL317" s="14" t="s">
        <v>130</v>
      </c>
      <c r="AM317" s="14"/>
      <c r="AN317" s="14" t="s">
        <v>177</v>
      </c>
      <c r="AO317" s="14" t="str">
        <f>CONCATENATE("0055-",B317,"-",C317,"-","4",".",AE317,".",AF317,".",AG317,".",AH317,"-",AL317,".",AN317,"-",AI317)</f>
        <v>0055-CPC-GA1-4.3.3.20.401-ASK1.V0-0005</v>
      </c>
      <c r="AP317" s="14" t="str">
        <f>CONCATENATE("0055-",B317,"-",C317,"-","4",".",AE317,".",AF317,".",AG317,".",AH317,"-",AL317,"-",AN317,"-",AI317,"_",BD317,"_",U317)</f>
        <v>0055-CPC-GA1-4.3.3.20.401-ASK1-V0-0005_A1_ER</v>
      </c>
      <c r="AQ317" s="21" t="s">
        <v>667</v>
      </c>
      <c r="AR317" s="21" t="s">
        <v>650</v>
      </c>
      <c r="AS317" s="21"/>
      <c r="AT317" s="21"/>
      <c r="AU317" s="21" t="s">
        <v>351</v>
      </c>
      <c r="AV317" s="21" t="s">
        <v>367</v>
      </c>
      <c r="AW317" s="21" t="str">
        <f>CONCATENATE(AQ317," ",AS317,CHAR(10),W317,CHAR(10),AU317)</f>
        <v>Combined Network Cabinet 
4-20-JUNC-0001
General view drawings</v>
      </c>
      <c r="AX317" s="21" t="str">
        <f>CONCATENATE(AR317," ",AT317,CHAR(10),W317,CHAR(10),AV317)</f>
        <v>Шкаф коммуникационный комбинированный 
4-20-JUNC-0001
Чертеж общего вида</v>
      </c>
      <c r="AY317" s="14"/>
      <c r="AZ317" s="14" t="s">
        <v>798</v>
      </c>
      <c r="BA317" s="14" t="s">
        <v>529</v>
      </c>
      <c r="BB317" s="14" t="str">
        <f t="shared" si="286"/>
        <v>A1</v>
      </c>
      <c r="BC317" s="14" t="str">
        <f t="shared" si="292"/>
        <v>IFR</v>
      </c>
      <c r="BD317" s="14" t="str">
        <f>BB317</f>
        <v>A1</v>
      </c>
      <c r="BE317" s="14"/>
      <c r="BF317" s="14"/>
      <c r="BG317" s="20"/>
      <c r="BH317" s="14"/>
      <c r="BI317" s="14"/>
      <c r="BJ317" s="336">
        <v>44088</v>
      </c>
      <c r="BK317" s="336">
        <f ca="1">IF(BM317&gt;0,BL317,IF(BJ317&lt;TODAY(),TODAY()+10,BJ317))</f>
        <v>44001</v>
      </c>
      <c r="BL317" s="41">
        <v>44001</v>
      </c>
      <c r="BM317" s="14" t="s">
        <v>871</v>
      </c>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336">
        <f>WORKDAY(BJ317,20)</f>
        <v>44116</v>
      </c>
      <c r="CR317" s="336">
        <f ca="1">IF(BM317&gt;0,WORKDAY(BK317,20),"-")</f>
        <v>44029</v>
      </c>
      <c r="CS317" s="336">
        <v>44033</v>
      </c>
      <c r="CT317" s="325" t="s">
        <v>905</v>
      </c>
      <c r="CU317" s="143">
        <v>1</v>
      </c>
      <c r="CV317" s="41">
        <f>WORKDAY(CQ317,10)</f>
        <v>44130</v>
      </c>
      <c r="CW317" s="41">
        <f ca="1">IF(CT317&gt;0,WORKDAY(CR317,10),"-")</f>
        <v>44043</v>
      </c>
      <c r="CX317" s="14"/>
      <c r="CY317" s="14"/>
      <c r="CZ317" s="41" t="str">
        <f>IF(CY317&gt;0,WORKDAY(CV317,10),"-")</f>
        <v>-</v>
      </c>
      <c r="DA317" s="41" t="str">
        <f>IF(CY317&gt;0,WORKDAY(CW317,10),"-")</f>
        <v>-</v>
      </c>
      <c r="DB317" s="14"/>
      <c r="DC317" s="14"/>
      <c r="DD317" s="143"/>
      <c r="DE317" s="41" t="str">
        <f>IF(DC317&gt;0,WORKDAY(CZ317,10),"-")</f>
        <v>-</v>
      </c>
      <c r="DF317" s="41" t="str">
        <f>IF(DC317&gt;0,WORKDAY(DA317,10),"-")</f>
        <v>-</v>
      </c>
      <c r="DG317" s="14"/>
      <c r="DH317" s="14"/>
      <c r="DI317" s="41" t="str">
        <f>IF(DH317&gt;0,WORKDAY(DE317,10),"-")</f>
        <v>-</v>
      </c>
      <c r="DJ317" s="41" t="str">
        <f>IF(DH317&gt;0,WORKDAY(DF317,10),"-")</f>
        <v>-</v>
      </c>
      <c r="DK317" s="14"/>
      <c r="DL317" s="14"/>
      <c r="DM317" s="143"/>
      <c r="DN317" s="41" t="str">
        <f>IF(DL317&gt;0,WORKDAY(DI317,10),"-")</f>
        <v>-</v>
      </c>
      <c r="DO317" s="41" t="str">
        <f>IF(DL317&gt;0,WORKDAY(DJ317,10),"-")</f>
        <v>-</v>
      </c>
      <c r="DP317" s="14"/>
      <c r="DQ317" s="14"/>
      <c r="DR317" s="41" t="str">
        <f>IF(DQ317&gt;0,WORKDAY(DN317,10),"-")</f>
        <v>-</v>
      </c>
      <c r="DS317" s="41" t="str">
        <f>IF(DQ317&gt;0,WORKDAY(DO317,10),"-")</f>
        <v>-</v>
      </c>
      <c r="DT317" s="14"/>
      <c r="DU317" s="14"/>
      <c r="DV317" s="205"/>
      <c r="DW317" s="41" t="str">
        <f>IF(DU317&gt;0,WORKDAY(DR317,10),"-")</f>
        <v>-</v>
      </c>
      <c r="DX317" s="41" t="str">
        <f>IF(DU317&gt;0,WORKDAY(DS317,10),"-")</f>
        <v>-</v>
      </c>
      <c r="DY317" s="14"/>
      <c r="DZ317" s="14"/>
      <c r="EA317" s="41" t="str">
        <f>IF(DZ317&gt;0,WORKDAY(DW317,10),"-")</f>
        <v>-</v>
      </c>
      <c r="EB317" s="41" t="str">
        <f>IF(DZ317&gt;0,WORKDAY(DX317,10),"-")</f>
        <v>-</v>
      </c>
      <c r="EC317" s="14"/>
      <c r="ED317" s="14"/>
      <c r="EE317" s="205"/>
      <c r="EF317" s="41" t="str">
        <f>IF(ED317&gt;0,WORKDAY(EA317,10),"-")</f>
        <v>-</v>
      </c>
      <c r="EG317" s="41" t="str">
        <f>IF(ED317&gt;0,WORKDAY(EB317,10),"-")</f>
        <v>-</v>
      </c>
      <c r="EH317" s="14"/>
      <c r="EI317" s="14"/>
      <c r="EJ317" s="41" t="str">
        <f>IF(EI317&gt;0,WORKDAY(EF317,10),"-")</f>
        <v>-</v>
      </c>
      <c r="EK317" s="41" t="str">
        <f>IF(EI317&gt;0,WORKDAY(EG317,10),"-")</f>
        <v>-</v>
      </c>
      <c r="EL317" s="14"/>
      <c r="EM317" s="14"/>
      <c r="EN317" s="205"/>
      <c r="EO317" s="41" t="str">
        <f>IF(EM317&gt;0,WORKDAY(EJ317,10),"-")</f>
        <v>-</v>
      </c>
      <c r="EP317" s="41" t="str">
        <f>IF(EM317&gt;0,WORKDAY(EK317,10),"-")</f>
        <v>-</v>
      </c>
      <c r="EQ317" s="14"/>
      <c r="ER317" s="14"/>
      <c r="ES317" s="41" t="str">
        <f>IF(ER317&gt;0,WORKDAY(EO317,10),"-")</f>
        <v>-</v>
      </c>
      <c r="ET317" s="41" t="str">
        <f>IF(ER317&gt;0,WORKDAY(EP317,10),"-")</f>
        <v>-</v>
      </c>
      <c r="EU317" s="14"/>
      <c r="EV317" s="14"/>
      <c r="EW317" s="205"/>
      <c r="EX317" s="41" t="str">
        <f>IF(EV317&gt;0,WORKDAY(ES317,10),"-")</f>
        <v>-</v>
      </c>
      <c r="EY317" s="41" t="str">
        <f>IF(EV317&gt;0,WORKDAY(ET317,10),"-")</f>
        <v>-</v>
      </c>
      <c r="EZ317" s="14"/>
      <c r="FA317" s="14"/>
      <c r="FB317" s="41" t="str">
        <f>IF(FA317&gt;0,WORKDAY(EX317,10),"-")</f>
        <v>-</v>
      </c>
      <c r="FC317" s="41" t="str">
        <f>IF(FA317&gt;0,WORKDAY(EY317,10),"-")</f>
        <v>-</v>
      </c>
      <c r="FD317" s="14"/>
      <c r="FE317" s="14"/>
      <c r="FF317" s="295"/>
      <c r="FG317" s="41">
        <v>43562</v>
      </c>
      <c r="FH317" s="41">
        <f ca="1">IF(BK317&gt;0,IF(DH317&gt;0,WORKDAY(DG317,20),IF(CY317&gt;0,WORKDAY(CX317,30),IF(CT317&gt;0,WORKDAY(CS317,40),FG317))),"-")</f>
        <v>44089</v>
      </c>
      <c r="FI317" s="14"/>
      <c r="FJ317" s="14"/>
      <c r="FK317" s="41" t="str">
        <f>IF(FJ317&gt;0,WORKDAY(FG317,10),"-")</f>
        <v>-</v>
      </c>
      <c r="FL317" s="41" t="str">
        <f>IF(FJ317&gt;0,WORKDAY(FH317,10),"-")</f>
        <v>-</v>
      </c>
      <c r="FM317" s="14"/>
      <c r="FN317" s="14"/>
      <c r="FO317" s="143"/>
      <c r="FP317" s="41">
        <v>43562</v>
      </c>
      <c r="FQ317" s="41" t="str">
        <f>IF(BT317&gt;0,IF(DQ317&gt;0,WORKDAY(DP317,20),IF(DH317&gt;0,WORKDAY(DG317,30),IF(DC317&gt;0,WORKDAY(DB317,40),FP317))),"-")</f>
        <v>-</v>
      </c>
      <c r="FR317" s="14"/>
      <c r="FS317" s="14"/>
      <c r="FT317" s="41" t="str">
        <f>IF(FS317&gt;0,WORKDAY(FP317,10),"-")</f>
        <v>-</v>
      </c>
      <c r="FU317" s="41" t="str">
        <f>IF(FS317&gt;0,WORKDAY(FQ317,10),"-")</f>
        <v>-</v>
      </c>
      <c r="FV317" s="14"/>
      <c r="FW317" s="14"/>
      <c r="FX317" s="143"/>
      <c r="FY317" s="41">
        <v>43562</v>
      </c>
      <c r="FZ317" s="41" t="str">
        <f>IF(CC317&gt;0,IF(DZ317&gt;0,WORKDAY(DY317,20),IF(DQ317&gt;0,WORKDAY(DP317,30),IF(DL317&gt;0,WORKDAY(DK317,40),FY317))),"-")</f>
        <v>-</v>
      </c>
      <c r="GA317" s="14"/>
      <c r="GB317" s="14"/>
      <c r="GC317" s="41" t="str">
        <f>IF(GB317&gt;0,WORKDAY(FY317,10),"-")</f>
        <v>-</v>
      </c>
      <c r="GD317" s="41" t="str">
        <f>IF(GB317&gt;0,WORKDAY(FZ317,10),"-")</f>
        <v>-</v>
      </c>
      <c r="GE317" s="14"/>
      <c r="GF317" s="14"/>
      <c r="GG317" s="205"/>
      <c r="GH317" s="41"/>
      <c r="GI317" s="41"/>
      <c r="GJ317" s="14"/>
      <c r="GK317" s="14"/>
      <c r="GL317" s="41" t="str">
        <f>IF(GK317&gt;0,WORKDAY(GH317,10),"-")</f>
        <v>-</v>
      </c>
      <c r="GM317" s="41" t="str">
        <f>IF(GK317&gt;0,WORKDAY(GI317,10),"-")</f>
        <v>-</v>
      </c>
      <c r="GN317" s="14"/>
      <c r="GO317" s="14"/>
      <c r="GP317" s="228"/>
      <c r="GQ317" s="295"/>
      <c r="GR317" s="295"/>
      <c r="GS317" s="295"/>
      <c r="GT317" s="295"/>
      <c r="GU317" s="295"/>
      <c r="GV317" s="295"/>
      <c r="GW317" s="295"/>
      <c r="GX317" s="295"/>
      <c r="GY317" s="295"/>
      <c r="GZ317" s="147"/>
      <c r="HA317" s="143">
        <f t="shared" ca="1" si="258"/>
        <v>1</v>
      </c>
      <c r="HB317" s="44">
        <f t="shared" ca="1" si="259"/>
        <v>1.3819095477386936E-3</v>
      </c>
      <c r="HC317" s="44">
        <f t="shared" ca="1" si="293"/>
        <v>2.5125628140703518E-3</v>
      </c>
      <c r="HD317" s="44">
        <f t="shared" ca="1" si="261"/>
        <v>2.2357723577235778E-3</v>
      </c>
      <c r="HE317" s="44">
        <f t="shared" ca="1" si="262"/>
        <v>4.0650406504065045E-3</v>
      </c>
      <c r="HF317" s="44"/>
      <c r="HG317" s="44"/>
      <c r="HH317" s="261"/>
      <c r="HI317" s="14" t="str">
        <f t="shared" si="263"/>
        <v>GA</v>
      </c>
      <c r="HJ317" s="41">
        <f t="shared" si="264"/>
        <v>44001</v>
      </c>
      <c r="HK317" s="267" t="str">
        <f t="shared" si="265"/>
        <v>A1</v>
      </c>
      <c r="HL317" s="268" t="str">
        <f t="shared" si="266"/>
        <v>0055-P2-GA1-CPC-TRM-00506</v>
      </c>
      <c r="HM317" s="320">
        <v>1</v>
      </c>
      <c r="HN317" t="s">
        <v>849</v>
      </c>
      <c r="HO317" s="351">
        <f t="shared" si="267"/>
        <v>1</v>
      </c>
      <c r="HP317" s="351" t="str">
        <f t="shared" si="268"/>
        <v>не выгружено 00</v>
      </c>
      <c r="HQ317" s="351" t="str">
        <f t="shared" si="269"/>
        <v>выгружено A1</v>
      </c>
      <c r="HR317" s="351">
        <f t="shared" si="270"/>
        <v>1</v>
      </c>
      <c r="HS317" s="351" t="b">
        <f t="shared" si="271"/>
        <v>0</v>
      </c>
      <c r="HT317" s="351" t="str">
        <f t="shared" si="272"/>
        <v>Выпустить в 00</v>
      </c>
      <c r="HU317" s="351" t="str">
        <f t="shared" si="273"/>
        <v>0055-P2-CPC-GA1-TRM-00409</v>
      </c>
      <c r="HV317" s="351">
        <f t="shared" si="274"/>
        <v>44001</v>
      </c>
      <c r="HW317" s="351" t="str">
        <f t="shared" si="275"/>
        <v>0055-P2-CPC-GA1-TRM-00409</v>
      </c>
      <c r="HX317" s="351">
        <f t="shared" si="276"/>
        <v>44033</v>
      </c>
      <c r="HY317" s="364"/>
      <c r="HZ317" s="361" t="str">
        <f t="shared" si="277"/>
        <v>выгружено</v>
      </c>
      <c r="IA317" s="361" t="str">
        <f t="shared" si="278"/>
        <v>A1</v>
      </c>
      <c r="IB317" s="361">
        <f t="shared" si="279"/>
        <v>1</v>
      </c>
      <c r="IC317" s="361">
        <f t="shared" si="280"/>
        <v>1</v>
      </c>
      <c r="ID317" s="351" t="str">
        <f t="shared" si="281"/>
        <v>1</v>
      </c>
      <c r="IE317" s="351" t="s">
        <v>894</v>
      </c>
      <c r="IF317" s="356">
        <v>1</v>
      </c>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row>
    <row r="318" spans="1:287" s="1" customFormat="1" ht="42.75" customHeight="1">
      <c r="A318" s="15"/>
      <c r="B318" s="31" t="s">
        <v>164</v>
      </c>
      <c r="C318" s="31" t="s">
        <v>165</v>
      </c>
      <c r="D318" s="14"/>
      <c r="E318" s="14"/>
      <c r="F318" s="14"/>
      <c r="G318" s="14"/>
      <c r="H318" s="14" t="s">
        <v>723</v>
      </c>
      <c r="I318" s="14" t="s">
        <v>724</v>
      </c>
      <c r="J318" s="14"/>
      <c r="K318" s="14"/>
      <c r="L318" s="14"/>
      <c r="M318" s="14"/>
      <c r="N318" s="14"/>
      <c r="O318" s="14"/>
      <c r="P318" s="14" t="s">
        <v>729</v>
      </c>
      <c r="Q318" s="14" t="s">
        <v>730</v>
      </c>
      <c r="R318" s="14" t="s">
        <v>211</v>
      </c>
      <c r="S318" s="14" t="s">
        <v>394</v>
      </c>
      <c r="T318" s="14" t="s">
        <v>407</v>
      </c>
      <c r="U318" s="14" t="s">
        <v>166</v>
      </c>
      <c r="V318" s="14"/>
      <c r="W318" s="31" t="str">
        <f>CONCATENATE(X318,"-",Y318,"-",Z318,AA318,,AB318,"-",AC318)</f>
        <v>4-20-JUNC-0001</v>
      </c>
      <c r="X318" s="31">
        <v>4</v>
      </c>
      <c r="Y318" s="31" t="s">
        <v>197</v>
      </c>
      <c r="Z318" s="31" t="s">
        <v>624</v>
      </c>
      <c r="AA318" s="31" t="s">
        <v>335</v>
      </c>
      <c r="AB318" s="31"/>
      <c r="AC318" s="31" t="s">
        <v>194</v>
      </c>
      <c r="AD318" s="14"/>
      <c r="AE318" s="31">
        <v>3</v>
      </c>
      <c r="AF318" s="31" t="s">
        <v>189</v>
      </c>
      <c r="AG318" s="31" t="s">
        <v>197</v>
      </c>
      <c r="AH318" s="31">
        <v>401</v>
      </c>
      <c r="AI318" s="31" t="s">
        <v>227</v>
      </c>
      <c r="AJ318" s="14"/>
      <c r="AK318" s="14"/>
      <c r="AL318" s="14" t="s">
        <v>130</v>
      </c>
      <c r="AM318" s="14"/>
      <c r="AN318" s="14" t="s">
        <v>178</v>
      </c>
      <c r="AO318" s="14" t="str">
        <f>CONCATENATE("0055-",B318,"-",C318,"-","4",".",AE318,".",AF318,".",AG318,".",AH318,"-",AL318,".",AN318,"-",AI318)</f>
        <v>0055-CPC-GA1-4.3.3.20.401-ASK1.SB-0005</v>
      </c>
      <c r="AP318" s="14" t="str">
        <f>CONCATENATE("0055-",B318,"-",C318,"-","4",".",AE318,".",AF318,".",AG318,".",AH318,"-",AL318,"-",AN318,"-",AI318,"_",BD318,"_",U318)</f>
        <v>0055-CPC-GA1-4.3.3.20.401-ASK1-SB-0005_A1_ER</v>
      </c>
      <c r="AQ318" s="21" t="s">
        <v>667</v>
      </c>
      <c r="AR318" s="21" t="s">
        <v>650</v>
      </c>
      <c r="AS318" s="21"/>
      <c r="AT318" s="21"/>
      <c r="AU318" s="21" t="s">
        <v>352</v>
      </c>
      <c r="AV318" s="21" t="s">
        <v>368</v>
      </c>
      <c r="AW318" s="21" t="str">
        <f>CONCATENATE(AQ318," ",AS318,CHAR(10),W318,CHAR(10),AU318)</f>
        <v>Combined Network Cabinet 
4-20-JUNC-0001
Electrical circuits</v>
      </c>
      <c r="AX318" s="21" t="str">
        <f>CONCATENATE(AR318," ",AT318,CHAR(10),W318,CHAR(10),AV318)</f>
        <v>Шкаф коммуникационный комбинированный 
4-20-JUNC-0001
Схема электрическая принципиальная</v>
      </c>
      <c r="AY318" s="14"/>
      <c r="AZ318" s="14" t="s">
        <v>798</v>
      </c>
      <c r="BA318" s="14" t="s">
        <v>529</v>
      </c>
      <c r="BB318" s="14" t="str">
        <f t="shared" si="286"/>
        <v>A1</v>
      </c>
      <c r="BC318" s="14" t="str">
        <f t="shared" si="292"/>
        <v>IFR</v>
      </c>
      <c r="BD318" s="14" t="str">
        <f>BB318</f>
        <v>A1</v>
      </c>
      <c r="BE318" s="14"/>
      <c r="BF318" s="14"/>
      <c r="BG318" s="20"/>
      <c r="BH318" s="14"/>
      <c r="BI318" s="14"/>
      <c r="BJ318" s="336">
        <v>44088</v>
      </c>
      <c r="BK318" s="336">
        <f ca="1">IF(BM318&gt;0,BL318,IF(BJ318&lt;TODAY(),TODAY()+10,BJ318))</f>
        <v>44001</v>
      </c>
      <c r="BL318" s="41">
        <v>44001</v>
      </c>
      <c r="BM318" s="14" t="s">
        <v>871</v>
      </c>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336">
        <f>WORKDAY(BJ318,20)</f>
        <v>44116</v>
      </c>
      <c r="CR318" s="336">
        <f ca="1">IF(BM318&gt;0,WORKDAY(BK318,20),"-")</f>
        <v>44029</v>
      </c>
      <c r="CS318" s="336">
        <v>44033</v>
      </c>
      <c r="CT318" s="325" t="s">
        <v>905</v>
      </c>
      <c r="CU318" s="143">
        <v>1</v>
      </c>
      <c r="CV318" s="41">
        <f>WORKDAY(CQ318,10)</f>
        <v>44130</v>
      </c>
      <c r="CW318" s="41">
        <f ca="1">IF(CT318&gt;0,WORKDAY(CR318,10),"-")</f>
        <v>44043</v>
      </c>
      <c r="CX318" s="14"/>
      <c r="CY318" s="14"/>
      <c r="CZ318" s="41" t="str">
        <f>IF(CY318&gt;0,WORKDAY(CV318,10),"-")</f>
        <v>-</v>
      </c>
      <c r="DA318" s="41" t="str">
        <f>IF(CY318&gt;0,WORKDAY(CW318,10),"-")</f>
        <v>-</v>
      </c>
      <c r="DB318" s="14"/>
      <c r="DC318" s="14"/>
      <c r="DD318" s="143"/>
      <c r="DE318" s="41" t="str">
        <f>IF(DC318&gt;0,WORKDAY(CZ318,10),"-")</f>
        <v>-</v>
      </c>
      <c r="DF318" s="41" t="str">
        <f>IF(DC318&gt;0,WORKDAY(DA318,10),"-")</f>
        <v>-</v>
      </c>
      <c r="DG318" s="14"/>
      <c r="DH318" s="14"/>
      <c r="DI318" s="41" t="str">
        <f>IF(DH318&gt;0,WORKDAY(DE318,10),"-")</f>
        <v>-</v>
      </c>
      <c r="DJ318" s="41" t="str">
        <f>IF(DH318&gt;0,WORKDAY(DF318,10),"-")</f>
        <v>-</v>
      </c>
      <c r="DK318" s="14"/>
      <c r="DL318" s="14"/>
      <c r="DM318" s="143"/>
      <c r="DN318" s="41" t="str">
        <f>IF(DL318&gt;0,WORKDAY(DI318,10),"-")</f>
        <v>-</v>
      </c>
      <c r="DO318" s="41" t="str">
        <f>IF(DL318&gt;0,WORKDAY(DJ318,10),"-")</f>
        <v>-</v>
      </c>
      <c r="DP318" s="14"/>
      <c r="DQ318" s="14"/>
      <c r="DR318" s="41" t="str">
        <f>IF(DQ318&gt;0,WORKDAY(DN318,10),"-")</f>
        <v>-</v>
      </c>
      <c r="DS318" s="41" t="str">
        <f>IF(DQ318&gt;0,WORKDAY(DO318,10),"-")</f>
        <v>-</v>
      </c>
      <c r="DT318" s="14"/>
      <c r="DU318" s="14"/>
      <c r="DV318" s="205"/>
      <c r="DW318" s="41" t="str">
        <f>IF(DU318&gt;0,WORKDAY(DR318,10),"-")</f>
        <v>-</v>
      </c>
      <c r="DX318" s="41" t="str">
        <f>IF(DU318&gt;0,WORKDAY(DS318,10),"-")</f>
        <v>-</v>
      </c>
      <c r="DY318" s="14"/>
      <c r="DZ318" s="14"/>
      <c r="EA318" s="41" t="str">
        <f>IF(DZ318&gt;0,WORKDAY(DW318,10),"-")</f>
        <v>-</v>
      </c>
      <c r="EB318" s="41" t="str">
        <f>IF(DZ318&gt;0,WORKDAY(DX318,10),"-")</f>
        <v>-</v>
      </c>
      <c r="EC318" s="14"/>
      <c r="ED318" s="14"/>
      <c r="EE318" s="205"/>
      <c r="EF318" s="41" t="str">
        <f>IF(ED318&gt;0,WORKDAY(EA318,10),"-")</f>
        <v>-</v>
      </c>
      <c r="EG318" s="41" t="str">
        <f>IF(ED318&gt;0,WORKDAY(EB318,10),"-")</f>
        <v>-</v>
      </c>
      <c r="EH318" s="14"/>
      <c r="EI318" s="14"/>
      <c r="EJ318" s="41" t="str">
        <f>IF(EI318&gt;0,WORKDAY(EF318,10),"-")</f>
        <v>-</v>
      </c>
      <c r="EK318" s="41" t="str">
        <f>IF(EI318&gt;0,WORKDAY(EG318,10),"-")</f>
        <v>-</v>
      </c>
      <c r="EL318" s="14"/>
      <c r="EM318" s="14"/>
      <c r="EN318" s="205"/>
      <c r="EO318" s="41" t="str">
        <f>IF(EM318&gt;0,WORKDAY(EJ318,10),"-")</f>
        <v>-</v>
      </c>
      <c r="EP318" s="41" t="str">
        <f>IF(EM318&gt;0,WORKDAY(EK318,10),"-")</f>
        <v>-</v>
      </c>
      <c r="EQ318" s="14"/>
      <c r="ER318" s="14"/>
      <c r="ES318" s="41" t="str">
        <f>IF(ER318&gt;0,WORKDAY(EO318,10),"-")</f>
        <v>-</v>
      </c>
      <c r="ET318" s="41" t="str">
        <f>IF(ER318&gt;0,WORKDAY(EP318,10),"-")</f>
        <v>-</v>
      </c>
      <c r="EU318" s="14"/>
      <c r="EV318" s="14"/>
      <c r="EW318" s="205"/>
      <c r="EX318" s="41" t="str">
        <f>IF(EV318&gt;0,WORKDAY(ES318,10),"-")</f>
        <v>-</v>
      </c>
      <c r="EY318" s="41" t="str">
        <f>IF(EV318&gt;0,WORKDAY(ET318,10),"-")</f>
        <v>-</v>
      </c>
      <c r="EZ318" s="14"/>
      <c r="FA318" s="14"/>
      <c r="FB318" s="41" t="str">
        <f>IF(FA318&gt;0,WORKDAY(EX318,10),"-")</f>
        <v>-</v>
      </c>
      <c r="FC318" s="41" t="str">
        <f>IF(FA318&gt;0,WORKDAY(EY318,10),"-")</f>
        <v>-</v>
      </c>
      <c r="FD318" s="14"/>
      <c r="FE318" s="14"/>
      <c r="FF318" s="295"/>
      <c r="FG318" s="41">
        <v>43562</v>
      </c>
      <c r="FH318" s="41">
        <f ca="1">IF(BK318&gt;0,IF(DH318&gt;0,WORKDAY(DG318,20),IF(CY318&gt;0,WORKDAY(CX318,30),IF(CT318&gt;0,WORKDAY(CS318,40),FG318))),"-")</f>
        <v>44089</v>
      </c>
      <c r="FI318" s="14"/>
      <c r="FJ318" s="14"/>
      <c r="FK318" s="41" t="str">
        <f>IF(FJ318&gt;0,WORKDAY(FG318,10),"-")</f>
        <v>-</v>
      </c>
      <c r="FL318" s="41" t="str">
        <f>IF(FJ318&gt;0,WORKDAY(FH318,10),"-")</f>
        <v>-</v>
      </c>
      <c r="FM318" s="14"/>
      <c r="FN318" s="14"/>
      <c r="FO318" s="143"/>
      <c r="FP318" s="41">
        <v>43562</v>
      </c>
      <c r="FQ318" s="14">
        <v>43636</v>
      </c>
      <c r="FR318" s="14"/>
      <c r="FS318" s="14"/>
      <c r="FT318" s="41" t="str">
        <f>IF(FS318&gt;0,WORKDAY(FP318,10),"-")</f>
        <v>-</v>
      </c>
      <c r="FU318" s="41" t="str">
        <f>IF(FS318&gt;0,WORKDAY(FQ318,10),"-")</f>
        <v>-</v>
      </c>
      <c r="FV318" s="14"/>
      <c r="FW318" s="14"/>
      <c r="FX318" s="143"/>
      <c r="FY318" s="41">
        <v>43562</v>
      </c>
      <c r="FZ318" s="41" t="str">
        <f>IF(CC318&gt;0,IF(DZ318&gt;0,WORKDAY(DY318,20),IF(DQ318&gt;0,WORKDAY(DP318,30),IF(DL318&gt;0,WORKDAY(DK318,40),FY318))),"-")</f>
        <v>-</v>
      </c>
      <c r="GA318" s="14"/>
      <c r="GB318" s="14"/>
      <c r="GC318" s="41" t="str">
        <f>IF(GB318&gt;0,WORKDAY(FY318,10),"-")</f>
        <v>-</v>
      </c>
      <c r="GD318" s="41" t="str">
        <f>IF(GB318&gt;0,WORKDAY(FZ318,10),"-")</f>
        <v>-</v>
      </c>
      <c r="GE318" s="14"/>
      <c r="GF318" s="14"/>
      <c r="GG318" s="205"/>
      <c r="GH318" s="41"/>
      <c r="GI318" s="41"/>
      <c r="GJ318" s="14"/>
      <c r="GK318" s="14"/>
      <c r="GL318" s="41" t="str">
        <f>IF(GK318&gt;0,WORKDAY(GH318,10),"-")</f>
        <v>-</v>
      </c>
      <c r="GM318" s="41" t="str">
        <f>IF(GK318&gt;0,WORKDAY(GI318,10),"-")</f>
        <v>-</v>
      </c>
      <c r="GN318" s="14"/>
      <c r="GO318" s="14"/>
      <c r="GP318" s="228"/>
      <c r="GQ318" s="295"/>
      <c r="GR318" s="295"/>
      <c r="GS318" s="295"/>
      <c r="GT318" s="295"/>
      <c r="GU318" s="295"/>
      <c r="GV318" s="295"/>
      <c r="GW318" s="295"/>
      <c r="GX318" s="295"/>
      <c r="GY318" s="295"/>
      <c r="GZ318" s="147"/>
      <c r="HA318" s="143">
        <f t="shared" ca="1" si="258"/>
        <v>1</v>
      </c>
      <c r="HB318" s="44">
        <f t="shared" ca="1" si="259"/>
        <v>1.3819095477386936E-3</v>
      </c>
      <c r="HC318" s="44">
        <f t="shared" ca="1" si="293"/>
        <v>2.5125628140703518E-3</v>
      </c>
      <c r="HD318" s="44">
        <f t="shared" ca="1" si="261"/>
        <v>2.2357723577235778E-3</v>
      </c>
      <c r="HE318" s="44">
        <f t="shared" ca="1" si="262"/>
        <v>4.0650406504065045E-3</v>
      </c>
      <c r="HF318" s="44"/>
      <c r="HG318" s="44"/>
      <c r="HH318" s="261"/>
      <c r="HI318" s="14" t="str">
        <f t="shared" si="263"/>
        <v>GA</v>
      </c>
      <c r="HJ318" s="41">
        <f t="shared" si="264"/>
        <v>44001</v>
      </c>
      <c r="HK318" s="267" t="str">
        <f t="shared" si="265"/>
        <v>A1</v>
      </c>
      <c r="HL318" s="268" t="str">
        <f t="shared" si="266"/>
        <v>0055-P2-GA1-CPC-TRM-00506</v>
      </c>
      <c r="HM318" s="320">
        <v>1</v>
      </c>
      <c r="HN318" t="s">
        <v>849</v>
      </c>
      <c r="HO318" s="351">
        <f t="shared" si="267"/>
        <v>1</v>
      </c>
      <c r="HP318" s="351" t="str">
        <f t="shared" si="268"/>
        <v>не выгружено 00</v>
      </c>
      <c r="HQ318" s="351" t="str">
        <f t="shared" si="269"/>
        <v>выгружено A1</v>
      </c>
      <c r="HR318" s="351">
        <f t="shared" si="270"/>
        <v>1</v>
      </c>
      <c r="HS318" s="351" t="b">
        <f t="shared" si="271"/>
        <v>0</v>
      </c>
      <c r="HT318" s="351" t="str">
        <f t="shared" si="272"/>
        <v>Выпустить в 00</v>
      </c>
      <c r="HU318" s="351" t="str">
        <f t="shared" si="273"/>
        <v>0055-P2-CPC-GA1-TRM-00409</v>
      </c>
      <c r="HV318" s="351">
        <f t="shared" si="274"/>
        <v>44001</v>
      </c>
      <c r="HW318" s="351" t="str">
        <f t="shared" si="275"/>
        <v>0055-P2-CPC-GA1-TRM-00409</v>
      </c>
      <c r="HX318" s="351">
        <f t="shared" si="276"/>
        <v>44033</v>
      </c>
      <c r="HY318" s="364"/>
      <c r="HZ318" s="361" t="str">
        <f t="shared" si="277"/>
        <v>выгружено</v>
      </c>
      <c r="IA318" s="361" t="str">
        <f t="shared" si="278"/>
        <v>A1</v>
      </c>
      <c r="IB318" s="361">
        <f t="shared" si="279"/>
        <v>1</v>
      </c>
      <c r="IC318" s="361">
        <f t="shared" si="280"/>
        <v>1</v>
      </c>
      <c r="ID318" s="351" t="str">
        <f t="shared" si="281"/>
        <v>1</v>
      </c>
      <c r="IE318" s="351" t="s">
        <v>894</v>
      </c>
      <c r="IF318" s="356">
        <v>1</v>
      </c>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row>
    <row r="319" spans="1:287" s="1" customFormat="1" ht="42.75" customHeight="1">
      <c r="A319" s="15"/>
      <c r="B319" s="31" t="s">
        <v>164</v>
      </c>
      <c r="C319" s="31" t="s">
        <v>165</v>
      </c>
      <c r="D319" s="14"/>
      <c r="E319" s="14"/>
      <c r="F319" s="14"/>
      <c r="G319" s="14"/>
      <c r="H319" s="14" t="s">
        <v>723</v>
      </c>
      <c r="I319" s="14" t="s">
        <v>724</v>
      </c>
      <c r="J319" s="14"/>
      <c r="K319" s="14"/>
      <c r="L319" s="14"/>
      <c r="M319" s="14"/>
      <c r="N319" s="14"/>
      <c r="O319" s="14"/>
      <c r="P319" s="14" t="s">
        <v>729</v>
      </c>
      <c r="Q319" s="14" t="s">
        <v>730</v>
      </c>
      <c r="R319" s="14" t="s">
        <v>211</v>
      </c>
      <c r="S319" s="14" t="s">
        <v>394</v>
      </c>
      <c r="T319" s="14" t="s">
        <v>407</v>
      </c>
      <c r="U319" s="14" t="s">
        <v>166</v>
      </c>
      <c r="V319" s="14"/>
      <c r="W319" s="31" t="str">
        <f>CONCATENATE(X319,"-",Y319,"-",Z319,AA319,,AB319,"-",AC319)</f>
        <v>4-20-JUNC-0001</v>
      </c>
      <c r="X319" s="31">
        <v>4</v>
      </c>
      <c r="Y319" s="31" t="s">
        <v>197</v>
      </c>
      <c r="Z319" s="31" t="s">
        <v>624</v>
      </c>
      <c r="AA319" s="31" t="s">
        <v>335</v>
      </c>
      <c r="AB319" s="31"/>
      <c r="AC319" s="31" t="s">
        <v>194</v>
      </c>
      <c r="AD319" s="14"/>
      <c r="AE319" s="31">
        <v>3</v>
      </c>
      <c r="AF319" s="31" t="s">
        <v>189</v>
      </c>
      <c r="AG319" s="31" t="s">
        <v>197</v>
      </c>
      <c r="AH319" s="31">
        <v>401</v>
      </c>
      <c r="AI319" s="31" t="s">
        <v>227</v>
      </c>
      <c r="AJ319" s="14"/>
      <c r="AK319" s="14"/>
      <c r="AL319" s="14" t="s">
        <v>130</v>
      </c>
      <c r="AM319" s="14"/>
      <c r="AN319" s="14" t="s">
        <v>675</v>
      </c>
      <c r="AO319" s="14" t="str">
        <f>CONCATENATE("0055-",B319,"-",C319,"-","4",".",AE319,".",AF319,".",AG319,".",AH319,"-",AL319,".",AN319,"-",AI319)</f>
        <v>0055-CPC-GA1-4.3.3.20.401-ASK1.JH-0005</v>
      </c>
      <c r="AP319" s="14" t="str">
        <f>CONCATENATE("0055-",B319,"-",C319,"-","4",".",AE319,".",AF319,".",AG319,".",AH319,"-",AL319,"-",AN319,"-",AI319,"_",BD319,"_",U319)</f>
        <v>0055-CPC-GA1-4.3.3.20.401-ASK1-JH-0005_00_ER</v>
      </c>
      <c r="AQ319" s="21" t="s">
        <v>667</v>
      </c>
      <c r="AR319" s="21" t="s">
        <v>650</v>
      </c>
      <c r="AS319" s="21"/>
      <c r="AT319" s="21"/>
      <c r="AU319" s="21" t="s">
        <v>315</v>
      </c>
      <c r="AV319" s="21" t="s">
        <v>316</v>
      </c>
      <c r="AW319" s="21" t="str">
        <f>CONCATENATE(AQ319," ",AS319,CHAR(10),W319,CHAR(10),AU319)</f>
        <v>Combined Network Cabinet 
4-20-JUNC-0001
Passport</v>
      </c>
      <c r="AX319" s="21" t="str">
        <f>CONCATENATE(AR319," ",AT319,CHAR(10),W319,CHAR(10),AV319)</f>
        <v>Шкаф коммуникационный комбинированный 
4-20-JUNC-0001
Паспорт</v>
      </c>
      <c r="AY319" s="14"/>
      <c r="AZ319" s="14" t="s">
        <v>798</v>
      </c>
      <c r="BA319" s="14" t="s">
        <v>600</v>
      </c>
      <c r="BB319" s="14" t="str">
        <f t="shared" si="286"/>
        <v>00</v>
      </c>
      <c r="BC319" s="14" t="str">
        <f t="shared" si="292"/>
        <v>IFU</v>
      </c>
      <c r="BD319" s="14" t="str">
        <f>BB319</f>
        <v>00</v>
      </c>
      <c r="BE319" s="14"/>
      <c r="BF319" s="14"/>
      <c r="BG319" s="20"/>
      <c r="BH319" s="14"/>
      <c r="BI319" s="14"/>
      <c r="BJ319" s="336">
        <v>44088</v>
      </c>
      <c r="BK319" s="336">
        <f ca="1">IF(BM319&gt;0,BL319,IF(BJ319&lt;TODAY(),TODAY()+10,BJ319))</f>
        <v>43997</v>
      </c>
      <c r="BL319" s="41">
        <v>43997</v>
      </c>
      <c r="BM319" s="14" t="s">
        <v>866</v>
      </c>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336">
        <f>WORKDAY(BJ319,20)</f>
        <v>44116</v>
      </c>
      <c r="CR319" s="336">
        <f ca="1">IF(BM319&gt;0,WORKDAY(BK319,20),"-")</f>
        <v>44025</v>
      </c>
      <c r="CS319" s="336">
        <v>44013</v>
      </c>
      <c r="CT319" s="325" t="s">
        <v>903</v>
      </c>
      <c r="CU319" s="143">
        <v>3</v>
      </c>
      <c r="CV319" s="41">
        <f>WORKDAY(CQ319,10)</f>
        <v>44130</v>
      </c>
      <c r="CW319" s="41">
        <f ca="1">IF(CT319&gt;0,WORKDAY(CR319,10),"-")</f>
        <v>44039</v>
      </c>
      <c r="CX319" s="14"/>
      <c r="CY319" s="14"/>
      <c r="CZ319" s="41" t="str">
        <f>IF(CY319&gt;0,WORKDAY(CV319,10),"-")</f>
        <v>-</v>
      </c>
      <c r="DA319" s="41" t="str">
        <f>IF(CY319&gt;0,WORKDAY(CW319,10),"-")</f>
        <v>-</v>
      </c>
      <c r="DB319" s="14"/>
      <c r="DC319" s="14"/>
      <c r="DD319" s="143"/>
      <c r="DE319" s="41" t="str">
        <f>IF(DC319&gt;0,WORKDAY(CZ319,10),"-")</f>
        <v>-</v>
      </c>
      <c r="DF319" s="41" t="str">
        <f>IF(DC319&gt;0,WORKDAY(DA319,10),"-")</f>
        <v>-</v>
      </c>
      <c r="DG319" s="14"/>
      <c r="DH319" s="14"/>
      <c r="DI319" s="41" t="str">
        <f>IF(DH319&gt;0,WORKDAY(DE319,10),"-")</f>
        <v>-</v>
      </c>
      <c r="DJ319" s="41" t="str">
        <f>IF(DH319&gt;0,WORKDAY(DF319,10),"-")</f>
        <v>-</v>
      </c>
      <c r="DK319" s="14"/>
      <c r="DL319" s="14"/>
      <c r="DM319" s="143"/>
      <c r="DN319" s="41" t="str">
        <f>IF(DL319&gt;0,WORKDAY(DI319,10),"-")</f>
        <v>-</v>
      </c>
      <c r="DO319" s="41" t="str">
        <f>IF(DL319&gt;0,WORKDAY(DJ319,10),"-")</f>
        <v>-</v>
      </c>
      <c r="DP319" s="14"/>
      <c r="DQ319" s="14"/>
      <c r="DR319" s="41" t="str">
        <f>IF(DQ319&gt;0,WORKDAY(DN319,10),"-")</f>
        <v>-</v>
      </c>
      <c r="DS319" s="41" t="str">
        <f>IF(DQ319&gt;0,WORKDAY(DO319,10),"-")</f>
        <v>-</v>
      </c>
      <c r="DT319" s="14"/>
      <c r="DU319" s="14"/>
      <c r="DV319" s="205"/>
      <c r="DW319" s="41" t="str">
        <f>IF(DU319&gt;0,WORKDAY(DR319,10),"-")</f>
        <v>-</v>
      </c>
      <c r="DX319" s="41" t="str">
        <f>IF(DU319&gt;0,WORKDAY(DS319,10),"-")</f>
        <v>-</v>
      </c>
      <c r="DY319" s="14"/>
      <c r="DZ319" s="14"/>
      <c r="EA319" s="41" t="str">
        <f>IF(DZ319&gt;0,WORKDAY(DW319,10),"-")</f>
        <v>-</v>
      </c>
      <c r="EB319" s="41" t="str">
        <f>IF(DZ319&gt;0,WORKDAY(DX319,10),"-")</f>
        <v>-</v>
      </c>
      <c r="EC319" s="14"/>
      <c r="ED319" s="14"/>
      <c r="EE319" s="205"/>
      <c r="EF319" s="41" t="str">
        <f>IF(ED319&gt;0,WORKDAY(EA319,10),"-")</f>
        <v>-</v>
      </c>
      <c r="EG319" s="41" t="str">
        <f>IF(ED319&gt;0,WORKDAY(EB319,10),"-")</f>
        <v>-</v>
      </c>
      <c r="EH319" s="14"/>
      <c r="EI319" s="14"/>
      <c r="EJ319" s="41" t="str">
        <f>IF(EI319&gt;0,WORKDAY(EF319,10),"-")</f>
        <v>-</v>
      </c>
      <c r="EK319" s="41" t="str">
        <f>IF(EI319&gt;0,WORKDAY(EG319,10),"-")</f>
        <v>-</v>
      </c>
      <c r="EL319" s="14"/>
      <c r="EM319" s="14"/>
      <c r="EN319" s="205"/>
      <c r="EO319" s="41" t="str">
        <f>IF(EM319&gt;0,WORKDAY(EJ319,10),"-")</f>
        <v>-</v>
      </c>
      <c r="EP319" s="41" t="str">
        <f>IF(EM319&gt;0,WORKDAY(EK319,10),"-")</f>
        <v>-</v>
      </c>
      <c r="EQ319" s="14"/>
      <c r="ER319" s="14"/>
      <c r="ES319" s="41" t="str">
        <f>IF(ER319&gt;0,WORKDAY(EO319,10),"-")</f>
        <v>-</v>
      </c>
      <c r="ET319" s="41" t="str">
        <f>IF(ER319&gt;0,WORKDAY(EP319,10),"-")</f>
        <v>-</v>
      </c>
      <c r="EU319" s="14"/>
      <c r="EV319" s="14"/>
      <c r="EW319" s="205"/>
      <c r="EX319" s="41" t="str">
        <f>IF(EV319&gt;0,WORKDAY(ES319,10),"-")</f>
        <v>-</v>
      </c>
      <c r="EY319" s="41" t="str">
        <f>IF(EV319&gt;0,WORKDAY(ET319,10),"-")</f>
        <v>-</v>
      </c>
      <c r="EZ319" s="14"/>
      <c r="FA319" s="14"/>
      <c r="FB319" s="41" t="str">
        <f>IF(FA319&gt;0,WORKDAY(EX319,10),"-")</f>
        <v>-</v>
      </c>
      <c r="FC319" s="41" t="str">
        <f>IF(FA319&gt;0,WORKDAY(EY319,10),"-")</f>
        <v>-</v>
      </c>
      <c r="FD319" s="14"/>
      <c r="FE319" s="14"/>
      <c r="FF319" s="295"/>
      <c r="FG319" s="41">
        <v>43562</v>
      </c>
      <c r="FH319" s="41">
        <f ca="1">IF(BK319&gt;0,IF(DH319&gt;0,WORKDAY(DG319,20),IF(CY319&gt;0,WORKDAY(CX319,30),IF(CT319&gt;0,WORKDAY(CS319,40),FG319))),"-")</f>
        <v>44069</v>
      </c>
      <c r="FI319" s="14">
        <v>44088</v>
      </c>
      <c r="FJ319" s="14" t="s">
        <v>924</v>
      </c>
      <c r="FK319" s="41">
        <f>IF(FJ319&gt;0,WORKDAY(FG319,10),"-")</f>
        <v>43574</v>
      </c>
      <c r="FL319" s="41">
        <f ca="1">IF(FJ319&gt;0,WORKDAY(FH319,10),"-")</f>
        <v>44083</v>
      </c>
      <c r="FM319" s="14"/>
      <c r="FN319" s="14"/>
      <c r="FO319" s="143"/>
      <c r="FP319" s="41">
        <v>43562</v>
      </c>
      <c r="FQ319" s="41" t="str">
        <f>IF(BT319&gt;0,IF(DQ319&gt;0,WORKDAY(DP319,20),IF(DH319&gt;0,WORKDAY(DG319,30),IF(DC319&gt;0,WORKDAY(DB319,40),FP319))),"-")</f>
        <v>-</v>
      </c>
      <c r="FR319" s="14"/>
      <c r="FS319" s="14"/>
      <c r="FT319" s="41" t="str">
        <f>IF(FS319&gt;0,WORKDAY(FP319,10),"-")</f>
        <v>-</v>
      </c>
      <c r="FU319" s="41" t="str">
        <f>IF(FS319&gt;0,WORKDAY(FQ319,10),"-")</f>
        <v>-</v>
      </c>
      <c r="FV319" s="14"/>
      <c r="FW319" s="14"/>
      <c r="FX319" s="143"/>
      <c r="FY319" s="41">
        <v>43562</v>
      </c>
      <c r="FZ319" s="41" t="str">
        <f>IF(CC319&gt;0,IF(DZ319&gt;0,WORKDAY(DY319,20),IF(DQ319&gt;0,WORKDAY(DP319,30),IF(DL319&gt;0,WORKDAY(DK319,40),FY319))),"-")</f>
        <v>-</v>
      </c>
      <c r="GA319" s="14"/>
      <c r="GB319" s="14"/>
      <c r="GC319" s="41" t="str">
        <f>IF(GB319&gt;0,WORKDAY(FY319,10),"-")</f>
        <v>-</v>
      </c>
      <c r="GD319" s="41" t="str">
        <f>IF(GB319&gt;0,WORKDAY(FZ319,10),"-")</f>
        <v>-</v>
      </c>
      <c r="GE319" s="14"/>
      <c r="GF319" s="14"/>
      <c r="GG319" s="205"/>
      <c r="GH319" s="41"/>
      <c r="GI319" s="41"/>
      <c r="GJ319" s="14"/>
      <c r="GK319" s="14"/>
      <c r="GL319" s="41" t="str">
        <f>IF(GK319&gt;0,WORKDAY(GH319,10),"-")</f>
        <v>-</v>
      </c>
      <c r="GM319" s="41" t="str">
        <f>IF(GK319&gt;0,WORKDAY(GI319,10),"-")</f>
        <v>-</v>
      </c>
      <c r="GN319" s="14"/>
      <c r="GO319" s="14"/>
      <c r="GP319" s="228"/>
      <c r="GQ319" s="295"/>
      <c r="GR319" s="295"/>
      <c r="GS319" s="295"/>
      <c r="GT319" s="295"/>
      <c r="GU319" s="295"/>
      <c r="GV319" s="295"/>
      <c r="GW319" s="295"/>
      <c r="GX319" s="295"/>
      <c r="GY319" s="295"/>
      <c r="GZ319" s="147"/>
      <c r="HA319" s="143">
        <f t="shared" ca="1" si="258"/>
        <v>1</v>
      </c>
      <c r="HB319" s="44">
        <f t="shared" ca="1" si="259"/>
        <v>2.5125628140703518E-3</v>
      </c>
      <c r="HC319" s="44">
        <f t="shared" ca="1" si="293"/>
        <v>2.5125628140703518E-3</v>
      </c>
      <c r="HD319" s="44">
        <f t="shared" ca="1" si="261"/>
        <v>4.0650406504065045E-3</v>
      </c>
      <c r="HE319" s="44">
        <f t="shared" ca="1" si="262"/>
        <v>4.0650406504065045E-3</v>
      </c>
      <c r="HF319" s="44"/>
      <c r="HG319" s="44"/>
      <c r="HH319" s="261"/>
      <c r="HI319" s="14" t="str">
        <f t="shared" si="263"/>
        <v>rev. 00</v>
      </c>
      <c r="HJ319" s="41">
        <f t="shared" si="264"/>
        <v>44088</v>
      </c>
      <c r="HK319" s="267" t="str">
        <f t="shared" si="265"/>
        <v>00</v>
      </c>
      <c r="HL319" s="268" t="str">
        <f t="shared" si="266"/>
        <v>0055-P2-CPC-GA1-TRM-00581</v>
      </c>
      <c r="HM319" s="320">
        <v>1</v>
      </c>
      <c r="HN319" t="s">
        <v>849</v>
      </c>
      <c r="HO319" s="351">
        <f t="shared" si="267"/>
        <v>3</v>
      </c>
      <c r="HP319" s="351" t="str">
        <f t="shared" si="268"/>
        <v>ожидание 00</v>
      </c>
      <c r="HQ319" s="351" t="str">
        <f t="shared" si="269"/>
        <v>выгружено 00</v>
      </c>
      <c r="HR319" s="351" t="str">
        <f t="shared" si="270"/>
        <v>ожидание 00</v>
      </c>
      <c r="HS319" s="351" t="b">
        <f t="shared" si="271"/>
        <v>0</v>
      </c>
      <c r="HT319" s="351" t="str">
        <f t="shared" si="272"/>
        <v>ожидание замечаний</v>
      </c>
      <c r="HU319" s="351" t="str">
        <f t="shared" si="273"/>
        <v>0055-P2-CPC-GA1-TRM-00396</v>
      </c>
      <c r="HV319" s="351">
        <f t="shared" si="274"/>
        <v>44088</v>
      </c>
      <c r="HW319" s="351" t="str">
        <f t="shared" si="275"/>
        <v>ожидание 00</v>
      </c>
      <c r="HX319" s="351" t="str">
        <f t="shared" si="276"/>
        <v>ожидание 00</v>
      </c>
      <c r="HY319" s="364"/>
      <c r="HZ319" s="361" t="str">
        <f t="shared" si="277"/>
        <v>выгружено</v>
      </c>
      <c r="IA319" s="361" t="str">
        <f t="shared" si="278"/>
        <v>00</v>
      </c>
      <c r="IB319" s="361" t="str">
        <f t="shared" si="279"/>
        <v>ожидание замечаний к ревизии</v>
      </c>
      <c r="IC319" s="361" t="str">
        <f t="shared" si="280"/>
        <v>00</v>
      </c>
      <c r="ID319" s="351" t="str">
        <f t="shared" si="281"/>
        <v>1</v>
      </c>
      <c r="IE319" s="351" t="s">
        <v>894</v>
      </c>
      <c r="IF319" s="356">
        <v>1</v>
      </c>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row>
    <row r="320" spans="1:287" s="27" customFormat="1" ht="15" customHeight="1">
      <c r="A320" s="15"/>
      <c r="B320" s="32"/>
      <c r="C320" s="32"/>
      <c r="D320" s="26"/>
      <c r="E320" s="26"/>
      <c r="F320" s="26"/>
      <c r="G320" s="26"/>
      <c r="H320" s="26"/>
      <c r="I320" s="26"/>
      <c r="J320" s="26"/>
      <c r="K320" s="26"/>
      <c r="L320" s="26"/>
      <c r="M320" s="26"/>
      <c r="N320" s="26"/>
      <c r="O320" s="26"/>
      <c r="P320" s="26"/>
      <c r="Q320" s="26"/>
      <c r="R320" s="26"/>
      <c r="S320" s="26"/>
      <c r="T320" s="26"/>
      <c r="U320" s="26"/>
      <c r="V320" s="26"/>
      <c r="W320" s="32"/>
      <c r="X320" s="32"/>
      <c r="Y320" s="32"/>
      <c r="Z320" s="32"/>
      <c r="AA320" s="32"/>
      <c r="AB320" s="32"/>
      <c r="AC320" s="32"/>
      <c r="AD320" s="26"/>
      <c r="AE320" s="32"/>
      <c r="AF320" s="32"/>
      <c r="AG320" s="32"/>
      <c r="AH320" s="32"/>
      <c r="AI320" s="32"/>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341"/>
      <c r="BK320" s="341"/>
      <c r="BL320" s="163"/>
      <c r="BM320" s="26"/>
      <c r="BN320" s="26"/>
      <c r="BO320" s="26"/>
      <c r="BP320" s="26"/>
      <c r="BQ320" s="26"/>
      <c r="BR320" s="26"/>
      <c r="BS320" s="26"/>
      <c r="BT320" s="26"/>
      <c r="BU320" s="26"/>
      <c r="BV320" s="26"/>
      <c r="BW320" s="26"/>
      <c r="BX320" s="26"/>
      <c r="BY320" s="26"/>
      <c r="BZ320" s="26"/>
      <c r="CA320" s="26"/>
      <c r="CB320" s="26"/>
      <c r="CC320" s="26"/>
      <c r="CD320" s="26"/>
      <c r="CE320" s="26"/>
      <c r="CF320" s="26"/>
      <c r="CG320" s="26"/>
      <c r="CH320" s="26"/>
      <c r="CI320" s="26"/>
      <c r="CJ320" s="26"/>
      <c r="CK320" s="26"/>
      <c r="CL320" s="26"/>
      <c r="CM320" s="26"/>
      <c r="CN320" s="26"/>
      <c r="CO320" s="26"/>
      <c r="CP320" s="26"/>
      <c r="CQ320" s="338"/>
      <c r="CR320" s="338"/>
      <c r="CS320" s="338"/>
      <c r="CT320" s="326"/>
      <c r="CU320" s="219"/>
      <c r="CV320" s="26"/>
      <c r="CW320" s="26"/>
      <c r="CX320" s="26"/>
      <c r="CY320" s="26"/>
      <c r="CZ320" s="26"/>
      <c r="DA320" s="26"/>
      <c r="DB320" s="26"/>
      <c r="DC320" s="26"/>
      <c r="DD320" s="219"/>
      <c r="DE320" s="26"/>
      <c r="DF320" s="26"/>
      <c r="DG320" s="26"/>
      <c r="DH320" s="26"/>
      <c r="DI320" s="26"/>
      <c r="DJ320" s="26"/>
      <c r="DK320" s="26"/>
      <c r="DL320" s="26"/>
      <c r="DM320" s="219"/>
      <c r="DN320" s="26"/>
      <c r="DO320" s="26"/>
      <c r="DP320" s="26"/>
      <c r="DQ320" s="26"/>
      <c r="DR320" s="26"/>
      <c r="DS320" s="26"/>
      <c r="DT320" s="26"/>
      <c r="DU320" s="26"/>
      <c r="DV320" s="229"/>
      <c r="DW320" s="26"/>
      <c r="DX320" s="26"/>
      <c r="DY320" s="26"/>
      <c r="DZ320" s="26"/>
      <c r="EA320" s="26"/>
      <c r="EB320" s="26"/>
      <c r="EC320" s="26"/>
      <c r="ED320" s="26"/>
      <c r="EE320" s="229"/>
      <c r="EF320" s="26"/>
      <c r="EG320" s="26"/>
      <c r="EH320" s="26"/>
      <c r="EI320" s="26"/>
      <c r="EJ320" s="26"/>
      <c r="EK320" s="26"/>
      <c r="EL320" s="26"/>
      <c r="EM320" s="26"/>
      <c r="EN320" s="229"/>
      <c r="EO320" s="26"/>
      <c r="EP320" s="26"/>
      <c r="EQ320" s="26"/>
      <c r="ER320" s="26"/>
      <c r="ES320" s="26"/>
      <c r="ET320" s="26"/>
      <c r="EU320" s="26"/>
      <c r="EV320" s="26"/>
      <c r="EW320" s="229"/>
      <c r="EX320" s="26"/>
      <c r="EY320" s="26"/>
      <c r="EZ320" s="26"/>
      <c r="FA320" s="26"/>
      <c r="FB320" s="26"/>
      <c r="FC320" s="26"/>
      <c r="FD320" s="26"/>
      <c r="FE320" s="26"/>
      <c r="FF320" s="229"/>
      <c r="FG320" s="26"/>
      <c r="FH320" s="26"/>
      <c r="FI320" s="26"/>
      <c r="FJ320" s="26"/>
      <c r="FK320" s="26"/>
      <c r="FL320" s="26"/>
      <c r="FM320" s="26"/>
      <c r="FN320" s="26"/>
      <c r="FO320" s="219"/>
      <c r="FP320" s="26"/>
      <c r="FQ320" s="26"/>
      <c r="FR320" s="26"/>
      <c r="FS320" s="26"/>
      <c r="FT320" s="26"/>
      <c r="FU320" s="26"/>
      <c r="FV320" s="26"/>
      <c r="FW320" s="26"/>
      <c r="FX320" s="229"/>
      <c r="FY320" s="26"/>
      <c r="FZ320" s="26"/>
      <c r="GA320" s="26"/>
      <c r="GB320" s="26"/>
      <c r="GC320" s="26"/>
      <c r="GD320" s="26"/>
      <c r="GE320" s="26"/>
      <c r="GF320" s="26"/>
      <c r="GG320" s="229"/>
      <c r="GH320" s="26"/>
      <c r="GI320" s="26"/>
      <c r="GJ320" s="26"/>
      <c r="GK320" s="26"/>
      <c r="GL320" s="26"/>
      <c r="GM320" s="26"/>
      <c r="GN320" s="26"/>
      <c r="GO320" s="26"/>
      <c r="GP320" s="229"/>
      <c r="GQ320" s="229"/>
      <c r="GR320" s="229"/>
      <c r="GS320" s="229"/>
      <c r="GT320" s="229"/>
      <c r="GU320" s="229"/>
      <c r="GV320" s="229"/>
      <c r="GW320" s="229"/>
      <c r="GX320" s="229"/>
      <c r="GY320" s="229"/>
      <c r="GZ320" s="229"/>
      <c r="HA320" s="143">
        <f t="shared" si="258"/>
        <v>0</v>
      </c>
      <c r="HB320" s="44">
        <f t="shared" si="259"/>
        <v>0</v>
      </c>
      <c r="HC320" s="44">
        <f t="shared" si="293"/>
        <v>0</v>
      </c>
      <c r="HD320" s="44">
        <f t="shared" si="261"/>
        <v>0</v>
      </c>
      <c r="HE320" s="44">
        <f t="shared" si="262"/>
        <v>0</v>
      </c>
      <c r="HF320" s="44"/>
      <c r="HG320" s="26"/>
      <c r="HH320" s="262"/>
      <c r="HI320" s="14" t="str">
        <f t="shared" si="263"/>
        <v>не выпущено</v>
      </c>
      <c r="HJ320" s="41" t="str">
        <f t="shared" si="264"/>
        <v>-</v>
      </c>
      <c r="HK320" s="267" t="str">
        <f t="shared" si="265"/>
        <v>-</v>
      </c>
      <c r="HL320" s="268" t="str">
        <f t="shared" si="266"/>
        <v>-</v>
      </c>
      <c r="HM320" s="320">
        <v>1</v>
      </c>
      <c r="HN320"/>
      <c r="HO320" s="351" t="str">
        <f t="shared" si="267"/>
        <v>---/---</v>
      </c>
      <c r="HP320" s="351" t="str">
        <f t="shared" si="268"/>
        <v>---/---</v>
      </c>
      <c r="HQ320" s="351" t="str">
        <f t="shared" si="269"/>
        <v>---/---</v>
      </c>
      <c r="HR320" s="351" t="str">
        <f t="shared" si="270"/>
        <v>---/---</v>
      </c>
      <c r="HS320" s="351" t="b">
        <f t="shared" si="271"/>
        <v>0</v>
      </c>
      <c r="HT320" s="351" t="str">
        <f t="shared" si="272"/>
        <v>---/---</v>
      </c>
      <c r="HU320" s="351" t="str">
        <f t="shared" si="273"/>
        <v>---/---</v>
      </c>
      <c r="HV320" s="351" t="str">
        <f t="shared" si="274"/>
        <v>---/---</v>
      </c>
      <c r="HW320" s="351" t="str">
        <f t="shared" si="275"/>
        <v>---/---</v>
      </c>
      <c r="HX320" s="351" t="str">
        <f t="shared" si="276"/>
        <v>---/---</v>
      </c>
      <c r="HY320" s="364"/>
      <c r="HZ320" s="361" t="str">
        <f t="shared" si="277"/>
        <v>---/---</v>
      </c>
      <c r="IA320" s="361" t="str">
        <f t="shared" si="278"/>
        <v>---/---</v>
      </c>
      <c r="IB320" s="361" t="str">
        <f t="shared" si="279"/>
        <v>---/---</v>
      </c>
      <c r="IC320" s="361" t="str">
        <f t="shared" si="280"/>
        <v>---/---</v>
      </c>
      <c r="ID320" s="351" t="str">
        <f t="shared" si="281"/>
        <v>---/---</v>
      </c>
      <c r="IE320" s="351" t="s">
        <v>897</v>
      </c>
      <c r="IF320" s="356"/>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row>
    <row r="321" spans="1:287" s="1" customFormat="1" ht="45">
      <c r="A321" s="15"/>
      <c r="B321" s="32"/>
      <c r="C321" s="32"/>
      <c r="D321" s="26"/>
      <c r="E321" s="26"/>
      <c r="F321" s="26"/>
      <c r="G321" s="26"/>
      <c r="H321" s="26"/>
      <c r="I321" s="26"/>
      <c r="J321" s="26"/>
      <c r="K321" s="26"/>
      <c r="L321" s="26"/>
      <c r="M321" s="26"/>
      <c r="N321" s="26"/>
      <c r="O321" s="26"/>
      <c r="P321" s="26"/>
      <c r="Q321" s="26"/>
      <c r="R321" s="26"/>
      <c r="S321" s="26"/>
      <c r="T321" s="26"/>
      <c r="U321" s="26"/>
      <c r="V321" s="26"/>
      <c r="W321" s="32"/>
      <c r="X321" s="32"/>
      <c r="Y321" s="32"/>
      <c r="Z321" s="32"/>
      <c r="AA321" s="32"/>
      <c r="AB321" s="32"/>
      <c r="AC321" s="32"/>
      <c r="AD321" s="26"/>
      <c r="AE321" s="32"/>
      <c r="AF321" s="32"/>
      <c r="AG321" s="32"/>
      <c r="AH321" s="32"/>
      <c r="AI321" s="32"/>
      <c r="AJ321" s="26"/>
      <c r="AK321" s="26"/>
      <c r="AL321" s="26"/>
      <c r="AM321" s="26"/>
      <c r="AN321" s="26"/>
      <c r="AO321" s="26"/>
      <c r="AP321" s="26"/>
      <c r="AQ321" s="162" t="s">
        <v>780</v>
      </c>
      <c r="AR321" s="162" t="s">
        <v>781</v>
      </c>
      <c r="AS321" s="162"/>
      <c r="AT321" s="162"/>
      <c r="AU321" s="162"/>
      <c r="AV321" s="162"/>
      <c r="AW321" s="162" t="s">
        <v>780</v>
      </c>
      <c r="AX321" s="162" t="s">
        <v>781</v>
      </c>
      <c r="AY321" s="26"/>
      <c r="AZ321" s="26"/>
      <c r="BA321" s="26"/>
      <c r="BB321" s="26"/>
      <c r="BC321" s="26"/>
      <c r="BD321" s="26"/>
      <c r="BE321" s="26"/>
      <c r="BF321" s="26"/>
      <c r="BG321" s="26"/>
      <c r="BH321" s="26"/>
      <c r="BI321" s="26"/>
      <c r="BJ321" s="341"/>
      <c r="BK321" s="341"/>
      <c r="BL321" s="163"/>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338"/>
      <c r="CR321" s="338"/>
      <c r="CS321" s="338"/>
      <c r="CT321" s="326"/>
      <c r="CU321" s="219"/>
      <c r="CV321" s="26"/>
      <c r="CW321" s="26"/>
      <c r="CX321" s="26"/>
      <c r="CY321" s="26"/>
      <c r="CZ321" s="26"/>
      <c r="DA321" s="26"/>
      <c r="DB321" s="26"/>
      <c r="DC321" s="26"/>
      <c r="DD321" s="219"/>
      <c r="DE321" s="26"/>
      <c r="DF321" s="26"/>
      <c r="DG321" s="26"/>
      <c r="DH321" s="26"/>
      <c r="DI321" s="26"/>
      <c r="DJ321" s="26"/>
      <c r="DK321" s="26"/>
      <c r="DL321" s="26"/>
      <c r="DM321" s="219"/>
      <c r="DN321" s="26"/>
      <c r="DO321" s="26"/>
      <c r="DP321" s="26"/>
      <c r="DQ321" s="26"/>
      <c r="DR321" s="26"/>
      <c r="DS321" s="26"/>
      <c r="DT321" s="26"/>
      <c r="DU321" s="26"/>
      <c r="DV321" s="229"/>
      <c r="DW321" s="26"/>
      <c r="DX321" s="26"/>
      <c r="DY321" s="26"/>
      <c r="DZ321" s="26"/>
      <c r="EA321" s="26"/>
      <c r="EB321" s="26"/>
      <c r="EC321" s="26"/>
      <c r="ED321" s="26"/>
      <c r="EE321" s="229"/>
      <c r="EF321" s="26"/>
      <c r="EG321" s="26"/>
      <c r="EH321" s="26"/>
      <c r="EI321" s="26"/>
      <c r="EJ321" s="26"/>
      <c r="EK321" s="26"/>
      <c r="EL321" s="26"/>
      <c r="EM321" s="26"/>
      <c r="EN321" s="229"/>
      <c r="EO321" s="26"/>
      <c r="EP321" s="26"/>
      <c r="EQ321" s="26"/>
      <c r="ER321" s="26"/>
      <c r="ES321" s="26"/>
      <c r="ET321" s="26"/>
      <c r="EU321" s="26"/>
      <c r="EV321" s="26"/>
      <c r="EW321" s="229"/>
      <c r="EX321" s="26"/>
      <c r="EY321" s="26"/>
      <c r="EZ321" s="26"/>
      <c r="FA321" s="26"/>
      <c r="FB321" s="26"/>
      <c r="FC321" s="26"/>
      <c r="FD321" s="26"/>
      <c r="FE321" s="26"/>
      <c r="FF321" s="229"/>
      <c r="FG321" s="163" t="s">
        <v>385</v>
      </c>
      <c r="FH321" s="163" t="str">
        <f t="shared" ref="FH321" si="294">IF(BK321&gt;0,IF(DH321&gt;0,WORKDAY(DG321,20),IF(CY321&gt;0,WORKDAY(CX321,30),IF(CT321&gt;0,WORKDAY(CS321,40),FG321))),"-")</f>
        <v>-</v>
      </c>
      <c r="FI321" s="26"/>
      <c r="FJ321" s="26"/>
      <c r="FK321" s="26"/>
      <c r="FL321" s="26"/>
      <c r="FM321" s="26"/>
      <c r="FN321" s="26"/>
      <c r="FO321" s="219"/>
      <c r="FP321" s="163" t="s">
        <v>385</v>
      </c>
      <c r="FQ321" s="163" t="str">
        <f t="shared" ref="FQ321" si="295">IF(BT321&gt;0,IF(DQ321&gt;0,WORKDAY(DP321,20),IF(DH321&gt;0,WORKDAY(DG321,30),IF(DC321&gt;0,WORKDAY(DB321,40),FP321))),"-")</f>
        <v>-</v>
      </c>
      <c r="FR321" s="26"/>
      <c r="FS321" s="26"/>
      <c r="FT321" s="26"/>
      <c r="FU321" s="26"/>
      <c r="FV321" s="26"/>
      <c r="FW321" s="26"/>
      <c r="FX321" s="229"/>
      <c r="FY321" s="163" t="s">
        <v>385</v>
      </c>
      <c r="FZ321" s="163" t="str">
        <f t="shared" ref="FZ321" si="296">IF(CC321&gt;0,IF(DZ321&gt;0,WORKDAY(DY321,20),IF(DQ321&gt;0,WORKDAY(DP321,30),IF(DL321&gt;0,WORKDAY(DK321,40),FY321))),"-")</f>
        <v>-</v>
      </c>
      <c r="GA321" s="26"/>
      <c r="GB321" s="26"/>
      <c r="GC321" s="26"/>
      <c r="GD321" s="26"/>
      <c r="GE321" s="26"/>
      <c r="GF321" s="26"/>
      <c r="GG321" s="229"/>
      <c r="GH321" s="163"/>
      <c r="GI321" s="163"/>
      <c r="GJ321" s="26"/>
      <c r="GK321" s="26"/>
      <c r="GL321" s="26"/>
      <c r="GM321" s="26"/>
      <c r="GN321" s="26"/>
      <c r="GO321" s="26"/>
      <c r="GP321" s="229"/>
      <c r="GQ321" s="229"/>
      <c r="GR321" s="229"/>
      <c r="GS321" s="229"/>
      <c r="GT321" s="229"/>
      <c r="GU321" s="229"/>
      <c r="GV321" s="229"/>
      <c r="GW321" s="229"/>
      <c r="GX321" s="229"/>
      <c r="GY321" s="229"/>
      <c r="GZ321" s="229"/>
      <c r="HA321" s="143">
        <f t="shared" si="258"/>
        <v>0</v>
      </c>
      <c r="HB321" s="44">
        <f t="shared" si="259"/>
        <v>0</v>
      </c>
      <c r="HC321" s="164">
        <f t="shared" si="293"/>
        <v>0</v>
      </c>
      <c r="HD321" s="44">
        <f t="shared" si="261"/>
        <v>0</v>
      </c>
      <c r="HE321" s="44">
        <f t="shared" si="262"/>
        <v>0</v>
      </c>
      <c r="HF321" s="164"/>
      <c r="HG321" s="26"/>
      <c r="HH321" s="262"/>
      <c r="HI321" s="14" t="str">
        <f t="shared" si="263"/>
        <v>не выпущено</v>
      </c>
      <c r="HJ321" s="41" t="str">
        <f t="shared" si="264"/>
        <v>-</v>
      </c>
      <c r="HK321" s="267" t="str">
        <f t="shared" si="265"/>
        <v>-</v>
      </c>
      <c r="HL321" s="268" t="str">
        <f t="shared" si="266"/>
        <v>-</v>
      </c>
      <c r="HM321" s="320">
        <v>1</v>
      </c>
      <c r="HN321"/>
      <c r="HO321" s="351" t="str">
        <f t="shared" si="267"/>
        <v>---/---</v>
      </c>
      <c r="HP321" s="351" t="str">
        <f t="shared" si="268"/>
        <v>---/---</v>
      </c>
      <c r="HQ321" s="351" t="str">
        <f t="shared" si="269"/>
        <v>---/---</v>
      </c>
      <c r="HR321" s="351" t="str">
        <f t="shared" si="270"/>
        <v>---/---</v>
      </c>
      <c r="HS321" s="351" t="b">
        <f t="shared" si="271"/>
        <v>0</v>
      </c>
      <c r="HT321" s="351" t="str">
        <f t="shared" si="272"/>
        <v>---/---</v>
      </c>
      <c r="HU321" s="351" t="str">
        <f t="shared" si="273"/>
        <v>---/---</v>
      </c>
      <c r="HV321" s="351" t="str">
        <f t="shared" si="274"/>
        <v>---/---</v>
      </c>
      <c r="HW321" s="351" t="str">
        <f t="shared" si="275"/>
        <v>---/---</v>
      </c>
      <c r="HX321" s="351" t="str">
        <f t="shared" si="276"/>
        <v>---/---</v>
      </c>
      <c r="HY321" s="364"/>
      <c r="HZ321" s="361" t="str">
        <f t="shared" si="277"/>
        <v>---/---</v>
      </c>
      <c r="IA321" s="361" t="str">
        <f t="shared" si="278"/>
        <v>---/---</v>
      </c>
      <c r="IB321" s="361" t="str">
        <f t="shared" si="279"/>
        <v>---/---</v>
      </c>
      <c r="IC321" s="361" t="str">
        <f t="shared" si="280"/>
        <v>---/---</v>
      </c>
      <c r="ID321" s="351" t="str">
        <f t="shared" si="281"/>
        <v>---/---</v>
      </c>
      <c r="IE321" s="351" t="s">
        <v>897</v>
      </c>
      <c r="IF321" s="356"/>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row>
    <row r="322" spans="1:287" s="27" customFormat="1" ht="15" customHeight="1">
      <c r="A322" s="15"/>
      <c r="B322" s="32"/>
      <c r="C322" s="32"/>
      <c r="D322" s="26"/>
      <c r="E322" s="26"/>
      <c r="F322" s="26"/>
      <c r="G322" s="26"/>
      <c r="H322" s="26"/>
      <c r="I322" s="26"/>
      <c r="J322" s="26"/>
      <c r="K322" s="26"/>
      <c r="L322" s="26"/>
      <c r="M322" s="26"/>
      <c r="N322" s="26"/>
      <c r="O322" s="26"/>
      <c r="P322" s="26"/>
      <c r="Q322" s="26"/>
      <c r="R322" s="26"/>
      <c r="S322" s="26"/>
      <c r="T322" s="26"/>
      <c r="U322" s="26"/>
      <c r="V322" s="26"/>
      <c r="W322" s="32"/>
      <c r="X322" s="32"/>
      <c r="Y322" s="32"/>
      <c r="Z322" s="32"/>
      <c r="AA322" s="32"/>
      <c r="AB322" s="32"/>
      <c r="AC322" s="32"/>
      <c r="AD322" s="26"/>
      <c r="AE322" s="32"/>
      <c r="AF322" s="32"/>
      <c r="AG322" s="32"/>
      <c r="AH322" s="32"/>
      <c r="AI322" s="32"/>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341"/>
      <c r="BK322" s="341"/>
      <c r="BL322" s="163"/>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338"/>
      <c r="CR322" s="338"/>
      <c r="CS322" s="338"/>
      <c r="CT322" s="326"/>
      <c r="CU322" s="219"/>
      <c r="CV322" s="26"/>
      <c r="CW322" s="26"/>
      <c r="CX322" s="26"/>
      <c r="CY322" s="26"/>
      <c r="CZ322" s="26"/>
      <c r="DA322" s="26"/>
      <c r="DB322" s="26"/>
      <c r="DC322" s="26"/>
      <c r="DD322" s="219"/>
      <c r="DE322" s="26"/>
      <c r="DF322" s="26"/>
      <c r="DG322" s="26"/>
      <c r="DH322" s="26"/>
      <c r="DI322" s="26"/>
      <c r="DJ322" s="26"/>
      <c r="DK322" s="26"/>
      <c r="DL322" s="26"/>
      <c r="DM322" s="219"/>
      <c r="DN322" s="26"/>
      <c r="DO322" s="26"/>
      <c r="DP322" s="26"/>
      <c r="DQ322" s="26"/>
      <c r="DR322" s="26"/>
      <c r="DS322" s="26"/>
      <c r="DT322" s="26"/>
      <c r="DU322" s="26"/>
      <c r="DV322" s="229"/>
      <c r="DW322" s="26"/>
      <c r="DX322" s="26"/>
      <c r="DY322" s="26"/>
      <c r="DZ322" s="26"/>
      <c r="EA322" s="26"/>
      <c r="EB322" s="26"/>
      <c r="EC322" s="26"/>
      <c r="ED322" s="26"/>
      <c r="EE322" s="229"/>
      <c r="EF322" s="26"/>
      <c r="EG322" s="26"/>
      <c r="EH322" s="26"/>
      <c r="EI322" s="26"/>
      <c r="EJ322" s="26"/>
      <c r="EK322" s="26"/>
      <c r="EL322" s="26"/>
      <c r="EM322" s="26"/>
      <c r="EN322" s="229"/>
      <c r="EO322" s="26"/>
      <c r="EP322" s="26"/>
      <c r="EQ322" s="26"/>
      <c r="ER322" s="26"/>
      <c r="ES322" s="26"/>
      <c r="ET322" s="26"/>
      <c r="EU322" s="26"/>
      <c r="EV322" s="26"/>
      <c r="EW322" s="229"/>
      <c r="EX322" s="26"/>
      <c r="EY322" s="26"/>
      <c r="EZ322" s="26"/>
      <c r="FA322" s="26"/>
      <c r="FB322" s="26"/>
      <c r="FC322" s="26"/>
      <c r="FD322" s="26"/>
      <c r="FE322" s="26"/>
      <c r="FF322" s="229"/>
      <c r="FG322" s="26"/>
      <c r="FH322" s="26"/>
      <c r="FI322" s="26"/>
      <c r="FJ322" s="26"/>
      <c r="FK322" s="26"/>
      <c r="FL322" s="26"/>
      <c r="FM322" s="26"/>
      <c r="FN322" s="26"/>
      <c r="FO322" s="219"/>
      <c r="FP322" s="26"/>
      <c r="FQ322" s="26"/>
      <c r="FR322" s="26"/>
      <c r="FS322" s="26"/>
      <c r="FT322" s="26"/>
      <c r="FU322" s="26"/>
      <c r="FV322" s="26"/>
      <c r="FW322" s="26"/>
      <c r="FX322" s="229"/>
      <c r="FY322" s="26"/>
      <c r="FZ322" s="26"/>
      <c r="GA322" s="26"/>
      <c r="GB322" s="26"/>
      <c r="GC322" s="26"/>
      <c r="GD322" s="26"/>
      <c r="GE322" s="26"/>
      <c r="GF322" s="26"/>
      <c r="GG322" s="229"/>
      <c r="GH322" s="26"/>
      <c r="GI322" s="26"/>
      <c r="GJ322" s="26"/>
      <c r="GK322" s="26"/>
      <c r="GL322" s="26"/>
      <c r="GM322" s="26"/>
      <c r="GN322" s="26"/>
      <c r="GO322" s="26"/>
      <c r="GP322" s="229"/>
      <c r="GQ322" s="229"/>
      <c r="GR322" s="229"/>
      <c r="GS322" s="229"/>
      <c r="GT322" s="229"/>
      <c r="GU322" s="229"/>
      <c r="GV322" s="229"/>
      <c r="GW322" s="229"/>
      <c r="GX322" s="229"/>
      <c r="GY322" s="229"/>
      <c r="GZ322" s="229"/>
      <c r="HA322" s="143">
        <f t="shared" si="258"/>
        <v>0</v>
      </c>
      <c r="HB322" s="44">
        <f t="shared" si="259"/>
        <v>0</v>
      </c>
      <c r="HC322" s="44">
        <f t="shared" si="293"/>
        <v>0</v>
      </c>
      <c r="HD322" s="44">
        <f t="shared" si="261"/>
        <v>0</v>
      </c>
      <c r="HE322" s="44">
        <f t="shared" si="262"/>
        <v>0</v>
      </c>
      <c r="HF322" s="44"/>
      <c r="HG322" s="26"/>
      <c r="HH322" s="262"/>
      <c r="HI322" s="14" t="str">
        <f t="shared" si="263"/>
        <v>не выпущено</v>
      </c>
      <c r="HJ322" s="41" t="str">
        <f t="shared" si="264"/>
        <v>-</v>
      </c>
      <c r="HK322" s="267" t="str">
        <f t="shared" si="265"/>
        <v>-</v>
      </c>
      <c r="HL322" s="268" t="str">
        <f t="shared" si="266"/>
        <v>-</v>
      </c>
      <c r="HM322" s="320">
        <v>1</v>
      </c>
      <c r="HN322"/>
      <c r="HO322" s="351" t="str">
        <f t="shared" si="267"/>
        <v>---/---</v>
      </c>
      <c r="HP322" s="351" t="str">
        <f t="shared" si="268"/>
        <v>---/---</v>
      </c>
      <c r="HQ322" s="351" t="str">
        <f t="shared" si="269"/>
        <v>---/---</v>
      </c>
      <c r="HR322" s="351" t="str">
        <f t="shared" si="270"/>
        <v>---/---</v>
      </c>
      <c r="HS322" s="351" t="b">
        <f t="shared" si="271"/>
        <v>0</v>
      </c>
      <c r="HT322" s="351" t="str">
        <f t="shared" si="272"/>
        <v>---/---</v>
      </c>
      <c r="HU322" s="351" t="str">
        <f t="shared" si="273"/>
        <v>---/---</v>
      </c>
      <c r="HV322" s="351" t="str">
        <f t="shared" si="274"/>
        <v>---/---</v>
      </c>
      <c r="HW322" s="351" t="str">
        <f t="shared" si="275"/>
        <v>---/---</v>
      </c>
      <c r="HX322" s="351" t="str">
        <f t="shared" si="276"/>
        <v>---/---</v>
      </c>
      <c r="HY322" s="364"/>
      <c r="HZ322" s="361" t="str">
        <f t="shared" si="277"/>
        <v>---/---</v>
      </c>
      <c r="IA322" s="361" t="str">
        <f t="shared" si="278"/>
        <v>---/---</v>
      </c>
      <c r="IB322" s="361" t="str">
        <f t="shared" si="279"/>
        <v>---/---</v>
      </c>
      <c r="IC322" s="361" t="str">
        <f t="shared" si="280"/>
        <v>---/---</v>
      </c>
      <c r="ID322" s="351" t="str">
        <f t="shared" si="281"/>
        <v>---/---</v>
      </c>
      <c r="IE322" s="351" t="s">
        <v>897</v>
      </c>
      <c r="IF322" s="356"/>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row>
    <row r="323" spans="1:287" s="1" customFormat="1" ht="42.75" customHeight="1">
      <c r="A323" s="15"/>
      <c r="B323" s="31" t="s">
        <v>164</v>
      </c>
      <c r="C323" s="31" t="s">
        <v>165</v>
      </c>
      <c r="D323" s="14"/>
      <c r="E323" s="14"/>
      <c r="F323" s="14"/>
      <c r="G323" s="14"/>
      <c r="H323" s="14" t="s">
        <v>723</v>
      </c>
      <c r="I323" s="14" t="s">
        <v>724</v>
      </c>
      <c r="J323" s="14"/>
      <c r="K323" s="14"/>
      <c r="L323" s="14"/>
      <c r="M323" s="14"/>
      <c r="N323" s="14"/>
      <c r="O323" s="14"/>
      <c r="P323" s="14" t="s">
        <v>413</v>
      </c>
      <c r="Q323" s="14" t="s">
        <v>414</v>
      </c>
      <c r="R323" s="14" t="s">
        <v>212</v>
      </c>
      <c r="S323" s="14" t="s">
        <v>397</v>
      </c>
      <c r="T323" s="14" t="s">
        <v>398</v>
      </c>
      <c r="U323" s="14" t="s">
        <v>166</v>
      </c>
      <c r="V323" s="14"/>
      <c r="W323" s="31" t="str">
        <f>CONCATENATE(X323,"-",Y323,"-",Z323,AA323,,AB323,"-",AC323)</f>
        <v>0-54-JDCD-4301</v>
      </c>
      <c r="X323" s="31" t="s">
        <v>200</v>
      </c>
      <c r="Y323" s="31" t="s">
        <v>674</v>
      </c>
      <c r="Z323" s="31" t="s">
        <v>330</v>
      </c>
      <c r="AA323" s="31" t="s">
        <v>336</v>
      </c>
      <c r="AB323" s="31"/>
      <c r="AC323" s="31" t="s">
        <v>782</v>
      </c>
      <c r="AD323" s="14"/>
      <c r="AE323" s="31">
        <v>3</v>
      </c>
      <c r="AF323" s="31" t="s">
        <v>200</v>
      </c>
      <c r="AG323" s="31" t="s">
        <v>173</v>
      </c>
      <c r="AH323" s="31" t="s">
        <v>164</v>
      </c>
      <c r="AI323" s="31" t="s">
        <v>659</v>
      </c>
      <c r="AJ323" s="14"/>
      <c r="AK323" s="14"/>
      <c r="AL323" s="14" t="s">
        <v>127</v>
      </c>
      <c r="AM323" s="14"/>
      <c r="AN323" s="14" t="s">
        <v>675</v>
      </c>
      <c r="AO323" s="14" t="str">
        <f>CONCATENATE("0055-",B323,"-",C323,"-","4",".",AE323,".",AF323,".",AG323,".",AH323,"-",AL323,".",AN323,"-",AI323)</f>
        <v>0055-CPC-GA1-4.3.0.00.CPC-ATH1.JH-3011</v>
      </c>
      <c r="AP323" s="14" t="str">
        <f>CONCATENATE("0055-",B323,"-",C323,"-","4",".",AE323,".",AF323,".",AG323,".",AH323,"-",AL323,"-",AN323,"-",AI323,"_",BD323,"_",U323)</f>
        <v>0055-CPC-GA1-4.3.0.00.CPC-ATH1-JH-3011_A1_ER</v>
      </c>
      <c r="AQ323" s="21" t="s">
        <v>358</v>
      </c>
      <c r="AR323" s="21" t="s">
        <v>363</v>
      </c>
      <c r="AS323" s="21"/>
      <c r="AT323" s="21"/>
      <c r="AU323" s="21" t="s">
        <v>315</v>
      </c>
      <c r="AV323" s="21" t="s">
        <v>316</v>
      </c>
      <c r="AW323" s="21" t="str">
        <f>CONCATENATE(AQ323," ",AS323,CHAR(10),W323,CHAR(10),AU323)</f>
        <v>Operator console 
0-54-JDCD-4301
Passport</v>
      </c>
      <c r="AX323" s="21" t="str">
        <f>CONCATENATE(AR323," ",AT323,CHAR(10),W323,CHAR(10),AV323)</f>
        <v>Пульт оператора 
0-54-JDCD-4301
Паспорт</v>
      </c>
      <c r="AY323" s="14"/>
      <c r="AZ323" s="14" t="s">
        <v>798</v>
      </c>
      <c r="BA323" s="14" t="s">
        <v>600</v>
      </c>
      <c r="BB323" s="14" t="str">
        <f t="shared" si="286"/>
        <v>A1</v>
      </c>
      <c r="BC323" s="14" t="str">
        <f t="shared" ref="BC323" si="297">IF(OR(BB323="A1",BB323="B1",BB323="C1",BB323="D1",BB323="E1",BB323="F1",BB323="G1",BB323="H1"),"IFR",IF(OR(BB323="00",BB323="01",BB323="02",BB323="03",BB323="04",BB323="05"),"IFU","-"))</f>
        <v>IFR</v>
      </c>
      <c r="BD323" s="14" t="str">
        <f>BB323</f>
        <v>A1</v>
      </c>
      <c r="BE323" s="14"/>
      <c r="BF323" s="14"/>
      <c r="BG323" s="20"/>
      <c r="BH323" s="14"/>
      <c r="BI323" s="14"/>
      <c r="BJ323" s="336">
        <v>44088</v>
      </c>
      <c r="BK323" s="336">
        <f ca="1">IF(BM323&gt;0,BL323,IF(BJ323&lt;TODAY(),TODAY()+10,BJ323))</f>
        <v>43997</v>
      </c>
      <c r="BL323" s="41">
        <v>43997</v>
      </c>
      <c r="BM323" s="14" t="s">
        <v>866</v>
      </c>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336">
        <f>WORKDAY(BJ323,20)</f>
        <v>44116</v>
      </c>
      <c r="CR323" s="336">
        <f ca="1">IF(BM323&gt;0,WORKDAY(BK323,20),"-")</f>
        <v>44025</v>
      </c>
      <c r="CS323" s="41">
        <v>44013</v>
      </c>
      <c r="CT323" s="325" t="s">
        <v>903</v>
      </c>
      <c r="CU323" s="143">
        <v>3</v>
      </c>
      <c r="CV323" s="41">
        <f>WORKDAY(CQ323,10)</f>
        <v>44130</v>
      </c>
      <c r="CW323" s="41">
        <f ca="1">IF(CT323&gt;0,WORKDAY(CR323,10),"-")</f>
        <v>44039</v>
      </c>
      <c r="CX323" s="14"/>
      <c r="CY323" s="14"/>
      <c r="CZ323" s="41" t="str">
        <f>IF(CY323&gt;0,WORKDAY(CV323,10),"-")</f>
        <v>-</v>
      </c>
      <c r="DA323" s="41" t="str">
        <f>IF(CY323&gt;0,WORKDAY(CW323,10),"-")</f>
        <v>-</v>
      </c>
      <c r="DB323" s="14"/>
      <c r="DC323" s="14"/>
      <c r="DD323" s="143"/>
      <c r="DE323" s="41" t="str">
        <f>IF(DC323&gt;0,WORKDAY(CZ323,10),"-")</f>
        <v>-</v>
      </c>
      <c r="DF323" s="41" t="str">
        <f>IF(DC323&gt;0,WORKDAY(DA323,10),"-")</f>
        <v>-</v>
      </c>
      <c r="DG323" s="14"/>
      <c r="DH323" s="14"/>
      <c r="DI323" s="41" t="str">
        <f>IF(DH323&gt;0,WORKDAY(DE323,10),"-")</f>
        <v>-</v>
      </c>
      <c r="DJ323" s="41" t="str">
        <f>IF(DH323&gt;0,WORKDAY(DF323,10),"-")</f>
        <v>-</v>
      </c>
      <c r="DK323" s="14"/>
      <c r="DL323" s="14"/>
      <c r="DM323" s="143"/>
      <c r="DN323" s="41" t="str">
        <f>IF(DL323&gt;0,WORKDAY(DI323,10),"-")</f>
        <v>-</v>
      </c>
      <c r="DO323" s="41" t="str">
        <f>IF(DL323&gt;0,WORKDAY(DJ323,10),"-")</f>
        <v>-</v>
      </c>
      <c r="DP323" s="14"/>
      <c r="DQ323" s="14"/>
      <c r="DR323" s="41" t="str">
        <f>IF(DQ323&gt;0,WORKDAY(DN323,10),"-")</f>
        <v>-</v>
      </c>
      <c r="DS323" s="41" t="str">
        <f>IF(DQ323&gt;0,WORKDAY(DO323,10),"-")</f>
        <v>-</v>
      </c>
      <c r="DT323" s="14"/>
      <c r="DU323" s="14"/>
      <c r="DV323" s="205"/>
      <c r="DW323" s="41" t="str">
        <f>IF(DU323&gt;0,WORKDAY(DR323,10),"-")</f>
        <v>-</v>
      </c>
      <c r="DX323" s="41" t="str">
        <f>IF(DU323&gt;0,WORKDAY(DS323,10),"-")</f>
        <v>-</v>
      </c>
      <c r="DY323" s="14"/>
      <c r="DZ323" s="14"/>
      <c r="EA323" s="41" t="str">
        <f>IF(DZ323&gt;0,WORKDAY(DW323,10),"-")</f>
        <v>-</v>
      </c>
      <c r="EB323" s="41" t="str">
        <f>IF(DZ323&gt;0,WORKDAY(DX323,10),"-")</f>
        <v>-</v>
      </c>
      <c r="EC323" s="14"/>
      <c r="ED323" s="14"/>
      <c r="EE323" s="205"/>
      <c r="EF323" s="41" t="str">
        <f>IF(ED323&gt;0,WORKDAY(EA323,10),"-")</f>
        <v>-</v>
      </c>
      <c r="EG323" s="41" t="str">
        <f>IF(ED323&gt;0,WORKDAY(EB323,10),"-")</f>
        <v>-</v>
      </c>
      <c r="EH323" s="14"/>
      <c r="EI323" s="14"/>
      <c r="EJ323" s="41" t="str">
        <f>IF(EI323&gt;0,WORKDAY(EF323,10),"-")</f>
        <v>-</v>
      </c>
      <c r="EK323" s="41" t="str">
        <f>IF(EI323&gt;0,WORKDAY(EG323,10),"-")</f>
        <v>-</v>
      </c>
      <c r="EL323" s="14"/>
      <c r="EM323" s="14"/>
      <c r="EN323" s="205"/>
      <c r="EO323" s="41" t="str">
        <f>IF(EM323&gt;0,WORKDAY(EJ323,10),"-")</f>
        <v>-</v>
      </c>
      <c r="EP323" s="41" t="str">
        <f>IF(EM323&gt;0,WORKDAY(EK323,10),"-")</f>
        <v>-</v>
      </c>
      <c r="EQ323" s="14"/>
      <c r="ER323" s="14"/>
      <c r="ES323" s="41" t="str">
        <f>IF(ER323&gt;0,WORKDAY(EO323,10),"-")</f>
        <v>-</v>
      </c>
      <c r="ET323" s="41" t="str">
        <f>IF(ER323&gt;0,WORKDAY(EP323,10),"-")</f>
        <v>-</v>
      </c>
      <c r="EU323" s="14"/>
      <c r="EV323" s="14"/>
      <c r="EW323" s="205"/>
      <c r="EX323" s="41" t="str">
        <f>IF(EV323&gt;0,WORKDAY(ES323,10),"-")</f>
        <v>-</v>
      </c>
      <c r="EY323" s="41" t="str">
        <f>IF(EV323&gt;0,WORKDAY(ET323,10),"-")</f>
        <v>-</v>
      </c>
      <c r="EZ323" s="14"/>
      <c r="FA323" s="14"/>
      <c r="FB323" s="41" t="str">
        <f>IF(FA323&gt;0,WORKDAY(EX323,10),"-")</f>
        <v>-</v>
      </c>
      <c r="FC323" s="41" t="str">
        <f>IF(FA323&gt;0,WORKDAY(EY323,10),"-")</f>
        <v>-</v>
      </c>
      <c r="FD323" s="14"/>
      <c r="FE323" s="14"/>
      <c r="FF323" s="295"/>
      <c r="FG323" s="41">
        <v>43598</v>
      </c>
      <c r="FH323" s="41">
        <f ca="1">IF(BK323&gt;0,IF(DH323&gt;0,WORKDAY(DG323,20),IF(CY323&gt;0,WORKDAY(CX323,30),IF(CT323&gt;0,WORKDAY(CS323,40),FG323))),"-")</f>
        <v>44069</v>
      </c>
      <c r="FI323" s="14"/>
      <c r="FJ323" s="14"/>
      <c r="FK323" s="41" t="str">
        <f>IF(FJ323&gt;0,WORKDAY(FG323,10),"-")</f>
        <v>-</v>
      </c>
      <c r="FL323" s="41" t="str">
        <f>IF(FJ323&gt;0,WORKDAY(FH323,10),"-")</f>
        <v>-</v>
      </c>
      <c r="FM323" s="14"/>
      <c r="FN323" s="14"/>
      <c r="FO323" s="143"/>
      <c r="FP323" s="41">
        <v>43598</v>
      </c>
      <c r="FQ323" s="41" t="str">
        <f>IF(BT323&gt;0,IF(DQ323&gt;0,WORKDAY(DP323,20),IF(DH323&gt;0,WORKDAY(DG323,30),IF(DC323&gt;0,WORKDAY(DB323,40),FP323))),"-")</f>
        <v>-</v>
      </c>
      <c r="FR323" s="14"/>
      <c r="FS323" s="14"/>
      <c r="FT323" s="41" t="str">
        <f>IF(FS323&gt;0,WORKDAY(FP323,10),"-")</f>
        <v>-</v>
      </c>
      <c r="FU323" s="41" t="str">
        <f>IF(FS323&gt;0,WORKDAY(FQ323,10),"-")</f>
        <v>-</v>
      </c>
      <c r="FV323" s="14"/>
      <c r="FW323" s="14"/>
      <c r="FX323" s="205"/>
      <c r="FY323" s="41">
        <v>43598</v>
      </c>
      <c r="FZ323" s="41" t="str">
        <f>IF(CC323&gt;0,IF(DZ323&gt;0,WORKDAY(DY323,20),IF(DQ323&gt;0,WORKDAY(DP323,30),IF(DL323&gt;0,WORKDAY(DK323,40),FY323))),"-")</f>
        <v>-</v>
      </c>
      <c r="GA323" s="14"/>
      <c r="GB323" s="14"/>
      <c r="GC323" s="41" t="str">
        <f>IF(GB323&gt;0,WORKDAY(FY323,10),"-")</f>
        <v>-</v>
      </c>
      <c r="GD323" s="41" t="str">
        <f>IF(GB323&gt;0,WORKDAY(FZ323,10),"-")</f>
        <v>-</v>
      </c>
      <c r="GE323" s="14"/>
      <c r="GF323" s="14"/>
      <c r="GG323" s="205"/>
      <c r="GH323" s="41"/>
      <c r="GI323" s="41"/>
      <c r="GJ323" s="14"/>
      <c r="GK323" s="14"/>
      <c r="GL323" s="41" t="str">
        <f>IF(GK323&gt;0,WORKDAY(GH323,10),"-")</f>
        <v>-</v>
      </c>
      <c r="GM323" s="41" t="str">
        <f>IF(GK323&gt;0,WORKDAY(GI323,10),"-")</f>
        <v>-</v>
      </c>
      <c r="GN323" s="14"/>
      <c r="GO323" s="14"/>
      <c r="GP323" s="228"/>
      <c r="GQ323" s="295"/>
      <c r="GR323" s="295"/>
      <c r="GS323" s="295"/>
      <c r="GT323" s="295"/>
      <c r="GU323" s="295"/>
      <c r="GV323" s="295"/>
      <c r="GW323" s="295"/>
      <c r="GX323" s="295"/>
      <c r="GY323" s="295"/>
      <c r="GZ323" s="147"/>
      <c r="HA323" s="143">
        <f t="shared" ca="1" si="258"/>
        <v>1</v>
      </c>
      <c r="HB323" s="44">
        <f t="shared" ca="1" si="259"/>
        <v>1.3819095477386936E-3</v>
      </c>
      <c r="HC323" s="44">
        <f t="shared" ca="1" si="293"/>
        <v>2.5125628140703518E-3</v>
      </c>
      <c r="HD323" s="44">
        <f t="shared" ca="1" si="261"/>
        <v>2.2357723577235778E-3</v>
      </c>
      <c r="HE323" s="44">
        <f t="shared" ca="1" si="262"/>
        <v>4.0650406504065045E-3</v>
      </c>
      <c r="HF323" s="44"/>
      <c r="HG323" s="44"/>
      <c r="HH323" s="261"/>
      <c r="HI323" s="14" t="str">
        <f t="shared" si="263"/>
        <v>GA</v>
      </c>
      <c r="HJ323" s="41">
        <f t="shared" si="264"/>
        <v>43997</v>
      </c>
      <c r="HK323" s="267" t="str">
        <f t="shared" si="265"/>
        <v>A1</v>
      </c>
      <c r="HL323" s="268" t="str">
        <f t="shared" si="266"/>
        <v>0055-P2-GA1-CPC-TRM-00509</v>
      </c>
      <c r="HM323" s="320">
        <v>1</v>
      </c>
      <c r="HN323" t="s">
        <v>850</v>
      </c>
      <c r="HO323" s="351">
        <f t="shared" si="267"/>
        <v>3</v>
      </c>
      <c r="HP323" s="351" t="str">
        <f t="shared" si="268"/>
        <v>не выгружено 00</v>
      </c>
      <c r="HQ323" s="351" t="str">
        <f t="shared" si="269"/>
        <v>выгружено A1</v>
      </c>
      <c r="HR323" s="351">
        <f t="shared" si="270"/>
        <v>3</v>
      </c>
      <c r="HS323" s="351" t="str">
        <f t="shared" si="271"/>
        <v>Устранить замечания</v>
      </c>
      <c r="HT323" s="351" t="str">
        <f t="shared" si="272"/>
        <v>Устранить замечания</v>
      </c>
      <c r="HU323" s="351" t="str">
        <f t="shared" si="273"/>
        <v>0055-P2-CPC-GA1-TRM-00396</v>
      </c>
      <c r="HV323" s="351">
        <f t="shared" si="274"/>
        <v>43997</v>
      </c>
      <c r="HW323" s="351" t="str">
        <f t="shared" si="275"/>
        <v>0055-P2-CPC-GA1-TRM-00396</v>
      </c>
      <c r="HX323" s="351">
        <f t="shared" si="276"/>
        <v>44013</v>
      </c>
      <c r="HY323" s="364"/>
      <c r="HZ323" s="361" t="str">
        <f t="shared" si="277"/>
        <v>выгружено</v>
      </c>
      <c r="IA323" s="361" t="str">
        <f t="shared" si="278"/>
        <v>A1</v>
      </c>
      <c r="IB323" s="361">
        <f t="shared" si="279"/>
        <v>3</v>
      </c>
      <c r="IC323" s="361">
        <f t="shared" si="280"/>
        <v>3</v>
      </c>
      <c r="ID323" s="351" t="str">
        <f t="shared" si="281"/>
        <v>1</v>
      </c>
      <c r="IE323" s="351" t="s">
        <v>894</v>
      </c>
      <c r="IF323" s="356">
        <v>1</v>
      </c>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row>
    <row r="324" spans="1:287" s="27" customFormat="1" ht="15" customHeight="1">
      <c r="A324" s="15"/>
      <c r="B324" s="32"/>
      <c r="C324" s="32"/>
      <c r="D324" s="26"/>
      <c r="E324" s="26"/>
      <c r="F324" s="26"/>
      <c r="G324" s="26"/>
      <c r="H324" s="26"/>
      <c r="I324" s="26"/>
      <c r="J324" s="26"/>
      <c r="K324" s="26"/>
      <c r="L324" s="26"/>
      <c r="M324" s="26"/>
      <c r="N324" s="26"/>
      <c r="O324" s="26"/>
      <c r="P324" s="26"/>
      <c r="Q324" s="26"/>
      <c r="R324" s="26"/>
      <c r="S324" s="26"/>
      <c r="T324" s="26"/>
      <c r="U324" s="26"/>
      <c r="V324" s="26"/>
      <c r="W324" s="32"/>
      <c r="X324" s="32"/>
      <c r="Y324" s="32"/>
      <c r="Z324" s="32"/>
      <c r="AA324" s="32"/>
      <c r="AB324" s="32"/>
      <c r="AC324" s="32"/>
      <c r="AD324" s="26"/>
      <c r="AE324" s="32"/>
      <c r="AF324" s="32"/>
      <c r="AG324" s="32"/>
      <c r="AH324" s="32"/>
      <c r="AI324" s="32"/>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341"/>
      <c r="BK324" s="341"/>
      <c r="BL324" s="163"/>
      <c r="BM324" s="26"/>
      <c r="BN324" s="26"/>
      <c r="BO324" s="26"/>
      <c r="BP324" s="26"/>
      <c r="BQ324" s="26"/>
      <c r="BR324" s="26"/>
      <c r="BS324" s="26"/>
      <c r="BT324" s="26"/>
      <c r="BU324" s="26"/>
      <c r="BV324" s="26"/>
      <c r="BW324" s="26"/>
      <c r="BX324" s="26"/>
      <c r="BY324" s="26"/>
      <c r="BZ324" s="26"/>
      <c r="CA324" s="26"/>
      <c r="CB324" s="26"/>
      <c r="CC324" s="26"/>
      <c r="CD324" s="26"/>
      <c r="CE324" s="26"/>
      <c r="CF324" s="26"/>
      <c r="CG324" s="26"/>
      <c r="CH324" s="26"/>
      <c r="CI324" s="26"/>
      <c r="CJ324" s="26"/>
      <c r="CK324" s="26"/>
      <c r="CL324" s="26"/>
      <c r="CM324" s="26"/>
      <c r="CN324" s="26"/>
      <c r="CO324" s="26"/>
      <c r="CP324" s="26"/>
      <c r="CQ324" s="338"/>
      <c r="CR324" s="338"/>
      <c r="CS324" s="338"/>
      <c r="CT324" s="326"/>
      <c r="CU324" s="219"/>
      <c r="CV324" s="26"/>
      <c r="CW324" s="26"/>
      <c r="CX324" s="26"/>
      <c r="CY324" s="26"/>
      <c r="CZ324" s="26"/>
      <c r="DA324" s="26"/>
      <c r="DB324" s="26"/>
      <c r="DC324" s="26"/>
      <c r="DD324" s="219"/>
      <c r="DE324" s="26"/>
      <c r="DF324" s="26"/>
      <c r="DG324" s="26"/>
      <c r="DH324" s="26"/>
      <c r="DI324" s="26"/>
      <c r="DJ324" s="26"/>
      <c r="DK324" s="26"/>
      <c r="DL324" s="26"/>
      <c r="DM324" s="219"/>
      <c r="DN324" s="26"/>
      <c r="DO324" s="26"/>
      <c r="DP324" s="26"/>
      <c r="DQ324" s="26"/>
      <c r="DR324" s="26"/>
      <c r="DS324" s="26"/>
      <c r="DT324" s="26"/>
      <c r="DU324" s="26"/>
      <c r="DV324" s="229"/>
      <c r="DW324" s="26"/>
      <c r="DX324" s="26"/>
      <c r="DY324" s="26"/>
      <c r="DZ324" s="26"/>
      <c r="EA324" s="26"/>
      <c r="EB324" s="26"/>
      <c r="EC324" s="26"/>
      <c r="ED324" s="26"/>
      <c r="EE324" s="229"/>
      <c r="EF324" s="26"/>
      <c r="EG324" s="26"/>
      <c r="EH324" s="26"/>
      <c r="EI324" s="26"/>
      <c r="EJ324" s="26"/>
      <c r="EK324" s="26"/>
      <c r="EL324" s="26"/>
      <c r="EM324" s="26"/>
      <c r="EN324" s="229"/>
      <c r="EO324" s="26"/>
      <c r="EP324" s="26"/>
      <c r="EQ324" s="26"/>
      <c r="ER324" s="26"/>
      <c r="ES324" s="26"/>
      <c r="ET324" s="26"/>
      <c r="EU324" s="26"/>
      <c r="EV324" s="26"/>
      <c r="EW324" s="229"/>
      <c r="EX324" s="26"/>
      <c r="EY324" s="26"/>
      <c r="EZ324" s="26"/>
      <c r="FA324" s="26"/>
      <c r="FB324" s="26"/>
      <c r="FC324" s="26"/>
      <c r="FD324" s="26"/>
      <c r="FE324" s="26"/>
      <c r="FF324" s="229"/>
      <c r="FG324" s="26"/>
      <c r="FH324" s="26"/>
      <c r="FI324" s="26"/>
      <c r="FJ324" s="26"/>
      <c r="FK324" s="26"/>
      <c r="FL324" s="26"/>
      <c r="FM324" s="26"/>
      <c r="FN324" s="26"/>
      <c r="FO324" s="219"/>
      <c r="FP324" s="26"/>
      <c r="FQ324" s="26"/>
      <c r="FR324" s="26"/>
      <c r="FS324" s="26"/>
      <c r="FT324" s="26"/>
      <c r="FU324" s="26"/>
      <c r="FV324" s="26"/>
      <c r="FW324" s="26"/>
      <c r="FX324" s="229"/>
      <c r="FY324" s="26"/>
      <c r="FZ324" s="26"/>
      <c r="GA324" s="26"/>
      <c r="GB324" s="26"/>
      <c r="GC324" s="26"/>
      <c r="GD324" s="26"/>
      <c r="GE324" s="26"/>
      <c r="GF324" s="26"/>
      <c r="GG324" s="229"/>
      <c r="GH324" s="26"/>
      <c r="GI324" s="26"/>
      <c r="GJ324" s="26"/>
      <c r="GK324" s="26"/>
      <c r="GL324" s="26"/>
      <c r="GM324" s="26"/>
      <c r="GN324" s="26"/>
      <c r="GO324" s="26"/>
      <c r="GP324" s="229"/>
      <c r="GQ324" s="229"/>
      <c r="GR324" s="229"/>
      <c r="GS324" s="229"/>
      <c r="GT324" s="229"/>
      <c r="GU324" s="229"/>
      <c r="GV324" s="229"/>
      <c r="GW324" s="229"/>
      <c r="GX324" s="229"/>
      <c r="GY324" s="229"/>
      <c r="GZ324" s="229"/>
      <c r="HA324" s="143">
        <f t="shared" si="258"/>
        <v>0</v>
      </c>
      <c r="HB324" s="44">
        <f t="shared" si="259"/>
        <v>0</v>
      </c>
      <c r="HC324" s="44">
        <f t="shared" si="293"/>
        <v>0</v>
      </c>
      <c r="HD324" s="44">
        <f t="shared" si="261"/>
        <v>0</v>
      </c>
      <c r="HE324" s="44">
        <f t="shared" si="262"/>
        <v>0</v>
      </c>
      <c r="HF324" s="44"/>
      <c r="HG324" s="26"/>
      <c r="HH324" s="262"/>
      <c r="HI324" s="14" t="str">
        <f t="shared" si="263"/>
        <v>не выпущено</v>
      </c>
      <c r="HJ324" s="41" t="str">
        <f t="shared" si="264"/>
        <v>-</v>
      </c>
      <c r="HK324" s="267" t="str">
        <f t="shared" si="265"/>
        <v>-</v>
      </c>
      <c r="HL324" s="268" t="str">
        <f t="shared" si="266"/>
        <v>-</v>
      </c>
      <c r="HM324" s="320">
        <v>1</v>
      </c>
      <c r="HN324"/>
      <c r="HO324" s="351" t="str">
        <f t="shared" si="267"/>
        <v>---/---</v>
      </c>
      <c r="HP324" s="351" t="str">
        <f t="shared" si="268"/>
        <v>---/---</v>
      </c>
      <c r="HQ324" s="351" t="str">
        <f t="shared" si="269"/>
        <v>---/---</v>
      </c>
      <c r="HR324" s="351" t="str">
        <f t="shared" si="270"/>
        <v>---/---</v>
      </c>
      <c r="HS324" s="351" t="b">
        <f t="shared" si="271"/>
        <v>0</v>
      </c>
      <c r="HT324" s="351" t="str">
        <f t="shared" si="272"/>
        <v>---/---</v>
      </c>
      <c r="HU324" s="351" t="str">
        <f t="shared" si="273"/>
        <v>---/---</v>
      </c>
      <c r="HV324" s="351" t="str">
        <f t="shared" si="274"/>
        <v>---/---</v>
      </c>
      <c r="HW324" s="351" t="str">
        <f t="shared" si="275"/>
        <v>---/---</v>
      </c>
      <c r="HX324" s="351" t="str">
        <f t="shared" si="276"/>
        <v>---/---</v>
      </c>
      <c r="HY324" s="364"/>
      <c r="HZ324" s="361" t="str">
        <f t="shared" si="277"/>
        <v>---/---</v>
      </c>
      <c r="IA324" s="361" t="str">
        <f t="shared" si="278"/>
        <v>---/---</v>
      </c>
      <c r="IB324" s="361" t="str">
        <f t="shared" si="279"/>
        <v>---/---</v>
      </c>
      <c r="IC324" s="361" t="str">
        <f t="shared" si="280"/>
        <v>---/---</v>
      </c>
      <c r="ID324" s="351" t="str">
        <f t="shared" si="281"/>
        <v>---/---</v>
      </c>
      <c r="IE324" s="351" t="s">
        <v>897</v>
      </c>
      <c r="IF324" s="356"/>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row>
    <row r="325" spans="1:287" s="1" customFormat="1" ht="42.75" customHeight="1">
      <c r="A325" s="15"/>
      <c r="B325" s="31" t="s">
        <v>164</v>
      </c>
      <c r="C325" s="31" t="s">
        <v>165</v>
      </c>
      <c r="D325" s="14"/>
      <c r="E325" s="14"/>
      <c r="F325" s="14"/>
      <c r="G325" s="14"/>
      <c r="H325" s="14" t="s">
        <v>723</v>
      </c>
      <c r="I325" s="14" t="s">
        <v>724</v>
      </c>
      <c r="J325" s="14"/>
      <c r="K325" s="14"/>
      <c r="L325" s="14"/>
      <c r="M325" s="14"/>
      <c r="N325" s="14"/>
      <c r="O325" s="14"/>
      <c r="P325" s="14" t="s">
        <v>413</v>
      </c>
      <c r="Q325" s="14" t="s">
        <v>414</v>
      </c>
      <c r="R325" s="14" t="s">
        <v>212</v>
      </c>
      <c r="S325" s="14" t="s">
        <v>397</v>
      </c>
      <c r="T325" s="14" t="s">
        <v>398</v>
      </c>
      <c r="U325" s="14" t="s">
        <v>166</v>
      </c>
      <c r="V325" s="14"/>
      <c r="W325" s="31" t="str">
        <f>CONCATENATE(X325,"-",Y325,"-",Z325,AA325,,AB325,"-",AC325)</f>
        <v>0-54-JDCD-4302</v>
      </c>
      <c r="X325" s="31" t="s">
        <v>200</v>
      </c>
      <c r="Y325" s="31" t="s">
        <v>674</v>
      </c>
      <c r="Z325" s="31" t="s">
        <v>330</v>
      </c>
      <c r="AA325" s="31" t="s">
        <v>336</v>
      </c>
      <c r="AB325" s="31"/>
      <c r="AC325" s="31" t="s">
        <v>783</v>
      </c>
      <c r="AD325" s="14"/>
      <c r="AE325" s="31">
        <v>3</v>
      </c>
      <c r="AF325" s="31" t="s">
        <v>200</v>
      </c>
      <c r="AG325" s="31" t="s">
        <v>173</v>
      </c>
      <c r="AH325" s="31" t="s">
        <v>164</v>
      </c>
      <c r="AI325" s="31" t="s">
        <v>672</v>
      </c>
      <c r="AJ325" s="14"/>
      <c r="AK325" s="14"/>
      <c r="AL325" s="14" t="s">
        <v>127</v>
      </c>
      <c r="AM325" s="14"/>
      <c r="AN325" s="14" t="s">
        <v>675</v>
      </c>
      <c r="AO325" s="14" t="str">
        <f>CONCATENATE("0055-",B325,"-",C325,"-","4",".",AE325,".",AF325,".",AG325,".",AH325,"-",AL325,".",AN325,"-",AI325)</f>
        <v>0055-CPC-GA1-4.3.0.00.CPC-ATH1.JH-3020</v>
      </c>
      <c r="AP325" s="14" t="str">
        <f>CONCATENATE("0055-",B325,"-",C325,"-","4",".",AE325,".",AF325,".",AG325,".",AH325,"-",AL325,"-",AN325,"-",AI325,"_",BD325,"_",U325)</f>
        <v>0055-CPC-GA1-4.3.0.00.CPC-ATH1-JH-3020_A1_ER</v>
      </c>
      <c r="AQ325" s="21" t="s">
        <v>358</v>
      </c>
      <c r="AR325" s="21" t="s">
        <v>363</v>
      </c>
      <c r="AS325" s="21"/>
      <c r="AT325" s="21"/>
      <c r="AU325" s="21" t="s">
        <v>315</v>
      </c>
      <c r="AV325" s="21" t="s">
        <v>316</v>
      </c>
      <c r="AW325" s="21" t="str">
        <f>CONCATENATE(AQ325," ",AS325,CHAR(10),W325,CHAR(10),AU325)</f>
        <v>Operator console 
0-54-JDCD-4302
Passport</v>
      </c>
      <c r="AX325" s="21" t="str">
        <f>CONCATENATE(AR325," ",AT325,CHAR(10),W325,CHAR(10),AV325)</f>
        <v>Пульт оператора 
0-54-JDCD-4302
Паспорт</v>
      </c>
      <c r="AY325" s="14"/>
      <c r="AZ325" s="14" t="s">
        <v>798</v>
      </c>
      <c r="BA325" s="14" t="s">
        <v>600</v>
      </c>
      <c r="BB325" s="14" t="str">
        <f t="shared" si="286"/>
        <v>A1</v>
      </c>
      <c r="BC325" s="14" t="str">
        <f t="shared" ref="BC325" si="298">IF(OR(BB325="A1",BB325="B1",BB325="C1",BB325="D1",BB325="E1",BB325="F1",BB325="G1",BB325="H1"),"IFR",IF(OR(BB325="00",BB325="01",BB325="02",BB325="03",BB325="04",BB325="05"),"IFU","-"))</f>
        <v>IFR</v>
      </c>
      <c r="BD325" s="14" t="str">
        <f>BB325</f>
        <v>A1</v>
      </c>
      <c r="BE325" s="14"/>
      <c r="BF325" s="14"/>
      <c r="BG325" s="20"/>
      <c r="BH325" s="14"/>
      <c r="BI325" s="14"/>
      <c r="BJ325" s="336">
        <v>44088</v>
      </c>
      <c r="BK325" s="336">
        <f ca="1">IF(BM325&gt;0,BL325,IF(BJ325&lt;TODAY(),TODAY()+10,BJ325))</f>
        <v>43997</v>
      </c>
      <c r="BL325" s="41">
        <v>43997</v>
      </c>
      <c r="BM325" s="14" t="s">
        <v>866</v>
      </c>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336">
        <f>WORKDAY(BJ325,20)</f>
        <v>44116</v>
      </c>
      <c r="CR325" s="336">
        <f ca="1">IF(BM325&gt;0,WORKDAY(BK325,20),"-")</f>
        <v>44025</v>
      </c>
      <c r="CS325" s="41">
        <v>44013</v>
      </c>
      <c r="CT325" s="325" t="s">
        <v>903</v>
      </c>
      <c r="CU325" s="143">
        <v>3</v>
      </c>
      <c r="CV325" s="41">
        <f>WORKDAY(CQ325,10)</f>
        <v>44130</v>
      </c>
      <c r="CW325" s="41">
        <f ca="1">IF(CT325&gt;0,WORKDAY(CR325,10),"-")</f>
        <v>44039</v>
      </c>
      <c r="CX325" s="14"/>
      <c r="CY325" s="14"/>
      <c r="CZ325" s="41" t="str">
        <f>IF(CY325&gt;0,WORKDAY(CV325,10),"-")</f>
        <v>-</v>
      </c>
      <c r="DA325" s="41" t="str">
        <f>IF(CY325&gt;0,WORKDAY(CW325,10),"-")</f>
        <v>-</v>
      </c>
      <c r="DB325" s="14"/>
      <c r="DC325" s="14"/>
      <c r="DD325" s="143"/>
      <c r="DE325" s="41" t="str">
        <f>IF(DC325&gt;0,WORKDAY(CZ325,10),"-")</f>
        <v>-</v>
      </c>
      <c r="DF325" s="41" t="str">
        <f>IF(DC325&gt;0,WORKDAY(DA325,10),"-")</f>
        <v>-</v>
      </c>
      <c r="DG325" s="14"/>
      <c r="DH325" s="14"/>
      <c r="DI325" s="41" t="str">
        <f>IF(DH325&gt;0,WORKDAY(DE325,10),"-")</f>
        <v>-</v>
      </c>
      <c r="DJ325" s="41" t="str">
        <f>IF(DH325&gt;0,WORKDAY(DF325,10),"-")</f>
        <v>-</v>
      </c>
      <c r="DK325" s="14"/>
      <c r="DL325" s="14"/>
      <c r="DM325" s="143"/>
      <c r="DN325" s="41" t="str">
        <f>IF(DL325&gt;0,WORKDAY(DI325,10),"-")</f>
        <v>-</v>
      </c>
      <c r="DO325" s="41" t="str">
        <f>IF(DL325&gt;0,WORKDAY(DJ325,10),"-")</f>
        <v>-</v>
      </c>
      <c r="DP325" s="14"/>
      <c r="DQ325" s="14"/>
      <c r="DR325" s="41" t="str">
        <f>IF(DQ325&gt;0,WORKDAY(DN325,10),"-")</f>
        <v>-</v>
      </c>
      <c r="DS325" s="41" t="str">
        <f>IF(DQ325&gt;0,WORKDAY(DO325,10),"-")</f>
        <v>-</v>
      </c>
      <c r="DT325" s="14"/>
      <c r="DU325" s="14"/>
      <c r="DV325" s="205"/>
      <c r="DW325" s="41" t="str">
        <f>IF(DU325&gt;0,WORKDAY(DR325,10),"-")</f>
        <v>-</v>
      </c>
      <c r="DX325" s="41" t="str">
        <f>IF(DU325&gt;0,WORKDAY(DS325,10),"-")</f>
        <v>-</v>
      </c>
      <c r="DY325" s="14"/>
      <c r="DZ325" s="14"/>
      <c r="EA325" s="41" t="str">
        <f>IF(DZ325&gt;0,WORKDAY(DW325,10),"-")</f>
        <v>-</v>
      </c>
      <c r="EB325" s="41" t="str">
        <f>IF(DZ325&gt;0,WORKDAY(DX325,10),"-")</f>
        <v>-</v>
      </c>
      <c r="EC325" s="14"/>
      <c r="ED325" s="14"/>
      <c r="EE325" s="205"/>
      <c r="EF325" s="41" t="str">
        <f>IF(ED325&gt;0,WORKDAY(EA325,10),"-")</f>
        <v>-</v>
      </c>
      <c r="EG325" s="41" t="str">
        <f>IF(ED325&gt;0,WORKDAY(EB325,10),"-")</f>
        <v>-</v>
      </c>
      <c r="EH325" s="14"/>
      <c r="EI325" s="14"/>
      <c r="EJ325" s="41" t="str">
        <f>IF(EI325&gt;0,WORKDAY(EF325,10),"-")</f>
        <v>-</v>
      </c>
      <c r="EK325" s="41" t="str">
        <f>IF(EI325&gt;0,WORKDAY(EG325,10),"-")</f>
        <v>-</v>
      </c>
      <c r="EL325" s="14"/>
      <c r="EM325" s="14"/>
      <c r="EN325" s="205"/>
      <c r="EO325" s="41" t="str">
        <f>IF(EM325&gt;0,WORKDAY(EJ325,10),"-")</f>
        <v>-</v>
      </c>
      <c r="EP325" s="41" t="str">
        <f>IF(EM325&gt;0,WORKDAY(EK325,10),"-")</f>
        <v>-</v>
      </c>
      <c r="EQ325" s="14"/>
      <c r="ER325" s="14"/>
      <c r="ES325" s="41" t="str">
        <f>IF(ER325&gt;0,WORKDAY(EO325,10),"-")</f>
        <v>-</v>
      </c>
      <c r="ET325" s="41" t="str">
        <f>IF(ER325&gt;0,WORKDAY(EP325,10),"-")</f>
        <v>-</v>
      </c>
      <c r="EU325" s="14"/>
      <c r="EV325" s="14"/>
      <c r="EW325" s="205"/>
      <c r="EX325" s="41" t="str">
        <f>IF(EV325&gt;0,WORKDAY(ES325,10),"-")</f>
        <v>-</v>
      </c>
      <c r="EY325" s="41" t="str">
        <f>IF(EV325&gt;0,WORKDAY(ET325,10),"-")</f>
        <v>-</v>
      </c>
      <c r="EZ325" s="14"/>
      <c r="FA325" s="14"/>
      <c r="FB325" s="41" t="str">
        <f>IF(FA325&gt;0,WORKDAY(EX325,10),"-")</f>
        <v>-</v>
      </c>
      <c r="FC325" s="41" t="str">
        <f>IF(FA325&gt;0,WORKDAY(EY325,10),"-")</f>
        <v>-</v>
      </c>
      <c r="FD325" s="14"/>
      <c r="FE325" s="14"/>
      <c r="FF325" s="295"/>
      <c r="FG325" s="41">
        <v>43598</v>
      </c>
      <c r="FH325" s="41">
        <f ca="1">IF(BK325&gt;0,IF(DH325&gt;0,WORKDAY(DG325,20),IF(CY325&gt;0,WORKDAY(CX325,30),IF(CT325&gt;0,WORKDAY(CS325,40),FG325))),"-")</f>
        <v>44069</v>
      </c>
      <c r="FI325" s="14"/>
      <c r="FJ325" s="14"/>
      <c r="FK325" s="41" t="str">
        <f>IF(FJ325&gt;0,WORKDAY(FG325,10),"-")</f>
        <v>-</v>
      </c>
      <c r="FL325" s="41" t="str">
        <f>IF(FJ325&gt;0,WORKDAY(FH325,10),"-")</f>
        <v>-</v>
      </c>
      <c r="FM325" s="14"/>
      <c r="FN325" s="14"/>
      <c r="FO325" s="143"/>
      <c r="FP325" s="41">
        <v>43598</v>
      </c>
      <c r="FQ325" s="41" t="str">
        <f>IF(BT325&gt;0,IF(DQ325&gt;0,WORKDAY(DP325,20),IF(DH325&gt;0,WORKDAY(DG325,30),IF(DC325&gt;0,WORKDAY(DB325,40),FP325))),"-")</f>
        <v>-</v>
      </c>
      <c r="FR325" s="14"/>
      <c r="FS325" s="14"/>
      <c r="FT325" s="41" t="str">
        <f>IF(FS325&gt;0,WORKDAY(FP325,10),"-")</f>
        <v>-</v>
      </c>
      <c r="FU325" s="41" t="str">
        <f>IF(FS325&gt;0,WORKDAY(FQ325,10),"-")</f>
        <v>-</v>
      </c>
      <c r="FV325" s="14"/>
      <c r="FW325" s="14"/>
      <c r="FX325" s="205"/>
      <c r="FY325" s="41">
        <v>43598</v>
      </c>
      <c r="FZ325" s="41" t="str">
        <f>IF(CC325&gt;0,IF(DZ325&gt;0,WORKDAY(DY325,20),IF(DQ325&gt;0,WORKDAY(DP325,30),IF(DL325&gt;0,WORKDAY(DK325,40),FY325))),"-")</f>
        <v>-</v>
      </c>
      <c r="GA325" s="14"/>
      <c r="GB325" s="14"/>
      <c r="GC325" s="41" t="str">
        <f>IF(GB325&gt;0,WORKDAY(FY325,10),"-")</f>
        <v>-</v>
      </c>
      <c r="GD325" s="41" t="str">
        <f>IF(GB325&gt;0,WORKDAY(FZ325,10),"-")</f>
        <v>-</v>
      </c>
      <c r="GE325" s="14"/>
      <c r="GF325" s="14"/>
      <c r="GG325" s="205"/>
      <c r="GH325" s="41"/>
      <c r="GI325" s="41"/>
      <c r="GJ325" s="14"/>
      <c r="GK325" s="14"/>
      <c r="GL325" s="41" t="str">
        <f>IF(GK325&gt;0,WORKDAY(GH325,10),"-")</f>
        <v>-</v>
      </c>
      <c r="GM325" s="41" t="str">
        <f>IF(GK325&gt;0,WORKDAY(GI325,10),"-")</f>
        <v>-</v>
      </c>
      <c r="GN325" s="14"/>
      <c r="GO325" s="14"/>
      <c r="GP325" s="228"/>
      <c r="GQ325" s="295"/>
      <c r="GR325" s="295"/>
      <c r="GS325" s="295"/>
      <c r="GT325" s="295"/>
      <c r="GU325" s="295"/>
      <c r="GV325" s="295"/>
      <c r="GW325" s="295"/>
      <c r="GX325" s="295"/>
      <c r="GY325" s="295"/>
      <c r="GZ325" s="147"/>
      <c r="HA325" s="143">
        <f t="shared" ca="1" si="258"/>
        <v>1</v>
      </c>
      <c r="HB325" s="44">
        <f t="shared" ca="1" si="259"/>
        <v>1.3819095477386936E-3</v>
      </c>
      <c r="HC325" s="44">
        <f t="shared" ca="1" si="293"/>
        <v>2.5125628140703518E-3</v>
      </c>
      <c r="HD325" s="44">
        <f t="shared" ca="1" si="261"/>
        <v>2.2357723577235778E-3</v>
      </c>
      <c r="HE325" s="44">
        <f t="shared" ca="1" si="262"/>
        <v>4.0650406504065045E-3</v>
      </c>
      <c r="HF325" s="44"/>
      <c r="HG325" s="44"/>
      <c r="HH325" s="261"/>
      <c r="HI325" s="14" t="str">
        <f t="shared" si="263"/>
        <v>GA</v>
      </c>
      <c r="HJ325" s="41">
        <f t="shared" si="264"/>
        <v>43997</v>
      </c>
      <c r="HK325" s="267" t="str">
        <f t="shared" si="265"/>
        <v>A1</v>
      </c>
      <c r="HL325" s="268" t="str">
        <f t="shared" si="266"/>
        <v>0055-P2-GA1-CPC-TRM-00509</v>
      </c>
      <c r="HM325" s="320">
        <v>1</v>
      </c>
      <c r="HN325" t="s">
        <v>851</v>
      </c>
      <c r="HO325" s="351">
        <f t="shared" si="267"/>
        <v>3</v>
      </c>
      <c r="HP325" s="351" t="str">
        <f t="shared" si="268"/>
        <v>не выгружено 00</v>
      </c>
      <c r="HQ325" s="351" t="str">
        <f t="shared" si="269"/>
        <v>выгружено A1</v>
      </c>
      <c r="HR325" s="351">
        <f t="shared" si="270"/>
        <v>3</v>
      </c>
      <c r="HS325" s="351" t="str">
        <f t="shared" si="271"/>
        <v>Устранить замечания</v>
      </c>
      <c r="HT325" s="351" t="str">
        <f t="shared" si="272"/>
        <v>Устранить замечания</v>
      </c>
      <c r="HU325" s="351" t="str">
        <f t="shared" si="273"/>
        <v>0055-P2-CPC-GA1-TRM-00396</v>
      </c>
      <c r="HV325" s="351">
        <f t="shared" si="274"/>
        <v>43997</v>
      </c>
      <c r="HW325" s="351" t="str">
        <f t="shared" si="275"/>
        <v>0055-P2-CPC-GA1-TRM-00396</v>
      </c>
      <c r="HX325" s="351">
        <f t="shared" si="276"/>
        <v>44013</v>
      </c>
      <c r="HY325" s="364"/>
      <c r="HZ325" s="361" t="str">
        <f t="shared" si="277"/>
        <v>выгружено</v>
      </c>
      <c r="IA325" s="361" t="str">
        <f t="shared" si="278"/>
        <v>A1</v>
      </c>
      <c r="IB325" s="361">
        <f t="shared" si="279"/>
        <v>3</v>
      </c>
      <c r="IC325" s="361">
        <f t="shared" si="280"/>
        <v>3</v>
      </c>
      <c r="ID325" s="351" t="str">
        <f t="shared" si="281"/>
        <v>1</v>
      </c>
      <c r="IE325" s="351" t="s">
        <v>894</v>
      </c>
      <c r="IF325" s="356">
        <v>1</v>
      </c>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row>
    <row r="326" spans="1:287" s="27" customFormat="1" ht="15" customHeight="1">
      <c r="A326" s="15"/>
      <c r="B326" s="32"/>
      <c r="C326" s="32"/>
      <c r="D326" s="26"/>
      <c r="E326" s="26"/>
      <c r="F326" s="26"/>
      <c r="G326" s="26"/>
      <c r="H326" s="26"/>
      <c r="I326" s="26"/>
      <c r="J326" s="26"/>
      <c r="K326" s="26"/>
      <c r="L326" s="26"/>
      <c r="M326" s="26"/>
      <c r="N326" s="26"/>
      <c r="O326" s="26"/>
      <c r="P326" s="26"/>
      <c r="Q326" s="26"/>
      <c r="R326" s="26"/>
      <c r="S326" s="26"/>
      <c r="T326" s="26"/>
      <c r="U326" s="26"/>
      <c r="V326" s="26"/>
      <c r="W326" s="32"/>
      <c r="X326" s="32"/>
      <c r="Y326" s="32"/>
      <c r="Z326" s="32"/>
      <c r="AA326" s="32"/>
      <c r="AB326" s="32"/>
      <c r="AC326" s="32"/>
      <c r="AD326" s="26"/>
      <c r="AE326" s="32"/>
      <c r="AF326" s="32"/>
      <c r="AG326" s="32"/>
      <c r="AH326" s="32"/>
      <c r="AI326" s="32"/>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341"/>
      <c r="BK326" s="341"/>
      <c r="BL326" s="163"/>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338"/>
      <c r="CR326" s="338"/>
      <c r="CS326" s="338"/>
      <c r="CT326" s="326"/>
      <c r="CU326" s="219"/>
      <c r="CV326" s="26"/>
      <c r="CW326" s="26"/>
      <c r="CX326" s="26"/>
      <c r="CY326" s="26"/>
      <c r="CZ326" s="26"/>
      <c r="DA326" s="26"/>
      <c r="DB326" s="26"/>
      <c r="DC326" s="26"/>
      <c r="DD326" s="219"/>
      <c r="DE326" s="26"/>
      <c r="DF326" s="26"/>
      <c r="DG326" s="26"/>
      <c r="DH326" s="26"/>
      <c r="DI326" s="26"/>
      <c r="DJ326" s="26"/>
      <c r="DK326" s="26"/>
      <c r="DL326" s="26"/>
      <c r="DM326" s="219"/>
      <c r="DN326" s="26"/>
      <c r="DO326" s="26"/>
      <c r="DP326" s="26"/>
      <c r="DQ326" s="26"/>
      <c r="DR326" s="26"/>
      <c r="DS326" s="26"/>
      <c r="DT326" s="26"/>
      <c r="DU326" s="26"/>
      <c r="DV326" s="229"/>
      <c r="DW326" s="26"/>
      <c r="DX326" s="26"/>
      <c r="DY326" s="26"/>
      <c r="DZ326" s="26"/>
      <c r="EA326" s="26"/>
      <c r="EB326" s="26"/>
      <c r="EC326" s="26"/>
      <c r="ED326" s="26"/>
      <c r="EE326" s="229"/>
      <c r="EF326" s="26"/>
      <c r="EG326" s="26"/>
      <c r="EH326" s="26"/>
      <c r="EI326" s="26"/>
      <c r="EJ326" s="26"/>
      <c r="EK326" s="26"/>
      <c r="EL326" s="26"/>
      <c r="EM326" s="26"/>
      <c r="EN326" s="229"/>
      <c r="EO326" s="26"/>
      <c r="EP326" s="26"/>
      <c r="EQ326" s="26"/>
      <c r="ER326" s="26"/>
      <c r="ES326" s="26"/>
      <c r="ET326" s="26"/>
      <c r="EU326" s="26"/>
      <c r="EV326" s="26"/>
      <c r="EW326" s="229"/>
      <c r="EX326" s="26"/>
      <c r="EY326" s="26"/>
      <c r="EZ326" s="26"/>
      <c r="FA326" s="26"/>
      <c r="FB326" s="26"/>
      <c r="FC326" s="26"/>
      <c r="FD326" s="26"/>
      <c r="FE326" s="26"/>
      <c r="FF326" s="229"/>
      <c r="FG326" s="26"/>
      <c r="FH326" s="26"/>
      <c r="FI326" s="26"/>
      <c r="FJ326" s="26"/>
      <c r="FK326" s="26"/>
      <c r="FL326" s="26"/>
      <c r="FM326" s="26"/>
      <c r="FN326" s="26"/>
      <c r="FO326" s="219"/>
      <c r="FP326" s="26"/>
      <c r="FQ326" s="26"/>
      <c r="FR326" s="26"/>
      <c r="FS326" s="26"/>
      <c r="FT326" s="26"/>
      <c r="FU326" s="26"/>
      <c r="FV326" s="26"/>
      <c r="FW326" s="26"/>
      <c r="FX326" s="229"/>
      <c r="FY326" s="26"/>
      <c r="FZ326" s="26"/>
      <c r="GA326" s="26"/>
      <c r="GB326" s="26"/>
      <c r="GC326" s="26"/>
      <c r="GD326" s="26"/>
      <c r="GE326" s="26"/>
      <c r="GF326" s="26"/>
      <c r="GG326" s="229"/>
      <c r="GH326" s="26"/>
      <c r="GI326" s="26"/>
      <c r="GJ326" s="26"/>
      <c r="GK326" s="26"/>
      <c r="GL326" s="26"/>
      <c r="GM326" s="26"/>
      <c r="GN326" s="26"/>
      <c r="GO326" s="26"/>
      <c r="GP326" s="229"/>
      <c r="GQ326" s="229"/>
      <c r="GR326" s="229"/>
      <c r="GS326" s="229"/>
      <c r="GT326" s="229"/>
      <c r="GU326" s="229"/>
      <c r="GV326" s="229"/>
      <c r="GW326" s="229"/>
      <c r="GX326" s="229"/>
      <c r="GY326" s="229"/>
      <c r="GZ326" s="229"/>
      <c r="HA326" s="143">
        <f t="shared" si="258"/>
        <v>0</v>
      </c>
      <c r="HB326" s="44">
        <f t="shared" si="259"/>
        <v>0</v>
      </c>
      <c r="HC326" s="44">
        <f t="shared" si="293"/>
        <v>0</v>
      </c>
      <c r="HD326" s="44">
        <f t="shared" si="261"/>
        <v>0</v>
      </c>
      <c r="HE326" s="44">
        <f t="shared" si="262"/>
        <v>0</v>
      </c>
      <c r="HF326" s="44"/>
      <c r="HG326" s="26"/>
      <c r="HH326" s="262"/>
      <c r="HI326" s="14" t="str">
        <f t="shared" si="263"/>
        <v>не выпущено</v>
      </c>
      <c r="HJ326" s="41" t="str">
        <f t="shared" si="264"/>
        <v>-</v>
      </c>
      <c r="HK326" s="267" t="str">
        <f t="shared" si="265"/>
        <v>-</v>
      </c>
      <c r="HL326" s="268" t="str">
        <f t="shared" si="266"/>
        <v>-</v>
      </c>
      <c r="HM326" s="320">
        <v>1</v>
      </c>
      <c r="HN326"/>
      <c r="HO326" s="351" t="str">
        <f t="shared" si="267"/>
        <v>---/---</v>
      </c>
      <c r="HP326" s="351" t="str">
        <f t="shared" si="268"/>
        <v>---/---</v>
      </c>
      <c r="HQ326" s="351" t="str">
        <f t="shared" si="269"/>
        <v>---/---</v>
      </c>
      <c r="HR326" s="351" t="str">
        <f t="shared" si="270"/>
        <v>---/---</v>
      </c>
      <c r="HS326" s="351" t="b">
        <f t="shared" si="271"/>
        <v>0</v>
      </c>
      <c r="HT326" s="351" t="str">
        <f t="shared" si="272"/>
        <v>---/---</v>
      </c>
      <c r="HU326" s="351" t="str">
        <f t="shared" si="273"/>
        <v>---/---</v>
      </c>
      <c r="HV326" s="351" t="str">
        <f t="shared" si="274"/>
        <v>---/---</v>
      </c>
      <c r="HW326" s="351" t="str">
        <f t="shared" si="275"/>
        <v>---/---</v>
      </c>
      <c r="HX326" s="351" t="str">
        <f t="shared" si="276"/>
        <v>---/---</v>
      </c>
      <c r="HY326" s="364"/>
      <c r="HZ326" s="361" t="str">
        <f t="shared" si="277"/>
        <v>---/---</v>
      </c>
      <c r="IA326" s="361" t="str">
        <f t="shared" si="278"/>
        <v>---/---</v>
      </c>
      <c r="IB326" s="361" t="str">
        <f t="shared" si="279"/>
        <v>---/---</v>
      </c>
      <c r="IC326" s="361" t="str">
        <f t="shared" si="280"/>
        <v>---/---</v>
      </c>
      <c r="ID326" s="351" t="str">
        <f t="shared" si="281"/>
        <v>---/---</v>
      </c>
      <c r="IE326" s="351" t="s">
        <v>897</v>
      </c>
      <c r="IF326" s="35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row>
    <row r="327" spans="1:287" s="1" customFormat="1" ht="42.75" customHeight="1">
      <c r="A327" s="15"/>
      <c r="B327" s="31" t="s">
        <v>164</v>
      </c>
      <c r="C327" s="31" t="s">
        <v>165</v>
      </c>
      <c r="D327" s="14"/>
      <c r="E327" s="14"/>
      <c r="F327" s="14"/>
      <c r="G327" s="14"/>
      <c r="H327" s="14" t="s">
        <v>723</v>
      </c>
      <c r="I327" s="14" t="s">
        <v>724</v>
      </c>
      <c r="J327" s="14"/>
      <c r="K327" s="14"/>
      <c r="L327" s="14"/>
      <c r="M327" s="14"/>
      <c r="N327" s="14"/>
      <c r="O327" s="14"/>
      <c r="P327" s="14" t="s">
        <v>413</v>
      </c>
      <c r="Q327" s="14" t="s">
        <v>414</v>
      </c>
      <c r="R327" s="14" t="s">
        <v>212</v>
      </c>
      <c r="S327" s="14" t="s">
        <v>397</v>
      </c>
      <c r="T327" s="14" t="s">
        <v>398</v>
      </c>
      <c r="U327" s="14" t="s">
        <v>166</v>
      </c>
      <c r="V327" s="14"/>
      <c r="W327" s="31" t="str">
        <f>CONCATENATE(X327,"-",Y327,"-",Z327,AA327,,AB327,"-",AC327)</f>
        <v>0-54-JDCD-4303</v>
      </c>
      <c r="X327" s="31" t="s">
        <v>200</v>
      </c>
      <c r="Y327" s="31" t="s">
        <v>674</v>
      </c>
      <c r="Z327" s="31" t="s">
        <v>330</v>
      </c>
      <c r="AA327" s="31" t="s">
        <v>336</v>
      </c>
      <c r="AB327" s="31"/>
      <c r="AC327" s="31" t="s">
        <v>784</v>
      </c>
      <c r="AD327" s="14"/>
      <c r="AE327" s="31">
        <v>3</v>
      </c>
      <c r="AF327" s="31" t="s">
        <v>200</v>
      </c>
      <c r="AG327" s="31" t="s">
        <v>173</v>
      </c>
      <c r="AH327" s="31" t="s">
        <v>164</v>
      </c>
      <c r="AI327" s="31" t="s">
        <v>673</v>
      </c>
      <c r="AJ327" s="14"/>
      <c r="AK327" s="14"/>
      <c r="AL327" s="14" t="s">
        <v>127</v>
      </c>
      <c r="AM327" s="14"/>
      <c r="AN327" s="14" t="s">
        <v>675</v>
      </c>
      <c r="AO327" s="14" t="str">
        <f>CONCATENATE("0055-",B327,"-",C327,"-","4",".",AE327,".",AF327,".",AG327,".",AH327,"-",AL327,".",AN327,"-",AI327)</f>
        <v>0055-CPC-GA1-4.3.0.00.CPC-ATH1.JH-3021</v>
      </c>
      <c r="AP327" s="14" t="str">
        <f>CONCATENATE("0055-",B327,"-",C327,"-","4",".",AE327,".",AF327,".",AG327,".",AH327,"-",AL327,"-",AN327,"-",AI327,"_",BD327,"_",U327)</f>
        <v>0055-CPC-GA1-4.3.0.00.CPC-ATH1-JH-3021_A1_ER</v>
      </c>
      <c r="AQ327" s="21" t="s">
        <v>358</v>
      </c>
      <c r="AR327" s="21" t="s">
        <v>363</v>
      </c>
      <c r="AS327" s="21"/>
      <c r="AT327" s="21"/>
      <c r="AU327" s="21" t="s">
        <v>315</v>
      </c>
      <c r="AV327" s="21" t="s">
        <v>316</v>
      </c>
      <c r="AW327" s="21" t="str">
        <f>CONCATENATE(AQ327," ",AS327,CHAR(10),W327,CHAR(10),AU327)</f>
        <v>Operator console 
0-54-JDCD-4303
Passport</v>
      </c>
      <c r="AX327" s="21" t="str">
        <f>CONCATENATE(AR327," ",AT327,CHAR(10),W327,CHAR(10),AV327)</f>
        <v>Пульт оператора 
0-54-JDCD-4303
Паспорт</v>
      </c>
      <c r="AY327" s="14"/>
      <c r="AZ327" s="14" t="s">
        <v>798</v>
      </c>
      <c r="BA327" s="14" t="s">
        <v>600</v>
      </c>
      <c r="BB327" s="14" t="str">
        <f t="shared" si="286"/>
        <v>A1</v>
      </c>
      <c r="BC327" s="14" t="str">
        <f t="shared" ref="BC327" si="299">IF(OR(BB327="A1",BB327="B1",BB327="C1",BB327="D1",BB327="E1",BB327="F1",BB327="G1",BB327="H1"),"IFR",IF(OR(BB327="00",BB327="01",BB327="02",BB327="03",BB327="04",BB327="05"),"IFU","-"))</f>
        <v>IFR</v>
      </c>
      <c r="BD327" s="14" t="str">
        <f>BB327</f>
        <v>A1</v>
      </c>
      <c r="BE327" s="14"/>
      <c r="BF327" s="14"/>
      <c r="BG327" s="20"/>
      <c r="BH327" s="14"/>
      <c r="BI327" s="14"/>
      <c r="BJ327" s="336">
        <v>44088</v>
      </c>
      <c r="BK327" s="336">
        <f ca="1">IF(BM327&gt;0,BL327,IF(BJ327&lt;TODAY(),TODAY()+10,BJ327))</f>
        <v>43997</v>
      </c>
      <c r="BL327" s="41">
        <v>43997</v>
      </c>
      <c r="BM327" s="14" t="s">
        <v>866</v>
      </c>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336">
        <f>WORKDAY(BJ327,20)</f>
        <v>44116</v>
      </c>
      <c r="CR327" s="336">
        <f ca="1">IF(BM327&gt;0,WORKDAY(BK327,20),"-")</f>
        <v>44025</v>
      </c>
      <c r="CS327" s="41">
        <v>44013</v>
      </c>
      <c r="CT327" s="325" t="s">
        <v>903</v>
      </c>
      <c r="CU327" s="143">
        <v>3</v>
      </c>
      <c r="CV327" s="41">
        <f>WORKDAY(CQ327,10)</f>
        <v>44130</v>
      </c>
      <c r="CW327" s="41">
        <f ca="1">IF(CT327&gt;0,WORKDAY(CR327,10),"-")</f>
        <v>44039</v>
      </c>
      <c r="CX327" s="14"/>
      <c r="CY327" s="14"/>
      <c r="CZ327" s="41" t="str">
        <f>IF(CY327&gt;0,WORKDAY(CV327,10),"-")</f>
        <v>-</v>
      </c>
      <c r="DA327" s="41" t="str">
        <f>IF(CY327&gt;0,WORKDAY(CW327,10),"-")</f>
        <v>-</v>
      </c>
      <c r="DB327" s="14"/>
      <c r="DC327" s="14"/>
      <c r="DD327" s="143"/>
      <c r="DE327" s="41" t="str">
        <f>IF(DC327&gt;0,WORKDAY(CZ327,10),"-")</f>
        <v>-</v>
      </c>
      <c r="DF327" s="41" t="str">
        <f>IF(DC327&gt;0,WORKDAY(DA327,10),"-")</f>
        <v>-</v>
      </c>
      <c r="DG327" s="14"/>
      <c r="DH327" s="14"/>
      <c r="DI327" s="41" t="str">
        <f>IF(DH327&gt;0,WORKDAY(DE327,10),"-")</f>
        <v>-</v>
      </c>
      <c r="DJ327" s="41" t="str">
        <f>IF(DH327&gt;0,WORKDAY(DF327,10),"-")</f>
        <v>-</v>
      </c>
      <c r="DK327" s="14"/>
      <c r="DL327" s="14"/>
      <c r="DM327" s="143"/>
      <c r="DN327" s="41" t="str">
        <f>IF(DL327&gt;0,WORKDAY(DI327,10),"-")</f>
        <v>-</v>
      </c>
      <c r="DO327" s="41" t="str">
        <f>IF(DL327&gt;0,WORKDAY(DJ327,10),"-")</f>
        <v>-</v>
      </c>
      <c r="DP327" s="14"/>
      <c r="DQ327" s="14"/>
      <c r="DR327" s="41" t="str">
        <f>IF(DQ327&gt;0,WORKDAY(DN327,10),"-")</f>
        <v>-</v>
      </c>
      <c r="DS327" s="41" t="str">
        <f>IF(DQ327&gt;0,WORKDAY(DO327,10),"-")</f>
        <v>-</v>
      </c>
      <c r="DT327" s="14"/>
      <c r="DU327" s="14"/>
      <c r="DV327" s="205"/>
      <c r="DW327" s="41" t="str">
        <f>IF(DU327&gt;0,WORKDAY(DR327,10),"-")</f>
        <v>-</v>
      </c>
      <c r="DX327" s="41" t="str">
        <f>IF(DU327&gt;0,WORKDAY(DS327,10),"-")</f>
        <v>-</v>
      </c>
      <c r="DY327" s="14"/>
      <c r="DZ327" s="14"/>
      <c r="EA327" s="41" t="str">
        <f>IF(DZ327&gt;0,WORKDAY(DW327,10),"-")</f>
        <v>-</v>
      </c>
      <c r="EB327" s="41" t="str">
        <f>IF(DZ327&gt;0,WORKDAY(DX327,10),"-")</f>
        <v>-</v>
      </c>
      <c r="EC327" s="14"/>
      <c r="ED327" s="14"/>
      <c r="EE327" s="205"/>
      <c r="EF327" s="41" t="str">
        <f>IF(ED327&gt;0,WORKDAY(EA327,10),"-")</f>
        <v>-</v>
      </c>
      <c r="EG327" s="41" t="str">
        <f>IF(ED327&gt;0,WORKDAY(EB327,10),"-")</f>
        <v>-</v>
      </c>
      <c r="EH327" s="14"/>
      <c r="EI327" s="14"/>
      <c r="EJ327" s="41" t="str">
        <f>IF(EI327&gt;0,WORKDAY(EF327,10),"-")</f>
        <v>-</v>
      </c>
      <c r="EK327" s="41" t="str">
        <f>IF(EI327&gt;0,WORKDAY(EG327,10),"-")</f>
        <v>-</v>
      </c>
      <c r="EL327" s="14"/>
      <c r="EM327" s="14"/>
      <c r="EN327" s="205"/>
      <c r="EO327" s="41" t="str">
        <f>IF(EM327&gt;0,WORKDAY(EJ327,10),"-")</f>
        <v>-</v>
      </c>
      <c r="EP327" s="41" t="str">
        <f>IF(EM327&gt;0,WORKDAY(EK327,10),"-")</f>
        <v>-</v>
      </c>
      <c r="EQ327" s="14"/>
      <c r="ER327" s="14"/>
      <c r="ES327" s="41" t="str">
        <f>IF(ER327&gt;0,WORKDAY(EO327,10),"-")</f>
        <v>-</v>
      </c>
      <c r="ET327" s="41" t="str">
        <f>IF(ER327&gt;0,WORKDAY(EP327,10),"-")</f>
        <v>-</v>
      </c>
      <c r="EU327" s="14"/>
      <c r="EV327" s="14"/>
      <c r="EW327" s="205"/>
      <c r="EX327" s="41" t="str">
        <f>IF(EV327&gt;0,WORKDAY(ES327,10),"-")</f>
        <v>-</v>
      </c>
      <c r="EY327" s="41" t="str">
        <f>IF(EV327&gt;0,WORKDAY(ET327,10),"-")</f>
        <v>-</v>
      </c>
      <c r="EZ327" s="14"/>
      <c r="FA327" s="14"/>
      <c r="FB327" s="41" t="str">
        <f>IF(FA327&gt;0,WORKDAY(EX327,10),"-")</f>
        <v>-</v>
      </c>
      <c r="FC327" s="41" t="str">
        <f>IF(FA327&gt;0,WORKDAY(EY327,10),"-")</f>
        <v>-</v>
      </c>
      <c r="FD327" s="14"/>
      <c r="FE327" s="14"/>
      <c r="FF327" s="295"/>
      <c r="FG327" s="41">
        <v>43598</v>
      </c>
      <c r="FH327" s="41">
        <f ca="1">IF(BK327&gt;0,IF(DH327&gt;0,WORKDAY(DG327,20),IF(CY327&gt;0,WORKDAY(CX327,30),IF(CT327&gt;0,WORKDAY(CS327,40),FG327))),"-")</f>
        <v>44069</v>
      </c>
      <c r="FI327" s="14"/>
      <c r="FJ327" s="14"/>
      <c r="FK327" s="41" t="str">
        <f>IF(FJ327&gt;0,WORKDAY(FG327,10),"-")</f>
        <v>-</v>
      </c>
      <c r="FL327" s="41" t="str">
        <f>IF(FJ327&gt;0,WORKDAY(FH327,10),"-")</f>
        <v>-</v>
      </c>
      <c r="FM327" s="14"/>
      <c r="FN327" s="14"/>
      <c r="FO327" s="143"/>
      <c r="FP327" s="41">
        <v>43598</v>
      </c>
      <c r="FQ327" s="41" t="str">
        <f>IF(BT327&gt;0,IF(DQ327&gt;0,WORKDAY(DP327,20),IF(DH327&gt;0,WORKDAY(DG327,30),IF(DC327&gt;0,WORKDAY(DB327,40),FP327))),"-")</f>
        <v>-</v>
      </c>
      <c r="FR327" s="14"/>
      <c r="FS327" s="14"/>
      <c r="FT327" s="41" t="str">
        <f>IF(FS327&gt;0,WORKDAY(FP327,10),"-")</f>
        <v>-</v>
      </c>
      <c r="FU327" s="41" t="str">
        <f>IF(FS327&gt;0,WORKDAY(FQ327,10),"-")</f>
        <v>-</v>
      </c>
      <c r="FV327" s="14"/>
      <c r="FW327" s="14"/>
      <c r="FX327" s="205"/>
      <c r="FY327" s="41">
        <v>43598</v>
      </c>
      <c r="FZ327" s="41" t="str">
        <f>IF(CC327&gt;0,IF(DZ327&gt;0,WORKDAY(DY327,20),IF(DQ327&gt;0,WORKDAY(DP327,30),IF(DL327&gt;0,WORKDAY(DK327,40),FY327))),"-")</f>
        <v>-</v>
      </c>
      <c r="GA327" s="14"/>
      <c r="GB327" s="14"/>
      <c r="GC327" s="41" t="str">
        <f>IF(GB327&gt;0,WORKDAY(FY327,10),"-")</f>
        <v>-</v>
      </c>
      <c r="GD327" s="41" t="str">
        <f>IF(GB327&gt;0,WORKDAY(FZ327,10),"-")</f>
        <v>-</v>
      </c>
      <c r="GE327" s="14"/>
      <c r="GF327" s="14"/>
      <c r="GG327" s="205"/>
      <c r="GH327" s="41"/>
      <c r="GI327" s="41"/>
      <c r="GJ327" s="14"/>
      <c r="GK327" s="14"/>
      <c r="GL327" s="41" t="str">
        <f>IF(GK327&gt;0,WORKDAY(GH327,10),"-")</f>
        <v>-</v>
      </c>
      <c r="GM327" s="41" t="str">
        <f>IF(GK327&gt;0,WORKDAY(GI327,10),"-")</f>
        <v>-</v>
      </c>
      <c r="GN327" s="14"/>
      <c r="GO327" s="14"/>
      <c r="GP327" s="228"/>
      <c r="GQ327" s="295"/>
      <c r="GR327" s="295"/>
      <c r="GS327" s="295"/>
      <c r="GT327" s="295"/>
      <c r="GU327" s="295"/>
      <c r="GV327" s="295"/>
      <c r="GW327" s="295"/>
      <c r="GX327" s="295"/>
      <c r="GY327" s="295"/>
      <c r="GZ327" s="147"/>
      <c r="HA327" s="143">
        <f t="shared" ca="1" si="258"/>
        <v>1</v>
      </c>
      <c r="HB327" s="44">
        <f t="shared" ca="1" si="259"/>
        <v>1.3819095477386936E-3</v>
      </c>
      <c r="HC327" s="44">
        <f t="shared" ca="1" si="293"/>
        <v>2.5125628140703518E-3</v>
      </c>
      <c r="HD327" s="44">
        <f t="shared" ca="1" si="261"/>
        <v>2.2357723577235778E-3</v>
      </c>
      <c r="HE327" s="44">
        <f t="shared" ca="1" si="262"/>
        <v>4.0650406504065045E-3</v>
      </c>
      <c r="HF327" s="44"/>
      <c r="HG327" s="44"/>
      <c r="HH327" s="261"/>
      <c r="HI327" s="14" t="str">
        <f t="shared" si="263"/>
        <v>GA</v>
      </c>
      <c r="HJ327" s="41">
        <f t="shared" si="264"/>
        <v>43997</v>
      </c>
      <c r="HK327" s="267" t="str">
        <f t="shared" si="265"/>
        <v>A1</v>
      </c>
      <c r="HL327" s="268" t="str">
        <f t="shared" si="266"/>
        <v>0055-P2-GA1-CPC-TRM-00509</v>
      </c>
      <c r="HM327" s="320">
        <v>1</v>
      </c>
      <c r="HN327" t="s">
        <v>852</v>
      </c>
      <c r="HO327" s="351">
        <f t="shared" si="267"/>
        <v>3</v>
      </c>
      <c r="HP327" s="351" t="str">
        <f t="shared" si="268"/>
        <v>не выгружено 00</v>
      </c>
      <c r="HQ327" s="351" t="str">
        <f t="shared" si="269"/>
        <v>выгружено A1</v>
      </c>
      <c r="HR327" s="351">
        <f t="shared" si="270"/>
        <v>3</v>
      </c>
      <c r="HS327" s="351" t="str">
        <f t="shared" si="271"/>
        <v>Устранить замечания</v>
      </c>
      <c r="HT327" s="351" t="str">
        <f t="shared" si="272"/>
        <v>Устранить замечания</v>
      </c>
      <c r="HU327" s="351" t="str">
        <f t="shared" si="273"/>
        <v>0055-P2-CPC-GA1-TRM-00396</v>
      </c>
      <c r="HV327" s="351">
        <f t="shared" si="274"/>
        <v>43997</v>
      </c>
      <c r="HW327" s="351" t="str">
        <f t="shared" si="275"/>
        <v>0055-P2-CPC-GA1-TRM-00396</v>
      </c>
      <c r="HX327" s="351">
        <f t="shared" si="276"/>
        <v>44013</v>
      </c>
      <c r="HY327" s="364"/>
      <c r="HZ327" s="361" t="str">
        <f t="shared" si="277"/>
        <v>выгружено</v>
      </c>
      <c r="IA327" s="361" t="str">
        <f t="shared" si="278"/>
        <v>A1</v>
      </c>
      <c r="IB327" s="361">
        <f t="shared" si="279"/>
        <v>3</v>
      </c>
      <c r="IC327" s="361">
        <f t="shared" si="280"/>
        <v>3</v>
      </c>
      <c r="ID327" s="351" t="str">
        <f t="shared" si="281"/>
        <v>1</v>
      </c>
      <c r="IE327" s="351" t="s">
        <v>894</v>
      </c>
      <c r="IF327" s="356">
        <v>1</v>
      </c>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row>
    <row r="328" spans="1:287" s="27" customFormat="1" ht="15" customHeight="1">
      <c r="A328" s="15"/>
      <c r="B328" s="32"/>
      <c r="C328" s="32"/>
      <c r="D328" s="26"/>
      <c r="E328" s="26"/>
      <c r="F328" s="26"/>
      <c r="G328" s="26"/>
      <c r="H328" s="26"/>
      <c r="I328" s="26"/>
      <c r="J328" s="26"/>
      <c r="K328" s="26"/>
      <c r="L328" s="26"/>
      <c r="M328" s="26"/>
      <c r="N328" s="26"/>
      <c r="O328" s="26"/>
      <c r="P328" s="26"/>
      <c r="Q328" s="26"/>
      <c r="R328" s="26"/>
      <c r="S328" s="26"/>
      <c r="T328" s="26"/>
      <c r="U328" s="26"/>
      <c r="V328" s="26"/>
      <c r="W328" s="32"/>
      <c r="X328" s="32"/>
      <c r="Y328" s="32"/>
      <c r="Z328" s="32"/>
      <c r="AA328" s="32"/>
      <c r="AB328" s="32"/>
      <c r="AC328" s="32"/>
      <c r="AD328" s="26"/>
      <c r="AE328" s="32"/>
      <c r="AF328" s="32"/>
      <c r="AG328" s="32"/>
      <c r="AH328" s="32"/>
      <c r="AI328" s="32"/>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341"/>
      <c r="BK328" s="341"/>
      <c r="BL328" s="163"/>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338"/>
      <c r="CR328" s="338"/>
      <c r="CS328" s="338"/>
      <c r="CT328" s="326"/>
      <c r="CU328" s="219"/>
      <c r="CV328" s="26"/>
      <c r="CW328" s="26"/>
      <c r="CX328" s="26"/>
      <c r="CY328" s="26"/>
      <c r="CZ328" s="26"/>
      <c r="DA328" s="26"/>
      <c r="DB328" s="26"/>
      <c r="DC328" s="26"/>
      <c r="DD328" s="219"/>
      <c r="DE328" s="26"/>
      <c r="DF328" s="26"/>
      <c r="DG328" s="26"/>
      <c r="DH328" s="26"/>
      <c r="DI328" s="26"/>
      <c r="DJ328" s="26"/>
      <c r="DK328" s="26"/>
      <c r="DL328" s="26"/>
      <c r="DM328" s="219"/>
      <c r="DN328" s="26"/>
      <c r="DO328" s="26"/>
      <c r="DP328" s="26"/>
      <c r="DQ328" s="26"/>
      <c r="DR328" s="26"/>
      <c r="DS328" s="26"/>
      <c r="DT328" s="26"/>
      <c r="DU328" s="26"/>
      <c r="DV328" s="229"/>
      <c r="DW328" s="26"/>
      <c r="DX328" s="26"/>
      <c r="DY328" s="26"/>
      <c r="DZ328" s="26"/>
      <c r="EA328" s="26"/>
      <c r="EB328" s="26"/>
      <c r="EC328" s="26"/>
      <c r="ED328" s="26"/>
      <c r="EE328" s="229"/>
      <c r="EF328" s="26"/>
      <c r="EG328" s="26"/>
      <c r="EH328" s="26"/>
      <c r="EI328" s="26"/>
      <c r="EJ328" s="26"/>
      <c r="EK328" s="26"/>
      <c r="EL328" s="26"/>
      <c r="EM328" s="26"/>
      <c r="EN328" s="229"/>
      <c r="EO328" s="26"/>
      <c r="EP328" s="26"/>
      <c r="EQ328" s="26"/>
      <c r="ER328" s="26"/>
      <c r="ES328" s="26"/>
      <c r="ET328" s="26"/>
      <c r="EU328" s="26"/>
      <c r="EV328" s="26"/>
      <c r="EW328" s="229"/>
      <c r="EX328" s="26"/>
      <c r="EY328" s="26"/>
      <c r="EZ328" s="26"/>
      <c r="FA328" s="26"/>
      <c r="FB328" s="26"/>
      <c r="FC328" s="26"/>
      <c r="FD328" s="26"/>
      <c r="FE328" s="26"/>
      <c r="FF328" s="229"/>
      <c r="FG328" s="26"/>
      <c r="FH328" s="26"/>
      <c r="FI328" s="26"/>
      <c r="FJ328" s="26"/>
      <c r="FK328" s="26"/>
      <c r="FL328" s="26"/>
      <c r="FM328" s="26"/>
      <c r="FN328" s="26"/>
      <c r="FO328" s="219"/>
      <c r="FP328" s="26"/>
      <c r="FQ328" s="26"/>
      <c r="FR328" s="26"/>
      <c r="FS328" s="26"/>
      <c r="FT328" s="26"/>
      <c r="FU328" s="26"/>
      <c r="FV328" s="26"/>
      <c r="FW328" s="26"/>
      <c r="FX328" s="229"/>
      <c r="FY328" s="26"/>
      <c r="FZ328" s="26"/>
      <c r="GA328" s="26"/>
      <c r="GB328" s="26"/>
      <c r="GC328" s="26"/>
      <c r="GD328" s="26"/>
      <c r="GE328" s="26"/>
      <c r="GF328" s="26"/>
      <c r="GG328" s="229"/>
      <c r="GH328" s="26"/>
      <c r="GI328" s="26"/>
      <c r="GJ328" s="26"/>
      <c r="GK328" s="26"/>
      <c r="GL328" s="26"/>
      <c r="GM328" s="26"/>
      <c r="GN328" s="26"/>
      <c r="GO328" s="26"/>
      <c r="GP328" s="229"/>
      <c r="GQ328" s="229"/>
      <c r="GR328" s="229"/>
      <c r="GS328" s="229"/>
      <c r="GT328" s="229"/>
      <c r="GU328" s="229"/>
      <c r="GV328" s="229"/>
      <c r="GW328" s="229"/>
      <c r="GX328" s="229"/>
      <c r="GY328" s="229"/>
      <c r="GZ328" s="229"/>
      <c r="HA328" s="143">
        <f t="shared" si="258"/>
        <v>0</v>
      </c>
      <c r="HB328" s="44">
        <f t="shared" si="259"/>
        <v>0</v>
      </c>
      <c r="HC328" s="44">
        <f t="shared" si="293"/>
        <v>0</v>
      </c>
      <c r="HD328" s="44">
        <f t="shared" si="261"/>
        <v>0</v>
      </c>
      <c r="HE328" s="44">
        <f t="shared" si="262"/>
        <v>0</v>
      </c>
      <c r="HF328" s="44"/>
      <c r="HG328" s="26"/>
      <c r="HH328" s="262"/>
      <c r="HI328" s="14" t="str">
        <f t="shared" si="263"/>
        <v>не выпущено</v>
      </c>
      <c r="HJ328" s="41" t="str">
        <f t="shared" si="264"/>
        <v>-</v>
      </c>
      <c r="HK328" s="267" t="str">
        <f t="shared" si="265"/>
        <v>-</v>
      </c>
      <c r="HL328" s="268" t="str">
        <f t="shared" si="266"/>
        <v>-</v>
      </c>
      <c r="HM328" s="320">
        <v>1</v>
      </c>
      <c r="HN328"/>
      <c r="HO328" s="351" t="str">
        <f t="shared" si="267"/>
        <v>---/---</v>
      </c>
      <c r="HP328" s="351" t="str">
        <f t="shared" si="268"/>
        <v>---/---</v>
      </c>
      <c r="HQ328" s="351" t="str">
        <f t="shared" si="269"/>
        <v>---/---</v>
      </c>
      <c r="HR328" s="351" t="str">
        <f t="shared" si="270"/>
        <v>---/---</v>
      </c>
      <c r="HS328" s="351" t="b">
        <f t="shared" si="271"/>
        <v>0</v>
      </c>
      <c r="HT328" s="351" t="str">
        <f t="shared" si="272"/>
        <v>---/---</v>
      </c>
      <c r="HU328" s="351" t="str">
        <f t="shared" si="273"/>
        <v>---/---</v>
      </c>
      <c r="HV328" s="351" t="str">
        <f t="shared" si="274"/>
        <v>---/---</v>
      </c>
      <c r="HW328" s="351" t="str">
        <f t="shared" si="275"/>
        <v>---/---</v>
      </c>
      <c r="HX328" s="351" t="str">
        <f t="shared" si="276"/>
        <v>---/---</v>
      </c>
      <c r="HY328" s="364"/>
      <c r="HZ328" s="361" t="str">
        <f t="shared" si="277"/>
        <v>---/---</v>
      </c>
      <c r="IA328" s="361" t="str">
        <f t="shared" si="278"/>
        <v>---/---</v>
      </c>
      <c r="IB328" s="361" t="str">
        <f t="shared" si="279"/>
        <v>---/---</v>
      </c>
      <c r="IC328" s="361" t="str">
        <f t="shared" si="280"/>
        <v>---/---</v>
      </c>
      <c r="ID328" s="351" t="str">
        <f t="shared" si="281"/>
        <v>---/---</v>
      </c>
      <c r="IE328" s="351" t="s">
        <v>897</v>
      </c>
      <c r="IF328" s="356"/>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row>
    <row r="329" spans="1:287" s="1" customFormat="1" ht="42.75" customHeight="1">
      <c r="A329" s="15"/>
      <c r="B329" s="31" t="s">
        <v>164</v>
      </c>
      <c r="C329" s="31" t="s">
        <v>165</v>
      </c>
      <c r="D329" s="14"/>
      <c r="E329" s="14"/>
      <c r="F329" s="14"/>
      <c r="G329" s="14"/>
      <c r="H329" s="14" t="s">
        <v>723</v>
      </c>
      <c r="I329" s="14" t="s">
        <v>724</v>
      </c>
      <c r="J329" s="14"/>
      <c r="K329" s="14"/>
      <c r="L329" s="14"/>
      <c r="M329" s="14"/>
      <c r="N329" s="14"/>
      <c r="O329" s="14"/>
      <c r="P329" s="14" t="s">
        <v>413</v>
      </c>
      <c r="Q329" s="14" t="s">
        <v>414</v>
      </c>
      <c r="R329" s="14" t="s">
        <v>215</v>
      </c>
      <c r="S329" s="14" t="s">
        <v>670</v>
      </c>
      <c r="T329" s="14" t="s">
        <v>408</v>
      </c>
      <c r="U329" s="14" t="s">
        <v>166</v>
      </c>
      <c r="V329" s="14"/>
      <c r="W329" s="31" t="str">
        <f>CONCATENATE(X329,"-",Y329,"-",Z329,AA329,,AB329,"-",AC329)</f>
        <v>0-54-JSCP-4301</v>
      </c>
      <c r="X329" s="31">
        <v>0</v>
      </c>
      <c r="Y329" s="31">
        <v>54</v>
      </c>
      <c r="Z329" s="31" t="s">
        <v>337</v>
      </c>
      <c r="AA329" s="31" t="s">
        <v>343</v>
      </c>
      <c r="AB329" s="31"/>
      <c r="AC329" s="31" t="s">
        <v>782</v>
      </c>
      <c r="AD329" s="14"/>
      <c r="AE329" s="31">
        <v>3</v>
      </c>
      <c r="AF329" s="31" t="s">
        <v>200</v>
      </c>
      <c r="AG329" s="31" t="s">
        <v>173</v>
      </c>
      <c r="AH329" s="31" t="s">
        <v>164</v>
      </c>
      <c r="AI329" s="31" t="s">
        <v>660</v>
      </c>
      <c r="AJ329" s="14"/>
      <c r="AK329" s="14"/>
      <c r="AL329" s="14" t="s">
        <v>128</v>
      </c>
      <c r="AM329" s="14"/>
      <c r="AN329" s="14" t="s">
        <v>175</v>
      </c>
      <c r="AO329" s="14" t="str">
        <f>CONCATENATE("0055-",B329,"-",C329,"-","4",".",AE329,".",AF329,".",AG329,".",AH329,"-",AL329,".",AN329,"-",AI329)</f>
        <v>0055-CPC-GA1-4.3.0.00.CPC-ATH2.RD-3015</v>
      </c>
      <c r="AP329" s="14" t="str">
        <f>CONCATENATE("0055-",B329,"-",C329,"-","4",".",AE329,".",AF329,".",AG329,".",AH329,"-",AL329,"-",AN329,"-",AI329,"_",BD329,"_",U329)</f>
        <v>0055-CPC-GA1-4.3.0.00.CPC-ATH2-RD-3015_-_ER</v>
      </c>
      <c r="AQ329" s="21" t="s">
        <v>359</v>
      </c>
      <c r="AR329" s="21" t="s">
        <v>364</v>
      </c>
      <c r="AS329" s="21"/>
      <c r="AT329" s="21"/>
      <c r="AU329" s="21" t="s">
        <v>349</v>
      </c>
      <c r="AV329" s="21" t="s">
        <v>365</v>
      </c>
      <c r="AW329" s="21" t="str">
        <f>CONCATENATE(AQ329," ",AS329,CHAR(10),W329,CHAR(10),AU329)</f>
        <v>ESD matrix panel 
0-54-JSCP-4301
List of drawings</v>
      </c>
      <c r="AX329" s="21" t="str">
        <f>CONCATENATE(AR329," ",AT329,CHAR(10),W329,CHAR(10),AV329)</f>
        <v>Пульт экстренного останова 
0-54-JSCP-4301
Ведомость документов</v>
      </c>
      <c r="AY329" s="14"/>
      <c r="AZ329" s="14"/>
      <c r="BA329" s="14" t="s">
        <v>600</v>
      </c>
      <c r="BB329" s="14" t="str">
        <f t="shared" si="286"/>
        <v>-</v>
      </c>
      <c r="BC329" s="14" t="str">
        <f t="shared" ref="BC329:BC333" si="300">IF(OR(BB329="A1",BB329="B1",BB329="C1",BB329="D1",BB329="E1",BB329="F1",BB329="G1",BB329="H1"),"IFR",IF(OR(BB329="00",BB329="01",BB329="02",BB329="03",BB329="04",BB329="05"),"IFU","-"))</f>
        <v>-</v>
      </c>
      <c r="BD329" s="14" t="str">
        <f>BB329</f>
        <v>-</v>
      </c>
      <c r="BE329" s="14"/>
      <c r="BF329" s="14"/>
      <c r="BG329" s="20"/>
      <c r="BH329" s="14"/>
      <c r="BI329" s="14"/>
      <c r="BJ329" s="336">
        <v>44088</v>
      </c>
      <c r="BK329" s="336">
        <f ca="1">IF(BM329&gt;0,BL329,IF(BJ329&lt;TODAY(),TODAY()+10,BJ329))</f>
        <v>44113</v>
      </c>
      <c r="BL329" s="41"/>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336">
        <f>WORKDAY(BJ329,20)</f>
        <v>44116</v>
      </c>
      <c r="CR329" s="336" t="str">
        <f>IF(BM329&gt;0,WORKDAY(BK329,20),"-")</f>
        <v>-</v>
      </c>
      <c r="CS329" s="336"/>
      <c r="CT329" s="325"/>
      <c r="CU329" s="143"/>
      <c r="CV329" s="41">
        <f>WORKDAY(CQ329,10)</f>
        <v>44130</v>
      </c>
      <c r="CW329" s="41" t="str">
        <f>IF(CT329&gt;0,WORKDAY(CR329,10),"-")</f>
        <v>-</v>
      </c>
      <c r="CX329" s="14"/>
      <c r="CY329" s="14"/>
      <c r="CZ329" s="41" t="str">
        <f>IF(CY329&gt;0,WORKDAY(CV329,10),"-")</f>
        <v>-</v>
      </c>
      <c r="DA329" s="41" t="str">
        <f>IF(CY329&gt;0,WORKDAY(CW329,10),"-")</f>
        <v>-</v>
      </c>
      <c r="DB329" s="14"/>
      <c r="DC329" s="14"/>
      <c r="DD329" s="143"/>
      <c r="DE329" s="41" t="str">
        <f>IF(DC329&gt;0,WORKDAY(CZ329,10),"-")</f>
        <v>-</v>
      </c>
      <c r="DF329" s="41" t="str">
        <f>IF(DC329&gt;0,WORKDAY(DA329,10),"-")</f>
        <v>-</v>
      </c>
      <c r="DG329" s="14"/>
      <c r="DH329" s="14"/>
      <c r="DI329" s="41" t="str">
        <f>IF(DH329&gt;0,WORKDAY(DE329,10),"-")</f>
        <v>-</v>
      </c>
      <c r="DJ329" s="41" t="str">
        <f>IF(DH329&gt;0,WORKDAY(DF329,10),"-")</f>
        <v>-</v>
      </c>
      <c r="DK329" s="14"/>
      <c r="DL329" s="14"/>
      <c r="DM329" s="143"/>
      <c r="DN329" s="41" t="str">
        <f>IF(DL329&gt;0,WORKDAY(DI329,10),"-")</f>
        <v>-</v>
      </c>
      <c r="DO329" s="41" t="str">
        <f>IF(DL329&gt;0,WORKDAY(DJ329,10),"-")</f>
        <v>-</v>
      </c>
      <c r="DP329" s="14"/>
      <c r="DQ329" s="14"/>
      <c r="DR329" s="41" t="str">
        <f>IF(DQ329&gt;0,WORKDAY(DN329,10),"-")</f>
        <v>-</v>
      </c>
      <c r="DS329" s="41" t="str">
        <f>IF(DQ329&gt;0,WORKDAY(DO329,10),"-")</f>
        <v>-</v>
      </c>
      <c r="DT329" s="14"/>
      <c r="DU329" s="14"/>
      <c r="DV329" s="205"/>
      <c r="DW329" s="41" t="str">
        <f>IF(DU329&gt;0,WORKDAY(DR329,10),"-")</f>
        <v>-</v>
      </c>
      <c r="DX329" s="41" t="str">
        <f>IF(DU329&gt;0,WORKDAY(DS329,10),"-")</f>
        <v>-</v>
      </c>
      <c r="DY329" s="14"/>
      <c r="DZ329" s="14"/>
      <c r="EA329" s="41" t="str">
        <f>IF(DZ329&gt;0,WORKDAY(DW329,10),"-")</f>
        <v>-</v>
      </c>
      <c r="EB329" s="41" t="str">
        <f>IF(DZ329&gt;0,WORKDAY(DX329,10),"-")</f>
        <v>-</v>
      </c>
      <c r="EC329" s="14"/>
      <c r="ED329" s="14"/>
      <c r="EE329" s="205"/>
      <c r="EF329" s="41" t="str">
        <f>IF(ED329&gt;0,WORKDAY(EA329,10),"-")</f>
        <v>-</v>
      </c>
      <c r="EG329" s="41" t="str">
        <f>IF(ED329&gt;0,WORKDAY(EB329,10),"-")</f>
        <v>-</v>
      </c>
      <c r="EH329" s="14"/>
      <c r="EI329" s="14"/>
      <c r="EJ329" s="41" t="str">
        <f>IF(EI329&gt;0,WORKDAY(EF329,10),"-")</f>
        <v>-</v>
      </c>
      <c r="EK329" s="41" t="str">
        <f>IF(EI329&gt;0,WORKDAY(EG329,10),"-")</f>
        <v>-</v>
      </c>
      <c r="EL329" s="14"/>
      <c r="EM329" s="14"/>
      <c r="EN329" s="205"/>
      <c r="EO329" s="41" t="str">
        <f>IF(EM329&gt;0,WORKDAY(EJ329,10),"-")</f>
        <v>-</v>
      </c>
      <c r="EP329" s="41" t="str">
        <f>IF(EM329&gt;0,WORKDAY(EK329,10),"-")</f>
        <v>-</v>
      </c>
      <c r="EQ329" s="14"/>
      <c r="ER329" s="14"/>
      <c r="ES329" s="41" t="str">
        <f>IF(ER329&gt;0,WORKDAY(EO329,10),"-")</f>
        <v>-</v>
      </c>
      <c r="ET329" s="41" t="str">
        <f>IF(ER329&gt;0,WORKDAY(EP329,10),"-")</f>
        <v>-</v>
      </c>
      <c r="EU329" s="14"/>
      <c r="EV329" s="14"/>
      <c r="EW329" s="205"/>
      <c r="EX329" s="41" t="str">
        <f>IF(EV329&gt;0,WORKDAY(ES329,10),"-")</f>
        <v>-</v>
      </c>
      <c r="EY329" s="41" t="str">
        <f>IF(EV329&gt;0,WORKDAY(ET329,10),"-")</f>
        <v>-</v>
      </c>
      <c r="EZ329" s="14"/>
      <c r="FA329" s="14"/>
      <c r="FB329" s="41" t="str">
        <f>IF(FA329&gt;0,WORKDAY(EX329,10),"-")</f>
        <v>-</v>
      </c>
      <c r="FC329" s="41" t="str">
        <f>IF(FA329&gt;0,WORKDAY(EY329,10),"-")</f>
        <v>-</v>
      </c>
      <c r="FD329" s="14"/>
      <c r="FE329" s="14"/>
      <c r="FF329" s="295"/>
      <c r="FG329" s="41">
        <v>43598</v>
      </c>
      <c r="FH329" s="41">
        <f ca="1">IF(BK329&gt;0,IF(DH329&gt;0,WORKDAY(DG329,20),IF(CY329&gt;0,WORKDAY(CX329,30),IF(CT329&gt;0,WORKDAY(CS329,40),FG329))),"-")</f>
        <v>43598</v>
      </c>
      <c r="FI329" s="14"/>
      <c r="FJ329" s="14"/>
      <c r="FK329" s="41" t="str">
        <f>IF(FJ329&gt;0,WORKDAY(FG329,10),"-")</f>
        <v>-</v>
      </c>
      <c r="FL329" s="41" t="str">
        <f>IF(FJ329&gt;0,WORKDAY(FH329,10),"-")</f>
        <v>-</v>
      </c>
      <c r="FM329" s="14"/>
      <c r="FN329" s="14"/>
      <c r="FO329" s="143"/>
      <c r="FP329" s="41">
        <v>43598</v>
      </c>
      <c r="FQ329" s="41" t="str">
        <f>IF(BT329&gt;0,IF(DQ329&gt;0,WORKDAY(DP329,20),IF(DH329&gt;0,WORKDAY(DG329,30),IF(DC329&gt;0,WORKDAY(DB329,40),FP329))),"-")</f>
        <v>-</v>
      </c>
      <c r="FR329" s="14"/>
      <c r="FS329" s="14"/>
      <c r="FT329" s="41" t="str">
        <f>IF(FS329&gt;0,WORKDAY(FP329,10),"-")</f>
        <v>-</v>
      </c>
      <c r="FU329" s="41" t="str">
        <f>IF(FS329&gt;0,WORKDAY(FQ329,10),"-")</f>
        <v>-</v>
      </c>
      <c r="FV329" s="14"/>
      <c r="FW329" s="14"/>
      <c r="FX329" s="205"/>
      <c r="FY329" s="41">
        <v>43598</v>
      </c>
      <c r="FZ329" s="41" t="str">
        <f>IF(CC329&gt;0,IF(DZ329&gt;0,WORKDAY(DY329,20),IF(DQ329&gt;0,WORKDAY(DP329,30),IF(DL329&gt;0,WORKDAY(DK329,40),FY329))),"-")</f>
        <v>-</v>
      </c>
      <c r="GA329" s="14"/>
      <c r="GB329" s="14"/>
      <c r="GC329" s="41" t="str">
        <f>IF(GB329&gt;0,WORKDAY(FY329,10),"-")</f>
        <v>-</v>
      </c>
      <c r="GD329" s="41" t="str">
        <f>IF(GB329&gt;0,WORKDAY(FZ329,10),"-")</f>
        <v>-</v>
      </c>
      <c r="GE329" s="14"/>
      <c r="GF329" s="14"/>
      <c r="GG329" s="205"/>
      <c r="GH329" s="41"/>
      <c r="GI329" s="41"/>
      <c r="GJ329" s="14"/>
      <c r="GK329" s="14"/>
      <c r="GL329" s="41" t="str">
        <f>IF(GK329&gt;0,WORKDAY(GH329,10),"-")</f>
        <v>-</v>
      </c>
      <c r="GM329" s="41" t="str">
        <f>IF(GK329&gt;0,WORKDAY(GI329,10),"-")</f>
        <v>-</v>
      </c>
      <c r="GN329" s="14"/>
      <c r="GO329" s="14"/>
      <c r="GP329" s="228"/>
      <c r="GQ329" s="295"/>
      <c r="GR329" s="295"/>
      <c r="GS329" s="295"/>
      <c r="GT329" s="295"/>
      <c r="GU329" s="295"/>
      <c r="GV329" s="295"/>
      <c r="GW329" s="295"/>
      <c r="GX329" s="295"/>
      <c r="GY329" s="295"/>
      <c r="GZ329" s="147"/>
      <c r="HA329" s="143">
        <f t="shared" ca="1" si="258"/>
        <v>1</v>
      </c>
      <c r="HB329" s="44">
        <f t="shared" si="259"/>
        <v>0</v>
      </c>
      <c r="HC329" s="44">
        <f t="shared" ca="1" si="293"/>
        <v>2.5125628140703518E-3</v>
      </c>
      <c r="HD329" s="44">
        <f t="shared" si="261"/>
        <v>0</v>
      </c>
      <c r="HE329" s="44">
        <f t="shared" ca="1" si="262"/>
        <v>4.0650406504065045E-3</v>
      </c>
      <c r="HF329" s="44"/>
      <c r="HG329" s="44"/>
      <c r="HH329" s="261"/>
      <c r="HI329" s="14" t="str">
        <f t="shared" si="263"/>
        <v>не выпущено</v>
      </c>
      <c r="HJ329" s="41" t="str">
        <f t="shared" si="264"/>
        <v>-</v>
      </c>
      <c r="HK329" s="267" t="str">
        <f t="shared" si="265"/>
        <v>-</v>
      </c>
      <c r="HL329" s="268" t="str">
        <f t="shared" si="266"/>
        <v>-</v>
      </c>
      <c r="HM329" s="320">
        <v>1</v>
      </c>
      <c r="HN329" t="s">
        <v>853</v>
      </c>
      <c r="HO329" s="351" t="str">
        <f t="shared" si="267"/>
        <v>не выгружено A1</v>
      </c>
      <c r="HP329" s="351" t="str">
        <f t="shared" si="268"/>
        <v>не выгружено 00</v>
      </c>
      <c r="HQ329" s="351" t="str">
        <f t="shared" si="269"/>
        <v>не выгружено A1</v>
      </c>
      <c r="HR329" s="351" t="str">
        <f t="shared" si="270"/>
        <v>не выгружено A1</v>
      </c>
      <c r="HS329" s="351" t="b">
        <f t="shared" si="271"/>
        <v>0</v>
      </c>
      <c r="HT329" s="351" t="str">
        <f t="shared" si="272"/>
        <v>не выгружено A1</v>
      </c>
      <c r="HU329" s="351" t="str">
        <f t="shared" si="273"/>
        <v>не выгружено A1</v>
      </c>
      <c r="HV329" s="351" t="str">
        <f t="shared" si="274"/>
        <v>не выгружено A1</v>
      </c>
      <c r="HW329" s="351" t="str">
        <f t="shared" si="275"/>
        <v>не выгружено A1</v>
      </c>
      <c r="HX329" s="351" t="str">
        <f t="shared" si="276"/>
        <v>не выгружено A1</v>
      </c>
      <c r="HY329" s="364"/>
      <c r="HZ329" s="361" t="str">
        <f t="shared" si="277"/>
        <v>не выгружено</v>
      </c>
      <c r="IA329" s="361" t="str">
        <f t="shared" si="278"/>
        <v>A1</v>
      </c>
      <c r="IB329" s="361" t="str">
        <f t="shared" si="279"/>
        <v>не выгружено</v>
      </c>
      <c r="IC329" s="361" t="str">
        <f t="shared" si="280"/>
        <v>A1</v>
      </c>
      <c r="ID329" s="351" t="str">
        <f t="shared" si="281"/>
        <v>выгрузить A1</v>
      </c>
      <c r="IE329" s="351" t="s">
        <v>896</v>
      </c>
      <c r="IF329" s="356">
        <v>1</v>
      </c>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row>
    <row r="330" spans="1:287" s="1" customFormat="1" ht="42.75" customHeight="1">
      <c r="A330" s="15"/>
      <c r="B330" s="31" t="s">
        <v>164</v>
      </c>
      <c r="C330" s="31" t="s">
        <v>165</v>
      </c>
      <c r="D330" s="14"/>
      <c r="E330" s="14"/>
      <c r="F330" s="14"/>
      <c r="G330" s="14"/>
      <c r="H330" s="14" t="s">
        <v>723</v>
      </c>
      <c r="I330" s="14" t="s">
        <v>724</v>
      </c>
      <c r="J330" s="14"/>
      <c r="K330" s="14"/>
      <c r="L330" s="14"/>
      <c r="M330" s="14"/>
      <c r="N330" s="14"/>
      <c r="O330" s="14"/>
      <c r="P330" s="14" t="s">
        <v>413</v>
      </c>
      <c r="Q330" s="14" t="s">
        <v>414</v>
      </c>
      <c r="R330" s="14" t="s">
        <v>215</v>
      </c>
      <c r="S330" s="14" t="s">
        <v>670</v>
      </c>
      <c r="T330" s="14" t="s">
        <v>408</v>
      </c>
      <c r="U330" s="14" t="s">
        <v>166</v>
      </c>
      <c r="V330" s="14"/>
      <c r="W330" s="31" t="str">
        <f>CONCATENATE(X330,"-",Y330,"-",Z330,AA330,,AB330,"-",AC330)</f>
        <v>0-54-JSCP-4301</v>
      </c>
      <c r="X330" s="31">
        <v>0</v>
      </c>
      <c r="Y330" s="31">
        <v>54</v>
      </c>
      <c r="Z330" s="31" t="s">
        <v>337</v>
      </c>
      <c r="AA330" s="31" t="s">
        <v>343</v>
      </c>
      <c r="AB330" s="31"/>
      <c r="AC330" s="31" t="s">
        <v>782</v>
      </c>
      <c r="AD330" s="14"/>
      <c r="AE330" s="31">
        <v>3</v>
      </c>
      <c r="AF330" s="31" t="s">
        <v>200</v>
      </c>
      <c r="AG330" s="31" t="s">
        <v>173</v>
      </c>
      <c r="AH330" s="31" t="s">
        <v>164</v>
      </c>
      <c r="AI330" s="31" t="s">
        <v>660</v>
      </c>
      <c r="AJ330" s="14"/>
      <c r="AK330" s="14"/>
      <c r="AL330" s="14" t="s">
        <v>128</v>
      </c>
      <c r="AM330" s="14"/>
      <c r="AN330" s="14" t="s">
        <v>176</v>
      </c>
      <c r="AO330" s="14" t="str">
        <f>CONCATENATE("0055-",B330,"-",C330,"-","4",".",AE330,".",AF330,".",AG330,".",AH330,"-",AL330,".",AN330,"-",AI330)</f>
        <v>0055-CPC-GA1-4.3.0.00.CPC-ATH2.SP-3015</v>
      </c>
      <c r="AP330" s="14" t="str">
        <f>CONCATENATE("0055-",B330,"-",C330,"-","4",".",AE330,".",AF330,".",AG330,".",AH330,"-",AL330,"-",AN330,"-",AI330,"_",BD330,"_",U330)</f>
        <v>0055-CPC-GA1-4.3.0.00.CPC-ATH2-SP-3015_-_ER</v>
      </c>
      <c r="AQ330" s="21" t="s">
        <v>359</v>
      </c>
      <c r="AR330" s="21" t="s">
        <v>364</v>
      </c>
      <c r="AS330" s="21"/>
      <c r="AT330" s="21"/>
      <c r="AU330" s="21" t="s">
        <v>350</v>
      </c>
      <c r="AV330" s="21" t="s">
        <v>366</v>
      </c>
      <c r="AW330" s="21" t="str">
        <f>CONCATENATE(AQ330," ",AS330,CHAR(10),W330,CHAR(10),AU330)</f>
        <v>ESD matrix panel 
0-54-JSCP-4301
List of elements</v>
      </c>
      <c r="AX330" s="21" t="str">
        <f>CONCATENATE(AR330," ",AT330,CHAR(10),W330,CHAR(10),AV330)</f>
        <v>Пульт экстренного останова 
0-54-JSCP-4301
Перечень элементов</v>
      </c>
      <c r="AY330" s="14"/>
      <c r="AZ330" s="14"/>
      <c r="BA330" s="14" t="s">
        <v>600</v>
      </c>
      <c r="BB330" s="14" t="str">
        <f t="shared" si="286"/>
        <v>-</v>
      </c>
      <c r="BC330" s="14" t="str">
        <f t="shared" si="300"/>
        <v>-</v>
      </c>
      <c r="BD330" s="14" t="str">
        <f>BB330</f>
        <v>-</v>
      </c>
      <c r="BE330" s="14"/>
      <c r="BF330" s="14"/>
      <c r="BG330" s="20"/>
      <c r="BH330" s="14"/>
      <c r="BI330" s="14"/>
      <c r="BJ330" s="336">
        <v>44088</v>
      </c>
      <c r="BK330" s="336">
        <f ca="1">IF(BM330&gt;0,BL330,IF(BJ330&lt;TODAY(),TODAY()+10,BJ330))</f>
        <v>44113</v>
      </c>
      <c r="BL330" s="41"/>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336">
        <f>WORKDAY(BJ330,20)</f>
        <v>44116</v>
      </c>
      <c r="CR330" s="336" t="str">
        <f>IF(BM330&gt;0,WORKDAY(BK330,20),"-")</f>
        <v>-</v>
      </c>
      <c r="CS330" s="336"/>
      <c r="CT330" s="325"/>
      <c r="CU330" s="143"/>
      <c r="CV330" s="41">
        <f>WORKDAY(CQ330,10)</f>
        <v>44130</v>
      </c>
      <c r="CW330" s="41" t="str">
        <f>IF(CT330&gt;0,WORKDAY(CR330,10),"-")</f>
        <v>-</v>
      </c>
      <c r="CX330" s="14"/>
      <c r="CY330" s="14"/>
      <c r="CZ330" s="41" t="str">
        <f>IF(CY330&gt;0,WORKDAY(CV330,10),"-")</f>
        <v>-</v>
      </c>
      <c r="DA330" s="41" t="str">
        <f>IF(CY330&gt;0,WORKDAY(CW330,10),"-")</f>
        <v>-</v>
      </c>
      <c r="DB330" s="14"/>
      <c r="DC330" s="14"/>
      <c r="DD330" s="143"/>
      <c r="DE330" s="41" t="str">
        <f>IF(DC330&gt;0,WORKDAY(CZ330,10),"-")</f>
        <v>-</v>
      </c>
      <c r="DF330" s="41" t="str">
        <f>IF(DC330&gt;0,WORKDAY(DA330,10),"-")</f>
        <v>-</v>
      </c>
      <c r="DG330" s="14"/>
      <c r="DH330" s="14"/>
      <c r="DI330" s="41" t="str">
        <f>IF(DH330&gt;0,WORKDAY(DE330,10),"-")</f>
        <v>-</v>
      </c>
      <c r="DJ330" s="41" t="str">
        <f>IF(DH330&gt;0,WORKDAY(DF330,10),"-")</f>
        <v>-</v>
      </c>
      <c r="DK330" s="14"/>
      <c r="DL330" s="14"/>
      <c r="DM330" s="143"/>
      <c r="DN330" s="41" t="str">
        <f>IF(DL330&gt;0,WORKDAY(DI330,10),"-")</f>
        <v>-</v>
      </c>
      <c r="DO330" s="41" t="str">
        <f>IF(DL330&gt;0,WORKDAY(DJ330,10),"-")</f>
        <v>-</v>
      </c>
      <c r="DP330" s="14"/>
      <c r="DQ330" s="14"/>
      <c r="DR330" s="41" t="str">
        <f>IF(DQ330&gt;0,WORKDAY(DN330,10),"-")</f>
        <v>-</v>
      </c>
      <c r="DS330" s="41" t="str">
        <f>IF(DQ330&gt;0,WORKDAY(DO330,10),"-")</f>
        <v>-</v>
      </c>
      <c r="DT330" s="14"/>
      <c r="DU330" s="14"/>
      <c r="DV330" s="205"/>
      <c r="DW330" s="41" t="str">
        <f>IF(DU330&gt;0,WORKDAY(DR330,10),"-")</f>
        <v>-</v>
      </c>
      <c r="DX330" s="41" t="str">
        <f>IF(DU330&gt;0,WORKDAY(DS330,10),"-")</f>
        <v>-</v>
      </c>
      <c r="DY330" s="14"/>
      <c r="DZ330" s="14"/>
      <c r="EA330" s="41" t="str">
        <f>IF(DZ330&gt;0,WORKDAY(DW330,10),"-")</f>
        <v>-</v>
      </c>
      <c r="EB330" s="41" t="str">
        <f>IF(DZ330&gt;0,WORKDAY(DX330,10),"-")</f>
        <v>-</v>
      </c>
      <c r="EC330" s="14"/>
      <c r="ED330" s="14"/>
      <c r="EE330" s="205"/>
      <c r="EF330" s="41" t="str">
        <f>IF(ED330&gt;0,WORKDAY(EA330,10),"-")</f>
        <v>-</v>
      </c>
      <c r="EG330" s="41" t="str">
        <f>IF(ED330&gt;0,WORKDAY(EB330,10),"-")</f>
        <v>-</v>
      </c>
      <c r="EH330" s="14"/>
      <c r="EI330" s="14"/>
      <c r="EJ330" s="41" t="str">
        <f>IF(EI330&gt;0,WORKDAY(EF330,10),"-")</f>
        <v>-</v>
      </c>
      <c r="EK330" s="41" t="str">
        <f>IF(EI330&gt;0,WORKDAY(EG330,10),"-")</f>
        <v>-</v>
      </c>
      <c r="EL330" s="14"/>
      <c r="EM330" s="14"/>
      <c r="EN330" s="205"/>
      <c r="EO330" s="41" t="str">
        <f>IF(EM330&gt;0,WORKDAY(EJ330,10),"-")</f>
        <v>-</v>
      </c>
      <c r="EP330" s="41" t="str">
        <f>IF(EM330&gt;0,WORKDAY(EK330,10),"-")</f>
        <v>-</v>
      </c>
      <c r="EQ330" s="14"/>
      <c r="ER330" s="14"/>
      <c r="ES330" s="41" t="str">
        <f>IF(ER330&gt;0,WORKDAY(EO330,10),"-")</f>
        <v>-</v>
      </c>
      <c r="ET330" s="41" t="str">
        <f>IF(ER330&gt;0,WORKDAY(EP330,10),"-")</f>
        <v>-</v>
      </c>
      <c r="EU330" s="14"/>
      <c r="EV330" s="14"/>
      <c r="EW330" s="205"/>
      <c r="EX330" s="41" t="str">
        <f>IF(EV330&gt;0,WORKDAY(ES330,10),"-")</f>
        <v>-</v>
      </c>
      <c r="EY330" s="41" t="str">
        <f>IF(EV330&gt;0,WORKDAY(ET330,10),"-")</f>
        <v>-</v>
      </c>
      <c r="EZ330" s="14"/>
      <c r="FA330" s="14"/>
      <c r="FB330" s="41" t="str">
        <f>IF(FA330&gt;0,WORKDAY(EX330,10),"-")</f>
        <v>-</v>
      </c>
      <c r="FC330" s="41" t="str">
        <f>IF(FA330&gt;0,WORKDAY(EY330,10),"-")</f>
        <v>-</v>
      </c>
      <c r="FD330" s="14"/>
      <c r="FE330" s="14"/>
      <c r="FF330" s="295"/>
      <c r="FG330" s="41">
        <v>43598</v>
      </c>
      <c r="FH330" s="41">
        <f ca="1">IF(BK330&gt;0,IF(DH330&gt;0,WORKDAY(DG330,20),IF(CY330&gt;0,WORKDAY(CX330,30),IF(CT330&gt;0,WORKDAY(CS330,40),FG330))),"-")</f>
        <v>43598</v>
      </c>
      <c r="FI330" s="14"/>
      <c r="FJ330" s="14"/>
      <c r="FK330" s="41" t="str">
        <f>IF(FJ330&gt;0,WORKDAY(FG330,10),"-")</f>
        <v>-</v>
      </c>
      <c r="FL330" s="41" t="str">
        <f>IF(FJ330&gt;0,WORKDAY(FH330,10),"-")</f>
        <v>-</v>
      </c>
      <c r="FM330" s="14"/>
      <c r="FN330" s="14"/>
      <c r="FO330" s="143"/>
      <c r="FP330" s="41">
        <v>43598</v>
      </c>
      <c r="FQ330" s="41" t="str">
        <f>IF(BT330&gt;0,IF(DQ330&gt;0,WORKDAY(DP330,20),IF(DH330&gt;0,WORKDAY(DG330,30),IF(DC330&gt;0,WORKDAY(DB330,40),FP330))),"-")</f>
        <v>-</v>
      </c>
      <c r="FR330" s="14"/>
      <c r="FS330" s="14"/>
      <c r="FT330" s="41" t="str">
        <f>IF(FS330&gt;0,WORKDAY(FP330,10),"-")</f>
        <v>-</v>
      </c>
      <c r="FU330" s="41" t="str">
        <f>IF(FS330&gt;0,WORKDAY(FQ330,10),"-")</f>
        <v>-</v>
      </c>
      <c r="FV330" s="14"/>
      <c r="FW330" s="14"/>
      <c r="FX330" s="205"/>
      <c r="FY330" s="41">
        <v>43598</v>
      </c>
      <c r="FZ330" s="41" t="str">
        <f>IF(CC330&gt;0,IF(DZ330&gt;0,WORKDAY(DY330,20),IF(DQ330&gt;0,WORKDAY(DP330,30),IF(DL330&gt;0,WORKDAY(DK330,40),FY330))),"-")</f>
        <v>-</v>
      </c>
      <c r="GA330" s="14"/>
      <c r="GB330" s="14"/>
      <c r="GC330" s="41" t="str">
        <f>IF(GB330&gt;0,WORKDAY(FY330,10),"-")</f>
        <v>-</v>
      </c>
      <c r="GD330" s="41" t="str">
        <f>IF(GB330&gt;0,WORKDAY(FZ330,10),"-")</f>
        <v>-</v>
      </c>
      <c r="GE330" s="14"/>
      <c r="GF330" s="14"/>
      <c r="GG330" s="205"/>
      <c r="GH330" s="41"/>
      <c r="GI330" s="41"/>
      <c r="GJ330" s="14"/>
      <c r="GK330" s="14"/>
      <c r="GL330" s="41" t="str">
        <f>IF(GK330&gt;0,WORKDAY(GH330,10),"-")</f>
        <v>-</v>
      </c>
      <c r="GM330" s="41" t="str">
        <f>IF(GK330&gt;0,WORKDAY(GI330,10),"-")</f>
        <v>-</v>
      </c>
      <c r="GN330" s="14"/>
      <c r="GO330" s="14"/>
      <c r="GP330" s="228"/>
      <c r="GQ330" s="295"/>
      <c r="GR330" s="295"/>
      <c r="GS330" s="295"/>
      <c r="GT330" s="295"/>
      <c r="GU330" s="295"/>
      <c r="GV330" s="295"/>
      <c r="GW330" s="295"/>
      <c r="GX330" s="295"/>
      <c r="GY330" s="295"/>
      <c r="GZ330" s="147"/>
      <c r="HA330" s="143">
        <f t="shared" ca="1" si="258"/>
        <v>1</v>
      </c>
      <c r="HB330" s="44">
        <f t="shared" si="259"/>
        <v>0</v>
      </c>
      <c r="HC330" s="44">
        <f t="shared" ca="1" si="293"/>
        <v>2.5125628140703518E-3</v>
      </c>
      <c r="HD330" s="44">
        <f t="shared" si="261"/>
        <v>0</v>
      </c>
      <c r="HE330" s="44">
        <f t="shared" ca="1" si="262"/>
        <v>4.0650406504065045E-3</v>
      </c>
      <c r="HF330" s="44"/>
      <c r="HG330" s="44"/>
      <c r="HH330" s="261"/>
      <c r="HI330" s="14" t="str">
        <f t="shared" si="263"/>
        <v>не выпущено</v>
      </c>
      <c r="HJ330" s="41" t="str">
        <f t="shared" si="264"/>
        <v>-</v>
      </c>
      <c r="HK330" s="267" t="str">
        <f t="shared" si="265"/>
        <v>-</v>
      </c>
      <c r="HL330" s="268" t="str">
        <f t="shared" si="266"/>
        <v>-</v>
      </c>
      <c r="HM330" s="320">
        <v>1</v>
      </c>
      <c r="HN330" t="s">
        <v>853</v>
      </c>
      <c r="HO330" s="351" t="str">
        <f t="shared" si="267"/>
        <v>не выгружено A1</v>
      </c>
      <c r="HP330" s="351" t="str">
        <f t="shared" si="268"/>
        <v>не выгружено 00</v>
      </c>
      <c r="HQ330" s="351" t="str">
        <f t="shared" si="269"/>
        <v>не выгружено A1</v>
      </c>
      <c r="HR330" s="351" t="str">
        <f t="shared" si="270"/>
        <v>не выгружено A1</v>
      </c>
      <c r="HS330" s="351" t="b">
        <f t="shared" si="271"/>
        <v>0</v>
      </c>
      <c r="HT330" s="351" t="str">
        <f t="shared" si="272"/>
        <v>не выгружено A1</v>
      </c>
      <c r="HU330" s="351" t="str">
        <f t="shared" si="273"/>
        <v>не выгружено A1</v>
      </c>
      <c r="HV330" s="351" t="str">
        <f t="shared" si="274"/>
        <v>не выгружено A1</v>
      </c>
      <c r="HW330" s="351" t="str">
        <f t="shared" si="275"/>
        <v>не выгружено A1</v>
      </c>
      <c r="HX330" s="351" t="str">
        <f t="shared" si="276"/>
        <v>не выгружено A1</v>
      </c>
      <c r="HY330" s="364"/>
      <c r="HZ330" s="361" t="str">
        <f t="shared" si="277"/>
        <v>не выгружено</v>
      </c>
      <c r="IA330" s="361" t="str">
        <f t="shared" si="278"/>
        <v>A1</v>
      </c>
      <c r="IB330" s="361" t="str">
        <f t="shared" si="279"/>
        <v>не выгружено</v>
      </c>
      <c r="IC330" s="361" t="str">
        <f t="shared" si="280"/>
        <v>A1</v>
      </c>
      <c r="ID330" s="351" t="str">
        <f t="shared" si="281"/>
        <v>выгрузить A1</v>
      </c>
      <c r="IE330" s="351" t="s">
        <v>896</v>
      </c>
      <c r="IF330" s="356">
        <v>1</v>
      </c>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row>
    <row r="331" spans="1:287" s="1" customFormat="1" ht="42.75" customHeight="1">
      <c r="A331" s="15"/>
      <c r="B331" s="31" t="s">
        <v>164</v>
      </c>
      <c r="C331" s="31" t="s">
        <v>165</v>
      </c>
      <c r="D331" s="14"/>
      <c r="E331" s="14"/>
      <c r="F331" s="14"/>
      <c r="G331" s="14"/>
      <c r="H331" s="14" t="s">
        <v>723</v>
      </c>
      <c r="I331" s="14" t="s">
        <v>724</v>
      </c>
      <c r="J331" s="14"/>
      <c r="K331" s="14"/>
      <c r="L331" s="14"/>
      <c r="M331" s="14"/>
      <c r="N331" s="14"/>
      <c r="O331" s="14"/>
      <c r="P331" s="14" t="s">
        <v>413</v>
      </c>
      <c r="Q331" s="14" t="s">
        <v>414</v>
      </c>
      <c r="R331" s="14" t="s">
        <v>215</v>
      </c>
      <c r="S331" s="14" t="s">
        <v>670</v>
      </c>
      <c r="T331" s="14" t="s">
        <v>408</v>
      </c>
      <c r="U331" s="14" t="s">
        <v>166</v>
      </c>
      <c r="V331" s="14"/>
      <c r="W331" s="31" t="str">
        <f>CONCATENATE(X331,"-",Y331,"-",Z331,AA331,,AB331,"-",AC331)</f>
        <v>0-54-JSCP-4301</v>
      </c>
      <c r="X331" s="31">
        <v>0</v>
      </c>
      <c r="Y331" s="31">
        <v>54</v>
      </c>
      <c r="Z331" s="31" t="s">
        <v>337</v>
      </c>
      <c r="AA331" s="31" t="s">
        <v>343</v>
      </c>
      <c r="AB331" s="31"/>
      <c r="AC331" s="31" t="s">
        <v>782</v>
      </c>
      <c r="AD331" s="14"/>
      <c r="AE331" s="31">
        <v>3</v>
      </c>
      <c r="AF331" s="31" t="s">
        <v>200</v>
      </c>
      <c r="AG331" s="31" t="s">
        <v>173</v>
      </c>
      <c r="AH331" s="31" t="s">
        <v>164</v>
      </c>
      <c r="AI331" s="31" t="s">
        <v>660</v>
      </c>
      <c r="AJ331" s="14"/>
      <c r="AK331" s="14"/>
      <c r="AL331" s="14" t="s">
        <v>128</v>
      </c>
      <c r="AM331" s="14"/>
      <c r="AN331" s="14" t="s">
        <v>177</v>
      </c>
      <c r="AO331" s="14" t="str">
        <f>CONCATENATE("0055-",B331,"-",C331,"-","4",".",AE331,".",AF331,".",AG331,".",AH331,"-",AL331,".",AN331,"-",AI331)</f>
        <v>0055-CPC-GA1-4.3.0.00.CPC-ATH2.V0-3015</v>
      </c>
      <c r="AP331" s="14" t="str">
        <f>CONCATENATE("0055-",B331,"-",C331,"-","4",".",AE331,".",AF331,".",AG331,".",AH331,"-",AL331,"-",AN331,"-",AI331,"_",BD331,"_",U331)</f>
        <v>0055-CPC-GA1-4.3.0.00.CPC-ATH2-V0-3015_-_ER</v>
      </c>
      <c r="AQ331" s="21" t="s">
        <v>359</v>
      </c>
      <c r="AR331" s="21" t="s">
        <v>364</v>
      </c>
      <c r="AS331" s="21"/>
      <c r="AT331" s="21"/>
      <c r="AU331" s="21" t="s">
        <v>351</v>
      </c>
      <c r="AV331" s="21" t="s">
        <v>367</v>
      </c>
      <c r="AW331" s="21" t="str">
        <f>CONCATENATE(AQ331," ",AS331,CHAR(10),W331,CHAR(10),AU331)</f>
        <v>ESD matrix panel 
0-54-JSCP-4301
General view drawings</v>
      </c>
      <c r="AX331" s="21" t="str">
        <f>CONCATENATE(AR331," ",AT331,CHAR(10),W331,CHAR(10),AV331)</f>
        <v>Пульт экстренного останова 
0-54-JSCP-4301
Чертеж общего вида</v>
      </c>
      <c r="AY331" s="14"/>
      <c r="AZ331" s="14"/>
      <c r="BA331" s="14" t="s">
        <v>600</v>
      </c>
      <c r="BB331" s="14" t="str">
        <f t="shared" si="286"/>
        <v>-</v>
      </c>
      <c r="BC331" s="14" t="str">
        <f t="shared" si="300"/>
        <v>-</v>
      </c>
      <c r="BD331" s="14" t="str">
        <f>BB331</f>
        <v>-</v>
      </c>
      <c r="BE331" s="14"/>
      <c r="BF331" s="14"/>
      <c r="BG331" s="20"/>
      <c r="BH331" s="14"/>
      <c r="BI331" s="14"/>
      <c r="BJ331" s="336">
        <v>44088</v>
      </c>
      <c r="BK331" s="336">
        <f ca="1">IF(BM331&gt;0,BL331,IF(BJ331&lt;TODAY(),TODAY()+10,BJ331))</f>
        <v>44113</v>
      </c>
      <c r="BL331" s="41"/>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336">
        <f>WORKDAY(BJ331,20)</f>
        <v>44116</v>
      </c>
      <c r="CR331" s="336" t="str">
        <f>IF(BM331&gt;0,WORKDAY(BK331,20),"-")</f>
        <v>-</v>
      </c>
      <c r="CS331" s="336"/>
      <c r="CT331" s="325"/>
      <c r="CU331" s="143"/>
      <c r="CV331" s="41">
        <f>WORKDAY(CQ331,10)</f>
        <v>44130</v>
      </c>
      <c r="CW331" s="41" t="str">
        <f>IF(CT331&gt;0,WORKDAY(CR331,10),"-")</f>
        <v>-</v>
      </c>
      <c r="CX331" s="14"/>
      <c r="CY331" s="14"/>
      <c r="CZ331" s="41" t="str">
        <f>IF(CY331&gt;0,WORKDAY(CV331,10),"-")</f>
        <v>-</v>
      </c>
      <c r="DA331" s="41" t="str">
        <f>IF(CY331&gt;0,WORKDAY(CW331,10),"-")</f>
        <v>-</v>
      </c>
      <c r="DB331" s="14"/>
      <c r="DC331" s="14"/>
      <c r="DD331" s="143"/>
      <c r="DE331" s="41" t="str">
        <f>IF(DC331&gt;0,WORKDAY(CZ331,10),"-")</f>
        <v>-</v>
      </c>
      <c r="DF331" s="41" t="str">
        <f>IF(DC331&gt;0,WORKDAY(DA331,10),"-")</f>
        <v>-</v>
      </c>
      <c r="DG331" s="14"/>
      <c r="DH331" s="14"/>
      <c r="DI331" s="41" t="str">
        <f>IF(DH331&gt;0,WORKDAY(DE331,10),"-")</f>
        <v>-</v>
      </c>
      <c r="DJ331" s="41" t="str">
        <f>IF(DH331&gt;0,WORKDAY(DF331,10),"-")</f>
        <v>-</v>
      </c>
      <c r="DK331" s="14"/>
      <c r="DL331" s="14"/>
      <c r="DM331" s="143"/>
      <c r="DN331" s="41" t="str">
        <f>IF(DL331&gt;0,WORKDAY(DI331,10),"-")</f>
        <v>-</v>
      </c>
      <c r="DO331" s="41" t="str">
        <f>IF(DL331&gt;0,WORKDAY(DJ331,10),"-")</f>
        <v>-</v>
      </c>
      <c r="DP331" s="14"/>
      <c r="DQ331" s="14"/>
      <c r="DR331" s="41" t="str">
        <f>IF(DQ331&gt;0,WORKDAY(DN331,10),"-")</f>
        <v>-</v>
      </c>
      <c r="DS331" s="41" t="str">
        <f>IF(DQ331&gt;0,WORKDAY(DO331,10),"-")</f>
        <v>-</v>
      </c>
      <c r="DT331" s="14"/>
      <c r="DU331" s="14"/>
      <c r="DV331" s="205"/>
      <c r="DW331" s="41" t="str">
        <f>IF(DU331&gt;0,WORKDAY(DR331,10),"-")</f>
        <v>-</v>
      </c>
      <c r="DX331" s="41" t="str">
        <f>IF(DU331&gt;0,WORKDAY(DS331,10),"-")</f>
        <v>-</v>
      </c>
      <c r="DY331" s="14"/>
      <c r="DZ331" s="14"/>
      <c r="EA331" s="41" t="str">
        <f>IF(DZ331&gt;0,WORKDAY(DW331,10),"-")</f>
        <v>-</v>
      </c>
      <c r="EB331" s="41" t="str">
        <f>IF(DZ331&gt;0,WORKDAY(DX331,10),"-")</f>
        <v>-</v>
      </c>
      <c r="EC331" s="14"/>
      <c r="ED331" s="14"/>
      <c r="EE331" s="205"/>
      <c r="EF331" s="41" t="str">
        <f>IF(ED331&gt;0,WORKDAY(EA331,10),"-")</f>
        <v>-</v>
      </c>
      <c r="EG331" s="41" t="str">
        <f>IF(ED331&gt;0,WORKDAY(EB331,10),"-")</f>
        <v>-</v>
      </c>
      <c r="EH331" s="14"/>
      <c r="EI331" s="14"/>
      <c r="EJ331" s="41" t="str">
        <f>IF(EI331&gt;0,WORKDAY(EF331,10),"-")</f>
        <v>-</v>
      </c>
      <c r="EK331" s="41" t="str">
        <f>IF(EI331&gt;0,WORKDAY(EG331,10),"-")</f>
        <v>-</v>
      </c>
      <c r="EL331" s="14"/>
      <c r="EM331" s="14"/>
      <c r="EN331" s="205"/>
      <c r="EO331" s="41" t="str">
        <f>IF(EM331&gt;0,WORKDAY(EJ331,10),"-")</f>
        <v>-</v>
      </c>
      <c r="EP331" s="41" t="str">
        <f>IF(EM331&gt;0,WORKDAY(EK331,10),"-")</f>
        <v>-</v>
      </c>
      <c r="EQ331" s="14"/>
      <c r="ER331" s="14"/>
      <c r="ES331" s="41" t="str">
        <f>IF(ER331&gt;0,WORKDAY(EO331,10),"-")</f>
        <v>-</v>
      </c>
      <c r="ET331" s="41" t="str">
        <f>IF(ER331&gt;0,WORKDAY(EP331,10),"-")</f>
        <v>-</v>
      </c>
      <c r="EU331" s="14"/>
      <c r="EV331" s="14"/>
      <c r="EW331" s="205"/>
      <c r="EX331" s="41" t="str">
        <f>IF(EV331&gt;0,WORKDAY(ES331,10),"-")</f>
        <v>-</v>
      </c>
      <c r="EY331" s="41" t="str">
        <f>IF(EV331&gt;0,WORKDAY(ET331,10),"-")</f>
        <v>-</v>
      </c>
      <c r="EZ331" s="14"/>
      <c r="FA331" s="14"/>
      <c r="FB331" s="41" t="str">
        <f>IF(FA331&gt;0,WORKDAY(EX331,10),"-")</f>
        <v>-</v>
      </c>
      <c r="FC331" s="41" t="str">
        <f>IF(FA331&gt;0,WORKDAY(EY331,10),"-")</f>
        <v>-</v>
      </c>
      <c r="FD331" s="14"/>
      <c r="FE331" s="14"/>
      <c r="FF331" s="295"/>
      <c r="FG331" s="41">
        <v>43598</v>
      </c>
      <c r="FH331" s="41">
        <f ca="1">IF(BK331&gt;0,IF(DH331&gt;0,WORKDAY(DG331,20),IF(CY331&gt;0,WORKDAY(CX331,30),IF(CT331&gt;0,WORKDAY(CS331,40),FG331))),"-")</f>
        <v>43598</v>
      </c>
      <c r="FI331" s="14"/>
      <c r="FJ331" s="14"/>
      <c r="FK331" s="41" t="str">
        <f>IF(FJ331&gt;0,WORKDAY(FG331,10),"-")</f>
        <v>-</v>
      </c>
      <c r="FL331" s="41" t="str">
        <f>IF(FJ331&gt;0,WORKDAY(FH331,10),"-")</f>
        <v>-</v>
      </c>
      <c r="FM331" s="14"/>
      <c r="FN331" s="14"/>
      <c r="FO331" s="143"/>
      <c r="FP331" s="41">
        <v>43598</v>
      </c>
      <c r="FQ331" s="41" t="str">
        <f>IF(BT331&gt;0,IF(DQ331&gt;0,WORKDAY(DP331,20),IF(DH331&gt;0,WORKDAY(DG331,30),IF(DC331&gt;0,WORKDAY(DB331,40),FP331))),"-")</f>
        <v>-</v>
      </c>
      <c r="FR331" s="14"/>
      <c r="FS331" s="14"/>
      <c r="FT331" s="41" t="str">
        <f>IF(FS331&gt;0,WORKDAY(FP331,10),"-")</f>
        <v>-</v>
      </c>
      <c r="FU331" s="41" t="str">
        <f>IF(FS331&gt;0,WORKDAY(FQ331,10),"-")</f>
        <v>-</v>
      </c>
      <c r="FV331" s="14"/>
      <c r="FW331" s="14"/>
      <c r="FX331" s="205"/>
      <c r="FY331" s="41">
        <v>43598</v>
      </c>
      <c r="FZ331" s="41" t="str">
        <f>IF(CC331&gt;0,IF(DZ331&gt;0,WORKDAY(DY331,20),IF(DQ331&gt;0,WORKDAY(DP331,30),IF(DL331&gt;0,WORKDAY(DK331,40),FY331))),"-")</f>
        <v>-</v>
      </c>
      <c r="GA331" s="14"/>
      <c r="GB331" s="14"/>
      <c r="GC331" s="41" t="str">
        <f>IF(GB331&gt;0,WORKDAY(FY331,10),"-")</f>
        <v>-</v>
      </c>
      <c r="GD331" s="41" t="str">
        <f>IF(GB331&gt;0,WORKDAY(FZ331,10),"-")</f>
        <v>-</v>
      </c>
      <c r="GE331" s="14"/>
      <c r="GF331" s="14"/>
      <c r="GG331" s="205"/>
      <c r="GH331" s="41"/>
      <c r="GI331" s="41"/>
      <c r="GJ331" s="14"/>
      <c r="GK331" s="14"/>
      <c r="GL331" s="41" t="str">
        <f>IF(GK331&gt;0,WORKDAY(GH331,10),"-")</f>
        <v>-</v>
      </c>
      <c r="GM331" s="41" t="str">
        <f>IF(GK331&gt;0,WORKDAY(GI331,10),"-")</f>
        <v>-</v>
      </c>
      <c r="GN331" s="14"/>
      <c r="GO331" s="14"/>
      <c r="GP331" s="228"/>
      <c r="GQ331" s="295"/>
      <c r="GR331" s="295"/>
      <c r="GS331" s="295"/>
      <c r="GT331" s="295"/>
      <c r="GU331" s="295"/>
      <c r="GV331" s="295"/>
      <c r="GW331" s="295"/>
      <c r="GX331" s="295"/>
      <c r="GY331" s="295"/>
      <c r="GZ331" s="147"/>
      <c r="HA331" s="143">
        <f t="shared" ca="1" si="258"/>
        <v>1</v>
      </c>
      <c r="HB331" s="44">
        <f t="shared" si="259"/>
        <v>0</v>
      </c>
      <c r="HC331" s="44">
        <f t="shared" ca="1" si="293"/>
        <v>2.5125628140703518E-3</v>
      </c>
      <c r="HD331" s="44">
        <f t="shared" si="261"/>
        <v>0</v>
      </c>
      <c r="HE331" s="44">
        <f t="shared" ca="1" si="262"/>
        <v>4.0650406504065045E-3</v>
      </c>
      <c r="HF331" s="44"/>
      <c r="HG331" s="44"/>
      <c r="HH331" s="261"/>
      <c r="HI331" s="14" t="str">
        <f t="shared" si="263"/>
        <v>не выпущено</v>
      </c>
      <c r="HJ331" s="41" t="str">
        <f t="shared" si="264"/>
        <v>-</v>
      </c>
      <c r="HK331" s="267" t="str">
        <f t="shared" si="265"/>
        <v>-</v>
      </c>
      <c r="HL331" s="268" t="str">
        <f t="shared" si="266"/>
        <v>-</v>
      </c>
      <c r="HM331" s="320">
        <v>1</v>
      </c>
      <c r="HN331" t="s">
        <v>853</v>
      </c>
      <c r="HO331" s="351" t="str">
        <f t="shared" si="267"/>
        <v>не выгружено A1</v>
      </c>
      <c r="HP331" s="351" t="str">
        <f t="shared" si="268"/>
        <v>не выгружено 00</v>
      </c>
      <c r="HQ331" s="351" t="str">
        <f t="shared" si="269"/>
        <v>не выгружено A1</v>
      </c>
      <c r="HR331" s="351" t="str">
        <f t="shared" si="270"/>
        <v>не выгружено A1</v>
      </c>
      <c r="HS331" s="351" t="b">
        <f t="shared" si="271"/>
        <v>0</v>
      </c>
      <c r="HT331" s="351" t="str">
        <f t="shared" si="272"/>
        <v>не выгружено A1</v>
      </c>
      <c r="HU331" s="351" t="str">
        <f t="shared" si="273"/>
        <v>не выгружено A1</v>
      </c>
      <c r="HV331" s="351" t="str">
        <f t="shared" si="274"/>
        <v>не выгружено A1</v>
      </c>
      <c r="HW331" s="351" t="str">
        <f t="shared" si="275"/>
        <v>не выгружено A1</v>
      </c>
      <c r="HX331" s="351" t="str">
        <f t="shared" si="276"/>
        <v>не выгружено A1</v>
      </c>
      <c r="HY331" s="364"/>
      <c r="HZ331" s="361" t="str">
        <f t="shared" si="277"/>
        <v>не выгружено</v>
      </c>
      <c r="IA331" s="361" t="str">
        <f t="shared" si="278"/>
        <v>A1</v>
      </c>
      <c r="IB331" s="361" t="str">
        <f t="shared" si="279"/>
        <v>не выгружено</v>
      </c>
      <c r="IC331" s="361" t="str">
        <f t="shared" si="280"/>
        <v>A1</v>
      </c>
      <c r="ID331" s="351" t="str">
        <f t="shared" si="281"/>
        <v>выгрузить A1</v>
      </c>
      <c r="IE331" s="351" t="s">
        <v>896</v>
      </c>
      <c r="IF331" s="356">
        <v>1</v>
      </c>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row>
    <row r="332" spans="1:287" s="1" customFormat="1" ht="42.75" customHeight="1">
      <c r="A332" s="15"/>
      <c r="B332" s="31" t="s">
        <v>164</v>
      </c>
      <c r="C332" s="31" t="s">
        <v>165</v>
      </c>
      <c r="D332" s="14"/>
      <c r="E332" s="14"/>
      <c r="F332" s="14"/>
      <c r="G332" s="14"/>
      <c r="H332" s="14" t="s">
        <v>723</v>
      </c>
      <c r="I332" s="14" t="s">
        <v>724</v>
      </c>
      <c r="J332" s="14"/>
      <c r="K332" s="14"/>
      <c r="L332" s="14"/>
      <c r="M332" s="14"/>
      <c r="N332" s="14"/>
      <c r="O332" s="14"/>
      <c r="P332" s="14" t="s">
        <v>413</v>
      </c>
      <c r="Q332" s="14" t="s">
        <v>414</v>
      </c>
      <c r="R332" s="14" t="s">
        <v>215</v>
      </c>
      <c r="S332" s="14" t="s">
        <v>670</v>
      </c>
      <c r="T332" s="14" t="s">
        <v>408</v>
      </c>
      <c r="U332" s="14" t="s">
        <v>166</v>
      </c>
      <c r="V332" s="14"/>
      <c r="W332" s="31" t="str">
        <f>CONCATENATE(X332,"-",Y332,"-",Z332,AA332,,AB332,"-",AC332)</f>
        <v>0-54-JSCP-4301</v>
      </c>
      <c r="X332" s="31">
        <v>0</v>
      </c>
      <c r="Y332" s="31">
        <v>54</v>
      </c>
      <c r="Z332" s="31" t="s">
        <v>337</v>
      </c>
      <c r="AA332" s="31" t="s">
        <v>343</v>
      </c>
      <c r="AB332" s="31"/>
      <c r="AC332" s="31" t="s">
        <v>782</v>
      </c>
      <c r="AD332" s="14"/>
      <c r="AE332" s="31">
        <v>3</v>
      </c>
      <c r="AF332" s="31" t="s">
        <v>200</v>
      </c>
      <c r="AG332" s="31" t="s">
        <v>173</v>
      </c>
      <c r="AH332" s="31" t="s">
        <v>164</v>
      </c>
      <c r="AI332" s="31" t="s">
        <v>660</v>
      </c>
      <c r="AJ332" s="14"/>
      <c r="AK332" s="14"/>
      <c r="AL332" s="14" t="s">
        <v>128</v>
      </c>
      <c r="AM332" s="14"/>
      <c r="AN332" s="14" t="s">
        <v>178</v>
      </c>
      <c r="AO332" s="14" t="str">
        <f>CONCATENATE("0055-",B332,"-",C332,"-","4",".",AE332,".",AF332,".",AG332,".",AH332,"-",AL332,".",AN332,"-",AI332)</f>
        <v>0055-CPC-GA1-4.3.0.00.CPC-ATH2.SB-3015</v>
      </c>
      <c r="AP332" s="14" t="str">
        <f>CONCATENATE("0055-",B332,"-",C332,"-","4",".",AE332,".",AF332,".",AG332,".",AH332,"-",AL332,"-",AN332,"-",AI332,"_",BD332,"_",U332)</f>
        <v>0055-CPC-GA1-4.3.0.00.CPC-ATH2-SB-3015_-_ER</v>
      </c>
      <c r="AQ332" s="21" t="s">
        <v>359</v>
      </c>
      <c r="AR332" s="21" t="s">
        <v>364</v>
      </c>
      <c r="AS332" s="21"/>
      <c r="AT332" s="21"/>
      <c r="AU332" s="21" t="s">
        <v>352</v>
      </c>
      <c r="AV332" s="21" t="s">
        <v>368</v>
      </c>
      <c r="AW332" s="21" t="str">
        <f>CONCATENATE(AQ332," ",AS332,CHAR(10),W332,CHAR(10),AU332)</f>
        <v>ESD matrix panel 
0-54-JSCP-4301
Electrical circuits</v>
      </c>
      <c r="AX332" s="21" t="str">
        <f>CONCATENATE(AR332," ",AT332,CHAR(10),W332,CHAR(10),AV332)</f>
        <v>Пульт экстренного останова 
0-54-JSCP-4301
Схема электрическая принципиальная</v>
      </c>
      <c r="AY332" s="14"/>
      <c r="AZ332" s="14"/>
      <c r="BA332" s="14" t="s">
        <v>600</v>
      </c>
      <c r="BB332" s="14" t="str">
        <f t="shared" si="286"/>
        <v>-</v>
      </c>
      <c r="BC332" s="14" t="str">
        <f t="shared" si="300"/>
        <v>-</v>
      </c>
      <c r="BD332" s="14" t="str">
        <f>BB332</f>
        <v>-</v>
      </c>
      <c r="BE332" s="14"/>
      <c r="BF332" s="14"/>
      <c r="BG332" s="20"/>
      <c r="BH332" s="14"/>
      <c r="BI332" s="14"/>
      <c r="BJ332" s="336">
        <v>44088</v>
      </c>
      <c r="BK332" s="336">
        <f ca="1">IF(BM332&gt;0,BL332,IF(BJ332&lt;TODAY(),TODAY()+10,BJ332))</f>
        <v>44113</v>
      </c>
      <c r="BL332" s="41"/>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336">
        <f>WORKDAY(BJ332,20)</f>
        <v>44116</v>
      </c>
      <c r="CR332" s="336" t="str">
        <f>IF(BM332&gt;0,WORKDAY(BK332,20),"-")</f>
        <v>-</v>
      </c>
      <c r="CS332" s="336"/>
      <c r="CT332" s="325"/>
      <c r="CU332" s="143"/>
      <c r="CV332" s="41">
        <f>WORKDAY(CQ332,10)</f>
        <v>44130</v>
      </c>
      <c r="CW332" s="41" t="str">
        <f>IF(CT332&gt;0,WORKDAY(CR332,10),"-")</f>
        <v>-</v>
      </c>
      <c r="CX332" s="14"/>
      <c r="CY332" s="14"/>
      <c r="CZ332" s="41" t="str">
        <f>IF(CY332&gt;0,WORKDAY(CV332,10),"-")</f>
        <v>-</v>
      </c>
      <c r="DA332" s="41" t="str">
        <f>IF(CY332&gt;0,WORKDAY(CW332,10),"-")</f>
        <v>-</v>
      </c>
      <c r="DB332" s="14"/>
      <c r="DC332" s="14"/>
      <c r="DD332" s="143"/>
      <c r="DE332" s="41" t="str">
        <f>IF(DC332&gt;0,WORKDAY(CZ332,10),"-")</f>
        <v>-</v>
      </c>
      <c r="DF332" s="41" t="str">
        <f>IF(DC332&gt;0,WORKDAY(DA332,10),"-")</f>
        <v>-</v>
      </c>
      <c r="DG332" s="14"/>
      <c r="DH332" s="14"/>
      <c r="DI332" s="41" t="str">
        <f>IF(DH332&gt;0,WORKDAY(DE332,10),"-")</f>
        <v>-</v>
      </c>
      <c r="DJ332" s="41" t="str">
        <f>IF(DH332&gt;0,WORKDAY(DF332,10),"-")</f>
        <v>-</v>
      </c>
      <c r="DK332" s="14"/>
      <c r="DL332" s="14"/>
      <c r="DM332" s="143"/>
      <c r="DN332" s="41" t="str">
        <f>IF(DL332&gt;0,WORKDAY(DI332,10),"-")</f>
        <v>-</v>
      </c>
      <c r="DO332" s="41" t="str">
        <f>IF(DL332&gt;0,WORKDAY(DJ332,10),"-")</f>
        <v>-</v>
      </c>
      <c r="DP332" s="14"/>
      <c r="DQ332" s="14"/>
      <c r="DR332" s="41" t="str">
        <f>IF(DQ332&gt;0,WORKDAY(DN332,10),"-")</f>
        <v>-</v>
      </c>
      <c r="DS332" s="41" t="str">
        <f>IF(DQ332&gt;0,WORKDAY(DO332,10),"-")</f>
        <v>-</v>
      </c>
      <c r="DT332" s="14"/>
      <c r="DU332" s="14"/>
      <c r="DV332" s="205"/>
      <c r="DW332" s="41" t="str">
        <f>IF(DU332&gt;0,WORKDAY(DR332,10),"-")</f>
        <v>-</v>
      </c>
      <c r="DX332" s="41" t="str">
        <f>IF(DU332&gt;0,WORKDAY(DS332,10),"-")</f>
        <v>-</v>
      </c>
      <c r="DY332" s="14"/>
      <c r="DZ332" s="14"/>
      <c r="EA332" s="41" t="str">
        <f>IF(DZ332&gt;0,WORKDAY(DW332,10),"-")</f>
        <v>-</v>
      </c>
      <c r="EB332" s="41" t="str">
        <f>IF(DZ332&gt;0,WORKDAY(DX332,10),"-")</f>
        <v>-</v>
      </c>
      <c r="EC332" s="14"/>
      <c r="ED332" s="14"/>
      <c r="EE332" s="205"/>
      <c r="EF332" s="41" t="str">
        <f>IF(ED332&gt;0,WORKDAY(EA332,10),"-")</f>
        <v>-</v>
      </c>
      <c r="EG332" s="41" t="str">
        <f>IF(ED332&gt;0,WORKDAY(EB332,10),"-")</f>
        <v>-</v>
      </c>
      <c r="EH332" s="14"/>
      <c r="EI332" s="14"/>
      <c r="EJ332" s="41" t="str">
        <f>IF(EI332&gt;0,WORKDAY(EF332,10),"-")</f>
        <v>-</v>
      </c>
      <c r="EK332" s="41" t="str">
        <f>IF(EI332&gt;0,WORKDAY(EG332,10),"-")</f>
        <v>-</v>
      </c>
      <c r="EL332" s="14"/>
      <c r="EM332" s="14"/>
      <c r="EN332" s="205"/>
      <c r="EO332" s="41" t="str">
        <f>IF(EM332&gt;0,WORKDAY(EJ332,10),"-")</f>
        <v>-</v>
      </c>
      <c r="EP332" s="41" t="str">
        <f>IF(EM332&gt;0,WORKDAY(EK332,10),"-")</f>
        <v>-</v>
      </c>
      <c r="EQ332" s="14"/>
      <c r="ER332" s="14"/>
      <c r="ES332" s="41" t="str">
        <f>IF(ER332&gt;0,WORKDAY(EO332,10),"-")</f>
        <v>-</v>
      </c>
      <c r="ET332" s="41" t="str">
        <f>IF(ER332&gt;0,WORKDAY(EP332,10),"-")</f>
        <v>-</v>
      </c>
      <c r="EU332" s="14"/>
      <c r="EV332" s="14"/>
      <c r="EW332" s="205"/>
      <c r="EX332" s="41" t="str">
        <f>IF(EV332&gt;0,WORKDAY(ES332,10),"-")</f>
        <v>-</v>
      </c>
      <c r="EY332" s="41" t="str">
        <f>IF(EV332&gt;0,WORKDAY(ET332,10),"-")</f>
        <v>-</v>
      </c>
      <c r="EZ332" s="14"/>
      <c r="FA332" s="14"/>
      <c r="FB332" s="41" t="str">
        <f>IF(FA332&gt;0,WORKDAY(EX332,10),"-")</f>
        <v>-</v>
      </c>
      <c r="FC332" s="41" t="str">
        <f>IF(FA332&gt;0,WORKDAY(EY332,10),"-")</f>
        <v>-</v>
      </c>
      <c r="FD332" s="14"/>
      <c r="FE332" s="14"/>
      <c r="FF332" s="295"/>
      <c r="FG332" s="41">
        <v>43598</v>
      </c>
      <c r="FH332" s="41">
        <f ca="1">IF(BK332&gt;0,IF(DH332&gt;0,WORKDAY(DG332,20),IF(CY332&gt;0,WORKDAY(CX332,30),IF(CT332&gt;0,WORKDAY(CS332,40),FG332))),"-")</f>
        <v>43598</v>
      </c>
      <c r="FI332" s="14"/>
      <c r="FJ332" s="14"/>
      <c r="FK332" s="41" t="str">
        <f>IF(FJ332&gt;0,WORKDAY(FG332,10),"-")</f>
        <v>-</v>
      </c>
      <c r="FL332" s="41" t="str">
        <f>IF(FJ332&gt;0,WORKDAY(FH332,10),"-")</f>
        <v>-</v>
      </c>
      <c r="FM332" s="14"/>
      <c r="FN332" s="14"/>
      <c r="FO332" s="143"/>
      <c r="FP332" s="41">
        <v>43598</v>
      </c>
      <c r="FQ332" s="41" t="str">
        <f>IF(BT332&gt;0,IF(DQ332&gt;0,WORKDAY(DP332,20),IF(DH332&gt;0,WORKDAY(DG332,30),IF(DC332&gt;0,WORKDAY(DB332,40),FP332))),"-")</f>
        <v>-</v>
      </c>
      <c r="FR332" s="14"/>
      <c r="FS332" s="14"/>
      <c r="FT332" s="41" t="str">
        <f>IF(FS332&gt;0,WORKDAY(FP332,10),"-")</f>
        <v>-</v>
      </c>
      <c r="FU332" s="41" t="str">
        <f>IF(FS332&gt;0,WORKDAY(FQ332,10),"-")</f>
        <v>-</v>
      </c>
      <c r="FV332" s="14"/>
      <c r="FW332" s="14"/>
      <c r="FX332" s="205"/>
      <c r="FY332" s="41">
        <v>43598</v>
      </c>
      <c r="FZ332" s="41" t="str">
        <f>IF(CC332&gt;0,IF(DZ332&gt;0,WORKDAY(DY332,20),IF(DQ332&gt;0,WORKDAY(DP332,30),IF(DL332&gt;0,WORKDAY(DK332,40),FY332))),"-")</f>
        <v>-</v>
      </c>
      <c r="GA332" s="14"/>
      <c r="GB332" s="14"/>
      <c r="GC332" s="41" t="str">
        <f>IF(GB332&gt;0,WORKDAY(FY332,10),"-")</f>
        <v>-</v>
      </c>
      <c r="GD332" s="41" t="str">
        <f>IF(GB332&gt;0,WORKDAY(FZ332,10),"-")</f>
        <v>-</v>
      </c>
      <c r="GE332" s="14"/>
      <c r="GF332" s="14"/>
      <c r="GG332" s="205"/>
      <c r="GH332" s="41"/>
      <c r="GI332" s="41"/>
      <c r="GJ332" s="14"/>
      <c r="GK332" s="14"/>
      <c r="GL332" s="41" t="str">
        <f>IF(GK332&gt;0,WORKDAY(GH332,10),"-")</f>
        <v>-</v>
      </c>
      <c r="GM332" s="41" t="str">
        <f>IF(GK332&gt;0,WORKDAY(GI332,10),"-")</f>
        <v>-</v>
      </c>
      <c r="GN332" s="14"/>
      <c r="GO332" s="14"/>
      <c r="GP332" s="228"/>
      <c r="GQ332" s="295"/>
      <c r="GR332" s="295"/>
      <c r="GS332" s="295"/>
      <c r="GT332" s="295"/>
      <c r="GU332" s="295"/>
      <c r="GV332" s="295"/>
      <c r="GW332" s="295"/>
      <c r="GX332" s="295"/>
      <c r="GY332" s="295"/>
      <c r="GZ332" s="147"/>
      <c r="HA332" s="143">
        <f t="shared" ca="1" si="258"/>
        <v>1</v>
      </c>
      <c r="HB332" s="44">
        <f t="shared" si="259"/>
        <v>0</v>
      </c>
      <c r="HC332" s="44">
        <f t="shared" ca="1" si="293"/>
        <v>2.5125628140703518E-3</v>
      </c>
      <c r="HD332" s="44">
        <f t="shared" si="261"/>
        <v>0</v>
      </c>
      <c r="HE332" s="44">
        <f t="shared" ca="1" si="262"/>
        <v>4.0650406504065045E-3</v>
      </c>
      <c r="HF332" s="44"/>
      <c r="HG332" s="44"/>
      <c r="HH332" s="261"/>
      <c r="HI332" s="14" t="str">
        <f t="shared" si="263"/>
        <v>не выпущено</v>
      </c>
      <c r="HJ332" s="41" t="str">
        <f t="shared" si="264"/>
        <v>-</v>
      </c>
      <c r="HK332" s="267" t="str">
        <f t="shared" si="265"/>
        <v>-</v>
      </c>
      <c r="HL332" s="268" t="str">
        <f t="shared" si="266"/>
        <v>-</v>
      </c>
      <c r="HM332" s="320">
        <v>1</v>
      </c>
      <c r="HN332" t="s">
        <v>853</v>
      </c>
      <c r="HO332" s="351" t="str">
        <f t="shared" si="267"/>
        <v>не выгружено A1</v>
      </c>
      <c r="HP332" s="351" t="str">
        <f t="shared" si="268"/>
        <v>не выгружено 00</v>
      </c>
      <c r="HQ332" s="351" t="str">
        <f t="shared" si="269"/>
        <v>не выгружено A1</v>
      </c>
      <c r="HR332" s="351" t="str">
        <f t="shared" si="270"/>
        <v>не выгружено A1</v>
      </c>
      <c r="HS332" s="351" t="b">
        <f t="shared" si="271"/>
        <v>0</v>
      </c>
      <c r="HT332" s="351" t="str">
        <f t="shared" si="272"/>
        <v>не выгружено A1</v>
      </c>
      <c r="HU332" s="351" t="str">
        <f t="shared" si="273"/>
        <v>не выгружено A1</v>
      </c>
      <c r="HV332" s="351" t="str">
        <f t="shared" si="274"/>
        <v>не выгружено A1</v>
      </c>
      <c r="HW332" s="351" t="str">
        <f t="shared" si="275"/>
        <v>не выгружено A1</v>
      </c>
      <c r="HX332" s="351" t="str">
        <f t="shared" si="276"/>
        <v>не выгружено A1</v>
      </c>
      <c r="HY332" s="364"/>
      <c r="HZ332" s="361" t="str">
        <f t="shared" si="277"/>
        <v>не выгружено</v>
      </c>
      <c r="IA332" s="361" t="str">
        <f t="shared" si="278"/>
        <v>A1</v>
      </c>
      <c r="IB332" s="361" t="str">
        <f t="shared" si="279"/>
        <v>не выгружено</v>
      </c>
      <c r="IC332" s="361" t="str">
        <f t="shared" si="280"/>
        <v>A1</v>
      </c>
      <c r="ID332" s="351" t="str">
        <f t="shared" si="281"/>
        <v>выгрузить A1</v>
      </c>
      <c r="IE332" s="351" t="s">
        <v>896</v>
      </c>
      <c r="IF332" s="356">
        <v>1</v>
      </c>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row>
    <row r="333" spans="1:287" s="1" customFormat="1" ht="42.75" customHeight="1">
      <c r="A333" s="15"/>
      <c r="B333" s="31" t="s">
        <v>164</v>
      </c>
      <c r="C333" s="31" t="s">
        <v>165</v>
      </c>
      <c r="D333" s="14"/>
      <c r="E333" s="14"/>
      <c r="F333" s="14"/>
      <c r="G333" s="14"/>
      <c r="H333" s="14" t="s">
        <v>723</v>
      </c>
      <c r="I333" s="14" t="s">
        <v>724</v>
      </c>
      <c r="J333" s="14"/>
      <c r="K333" s="14"/>
      <c r="L333" s="14"/>
      <c r="M333" s="14"/>
      <c r="N333" s="14"/>
      <c r="O333" s="14"/>
      <c r="P333" s="14" t="s">
        <v>413</v>
      </c>
      <c r="Q333" s="14" t="s">
        <v>414</v>
      </c>
      <c r="R333" s="14" t="s">
        <v>215</v>
      </c>
      <c r="S333" s="14" t="s">
        <v>670</v>
      </c>
      <c r="T333" s="14" t="s">
        <v>408</v>
      </c>
      <c r="U333" s="14" t="s">
        <v>166</v>
      </c>
      <c r="V333" s="14"/>
      <c r="W333" s="31" t="str">
        <f>CONCATENATE(X333,"-",Y333,"-",Z333,AA333,,AB333,"-",AC333)</f>
        <v>0-54-JSCP-4301</v>
      </c>
      <c r="X333" s="31">
        <v>0</v>
      </c>
      <c r="Y333" s="31">
        <v>54</v>
      </c>
      <c r="Z333" s="31" t="s">
        <v>337</v>
      </c>
      <c r="AA333" s="31" t="s">
        <v>343</v>
      </c>
      <c r="AB333" s="31"/>
      <c r="AC333" s="31" t="s">
        <v>782</v>
      </c>
      <c r="AD333" s="14"/>
      <c r="AE333" s="31">
        <v>3</v>
      </c>
      <c r="AF333" s="31" t="s">
        <v>200</v>
      </c>
      <c r="AG333" s="31" t="s">
        <v>173</v>
      </c>
      <c r="AH333" s="31" t="s">
        <v>164</v>
      </c>
      <c r="AI333" s="31" t="s">
        <v>660</v>
      </c>
      <c r="AJ333" s="14"/>
      <c r="AK333" s="14"/>
      <c r="AL333" s="14" t="s">
        <v>128</v>
      </c>
      <c r="AM333" s="14"/>
      <c r="AN333" s="14" t="s">
        <v>675</v>
      </c>
      <c r="AO333" s="14" t="str">
        <f>CONCATENATE("0055-",B333,"-",C333,"-","4",".",AE333,".",AF333,".",AG333,".",AH333,"-",AL333,".",AN333,"-",AI333)</f>
        <v>0055-CPC-GA1-4.3.0.00.CPC-ATH2.JH-3015</v>
      </c>
      <c r="AP333" s="14" t="str">
        <f>CONCATENATE("0055-",B333,"-",C333,"-","4",".",AE333,".",AF333,".",AG333,".",AH333,"-",AL333,"-",AN333,"-",AI333,"_",BD333,"_",U333)</f>
        <v>0055-CPC-GA1-4.3.0.00.CPC-ATH2-JH-3015_A1_ER</v>
      </c>
      <c r="AQ333" s="21" t="s">
        <v>359</v>
      </c>
      <c r="AR333" s="21" t="s">
        <v>364</v>
      </c>
      <c r="AS333" s="21"/>
      <c r="AT333" s="21"/>
      <c r="AU333" s="21" t="s">
        <v>315</v>
      </c>
      <c r="AV333" s="21" t="s">
        <v>316</v>
      </c>
      <c r="AW333" s="21" t="str">
        <f>CONCATENATE(AQ333," ",AS333,CHAR(10),W333,CHAR(10),AU333)</f>
        <v>ESD matrix panel 
0-54-JSCP-4301
Passport</v>
      </c>
      <c r="AX333" s="21" t="str">
        <f>CONCATENATE(AR333," ",AT333,CHAR(10),W333,CHAR(10),AV333)</f>
        <v>Пульт экстренного останова 
0-54-JSCP-4301
Паспорт</v>
      </c>
      <c r="AY333" s="14"/>
      <c r="AZ333" s="14" t="s">
        <v>798</v>
      </c>
      <c r="BA333" s="14" t="s">
        <v>600</v>
      </c>
      <c r="BB333" s="14" t="str">
        <f t="shared" si="286"/>
        <v>A1</v>
      </c>
      <c r="BC333" s="14" t="str">
        <f t="shared" si="300"/>
        <v>IFR</v>
      </c>
      <c r="BD333" s="14" t="str">
        <f>BB333</f>
        <v>A1</v>
      </c>
      <c r="BE333" s="14"/>
      <c r="BF333" s="14"/>
      <c r="BG333" s="20"/>
      <c r="BH333" s="14"/>
      <c r="BI333" s="14"/>
      <c r="BJ333" s="336">
        <v>44088</v>
      </c>
      <c r="BK333" s="336">
        <f ca="1">IF(BM333&gt;0,BL333,IF(BJ333&lt;TODAY(),TODAY()+10,BJ333))</f>
        <v>43997</v>
      </c>
      <c r="BL333" s="41">
        <v>43997</v>
      </c>
      <c r="BM333" s="14" t="s">
        <v>866</v>
      </c>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336">
        <f>WORKDAY(BJ333,20)</f>
        <v>44116</v>
      </c>
      <c r="CR333" s="336">
        <f ca="1">IF(BM333&gt;0,WORKDAY(BK333,20),"-")</f>
        <v>44025</v>
      </c>
      <c r="CS333" s="336">
        <v>44013</v>
      </c>
      <c r="CT333" s="325" t="s">
        <v>903</v>
      </c>
      <c r="CU333" s="143">
        <v>3</v>
      </c>
      <c r="CV333" s="41">
        <f>WORKDAY(CQ333,10)</f>
        <v>44130</v>
      </c>
      <c r="CW333" s="41">
        <f ca="1">IF(CT333&gt;0,WORKDAY(CR333,10),"-")</f>
        <v>44039</v>
      </c>
      <c r="CX333" s="14"/>
      <c r="CY333" s="14"/>
      <c r="CZ333" s="41" t="str">
        <f>IF(CY333&gt;0,WORKDAY(CV333,10),"-")</f>
        <v>-</v>
      </c>
      <c r="DA333" s="41" t="str">
        <f>IF(CY333&gt;0,WORKDAY(CW333,10),"-")</f>
        <v>-</v>
      </c>
      <c r="DB333" s="14"/>
      <c r="DC333" s="14"/>
      <c r="DD333" s="143"/>
      <c r="DE333" s="41" t="str">
        <f>IF(DC333&gt;0,WORKDAY(CZ333,10),"-")</f>
        <v>-</v>
      </c>
      <c r="DF333" s="41" t="str">
        <f>IF(DC333&gt;0,WORKDAY(DA333,10),"-")</f>
        <v>-</v>
      </c>
      <c r="DG333" s="14"/>
      <c r="DH333" s="14"/>
      <c r="DI333" s="41" t="str">
        <f>IF(DH333&gt;0,WORKDAY(DE333,10),"-")</f>
        <v>-</v>
      </c>
      <c r="DJ333" s="41" t="str">
        <f>IF(DH333&gt;0,WORKDAY(DF333,10),"-")</f>
        <v>-</v>
      </c>
      <c r="DK333" s="14"/>
      <c r="DL333" s="14"/>
      <c r="DM333" s="143"/>
      <c r="DN333" s="41" t="str">
        <f>IF(DL333&gt;0,WORKDAY(DI333,10),"-")</f>
        <v>-</v>
      </c>
      <c r="DO333" s="41" t="str">
        <f>IF(DL333&gt;0,WORKDAY(DJ333,10),"-")</f>
        <v>-</v>
      </c>
      <c r="DP333" s="14"/>
      <c r="DQ333" s="14"/>
      <c r="DR333" s="41" t="str">
        <f>IF(DQ333&gt;0,WORKDAY(DN333,10),"-")</f>
        <v>-</v>
      </c>
      <c r="DS333" s="41" t="str">
        <f>IF(DQ333&gt;0,WORKDAY(DO333,10),"-")</f>
        <v>-</v>
      </c>
      <c r="DT333" s="14"/>
      <c r="DU333" s="14"/>
      <c r="DV333" s="205"/>
      <c r="DW333" s="41" t="str">
        <f>IF(DU333&gt;0,WORKDAY(DR333,10),"-")</f>
        <v>-</v>
      </c>
      <c r="DX333" s="41" t="str">
        <f>IF(DU333&gt;0,WORKDAY(DS333,10),"-")</f>
        <v>-</v>
      </c>
      <c r="DY333" s="14"/>
      <c r="DZ333" s="14"/>
      <c r="EA333" s="41" t="str">
        <f>IF(DZ333&gt;0,WORKDAY(DW333,10),"-")</f>
        <v>-</v>
      </c>
      <c r="EB333" s="41" t="str">
        <f>IF(DZ333&gt;0,WORKDAY(DX333,10),"-")</f>
        <v>-</v>
      </c>
      <c r="EC333" s="14"/>
      <c r="ED333" s="14"/>
      <c r="EE333" s="205"/>
      <c r="EF333" s="41" t="str">
        <f>IF(ED333&gt;0,WORKDAY(EA333,10),"-")</f>
        <v>-</v>
      </c>
      <c r="EG333" s="41" t="str">
        <f>IF(ED333&gt;0,WORKDAY(EB333,10),"-")</f>
        <v>-</v>
      </c>
      <c r="EH333" s="14"/>
      <c r="EI333" s="14"/>
      <c r="EJ333" s="41" t="str">
        <f>IF(EI333&gt;0,WORKDAY(EF333,10),"-")</f>
        <v>-</v>
      </c>
      <c r="EK333" s="41" t="str">
        <f>IF(EI333&gt;0,WORKDAY(EG333,10),"-")</f>
        <v>-</v>
      </c>
      <c r="EL333" s="14"/>
      <c r="EM333" s="14"/>
      <c r="EN333" s="205"/>
      <c r="EO333" s="41" t="str">
        <f>IF(EM333&gt;0,WORKDAY(EJ333,10),"-")</f>
        <v>-</v>
      </c>
      <c r="EP333" s="41" t="str">
        <f>IF(EM333&gt;0,WORKDAY(EK333,10),"-")</f>
        <v>-</v>
      </c>
      <c r="EQ333" s="14"/>
      <c r="ER333" s="14"/>
      <c r="ES333" s="41" t="str">
        <f>IF(ER333&gt;0,WORKDAY(EO333,10),"-")</f>
        <v>-</v>
      </c>
      <c r="ET333" s="41" t="str">
        <f>IF(ER333&gt;0,WORKDAY(EP333,10),"-")</f>
        <v>-</v>
      </c>
      <c r="EU333" s="14"/>
      <c r="EV333" s="14"/>
      <c r="EW333" s="205"/>
      <c r="EX333" s="41" t="str">
        <f>IF(EV333&gt;0,WORKDAY(ES333,10),"-")</f>
        <v>-</v>
      </c>
      <c r="EY333" s="41" t="str">
        <f>IF(EV333&gt;0,WORKDAY(ET333,10),"-")</f>
        <v>-</v>
      </c>
      <c r="EZ333" s="14"/>
      <c r="FA333" s="14"/>
      <c r="FB333" s="41" t="str">
        <f>IF(FA333&gt;0,WORKDAY(EX333,10),"-")</f>
        <v>-</v>
      </c>
      <c r="FC333" s="41" t="str">
        <f>IF(FA333&gt;0,WORKDAY(EY333,10),"-")</f>
        <v>-</v>
      </c>
      <c r="FD333" s="14"/>
      <c r="FE333" s="14"/>
      <c r="FF333" s="295"/>
      <c r="FG333" s="41">
        <v>43598</v>
      </c>
      <c r="FH333" s="41">
        <f ca="1">IF(BK333&gt;0,IF(DH333&gt;0,WORKDAY(DG333,20),IF(CY333&gt;0,WORKDAY(CX333,30),IF(CT333&gt;0,WORKDAY(CS333,40),FG333))),"-")</f>
        <v>44069</v>
      </c>
      <c r="FI333" s="14"/>
      <c r="FJ333" s="14"/>
      <c r="FK333" s="41" t="str">
        <f>IF(FJ333&gt;0,WORKDAY(FG333,10),"-")</f>
        <v>-</v>
      </c>
      <c r="FL333" s="41" t="str">
        <f>IF(FJ333&gt;0,WORKDAY(FH333,10),"-")</f>
        <v>-</v>
      </c>
      <c r="FM333" s="14"/>
      <c r="FN333" s="14"/>
      <c r="FO333" s="143"/>
      <c r="FP333" s="41">
        <v>43598</v>
      </c>
      <c r="FQ333" s="41" t="str">
        <f>IF(BT333&gt;0,IF(DQ333&gt;0,WORKDAY(DP333,20),IF(DH333&gt;0,WORKDAY(DG333,30),IF(DC333&gt;0,WORKDAY(DB333,40),FP333))),"-")</f>
        <v>-</v>
      </c>
      <c r="FR333" s="14"/>
      <c r="FS333" s="14"/>
      <c r="FT333" s="41" t="str">
        <f>IF(FS333&gt;0,WORKDAY(FP333,10),"-")</f>
        <v>-</v>
      </c>
      <c r="FU333" s="41" t="str">
        <f>IF(FS333&gt;0,WORKDAY(FQ333,10),"-")</f>
        <v>-</v>
      </c>
      <c r="FV333" s="14"/>
      <c r="FW333" s="14"/>
      <c r="FX333" s="205"/>
      <c r="FY333" s="41">
        <v>43598</v>
      </c>
      <c r="FZ333" s="41" t="str">
        <f>IF(CC333&gt;0,IF(DZ333&gt;0,WORKDAY(DY333,20),IF(DQ333&gt;0,WORKDAY(DP333,30),IF(DL333&gt;0,WORKDAY(DK333,40),FY333))),"-")</f>
        <v>-</v>
      </c>
      <c r="GA333" s="14"/>
      <c r="GB333" s="14"/>
      <c r="GC333" s="41" t="str">
        <f>IF(GB333&gt;0,WORKDAY(FY333,10),"-")</f>
        <v>-</v>
      </c>
      <c r="GD333" s="41" t="str">
        <f>IF(GB333&gt;0,WORKDAY(FZ333,10),"-")</f>
        <v>-</v>
      </c>
      <c r="GE333" s="14"/>
      <c r="GF333" s="14"/>
      <c r="GG333" s="205"/>
      <c r="GH333" s="41"/>
      <c r="GI333" s="41"/>
      <c r="GJ333" s="14"/>
      <c r="GK333" s="14"/>
      <c r="GL333" s="41" t="str">
        <f>IF(GK333&gt;0,WORKDAY(GH333,10),"-")</f>
        <v>-</v>
      </c>
      <c r="GM333" s="41" t="str">
        <f>IF(GK333&gt;0,WORKDAY(GI333,10),"-")</f>
        <v>-</v>
      </c>
      <c r="GN333" s="14"/>
      <c r="GO333" s="14"/>
      <c r="GP333" s="228"/>
      <c r="GQ333" s="295"/>
      <c r="GR333" s="295"/>
      <c r="GS333" s="295"/>
      <c r="GT333" s="295"/>
      <c r="GU333" s="295"/>
      <c r="GV333" s="295"/>
      <c r="GW333" s="295"/>
      <c r="GX333" s="295"/>
      <c r="GY333" s="295"/>
      <c r="GZ333" s="147"/>
      <c r="HA333" s="143">
        <f t="shared" ca="1" si="258"/>
        <v>1</v>
      </c>
      <c r="HB333" s="44">
        <f t="shared" ca="1" si="259"/>
        <v>1.3819095477386936E-3</v>
      </c>
      <c r="HC333" s="44">
        <f t="shared" ca="1" si="293"/>
        <v>2.5125628140703518E-3</v>
      </c>
      <c r="HD333" s="44">
        <f t="shared" ca="1" si="261"/>
        <v>2.2357723577235778E-3</v>
      </c>
      <c r="HE333" s="44">
        <f t="shared" ca="1" si="262"/>
        <v>4.0650406504065045E-3</v>
      </c>
      <c r="HF333" s="44"/>
      <c r="HG333" s="44"/>
      <c r="HH333" s="261"/>
      <c r="HI333" s="14" t="str">
        <f t="shared" si="263"/>
        <v>GA</v>
      </c>
      <c r="HJ333" s="41">
        <f t="shared" si="264"/>
        <v>43997</v>
      </c>
      <c r="HK333" s="267" t="str">
        <f t="shared" si="265"/>
        <v>A1</v>
      </c>
      <c r="HL333" s="268" t="str">
        <f t="shared" si="266"/>
        <v>0055-P2-GA1-CPC-TRM-00509</v>
      </c>
      <c r="HM333" s="320">
        <v>1</v>
      </c>
      <c r="HN333" t="s">
        <v>853</v>
      </c>
      <c r="HO333" s="351">
        <f t="shared" si="267"/>
        <v>3</v>
      </c>
      <c r="HP333" s="351" t="str">
        <f t="shared" si="268"/>
        <v>не выгружено 00</v>
      </c>
      <c r="HQ333" s="351" t="str">
        <f t="shared" si="269"/>
        <v>выгружено A1</v>
      </c>
      <c r="HR333" s="351">
        <f t="shared" si="270"/>
        <v>3</v>
      </c>
      <c r="HS333" s="351" t="str">
        <f t="shared" si="271"/>
        <v>Устранить замечания</v>
      </c>
      <c r="HT333" s="351" t="str">
        <f t="shared" si="272"/>
        <v>Устранить замечания</v>
      </c>
      <c r="HU333" s="351" t="str">
        <f t="shared" si="273"/>
        <v>0055-P2-CPC-GA1-TRM-00396</v>
      </c>
      <c r="HV333" s="351">
        <f t="shared" si="274"/>
        <v>43997</v>
      </c>
      <c r="HW333" s="351" t="str">
        <f t="shared" si="275"/>
        <v>0055-P2-CPC-GA1-TRM-00396</v>
      </c>
      <c r="HX333" s="351">
        <f t="shared" si="276"/>
        <v>44013</v>
      </c>
      <c r="HY333" s="364"/>
      <c r="HZ333" s="361" t="str">
        <f t="shared" si="277"/>
        <v>выгружено</v>
      </c>
      <c r="IA333" s="361" t="str">
        <f t="shared" si="278"/>
        <v>A1</v>
      </c>
      <c r="IB333" s="361">
        <f t="shared" si="279"/>
        <v>3</v>
      </c>
      <c r="IC333" s="361">
        <f t="shared" si="280"/>
        <v>3</v>
      </c>
      <c r="ID333" s="351" t="str">
        <f t="shared" si="281"/>
        <v>1</v>
      </c>
      <c r="IE333" s="351" t="s">
        <v>894</v>
      </c>
      <c r="IF333" s="356">
        <v>1</v>
      </c>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row>
    <row r="334" spans="1:287" s="1" customFormat="1" ht="58.5" customHeight="1">
      <c r="A334" s="15"/>
      <c r="B334" s="32"/>
      <c r="C334" s="32"/>
      <c r="D334" s="26"/>
      <c r="E334" s="26"/>
      <c r="F334" s="26"/>
      <c r="G334" s="26"/>
      <c r="H334" s="26"/>
      <c r="I334" s="26"/>
      <c r="J334" s="26"/>
      <c r="K334" s="26"/>
      <c r="L334" s="26"/>
      <c r="M334" s="26"/>
      <c r="N334" s="26"/>
      <c r="O334" s="26"/>
      <c r="P334" s="26"/>
      <c r="Q334" s="26"/>
      <c r="R334" s="26"/>
      <c r="S334" s="26"/>
      <c r="T334" s="26"/>
      <c r="U334" s="26"/>
      <c r="V334" s="26"/>
      <c r="W334" s="32"/>
      <c r="X334" s="32"/>
      <c r="Y334" s="32"/>
      <c r="Z334" s="32"/>
      <c r="AA334" s="32"/>
      <c r="AB334" s="32"/>
      <c r="AC334" s="32"/>
      <c r="AD334" s="26"/>
      <c r="AE334" s="32"/>
      <c r="AF334" s="32"/>
      <c r="AG334" s="32"/>
      <c r="AH334" s="32"/>
      <c r="AI334" s="32"/>
      <c r="AJ334" s="26"/>
      <c r="AK334" s="26"/>
      <c r="AL334" s="26"/>
      <c r="AM334" s="26"/>
      <c r="AN334" s="26"/>
      <c r="AO334" s="26"/>
      <c r="AP334" s="26"/>
      <c r="AQ334" s="162" t="s">
        <v>788</v>
      </c>
      <c r="AR334" s="162" t="s">
        <v>789</v>
      </c>
      <c r="AS334" s="162"/>
      <c r="AT334" s="162"/>
      <c r="AU334" s="162" t="s">
        <v>790</v>
      </c>
      <c r="AV334" s="162" t="s">
        <v>791</v>
      </c>
      <c r="AW334" s="162" t="s">
        <v>790</v>
      </c>
      <c r="AX334" s="162" t="s">
        <v>791</v>
      </c>
      <c r="AY334" s="26"/>
      <c r="AZ334" s="26"/>
      <c r="BA334" s="26"/>
      <c r="BB334" s="26"/>
      <c r="BC334" s="26"/>
      <c r="BD334" s="26"/>
      <c r="BE334" s="26"/>
      <c r="BF334" s="26"/>
      <c r="BG334" s="26"/>
      <c r="BH334" s="26"/>
      <c r="BI334" s="26"/>
      <c r="BJ334" s="341"/>
      <c r="BK334" s="341"/>
      <c r="BL334" s="163"/>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338"/>
      <c r="CR334" s="338"/>
      <c r="CS334" s="338"/>
      <c r="CT334" s="326"/>
      <c r="CU334" s="219"/>
      <c r="CV334" s="26"/>
      <c r="CW334" s="26"/>
      <c r="CX334" s="26"/>
      <c r="CY334" s="26"/>
      <c r="CZ334" s="26"/>
      <c r="DA334" s="26"/>
      <c r="DB334" s="26"/>
      <c r="DC334" s="26"/>
      <c r="DD334" s="219"/>
      <c r="DE334" s="26"/>
      <c r="DF334" s="26"/>
      <c r="DG334" s="26"/>
      <c r="DH334" s="26"/>
      <c r="DI334" s="26"/>
      <c r="DJ334" s="26"/>
      <c r="DK334" s="26"/>
      <c r="DL334" s="26"/>
      <c r="DM334" s="219"/>
      <c r="DN334" s="26"/>
      <c r="DO334" s="26"/>
      <c r="DP334" s="26"/>
      <c r="DQ334" s="26"/>
      <c r="DR334" s="26"/>
      <c r="DS334" s="26"/>
      <c r="DT334" s="26"/>
      <c r="DU334" s="26"/>
      <c r="DV334" s="229"/>
      <c r="DW334" s="26"/>
      <c r="DX334" s="26"/>
      <c r="DY334" s="26"/>
      <c r="DZ334" s="26"/>
      <c r="EA334" s="26"/>
      <c r="EB334" s="26"/>
      <c r="EC334" s="26"/>
      <c r="ED334" s="26"/>
      <c r="EE334" s="229"/>
      <c r="EF334" s="26"/>
      <c r="EG334" s="26"/>
      <c r="EH334" s="26"/>
      <c r="EI334" s="26"/>
      <c r="EJ334" s="26"/>
      <c r="EK334" s="26"/>
      <c r="EL334" s="26"/>
      <c r="EM334" s="26"/>
      <c r="EN334" s="229"/>
      <c r="EO334" s="26"/>
      <c r="EP334" s="26"/>
      <c r="EQ334" s="26"/>
      <c r="ER334" s="26"/>
      <c r="ES334" s="26"/>
      <c r="ET334" s="26"/>
      <c r="EU334" s="26"/>
      <c r="EV334" s="26"/>
      <c r="EW334" s="229"/>
      <c r="EX334" s="26"/>
      <c r="EY334" s="26"/>
      <c r="EZ334" s="26"/>
      <c r="FA334" s="26"/>
      <c r="FB334" s="26"/>
      <c r="FC334" s="26"/>
      <c r="FD334" s="26"/>
      <c r="FE334" s="26"/>
      <c r="FF334" s="229"/>
      <c r="FG334" s="163" t="s">
        <v>385</v>
      </c>
      <c r="FH334" s="163" t="str">
        <f t="shared" ref="FH334" si="301">IF(BK334&gt;0,IF(DH334&gt;0,WORKDAY(DG334,20),IF(CY334&gt;0,WORKDAY(CX334,30),IF(CT334&gt;0,WORKDAY(CS334,40),FG334))),"-")</f>
        <v>-</v>
      </c>
      <c r="FI334" s="26"/>
      <c r="FJ334" s="26"/>
      <c r="FK334" s="26"/>
      <c r="FL334" s="26"/>
      <c r="FM334" s="26"/>
      <c r="FN334" s="26"/>
      <c r="FO334" s="219"/>
      <c r="FP334" s="163" t="s">
        <v>385</v>
      </c>
      <c r="FQ334" s="163" t="str">
        <f t="shared" ref="FQ334" si="302">IF(BT334&gt;0,IF(DQ334&gt;0,WORKDAY(DP334,20),IF(DH334&gt;0,WORKDAY(DG334,30),IF(DC334&gt;0,WORKDAY(DB334,40),FP334))),"-")</f>
        <v>-</v>
      </c>
      <c r="FR334" s="26"/>
      <c r="FS334" s="26"/>
      <c r="FT334" s="26"/>
      <c r="FU334" s="26"/>
      <c r="FV334" s="26"/>
      <c r="FW334" s="26"/>
      <c r="FX334" s="229"/>
      <c r="FY334" s="163" t="s">
        <v>385</v>
      </c>
      <c r="FZ334" s="163" t="str">
        <f t="shared" ref="FZ334" si="303">IF(CC334&gt;0,IF(DZ334&gt;0,WORKDAY(DY334,20),IF(DQ334&gt;0,WORKDAY(DP334,30),IF(DL334&gt;0,WORKDAY(DK334,40),FY334))),"-")</f>
        <v>-</v>
      </c>
      <c r="GA334" s="26"/>
      <c r="GB334" s="26"/>
      <c r="GC334" s="26"/>
      <c r="GD334" s="26"/>
      <c r="GE334" s="26"/>
      <c r="GF334" s="26"/>
      <c r="GG334" s="229"/>
      <c r="GH334" s="163"/>
      <c r="GI334" s="163"/>
      <c r="GJ334" s="26"/>
      <c r="GK334" s="26"/>
      <c r="GL334" s="26"/>
      <c r="GM334" s="26"/>
      <c r="GN334" s="26"/>
      <c r="GO334" s="26"/>
      <c r="GP334" s="229"/>
      <c r="GQ334" s="229"/>
      <c r="GR334" s="229"/>
      <c r="GS334" s="229"/>
      <c r="GT334" s="229"/>
      <c r="GU334" s="229"/>
      <c r="GV334" s="229"/>
      <c r="GW334" s="229"/>
      <c r="GX334" s="229"/>
      <c r="GY334" s="229"/>
      <c r="GZ334" s="229"/>
      <c r="HA334" s="143">
        <f t="shared" si="258"/>
        <v>0</v>
      </c>
      <c r="HB334" s="44">
        <f t="shared" si="259"/>
        <v>0</v>
      </c>
      <c r="HC334" s="164">
        <f t="shared" si="293"/>
        <v>0</v>
      </c>
      <c r="HD334" s="44">
        <f t="shared" si="261"/>
        <v>0</v>
      </c>
      <c r="HE334" s="44">
        <f t="shared" si="262"/>
        <v>0</v>
      </c>
      <c r="HF334" s="164"/>
      <c r="HG334" s="26"/>
      <c r="HH334" s="262"/>
      <c r="HI334" s="14" t="str">
        <f t="shared" si="263"/>
        <v>не выпущено</v>
      </c>
      <c r="HJ334" s="41" t="str">
        <f t="shared" si="264"/>
        <v>-</v>
      </c>
      <c r="HK334" s="267" t="str">
        <f t="shared" si="265"/>
        <v>-</v>
      </c>
      <c r="HL334" s="268" t="str">
        <f t="shared" si="266"/>
        <v>-</v>
      </c>
      <c r="HM334" s="320">
        <v>1</v>
      </c>
      <c r="HN334"/>
      <c r="HO334" s="351" t="str">
        <f t="shared" si="267"/>
        <v>---/---</v>
      </c>
      <c r="HP334" s="351" t="str">
        <f t="shared" si="268"/>
        <v>---/---</v>
      </c>
      <c r="HQ334" s="351" t="str">
        <f t="shared" si="269"/>
        <v>---/---</v>
      </c>
      <c r="HR334" s="351" t="str">
        <f t="shared" si="270"/>
        <v>---/---</v>
      </c>
      <c r="HS334" s="351" t="b">
        <f t="shared" si="271"/>
        <v>0</v>
      </c>
      <c r="HT334" s="351" t="str">
        <f t="shared" si="272"/>
        <v>---/---</v>
      </c>
      <c r="HU334" s="351" t="str">
        <f t="shared" si="273"/>
        <v>---/---</v>
      </c>
      <c r="HV334" s="351" t="str">
        <f t="shared" si="274"/>
        <v>---/---</v>
      </c>
      <c r="HW334" s="351" t="str">
        <f t="shared" si="275"/>
        <v>---/---</v>
      </c>
      <c r="HX334" s="351" t="str">
        <f t="shared" si="276"/>
        <v>---/---</v>
      </c>
      <c r="HY334" s="364"/>
      <c r="HZ334" s="361" t="str">
        <f t="shared" si="277"/>
        <v>---/---</v>
      </c>
      <c r="IA334" s="361" t="str">
        <f t="shared" si="278"/>
        <v>---/---</v>
      </c>
      <c r="IB334" s="361" t="str">
        <f t="shared" si="279"/>
        <v>---/---</v>
      </c>
      <c r="IC334" s="361" t="str">
        <f t="shared" si="280"/>
        <v>---/---</v>
      </c>
      <c r="ID334" s="351" t="str">
        <f t="shared" si="281"/>
        <v>---/---</v>
      </c>
      <c r="IE334" s="351" t="s">
        <v>897</v>
      </c>
      <c r="IF334" s="356"/>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row>
    <row r="335" spans="1:287" s="1" customFormat="1" ht="42.75" customHeight="1">
      <c r="A335" s="15"/>
      <c r="B335" s="31" t="s">
        <v>164</v>
      </c>
      <c r="C335" s="31" t="s">
        <v>165</v>
      </c>
      <c r="D335" s="14"/>
      <c r="E335" s="14"/>
      <c r="F335" s="14"/>
      <c r="G335" s="14"/>
      <c r="H335" s="14" t="s">
        <v>723</v>
      </c>
      <c r="I335" s="14" t="s">
        <v>724</v>
      </c>
      <c r="J335" s="14"/>
      <c r="K335" s="14"/>
      <c r="L335" s="14"/>
      <c r="M335" s="14"/>
      <c r="N335" s="14"/>
      <c r="O335" s="14"/>
      <c r="P335" s="14" t="s">
        <v>413</v>
      </c>
      <c r="Q335" s="14" t="s">
        <v>414</v>
      </c>
      <c r="R335" s="14" t="s">
        <v>212</v>
      </c>
      <c r="S335" s="14" t="s">
        <v>397</v>
      </c>
      <c r="T335" s="14" t="s">
        <v>398</v>
      </c>
      <c r="U335" s="14" t="s">
        <v>166</v>
      </c>
      <c r="V335" s="14"/>
      <c r="W335" s="31" t="str">
        <f>CONCATENATE(X335,"-",Y335,"-",Z335,AA335,,AB335,"-",AC335)</f>
        <v>0-54-JDCD-4101</v>
      </c>
      <c r="X335" s="31" t="s">
        <v>200</v>
      </c>
      <c r="Y335" s="31" t="s">
        <v>674</v>
      </c>
      <c r="Z335" s="31" t="s">
        <v>330</v>
      </c>
      <c r="AA335" s="31" t="s">
        <v>336</v>
      </c>
      <c r="AB335" s="31"/>
      <c r="AC335" s="31" t="s">
        <v>785</v>
      </c>
      <c r="AD335" s="14"/>
      <c r="AE335" s="31">
        <v>3</v>
      </c>
      <c r="AF335" s="31" t="s">
        <v>200</v>
      </c>
      <c r="AG335" s="31" t="s">
        <v>173</v>
      </c>
      <c r="AH335" s="31" t="s">
        <v>164</v>
      </c>
      <c r="AI335" s="335" t="s">
        <v>868</v>
      </c>
      <c r="AJ335" s="14"/>
      <c r="AK335" s="14"/>
      <c r="AL335" s="14" t="s">
        <v>127</v>
      </c>
      <c r="AM335" s="14"/>
      <c r="AN335" s="14" t="s">
        <v>675</v>
      </c>
      <c r="AO335" s="14" t="str">
        <f>CONCATENATE("0055-",B335,"-",C335,"-","4",".",AE335,".",AF335,".",AG335,".",AH335,"-",AL335,".",AN335,"-",AI335)</f>
        <v>0055-CPC-GA1-4.3.0.00.CPC-ATH1.JH-1111</v>
      </c>
      <c r="AP335" s="14" t="str">
        <f>CONCATENATE("0055-",B335,"-",C335,"-","4",".",AE335,".",AF335,".",AG335,".",AH335,"-",AL335,"-",AN335,"-",AI335,"_",BD335,"_",U335)</f>
        <v>0055-CPC-GA1-4.3.0.00.CPC-ATH1-JH-1111_A1_ER</v>
      </c>
      <c r="AQ335" s="21" t="s">
        <v>358</v>
      </c>
      <c r="AR335" s="21" t="s">
        <v>363</v>
      </c>
      <c r="AS335" s="21"/>
      <c r="AT335" s="21"/>
      <c r="AU335" s="21" t="s">
        <v>315</v>
      </c>
      <c r="AV335" s="21" t="s">
        <v>316</v>
      </c>
      <c r="AW335" s="21" t="str">
        <f>CONCATENATE(AQ335," ",AS335,CHAR(10),W335,CHAR(10),AU335)</f>
        <v>Operator console 
0-54-JDCD-4101
Passport</v>
      </c>
      <c r="AX335" s="21" t="str">
        <f>CONCATENATE(AR335," ",AT335,CHAR(10),W335,CHAR(10),AV335)</f>
        <v>Пульт оператора 
0-54-JDCD-4101
Паспорт</v>
      </c>
      <c r="AY335" s="14"/>
      <c r="AZ335" s="14" t="s">
        <v>798</v>
      </c>
      <c r="BA335" s="14" t="s">
        <v>600</v>
      </c>
      <c r="BB335" s="14" t="str">
        <f t="shared" si="286"/>
        <v>A1</v>
      </c>
      <c r="BC335" s="14" t="str">
        <f t="shared" ref="BC335" si="304">IF(OR(BB335="A1",BB335="B1",BB335="C1",BB335="D1",BB335="E1",BB335="F1",BB335="G1",BB335="H1"),"IFR",IF(OR(BB335="00",BB335="01",BB335="02",BB335="03",BB335="04",BB335="05"),"IFU","-"))</f>
        <v>IFR</v>
      </c>
      <c r="BD335" s="14" t="str">
        <f>BB335</f>
        <v>A1</v>
      </c>
      <c r="BE335" s="14"/>
      <c r="BF335" s="14"/>
      <c r="BG335" s="20"/>
      <c r="BH335" s="14"/>
      <c r="BI335" s="14"/>
      <c r="BJ335" s="336">
        <v>44088</v>
      </c>
      <c r="BK335" s="336">
        <f ca="1">IF(BM335&gt;0,BL335,IF(BJ335&lt;TODAY(),TODAY()+10,BJ335))</f>
        <v>43997</v>
      </c>
      <c r="BL335" s="41">
        <v>43997</v>
      </c>
      <c r="BM335" s="14" t="s">
        <v>866</v>
      </c>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336">
        <f>WORKDAY(BJ335,20)</f>
        <v>44116</v>
      </c>
      <c r="CR335" s="336">
        <f ca="1">IF(BM335&gt;0,WORKDAY(BK335,20),"-")</f>
        <v>44025</v>
      </c>
      <c r="CS335" s="41">
        <v>44013</v>
      </c>
      <c r="CT335" s="325" t="s">
        <v>903</v>
      </c>
      <c r="CU335" s="143">
        <v>3</v>
      </c>
      <c r="CV335" s="41">
        <f>WORKDAY(CQ335,10)</f>
        <v>44130</v>
      </c>
      <c r="CW335" s="41">
        <f ca="1">IF(CT335&gt;0,WORKDAY(CR335,10),"-")</f>
        <v>44039</v>
      </c>
      <c r="CX335" s="14"/>
      <c r="CY335" s="14"/>
      <c r="CZ335" s="41" t="str">
        <f>IF(CY335&gt;0,WORKDAY(CV335,10),"-")</f>
        <v>-</v>
      </c>
      <c r="DA335" s="41" t="str">
        <f>IF(CY335&gt;0,WORKDAY(CW335,10),"-")</f>
        <v>-</v>
      </c>
      <c r="DB335" s="14"/>
      <c r="DC335" s="14"/>
      <c r="DD335" s="143"/>
      <c r="DE335" s="41" t="str">
        <f>IF(DC335&gt;0,WORKDAY(CZ335,10),"-")</f>
        <v>-</v>
      </c>
      <c r="DF335" s="41" t="str">
        <f>IF(DC335&gt;0,WORKDAY(DA335,10),"-")</f>
        <v>-</v>
      </c>
      <c r="DG335" s="14"/>
      <c r="DH335" s="14"/>
      <c r="DI335" s="41" t="str">
        <f>IF(DH335&gt;0,WORKDAY(DE335,10),"-")</f>
        <v>-</v>
      </c>
      <c r="DJ335" s="41" t="str">
        <f>IF(DH335&gt;0,WORKDAY(DF335,10),"-")</f>
        <v>-</v>
      </c>
      <c r="DK335" s="14"/>
      <c r="DL335" s="14"/>
      <c r="DM335" s="143"/>
      <c r="DN335" s="41" t="str">
        <f>IF(DL335&gt;0,WORKDAY(DI335,10),"-")</f>
        <v>-</v>
      </c>
      <c r="DO335" s="41" t="str">
        <f>IF(DL335&gt;0,WORKDAY(DJ335,10),"-")</f>
        <v>-</v>
      </c>
      <c r="DP335" s="14"/>
      <c r="DQ335" s="14"/>
      <c r="DR335" s="41" t="str">
        <f>IF(DQ335&gt;0,WORKDAY(DN335,10),"-")</f>
        <v>-</v>
      </c>
      <c r="DS335" s="41" t="str">
        <f>IF(DQ335&gt;0,WORKDAY(DO335,10),"-")</f>
        <v>-</v>
      </c>
      <c r="DT335" s="14"/>
      <c r="DU335" s="14"/>
      <c r="DV335" s="295"/>
      <c r="DW335" s="41" t="str">
        <f>IF(DU335&gt;0,WORKDAY(DR335,10),"-")</f>
        <v>-</v>
      </c>
      <c r="DX335" s="41" t="str">
        <f>IF(DU335&gt;0,WORKDAY(DS335,10),"-")</f>
        <v>-</v>
      </c>
      <c r="DY335" s="14"/>
      <c r="DZ335" s="14"/>
      <c r="EA335" s="41" t="str">
        <f>IF(DZ335&gt;0,WORKDAY(DW335,10),"-")</f>
        <v>-</v>
      </c>
      <c r="EB335" s="41" t="str">
        <f>IF(DZ335&gt;0,WORKDAY(DX335,10),"-")</f>
        <v>-</v>
      </c>
      <c r="EC335" s="14"/>
      <c r="ED335" s="14"/>
      <c r="EE335" s="295"/>
      <c r="EF335" s="41" t="str">
        <f>IF(ED335&gt;0,WORKDAY(EA335,10),"-")</f>
        <v>-</v>
      </c>
      <c r="EG335" s="41" t="str">
        <f>IF(ED335&gt;0,WORKDAY(EB335,10),"-")</f>
        <v>-</v>
      </c>
      <c r="EH335" s="14"/>
      <c r="EI335" s="14"/>
      <c r="EJ335" s="41" t="str">
        <f>IF(EI335&gt;0,WORKDAY(EF335,10),"-")</f>
        <v>-</v>
      </c>
      <c r="EK335" s="41" t="str">
        <f>IF(EI335&gt;0,WORKDAY(EG335,10),"-")</f>
        <v>-</v>
      </c>
      <c r="EL335" s="14"/>
      <c r="EM335" s="14"/>
      <c r="EN335" s="295"/>
      <c r="EO335" s="41" t="str">
        <f>IF(EM335&gt;0,WORKDAY(EJ335,10),"-")</f>
        <v>-</v>
      </c>
      <c r="EP335" s="41" t="str">
        <f>IF(EM335&gt;0,WORKDAY(EK335,10),"-")</f>
        <v>-</v>
      </c>
      <c r="EQ335" s="14"/>
      <c r="ER335" s="14"/>
      <c r="ES335" s="41" t="str">
        <f>IF(ER335&gt;0,WORKDAY(EO335,10),"-")</f>
        <v>-</v>
      </c>
      <c r="ET335" s="41" t="str">
        <f>IF(ER335&gt;0,WORKDAY(EP335,10),"-")</f>
        <v>-</v>
      </c>
      <c r="EU335" s="14"/>
      <c r="EV335" s="14"/>
      <c r="EW335" s="295"/>
      <c r="EX335" s="41" t="str">
        <f>IF(EV335&gt;0,WORKDAY(ES335,10),"-")</f>
        <v>-</v>
      </c>
      <c r="EY335" s="41" t="str">
        <f>IF(EV335&gt;0,WORKDAY(ET335,10),"-")</f>
        <v>-</v>
      </c>
      <c r="EZ335" s="14"/>
      <c r="FA335" s="14"/>
      <c r="FB335" s="41" t="str">
        <f>IF(FA335&gt;0,WORKDAY(EX335,10),"-")</f>
        <v>-</v>
      </c>
      <c r="FC335" s="41" t="str">
        <f>IF(FA335&gt;0,WORKDAY(EY335,10),"-")</f>
        <v>-</v>
      </c>
      <c r="FD335" s="14"/>
      <c r="FE335" s="14"/>
      <c r="FF335" s="295"/>
      <c r="FG335" s="41">
        <v>43598</v>
      </c>
      <c r="FH335" s="41">
        <f ca="1">IF(BK335&gt;0,IF(DH335&gt;0,WORKDAY(DG335,20),IF(CY335&gt;0,WORKDAY(CX335,30),IF(CT335&gt;0,WORKDAY(CS335,40),FG335))),"-")</f>
        <v>44069</v>
      </c>
      <c r="FI335" s="14"/>
      <c r="FJ335" s="14"/>
      <c r="FK335" s="41" t="str">
        <f>IF(FJ335&gt;0,WORKDAY(FG335,10),"-")</f>
        <v>-</v>
      </c>
      <c r="FL335" s="41" t="str">
        <f>IF(FJ335&gt;0,WORKDAY(FH335,10),"-")</f>
        <v>-</v>
      </c>
      <c r="FM335" s="14"/>
      <c r="FN335" s="14"/>
      <c r="FO335" s="143"/>
      <c r="FP335" s="41">
        <v>43598</v>
      </c>
      <c r="FQ335" s="41" t="str">
        <f>IF(BT335&gt;0,IF(DQ335&gt;0,WORKDAY(DP335,20),IF(DH335&gt;0,WORKDAY(DG335,30),IF(DC335&gt;0,WORKDAY(DB335,40),FP335))),"-")</f>
        <v>-</v>
      </c>
      <c r="FR335" s="14"/>
      <c r="FS335" s="14"/>
      <c r="FT335" s="41" t="str">
        <f>IF(FS335&gt;0,WORKDAY(FP335,10),"-")</f>
        <v>-</v>
      </c>
      <c r="FU335" s="41" t="str">
        <f>IF(FS335&gt;0,WORKDAY(FQ335,10),"-")</f>
        <v>-</v>
      </c>
      <c r="FV335" s="14"/>
      <c r="FW335" s="14"/>
      <c r="FX335" s="295"/>
      <c r="FY335" s="41">
        <v>43598</v>
      </c>
      <c r="FZ335" s="41" t="str">
        <f>IF(CC335&gt;0,IF(DZ335&gt;0,WORKDAY(DY335,20),IF(DQ335&gt;0,WORKDAY(DP335,30),IF(DL335&gt;0,WORKDAY(DK335,40),FY335))),"-")</f>
        <v>-</v>
      </c>
      <c r="GA335" s="14"/>
      <c r="GB335" s="14"/>
      <c r="GC335" s="41" t="str">
        <f>IF(GB335&gt;0,WORKDAY(FY335,10),"-")</f>
        <v>-</v>
      </c>
      <c r="GD335" s="41" t="str">
        <f>IF(GB335&gt;0,WORKDAY(FZ335,10),"-")</f>
        <v>-</v>
      </c>
      <c r="GE335" s="14"/>
      <c r="GF335" s="14"/>
      <c r="GG335" s="295"/>
      <c r="GH335" s="41"/>
      <c r="GI335" s="41"/>
      <c r="GJ335" s="14"/>
      <c r="GK335" s="14"/>
      <c r="GL335" s="41" t="str">
        <f>IF(GK335&gt;0,WORKDAY(GH335,10),"-")</f>
        <v>-</v>
      </c>
      <c r="GM335" s="41" t="str">
        <f>IF(GK335&gt;0,WORKDAY(GI335,10),"-")</f>
        <v>-</v>
      </c>
      <c r="GN335" s="14"/>
      <c r="GO335" s="14"/>
      <c r="GP335" s="295"/>
      <c r="GQ335" s="295"/>
      <c r="GR335" s="295"/>
      <c r="GS335" s="295"/>
      <c r="GT335" s="295"/>
      <c r="GU335" s="295"/>
      <c r="GV335" s="295"/>
      <c r="GW335" s="295"/>
      <c r="GX335" s="295"/>
      <c r="GY335" s="295"/>
      <c r="GZ335" s="295"/>
      <c r="HA335" s="143">
        <f t="shared" ca="1" si="258"/>
        <v>1</v>
      </c>
      <c r="HB335" s="44">
        <f t="shared" ca="1" si="259"/>
        <v>1.3819095477386936E-3</v>
      </c>
      <c r="HC335" s="44">
        <f t="shared" ca="1" si="293"/>
        <v>2.5125628140703518E-3</v>
      </c>
      <c r="HD335" s="44">
        <f t="shared" ca="1" si="261"/>
        <v>2.2357723577235778E-3</v>
      </c>
      <c r="HE335" s="44">
        <f t="shared" ca="1" si="262"/>
        <v>4.0650406504065045E-3</v>
      </c>
      <c r="HF335" s="44"/>
      <c r="HG335" s="44"/>
      <c r="HH335" s="261"/>
      <c r="HI335" s="14" t="str">
        <f t="shared" si="263"/>
        <v>GA</v>
      </c>
      <c r="HJ335" s="41">
        <f t="shared" si="264"/>
        <v>43997</v>
      </c>
      <c r="HK335" s="267" t="str">
        <f t="shared" si="265"/>
        <v>A1</v>
      </c>
      <c r="HL335" s="268" t="str">
        <f t="shared" si="266"/>
        <v>0055-P2-GA1-CPC-TRM-00509</v>
      </c>
      <c r="HM335" s="320">
        <v>1</v>
      </c>
      <c r="HN335" t="s">
        <v>854</v>
      </c>
      <c r="HO335" s="351">
        <f t="shared" si="267"/>
        <v>3</v>
      </c>
      <c r="HP335" s="351" t="str">
        <f t="shared" si="268"/>
        <v>не выгружено 00</v>
      </c>
      <c r="HQ335" s="351" t="str">
        <f t="shared" si="269"/>
        <v>выгружено A1</v>
      </c>
      <c r="HR335" s="351">
        <f t="shared" si="270"/>
        <v>3</v>
      </c>
      <c r="HS335" s="351" t="str">
        <f t="shared" si="271"/>
        <v>Устранить замечания</v>
      </c>
      <c r="HT335" s="351" t="str">
        <f t="shared" si="272"/>
        <v>Устранить замечания</v>
      </c>
      <c r="HU335" s="351" t="str">
        <f t="shared" si="273"/>
        <v>0055-P2-CPC-GA1-TRM-00396</v>
      </c>
      <c r="HV335" s="351">
        <f t="shared" si="274"/>
        <v>43997</v>
      </c>
      <c r="HW335" s="351" t="str">
        <f t="shared" si="275"/>
        <v>0055-P2-CPC-GA1-TRM-00396</v>
      </c>
      <c r="HX335" s="351">
        <f t="shared" si="276"/>
        <v>44013</v>
      </c>
      <c r="HY335" s="364"/>
      <c r="HZ335" s="361" t="str">
        <f t="shared" si="277"/>
        <v>выгружено</v>
      </c>
      <c r="IA335" s="361" t="str">
        <f t="shared" si="278"/>
        <v>A1</v>
      </c>
      <c r="IB335" s="361">
        <f t="shared" si="279"/>
        <v>3</v>
      </c>
      <c r="IC335" s="361">
        <f t="shared" si="280"/>
        <v>3</v>
      </c>
      <c r="ID335" s="351" t="str">
        <f t="shared" si="281"/>
        <v>1</v>
      </c>
      <c r="IE335" s="351" t="s">
        <v>894</v>
      </c>
      <c r="IF335" s="356">
        <v>1</v>
      </c>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row>
    <row r="336" spans="1:287" s="27" customFormat="1" ht="15" customHeight="1">
      <c r="A336" s="15"/>
      <c r="B336" s="32"/>
      <c r="C336" s="32"/>
      <c r="D336" s="26"/>
      <c r="E336" s="26"/>
      <c r="F336" s="26"/>
      <c r="G336" s="26"/>
      <c r="H336" s="26"/>
      <c r="I336" s="26"/>
      <c r="J336" s="26"/>
      <c r="K336" s="26"/>
      <c r="L336" s="26"/>
      <c r="M336" s="26"/>
      <c r="N336" s="26"/>
      <c r="O336" s="26"/>
      <c r="P336" s="26"/>
      <c r="Q336" s="26"/>
      <c r="R336" s="26"/>
      <c r="S336" s="26"/>
      <c r="T336" s="26"/>
      <c r="U336" s="26"/>
      <c r="V336" s="26"/>
      <c r="W336" s="32"/>
      <c r="X336" s="32"/>
      <c r="Y336" s="32"/>
      <c r="Z336" s="32"/>
      <c r="AA336" s="32"/>
      <c r="AB336" s="32"/>
      <c r="AC336" s="32"/>
      <c r="AD336" s="26"/>
      <c r="AE336" s="32"/>
      <c r="AF336" s="32"/>
      <c r="AG336" s="32"/>
      <c r="AH336" s="32"/>
      <c r="AI336" s="32"/>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341"/>
      <c r="BK336" s="341"/>
      <c r="BL336" s="163"/>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26"/>
      <c r="CP336" s="26"/>
      <c r="CQ336" s="338"/>
      <c r="CR336" s="338"/>
      <c r="CS336" s="338"/>
      <c r="CT336" s="326"/>
      <c r="CU336" s="219"/>
      <c r="CV336" s="26"/>
      <c r="CW336" s="26"/>
      <c r="CX336" s="26"/>
      <c r="CY336" s="26"/>
      <c r="CZ336" s="26"/>
      <c r="DA336" s="26"/>
      <c r="DB336" s="26"/>
      <c r="DC336" s="26"/>
      <c r="DD336" s="219"/>
      <c r="DE336" s="26"/>
      <c r="DF336" s="26"/>
      <c r="DG336" s="26"/>
      <c r="DH336" s="26"/>
      <c r="DI336" s="26"/>
      <c r="DJ336" s="26"/>
      <c r="DK336" s="26"/>
      <c r="DL336" s="26"/>
      <c r="DM336" s="219"/>
      <c r="DN336" s="26"/>
      <c r="DO336" s="26"/>
      <c r="DP336" s="26"/>
      <c r="DQ336" s="26"/>
      <c r="DR336" s="26"/>
      <c r="DS336" s="26"/>
      <c r="DT336" s="26"/>
      <c r="DU336" s="26"/>
      <c r="DV336" s="229"/>
      <c r="DW336" s="26"/>
      <c r="DX336" s="26"/>
      <c r="DY336" s="26"/>
      <c r="DZ336" s="26"/>
      <c r="EA336" s="26"/>
      <c r="EB336" s="26"/>
      <c r="EC336" s="26"/>
      <c r="ED336" s="26"/>
      <c r="EE336" s="229"/>
      <c r="EF336" s="26"/>
      <c r="EG336" s="26"/>
      <c r="EH336" s="26"/>
      <c r="EI336" s="26"/>
      <c r="EJ336" s="26"/>
      <c r="EK336" s="26"/>
      <c r="EL336" s="26"/>
      <c r="EM336" s="26"/>
      <c r="EN336" s="229"/>
      <c r="EO336" s="26"/>
      <c r="EP336" s="26"/>
      <c r="EQ336" s="26"/>
      <c r="ER336" s="26"/>
      <c r="ES336" s="26"/>
      <c r="ET336" s="26"/>
      <c r="EU336" s="26"/>
      <c r="EV336" s="26"/>
      <c r="EW336" s="229"/>
      <c r="EX336" s="26"/>
      <c r="EY336" s="26"/>
      <c r="EZ336" s="26"/>
      <c r="FA336" s="26"/>
      <c r="FB336" s="26"/>
      <c r="FC336" s="26"/>
      <c r="FD336" s="26"/>
      <c r="FE336" s="26"/>
      <c r="FF336" s="229"/>
      <c r="FG336" s="26"/>
      <c r="FH336" s="26"/>
      <c r="FI336" s="26"/>
      <c r="FJ336" s="26"/>
      <c r="FK336" s="26"/>
      <c r="FL336" s="26"/>
      <c r="FM336" s="26"/>
      <c r="FN336" s="26"/>
      <c r="FO336" s="219"/>
      <c r="FP336" s="26"/>
      <c r="FQ336" s="26"/>
      <c r="FR336" s="26"/>
      <c r="FS336" s="26"/>
      <c r="FT336" s="26"/>
      <c r="FU336" s="26"/>
      <c r="FV336" s="26"/>
      <c r="FW336" s="26"/>
      <c r="FX336" s="229"/>
      <c r="FY336" s="26"/>
      <c r="FZ336" s="26"/>
      <c r="GA336" s="26"/>
      <c r="GB336" s="26"/>
      <c r="GC336" s="26"/>
      <c r="GD336" s="26"/>
      <c r="GE336" s="26"/>
      <c r="GF336" s="26"/>
      <c r="GG336" s="229"/>
      <c r="GH336" s="26"/>
      <c r="GI336" s="26"/>
      <c r="GJ336" s="26"/>
      <c r="GK336" s="26"/>
      <c r="GL336" s="26"/>
      <c r="GM336" s="26"/>
      <c r="GN336" s="26"/>
      <c r="GO336" s="26"/>
      <c r="GP336" s="229"/>
      <c r="GQ336" s="229"/>
      <c r="GR336" s="229"/>
      <c r="GS336" s="229"/>
      <c r="GT336" s="229"/>
      <c r="GU336" s="229"/>
      <c r="GV336" s="229"/>
      <c r="GW336" s="229"/>
      <c r="GX336" s="229"/>
      <c r="GY336" s="229"/>
      <c r="GZ336" s="229"/>
      <c r="HA336" s="143">
        <f t="shared" si="258"/>
        <v>0</v>
      </c>
      <c r="HB336" s="44">
        <f t="shared" si="259"/>
        <v>0</v>
      </c>
      <c r="HC336" s="44">
        <f t="shared" si="293"/>
        <v>0</v>
      </c>
      <c r="HD336" s="44">
        <f t="shared" si="261"/>
        <v>0</v>
      </c>
      <c r="HE336" s="44">
        <f t="shared" si="262"/>
        <v>0</v>
      </c>
      <c r="HF336" s="44"/>
      <c r="HG336" s="26"/>
      <c r="HH336" s="262"/>
      <c r="HI336" s="14" t="str">
        <f t="shared" si="263"/>
        <v>не выпущено</v>
      </c>
      <c r="HJ336" s="41" t="str">
        <f t="shared" si="264"/>
        <v>-</v>
      </c>
      <c r="HK336" s="267" t="str">
        <f t="shared" si="265"/>
        <v>-</v>
      </c>
      <c r="HL336" s="268" t="str">
        <f t="shared" si="266"/>
        <v>-</v>
      </c>
      <c r="HM336" s="320">
        <v>1</v>
      </c>
      <c r="HN336"/>
      <c r="HO336" s="351" t="str">
        <f t="shared" si="267"/>
        <v>---/---</v>
      </c>
      <c r="HP336" s="351" t="str">
        <f t="shared" si="268"/>
        <v>---/---</v>
      </c>
      <c r="HQ336" s="351" t="str">
        <f t="shared" si="269"/>
        <v>---/---</v>
      </c>
      <c r="HR336" s="351" t="str">
        <f t="shared" si="270"/>
        <v>---/---</v>
      </c>
      <c r="HS336" s="351" t="b">
        <f t="shared" si="271"/>
        <v>0</v>
      </c>
      <c r="HT336" s="351" t="str">
        <f t="shared" si="272"/>
        <v>---/---</v>
      </c>
      <c r="HU336" s="351" t="str">
        <f t="shared" si="273"/>
        <v>---/---</v>
      </c>
      <c r="HV336" s="351" t="str">
        <f t="shared" si="274"/>
        <v>---/---</v>
      </c>
      <c r="HW336" s="351" t="str">
        <f t="shared" si="275"/>
        <v>---/---</v>
      </c>
      <c r="HX336" s="351" t="str">
        <f t="shared" si="276"/>
        <v>---/---</v>
      </c>
      <c r="HY336" s="364"/>
      <c r="HZ336" s="361" t="str">
        <f t="shared" si="277"/>
        <v>---/---</v>
      </c>
      <c r="IA336" s="361" t="str">
        <f t="shared" si="278"/>
        <v>---/---</v>
      </c>
      <c r="IB336" s="361" t="str">
        <f t="shared" si="279"/>
        <v>---/---</v>
      </c>
      <c r="IC336" s="361" t="str">
        <f t="shared" si="280"/>
        <v>---/---</v>
      </c>
      <c r="ID336" s="351" t="str">
        <f t="shared" si="281"/>
        <v>---/---</v>
      </c>
      <c r="IE336" s="351" t="s">
        <v>897</v>
      </c>
      <c r="IF336" s="35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row>
    <row r="337" spans="1:287" s="1" customFormat="1" ht="42.75" customHeight="1">
      <c r="A337" s="15"/>
      <c r="B337" s="31" t="s">
        <v>164</v>
      </c>
      <c r="C337" s="31" t="s">
        <v>165</v>
      </c>
      <c r="D337" s="14"/>
      <c r="E337" s="14"/>
      <c r="F337" s="14"/>
      <c r="G337" s="14"/>
      <c r="H337" s="14" t="s">
        <v>723</v>
      </c>
      <c r="I337" s="14" t="s">
        <v>724</v>
      </c>
      <c r="J337" s="14"/>
      <c r="K337" s="14"/>
      <c r="L337" s="14"/>
      <c r="M337" s="14"/>
      <c r="N337" s="14"/>
      <c r="O337" s="14"/>
      <c r="P337" s="14" t="s">
        <v>413</v>
      </c>
      <c r="Q337" s="14" t="s">
        <v>414</v>
      </c>
      <c r="R337" s="14" t="s">
        <v>212</v>
      </c>
      <c r="S337" s="14" t="s">
        <v>397</v>
      </c>
      <c r="T337" s="14" t="s">
        <v>398</v>
      </c>
      <c r="U337" s="14" t="s">
        <v>166</v>
      </c>
      <c r="V337" s="14"/>
      <c r="W337" s="31" t="str">
        <f>CONCATENATE(X337,"-",Y337,"-",Z337,AA337,,AB337,"-",AC337)</f>
        <v>0-54-JDCD-4102</v>
      </c>
      <c r="X337" s="31" t="s">
        <v>200</v>
      </c>
      <c r="Y337" s="31" t="s">
        <v>674</v>
      </c>
      <c r="Z337" s="31" t="s">
        <v>330</v>
      </c>
      <c r="AA337" s="31" t="s">
        <v>336</v>
      </c>
      <c r="AB337" s="31"/>
      <c r="AC337" s="31" t="s">
        <v>786</v>
      </c>
      <c r="AD337" s="14"/>
      <c r="AE337" s="31">
        <v>3</v>
      </c>
      <c r="AF337" s="31" t="s">
        <v>200</v>
      </c>
      <c r="AG337" s="31" t="s">
        <v>173</v>
      </c>
      <c r="AH337" s="31" t="s">
        <v>164</v>
      </c>
      <c r="AI337" s="335" t="s">
        <v>869</v>
      </c>
      <c r="AJ337" s="14"/>
      <c r="AK337" s="14"/>
      <c r="AL337" s="14" t="s">
        <v>127</v>
      </c>
      <c r="AM337" s="14"/>
      <c r="AN337" s="14" t="s">
        <v>675</v>
      </c>
      <c r="AO337" s="14" t="str">
        <f>CONCATENATE("0055-",B337,"-",C337,"-","4",".",AE337,".",AF337,".",AG337,".",AH337,"-",AL337,".",AN337,"-",AI337)</f>
        <v>0055-CPC-GA1-4.3.0.00.CPC-ATH1.JH-1120</v>
      </c>
      <c r="AP337" s="14" t="str">
        <f>CONCATENATE("0055-",B337,"-",C337,"-","4",".",AE337,".",AF337,".",AG337,".",AH337,"-",AL337,"-",AN337,"-",AI337,"_",BD337,"_",U337)</f>
        <v>0055-CPC-GA1-4.3.0.00.CPC-ATH1-JH-1120_A1_ER</v>
      </c>
      <c r="AQ337" s="21" t="s">
        <v>358</v>
      </c>
      <c r="AR337" s="21" t="s">
        <v>363</v>
      </c>
      <c r="AS337" s="21"/>
      <c r="AT337" s="21"/>
      <c r="AU337" s="21" t="s">
        <v>315</v>
      </c>
      <c r="AV337" s="21" t="s">
        <v>316</v>
      </c>
      <c r="AW337" s="21" t="str">
        <f>CONCATENATE(AQ337," ",AS337,CHAR(10),W337,CHAR(10),AU337)</f>
        <v>Operator console 
0-54-JDCD-4102
Passport</v>
      </c>
      <c r="AX337" s="21" t="str">
        <f>CONCATENATE(AR337," ",AT337,CHAR(10),W337,CHAR(10),AV337)</f>
        <v>Пульт оператора 
0-54-JDCD-4102
Паспорт</v>
      </c>
      <c r="AY337" s="14"/>
      <c r="AZ337" s="14" t="s">
        <v>798</v>
      </c>
      <c r="BA337" s="14" t="s">
        <v>600</v>
      </c>
      <c r="BB337" s="14" t="str">
        <f t="shared" si="286"/>
        <v>A1</v>
      </c>
      <c r="BC337" s="14" t="str">
        <f t="shared" ref="BC337" si="305">IF(OR(BB337="A1",BB337="B1",BB337="C1",BB337="D1",BB337="E1",BB337="F1",BB337="G1",BB337="H1"),"IFR",IF(OR(BB337="00",BB337="01",BB337="02",BB337="03",BB337="04",BB337="05"),"IFU","-"))</f>
        <v>IFR</v>
      </c>
      <c r="BD337" s="14" t="str">
        <f>BB337</f>
        <v>A1</v>
      </c>
      <c r="BE337" s="14"/>
      <c r="BF337" s="14"/>
      <c r="BG337" s="20"/>
      <c r="BH337" s="14"/>
      <c r="BI337" s="14"/>
      <c r="BJ337" s="336">
        <v>44088</v>
      </c>
      <c r="BK337" s="336">
        <f ca="1">IF(BM337&gt;0,BL337,IF(BJ337&lt;TODAY(),TODAY()+10,BJ337))</f>
        <v>43997</v>
      </c>
      <c r="BL337" s="41">
        <v>43997</v>
      </c>
      <c r="BM337" s="14" t="s">
        <v>866</v>
      </c>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336">
        <f>WORKDAY(BJ337,20)</f>
        <v>44116</v>
      </c>
      <c r="CR337" s="336">
        <f ca="1">IF(BM337&gt;0,WORKDAY(BK337,20),"-")</f>
        <v>44025</v>
      </c>
      <c r="CS337" s="41">
        <v>44013</v>
      </c>
      <c r="CT337" s="325" t="s">
        <v>903</v>
      </c>
      <c r="CU337" s="143">
        <v>3</v>
      </c>
      <c r="CV337" s="41">
        <f>WORKDAY(CQ337,10)</f>
        <v>44130</v>
      </c>
      <c r="CW337" s="41">
        <f ca="1">IF(CT337&gt;0,WORKDAY(CR337,10),"-")</f>
        <v>44039</v>
      </c>
      <c r="CX337" s="14"/>
      <c r="CY337" s="14"/>
      <c r="CZ337" s="41" t="str">
        <f>IF(CY337&gt;0,WORKDAY(CV337,10),"-")</f>
        <v>-</v>
      </c>
      <c r="DA337" s="41" t="str">
        <f>IF(CY337&gt;0,WORKDAY(CW337,10),"-")</f>
        <v>-</v>
      </c>
      <c r="DB337" s="14"/>
      <c r="DC337" s="14"/>
      <c r="DD337" s="143"/>
      <c r="DE337" s="41" t="str">
        <f>IF(DC337&gt;0,WORKDAY(CZ337,10),"-")</f>
        <v>-</v>
      </c>
      <c r="DF337" s="41" t="str">
        <f>IF(DC337&gt;0,WORKDAY(DA337,10),"-")</f>
        <v>-</v>
      </c>
      <c r="DG337" s="14"/>
      <c r="DH337" s="14"/>
      <c r="DI337" s="41" t="str">
        <f>IF(DH337&gt;0,WORKDAY(DE337,10),"-")</f>
        <v>-</v>
      </c>
      <c r="DJ337" s="41" t="str">
        <f>IF(DH337&gt;0,WORKDAY(DF337,10),"-")</f>
        <v>-</v>
      </c>
      <c r="DK337" s="14"/>
      <c r="DL337" s="14"/>
      <c r="DM337" s="143"/>
      <c r="DN337" s="41" t="str">
        <f>IF(DL337&gt;0,WORKDAY(DI337,10),"-")</f>
        <v>-</v>
      </c>
      <c r="DO337" s="41" t="str">
        <f>IF(DL337&gt;0,WORKDAY(DJ337,10),"-")</f>
        <v>-</v>
      </c>
      <c r="DP337" s="14"/>
      <c r="DQ337" s="14"/>
      <c r="DR337" s="41" t="str">
        <f>IF(DQ337&gt;0,WORKDAY(DN337,10),"-")</f>
        <v>-</v>
      </c>
      <c r="DS337" s="41" t="str">
        <f>IF(DQ337&gt;0,WORKDAY(DO337,10),"-")</f>
        <v>-</v>
      </c>
      <c r="DT337" s="14"/>
      <c r="DU337" s="14"/>
      <c r="DV337" s="295"/>
      <c r="DW337" s="41" t="str">
        <f>IF(DU337&gt;0,WORKDAY(DR337,10),"-")</f>
        <v>-</v>
      </c>
      <c r="DX337" s="41" t="str">
        <f>IF(DU337&gt;0,WORKDAY(DS337,10),"-")</f>
        <v>-</v>
      </c>
      <c r="DY337" s="14"/>
      <c r="DZ337" s="14"/>
      <c r="EA337" s="41" t="str">
        <f>IF(DZ337&gt;0,WORKDAY(DW337,10),"-")</f>
        <v>-</v>
      </c>
      <c r="EB337" s="41" t="str">
        <f>IF(DZ337&gt;0,WORKDAY(DX337,10),"-")</f>
        <v>-</v>
      </c>
      <c r="EC337" s="14"/>
      <c r="ED337" s="14"/>
      <c r="EE337" s="295"/>
      <c r="EF337" s="41" t="str">
        <f>IF(ED337&gt;0,WORKDAY(EA337,10),"-")</f>
        <v>-</v>
      </c>
      <c r="EG337" s="41" t="str">
        <f>IF(ED337&gt;0,WORKDAY(EB337,10),"-")</f>
        <v>-</v>
      </c>
      <c r="EH337" s="14"/>
      <c r="EI337" s="14"/>
      <c r="EJ337" s="41" t="str">
        <f>IF(EI337&gt;0,WORKDAY(EF337,10),"-")</f>
        <v>-</v>
      </c>
      <c r="EK337" s="41" t="str">
        <f>IF(EI337&gt;0,WORKDAY(EG337,10),"-")</f>
        <v>-</v>
      </c>
      <c r="EL337" s="14"/>
      <c r="EM337" s="14"/>
      <c r="EN337" s="295"/>
      <c r="EO337" s="41" t="str">
        <f>IF(EM337&gt;0,WORKDAY(EJ337,10),"-")</f>
        <v>-</v>
      </c>
      <c r="EP337" s="41" t="str">
        <f>IF(EM337&gt;0,WORKDAY(EK337,10),"-")</f>
        <v>-</v>
      </c>
      <c r="EQ337" s="14"/>
      <c r="ER337" s="14"/>
      <c r="ES337" s="41" t="str">
        <f>IF(ER337&gt;0,WORKDAY(EO337,10),"-")</f>
        <v>-</v>
      </c>
      <c r="ET337" s="41" t="str">
        <f>IF(ER337&gt;0,WORKDAY(EP337,10),"-")</f>
        <v>-</v>
      </c>
      <c r="EU337" s="14"/>
      <c r="EV337" s="14"/>
      <c r="EW337" s="295"/>
      <c r="EX337" s="41" t="str">
        <f>IF(EV337&gt;0,WORKDAY(ES337,10),"-")</f>
        <v>-</v>
      </c>
      <c r="EY337" s="41" t="str">
        <f>IF(EV337&gt;0,WORKDAY(ET337,10),"-")</f>
        <v>-</v>
      </c>
      <c r="EZ337" s="14"/>
      <c r="FA337" s="14"/>
      <c r="FB337" s="41" t="str">
        <f>IF(FA337&gt;0,WORKDAY(EX337,10),"-")</f>
        <v>-</v>
      </c>
      <c r="FC337" s="41" t="str">
        <f>IF(FA337&gt;0,WORKDAY(EY337,10),"-")</f>
        <v>-</v>
      </c>
      <c r="FD337" s="14"/>
      <c r="FE337" s="14"/>
      <c r="FF337" s="295"/>
      <c r="FG337" s="41">
        <v>43598</v>
      </c>
      <c r="FH337" s="41">
        <f ca="1">IF(BK337&gt;0,IF(DH337&gt;0,WORKDAY(DG337,20),IF(CY337&gt;0,WORKDAY(CX337,30),IF(CT337&gt;0,WORKDAY(CS337,40),FG337))),"-")</f>
        <v>44069</v>
      </c>
      <c r="FI337" s="14"/>
      <c r="FJ337" s="14"/>
      <c r="FK337" s="41" t="str">
        <f>IF(FJ337&gt;0,WORKDAY(FG337,10),"-")</f>
        <v>-</v>
      </c>
      <c r="FL337" s="41" t="str">
        <f>IF(FJ337&gt;0,WORKDAY(FH337,10),"-")</f>
        <v>-</v>
      </c>
      <c r="FM337" s="14"/>
      <c r="FN337" s="14"/>
      <c r="FO337" s="143"/>
      <c r="FP337" s="41">
        <v>43598</v>
      </c>
      <c r="FQ337" s="41" t="str">
        <f>IF(BT337&gt;0,IF(DQ337&gt;0,WORKDAY(DP337,20),IF(DH337&gt;0,WORKDAY(DG337,30),IF(DC337&gt;0,WORKDAY(DB337,40),FP337))),"-")</f>
        <v>-</v>
      </c>
      <c r="FR337" s="14"/>
      <c r="FS337" s="14"/>
      <c r="FT337" s="41" t="str">
        <f>IF(FS337&gt;0,WORKDAY(FP337,10),"-")</f>
        <v>-</v>
      </c>
      <c r="FU337" s="41" t="str">
        <f>IF(FS337&gt;0,WORKDAY(FQ337,10),"-")</f>
        <v>-</v>
      </c>
      <c r="FV337" s="14"/>
      <c r="FW337" s="14"/>
      <c r="FX337" s="295"/>
      <c r="FY337" s="41">
        <v>43598</v>
      </c>
      <c r="FZ337" s="41" t="str">
        <f>IF(CC337&gt;0,IF(DZ337&gt;0,WORKDAY(DY337,20),IF(DQ337&gt;0,WORKDAY(DP337,30),IF(DL337&gt;0,WORKDAY(DK337,40),FY337))),"-")</f>
        <v>-</v>
      </c>
      <c r="GA337" s="14"/>
      <c r="GB337" s="14"/>
      <c r="GC337" s="41" t="str">
        <f>IF(GB337&gt;0,WORKDAY(FY337,10),"-")</f>
        <v>-</v>
      </c>
      <c r="GD337" s="41" t="str">
        <f>IF(GB337&gt;0,WORKDAY(FZ337,10),"-")</f>
        <v>-</v>
      </c>
      <c r="GE337" s="14"/>
      <c r="GF337" s="14"/>
      <c r="GG337" s="295"/>
      <c r="GH337" s="41"/>
      <c r="GI337" s="41"/>
      <c r="GJ337" s="14"/>
      <c r="GK337" s="14"/>
      <c r="GL337" s="41" t="str">
        <f>IF(GK337&gt;0,WORKDAY(GH337,10),"-")</f>
        <v>-</v>
      </c>
      <c r="GM337" s="41" t="str">
        <f>IF(GK337&gt;0,WORKDAY(GI337,10),"-")</f>
        <v>-</v>
      </c>
      <c r="GN337" s="14"/>
      <c r="GO337" s="14"/>
      <c r="GP337" s="295"/>
      <c r="GQ337" s="295"/>
      <c r="GR337" s="295"/>
      <c r="GS337" s="295"/>
      <c r="GT337" s="295"/>
      <c r="GU337" s="295"/>
      <c r="GV337" s="295"/>
      <c r="GW337" s="295"/>
      <c r="GX337" s="295"/>
      <c r="GY337" s="295"/>
      <c r="GZ337" s="295"/>
      <c r="HA337" s="143">
        <f t="shared" ca="1" si="258"/>
        <v>1</v>
      </c>
      <c r="HB337" s="44">
        <f t="shared" ca="1" si="259"/>
        <v>1.3819095477386936E-3</v>
      </c>
      <c r="HC337" s="44">
        <f t="shared" ca="1" si="293"/>
        <v>2.5125628140703518E-3</v>
      </c>
      <c r="HD337" s="44">
        <f t="shared" ca="1" si="261"/>
        <v>2.2357723577235778E-3</v>
      </c>
      <c r="HE337" s="44">
        <f t="shared" ca="1" si="262"/>
        <v>4.0650406504065045E-3</v>
      </c>
      <c r="HF337" s="44"/>
      <c r="HG337" s="44"/>
      <c r="HH337" s="261"/>
      <c r="HI337" s="14" t="str">
        <f t="shared" si="263"/>
        <v>GA</v>
      </c>
      <c r="HJ337" s="41">
        <f t="shared" si="264"/>
        <v>43997</v>
      </c>
      <c r="HK337" s="267" t="str">
        <f t="shared" si="265"/>
        <v>A1</v>
      </c>
      <c r="HL337" s="268" t="str">
        <f t="shared" si="266"/>
        <v>0055-P2-GA1-CPC-TRM-00509</v>
      </c>
      <c r="HM337" s="320">
        <v>1</v>
      </c>
      <c r="HN337" t="s">
        <v>855</v>
      </c>
      <c r="HO337" s="351">
        <f t="shared" si="267"/>
        <v>3</v>
      </c>
      <c r="HP337" s="351" t="str">
        <f t="shared" si="268"/>
        <v>не выгружено 00</v>
      </c>
      <c r="HQ337" s="351" t="str">
        <f t="shared" si="269"/>
        <v>выгружено A1</v>
      </c>
      <c r="HR337" s="351">
        <f t="shared" si="270"/>
        <v>3</v>
      </c>
      <c r="HS337" s="351" t="str">
        <f t="shared" si="271"/>
        <v>Устранить замечания</v>
      </c>
      <c r="HT337" s="351" t="str">
        <f t="shared" si="272"/>
        <v>Устранить замечания</v>
      </c>
      <c r="HU337" s="351" t="str">
        <f t="shared" si="273"/>
        <v>0055-P2-CPC-GA1-TRM-00396</v>
      </c>
      <c r="HV337" s="351">
        <f t="shared" si="274"/>
        <v>43997</v>
      </c>
      <c r="HW337" s="351" t="str">
        <f t="shared" si="275"/>
        <v>0055-P2-CPC-GA1-TRM-00396</v>
      </c>
      <c r="HX337" s="351">
        <f t="shared" si="276"/>
        <v>44013</v>
      </c>
      <c r="HY337" s="364"/>
      <c r="HZ337" s="361" t="str">
        <f t="shared" si="277"/>
        <v>выгружено</v>
      </c>
      <c r="IA337" s="361" t="str">
        <f t="shared" si="278"/>
        <v>A1</v>
      </c>
      <c r="IB337" s="361">
        <f t="shared" si="279"/>
        <v>3</v>
      </c>
      <c r="IC337" s="361">
        <f t="shared" si="280"/>
        <v>3</v>
      </c>
      <c r="ID337" s="351" t="str">
        <f t="shared" si="281"/>
        <v>1</v>
      </c>
      <c r="IE337" s="351" t="s">
        <v>894</v>
      </c>
      <c r="IF337" s="356">
        <v>1</v>
      </c>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row>
    <row r="338" spans="1:287" s="27" customFormat="1" ht="15" customHeight="1">
      <c r="A338" s="15"/>
      <c r="B338" s="32"/>
      <c r="C338" s="32"/>
      <c r="D338" s="26"/>
      <c r="E338" s="26"/>
      <c r="F338" s="26"/>
      <c r="G338" s="26"/>
      <c r="H338" s="26"/>
      <c r="I338" s="26"/>
      <c r="J338" s="26"/>
      <c r="K338" s="26"/>
      <c r="L338" s="26"/>
      <c r="M338" s="26"/>
      <c r="N338" s="26"/>
      <c r="O338" s="26"/>
      <c r="P338" s="26"/>
      <c r="Q338" s="26"/>
      <c r="R338" s="26"/>
      <c r="S338" s="26"/>
      <c r="T338" s="26"/>
      <c r="U338" s="26"/>
      <c r="V338" s="26"/>
      <c r="W338" s="32"/>
      <c r="X338" s="32"/>
      <c r="Y338" s="32"/>
      <c r="Z338" s="32"/>
      <c r="AA338" s="32"/>
      <c r="AB338" s="32"/>
      <c r="AC338" s="32"/>
      <c r="AD338" s="26"/>
      <c r="AE338" s="32"/>
      <c r="AF338" s="32"/>
      <c r="AG338" s="32"/>
      <c r="AH338" s="32"/>
      <c r="AI338" s="32"/>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341"/>
      <c r="BK338" s="341"/>
      <c r="BL338" s="163"/>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338"/>
      <c r="CR338" s="338"/>
      <c r="CS338" s="338"/>
      <c r="CT338" s="326"/>
      <c r="CU338" s="219"/>
      <c r="CV338" s="26"/>
      <c r="CW338" s="26"/>
      <c r="CX338" s="26"/>
      <c r="CY338" s="26"/>
      <c r="CZ338" s="26"/>
      <c r="DA338" s="26"/>
      <c r="DB338" s="26"/>
      <c r="DC338" s="26"/>
      <c r="DD338" s="219"/>
      <c r="DE338" s="26"/>
      <c r="DF338" s="26"/>
      <c r="DG338" s="26"/>
      <c r="DH338" s="26"/>
      <c r="DI338" s="26"/>
      <c r="DJ338" s="26"/>
      <c r="DK338" s="26"/>
      <c r="DL338" s="26"/>
      <c r="DM338" s="219"/>
      <c r="DN338" s="26"/>
      <c r="DO338" s="26"/>
      <c r="DP338" s="26"/>
      <c r="DQ338" s="26"/>
      <c r="DR338" s="26"/>
      <c r="DS338" s="26"/>
      <c r="DT338" s="26"/>
      <c r="DU338" s="26"/>
      <c r="DV338" s="229"/>
      <c r="DW338" s="26"/>
      <c r="DX338" s="26"/>
      <c r="DY338" s="26"/>
      <c r="DZ338" s="26"/>
      <c r="EA338" s="26"/>
      <c r="EB338" s="26"/>
      <c r="EC338" s="26"/>
      <c r="ED338" s="26"/>
      <c r="EE338" s="229"/>
      <c r="EF338" s="26"/>
      <c r="EG338" s="26"/>
      <c r="EH338" s="26"/>
      <c r="EI338" s="26"/>
      <c r="EJ338" s="26"/>
      <c r="EK338" s="26"/>
      <c r="EL338" s="26"/>
      <c r="EM338" s="26"/>
      <c r="EN338" s="229"/>
      <c r="EO338" s="26"/>
      <c r="EP338" s="26"/>
      <c r="EQ338" s="26"/>
      <c r="ER338" s="26"/>
      <c r="ES338" s="26"/>
      <c r="ET338" s="26"/>
      <c r="EU338" s="26"/>
      <c r="EV338" s="26"/>
      <c r="EW338" s="229"/>
      <c r="EX338" s="26"/>
      <c r="EY338" s="26"/>
      <c r="EZ338" s="26"/>
      <c r="FA338" s="26"/>
      <c r="FB338" s="26"/>
      <c r="FC338" s="26"/>
      <c r="FD338" s="26"/>
      <c r="FE338" s="26"/>
      <c r="FF338" s="229"/>
      <c r="FG338" s="26"/>
      <c r="FH338" s="26"/>
      <c r="FI338" s="26"/>
      <c r="FJ338" s="26"/>
      <c r="FK338" s="26"/>
      <c r="FL338" s="26"/>
      <c r="FM338" s="26"/>
      <c r="FN338" s="26"/>
      <c r="FO338" s="219"/>
      <c r="FP338" s="26"/>
      <c r="FQ338" s="26"/>
      <c r="FR338" s="26"/>
      <c r="FS338" s="26"/>
      <c r="FT338" s="26"/>
      <c r="FU338" s="26"/>
      <c r="FV338" s="26"/>
      <c r="FW338" s="26"/>
      <c r="FX338" s="229"/>
      <c r="FY338" s="26"/>
      <c r="FZ338" s="26"/>
      <c r="GA338" s="26"/>
      <c r="GB338" s="26"/>
      <c r="GC338" s="26"/>
      <c r="GD338" s="26"/>
      <c r="GE338" s="26"/>
      <c r="GF338" s="26"/>
      <c r="GG338" s="229"/>
      <c r="GH338" s="26"/>
      <c r="GI338" s="26"/>
      <c r="GJ338" s="26"/>
      <c r="GK338" s="26"/>
      <c r="GL338" s="26"/>
      <c r="GM338" s="26"/>
      <c r="GN338" s="26"/>
      <c r="GO338" s="26"/>
      <c r="GP338" s="229"/>
      <c r="GQ338" s="229"/>
      <c r="GR338" s="229"/>
      <c r="GS338" s="229"/>
      <c r="GT338" s="229"/>
      <c r="GU338" s="229"/>
      <c r="GV338" s="229"/>
      <c r="GW338" s="229"/>
      <c r="GX338" s="229"/>
      <c r="GY338" s="229"/>
      <c r="GZ338" s="229"/>
      <c r="HA338" s="143">
        <f t="shared" si="258"/>
        <v>0</v>
      </c>
      <c r="HB338" s="44">
        <f t="shared" si="259"/>
        <v>0</v>
      </c>
      <c r="HC338" s="44">
        <f t="shared" si="293"/>
        <v>0</v>
      </c>
      <c r="HD338" s="44">
        <f t="shared" si="261"/>
        <v>0</v>
      </c>
      <c r="HE338" s="44">
        <f t="shared" si="262"/>
        <v>0</v>
      </c>
      <c r="HF338" s="44"/>
      <c r="HG338" s="26"/>
      <c r="HH338" s="262"/>
      <c r="HI338" s="14" t="str">
        <f t="shared" si="263"/>
        <v>не выпущено</v>
      </c>
      <c r="HJ338" s="41" t="str">
        <f t="shared" si="264"/>
        <v>-</v>
      </c>
      <c r="HK338" s="267" t="str">
        <f t="shared" si="265"/>
        <v>-</v>
      </c>
      <c r="HL338" s="268" t="str">
        <f t="shared" si="266"/>
        <v>-</v>
      </c>
      <c r="HM338" s="320">
        <v>1</v>
      </c>
      <c r="HN338"/>
      <c r="HO338" s="351" t="str">
        <f t="shared" si="267"/>
        <v>---/---</v>
      </c>
      <c r="HP338" s="351" t="str">
        <f t="shared" si="268"/>
        <v>---/---</v>
      </c>
      <c r="HQ338" s="351" t="str">
        <f t="shared" si="269"/>
        <v>---/---</v>
      </c>
      <c r="HR338" s="351" t="str">
        <f t="shared" si="270"/>
        <v>---/---</v>
      </c>
      <c r="HS338" s="351" t="b">
        <f t="shared" si="271"/>
        <v>0</v>
      </c>
      <c r="HT338" s="351" t="str">
        <f t="shared" si="272"/>
        <v>---/---</v>
      </c>
      <c r="HU338" s="351" t="str">
        <f t="shared" si="273"/>
        <v>---/---</v>
      </c>
      <c r="HV338" s="351" t="str">
        <f t="shared" si="274"/>
        <v>---/---</v>
      </c>
      <c r="HW338" s="351" t="str">
        <f t="shared" si="275"/>
        <v>---/---</v>
      </c>
      <c r="HX338" s="351" t="str">
        <f t="shared" si="276"/>
        <v>---/---</v>
      </c>
      <c r="HY338" s="364"/>
      <c r="HZ338" s="361" t="str">
        <f t="shared" si="277"/>
        <v>---/---</v>
      </c>
      <c r="IA338" s="361" t="str">
        <f t="shared" si="278"/>
        <v>---/---</v>
      </c>
      <c r="IB338" s="361" t="str">
        <f t="shared" si="279"/>
        <v>---/---</v>
      </c>
      <c r="IC338" s="361" t="str">
        <f t="shared" si="280"/>
        <v>---/---</v>
      </c>
      <c r="ID338" s="351" t="str">
        <f t="shared" si="281"/>
        <v>---/---</v>
      </c>
      <c r="IE338" s="351" t="s">
        <v>897</v>
      </c>
      <c r="IF338" s="356"/>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row>
    <row r="339" spans="1:287" s="1" customFormat="1" ht="42.75" customHeight="1">
      <c r="A339" s="15"/>
      <c r="B339" s="31" t="s">
        <v>164</v>
      </c>
      <c r="C339" s="31" t="s">
        <v>165</v>
      </c>
      <c r="D339" s="14"/>
      <c r="E339" s="14"/>
      <c r="F339" s="14"/>
      <c r="G339" s="14"/>
      <c r="H339" s="14" t="s">
        <v>723</v>
      </c>
      <c r="I339" s="14" t="s">
        <v>724</v>
      </c>
      <c r="J339" s="14"/>
      <c r="K339" s="14"/>
      <c r="L339" s="14"/>
      <c r="M339" s="14"/>
      <c r="N339" s="14"/>
      <c r="O339" s="14"/>
      <c r="P339" s="14" t="s">
        <v>413</v>
      </c>
      <c r="Q339" s="14" t="s">
        <v>414</v>
      </c>
      <c r="R339" s="14" t="s">
        <v>212</v>
      </c>
      <c r="S339" s="14" t="s">
        <v>397</v>
      </c>
      <c r="T339" s="14" t="s">
        <v>398</v>
      </c>
      <c r="U339" s="14" t="s">
        <v>166</v>
      </c>
      <c r="V339" s="14"/>
      <c r="W339" s="31" t="str">
        <f>CONCATENATE(X339,"-",Y339,"-",Z339,AA339,,AB339,"-",AC339)</f>
        <v>0-54-JDCD-4103</v>
      </c>
      <c r="X339" s="31" t="s">
        <v>200</v>
      </c>
      <c r="Y339" s="31" t="s">
        <v>674</v>
      </c>
      <c r="Z339" s="31" t="s">
        <v>330</v>
      </c>
      <c r="AA339" s="31" t="s">
        <v>336</v>
      </c>
      <c r="AB339" s="31"/>
      <c r="AC339" s="31" t="s">
        <v>787</v>
      </c>
      <c r="AD339" s="14"/>
      <c r="AE339" s="31">
        <v>3</v>
      </c>
      <c r="AF339" s="31" t="s">
        <v>200</v>
      </c>
      <c r="AG339" s="31" t="s">
        <v>173</v>
      </c>
      <c r="AH339" s="31" t="s">
        <v>164</v>
      </c>
      <c r="AI339" s="335" t="s">
        <v>870</v>
      </c>
      <c r="AJ339" s="14"/>
      <c r="AK339" s="14"/>
      <c r="AL339" s="14" t="s">
        <v>127</v>
      </c>
      <c r="AM339" s="14"/>
      <c r="AN339" s="14" t="s">
        <v>675</v>
      </c>
      <c r="AO339" s="14" t="str">
        <f>CONCATENATE("0055-",B339,"-",C339,"-","4",".",AE339,".",AF339,".",AG339,".",AH339,"-",AL339,".",AN339,"-",AI339)</f>
        <v>0055-CPC-GA1-4.3.0.00.CPC-ATH1.JH-1121</v>
      </c>
      <c r="AP339" s="14" t="str">
        <f>CONCATENATE("0055-",B339,"-",C339,"-","4",".",AE339,".",AF339,".",AG339,".",AH339,"-",AL339,"-",AN339,"-",AI339,"_",BD339,"_",U339)</f>
        <v>0055-CPC-GA1-4.3.0.00.CPC-ATH1-JH-1121_A1_ER</v>
      </c>
      <c r="AQ339" s="21" t="s">
        <v>358</v>
      </c>
      <c r="AR339" s="21" t="s">
        <v>363</v>
      </c>
      <c r="AS339" s="21"/>
      <c r="AT339" s="21"/>
      <c r="AU339" s="21" t="s">
        <v>315</v>
      </c>
      <c r="AV339" s="21" t="s">
        <v>316</v>
      </c>
      <c r="AW339" s="21" t="str">
        <f>CONCATENATE(AQ339," ",AS339,CHAR(10),W339,CHAR(10),AU339)</f>
        <v>Operator console 
0-54-JDCD-4103
Passport</v>
      </c>
      <c r="AX339" s="21" t="str">
        <f>CONCATENATE(AR339," ",AT339,CHAR(10),W339,CHAR(10),AV339)</f>
        <v>Пульт оператора 
0-54-JDCD-4103
Паспорт</v>
      </c>
      <c r="AY339" s="14"/>
      <c r="AZ339" s="14" t="s">
        <v>798</v>
      </c>
      <c r="BA339" s="14" t="s">
        <v>600</v>
      </c>
      <c r="BB339" s="14" t="str">
        <f t="shared" si="286"/>
        <v>A1</v>
      </c>
      <c r="BC339" s="14" t="str">
        <f t="shared" ref="BC339" si="306">IF(OR(BB339="A1",BB339="B1",BB339="C1",BB339="D1",BB339="E1",BB339="F1",BB339="G1",BB339="H1"),"IFR",IF(OR(BB339="00",BB339="01",BB339="02",BB339="03",BB339="04",BB339="05"),"IFU","-"))</f>
        <v>IFR</v>
      </c>
      <c r="BD339" s="14" t="str">
        <f>BB339</f>
        <v>A1</v>
      </c>
      <c r="BE339" s="14"/>
      <c r="BF339" s="14"/>
      <c r="BG339" s="20"/>
      <c r="BH339" s="14"/>
      <c r="BI339" s="14"/>
      <c r="BJ339" s="336">
        <v>44088</v>
      </c>
      <c r="BK339" s="336">
        <f ca="1">IF(BM339&gt;0,BL339,IF(BJ339&lt;TODAY(),TODAY()+10,BJ339))</f>
        <v>43997</v>
      </c>
      <c r="BL339" s="41">
        <v>43997</v>
      </c>
      <c r="BM339" s="14" t="s">
        <v>866</v>
      </c>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336">
        <f>WORKDAY(BJ339,20)</f>
        <v>44116</v>
      </c>
      <c r="CR339" s="336">
        <f ca="1">IF(BM339&gt;0,WORKDAY(BK339,20),"-")</f>
        <v>44025</v>
      </c>
      <c r="CS339" s="41">
        <v>44013</v>
      </c>
      <c r="CT339" s="325" t="s">
        <v>903</v>
      </c>
      <c r="CU339" s="143">
        <v>3</v>
      </c>
      <c r="CV339" s="41">
        <f>WORKDAY(CQ339,10)</f>
        <v>44130</v>
      </c>
      <c r="CW339" s="41">
        <f ca="1">IF(CT339&gt;0,WORKDAY(CR339,10),"-")</f>
        <v>44039</v>
      </c>
      <c r="CX339" s="14"/>
      <c r="CY339" s="14"/>
      <c r="CZ339" s="41" t="str">
        <f>IF(CY339&gt;0,WORKDAY(CV339,10),"-")</f>
        <v>-</v>
      </c>
      <c r="DA339" s="41" t="str">
        <f>IF(CY339&gt;0,WORKDAY(CW339,10),"-")</f>
        <v>-</v>
      </c>
      <c r="DB339" s="14"/>
      <c r="DC339" s="14"/>
      <c r="DD339" s="143"/>
      <c r="DE339" s="41" t="str">
        <f>IF(DC339&gt;0,WORKDAY(CZ339,10),"-")</f>
        <v>-</v>
      </c>
      <c r="DF339" s="41" t="str">
        <f>IF(DC339&gt;0,WORKDAY(DA339,10),"-")</f>
        <v>-</v>
      </c>
      <c r="DG339" s="14"/>
      <c r="DH339" s="14"/>
      <c r="DI339" s="41" t="str">
        <f>IF(DH339&gt;0,WORKDAY(DE339,10),"-")</f>
        <v>-</v>
      </c>
      <c r="DJ339" s="41" t="str">
        <f>IF(DH339&gt;0,WORKDAY(DF339,10),"-")</f>
        <v>-</v>
      </c>
      <c r="DK339" s="14"/>
      <c r="DL339" s="14"/>
      <c r="DM339" s="143"/>
      <c r="DN339" s="41" t="str">
        <f>IF(DL339&gt;0,WORKDAY(DI339,10),"-")</f>
        <v>-</v>
      </c>
      <c r="DO339" s="41" t="str">
        <f>IF(DL339&gt;0,WORKDAY(DJ339,10),"-")</f>
        <v>-</v>
      </c>
      <c r="DP339" s="14"/>
      <c r="DQ339" s="14"/>
      <c r="DR339" s="41" t="str">
        <f>IF(DQ339&gt;0,WORKDAY(DN339,10),"-")</f>
        <v>-</v>
      </c>
      <c r="DS339" s="41" t="str">
        <f>IF(DQ339&gt;0,WORKDAY(DO339,10),"-")</f>
        <v>-</v>
      </c>
      <c r="DT339" s="14"/>
      <c r="DU339" s="14"/>
      <c r="DV339" s="295"/>
      <c r="DW339" s="41" t="str">
        <f>IF(DU339&gt;0,WORKDAY(DR339,10),"-")</f>
        <v>-</v>
      </c>
      <c r="DX339" s="41" t="str">
        <f>IF(DU339&gt;0,WORKDAY(DS339,10),"-")</f>
        <v>-</v>
      </c>
      <c r="DY339" s="14"/>
      <c r="DZ339" s="14"/>
      <c r="EA339" s="41" t="str">
        <f>IF(DZ339&gt;0,WORKDAY(DW339,10),"-")</f>
        <v>-</v>
      </c>
      <c r="EB339" s="41" t="str">
        <f>IF(DZ339&gt;0,WORKDAY(DX339,10),"-")</f>
        <v>-</v>
      </c>
      <c r="EC339" s="14"/>
      <c r="ED339" s="14"/>
      <c r="EE339" s="295"/>
      <c r="EF339" s="41" t="str">
        <f>IF(ED339&gt;0,WORKDAY(EA339,10),"-")</f>
        <v>-</v>
      </c>
      <c r="EG339" s="41" t="str">
        <f>IF(ED339&gt;0,WORKDAY(EB339,10),"-")</f>
        <v>-</v>
      </c>
      <c r="EH339" s="14"/>
      <c r="EI339" s="14"/>
      <c r="EJ339" s="41" t="str">
        <f>IF(EI339&gt;0,WORKDAY(EF339,10),"-")</f>
        <v>-</v>
      </c>
      <c r="EK339" s="41" t="str">
        <f>IF(EI339&gt;0,WORKDAY(EG339,10),"-")</f>
        <v>-</v>
      </c>
      <c r="EL339" s="14"/>
      <c r="EM339" s="14"/>
      <c r="EN339" s="295"/>
      <c r="EO339" s="41" t="str">
        <f>IF(EM339&gt;0,WORKDAY(EJ339,10),"-")</f>
        <v>-</v>
      </c>
      <c r="EP339" s="41" t="str">
        <f>IF(EM339&gt;0,WORKDAY(EK339,10),"-")</f>
        <v>-</v>
      </c>
      <c r="EQ339" s="14"/>
      <c r="ER339" s="14"/>
      <c r="ES339" s="41" t="str">
        <f>IF(ER339&gt;0,WORKDAY(EO339,10),"-")</f>
        <v>-</v>
      </c>
      <c r="ET339" s="41" t="str">
        <f>IF(ER339&gt;0,WORKDAY(EP339,10),"-")</f>
        <v>-</v>
      </c>
      <c r="EU339" s="14"/>
      <c r="EV339" s="14"/>
      <c r="EW339" s="295"/>
      <c r="EX339" s="41" t="str">
        <f>IF(EV339&gt;0,WORKDAY(ES339,10),"-")</f>
        <v>-</v>
      </c>
      <c r="EY339" s="41" t="str">
        <f>IF(EV339&gt;0,WORKDAY(ET339,10),"-")</f>
        <v>-</v>
      </c>
      <c r="EZ339" s="14"/>
      <c r="FA339" s="14"/>
      <c r="FB339" s="41" t="str">
        <f>IF(FA339&gt;0,WORKDAY(EX339,10),"-")</f>
        <v>-</v>
      </c>
      <c r="FC339" s="41" t="str">
        <f>IF(FA339&gt;0,WORKDAY(EY339,10),"-")</f>
        <v>-</v>
      </c>
      <c r="FD339" s="14"/>
      <c r="FE339" s="14"/>
      <c r="FF339" s="295"/>
      <c r="FG339" s="41">
        <v>43598</v>
      </c>
      <c r="FH339" s="41">
        <f ca="1">IF(BK339&gt;0,IF(DH339&gt;0,WORKDAY(DG339,20),IF(CY339&gt;0,WORKDAY(CX339,30),IF(CT339&gt;0,WORKDAY(CS339,40),FG339))),"-")</f>
        <v>44069</v>
      </c>
      <c r="FI339" s="14"/>
      <c r="FJ339" s="14"/>
      <c r="FK339" s="41" t="str">
        <f>IF(FJ339&gt;0,WORKDAY(FG339,10),"-")</f>
        <v>-</v>
      </c>
      <c r="FL339" s="41" t="str">
        <f>IF(FJ339&gt;0,WORKDAY(FH339,10),"-")</f>
        <v>-</v>
      </c>
      <c r="FM339" s="14"/>
      <c r="FN339" s="14"/>
      <c r="FO339" s="143"/>
      <c r="FP339" s="41">
        <v>43598</v>
      </c>
      <c r="FQ339" s="41" t="str">
        <f>IF(BT339&gt;0,IF(DQ339&gt;0,WORKDAY(DP339,20),IF(DH339&gt;0,WORKDAY(DG339,30),IF(DC339&gt;0,WORKDAY(DB339,40),FP339))),"-")</f>
        <v>-</v>
      </c>
      <c r="FR339" s="14"/>
      <c r="FS339" s="14"/>
      <c r="FT339" s="41" t="str">
        <f>IF(FS339&gt;0,WORKDAY(FP339,10),"-")</f>
        <v>-</v>
      </c>
      <c r="FU339" s="41" t="str">
        <f>IF(FS339&gt;0,WORKDAY(FQ339,10),"-")</f>
        <v>-</v>
      </c>
      <c r="FV339" s="14"/>
      <c r="FW339" s="14"/>
      <c r="FX339" s="295"/>
      <c r="FY339" s="41">
        <v>43598</v>
      </c>
      <c r="FZ339" s="41" t="str">
        <f>IF(CC339&gt;0,IF(DZ339&gt;0,WORKDAY(DY339,20),IF(DQ339&gt;0,WORKDAY(DP339,30),IF(DL339&gt;0,WORKDAY(DK339,40),FY339))),"-")</f>
        <v>-</v>
      </c>
      <c r="GA339" s="14"/>
      <c r="GB339" s="14"/>
      <c r="GC339" s="41" t="str">
        <f>IF(GB339&gt;0,WORKDAY(FY339,10),"-")</f>
        <v>-</v>
      </c>
      <c r="GD339" s="41" t="str">
        <f>IF(GB339&gt;0,WORKDAY(FZ339,10),"-")</f>
        <v>-</v>
      </c>
      <c r="GE339" s="14"/>
      <c r="GF339" s="14"/>
      <c r="GG339" s="295"/>
      <c r="GH339" s="41"/>
      <c r="GI339" s="41"/>
      <c r="GJ339" s="14"/>
      <c r="GK339" s="14"/>
      <c r="GL339" s="41" t="str">
        <f>IF(GK339&gt;0,WORKDAY(GH339,10),"-")</f>
        <v>-</v>
      </c>
      <c r="GM339" s="41" t="str">
        <f>IF(GK339&gt;0,WORKDAY(GI339,10),"-")</f>
        <v>-</v>
      </c>
      <c r="GN339" s="14"/>
      <c r="GO339" s="14"/>
      <c r="GP339" s="295"/>
      <c r="GQ339" s="295"/>
      <c r="GR339" s="295"/>
      <c r="GS339" s="295"/>
      <c r="GT339" s="295"/>
      <c r="GU339" s="295"/>
      <c r="GV339" s="295"/>
      <c r="GW339" s="295"/>
      <c r="GX339" s="295"/>
      <c r="GY339" s="295"/>
      <c r="GZ339" s="295"/>
      <c r="HA339" s="143">
        <f t="shared" ca="1" si="258"/>
        <v>1</v>
      </c>
      <c r="HB339" s="44">
        <f t="shared" ca="1" si="259"/>
        <v>1.3819095477386936E-3</v>
      </c>
      <c r="HC339" s="44">
        <f t="shared" ca="1" si="293"/>
        <v>2.5125628140703518E-3</v>
      </c>
      <c r="HD339" s="44">
        <f t="shared" ca="1" si="261"/>
        <v>2.2357723577235778E-3</v>
      </c>
      <c r="HE339" s="44">
        <f t="shared" ca="1" si="262"/>
        <v>4.0650406504065045E-3</v>
      </c>
      <c r="HF339" s="44"/>
      <c r="HG339" s="44"/>
      <c r="HH339" s="261"/>
      <c r="HI339" s="14" t="str">
        <f t="shared" si="263"/>
        <v>GA</v>
      </c>
      <c r="HJ339" s="41">
        <f t="shared" si="264"/>
        <v>43997</v>
      </c>
      <c r="HK339" s="267" t="str">
        <f t="shared" si="265"/>
        <v>A1</v>
      </c>
      <c r="HL339" s="268" t="str">
        <f t="shared" si="266"/>
        <v>0055-P2-GA1-CPC-TRM-00509</v>
      </c>
      <c r="HM339" s="320">
        <v>1</v>
      </c>
      <c r="HN339" t="s">
        <v>856</v>
      </c>
      <c r="HO339" s="351">
        <f t="shared" si="267"/>
        <v>3</v>
      </c>
      <c r="HP339" s="351" t="str">
        <f t="shared" si="268"/>
        <v>не выгружено 00</v>
      </c>
      <c r="HQ339" s="351" t="str">
        <f t="shared" si="269"/>
        <v>выгружено A1</v>
      </c>
      <c r="HR339" s="351">
        <f t="shared" si="270"/>
        <v>3</v>
      </c>
      <c r="HS339" s="351" t="str">
        <f t="shared" si="271"/>
        <v>Устранить замечания</v>
      </c>
      <c r="HT339" s="351" t="str">
        <f t="shared" si="272"/>
        <v>Устранить замечания</v>
      </c>
      <c r="HU339" s="351" t="str">
        <f t="shared" si="273"/>
        <v>0055-P2-CPC-GA1-TRM-00396</v>
      </c>
      <c r="HV339" s="351">
        <f t="shared" si="274"/>
        <v>43997</v>
      </c>
      <c r="HW339" s="351" t="str">
        <f t="shared" si="275"/>
        <v>0055-P2-CPC-GA1-TRM-00396</v>
      </c>
      <c r="HX339" s="351">
        <f t="shared" si="276"/>
        <v>44013</v>
      </c>
      <c r="HY339" s="364"/>
      <c r="HZ339" s="361" t="str">
        <f t="shared" si="277"/>
        <v>выгружено</v>
      </c>
      <c r="IA339" s="361" t="str">
        <f t="shared" si="278"/>
        <v>A1</v>
      </c>
      <c r="IB339" s="361">
        <f t="shared" si="279"/>
        <v>3</v>
      </c>
      <c r="IC339" s="361">
        <f t="shared" si="280"/>
        <v>3</v>
      </c>
      <c r="ID339" s="351" t="str">
        <f t="shared" si="281"/>
        <v>1</v>
      </c>
      <c r="IE339" s="351" t="s">
        <v>894</v>
      </c>
      <c r="IF339" s="356">
        <v>1</v>
      </c>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row>
    <row r="340" spans="1:287" s="27" customFormat="1" ht="15" customHeight="1">
      <c r="A340" s="15"/>
      <c r="B340" s="32"/>
      <c r="C340" s="32"/>
      <c r="D340" s="26"/>
      <c r="E340" s="26"/>
      <c r="F340" s="26"/>
      <c r="G340" s="26"/>
      <c r="H340" s="26"/>
      <c r="I340" s="26"/>
      <c r="J340" s="26"/>
      <c r="K340" s="26"/>
      <c r="L340" s="26"/>
      <c r="M340" s="26"/>
      <c r="N340" s="26"/>
      <c r="O340" s="26"/>
      <c r="P340" s="26"/>
      <c r="Q340" s="26"/>
      <c r="R340" s="26"/>
      <c r="S340" s="26"/>
      <c r="T340" s="26"/>
      <c r="U340" s="26"/>
      <c r="V340" s="26"/>
      <c r="W340" s="32"/>
      <c r="X340" s="32"/>
      <c r="Y340" s="32"/>
      <c r="Z340" s="32"/>
      <c r="AA340" s="32"/>
      <c r="AB340" s="32"/>
      <c r="AC340" s="32"/>
      <c r="AD340" s="26"/>
      <c r="AE340" s="32"/>
      <c r="AF340" s="32"/>
      <c r="AG340" s="32"/>
      <c r="AH340" s="32"/>
      <c r="AI340" s="32"/>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341"/>
      <c r="BK340" s="341"/>
      <c r="BL340" s="163"/>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338"/>
      <c r="CR340" s="338"/>
      <c r="CS340" s="338"/>
      <c r="CT340" s="326"/>
      <c r="CU340" s="219"/>
      <c r="CV340" s="26"/>
      <c r="CW340" s="26"/>
      <c r="CX340" s="26"/>
      <c r="CY340" s="26"/>
      <c r="CZ340" s="26"/>
      <c r="DA340" s="26"/>
      <c r="DB340" s="26"/>
      <c r="DC340" s="26"/>
      <c r="DD340" s="219"/>
      <c r="DE340" s="26"/>
      <c r="DF340" s="26"/>
      <c r="DG340" s="26"/>
      <c r="DH340" s="26"/>
      <c r="DI340" s="26"/>
      <c r="DJ340" s="26"/>
      <c r="DK340" s="26"/>
      <c r="DL340" s="26"/>
      <c r="DM340" s="219"/>
      <c r="DN340" s="26"/>
      <c r="DO340" s="26"/>
      <c r="DP340" s="26"/>
      <c r="DQ340" s="26"/>
      <c r="DR340" s="26"/>
      <c r="DS340" s="26"/>
      <c r="DT340" s="26"/>
      <c r="DU340" s="26"/>
      <c r="DV340" s="229"/>
      <c r="DW340" s="26"/>
      <c r="DX340" s="26"/>
      <c r="DY340" s="26"/>
      <c r="DZ340" s="26"/>
      <c r="EA340" s="26"/>
      <c r="EB340" s="26"/>
      <c r="EC340" s="26"/>
      <c r="ED340" s="26"/>
      <c r="EE340" s="229"/>
      <c r="EF340" s="26"/>
      <c r="EG340" s="26"/>
      <c r="EH340" s="26"/>
      <c r="EI340" s="26"/>
      <c r="EJ340" s="26"/>
      <c r="EK340" s="26"/>
      <c r="EL340" s="26"/>
      <c r="EM340" s="26"/>
      <c r="EN340" s="229"/>
      <c r="EO340" s="26"/>
      <c r="EP340" s="26"/>
      <c r="EQ340" s="26"/>
      <c r="ER340" s="26"/>
      <c r="ES340" s="26"/>
      <c r="ET340" s="26"/>
      <c r="EU340" s="26"/>
      <c r="EV340" s="26"/>
      <c r="EW340" s="229"/>
      <c r="EX340" s="26"/>
      <c r="EY340" s="26"/>
      <c r="EZ340" s="26"/>
      <c r="FA340" s="26"/>
      <c r="FB340" s="26"/>
      <c r="FC340" s="26"/>
      <c r="FD340" s="26"/>
      <c r="FE340" s="26"/>
      <c r="FF340" s="229"/>
      <c r="FG340" s="26"/>
      <c r="FH340" s="26"/>
      <c r="FI340" s="26"/>
      <c r="FJ340" s="26"/>
      <c r="FK340" s="26"/>
      <c r="FL340" s="26"/>
      <c r="FM340" s="26"/>
      <c r="FN340" s="26"/>
      <c r="FO340" s="219"/>
      <c r="FP340" s="26"/>
      <c r="FQ340" s="26"/>
      <c r="FR340" s="26"/>
      <c r="FS340" s="26"/>
      <c r="FT340" s="26"/>
      <c r="FU340" s="26"/>
      <c r="FV340" s="26"/>
      <c r="FW340" s="26"/>
      <c r="FX340" s="229"/>
      <c r="FY340" s="26"/>
      <c r="FZ340" s="26"/>
      <c r="GA340" s="26"/>
      <c r="GB340" s="26"/>
      <c r="GC340" s="26"/>
      <c r="GD340" s="26"/>
      <c r="GE340" s="26"/>
      <c r="GF340" s="26"/>
      <c r="GG340" s="229"/>
      <c r="GH340" s="26"/>
      <c r="GI340" s="26"/>
      <c r="GJ340" s="26"/>
      <c r="GK340" s="26"/>
      <c r="GL340" s="26"/>
      <c r="GM340" s="26"/>
      <c r="GN340" s="26"/>
      <c r="GO340" s="26"/>
      <c r="GP340" s="229"/>
      <c r="GQ340" s="229"/>
      <c r="GR340" s="229"/>
      <c r="GS340" s="229"/>
      <c r="GT340" s="229"/>
      <c r="GU340" s="229"/>
      <c r="GV340" s="229"/>
      <c r="GW340" s="229"/>
      <c r="GX340" s="229"/>
      <c r="GY340" s="229"/>
      <c r="GZ340" s="229"/>
      <c r="HA340" s="143">
        <f t="shared" ref="HA340:HA403" si="307">IF(AZ340="аннулирован / VOID",0,IF(BK340&gt;0,1,0))</f>
        <v>0</v>
      </c>
      <c r="HB340" s="44">
        <f t="shared" ref="HB340:HB403" si="308">IF(FV340&gt;43101,(HA340/$HA$535)*$FV$13,IF(FR340&gt;43101,(HA340/$HA$535)*$FR$13,IF(FM340&gt;43101,(HA340/$HA$535)*$FM$13,IF(FI340&gt;43101,(HA340/$HA$535)*$FI$13,IF(EU340&gt;43101,(HA340/$HA$535)*$EU$13,IF(EQ340&gt;43101,(HA340/$HA$535)*$EQ$13,IF(FR340&gt;43101,(EL340/$HA$535)*$EL$13,IF(EH340&gt;43101,(HA340/$HA$535)*$EH$13,IF(EC340&gt;43101,(HA340/$HA$535)*$EC$13,IF(DY340&gt;43101,(HA340/$HA$535)*$DY$13,IF(DT340&gt;43101,(HA340/$HA$535)*$DT$13,IF(DP340&gt;43101,(HA340/$HA$535)*$DP$13,IF(DK340&gt;43101,(HA340/$HA$535)*$DK$13,IF(DG340&gt;43101,(HA340/$HA$535)*$DG$13,IF(DB340&gt;43101,(HA340/$HA$535)*$DB$13,IF(CX340&gt;43101,(HA340/$HA$535)*$CX$13,IF(CS340&gt;43101,(HA340/$HA$535)*$CS$13,IF(BL340&gt;43101,(HA340/$HA$535)*$BL$13,0))))))))))))))))))</f>
        <v>0</v>
      </c>
      <c r="HC340" s="44">
        <f t="shared" si="293"/>
        <v>0</v>
      </c>
      <c r="HD340" s="44">
        <f t="shared" ref="HD340:HD361" si="309">IF(FV340&gt;43101,(HA340/$HA$536)*$FV$13,IF(FR340&gt;43101,(HA340/$HA$536)*$FR$13,IF(FM340&gt;43101,(HA340/$HA$536)*$FM$13,IF(FI340&gt;43101,(HA340/$HA$536)*$FI$13,IF(EU340&gt;43101,(HA340/$HA$536)*$EU$13,IF(EQ340&gt;43101,(HA340/$HA$536)*$EQ$13,IF(EL340&gt;43101,(HA340/$HA$536)*$EL$13,IF(EH340&gt;43101,(HA340/$HA$536)*$EH$13,IF(EC340&gt;43101,(HA340/$HA$536)*$EC$13,IF(DY340&gt;43101,(HA340/$HA$536)*$DY$13,IF(DT340&gt;43101,(HA340/$HA$536)*$DT$13,IF(DP340&gt;43101,(HA340/$HA$536)*$DP$13,IF(DK340&gt;43101,(HA340/$HA$536)*$DK$13,IF(DG340&gt;43101,(HA340/$HA$536)*$DG$13,IF(DB340&gt;43101,(HA340/$HA$536)*$DB$13,IF(CX340&gt;43101,(HA340/$HA$536)*$CX$13,IF(CS340&gt;43101,(HA340/$HA$536)*$CS$13,IF(BL340&gt;43101,(HA340/$HA$536)*$BL$13,0))))))))))))))))))</f>
        <v>0</v>
      </c>
      <c r="HE340" s="44">
        <f t="shared" ref="HE340:HE361" si="310">IF(BK340&gt;43101,HA340/$HA$536,0)</f>
        <v>0</v>
      </c>
      <c r="HF340" s="44"/>
      <c r="HG340" s="26"/>
      <c r="HH340" s="262"/>
      <c r="HI340" s="14" t="str">
        <f t="shared" ref="HI340:HI403" si="311">IF(FJ340&gt;0,"rev. 00",IF(EV340&gt;0,"GA",IF(ER340&gt;0,"CPECC",IF(EM340&gt;0,"GA",IF(EI340&gt;0,"CPECC",IF(ED340&gt;0,"GA",IF(DZ340&gt;0,"CPECC",IF(DU340&gt;0,"GA",IF(DQ340&gt;0,"CPECC",IF(DL340&gt;0,"GA",IF(DH340&gt;0,"CPECC",IF(DC340&gt;0,"GA",IF(CY340&gt;0,"CPECC",IF(CT340&gt;0,"GA",IF(BM340&gt;0,"CPECC","не выпущено")))))))))))))))</f>
        <v>не выпущено</v>
      </c>
      <c r="HJ340" s="41" t="str">
        <f t="shared" ref="HJ340:HJ403" si="312">IF(GB340&gt;0,GA340,IF(FS340&gt;0,FR340,IF(FJ340&gt;0,FI340,IF(DH340&gt;0,DG340,IF(CY340&gt;0,CX340,IF(BM340&gt;0,BL340,"-"))))))</f>
        <v>-</v>
      </c>
      <c r="HK340" s="267" t="str">
        <f t="shared" ref="HK340:HK403" si="313">IF(FS340&gt;0,"00",IF(FJ340&gt;0,"00",IF(DQ340&gt;0,"D1",IF(DH340&gt;0,"C1",IF(CY340&gt;0,"B1",IF(BM340&gt;0,"A1","-"))))))</f>
        <v>-</v>
      </c>
      <c r="HL340" s="268" t="str">
        <f t="shared" ref="HL340:HL403" si="314">IF(GB340&gt;0,GB340,IF(FS340&gt;0,FS340,IF(FJ340&gt;0,FJ340,IF(DH340&gt;0,DH340,IF(CY340&gt;0,CY340,IF(BM340&gt;0,BM340,"-"))))))</f>
        <v>-</v>
      </c>
      <c r="HM340" s="320">
        <v>1</v>
      </c>
      <c r="HN340"/>
      <c r="HO340" s="351" t="str">
        <f t="shared" si="267"/>
        <v>---/---</v>
      </c>
      <c r="HP340" s="351" t="str">
        <f t="shared" si="268"/>
        <v>---/---</v>
      </c>
      <c r="HQ340" s="351" t="str">
        <f t="shared" si="269"/>
        <v>---/---</v>
      </c>
      <c r="HR340" s="351" t="str">
        <f t="shared" si="270"/>
        <v>---/---</v>
      </c>
      <c r="HS340" s="351" t="b">
        <f t="shared" si="271"/>
        <v>0</v>
      </c>
      <c r="HT340" s="351" t="str">
        <f t="shared" si="272"/>
        <v>---/---</v>
      </c>
      <c r="HU340" s="351" t="str">
        <f t="shared" si="273"/>
        <v>---/---</v>
      </c>
      <c r="HV340" s="351" t="str">
        <f t="shared" si="274"/>
        <v>---/---</v>
      </c>
      <c r="HW340" s="351" t="str">
        <f t="shared" si="275"/>
        <v>---/---</v>
      </c>
      <c r="HX340" s="351" t="str">
        <f t="shared" si="276"/>
        <v>---/---</v>
      </c>
      <c r="HY340" s="364"/>
      <c r="HZ340" s="361" t="str">
        <f t="shared" si="277"/>
        <v>---/---</v>
      </c>
      <c r="IA340" s="361" t="str">
        <f t="shared" si="278"/>
        <v>---/---</v>
      </c>
      <c r="IB340" s="361" t="str">
        <f t="shared" si="279"/>
        <v>---/---</v>
      </c>
      <c r="IC340" s="361" t="str">
        <f t="shared" si="280"/>
        <v>---/---</v>
      </c>
      <c r="ID340" s="351" t="str">
        <f t="shared" si="281"/>
        <v>---/---</v>
      </c>
      <c r="IE340" s="351" t="s">
        <v>897</v>
      </c>
      <c r="IF340" s="356"/>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row>
    <row r="341" spans="1:287" s="1" customFormat="1" ht="42.75" customHeight="1">
      <c r="A341" s="15"/>
      <c r="B341" s="31" t="s">
        <v>164</v>
      </c>
      <c r="C341" s="31" t="s">
        <v>165</v>
      </c>
      <c r="D341" s="14"/>
      <c r="E341" s="14"/>
      <c r="F341" s="14"/>
      <c r="G341" s="14"/>
      <c r="H341" s="14" t="s">
        <v>723</v>
      </c>
      <c r="I341" s="14" t="s">
        <v>724</v>
      </c>
      <c r="J341" s="14"/>
      <c r="K341" s="14"/>
      <c r="L341" s="14"/>
      <c r="M341" s="14"/>
      <c r="N341" s="14"/>
      <c r="O341" s="14"/>
      <c r="P341" s="14" t="s">
        <v>413</v>
      </c>
      <c r="Q341" s="14" t="s">
        <v>414</v>
      </c>
      <c r="R341" s="14" t="s">
        <v>215</v>
      </c>
      <c r="S341" s="14" t="s">
        <v>670</v>
      </c>
      <c r="T341" s="14" t="s">
        <v>408</v>
      </c>
      <c r="U341" s="14" t="s">
        <v>166</v>
      </c>
      <c r="V341" s="14"/>
      <c r="W341" s="31" t="str">
        <f>CONCATENATE(X341,"-",Y341,"-",Z341,AA341,,AB341,"-",AC341)</f>
        <v>0-54-JSCP-4101</v>
      </c>
      <c r="X341" s="31">
        <v>0</v>
      </c>
      <c r="Y341" s="31">
        <v>54</v>
      </c>
      <c r="Z341" s="31" t="s">
        <v>337</v>
      </c>
      <c r="AA341" s="31" t="s">
        <v>343</v>
      </c>
      <c r="AB341" s="31"/>
      <c r="AC341" s="31" t="s">
        <v>785</v>
      </c>
      <c r="AD341" s="14"/>
      <c r="AE341" s="31">
        <v>3</v>
      </c>
      <c r="AF341" s="31" t="s">
        <v>200</v>
      </c>
      <c r="AG341" s="31" t="s">
        <v>173</v>
      </c>
      <c r="AH341" s="31" t="s">
        <v>164</v>
      </c>
      <c r="AI341" s="31" t="s">
        <v>660</v>
      </c>
      <c r="AJ341" s="14"/>
      <c r="AK341" s="14"/>
      <c r="AL341" s="14" t="s">
        <v>128</v>
      </c>
      <c r="AM341" s="14"/>
      <c r="AN341" s="14" t="s">
        <v>175</v>
      </c>
      <c r="AO341" s="14" t="str">
        <f>CONCATENATE("0055-",B341,"-",C341,"-","4",".",AE341,".",AF341,".",AG341,".",AH341,"-",AL341,".",AN341,"-",AI341)</f>
        <v>0055-CPC-GA1-4.3.0.00.CPC-ATH2.RD-3015</v>
      </c>
      <c r="AP341" s="14" t="str">
        <f>CONCATENATE("0055-",B341,"-",C341,"-","4",".",AE341,".",AF341,".",AG341,".",AH341,"-",AL341,"-",AN341,"-",AI341,"_",BD341,"_",U341)</f>
        <v>0055-CPC-GA1-4.3.0.00.CPC-ATH2-RD-3015_-_ER</v>
      </c>
      <c r="AQ341" s="21" t="s">
        <v>359</v>
      </c>
      <c r="AR341" s="21" t="s">
        <v>364</v>
      </c>
      <c r="AS341" s="21"/>
      <c r="AT341" s="21"/>
      <c r="AU341" s="21" t="s">
        <v>349</v>
      </c>
      <c r="AV341" s="21" t="s">
        <v>365</v>
      </c>
      <c r="AW341" s="21" t="str">
        <f>CONCATENATE(AQ341," ",AS341,CHAR(10),W341,CHAR(10),AU341)</f>
        <v>ESD matrix panel 
0-54-JSCP-4101
List of drawings</v>
      </c>
      <c r="AX341" s="21" t="str">
        <f>CONCATENATE(AR341," ",AT341,CHAR(10),W341,CHAR(10),AV341)</f>
        <v>Пульт экстренного останова 
0-54-JSCP-4101
Ведомость документов</v>
      </c>
      <c r="AY341" s="14"/>
      <c r="AZ341" s="14"/>
      <c r="BA341" s="14" t="s">
        <v>600</v>
      </c>
      <c r="BB341" s="14" t="str">
        <f t="shared" si="286"/>
        <v>-</v>
      </c>
      <c r="BC341" s="14" t="str">
        <f t="shared" ref="BC341:BC345" si="315">IF(OR(BB341="A1",BB341="B1",BB341="C1",BB341="D1",BB341="E1",BB341="F1",BB341="G1",BB341="H1"),"IFR",IF(OR(BB341="00",BB341="01",BB341="02",BB341="03",BB341="04",BB341="05"),"IFU","-"))</f>
        <v>-</v>
      </c>
      <c r="BD341" s="14" t="str">
        <f>BB341</f>
        <v>-</v>
      </c>
      <c r="BE341" s="14"/>
      <c r="BF341" s="14"/>
      <c r="BG341" s="20"/>
      <c r="BH341" s="14"/>
      <c r="BI341" s="14"/>
      <c r="BJ341" s="336">
        <v>44088</v>
      </c>
      <c r="BK341" s="336">
        <f ca="1">IF(BM341&gt;0,BL341,IF(BJ341&lt;TODAY(),TODAY()+10,BJ341))</f>
        <v>44113</v>
      </c>
      <c r="BL341" s="41"/>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336">
        <f>WORKDAY(BJ341,20)</f>
        <v>44116</v>
      </c>
      <c r="CR341" s="336" t="str">
        <f>IF(BM341&gt;0,WORKDAY(BK341,20),"-")</f>
        <v>-</v>
      </c>
      <c r="CS341" s="336"/>
      <c r="CT341" s="325"/>
      <c r="CU341" s="143"/>
      <c r="CV341" s="41">
        <f>WORKDAY(CQ341,10)</f>
        <v>44130</v>
      </c>
      <c r="CW341" s="41" t="str">
        <f>IF(CT341&gt;0,WORKDAY(CR341,10),"-")</f>
        <v>-</v>
      </c>
      <c r="CX341" s="14"/>
      <c r="CY341" s="14"/>
      <c r="CZ341" s="41" t="str">
        <f>IF(CY341&gt;0,WORKDAY(CV341,10),"-")</f>
        <v>-</v>
      </c>
      <c r="DA341" s="41" t="str">
        <f>IF(CY341&gt;0,WORKDAY(CW341,10),"-")</f>
        <v>-</v>
      </c>
      <c r="DB341" s="14"/>
      <c r="DC341" s="14"/>
      <c r="DD341" s="143"/>
      <c r="DE341" s="41" t="str">
        <f>IF(DC341&gt;0,WORKDAY(CZ341,10),"-")</f>
        <v>-</v>
      </c>
      <c r="DF341" s="41" t="str">
        <f>IF(DC341&gt;0,WORKDAY(DA341,10),"-")</f>
        <v>-</v>
      </c>
      <c r="DG341" s="14"/>
      <c r="DH341" s="14"/>
      <c r="DI341" s="41" t="str">
        <f>IF(DH341&gt;0,WORKDAY(DE341,10),"-")</f>
        <v>-</v>
      </c>
      <c r="DJ341" s="41" t="str">
        <f>IF(DH341&gt;0,WORKDAY(DF341,10),"-")</f>
        <v>-</v>
      </c>
      <c r="DK341" s="14"/>
      <c r="DL341" s="14"/>
      <c r="DM341" s="143"/>
      <c r="DN341" s="41" t="str">
        <f>IF(DL341&gt;0,WORKDAY(DI341,10),"-")</f>
        <v>-</v>
      </c>
      <c r="DO341" s="41" t="str">
        <f>IF(DL341&gt;0,WORKDAY(DJ341,10),"-")</f>
        <v>-</v>
      </c>
      <c r="DP341" s="14"/>
      <c r="DQ341" s="14"/>
      <c r="DR341" s="41" t="str">
        <f>IF(DQ341&gt;0,WORKDAY(DN341,10),"-")</f>
        <v>-</v>
      </c>
      <c r="DS341" s="41" t="str">
        <f>IF(DQ341&gt;0,WORKDAY(DO341,10),"-")</f>
        <v>-</v>
      </c>
      <c r="DT341" s="14"/>
      <c r="DU341" s="14"/>
      <c r="DV341" s="295"/>
      <c r="DW341" s="41" t="str">
        <f>IF(DU341&gt;0,WORKDAY(DR341,10),"-")</f>
        <v>-</v>
      </c>
      <c r="DX341" s="41" t="str">
        <f>IF(DU341&gt;0,WORKDAY(DS341,10),"-")</f>
        <v>-</v>
      </c>
      <c r="DY341" s="14"/>
      <c r="DZ341" s="14"/>
      <c r="EA341" s="41" t="str">
        <f>IF(DZ341&gt;0,WORKDAY(DW341,10),"-")</f>
        <v>-</v>
      </c>
      <c r="EB341" s="41" t="str">
        <f>IF(DZ341&gt;0,WORKDAY(DX341,10),"-")</f>
        <v>-</v>
      </c>
      <c r="EC341" s="14"/>
      <c r="ED341" s="14"/>
      <c r="EE341" s="295"/>
      <c r="EF341" s="41" t="str">
        <f>IF(ED341&gt;0,WORKDAY(EA341,10),"-")</f>
        <v>-</v>
      </c>
      <c r="EG341" s="41" t="str">
        <f>IF(ED341&gt;0,WORKDAY(EB341,10),"-")</f>
        <v>-</v>
      </c>
      <c r="EH341" s="14"/>
      <c r="EI341" s="14"/>
      <c r="EJ341" s="41" t="str">
        <f>IF(EI341&gt;0,WORKDAY(EF341,10),"-")</f>
        <v>-</v>
      </c>
      <c r="EK341" s="41" t="str">
        <f>IF(EI341&gt;0,WORKDAY(EG341,10),"-")</f>
        <v>-</v>
      </c>
      <c r="EL341" s="14"/>
      <c r="EM341" s="14"/>
      <c r="EN341" s="295"/>
      <c r="EO341" s="41" t="str">
        <f>IF(EM341&gt;0,WORKDAY(EJ341,10),"-")</f>
        <v>-</v>
      </c>
      <c r="EP341" s="41" t="str">
        <f>IF(EM341&gt;0,WORKDAY(EK341,10),"-")</f>
        <v>-</v>
      </c>
      <c r="EQ341" s="14"/>
      <c r="ER341" s="14"/>
      <c r="ES341" s="41" t="str">
        <f>IF(ER341&gt;0,WORKDAY(EO341,10),"-")</f>
        <v>-</v>
      </c>
      <c r="ET341" s="41" t="str">
        <f>IF(ER341&gt;0,WORKDAY(EP341,10),"-")</f>
        <v>-</v>
      </c>
      <c r="EU341" s="14"/>
      <c r="EV341" s="14"/>
      <c r="EW341" s="295"/>
      <c r="EX341" s="41" t="str">
        <f>IF(EV341&gt;0,WORKDAY(ES341,10),"-")</f>
        <v>-</v>
      </c>
      <c r="EY341" s="41" t="str">
        <f>IF(EV341&gt;0,WORKDAY(ET341,10),"-")</f>
        <v>-</v>
      </c>
      <c r="EZ341" s="14"/>
      <c r="FA341" s="14"/>
      <c r="FB341" s="41" t="str">
        <f>IF(FA341&gt;0,WORKDAY(EX341,10),"-")</f>
        <v>-</v>
      </c>
      <c r="FC341" s="41" t="str">
        <f>IF(FA341&gt;0,WORKDAY(EY341,10),"-")</f>
        <v>-</v>
      </c>
      <c r="FD341" s="14"/>
      <c r="FE341" s="14"/>
      <c r="FF341" s="295"/>
      <c r="FG341" s="41">
        <v>43598</v>
      </c>
      <c r="FH341" s="41">
        <f ca="1">IF(BK341&gt;0,IF(DH341&gt;0,WORKDAY(DG341,20),IF(CY341&gt;0,WORKDAY(CX341,30),IF(CT341&gt;0,WORKDAY(CS341,40),FG341))),"-")</f>
        <v>43598</v>
      </c>
      <c r="FI341" s="14"/>
      <c r="FJ341" s="14"/>
      <c r="FK341" s="41" t="str">
        <f>IF(FJ341&gt;0,WORKDAY(FG341,10),"-")</f>
        <v>-</v>
      </c>
      <c r="FL341" s="41" t="str">
        <f>IF(FJ341&gt;0,WORKDAY(FH341,10),"-")</f>
        <v>-</v>
      </c>
      <c r="FM341" s="14"/>
      <c r="FN341" s="14"/>
      <c r="FO341" s="143"/>
      <c r="FP341" s="41">
        <v>43598</v>
      </c>
      <c r="FQ341" s="41" t="str">
        <f>IF(BT341&gt;0,IF(DQ341&gt;0,WORKDAY(DP341,20),IF(DH341&gt;0,WORKDAY(DG341,30),IF(DC341&gt;0,WORKDAY(DB341,40),FP341))),"-")</f>
        <v>-</v>
      </c>
      <c r="FR341" s="14"/>
      <c r="FS341" s="14"/>
      <c r="FT341" s="41" t="str">
        <f>IF(FS341&gt;0,WORKDAY(FP341,10),"-")</f>
        <v>-</v>
      </c>
      <c r="FU341" s="41" t="str">
        <f>IF(FS341&gt;0,WORKDAY(FQ341,10),"-")</f>
        <v>-</v>
      </c>
      <c r="FV341" s="14"/>
      <c r="FW341" s="14"/>
      <c r="FX341" s="295"/>
      <c r="FY341" s="41">
        <v>43598</v>
      </c>
      <c r="FZ341" s="41" t="str">
        <f>IF(CC341&gt;0,IF(DZ341&gt;0,WORKDAY(DY341,20),IF(DQ341&gt;0,WORKDAY(DP341,30),IF(DL341&gt;0,WORKDAY(DK341,40),FY341))),"-")</f>
        <v>-</v>
      </c>
      <c r="GA341" s="14"/>
      <c r="GB341" s="14"/>
      <c r="GC341" s="41" t="str">
        <f>IF(GB341&gt;0,WORKDAY(FY341,10),"-")</f>
        <v>-</v>
      </c>
      <c r="GD341" s="41" t="str">
        <f>IF(GB341&gt;0,WORKDAY(FZ341,10),"-")</f>
        <v>-</v>
      </c>
      <c r="GE341" s="14"/>
      <c r="GF341" s="14"/>
      <c r="GG341" s="295"/>
      <c r="GH341" s="41"/>
      <c r="GI341" s="41"/>
      <c r="GJ341" s="14"/>
      <c r="GK341" s="14"/>
      <c r="GL341" s="41" t="str">
        <f>IF(GK341&gt;0,WORKDAY(GH341,10),"-")</f>
        <v>-</v>
      </c>
      <c r="GM341" s="41" t="str">
        <f>IF(GK341&gt;0,WORKDAY(GI341,10),"-")</f>
        <v>-</v>
      </c>
      <c r="GN341" s="14"/>
      <c r="GO341" s="14"/>
      <c r="GP341" s="295"/>
      <c r="GQ341" s="295"/>
      <c r="GR341" s="295"/>
      <c r="GS341" s="295"/>
      <c r="GT341" s="295"/>
      <c r="GU341" s="295"/>
      <c r="GV341" s="295"/>
      <c r="GW341" s="295"/>
      <c r="GX341" s="295"/>
      <c r="GY341" s="295"/>
      <c r="GZ341" s="295"/>
      <c r="HA341" s="143">
        <f t="shared" ca="1" si="307"/>
        <v>1</v>
      </c>
      <c r="HB341" s="44">
        <f t="shared" si="308"/>
        <v>0</v>
      </c>
      <c r="HC341" s="44">
        <f t="shared" ca="1" si="293"/>
        <v>2.5125628140703518E-3</v>
      </c>
      <c r="HD341" s="44">
        <f t="shared" si="309"/>
        <v>0</v>
      </c>
      <c r="HE341" s="44">
        <f t="shared" ca="1" si="310"/>
        <v>4.0650406504065045E-3</v>
      </c>
      <c r="HF341" s="44"/>
      <c r="HG341" s="44"/>
      <c r="HH341" s="261"/>
      <c r="HI341" s="14" t="str">
        <f t="shared" si="311"/>
        <v>не выпущено</v>
      </c>
      <c r="HJ341" s="41" t="str">
        <f t="shared" si="312"/>
        <v>-</v>
      </c>
      <c r="HK341" s="267" t="str">
        <f t="shared" si="313"/>
        <v>-</v>
      </c>
      <c r="HL341" s="268" t="str">
        <f t="shared" si="314"/>
        <v>-</v>
      </c>
      <c r="HM341" s="320">
        <v>1</v>
      </c>
      <c r="HN341" t="s">
        <v>857</v>
      </c>
      <c r="HO341" s="351" t="str">
        <f t="shared" ref="HO341:HO404" si="316">IF(AO341="","---/---",(IF(AZ341="аннулирован / VOID","аннулирован / VOID",(IF(FA341&gt;0,(IF(FE341&gt;0,FF341,"ожидание H1")),(IF(ER341&gt;0,(IF(EV341&gt;0,EW341,"ожидание G1")),(IF(EI341&gt;0,(IF(EM341&gt;0,EN341,"ожидание F1")),(IF(DZ341&gt;0,(IF(ED341&gt;0,EE341,"ожидание E1")),(IF(DQ341&gt;0,(IF(DU341&gt;0,DV341,"ожидание D1")),(IF(DH341&gt;0,(IF(DL341&gt;0,DM341,"ожидание C1")),(IF(CY341&gt;0,(IF(DC341&gt;0,DD341,"ожидание B1")),(IF(BM341&gt;0,(IF(CT341&gt;0,CU341,"ожидание A1")),"не выгружено A1")))))))))))))))))))</f>
        <v>не выгружено A1</v>
      </c>
      <c r="HP341" s="351" t="str">
        <f t="shared" ref="HP341:HP404" si="317">IF(AO341="","---/---",(IF(AZ341="аннулирован / VOID","аннулирован / VOID",(IF(GT341&gt;0,(IF(GX341&gt;0,GY341,"ожидание 04")),(IF(GK341&gt;0,(IF(GO341&gt;0,GP341,"ожидание 03")),(IF(GB341&gt;0,(IF(GF341&gt;0,GG341,"ожидание 02")),(IF(FS341&gt;0,(IF(FW341&gt;0,FX341,"ожидание 01")),(IF(FJ341&gt;0,(IF(FN341&gt;0,FO341,"ожидание 00")),"не выгружено 00")))))))))))))</f>
        <v>не выгружено 00</v>
      </c>
      <c r="HQ341" s="351" t="str">
        <f t="shared" ref="HQ341:HQ404" si="318">IF(AO341="","---/---",(IF(AZ341="аннулирован / VOID","аннулирован / VOID",(IF(GT341&gt;0,("выгружено 04"),(IF(GK341&gt;0,("выгружено 03"),(IF(GB341&gt;0,("выгружено 02"),(IF(FS341&gt;0,("выгружено 01"),(IF(FJ341&gt;0,("выгружено 00"),((IF(FA341&gt;0,("выгружено H1"),(IF(ER341&gt;0,("выгружено G1"),(IF(EI341&gt;0,("выгружено F1"),(IF(DZ341&gt;0,("выгружено E1"),(IF(DQ341&gt;0,("выгружено D1"),(IF(DH341&gt;0,("выгружено C1"),(IF(CY341&gt;0,("выгружено B1"),(IF(BM341&gt;0,("выгружено A1"),"не выгружено A1"))))))))))))))))))))))))))))))</f>
        <v>не выгружено A1</v>
      </c>
      <c r="HR341" s="351" t="str">
        <f t="shared" ref="HR341:HR404" si="319">IF(AO341="","---/---",(IF(AZ341="аннулирован / VOID","аннулирован / VOID",(IF(GT341&gt;0,(IF(GX341&gt;0,GY341,"ожидание 04")),(IF(GK341&gt;0,(IF(GO341&gt;0,GP341,"ожидание 03")),(IF(GB341&gt;0,(IF(GF341&gt;0,GG341,"ожидание 02")),(IF(FS341&gt;0,(IF(FW341&gt;0,FX341,"ожидание 01")),(IF(FJ341&gt;0,(IF(FN341&gt;0,FO341,"ожидание 00")),((IF(FA341&gt;0,(IF(FE341&gt;0,FF341,"ожидание H1")),(IF(ER341&gt;0,(IF(EV341&gt;0,EW341,"ожидание G1")),(IF(EI341&gt;0,(IF(EM341&gt;0,EN341,"ожидание F1")),(IF(DZ341&gt;0,(IF(ED341&gt;0,EE341,"ожидание E1")),(IF(DQ341&gt;0,(IF(DU341&gt;0,DV341,"ожидание D1")),(IF(DH341&gt;0,(IF(DL341&gt;0,DM341,"ожидание C1")),(IF(CY341&gt;0,(IF(DC341&gt;0,DD341,"ожидание B1")),(IF(BM341&gt;0,(IF(CT341&gt;0,CU341,"ожидание A1")),"не выгружено A1"))))))))))))))))))))))))))))))</f>
        <v>не выгружено A1</v>
      </c>
      <c r="HS341" s="351" t="b">
        <f t="shared" ref="HS341:HS404" si="320">IF((AND((OR((HQ341="выгружено 04"),(HQ341="выгружено 03"),(HQ341="выгружено 02"),(HQ341="выгружено 01"),(HQ341="выгружено 00"))),(OR(HR341=1,HR341=5)))),"Согласовано",IF((AND((OR((HQ341="выгружено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A1"))),(OR(HR341=2,HR341=3)))),"Устранить замечания"))</f>
        <v>0</v>
      </c>
      <c r="HT341" s="351" t="str">
        <f t="shared" ref="HT341:HT404" si="321">IF(AO341="","---/---",(IF(AZ341="аннулирован / VOID","аннулирован / VOID",(IF((AND((OR((HQ341="выгружено 04"),(HQ341="выгружено 03"),(HQ341="выгружено 02"),(HQ341="выгружено 01"),(HQ341="выгружено 00"))),(OR(HR341=1,HR341=5)))),"Согласовано",IF((AND((OR((HQ341="выгружено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A1"))),(OR(HR341=2,HR341=3)))),"Устранить замечания",IF((OR((HR341="ожидание 04"),(HR341="ожидание 03"),(HR341="ожидание 02"),(HR341="ожидание 01"),(HR341="ожидание 00"),(HR341="ожидание H1"),(HR341="ожидание G1"),(HR341="ожидание F1"),(HR341="ожидание E1"),(HR341="ожидание D1"),(HR341="ожидание C1"),(HR341="ожидание B1"),(HR341="ожидание A1"))),"ожидание замечаний",IF((AND((OR((HQ341="выгружено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A1"))),(OR(HR341=1,HR341=5)))),"Выпустить в 00",(IF(HQ341="не выгружено A1","не выгружено A1"))))))))))</f>
        <v>не выгружено A1</v>
      </c>
      <c r="HU341" s="351" t="str">
        <f t="shared" ref="HU341:HU404" si="322">IF(AO341="","---/---",(IF(AZ341="аннулирован / VOID","аннулирован / VOID",(IF(GX341&gt;0,GX341,(IF(GO341&gt;0,GO341,(IF(GF341&gt;0,GF341,(IF(FW341&gt;0,FW341,(IF(FN341&gt;0,FN341,(IF(FE341&gt;0,FE341,((IF(EV341&gt;0,EV341,(IF(EM341&gt;0,EM341,(IF(ED341&gt;0,ED341,(IF(DU341&gt;0,DU341,(IF(DL341&gt;0,DL341,(IF(DC341&gt;0,DC341,(IF(CT341&gt;0,CT341,(IF(BM341&gt;0,BM341,"не выгружено A1"))))))))))))))))))))))))))))))))</f>
        <v>не выгружено A1</v>
      </c>
      <c r="HV341" s="351" t="str">
        <f t="shared" ref="HV341:HV404" si="323">IF(AO341="","---/---",(IF(AZ341="аннулирован / VOID","аннулирован / VOID",(IF(GT341&gt;0,GS341,(IF(GK341&gt;0,GJ341,(IF(GB341&gt;0,GA341,(IF(FS341&gt;0,FR341,(IF(FJ341&gt;0,FI341,(IF(FA341&gt;0,EZ341,((IF(ER341&gt;0,EQ341,(IF(EI341&gt;0,EH341,(IF(DZ341&gt;0,DY341,(IF(DQ341&gt;0,DP341,(IF(DH341&gt;0,DG341,(IF(CY341&gt;0,CX341,(IF(BM341&gt;0,BL341,"не выгружено A1"))))))))))))))))))))))))))))))</f>
        <v>не выгружено A1</v>
      </c>
      <c r="HW341" s="351" t="str">
        <f t="shared" ref="HW341:HW404" si="324">IF(AO341="","---/---",(IF(AZ341="аннулирован / VOID","аннулирован / VOID",(IF(GS341&gt;0,(IF(GX341&gt;0,GX341,"ожидание 04")),(IF(GK341&gt;0,(IF(GO341&gt;0,GO341,"ожидание 03")),(IF(GB341&gt;0,(IF(GF341&gt;0,GF341,"ожидание 02")),(IF(FS341&gt;0,(IF(FW341&gt;0,FW341,"ожидание 01")),(IF(FJ341&gt;0,(IF(FN341&gt;0,FN341,"ожидание 00")),((IF(FA341&gt;0,(IF(FE341&gt;0,FE341,"ожидание H1")),(IF(ER341&gt;0,(IF(EV341&gt;0,EV341,"ожидание G1")),(IF(EI341&gt;0,(IF(EM341&gt;0,EM341,"ожидание F1")),(IF(DZ341&gt;0,(IF(ED341&gt;0,ED341,"ожидание E1")),(IF(DQ341&gt;0,(IF(DU341&gt;0,DU341,"ожидание D1")),(IF(DH341&gt;0,(IF(DL341&gt;0,DL341,"ожидание C1")),(IF(CY341&gt;0,(IF(DC341&gt;0,DC341,"ожидание B1")),(IF(BM341&gt;0,(IF(CT341&gt;0,CT341,"ожидание A1")),"не выгружено A1"))))))))))))))))))))))))))))))</f>
        <v>не выгружено A1</v>
      </c>
      <c r="HX341" s="351" t="str">
        <f t="shared" ref="HX341:HX404" si="325">IF(AO341="","---/---",(IF(AZ341="аннулирован / VOID","аннулирован / VOID",(IF(GT341&gt;0,(IF(GX341&gt;0,GW341,"ожидание 04")),(IF(GK341&gt;0,(IF(GO341&gt;0,GN341,"ожидание 03")),(IF(GB341&gt;0,(IF(GF341&gt;0,GE341,"ожидание 02")),(IF(FS341&gt;0,(IF(FW341&gt;0,FV341,"ожидание 01")),(IF(FJ341&gt;0,(IF(FN341&gt;0,FM341,"ожидание 00")),((IF(FA341&gt;0,(IF(FE341&gt;0,FD341,"ожидание H1")),(IF(ER341&gt;0,(IF(EV341&gt;0,EU341,"ожидание G1")),(IF(EI341&gt;0,(IF(EM341&gt;0,EL341,"ожидание F1")),(IF(DZ341&gt;0,(IF(ED341&gt;0,EC341,"ожидание E1")),(IF(DQ341&gt;0,(IF(DU341&gt;0,DT341,"ожидание D1")),(IF(DH341&gt;0,(IF(DL341&gt;0,DK341,"ожидание C1")),(IF(CY341&gt;0,(IF(DC341&gt;0,DB341,"ожидание B1")),(IF(BM341&gt;0,(IF(CT341&gt;0,CS341,"ожидание A1")),"не выгружено A1"))))))))))))))))))))))))))))))</f>
        <v>не выгружено A1</v>
      </c>
      <c r="HY341" s="364"/>
      <c r="HZ341" s="361" t="str">
        <f t="shared" ref="HZ341:HZ404" si="326">IF(AO341="","---/---",(IF(AZ341="аннулирован / VOID","аннулирован / VOID",(IF(GS341&gt;0,("выгружено"),(IF(GK341&gt;0,("выгружено"),(IF(GB341&gt;0,("выгружено"),(IF(FS341&gt;0,("выгружено"),(IF(FJ341&gt;0,("выгружено"),((IF(FA341&gt;0,("выгружено"),(IF(ER341&gt;0,("выгружено"),(IF(EI341&gt;0,("выгружено"),(IF(DZ341&gt;0,("выгружено"),(IF(DQ341&gt;0,("выгружено"),(IF(DH341&gt;0,("выгружено"),(IF(CY341&gt;0,("выгружено"),(IF(BM341&gt;0,("выгружено"),"не выгружено"))))))))))))))))))))))))))))))</f>
        <v>не выгружено</v>
      </c>
      <c r="IA341" s="361" t="str">
        <f t="shared" ref="IA341:IA404" si="327">IF(AO341="","---/---",(IF(AZ341="аннулирован / VOID","аннулирован / VOID",(IF(GS341&gt;0,("04"),(IF(GK341&gt;0,("03"),(IF(GB341&gt;0,("02"),(IF(FS341&gt;0,("01"),(IF(FJ341&gt;0,("00"),((IF(FA341&gt;0,("H1"),(IF(ER341&gt;0,("G1"),(IF(EI341&gt;0,("F1"),(IF(DZ341&gt;0,("E1"),(IF(DQ341&gt;0,("D1"),(IF(DH341&gt;0,("C1"),(IF(CY341&gt;0,("B1"),(IF(BM341&gt;0,("A1"),"A1"))))))))))))))))))))))))))))))</f>
        <v>A1</v>
      </c>
      <c r="IB341" s="361" t="str">
        <f t="shared" ref="IB341:IB404" si="328">IF(AO341="","---/---",(IF(AZ341="аннулирован / VOID","аннулирован / VOID",(IF(GT341&gt;0,(IF(GX341&gt;0,GY341,"ожидание замечаний к ревизии")),(IF(GK341&gt;0,(IF(GO341&gt;0,GP341,"ожидание замечаний к ревизии")),(IF(GB341&gt;0,(IF(GF341&gt;0,GG341,"ожидание замечаний к ревизии")),(IF(FS341&gt;0,(IF(FW341&gt;0,FX341,"ожидание замечаний к ревизии")),(IF(FJ341&gt;0,(IF(FN341&gt;0,FO341,"ожидание замечаний к ревизии")),((IF(FA341&gt;0,(IF(FE341&gt;0,FF341,"ожидание замечаний к ревизии")),(IF(ER341&gt;0,(IF(EV341&gt;0,EW341,"ожидание замечаний к ревизии")),(IF(EI341&gt;0,(IF(EM341&gt;0,EN341,"ожидание замечаний к ревизии")),(IF(DZ341&gt;0,(IF(ED341&gt;0,EE341,"ожидание замечаний к ревизии")),(IF(DQ341&gt;0,(IF(DU341&gt;0,DV341,"ожидание замечаний к ревизии")),(IF(DH341&gt;0,(IF(DL341&gt;0,DM341,"ожидание замечаний к ревизии")),(IF(CY341&gt;0,(IF(DC341&gt;0,DD341,"ожидание замечаний к ревизии")),(IF(BM341&gt;0,(IF(CT341&gt;0,CU341,"ожидание замечаний к ревизии")),"не выгружено"))))))))))))))))))))))))))))))</f>
        <v>не выгружено</v>
      </c>
      <c r="IC341" s="361" t="str">
        <f t="shared" ref="IC341:IC404" si="329">IF(AO341="","---/---",(IF(AZ341="аннулирован / VOID","аннулирован / VOID",(IF(GT341&gt;0,(IF(GX341&gt;0,GY341,"04")),(IF(GK341&gt;0,(IF(GO341&gt;0,GP341,"03")),(IF(GB341&gt;0,(IF(GF341&gt;0,GG341,"02")),(IF(FS341&gt;0,(IF(FW341&gt;0,FX341,"01")),(IF(FJ341&gt;0,(IF(FN341&gt;0,FO341,"00")),((IF(FA341&gt;0,(IF(FE341&gt;0,FF341,"H1")),(IF(ER341&gt;0,(IF(EV341&gt;0,EW341,"G1")),(IF(EI341&gt;0,(IF(EM341&gt;0,EN341,"F1")),(IF(DZ341&gt;0,(IF(ED341&gt;0,EE341,"E1")),(IF(DQ341&gt;0,(IF(DU341&gt;0,DV341,"D1")),(IF(DH341&gt;0,(IF(DL341&gt;0,DM341,"C1")),(IF(CY341&gt;0,(IF(DC341&gt;0,DD341,"B1")),(IF(BM341&gt;0,(IF(CT341&gt;0,CU341,"A1")),"A1"))))))))))))))))))))))))))))))</f>
        <v>A1</v>
      </c>
      <c r="ID341" s="351" t="str">
        <f t="shared" ref="ID341:ID404" si="330">IF(AO341="","---/---",(IF(AZ341="аннулирован / VOID","аннулирован / VOID",(IF(BM341&gt;0,"1","выгрузить A1")))))</f>
        <v>выгрузить A1</v>
      </c>
      <c r="IE341" s="351" t="s">
        <v>896</v>
      </c>
      <c r="IF341" s="356">
        <v>1</v>
      </c>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row>
    <row r="342" spans="1:287" s="1" customFormat="1" ht="42.75" customHeight="1">
      <c r="A342" s="15"/>
      <c r="B342" s="31" t="s">
        <v>164</v>
      </c>
      <c r="C342" s="31" t="s">
        <v>165</v>
      </c>
      <c r="D342" s="14"/>
      <c r="E342" s="14"/>
      <c r="F342" s="14"/>
      <c r="G342" s="14"/>
      <c r="H342" s="14" t="s">
        <v>723</v>
      </c>
      <c r="I342" s="14" t="s">
        <v>724</v>
      </c>
      <c r="J342" s="14"/>
      <c r="K342" s="14"/>
      <c r="L342" s="14"/>
      <c r="M342" s="14"/>
      <c r="N342" s="14"/>
      <c r="O342" s="14"/>
      <c r="P342" s="14" t="s">
        <v>413</v>
      </c>
      <c r="Q342" s="14" t="s">
        <v>414</v>
      </c>
      <c r="R342" s="14" t="s">
        <v>215</v>
      </c>
      <c r="S342" s="14" t="s">
        <v>670</v>
      </c>
      <c r="T342" s="14" t="s">
        <v>408</v>
      </c>
      <c r="U342" s="14" t="s">
        <v>166</v>
      </c>
      <c r="V342" s="14"/>
      <c r="W342" s="31" t="str">
        <f>CONCATENATE(X342,"-",Y342,"-",Z342,AA342,,AB342,"-",AC342)</f>
        <v>0-54-JSCP-4101</v>
      </c>
      <c r="X342" s="31">
        <v>0</v>
      </c>
      <c r="Y342" s="31">
        <v>54</v>
      </c>
      <c r="Z342" s="31" t="s">
        <v>337</v>
      </c>
      <c r="AA342" s="31" t="s">
        <v>343</v>
      </c>
      <c r="AB342" s="31"/>
      <c r="AC342" s="31" t="s">
        <v>785</v>
      </c>
      <c r="AD342" s="14"/>
      <c r="AE342" s="31">
        <v>3</v>
      </c>
      <c r="AF342" s="31" t="s">
        <v>200</v>
      </c>
      <c r="AG342" s="31" t="s">
        <v>173</v>
      </c>
      <c r="AH342" s="31" t="s">
        <v>164</v>
      </c>
      <c r="AI342" s="31" t="s">
        <v>660</v>
      </c>
      <c r="AJ342" s="14"/>
      <c r="AK342" s="14"/>
      <c r="AL342" s="14" t="s">
        <v>128</v>
      </c>
      <c r="AM342" s="14"/>
      <c r="AN342" s="14" t="s">
        <v>176</v>
      </c>
      <c r="AO342" s="14" t="str">
        <f>CONCATENATE("0055-",B342,"-",C342,"-","4",".",AE342,".",AF342,".",AG342,".",AH342,"-",AL342,".",AN342,"-",AI342)</f>
        <v>0055-CPC-GA1-4.3.0.00.CPC-ATH2.SP-3015</v>
      </c>
      <c r="AP342" s="14" t="str">
        <f>CONCATENATE("0055-",B342,"-",C342,"-","4",".",AE342,".",AF342,".",AG342,".",AH342,"-",AL342,"-",AN342,"-",AI342,"_",BD342,"_",U342)</f>
        <v>0055-CPC-GA1-4.3.0.00.CPC-ATH2-SP-3015_-_ER</v>
      </c>
      <c r="AQ342" s="21" t="s">
        <v>359</v>
      </c>
      <c r="AR342" s="21" t="s">
        <v>364</v>
      </c>
      <c r="AS342" s="21"/>
      <c r="AT342" s="21"/>
      <c r="AU342" s="21" t="s">
        <v>350</v>
      </c>
      <c r="AV342" s="21" t="s">
        <v>366</v>
      </c>
      <c r="AW342" s="21" t="str">
        <f>CONCATENATE(AQ342," ",AS342,CHAR(10),W342,CHAR(10),AU342)</f>
        <v>ESD matrix panel 
0-54-JSCP-4101
List of elements</v>
      </c>
      <c r="AX342" s="21" t="str">
        <f>CONCATENATE(AR342," ",AT342,CHAR(10),W342,CHAR(10),AV342)</f>
        <v>Пульт экстренного останова 
0-54-JSCP-4101
Перечень элементов</v>
      </c>
      <c r="AY342" s="14"/>
      <c r="AZ342" s="14"/>
      <c r="BA342" s="14" t="s">
        <v>600</v>
      </c>
      <c r="BB342" s="14" t="str">
        <f t="shared" si="286"/>
        <v>-</v>
      </c>
      <c r="BC342" s="14" t="str">
        <f t="shared" si="315"/>
        <v>-</v>
      </c>
      <c r="BD342" s="14" t="str">
        <f>BB342</f>
        <v>-</v>
      </c>
      <c r="BE342" s="14"/>
      <c r="BF342" s="14"/>
      <c r="BG342" s="20"/>
      <c r="BH342" s="14"/>
      <c r="BI342" s="14"/>
      <c r="BJ342" s="336">
        <v>44088</v>
      </c>
      <c r="BK342" s="336">
        <f ca="1">IF(BM342&gt;0,BL342,IF(BJ342&lt;TODAY(),TODAY()+10,BJ342))</f>
        <v>44113</v>
      </c>
      <c r="BL342" s="41"/>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336">
        <f>WORKDAY(BJ342,20)</f>
        <v>44116</v>
      </c>
      <c r="CR342" s="336" t="str">
        <f>IF(BM342&gt;0,WORKDAY(BK342,20),"-")</f>
        <v>-</v>
      </c>
      <c r="CS342" s="336"/>
      <c r="CT342" s="325"/>
      <c r="CU342" s="143"/>
      <c r="CV342" s="41">
        <f>WORKDAY(CQ342,10)</f>
        <v>44130</v>
      </c>
      <c r="CW342" s="41" t="str">
        <f>IF(CT342&gt;0,WORKDAY(CR342,10),"-")</f>
        <v>-</v>
      </c>
      <c r="CX342" s="14"/>
      <c r="CY342" s="14"/>
      <c r="CZ342" s="41" t="str">
        <f>IF(CY342&gt;0,WORKDAY(CV342,10),"-")</f>
        <v>-</v>
      </c>
      <c r="DA342" s="41" t="str">
        <f>IF(CY342&gt;0,WORKDAY(CW342,10),"-")</f>
        <v>-</v>
      </c>
      <c r="DB342" s="14"/>
      <c r="DC342" s="14"/>
      <c r="DD342" s="143"/>
      <c r="DE342" s="41" t="str">
        <f>IF(DC342&gt;0,WORKDAY(CZ342,10),"-")</f>
        <v>-</v>
      </c>
      <c r="DF342" s="41" t="str">
        <f>IF(DC342&gt;0,WORKDAY(DA342,10),"-")</f>
        <v>-</v>
      </c>
      <c r="DG342" s="14"/>
      <c r="DH342" s="14"/>
      <c r="DI342" s="41" t="str">
        <f>IF(DH342&gt;0,WORKDAY(DE342,10),"-")</f>
        <v>-</v>
      </c>
      <c r="DJ342" s="41" t="str">
        <f>IF(DH342&gt;0,WORKDAY(DF342,10),"-")</f>
        <v>-</v>
      </c>
      <c r="DK342" s="14"/>
      <c r="DL342" s="14"/>
      <c r="DM342" s="143"/>
      <c r="DN342" s="41" t="str">
        <f>IF(DL342&gt;0,WORKDAY(DI342,10),"-")</f>
        <v>-</v>
      </c>
      <c r="DO342" s="41" t="str">
        <f>IF(DL342&gt;0,WORKDAY(DJ342,10),"-")</f>
        <v>-</v>
      </c>
      <c r="DP342" s="14"/>
      <c r="DQ342" s="14"/>
      <c r="DR342" s="41" t="str">
        <f>IF(DQ342&gt;0,WORKDAY(DN342,10),"-")</f>
        <v>-</v>
      </c>
      <c r="DS342" s="41" t="str">
        <f>IF(DQ342&gt;0,WORKDAY(DO342,10),"-")</f>
        <v>-</v>
      </c>
      <c r="DT342" s="14"/>
      <c r="DU342" s="14"/>
      <c r="DV342" s="295"/>
      <c r="DW342" s="41" t="str">
        <f>IF(DU342&gt;0,WORKDAY(DR342,10),"-")</f>
        <v>-</v>
      </c>
      <c r="DX342" s="41" t="str">
        <f>IF(DU342&gt;0,WORKDAY(DS342,10),"-")</f>
        <v>-</v>
      </c>
      <c r="DY342" s="14"/>
      <c r="DZ342" s="14"/>
      <c r="EA342" s="41" t="str">
        <f>IF(DZ342&gt;0,WORKDAY(DW342,10),"-")</f>
        <v>-</v>
      </c>
      <c r="EB342" s="41" t="str">
        <f>IF(DZ342&gt;0,WORKDAY(DX342,10),"-")</f>
        <v>-</v>
      </c>
      <c r="EC342" s="14"/>
      <c r="ED342" s="14"/>
      <c r="EE342" s="295"/>
      <c r="EF342" s="41" t="str">
        <f>IF(ED342&gt;0,WORKDAY(EA342,10),"-")</f>
        <v>-</v>
      </c>
      <c r="EG342" s="41" t="str">
        <f>IF(ED342&gt;0,WORKDAY(EB342,10),"-")</f>
        <v>-</v>
      </c>
      <c r="EH342" s="14"/>
      <c r="EI342" s="14"/>
      <c r="EJ342" s="41" t="str">
        <f>IF(EI342&gt;0,WORKDAY(EF342,10),"-")</f>
        <v>-</v>
      </c>
      <c r="EK342" s="41" t="str">
        <f>IF(EI342&gt;0,WORKDAY(EG342,10),"-")</f>
        <v>-</v>
      </c>
      <c r="EL342" s="14"/>
      <c r="EM342" s="14"/>
      <c r="EN342" s="295"/>
      <c r="EO342" s="41" t="str">
        <f>IF(EM342&gt;0,WORKDAY(EJ342,10),"-")</f>
        <v>-</v>
      </c>
      <c r="EP342" s="41" t="str">
        <f>IF(EM342&gt;0,WORKDAY(EK342,10),"-")</f>
        <v>-</v>
      </c>
      <c r="EQ342" s="14"/>
      <c r="ER342" s="14"/>
      <c r="ES342" s="41" t="str">
        <f>IF(ER342&gt;0,WORKDAY(EO342,10),"-")</f>
        <v>-</v>
      </c>
      <c r="ET342" s="41" t="str">
        <f>IF(ER342&gt;0,WORKDAY(EP342,10),"-")</f>
        <v>-</v>
      </c>
      <c r="EU342" s="14"/>
      <c r="EV342" s="14"/>
      <c r="EW342" s="295"/>
      <c r="EX342" s="41" t="str">
        <f>IF(EV342&gt;0,WORKDAY(ES342,10),"-")</f>
        <v>-</v>
      </c>
      <c r="EY342" s="41" t="str">
        <f>IF(EV342&gt;0,WORKDAY(ET342,10),"-")</f>
        <v>-</v>
      </c>
      <c r="EZ342" s="14"/>
      <c r="FA342" s="14"/>
      <c r="FB342" s="41" t="str">
        <f>IF(FA342&gt;0,WORKDAY(EX342,10),"-")</f>
        <v>-</v>
      </c>
      <c r="FC342" s="41" t="str">
        <f>IF(FA342&gt;0,WORKDAY(EY342,10),"-")</f>
        <v>-</v>
      </c>
      <c r="FD342" s="14"/>
      <c r="FE342" s="14"/>
      <c r="FF342" s="295"/>
      <c r="FG342" s="41">
        <v>43598</v>
      </c>
      <c r="FH342" s="41">
        <f ca="1">IF(BK342&gt;0,IF(DH342&gt;0,WORKDAY(DG342,20),IF(CY342&gt;0,WORKDAY(CX342,30),IF(CT342&gt;0,WORKDAY(CS342,40),FG342))),"-")</f>
        <v>43598</v>
      </c>
      <c r="FI342" s="14"/>
      <c r="FJ342" s="14"/>
      <c r="FK342" s="41" t="str">
        <f>IF(FJ342&gt;0,WORKDAY(FG342,10),"-")</f>
        <v>-</v>
      </c>
      <c r="FL342" s="41" t="str">
        <f>IF(FJ342&gt;0,WORKDAY(FH342,10),"-")</f>
        <v>-</v>
      </c>
      <c r="FM342" s="14"/>
      <c r="FN342" s="14"/>
      <c r="FO342" s="143"/>
      <c r="FP342" s="41">
        <v>43598</v>
      </c>
      <c r="FQ342" s="41" t="str">
        <f>IF(BT342&gt;0,IF(DQ342&gt;0,WORKDAY(DP342,20),IF(DH342&gt;0,WORKDAY(DG342,30),IF(DC342&gt;0,WORKDAY(DB342,40),FP342))),"-")</f>
        <v>-</v>
      </c>
      <c r="FR342" s="14"/>
      <c r="FS342" s="14"/>
      <c r="FT342" s="41" t="str">
        <f>IF(FS342&gt;0,WORKDAY(FP342,10),"-")</f>
        <v>-</v>
      </c>
      <c r="FU342" s="41" t="str">
        <f>IF(FS342&gt;0,WORKDAY(FQ342,10),"-")</f>
        <v>-</v>
      </c>
      <c r="FV342" s="14"/>
      <c r="FW342" s="14"/>
      <c r="FX342" s="295"/>
      <c r="FY342" s="41">
        <v>43598</v>
      </c>
      <c r="FZ342" s="41" t="str">
        <f>IF(CC342&gt;0,IF(DZ342&gt;0,WORKDAY(DY342,20),IF(DQ342&gt;0,WORKDAY(DP342,30),IF(DL342&gt;0,WORKDAY(DK342,40),FY342))),"-")</f>
        <v>-</v>
      </c>
      <c r="GA342" s="14"/>
      <c r="GB342" s="14"/>
      <c r="GC342" s="41" t="str">
        <f>IF(GB342&gt;0,WORKDAY(FY342,10),"-")</f>
        <v>-</v>
      </c>
      <c r="GD342" s="41" t="str">
        <f>IF(GB342&gt;0,WORKDAY(FZ342,10),"-")</f>
        <v>-</v>
      </c>
      <c r="GE342" s="14"/>
      <c r="GF342" s="14"/>
      <c r="GG342" s="295"/>
      <c r="GH342" s="41"/>
      <c r="GI342" s="41"/>
      <c r="GJ342" s="14"/>
      <c r="GK342" s="14"/>
      <c r="GL342" s="41" t="str">
        <f>IF(GK342&gt;0,WORKDAY(GH342,10),"-")</f>
        <v>-</v>
      </c>
      <c r="GM342" s="41" t="str">
        <f>IF(GK342&gt;0,WORKDAY(GI342,10),"-")</f>
        <v>-</v>
      </c>
      <c r="GN342" s="14"/>
      <c r="GO342" s="14"/>
      <c r="GP342" s="295"/>
      <c r="GQ342" s="295"/>
      <c r="GR342" s="295"/>
      <c r="GS342" s="295"/>
      <c r="GT342" s="295"/>
      <c r="GU342" s="295"/>
      <c r="GV342" s="295"/>
      <c r="GW342" s="295"/>
      <c r="GX342" s="295"/>
      <c r="GY342" s="295"/>
      <c r="GZ342" s="295"/>
      <c r="HA342" s="143">
        <f t="shared" ca="1" si="307"/>
        <v>1</v>
      </c>
      <c r="HB342" s="44">
        <f t="shared" si="308"/>
        <v>0</v>
      </c>
      <c r="HC342" s="44">
        <f t="shared" ca="1" si="293"/>
        <v>2.5125628140703518E-3</v>
      </c>
      <c r="HD342" s="44">
        <f t="shared" si="309"/>
        <v>0</v>
      </c>
      <c r="HE342" s="44">
        <f t="shared" ca="1" si="310"/>
        <v>4.0650406504065045E-3</v>
      </c>
      <c r="HF342" s="44"/>
      <c r="HG342" s="44"/>
      <c r="HH342" s="261"/>
      <c r="HI342" s="14" t="str">
        <f t="shared" si="311"/>
        <v>не выпущено</v>
      </c>
      <c r="HJ342" s="41" t="str">
        <f t="shared" si="312"/>
        <v>-</v>
      </c>
      <c r="HK342" s="267" t="str">
        <f t="shared" si="313"/>
        <v>-</v>
      </c>
      <c r="HL342" s="268" t="str">
        <f t="shared" si="314"/>
        <v>-</v>
      </c>
      <c r="HM342" s="320">
        <v>1</v>
      </c>
      <c r="HN342" t="s">
        <v>857</v>
      </c>
      <c r="HO342" s="351" t="str">
        <f t="shared" si="316"/>
        <v>не выгружено A1</v>
      </c>
      <c r="HP342" s="351" t="str">
        <f t="shared" si="317"/>
        <v>не выгружено 00</v>
      </c>
      <c r="HQ342" s="351" t="str">
        <f t="shared" si="318"/>
        <v>не выгружено A1</v>
      </c>
      <c r="HR342" s="351" t="str">
        <f t="shared" si="319"/>
        <v>не выгружено A1</v>
      </c>
      <c r="HS342" s="351" t="b">
        <f t="shared" si="320"/>
        <v>0</v>
      </c>
      <c r="HT342" s="351" t="str">
        <f t="shared" si="321"/>
        <v>не выгружено A1</v>
      </c>
      <c r="HU342" s="351" t="str">
        <f t="shared" si="322"/>
        <v>не выгружено A1</v>
      </c>
      <c r="HV342" s="351" t="str">
        <f t="shared" si="323"/>
        <v>не выгружено A1</v>
      </c>
      <c r="HW342" s="351" t="str">
        <f t="shared" si="324"/>
        <v>не выгружено A1</v>
      </c>
      <c r="HX342" s="351" t="str">
        <f t="shared" si="325"/>
        <v>не выгружено A1</v>
      </c>
      <c r="HY342" s="364"/>
      <c r="HZ342" s="361" t="str">
        <f t="shared" si="326"/>
        <v>не выгружено</v>
      </c>
      <c r="IA342" s="361" t="str">
        <f t="shared" si="327"/>
        <v>A1</v>
      </c>
      <c r="IB342" s="361" t="str">
        <f t="shared" si="328"/>
        <v>не выгружено</v>
      </c>
      <c r="IC342" s="361" t="str">
        <f t="shared" si="329"/>
        <v>A1</v>
      </c>
      <c r="ID342" s="351" t="str">
        <f t="shared" si="330"/>
        <v>выгрузить A1</v>
      </c>
      <c r="IE342" s="351" t="s">
        <v>896</v>
      </c>
      <c r="IF342" s="356">
        <v>1</v>
      </c>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row>
    <row r="343" spans="1:287" s="1" customFormat="1" ht="42.75" customHeight="1">
      <c r="A343" s="15"/>
      <c r="B343" s="31" t="s">
        <v>164</v>
      </c>
      <c r="C343" s="31" t="s">
        <v>165</v>
      </c>
      <c r="D343" s="14"/>
      <c r="E343" s="14"/>
      <c r="F343" s="14"/>
      <c r="G343" s="14"/>
      <c r="H343" s="14" t="s">
        <v>723</v>
      </c>
      <c r="I343" s="14" t="s">
        <v>724</v>
      </c>
      <c r="J343" s="14"/>
      <c r="K343" s="14"/>
      <c r="L343" s="14"/>
      <c r="M343" s="14"/>
      <c r="N343" s="14"/>
      <c r="O343" s="14"/>
      <c r="P343" s="14" t="s">
        <v>413</v>
      </c>
      <c r="Q343" s="14" t="s">
        <v>414</v>
      </c>
      <c r="R343" s="14" t="s">
        <v>215</v>
      </c>
      <c r="S343" s="14" t="s">
        <v>670</v>
      </c>
      <c r="T343" s="14" t="s">
        <v>408</v>
      </c>
      <c r="U343" s="14" t="s">
        <v>166</v>
      </c>
      <c r="V343" s="14"/>
      <c r="W343" s="31" t="str">
        <f>CONCATENATE(X343,"-",Y343,"-",Z343,AA343,,AB343,"-",AC343)</f>
        <v>0-54-JSCP-4101</v>
      </c>
      <c r="X343" s="31">
        <v>0</v>
      </c>
      <c r="Y343" s="31">
        <v>54</v>
      </c>
      <c r="Z343" s="31" t="s">
        <v>337</v>
      </c>
      <c r="AA343" s="31" t="s">
        <v>343</v>
      </c>
      <c r="AB343" s="31"/>
      <c r="AC343" s="31" t="s">
        <v>785</v>
      </c>
      <c r="AD343" s="14"/>
      <c r="AE343" s="31">
        <v>3</v>
      </c>
      <c r="AF343" s="31" t="s">
        <v>200</v>
      </c>
      <c r="AG343" s="31" t="s">
        <v>173</v>
      </c>
      <c r="AH343" s="31" t="s">
        <v>164</v>
      </c>
      <c r="AI343" s="31" t="s">
        <v>660</v>
      </c>
      <c r="AJ343" s="14"/>
      <c r="AK343" s="14"/>
      <c r="AL343" s="14" t="s">
        <v>128</v>
      </c>
      <c r="AM343" s="14"/>
      <c r="AN343" s="14" t="s">
        <v>177</v>
      </c>
      <c r="AO343" s="14" t="str">
        <f>CONCATENATE("0055-",B343,"-",C343,"-","4",".",AE343,".",AF343,".",AG343,".",AH343,"-",AL343,".",AN343,"-",AI343)</f>
        <v>0055-CPC-GA1-4.3.0.00.CPC-ATH2.V0-3015</v>
      </c>
      <c r="AP343" s="14" t="str">
        <f>CONCATENATE("0055-",B343,"-",C343,"-","4",".",AE343,".",AF343,".",AG343,".",AH343,"-",AL343,"-",AN343,"-",AI343,"_",BD343,"_",U343)</f>
        <v>0055-CPC-GA1-4.3.0.00.CPC-ATH2-V0-3015_-_ER</v>
      </c>
      <c r="AQ343" s="21" t="s">
        <v>359</v>
      </c>
      <c r="AR343" s="21" t="s">
        <v>364</v>
      </c>
      <c r="AS343" s="21"/>
      <c r="AT343" s="21"/>
      <c r="AU343" s="21" t="s">
        <v>351</v>
      </c>
      <c r="AV343" s="21" t="s">
        <v>367</v>
      </c>
      <c r="AW343" s="21" t="str">
        <f>CONCATENATE(AQ343," ",AS343,CHAR(10),W343,CHAR(10),AU343)</f>
        <v>ESD matrix panel 
0-54-JSCP-4101
General view drawings</v>
      </c>
      <c r="AX343" s="21" t="str">
        <f>CONCATENATE(AR343," ",AT343,CHAR(10),W343,CHAR(10),AV343)</f>
        <v>Пульт экстренного останова 
0-54-JSCP-4101
Чертеж общего вида</v>
      </c>
      <c r="AY343" s="14"/>
      <c r="AZ343" s="14"/>
      <c r="BA343" s="14" t="s">
        <v>600</v>
      </c>
      <c r="BB343" s="14" t="str">
        <f t="shared" si="286"/>
        <v>-</v>
      </c>
      <c r="BC343" s="14" t="str">
        <f t="shared" si="315"/>
        <v>-</v>
      </c>
      <c r="BD343" s="14" t="str">
        <f>BB343</f>
        <v>-</v>
      </c>
      <c r="BE343" s="14"/>
      <c r="BF343" s="14"/>
      <c r="BG343" s="20"/>
      <c r="BH343" s="14"/>
      <c r="BI343" s="14"/>
      <c r="BJ343" s="336">
        <v>44088</v>
      </c>
      <c r="BK343" s="336">
        <f ca="1">IF(BM343&gt;0,BL343,IF(BJ343&lt;TODAY(),TODAY()+10,BJ343))</f>
        <v>44113</v>
      </c>
      <c r="BL343" s="41"/>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336">
        <f>WORKDAY(BJ343,20)</f>
        <v>44116</v>
      </c>
      <c r="CR343" s="336" t="str">
        <f>IF(BM343&gt;0,WORKDAY(BK343,20),"-")</f>
        <v>-</v>
      </c>
      <c r="CS343" s="336"/>
      <c r="CT343" s="325"/>
      <c r="CU343" s="143"/>
      <c r="CV343" s="41">
        <f>WORKDAY(CQ343,10)</f>
        <v>44130</v>
      </c>
      <c r="CW343" s="41" t="str">
        <f>IF(CT343&gt;0,WORKDAY(CR343,10),"-")</f>
        <v>-</v>
      </c>
      <c r="CX343" s="14"/>
      <c r="CY343" s="14"/>
      <c r="CZ343" s="41" t="str">
        <f>IF(CY343&gt;0,WORKDAY(CV343,10),"-")</f>
        <v>-</v>
      </c>
      <c r="DA343" s="41" t="str">
        <f>IF(CY343&gt;0,WORKDAY(CW343,10),"-")</f>
        <v>-</v>
      </c>
      <c r="DB343" s="14"/>
      <c r="DC343" s="14"/>
      <c r="DD343" s="143"/>
      <c r="DE343" s="41" t="str">
        <f>IF(DC343&gt;0,WORKDAY(CZ343,10),"-")</f>
        <v>-</v>
      </c>
      <c r="DF343" s="41" t="str">
        <f>IF(DC343&gt;0,WORKDAY(DA343,10),"-")</f>
        <v>-</v>
      </c>
      <c r="DG343" s="14"/>
      <c r="DH343" s="14"/>
      <c r="DI343" s="41" t="str">
        <f>IF(DH343&gt;0,WORKDAY(DE343,10),"-")</f>
        <v>-</v>
      </c>
      <c r="DJ343" s="41" t="str">
        <f>IF(DH343&gt;0,WORKDAY(DF343,10),"-")</f>
        <v>-</v>
      </c>
      <c r="DK343" s="14"/>
      <c r="DL343" s="14"/>
      <c r="DM343" s="143"/>
      <c r="DN343" s="41" t="str">
        <f>IF(DL343&gt;0,WORKDAY(DI343,10),"-")</f>
        <v>-</v>
      </c>
      <c r="DO343" s="41" t="str">
        <f>IF(DL343&gt;0,WORKDAY(DJ343,10),"-")</f>
        <v>-</v>
      </c>
      <c r="DP343" s="14"/>
      <c r="DQ343" s="14"/>
      <c r="DR343" s="41" t="str">
        <f>IF(DQ343&gt;0,WORKDAY(DN343,10),"-")</f>
        <v>-</v>
      </c>
      <c r="DS343" s="41" t="str">
        <f>IF(DQ343&gt;0,WORKDAY(DO343,10),"-")</f>
        <v>-</v>
      </c>
      <c r="DT343" s="14"/>
      <c r="DU343" s="14"/>
      <c r="DV343" s="295"/>
      <c r="DW343" s="41" t="str">
        <f>IF(DU343&gt;0,WORKDAY(DR343,10),"-")</f>
        <v>-</v>
      </c>
      <c r="DX343" s="41" t="str">
        <f>IF(DU343&gt;0,WORKDAY(DS343,10),"-")</f>
        <v>-</v>
      </c>
      <c r="DY343" s="14"/>
      <c r="DZ343" s="14"/>
      <c r="EA343" s="41" t="str">
        <f>IF(DZ343&gt;0,WORKDAY(DW343,10),"-")</f>
        <v>-</v>
      </c>
      <c r="EB343" s="41" t="str">
        <f>IF(DZ343&gt;0,WORKDAY(DX343,10),"-")</f>
        <v>-</v>
      </c>
      <c r="EC343" s="14"/>
      <c r="ED343" s="14"/>
      <c r="EE343" s="295"/>
      <c r="EF343" s="41" t="str">
        <f>IF(ED343&gt;0,WORKDAY(EA343,10),"-")</f>
        <v>-</v>
      </c>
      <c r="EG343" s="41" t="str">
        <f>IF(ED343&gt;0,WORKDAY(EB343,10),"-")</f>
        <v>-</v>
      </c>
      <c r="EH343" s="14"/>
      <c r="EI343" s="14"/>
      <c r="EJ343" s="41" t="str">
        <f>IF(EI343&gt;0,WORKDAY(EF343,10),"-")</f>
        <v>-</v>
      </c>
      <c r="EK343" s="41" t="str">
        <f>IF(EI343&gt;0,WORKDAY(EG343,10),"-")</f>
        <v>-</v>
      </c>
      <c r="EL343" s="14"/>
      <c r="EM343" s="14"/>
      <c r="EN343" s="295"/>
      <c r="EO343" s="41" t="str">
        <f>IF(EM343&gt;0,WORKDAY(EJ343,10),"-")</f>
        <v>-</v>
      </c>
      <c r="EP343" s="41" t="str">
        <f>IF(EM343&gt;0,WORKDAY(EK343,10),"-")</f>
        <v>-</v>
      </c>
      <c r="EQ343" s="14"/>
      <c r="ER343" s="14"/>
      <c r="ES343" s="41" t="str">
        <f>IF(ER343&gt;0,WORKDAY(EO343,10),"-")</f>
        <v>-</v>
      </c>
      <c r="ET343" s="41" t="str">
        <f>IF(ER343&gt;0,WORKDAY(EP343,10),"-")</f>
        <v>-</v>
      </c>
      <c r="EU343" s="14"/>
      <c r="EV343" s="14"/>
      <c r="EW343" s="295"/>
      <c r="EX343" s="41" t="str">
        <f>IF(EV343&gt;0,WORKDAY(ES343,10),"-")</f>
        <v>-</v>
      </c>
      <c r="EY343" s="41" t="str">
        <f>IF(EV343&gt;0,WORKDAY(ET343,10),"-")</f>
        <v>-</v>
      </c>
      <c r="EZ343" s="14"/>
      <c r="FA343" s="14"/>
      <c r="FB343" s="41" t="str">
        <f>IF(FA343&gt;0,WORKDAY(EX343,10),"-")</f>
        <v>-</v>
      </c>
      <c r="FC343" s="41" t="str">
        <f>IF(FA343&gt;0,WORKDAY(EY343,10),"-")</f>
        <v>-</v>
      </c>
      <c r="FD343" s="14"/>
      <c r="FE343" s="14"/>
      <c r="FF343" s="295"/>
      <c r="FG343" s="41">
        <v>43598</v>
      </c>
      <c r="FH343" s="41">
        <f ca="1">IF(BK343&gt;0,IF(DH343&gt;0,WORKDAY(DG343,20),IF(CY343&gt;0,WORKDAY(CX343,30),IF(CT343&gt;0,WORKDAY(CS343,40),FG343))),"-")</f>
        <v>43598</v>
      </c>
      <c r="FI343" s="14"/>
      <c r="FJ343" s="14"/>
      <c r="FK343" s="41" t="str">
        <f>IF(FJ343&gt;0,WORKDAY(FG343,10),"-")</f>
        <v>-</v>
      </c>
      <c r="FL343" s="41" t="str">
        <f>IF(FJ343&gt;0,WORKDAY(FH343,10),"-")</f>
        <v>-</v>
      </c>
      <c r="FM343" s="14"/>
      <c r="FN343" s="14"/>
      <c r="FO343" s="143"/>
      <c r="FP343" s="41">
        <v>43598</v>
      </c>
      <c r="FQ343" s="41" t="str">
        <f>IF(BT343&gt;0,IF(DQ343&gt;0,WORKDAY(DP343,20),IF(DH343&gt;0,WORKDAY(DG343,30),IF(DC343&gt;0,WORKDAY(DB343,40),FP343))),"-")</f>
        <v>-</v>
      </c>
      <c r="FR343" s="14"/>
      <c r="FS343" s="14"/>
      <c r="FT343" s="41" t="str">
        <f>IF(FS343&gt;0,WORKDAY(FP343,10),"-")</f>
        <v>-</v>
      </c>
      <c r="FU343" s="41" t="str">
        <f>IF(FS343&gt;0,WORKDAY(FQ343,10),"-")</f>
        <v>-</v>
      </c>
      <c r="FV343" s="14"/>
      <c r="FW343" s="14"/>
      <c r="FX343" s="295"/>
      <c r="FY343" s="41">
        <v>43598</v>
      </c>
      <c r="FZ343" s="41" t="str">
        <f>IF(CC343&gt;0,IF(DZ343&gt;0,WORKDAY(DY343,20),IF(DQ343&gt;0,WORKDAY(DP343,30),IF(DL343&gt;0,WORKDAY(DK343,40),FY343))),"-")</f>
        <v>-</v>
      </c>
      <c r="GA343" s="14"/>
      <c r="GB343" s="14"/>
      <c r="GC343" s="41" t="str">
        <f>IF(GB343&gt;0,WORKDAY(FY343,10),"-")</f>
        <v>-</v>
      </c>
      <c r="GD343" s="41" t="str">
        <f>IF(GB343&gt;0,WORKDAY(FZ343,10),"-")</f>
        <v>-</v>
      </c>
      <c r="GE343" s="14"/>
      <c r="GF343" s="14"/>
      <c r="GG343" s="295"/>
      <c r="GH343" s="41"/>
      <c r="GI343" s="41"/>
      <c r="GJ343" s="14"/>
      <c r="GK343" s="14"/>
      <c r="GL343" s="41" t="str">
        <f>IF(GK343&gt;0,WORKDAY(GH343,10),"-")</f>
        <v>-</v>
      </c>
      <c r="GM343" s="41" t="str">
        <f>IF(GK343&gt;0,WORKDAY(GI343,10),"-")</f>
        <v>-</v>
      </c>
      <c r="GN343" s="14"/>
      <c r="GO343" s="14"/>
      <c r="GP343" s="295"/>
      <c r="GQ343" s="295"/>
      <c r="GR343" s="295"/>
      <c r="GS343" s="295"/>
      <c r="GT343" s="295"/>
      <c r="GU343" s="295"/>
      <c r="GV343" s="295"/>
      <c r="GW343" s="295"/>
      <c r="GX343" s="295"/>
      <c r="GY343" s="295"/>
      <c r="GZ343" s="295"/>
      <c r="HA343" s="143">
        <f t="shared" ca="1" si="307"/>
        <v>1</v>
      </c>
      <c r="HB343" s="44">
        <f t="shared" si="308"/>
        <v>0</v>
      </c>
      <c r="HC343" s="44">
        <f t="shared" ca="1" si="293"/>
        <v>2.5125628140703518E-3</v>
      </c>
      <c r="HD343" s="44">
        <f t="shared" si="309"/>
        <v>0</v>
      </c>
      <c r="HE343" s="44">
        <f t="shared" ca="1" si="310"/>
        <v>4.0650406504065045E-3</v>
      </c>
      <c r="HF343" s="44"/>
      <c r="HG343" s="44"/>
      <c r="HH343" s="261"/>
      <c r="HI343" s="14" t="str">
        <f t="shared" si="311"/>
        <v>не выпущено</v>
      </c>
      <c r="HJ343" s="41" t="str">
        <f t="shared" si="312"/>
        <v>-</v>
      </c>
      <c r="HK343" s="267" t="str">
        <f t="shared" si="313"/>
        <v>-</v>
      </c>
      <c r="HL343" s="268" t="str">
        <f t="shared" si="314"/>
        <v>-</v>
      </c>
      <c r="HM343" s="320">
        <v>1</v>
      </c>
      <c r="HN343" t="s">
        <v>857</v>
      </c>
      <c r="HO343" s="351" t="str">
        <f t="shared" si="316"/>
        <v>не выгружено A1</v>
      </c>
      <c r="HP343" s="351" t="str">
        <f t="shared" si="317"/>
        <v>не выгружено 00</v>
      </c>
      <c r="HQ343" s="351" t="str">
        <f t="shared" si="318"/>
        <v>не выгружено A1</v>
      </c>
      <c r="HR343" s="351" t="str">
        <f t="shared" si="319"/>
        <v>не выгружено A1</v>
      </c>
      <c r="HS343" s="351" t="b">
        <f t="shared" si="320"/>
        <v>0</v>
      </c>
      <c r="HT343" s="351" t="str">
        <f t="shared" si="321"/>
        <v>не выгружено A1</v>
      </c>
      <c r="HU343" s="351" t="str">
        <f t="shared" si="322"/>
        <v>не выгружено A1</v>
      </c>
      <c r="HV343" s="351" t="str">
        <f t="shared" si="323"/>
        <v>не выгружено A1</v>
      </c>
      <c r="HW343" s="351" t="str">
        <f t="shared" si="324"/>
        <v>не выгружено A1</v>
      </c>
      <c r="HX343" s="351" t="str">
        <f t="shared" si="325"/>
        <v>не выгружено A1</v>
      </c>
      <c r="HY343" s="364"/>
      <c r="HZ343" s="361" t="str">
        <f t="shared" si="326"/>
        <v>не выгружено</v>
      </c>
      <c r="IA343" s="361" t="str">
        <f t="shared" si="327"/>
        <v>A1</v>
      </c>
      <c r="IB343" s="361" t="str">
        <f t="shared" si="328"/>
        <v>не выгружено</v>
      </c>
      <c r="IC343" s="361" t="str">
        <f t="shared" si="329"/>
        <v>A1</v>
      </c>
      <c r="ID343" s="351" t="str">
        <f t="shared" si="330"/>
        <v>выгрузить A1</v>
      </c>
      <c r="IE343" s="351" t="s">
        <v>896</v>
      </c>
      <c r="IF343" s="356">
        <v>1</v>
      </c>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row>
    <row r="344" spans="1:287" s="1" customFormat="1" ht="42.75" customHeight="1">
      <c r="A344" s="15"/>
      <c r="B344" s="31" t="s">
        <v>164</v>
      </c>
      <c r="C344" s="31" t="s">
        <v>165</v>
      </c>
      <c r="D344" s="14"/>
      <c r="E344" s="14"/>
      <c r="F344" s="14"/>
      <c r="G344" s="14"/>
      <c r="H344" s="14" t="s">
        <v>723</v>
      </c>
      <c r="I344" s="14" t="s">
        <v>724</v>
      </c>
      <c r="J344" s="14"/>
      <c r="K344" s="14"/>
      <c r="L344" s="14"/>
      <c r="M344" s="14"/>
      <c r="N344" s="14"/>
      <c r="O344" s="14"/>
      <c r="P344" s="14" t="s">
        <v>413</v>
      </c>
      <c r="Q344" s="14" t="s">
        <v>414</v>
      </c>
      <c r="R344" s="14" t="s">
        <v>215</v>
      </c>
      <c r="S344" s="14" t="s">
        <v>670</v>
      </c>
      <c r="T344" s="14" t="s">
        <v>408</v>
      </c>
      <c r="U344" s="14" t="s">
        <v>166</v>
      </c>
      <c r="V344" s="14"/>
      <c r="W344" s="31" t="str">
        <f>CONCATENATE(X344,"-",Y344,"-",Z344,AA344,,AB344,"-",AC344)</f>
        <v>0-54-JSCP-4101</v>
      </c>
      <c r="X344" s="31">
        <v>0</v>
      </c>
      <c r="Y344" s="31">
        <v>54</v>
      </c>
      <c r="Z344" s="31" t="s">
        <v>337</v>
      </c>
      <c r="AA344" s="31" t="s">
        <v>343</v>
      </c>
      <c r="AB344" s="31"/>
      <c r="AC344" s="31" t="s">
        <v>785</v>
      </c>
      <c r="AD344" s="14"/>
      <c r="AE344" s="31">
        <v>3</v>
      </c>
      <c r="AF344" s="31" t="s">
        <v>200</v>
      </c>
      <c r="AG344" s="31" t="s">
        <v>173</v>
      </c>
      <c r="AH344" s="31" t="s">
        <v>164</v>
      </c>
      <c r="AI344" s="31" t="s">
        <v>660</v>
      </c>
      <c r="AJ344" s="14"/>
      <c r="AK344" s="14"/>
      <c r="AL344" s="14" t="s">
        <v>128</v>
      </c>
      <c r="AM344" s="14"/>
      <c r="AN344" s="14" t="s">
        <v>178</v>
      </c>
      <c r="AO344" s="14" t="str">
        <f>CONCATENATE("0055-",B344,"-",C344,"-","4",".",AE344,".",AF344,".",AG344,".",AH344,"-",AL344,".",AN344,"-",AI344)</f>
        <v>0055-CPC-GA1-4.3.0.00.CPC-ATH2.SB-3015</v>
      </c>
      <c r="AP344" s="14" t="str">
        <f>CONCATENATE("0055-",B344,"-",C344,"-","4",".",AE344,".",AF344,".",AG344,".",AH344,"-",AL344,"-",AN344,"-",AI344,"_",BD344,"_",U344)</f>
        <v>0055-CPC-GA1-4.3.0.00.CPC-ATH2-SB-3015_-_ER</v>
      </c>
      <c r="AQ344" s="21" t="s">
        <v>359</v>
      </c>
      <c r="AR344" s="21" t="s">
        <v>364</v>
      </c>
      <c r="AS344" s="21"/>
      <c r="AT344" s="21"/>
      <c r="AU344" s="21" t="s">
        <v>352</v>
      </c>
      <c r="AV344" s="21" t="s">
        <v>368</v>
      </c>
      <c r="AW344" s="21" t="str">
        <f>CONCATENATE(AQ344," ",AS344,CHAR(10),W344,CHAR(10),AU344)</f>
        <v>ESD matrix panel 
0-54-JSCP-4101
Electrical circuits</v>
      </c>
      <c r="AX344" s="21" t="str">
        <f>CONCATENATE(AR344," ",AT344,CHAR(10),W344,CHAR(10),AV344)</f>
        <v>Пульт экстренного останова 
0-54-JSCP-4101
Схема электрическая принципиальная</v>
      </c>
      <c r="AY344" s="14"/>
      <c r="AZ344" s="14"/>
      <c r="BA344" s="14" t="s">
        <v>600</v>
      </c>
      <c r="BB344" s="14" t="str">
        <f t="shared" si="286"/>
        <v>-</v>
      </c>
      <c r="BC344" s="14" t="str">
        <f t="shared" si="315"/>
        <v>-</v>
      </c>
      <c r="BD344" s="14" t="str">
        <f>BB344</f>
        <v>-</v>
      </c>
      <c r="BE344" s="14"/>
      <c r="BF344" s="14"/>
      <c r="BG344" s="20"/>
      <c r="BH344" s="14"/>
      <c r="BI344" s="14"/>
      <c r="BJ344" s="336">
        <v>44088</v>
      </c>
      <c r="BK344" s="336">
        <f ca="1">IF(BM344&gt;0,BL344,IF(BJ344&lt;TODAY(),TODAY()+10,BJ344))</f>
        <v>44113</v>
      </c>
      <c r="BL344" s="41"/>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336">
        <f>WORKDAY(BJ344,20)</f>
        <v>44116</v>
      </c>
      <c r="CR344" s="336" t="str">
        <f>IF(BM344&gt;0,WORKDAY(BK344,20),"-")</f>
        <v>-</v>
      </c>
      <c r="CS344" s="336"/>
      <c r="CT344" s="325"/>
      <c r="CU344" s="143"/>
      <c r="CV344" s="41">
        <f>WORKDAY(CQ344,10)</f>
        <v>44130</v>
      </c>
      <c r="CW344" s="41" t="str">
        <f>IF(CT344&gt;0,WORKDAY(CR344,10),"-")</f>
        <v>-</v>
      </c>
      <c r="CX344" s="14"/>
      <c r="CY344" s="14"/>
      <c r="CZ344" s="41" t="str">
        <f>IF(CY344&gt;0,WORKDAY(CV344,10),"-")</f>
        <v>-</v>
      </c>
      <c r="DA344" s="41" t="str">
        <f>IF(CY344&gt;0,WORKDAY(CW344,10),"-")</f>
        <v>-</v>
      </c>
      <c r="DB344" s="14"/>
      <c r="DC344" s="14"/>
      <c r="DD344" s="143"/>
      <c r="DE344" s="41" t="str">
        <f>IF(DC344&gt;0,WORKDAY(CZ344,10),"-")</f>
        <v>-</v>
      </c>
      <c r="DF344" s="41" t="str">
        <f>IF(DC344&gt;0,WORKDAY(DA344,10),"-")</f>
        <v>-</v>
      </c>
      <c r="DG344" s="14"/>
      <c r="DH344" s="14"/>
      <c r="DI344" s="41" t="str">
        <f>IF(DH344&gt;0,WORKDAY(DE344,10),"-")</f>
        <v>-</v>
      </c>
      <c r="DJ344" s="41" t="str">
        <f>IF(DH344&gt;0,WORKDAY(DF344,10),"-")</f>
        <v>-</v>
      </c>
      <c r="DK344" s="14"/>
      <c r="DL344" s="14"/>
      <c r="DM344" s="143"/>
      <c r="DN344" s="41" t="str">
        <f>IF(DL344&gt;0,WORKDAY(DI344,10),"-")</f>
        <v>-</v>
      </c>
      <c r="DO344" s="41" t="str">
        <f>IF(DL344&gt;0,WORKDAY(DJ344,10),"-")</f>
        <v>-</v>
      </c>
      <c r="DP344" s="14"/>
      <c r="DQ344" s="14"/>
      <c r="DR344" s="41" t="str">
        <f>IF(DQ344&gt;0,WORKDAY(DN344,10),"-")</f>
        <v>-</v>
      </c>
      <c r="DS344" s="41" t="str">
        <f>IF(DQ344&gt;0,WORKDAY(DO344,10),"-")</f>
        <v>-</v>
      </c>
      <c r="DT344" s="14"/>
      <c r="DU344" s="14"/>
      <c r="DV344" s="295"/>
      <c r="DW344" s="41" t="str">
        <f>IF(DU344&gt;0,WORKDAY(DR344,10),"-")</f>
        <v>-</v>
      </c>
      <c r="DX344" s="41" t="str">
        <f>IF(DU344&gt;0,WORKDAY(DS344,10),"-")</f>
        <v>-</v>
      </c>
      <c r="DY344" s="14"/>
      <c r="DZ344" s="14"/>
      <c r="EA344" s="41" t="str">
        <f>IF(DZ344&gt;0,WORKDAY(DW344,10),"-")</f>
        <v>-</v>
      </c>
      <c r="EB344" s="41" t="str">
        <f>IF(DZ344&gt;0,WORKDAY(DX344,10),"-")</f>
        <v>-</v>
      </c>
      <c r="EC344" s="14"/>
      <c r="ED344" s="14"/>
      <c r="EE344" s="295"/>
      <c r="EF344" s="41" t="str">
        <f>IF(ED344&gt;0,WORKDAY(EA344,10),"-")</f>
        <v>-</v>
      </c>
      <c r="EG344" s="41" t="str">
        <f>IF(ED344&gt;0,WORKDAY(EB344,10),"-")</f>
        <v>-</v>
      </c>
      <c r="EH344" s="14"/>
      <c r="EI344" s="14"/>
      <c r="EJ344" s="41" t="str">
        <f>IF(EI344&gt;0,WORKDAY(EF344,10),"-")</f>
        <v>-</v>
      </c>
      <c r="EK344" s="41" t="str">
        <f>IF(EI344&gt;0,WORKDAY(EG344,10),"-")</f>
        <v>-</v>
      </c>
      <c r="EL344" s="14"/>
      <c r="EM344" s="14"/>
      <c r="EN344" s="295"/>
      <c r="EO344" s="41" t="str">
        <f>IF(EM344&gt;0,WORKDAY(EJ344,10),"-")</f>
        <v>-</v>
      </c>
      <c r="EP344" s="41" t="str">
        <f>IF(EM344&gt;0,WORKDAY(EK344,10),"-")</f>
        <v>-</v>
      </c>
      <c r="EQ344" s="14"/>
      <c r="ER344" s="14"/>
      <c r="ES344" s="41" t="str">
        <f>IF(ER344&gt;0,WORKDAY(EO344,10),"-")</f>
        <v>-</v>
      </c>
      <c r="ET344" s="41" t="str">
        <f>IF(ER344&gt;0,WORKDAY(EP344,10),"-")</f>
        <v>-</v>
      </c>
      <c r="EU344" s="14"/>
      <c r="EV344" s="14"/>
      <c r="EW344" s="295"/>
      <c r="EX344" s="41" t="str">
        <f>IF(EV344&gt;0,WORKDAY(ES344,10),"-")</f>
        <v>-</v>
      </c>
      <c r="EY344" s="41" t="str">
        <f>IF(EV344&gt;0,WORKDAY(ET344,10),"-")</f>
        <v>-</v>
      </c>
      <c r="EZ344" s="14"/>
      <c r="FA344" s="14"/>
      <c r="FB344" s="41" t="str">
        <f>IF(FA344&gt;0,WORKDAY(EX344,10),"-")</f>
        <v>-</v>
      </c>
      <c r="FC344" s="41" t="str">
        <f>IF(FA344&gt;0,WORKDAY(EY344,10),"-")</f>
        <v>-</v>
      </c>
      <c r="FD344" s="14"/>
      <c r="FE344" s="14"/>
      <c r="FF344" s="295"/>
      <c r="FG344" s="41">
        <v>43598</v>
      </c>
      <c r="FH344" s="41">
        <f ca="1">IF(BK344&gt;0,IF(DH344&gt;0,WORKDAY(DG344,20),IF(CY344&gt;0,WORKDAY(CX344,30),IF(CT344&gt;0,WORKDAY(CS344,40),FG344))),"-")</f>
        <v>43598</v>
      </c>
      <c r="FI344" s="14"/>
      <c r="FJ344" s="14"/>
      <c r="FK344" s="41" t="str">
        <f>IF(FJ344&gt;0,WORKDAY(FG344,10),"-")</f>
        <v>-</v>
      </c>
      <c r="FL344" s="41" t="str">
        <f>IF(FJ344&gt;0,WORKDAY(FH344,10),"-")</f>
        <v>-</v>
      </c>
      <c r="FM344" s="14"/>
      <c r="FN344" s="14"/>
      <c r="FO344" s="143"/>
      <c r="FP344" s="41">
        <v>43598</v>
      </c>
      <c r="FQ344" s="41" t="str">
        <f>IF(BT344&gt;0,IF(DQ344&gt;0,WORKDAY(DP344,20),IF(DH344&gt;0,WORKDAY(DG344,30),IF(DC344&gt;0,WORKDAY(DB344,40),FP344))),"-")</f>
        <v>-</v>
      </c>
      <c r="FR344" s="14"/>
      <c r="FS344" s="14"/>
      <c r="FT344" s="41" t="str">
        <f>IF(FS344&gt;0,WORKDAY(FP344,10),"-")</f>
        <v>-</v>
      </c>
      <c r="FU344" s="41" t="str">
        <f>IF(FS344&gt;0,WORKDAY(FQ344,10),"-")</f>
        <v>-</v>
      </c>
      <c r="FV344" s="14"/>
      <c r="FW344" s="14"/>
      <c r="FX344" s="295"/>
      <c r="FY344" s="41">
        <v>43598</v>
      </c>
      <c r="FZ344" s="41" t="str">
        <f>IF(CC344&gt;0,IF(DZ344&gt;0,WORKDAY(DY344,20),IF(DQ344&gt;0,WORKDAY(DP344,30),IF(DL344&gt;0,WORKDAY(DK344,40),FY344))),"-")</f>
        <v>-</v>
      </c>
      <c r="GA344" s="14"/>
      <c r="GB344" s="14"/>
      <c r="GC344" s="41" t="str">
        <f>IF(GB344&gt;0,WORKDAY(FY344,10),"-")</f>
        <v>-</v>
      </c>
      <c r="GD344" s="41" t="str">
        <f>IF(GB344&gt;0,WORKDAY(FZ344,10),"-")</f>
        <v>-</v>
      </c>
      <c r="GE344" s="14"/>
      <c r="GF344" s="14"/>
      <c r="GG344" s="295"/>
      <c r="GH344" s="41"/>
      <c r="GI344" s="41"/>
      <c r="GJ344" s="14"/>
      <c r="GK344" s="14"/>
      <c r="GL344" s="41" t="str">
        <f>IF(GK344&gt;0,WORKDAY(GH344,10),"-")</f>
        <v>-</v>
      </c>
      <c r="GM344" s="41" t="str">
        <f>IF(GK344&gt;0,WORKDAY(GI344,10),"-")</f>
        <v>-</v>
      </c>
      <c r="GN344" s="14"/>
      <c r="GO344" s="14"/>
      <c r="GP344" s="295"/>
      <c r="GQ344" s="295"/>
      <c r="GR344" s="295"/>
      <c r="GS344" s="295"/>
      <c r="GT344" s="295"/>
      <c r="GU344" s="295"/>
      <c r="GV344" s="295"/>
      <c r="GW344" s="295"/>
      <c r="GX344" s="295"/>
      <c r="GY344" s="295"/>
      <c r="GZ344" s="295"/>
      <c r="HA344" s="143">
        <f t="shared" ca="1" si="307"/>
        <v>1</v>
      </c>
      <c r="HB344" s="44">
        <f t="shared" si="308"/>
        <v>0</v>
      </c>
      <c r="HC344" s="44">
        <f t="shared" ca="1" si="293"/>
        <v>2.5125628140703518E-3</v>
      </c>
      <c r="HD344" s="44">
        <f t="shared" si="309"/>
        <v>0</v>
      </c>
      <c r="HE344" s="44">
        <f t="shared" ca="1" si="310"/>
        <v>4.0650406504065045E-3</v>
      </c>
      <c r="HF344" s="44"/>
      <c r="HG344" s="44"/>
      <c r="HH344" s="261"/>
      <c r="HI344" s="14" t="str">
        <f t="shared" si="311"/>
        <v>не выпущено</v>
      </c>
      <c r="HJ344" s="41" t="str">
        <f t="shared" si="312"/>
        <v>-</v>
      </c>
      <c r="HK344" s="267" t="str">
        <f t="shared" si="313"/>
        <v>-</v>
      </c>
      <c r="HL344" s="268" t="str">
        <f t="shared" si="314"/>
        <v>-</v>
      </c>
      <c r="HM344" s="320">
        <v>1</v>
      </c>
      <c r="HN344" t="s">
        <v>857</v>
      </c>
      <c r="HO344" s="351" t="str">
        <f t="shared" si="316"/>
        <v>не выгружено A1</v>
      </c>
      <c r="HP344" s="351" t="str">
        <f t="shared" si="317"/>
        <v>не выгружено 00</v>
      </c>
      <c r="HQ344" s="351" t="str">
        <f t="shared" si="318"/>
        <v>не выгружено A1</v>
      </c>
      <c r="HR344" s="351" t="str">
        <f t="shared" si="319"/>
        <v>не выгружено A1</v>
      </c>
      <c r="HS344" s="351" t="b">
        <f t="shared" si="320"/>
        <v>0</v>
      </c>
      <c r="HT344" s="351" t="str">
        <f t="shared" si="321"/>
        <v>не выгружено A1</v>
      </c>
      <c r="HU344" s="351" t="str">
        <f t="shared" si="322"/>
        <v>не выгружено A1</v>
      </c>
      <c r="HV344" s="351" t="str">
        <f t="shared" si="323"/>
        <v>не выгружено A1</v>
      </c>
      <c r="HW344" s="351" t="str">
        <f t="shared" si="324"/>
        <v>не выгружено A1</v>
      </c>
      <c r="HX344" s="351" t="str">
        <f t="shared" si="325"/>
        <v>не выгружено A1</v>
      </c>
      <c r="HY344" s="364"/>
      <c r="HZ344" s="361" t="str">
        <f t="shared" si="326"/>
        <v>не выгружено</v>
      </c>
      <c r="IA344" s="361" t="str">
        <f t="shared" si="327"/>
        <v>A1</v>
      </c>
      <c r="IB344" s="361" t="str">
        <f t="shared" si="328"/>
        <v>не выгружено</v>
      </c>
      <c r="IC344" s="361" t="str">
        <f t="shared" si="329"/>
        <v>A1</v>
      </c>
      <c r="ID344" s="351" t="str">
        <f t="shared" si="330"/>
        <v>выгрузить A1</v>
      </c>
      <c r="IE344" s="351" t="s">
        <v>896</v>
      </c>
      <c r="IF344" s="356">
        <v>1</v>
      </c>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row>
    <row r="345" spans="1:287" s="1" customFormat="1" ht="42.75" customHeight="1">
      <c r="A345" s="15"/>
      <c r="B345" s="31" t="s">
        <v>164</v>
      </c>
      <c r="C345" s="31" t="s">
        <v>165</v>
      </c>
      <c r="D345" s="14"/>
      <c r="E345" s="14"/>
      <c r="F345" s="14"/>
      <c r="G345" s="14"/>
      <c r="H345" s="14" t="s">
        <v>723</v>
      </c>
      <c r="I345" s="14" t="s">
        <v>724</v>
      </c>
      <c r="J345" s="14"/>
      <c r="K345" s="14"/>
      <c r="L345" s="14"/>
      <c r="M345" s="14"/>
      <c r="N345" s="14"/>
      <c r="O345" s="14"/>
      <c r="P345" s="14" t="s">
        <v>413</v>
      </c>
      <c r="Q345" s="14" t="s">
        <v>414</v>
      </c>
      <c r="R345" s="14" t="s">
        <v>215</v>
      </c>
      <c r="S345" s="14" t="s">
        <v>670</v>
      </c>
      <c r="T345" s="14" t="s">
        <v>408</v>
      </c>
      <c r="U345" s="14" t="s">
        <v>166</v>
      </c>
      <c r="V345" s="14"/>
      <c r="W345" s="31" t="str">
        <f>CONCATENATE(X345,"-",Y345,"-",Z345,AA345,,AB345,"-",AC345)</f>
        <v>0-54-JSCP-4101</v>
      </c>
      <c r="X345" s="31">
        <v>0</v>
      </c>
      <c r="Y345" s="31">
        <v>54</v>
      </c>
      <c r="Z345" s="31" t="s">
        <v>337</v>
      </c>
      <c r="AA345" s="31" t="s">
        <v>343</v>
      </c>
      <c r="AB345" s="31"/>
      <c r="AC345" s="31" t="s">
        <v>785</v>
      </c>
      <c r="AD345" s="14"/>
      <c r="AE345" s="31">
        <v>3</v>
      </c>
      <c r="AF345" s="31" t="s">
        <v>200</v>
      </c>
      <c r="AG345" s="31" t="s">
        <v>173</v>
      </c>
      <c r="AH345" s="31" t="s">
        <v>164</v>
      </c>
      <c r="AI345" s="335" t="s">
        <v>867</v>
      </c>
      <c r="AJ345" s="14"/>
      <c r="AK345" s="14"/>
      <c r="AL345" s="14" t="s">
        <v>128</v>
      </c>
      <c r="AM345" s="14"/>
      <c r="AN345" s="14" t="s">
        <v>675</v>
      </c>
      <c r="AO345" s="14" t="str">
        <f>CONCATENATE("0055-",B345,"-",C345,"-","4",".",AE345,".",AF345,".",AG345,".",AH345,"-",AL345,".",AN345,"-",AI345)</f>
        <v>0055-CPC-GA1-4.3.0.00.CPC-ATH2.JH-1115</v>
      </c>
      <c r="AP345" s="14" t="str">
        <f>CONCATENATE("0055-",B345,"-",C345,"-","4",".",AE345,".",AF345,".",AG345,".",AH345,"-",AL345,"-",AN345,"-",AI345,"_",BD345,"_",U345)</f>
        <v>0055-CPC-GA1-4.3.0.00.CPC-ATH2-JH-1115_A1_ER</v>
      </c>
      <c r="AQ345" s="21" t="s">
        <v>359</v>
      </c>
      <c r="AR345" s="21" t="s">
        <v>364</v>
      </c>
      <c r="AS345" s="21"/>
      <c r="AT345" s="21"/>
      <c r="AU345" s="21" t="s">
        <v>315</v>
      </c>
      <c r="AV345" s="21" t="s">
        <v>316</v>
      </c>
      <c r="AW345" s="21" t="str">
        <f>CONCATENATE(AQ345," ",AS345,CHAR(10),W345,CHAR(10),AU345)</f>
        <v>ESD matrix panel 
0-54-JSCP-4101
Passport</v>
      </c>
      <c r="AX345" s="21" t="str">
        <f>CONCATENATE(AR345," ",AT345,CHAR(10),W345,CHAR(10),AV345)</f>
        <v>Пульт экстренного останова 
0-54-JSCP-4101
Паспорт</v>
      </c>
      <c r="AY345" s="14"/>
      <c r="AZ345" s="14" t="s">
        <v>798</v>
      </c>
      <c r="BA345" s="14" t="s">
        <v>600</v>
      </c>
      <c r="BB345" s="14" t="str">
        <f t="shared" si="286"/>
        <v>A1</v>
      </c>
      <c r="BC345" s="14" t="str">
        <f t="shared" si="315"/>
        <v>IFR</v>
      </c>
      <c r="BD345" s="14" t="str">
        <f>BB345</f>
        <v>A1</v>
      </c>
      <c r="BE345" s="14"/>
      <c r="BF345" s="14"/>
      <c r="BG345" s="20"/>
      <c r="BH345" s="14"/>
      <c r="BI345" s="14"/>
      <c r="BJ345" s="336">
        <v>44088</v>
      </c>
      <c r="BK345" s="336">
        <f ca="1">IF(BM345&gt;0,BL345,IF(BJ345&lt;TODAY(),TODAY()+10,BJ345))</f>
        <v>43997</v>
      </c>
      <c r="BL345" s="41">
        <v>43997</v>
      </c>
      <c r="BM345" s="14" t="s">
        <v>866</v>
      </c>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336">
        <f>WORKDAY(BJ345,20)</f>
        <v>44116</v>
      </c>
      <c r="CR345" s="336">
        <f ca="1">IF(BM345&gt;0,WORKDAY(BK345,20),"-")</f>
        <v>44025</v>
      </c>
      <c r="CS345" s="336">
        <v>44013</v>
      </c>
      <c r="CT345" s="325" t="s">
        <v>903</v>
      </c>
      <c r="CU345" s="143">
        <v>3</v>
      </c>
      <c r="CV345" s="41">
        <f>WORKDAY(CQ345,10)</f>
        <v>44130</v>
      </c>
      <c r="CW345" s="41">
        <f ca="1">IF(CT345&gt;0,WORKDAY(CR345,10),"-")</f>
        <v>44039</v>
      </c>
      <c r="CX345" s="14"/>
      <c r="CY345" s="14"/>
      <c r="CZ345" s="41" t="str">
        <f>IF(CY345&gt;0,WORKDAY(CV345,10),"-")</f>
        <v>-</v>
      </c>
      <c r="DA345" s="41" t="str">
        <f>IF(CY345&gt;0,WORKDAY(CW345,10),"-")</f>
        <v>-</v>
      </c>
      <c r="DB345" s="14"/>
      <c r="DC345" s="14"/>
      <c r="DD345" s="143"/>
      <c r="DE345" s="41" t="str">
        <f>IF(DC345&gt;0,WORKDAY(CZ345,10),"-")</f>
        <v>-</v>
      </c>
      <c r="DF345" s="41" t="str">
        <f>IF(DC345&gt;0,WORKDAY(DA345,10),"-")</f>
        <v>-</v>
      </c>
      <c r="DG345" s="14"/>
      <c r="DH345" s="14"/>
      <c r="DI345" s="41" t="str">
        <f>IF(DH345&gt;0,WORKDAY(DE345,10),"-")</f>
        <v>-</v>
      </c>
      <c r="DJ345" s="41" t="str">
        <f>IF(DH345&gt;0,WORKDAY(DF345,10),"-")</f>
        <v>-</v>
      </c>
      <c r="DK345" s="14"/>
      <c r="DL345" s="14"/>
      <c r="DM345" s="143"/>
      <c r="DN345" s="41" t="str">
        <f>IF(DL345&gt;0,WORKDAY(DI345,10),"-")</f>
        <v>-</v>
      </c>
      <c r="DO345" s="41" t="str">
        <f>IF(DL345&gt;0,WORKDAY(DJ345,10),"-")</f>
        <v>-</v>
      </c>
      <c r="DP345" s="14"/>
      <c r="DQ345" s="14"/>
      <c r="DR345" s="41" t="str">
        <f>IF(DQ345&gt;0,WORKDAY(DN345,10),"-")</f>
        <v>-</v>
      </c>
      <c r="DS345" s="41" t="str">
        <f>IF(DQ345&gt;0,WORKDAY(DO345,10),"-")</f>
        <v>-</v>
      </c>
      <c r="DT345" s="14"/>
      <c r="DU345" s="14"/>
      <c r="DV345" s="295"/>
      <c r="DW345" s="41" t="str">
        <f>IF(DU345&gt;0,WORKDAY(DR345,10),"-")</f>
        <v>-</v>
      </c>
      <c r="DX345" s="41" t="str">
        <f>IF(DU345&gt;0,WORKDAY(DS345,10),"-")</f>
        <v>-</v>
      </c>
      <c r="DY345" s="14"/>
      <c r="DZ345" s="14"/>
      <c r="EA345" s="41" t="str">
        <f>IF(DZ345&gt;0,WORKDAY(DW345,10),"-")</f>
        <v>-</v>
      </c>
      <c r="EB345" s="41" t="str">
        <f>IF(DZ345&gt;0,WORKDAY(DX345,10),"-")</f>
        <v>-</v>
      </c>
      <c r="EC345" s="14"/>
      <c r="ED345" s="14"/>
      <c r="EE345" s="295"/>
      <c r="EF345" s="41" t="str">
        <f>IF(ED345&gt;0,WORKDAY(EA345,10),"-")</f>
        <v>-</v>
      </c>
      <c r="EG345" s="41" t="str">
        <f>IF(ED345&gt;0,WORKDAY(EB345,10),"-")</f>
        <v>-</v>
      </c>
      <c r="EH345" s="14"/>
      <c r="EI345" s="14"/>
      <c r="EJ345" s="41" t="str">
        <f>IF(EI345&gt;0,WORKDAY(EF345,10),"-")</f>
        <v>-</v>
      </c>
      <c r="EK345" s="41" t="str">
        <f>IF(EI345&gt;0,WORKDAY(EG345,10),"-")</f>
        <v>-</v>
      </c>
      <c r="EL345" s="14"/>
      <c r="EM345" s="14"/>
      <c r="EN345" s="295"/>
      <c r="EO345" s="41" t="str">
        <f>IF(EM345&gt;0,WORKDAY(EJ345,10),"-")</f>
        <v>-</v>
      </c>
      <c r="EP345" s="41" t="str">
        <f>IF(EM345&gt;0,WORKDAY(EK345,10),"-")</f>
        <v>-</v>
      </c>
      <c r="EQ345" s="14"/>
      <c r="ER345" s="14"/>
      <c r="ES345" s="41" t="str">
        <f>IF(ER345&gt;0,WORKDAY(EO345,10),"-")</f>
        <v>-</v>
      </c>
      <c r="ET345" s="41" t="str">
        <f>IF(ER345&gt;0,WORKDAY(EP345,10),"-")</f>
        <v>-</v>
      </c>
      <c r="EU345" s="14"/>
      <c r="EV345" s="14"/>
      <c r="EW345" s="295"/>
      <c r="EX345" s="41" t="str">
        <f>IF(EV345&gt;0,WORKDAY(ES345,10),"-")</f>
        <v>-</v>
      </c>
      <c r="EY345" s="41" t="str">
        <f>IF(EV345&gt;0,WORKDAY(ET345,10),"-")</f>
        <v>-</v>
      </c>
      <c r="EZ345" s="14"/>
      <c r="FA345" s="14"/>
      <c r="FB345" s="41" t="str">
        <f>IF(FA345&gt;0,WORKDAY(EX345,10),"-")</f>
        <v>-</v>
      </c>
      <c r="FC345" s="41" t="str">
        <f>IF(FA345&gt;0,WORKDAY(EY345,10),"-")</f>
        <v>-</v>
      </c>
      <c r="FD345" s="14"/>
      <c r="FE345" s="14"/>
      <c r="FF345" s="295"/>
      <c r="FG345" s="41">
        <v>43598</v>
      </c>
      <c r="FH345" s="41">
        <f ca="1">IF(BK345&gt;0,IF(DH345&gt;0,WORKDAY(DG345,20),IF(CY345&gt;0,WORKDAY(CX345,30),IF(CT345&gt;0,WORKDAY(CS345,40),FG345))),"-")</f>
        <v>44069</v>
      </c>
      <c r="FI345" s="14"/>
      <c r="FJ345" s="14"/>
      <c r="FK345" s="41" t="str">
        <f>IF(FJ345&gt;0,WORKDAY(FG345,10),"-")</f>
        <v>-</v>
      </c>
      <c r="FL345" s="41" t="str">
        <f>IF(FJ345&gt;0,WORKDAY(FH345,10),"-")</f>
        <v>-</v>
      </c>
      <c r="FM345" s="14"/>
      <c r="FN345" s="14"/>
      <c r="FO345" s="143"/>
      <c r="FP345" s="41">
        <v>43598</v>
      </c>
      <c r="FQ345" s="41" t="str">
        <f>IF(BT345&gt;0,IF(DQ345&gt;0,WORKDAY(DP345,20),IF(DH345&gt;0,WORKDAY(DG345,30),IF(DC345&gt;0,WORKDAY(DB345,40),FP345))),"-")</f>
        <v>-</v>
      </c>
      <c r="FR345" s="14"/>
      <c r="FS345" s="14"/>
      <c r="FT345" s="41" t="str">
        <f>IF(FS345&gt;0,WORKDAY(FP345,10),"-")</f>
        <v>-</v>
      </c>
      <c r="FU345" s="41" t="str">
        <f>IF(FS345&gt;0,WORKDAY(FQ345,10),"-")</f>
        <v>-</v>
      </c>
      <c r="FV345" s="14"/>
      <c r="FW345" s="14"/>
      <c r="FX345" s="295"/>
      <c r="FY345" s="41">
        <v>43598</v>
      </c>
      <c r="FZ345" s="41" t="str">
        <f>IF(CC345&gt;0,IF(DZ345&gt;0,WORKDAY(DY345,20),IF(DQ345&gt;0,WORKDAY(DP345,30),IF(DL345&gt;0,WORKDAY(DK345,40),FY345))),"-")</f>
        <v>-</v>
      </c>
      <c r="GA345" s="14"/>
      <c r="GB345" s="14"/>
      <c r="GC345" s="41" t="str">
        <f>IF(GB345&gt;0,WORKDAY(FY345,10),"-")</f>
        <v>-</v>
      </c>
      <c r="GD345" s="41" t="str">
        <f>IF(GB345&gt;0,WORKDAY(FZ345,10),"-")</f>
        <v>-</v>
      </c>
      <c r="GE345" s="14"/>
      <c r="GF345" s="14"/>
      <c r="GG345" s="295"/>
      <c r="GH345" s="41"/>
      <c r="GI345" s="41"/>
      <c r="GJ345" s="14"/>
      <c r="GK345" s="14"/>
      <c r="GL345" s="41" t="str">
        <f>IF(GK345&gt;0,WORKDAY(GH345,10),"-")</f>
        <v>-</v>
      </c>
      <c r="GM345" s="41" t="str">
        <f>IF(GK345&gt;0,WORKDAY(GI345,10),"-")</f>
        <v>-</v>
      </c>
      <c r="GN345" s="14"/>
      <c r="GO345" s="14"/>
      <c r="GP345" s="295"/>
      <c r="GQ345" s="295"/>
      <c r="GR345" s="295"/>
      <c r="GS345" s="295"/>
      <c r="GT345" s="295"/>
      <c r="GU345" s="295"/>
      <c r="GV345" s="295"/>
      <c r="GW345" s="295"/>
      <c r="GX345" s="295"/>
      <c r="GY345" s="295"/>
      <c r="GZ345" s="295"/>
      <c r="HA345" s="143">
        <f t="shared" ca="1" si="307"/>
        <v>1</v>
      </c>
      <c r="HB345" s="44">
        <f t="shared" ca="1" si="308"/>
        <v>1.3819095477386936E-3</v>
      </c>
      <c r="HC345" s="44">
        <f t="shared" ca="1" si="293"/>
        <v>2.5125628140703518E-3</v>
      </c>
      <c r="HD345" s="44">
        <f t="shared" ca="1" si="309"/>
        <v>2.2357723577235778E-3</v>
      </c>
      <c r="HE345" s="44">
        <f t="shared" ca="1" si="310"/>
        <v>4.0650406504065045E-3</v>
      </c>
      <c r="HF345" s="44"/>
      <c r="HG345" s="44"/>
      <c r="HH345" s="261"/>
      <c r="HI345" s="14" t="str">
        <f t="shared" si="311"/>
        <v>GA</v>
      </c>
      <c r="HJ345" s="41">
        <f t="shared" si="312"/>
        <v>43997</v>
      </c>
      <c r="HK345" s="267" t="str">
        <f t="shared" si="313"/>
        <v>A1</v>
      </c>
      <c r="HL345" s="268" t="str">
        <f t="shared" si="314"/>
        <v>0055-P2-GA1-CPC-TRM-00509</v>
      </c>
      <c r="HM345" s="320">
        <v>1</v>
      </c>
      <c r="HN345" t="s">
        <v>857</v>
      </c>
      <c r="HO345" s="351">
        <f t="shared" si="316"/>
        <v>3</v>
      </c>
      <c r="HP345" s="351" t="str">
        <f t="shared" si="317"/>
        <v>не выгружено 00</v>
      </c>
      <c r="HQ345" s="351" t="str">
        <f t="shared" si="318"/>
        <v>выгружено A1</v>
      </c>
      <c r="HR345" s="351">
        <f t="shared" si="319"/>
        <v>3</v>
      </c>
      <c r="HS345" s="351" t="str">
        <f t="shared" si="320"/>
        <v>Устранить замечания</v>
      </c>
      <c r="HT345" s="351" t="str">
        <f t="shared" si="321"/>
        <v>Устранить замечания</v>
      </c>
      <c r="HU345" s="351" t="str">
        <f t="shared" si="322"/>
        <v>0055-P2-CPC-GA1-TRM-00396</v>
      </c>
      <c r="HV345" s="351">
        <f t="shared" si="323"/>
        <v>43997</v>
      </c>
      <c r="HW345" s="351" t="str">
        <f t="shared" si="324"/>
        <v>0055-P2-CPC-GA1-TRM-00396</v>
      </c>
      <c r="HX345" s="351">
        <f t="shared" si="325"/>
        <v>44013</v>
      </c>
      <c r="HY345" s="364"/>
      <c r="HZ345" s="361" t="str">
        <f t="shared" si="326"/>
        <v>выгружено</v>
      </c>
      <c r="IA345" s="361" t="str">
        <f t="shared" si="327"/>
        <v>A1</v>
      </c>
      <c r="IB345" s="361">
        <f t="shared" si="328"/>
        <v>3</v>
      </c>
      <c r="IC345" s="361">
        <f t="shared" si="329"/>
        <v>3</v>
      </c>
      <c r="ID345" s="351" t="str">
        <f t="shared" si="330"/>
        <v>1</v>
      </c>
      <c r="IE345" s="351" t="s">
        <v>894</v>
      </c>
      <c r="IF345" s="356">
        <v>1</v>
      </c>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row>
    <row r="346" spans="1:287" s="27" customFormat="1" ht="15" customHeight="1">
      <c r="A346" s="15"/>
      <c r="B346" s="32"/>
      <c r="C346" s="32"/>
      <c r="D346" s="26"/>
      <c r="E346" s="26"/>
      <c r="F346" s="26"/>
      <c r="G346" s="26"/>
      <c r="H346" s="26"/>
      <c r="I346" s="26"/>
      <c r="J346" s="26"/>
      <c r="K346" s="26"/>
      <c r="L346" s="26"/>
      <c r="M346" s="26"/>
      <c r="N346" s="26"/>
      <c r="O346" s="26"/>
      <c r="P346" s="26"/>
      <c r="Q346" s="26"/>
      <c r="R346" s="26"/>
      <c r="S346" s="26"/>
      <c r="T346" s="26"/>
      <c r="U346" s="26"/>
      <c r="V346" s="26"/>
      <c r="W346" s="32"/>
      <c r="X346" s="32"/>
      <c r="Y346" s="32"/>
      <c r="Z346" s="32"/>
      <c r="AA346" s="32"/>
      <c r="AB346" s="32"/>
      <c r="AC346" s="32"/>
      <c r="AD346" s="26"/>
      <c r="AE346" s="32"/>
      <c r="AF346" s="32"/>
      <c r="AG346" s="32"/>
      <c r="AH346" s="32"/>
      <c r="AI346" s="32"/>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341"/>
      <c r="BK346" s="341"/>
      <c r="BL346" s="163"/>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338"/>
      <c r="CR346" s="338"/>
      <c r="CS346" s="338"/>
      <c r="CT346" s="326"/>
      <c r="CU346" s="219"/>
      <c r="CV346" s="26"/>
      <c r="CW346" s="26"/>
      <c r="CX346" s="26"/>
      <c r="CY346" s="26"/>
      <c r="CZ346" s="26"/>
      <c r="DA346" s="26"/>
      <c r="DB346" s="26"/>
      <c r="DC346" s="26"/>
      <c r="DD346" s="219"/>
      <c r="DE346" s="26"/>
      <c r="DF346" s="26"/>
      <c r="DG346" s="26"/>
      <c r="DH346" s="26"/>
      <c r="DI346" s="26"/>
      <c r="DJ346" s="26"/>
      <c r="DK346" s="26"/>
      <c r="DL346" s="26"/>
      <c r="DM346" s="219"/>
      <c r="DN346" s="26"/>
      <c r="DO346" s="26"/>
      <c r="DP346" s="26"/>
      <c r="DQ346" s="26"/>
      <c r="DR346" s="26"/>
      <c r="DS346" s="26"/>
      <c r="DT346" s="26"/>
      <c r="DU346" s="26"/>
      <c r="DV346" s="229"/>
      <c r="DW346" s="26"/>
      <c r="DX346" s="26"/>
      <c r="DY346" s="26"/>
      <c r="DZ346" s="26"/>
      <c r="EA346" s="26"/>
      <c r="EB346" s="26"/>
      <c r="EC346" s="26"/>
      <c r="ED346" s="26"/>
      <c r="EE346" s="229"/>
      <c r="EF346" s="26"/>
      <c r="EG346" s="26"/>
      <c r="EH346" s="26"/>
      <c r="EI346" s="26"/>
      <c r="EJ346" s="26"/>
      <c r="EK346" s="26"/>
      <c r="EL346" s="26"/>
      <c r="EM346" s="26"/>
      <c r="EN346" s="229"/>
      <c r="EO346" s="26"/>
      <c r="EP346" s="26"/>
      <c r="EQ346" s="26"/>
      <c r="ER346" s="26"/>
      <c r="ES346" s="26"/>
      <c r="ET346" s="26"/>
      <c r="EU346" s="26"/>
      <c r="EV346" s="26"/>
      <c r="EW346" s="229"/>
      <c r="EX346" s="26"/>
      <c r="EY346" s="26"/>
      <c r="EZ346" s="26"/>
      <c r="FA346" s="26"/>
      <c r="FB346" s="26"/>
      <c r="FC346" s="26"/>
      <c r="FD346" s="26"/>
      <c r="FE346" s="26"/>
      <c r="FF346" s="229"/>
      <c r="FG346" s="26"/>
      <c r="FH346" s="26"/>
      <c r="FI346" s="26"/>
      <c r="FJ346" s="26"/>
      <c r="FK346" s="26"/>
      <c r="FL346" s="26"/>
      <c r="FM346" s="26"/>
      <c r="FN346" s="26"/>
      <c r="FO346" s="219"/>
      <c r="FP346" s="26"/>
      <c r="FQ346" s="26"/>
      <c r="FR346" s="26"/>
      <c r="FS346" s="26"/>
      <c r="FT346" s="26"/>
      <c r="FU346" s="26"/>
      <c r="FV346" s="26"/>
      <c r="FW346" s="26"/>
      <c r="FX346" s="229"/>
      <c r="FY346" s="26"/>
      <c r="FZ346" s="26"/>
      <c r="GA346" s="26"/>
      <c r="GB346" s="26"/>
      <c r="GC346" s="26"/>
      <c r="GD346" s="26"/>
      <c r="GE346" s="26"/>
      <c r="GF346" s="26"/>
      <c r="GG346" s="229"/>
      <c r="GH346" s="26"/>
      <c r="GI346" s="26"/>
      <c r="GJ346" s="26"/>
      <c r="GK346" s="26"/>
      <c r="GL346" s="26"/>
      <c r="GM346" s="26"/>
      <c r="GN346" s="26"/>
      <c r="GO346" s="26"/>
      <c r="GP346" s="229"/>
      <c r="GQ346" s="229"/>
      <c r="GR346" s="229"/>
      <c r="GS346" s="229"/>
      <c r="GT346" s="229"/>
      <c r="GU346" s="229"/>
      <c r="GV346" s="229"/>
      <c r="GW346" s="229"/>
      <c r="GX346" s="229"/>
      <c r="GY346" s="229"/>
      <c r="GZ346" s="229"/>
      <c r="HA346" s="143">
        <f t="shared" si="307"/>
        <v>0</v>
      </c>
      <c r="HB346" s="44">
        <f t="shared" si="308"/>
        <v>0</v>
      </c>
      <c r="HC346" s="44">
        <f t="shared" si="293"/>
        <v>0</v>
      </c>
      <c r="HD346" s="44">
        <f t="shared" si="309"/>
        <v>0</v>
      </c>
      <c r="HE346" s="44">
        <f t="shared" si="310"/>
        <v>0</v>
      </c>
      <c r="HF346" s="44"/>
      <c r="HG346" s="26"/>
      <c r="HH346" s="262"/>
      <c r="HI346" s="14" t="str">
        <f t="shared" si="311"/>
        <v>не выпущено</v>
      </c>
      <c r="HJ346" s="41" t="str">
        <f t="shared" si="312"/>
        <v>-</v>
      </c>
      <c r="HK346" s="267" t="str">
        <f t="shared" si="313"/>
        <v>-</v>
      </c>
      <c r="HL346" s="268" t="str">
        <f t="shared" si="314"/>
        <v>-</v>
      </c>
      <c r="HM346" s="320">
        <v>1</v>
      </c>
      <c r="HN346"/>
      <c r="HO346" s="351" t="str">
        <f t="shared" si="316"/>
        <v>---/---</v>
      </c>
      <c r="HP346" s="351" t="str">
        <f t="shared" si="317"/>
        <v>---/---</v>
      </c>
      <c r="HQ346" s="351" t="str">
        <f t="shared" si="318"/>
        <v>---/---</v>
      </c>
      <c r="HR346" s="351" t="str">
        <f t="shared" si="319"/>
        <v>---/---</v>
      </c>
      <c r="HS346" s="351" t="b">
        <f t="shared" si="320"/>
        <v>0</v>
      </c>
      <c r="HT346" s="351" t="str">
        <f t="shared" si="321"/>
        <v>---/---</v>
      </c>
      <c r="HU346" s="351" t="str">
        <f t="shared" si="322"/>
        <v>---/---</v>
      </c>
      <c r="HV346" s="351" t="str">
        <f t="shared" si="323"/>
        <v>---/---</v>
      </c>
      <c r="HW346" s="351" t="str">
        <f t="shared" si="324"/>
        <v>---/---</v>
      </c>
      <c r="HX346" s="351" t="str">
        <f t="shared" si="325"/>
        <v>---/---</v>
      </c>
      <c r="HY346" s="364"/>
      <c r="HZ346" s="361" t="str">
        <f t="shared" si="326"/>
        <v>---/---</v>
      </c>
      <c r="IA346" s="361" t="str">
        <f t="shared" si="327"/>
        <v>---/---</v>
      </c>
      <c r="IB346" s="361" t="str">
        <f t="shared" si="328"/>
        <v>---/---</v>
      </c>
      <c r="IC346" s="361" t="str">
        <f t="shared" si="329"/>
        <v>---/---</v>
      </c>
      <c r="ID346" s="351" t="str">
        <f t="shared" si="330"/>
        <v>---/---</v>
      </c>
      <c r="IE346" s="351" t="s">
        <v>897</v>
      </c>
      <c r="IF346" s="35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row>
    <row r="347" spans="1:287" s="1" customFormat="1" ht="42.75" customHeight="1">
      <c r="A347" s="15"/>
      <c r="B347" s="31" t="s">
        <v>164</v>
      </c>
      <c r="C347" s="31" t="s">
        <v>165</v>
      </c>
      <c r="D347" s="14"/>
      <c r="E347" s="14"/>
      <c r="F347" s="14"/>
      <c r="G347" s="14"/>
      <c r="H347" s="14" t="s">
        <v>723</v>
      </c>
      <c r="I347" s="14" t="s">
        <v>724</v>
      </c>
      <c r="J347" s="14"/>
      <c r="K347" s="14"/>
      <c r="L347" s="14"/>
      <c r="M347" s="14"/>
      <c r="N347" s="14"/>
      <c r="O347" s="14"/>
      <c r="P347" s="14" t="s">
        <v>413</v>
      </c>
      <c r="Q347" s="14" t="s">
        <v>414</v>
      </c>
      <c r="R347" s="14" t="s">
        <v>212</v>
      </c>
      <c r="S347" s="14" t="s">
        <v>397</v>
      </c>
      <c r="T347" s="14" t="s">
        <v>398</v>
      </c>
      <c r="U347" s="14" t="s">
        <v>166</v>
      </c>
      <c r="V347" s="14"/>
      <c r="W347" s="31"/>
      <c r="X347" s="31"/>
      <c r="Y347" s="31"/>
      <c r="Z347" s="14"/>
      <c r="AA347" s="14"/>
      <c r="AB347" s="14"/>
      <c r="AC347" s="31"/>
      <c r="AD347" s="14"/>
      <c r="AE347" s="31">
        <v>3</v>
      </c>
      <c r="AF347" s="31" t="s">
        <v>200</v>
      </c>
      <c r="AG347" s="31" t="s">
        <v>173</v>
      </c>
      <c r="AH347" s="31" t="s">
        <v>164</v>
      </c>
      <c r="AI347" s="31" t="s">
        <v>226</v>
      </c>
      <c r="AJ347" s="14"/>
      <c r="AK347" s="14"/>
      <c r="AL347" s="14" t="s">
        <v>127</v>
      </c>
      <c r="AM347" s="14"/>
      <c r="AN347" s="14" t="s">
        <v>175</v>
      </c>
      <c r="AO347" s="14" t="str">
        <f>CONCATENATE("0055-",B347,"-",C347,"-","4",".",AE347,".",AF347,".",AG347,".",AH347,"-",AL347,".",AN347,"-",AI347)</f>
        <v>0055-CPC-GA1-4.3.0.00.CPC-ATH1.RD-0004</v>
      </c>
      <c r="AP347" s="14" t="str">
        <f>CONCATENATE("0055-",B347,"-",C347,"-","4",".",AE347,".",AF347,".",AG347,".",AH347,"-",AL347,"-",AN347,"-",AI347,"_",BD347,"_",U347)</f>
        <v>0055-CPC-GA1-4.3.0.00.CPC-ATH1-RD-0004_-_ER</v>
      </c>
      <c r="AQ347" s="21" t="s">
        <v>637</v>
      </c>
      <c r="AR347" s="21" t="s">
        <v>360</v>
      </c>
      <c r="AS347" s="21"/>
      <c r="AT347" s="21"/>
      <c r="AU347" s="21" t="s">
        <v>349</v>
      </c>
      <c r="AV347" s="21" t="s">
        <v>365</v>
      </c>
      <c r="AW347" s="21" t="str">
        <f>CONCATENATE(AQ347," ",AS347,CHAR(10),W347,CHAR(10),AU347)</f>
        <v>Backup AWS console 
List of drawings</v>
      </c>
      <c r="AX347" s="21" t="str">
        <f>CONCATENATE(AR347," ",AT347,CHAR(10),W347,CHAR(10),AV347)</f>
        <v>Резервный пульт оператора 
Ведомость документов</v>
      </c>
      <c r="AY347" s="14"/>
      <c r="AZ347" s="14"/>
      <c r="BA347" s="14" t="s">
        <v>600</v>
      </c>
      <c r="BB347" s="14" t="str">
        <f t="shared" si="286"/>
        <v>-</v>
      </c>
      <c r="BC347" s="14" t="s">
        <v>239</v>
      </c>
      <c r="BD347" s="14" t="str">
        <f>BB347</f>
        <v>-</v>
      </c>
      <c r="BE347" s="14"/>
      <c r="BF347" s="14"/>
      <c r="BG347" s="20"/>
      <c r="BH347" s="14"/>
      <c r="BI347" s="14"/>
      <c r="BJ347" s="336">
        <v>44088</v>
      </c>
      <c r="BK347" s="336">
        <f ca="1">IF(BM347&gt;0,BL347,IF(BJ347&lt;TODAY(),WORKDAY(TODAY(),10),BJ347))</f>
        <v>44117</v>
      </c>
      <c r="BL347" s="41"/>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336">
        <f>WORKDAY(BJ347,10)</f>
        <v>44102</v>
      </c>
      <c r="CR347" s="336" t="str">
        <f>IF(BM347&gt;0,WORKDAY(BK347,20),"-")</f>
        <v>-</v>
      </c>
      <c r="CS347" s="336"/>
      <c r="CT347" s="325"/>
      <c r="CU347" s="143"/>
      <c r="CV347" s="41">
        <f>WORKDAY(CQ347,10)</f>
        <v>44116</v>
      </c>
      <c r="CW347" s="41" t="str">
        <f>IF(CT347&gt;0,WORKDAY(CR347,10),"-")</f>
        <v>-</v>
      </c>
      <c r="CX347" s="14"/>
      <c r="CY347" s="14"/>
      <c r="CZ347" s="41" t="str">
        <f>IF(CY347&gt;0,WORKDAY(CV347,10),"-")</f>
        <v>-</v>
      </c>
      <c r="DA347" s="41" t="str">
        <f>IF(CY347&gt;0,WORKDAY(CW347,10),"-")</f>
        <v>-</v>
      </c>
      <c r="DB347" s="14"/>
      <c r="DC347" s="14"/>
      <c r="DD347" s="143"/>
      <c r="DE347" s="41" t="str">
        <f>IF(DC347&gt;0,WORKDAY(CZ347,10),"-")</f>
        <v>-</v>
      </c>
      <c r="DF347" s="41" t="str">
        <f>IF(DC347&gt;0,WORKDAY(DA347,10),"-")</f>
        <v>-</v>
      </c>
      <c r="DG347" s="14"/>
      <c r="DH347" s="14"/>
      <c r="DI347" s="41" t="str">
        <f>IF(DH347&gt;0,WORKDAY(DE347,10),"-")</f>
        <v>-</v>
      </c>
      <c r="DJ347" s="41" t="str">
        <f>IF(DH347&gt;0,WORKDAY(DF347,10),"-")</f>
        <v>-</v>
      </c>
      <c r="DK347" s="14"/>
      <c r="DL347" s="14"/>
      <c r="DM347" s="143"/>
      <c r="DN347" s="41" t="str">
        <f>IF(DL347&gt;0,WORKDAY(DI347,10),"-")</f>
        <v>-</v>
      </c>
      <c r="DO347" s="41" t="str">
        <f>IF(DL347&gt;0,WORKDAY(DJ347,10),"-")</f>
        <v>-</v>
      </c>
      <c r="DP347" s="14"/>
      <c r="DQ347" s="14"/>
      <c r="DR347" s="41" t="str">
        <f>IF(DQ347&gt;0,WORKDAY(DN347,10),"-")</f>
        <v>-</v>
      </c>
      <c r="DS347" s="41" t="str">
        <f>IF(DQ347&gt;0,WORKDAY(DO347,10),"-")</f>
        <v>-</v>
      </c>
      <c r="DT347" s="14"/>
      <c r="DU347" s="14"/>
      <c r="DV347" s="295"/>
      <c r="DW347" s="41" t="str">
        <f>IF(DU347&gt;0,WORKDAY(DR347,10),"-")</f>
        <v>-</v>
      </c>
      <c r="DX347" s="41" t="str">
        <f>IF(DU347&gt;0,WORKDAY(DS347,10),"-")</f>
        <v>-</v>
      </c>
      <c r="DY347" s="14"/>
      <c r="DZ347" s="14"/>
      <c r="EA347" s="41" t="str">
        <f>IF(DZ347&gt;0,WORKDAY(DW347,10),"-")</f>
        <v>-</v>
      </c>
      <c r="EB347" s="41" t="str">
        <f>IF(DZ347&gt;0,WORKDAY(DX347,10),"-")</f>
        <v>-</v>
      </c>
      <c r="EC347" s="14"/>
      <c r="ED347" s="14"/>
      <c r="EE347" s="295"/>
      <c r="EF347" s="41" t="str">
        <f>IF(ED347&gt;0,WORKDAY(EA347,10),"-")</f>
        <v>-</v>
      </c>
      <c r="EG347" s="41" t="str">
        <f>IF(ED347&gt;0,WORKDAY(EB347,10),"-")</f>
        <v>-</v>
      </c>
      <c r="EH347" s="14"/>
      <c r="EI347" s="14"/>
      <c r="EJ347" s="41" t="str">
        <f>IF(EI347&gt;0,WORKDAY(EF347,10),"-")</f>
        <v>-</v>
      </c>
      <c r="EK347" s="41" t="str">
        <f>IF(EI347&gt;0,WORKDAY(EG347,10),"-")</f>
        <v>-</v>
      </c>
      <c r="EL347" s="14"/>
      <c r="EM347" s="14"/>
      <c r="EN347" s="295"/>
      <c r="EO347" s="41" t="str">
        <f>IF(EM347&gt;0,WORKDAY(EJ347,10),"-")</f>
        <v>-</v>
      </c>
      <c r="EP347" s="41" t="str">
        <f>IF(EM347&gt;0,WORKDAY(EK347,10),"-")</f>
        <v>-</v>
      </c>
      <c r="EQ347" s="14"/>
      <c r="ER347" s="14"/>
      <c r="ES347" s="41" t="str">
        <f>IF(ER347&gt;0,WORKDAY(EO347,10),"-")</f>
        <v>-</v>
      </c>
      <c r="ET347" s="41" t="str">
        <f>IF(ER347&gt;0,WORKDAY(EP347,10),"-")</f>
        <v>-</v>
      </c>
      <c r="EU347" s="14"/>
      <c r="EV347" s="14"/>
      <c r="EW347" s="295"/>
      <c r="EX347" s="41" t="str">
        <f>IF(EV347&gt;0,WORKDAY(ES347,10),"-")</f>
        <v>-</v>
      </c>
      <c r="EY347" s="41" t="str">
        <f>IF(EV347&gt;0,WORKDAY(ET347,10),"-")</f>
        <v>-</v>
      </c>
      <c r="EZ347" s="14"/>
      <c r="FA347" s="14"/>
      <c r="FB347" s="41" t="str">
        <f>IF(FA347&gt;0,WORKDAY(EX347,10),"-")</f>
        <v>-</v>
      </c>
      <c r="FC347" s="41" t="str">
        <f>IF(FA347&gt;0,WORKDAY(EY347,10),"-")</f>
        <v>-</v>
      </c>
      <c r="FD347" s="14"/>
      <c r="FE347" s="14"/>
      <c r="FF347" s="295"/>
      <c r="FG347" s="41">
        <v>43574</v>
      </c>
      <c r="FH347" s="41">
        <f ca="1">IF(BK347&gt;0,IF(DH347&gt;0,WORKDAY(DG347,20),IF(CY347&gt;0,WORKDAY(CX347,30),IF(CT347&gt;0,WORKDAY(CS347,40),FG347))),"-")</f>
        <v>43574</v>
      </c>
      <c r="FI347" s="14"/>
      <c r="FJ347" s="14"/>
      <c r="FK347" s="41" t="str">
        <f>IF(FJ347&gt;0,WORKDAY(FG347,10),"-")</f>
        <v>-</v>
      </c>
      <c r="FL347" s="41" t="str">
        <f>IF(FJ347&gt;0,WORKDAY(FH347,10),"-")</f>
        <v>-</v>
      </c>
      <c r="FM347" s="14"/>
      <c r="FN347" s="14"/>
      <c r="FO347" s="143"/>
      <c r="FP347" s="41">
        <v>43574</v>
      </c>
      <c r="FQ347" s="41" t="str">
        <f>IF(BT347&gt;0,IF(DQ347&gt;0,WORKDAY(DP347,20),IF(DH347&gt;0,WORKDAY(DG347,30),IF(DC347&gt;0,WORKDAY(DB347,40),FP347))),"-")</f>
        <v>-</v>
      </c>
      <c r="FR347" s="14"/>
      <c r="FS347" s="14"/>
      <c r="FT347" s="41" t="str">
        <f>IF(FS347&gt;0,WORKDAY(FP347,10),"-")</f>
        <v>-</v>
      </c>
      <c r="FU347" s="41" t="str">
        <f>IF(FS347&gt;0,WORKDAY(FQ347,10),"-")</f>
        <v>-</v>
      </c>
      <c r="FV347" s="14"/>
      <c r="FW347" s="14"/>
      <c r="FX347" s="295"/>
      <c r="FY347" s="41">
        <v>43574</v>
      </c>
      <c r="FZ347" s="41" t="str">
        <f>IF(CC347&gt;0,IF(DZ347&gt;0,WORKDAY(DY347,20),IF(DQ347&gt;0,WORKDAY(DP347,30),IF(DL347&gt;0,WORKDAY(DK347,40),FY347))),"-")</f>
        <v>-</v>
      </c>
      <c r="GA347" s="14"/>
      <c r="GB347" s="14"/>
      <c r="GC347" s="41" t="str">
        <f>IF(GB347&gt;0,WORKDAY(FY347,10),"-")</f>
        <v>-</v>
      </c>
      <c r="GD347" s="41" t="str">
        <f>IF(GB347&gt;0,WORKDAY(FZ347,10),"-")</f>
        <v>-</v>
      </c>
      <c r="GE347" s="14"/>
      <c r="GF347" s="14"/>
      <c r="GG347" s="295"/>
      <c r="GH347" s="41"/>
      <c r="GI347" s="41"/>
      <c r="GJ347" s="14"/>
      <c r="GK347" s="14"/>
      <c r="GL347" s="41" t="str">
        <f>IF(GK347&gt;0,WORKDAY(GH347,10),"-")</f>
        <v>-</v>
      </c>
      <c r="GM347" s="41" t="str">
        <f>IF(GK347&gt;0,WORKDAY(GI347,10),"-")</f>
        <v>-</v>
      </c>
      <c r="GN347" s="14"/>
      <c r="GO347" s="14"/>
      <c r="GP347" s="295"/>
      <c r="GQ347" s="295"/>
      <c r="GR347" s="295"/>
      <c r="GS347" s="295"/>
      <c r="GT347" s="295"/>
      <c r="GU347" s="295"/>
      <c r="GV347" s="295"/>
      <c r="GW347" s="295"/>
      <c r="GX347" s="295"/>
      <c r="GY347" s="295"/>
      <c r="GZ347" s="295"/>
      <c r="HA347" s="143">
        <f t="shared" ca="1" si="307"/>
        <v>1</v>
      </c>
      <c r="HB347" s="44">
        <f t="shared" si="308"/>
        <v>0</v>
      </c>
      <c r="HC347" s="44">
        <f t="shared" ca="1" si="293"/>
        <v>2.5125628140703518E-3</v>
      </c>
      <c r="HD347" s="44">
        <f t="shared" si="309"/>
        <v>0</v>
      </c>
      <c r="HE347" s="44">
        <f t="shared" ca="1" si="310"/>
        <v>4.0650406504065045E-3</v>
      </c>
      <c r="HF347" s="44"/>
      <c r="HG347" s="44"/>
      <c r="HH347" s="261"/>
      <c r="HI347" s="14" t="str">
        <f t="shared" si="311"/>
        <v>не выпущено</v>
      </c>
      <c r="HJ347" s="41" t="str">
        <f t="shared" si="312"/>
        <v>-</v>
      </c>
      <c r="HK347" s="267" t="str">
        <f t="shared" si="313"/>
        <v>-</v>
      </c>
      <c r="HL347" s="298" t="str">
        <f t="shared" si="314"/>
        <v>-</v>
      </c>
      <c r="HM347" s="321">
        <v>1</v>
      </c>
      <c r="HO347" s="351" t="str">
        <f t="shared" si="316"/>
        <v>не выгружено A1</v>
      </c>
      <c r="HP347" s="351" t="str">
        <f t="shared" si="317"/>
        <v>не выгружено 00</v>
      </c>
      <c r="HQ347" s="351" t="str">
        <f t="shared" si="318"/>
        <v>не выгружено A1</v>
      </c>
      <c r="HR347" s="351" t="str">
        <f t="shared" si="319"/>
        <v>не выгружено A1</v>
      </c>
      <c r="HS347" s="351" t="b">
        <f t="shared" si="320"/>
        <v>0</v>
      </c>
      <c r="HT347" s="351" t="str">
        <f t="shared" si="321"/>
        <v>не выгружено A1</v>
      </c>
      <c r="HU347" s="351" t="str">
        <f t="shared" si="322"/>
        <v>не выгружено A1</v>
      </c>
      <c r="HV347" s="351" t="str">
        <f t="shared" si="323"/>
        <v>не выгружено A1</v>
      </c>
      <c r="HW347" s="351" t="str">
        <f t="shared" si="324"/>
        <v>не выгружено A1</v>
      </c>
      <c r="HX347" s="351" t="str">
        <f t="shared" si="325"/>
        <v>не выгружено A1</v>
      </c>
      <c r="HY347" s="364"/>
      <c r="HZ347" s="361" t="str">
        <f t="shared" si="326"/>
        <v>не выгружено</v>
      </c>
      <c r="IA347" s="361" t="str">
        <f t="shared" si="327"/>
        <v>A1</v>
      </c>
      <c r="IB347" s="361" t="str">
        <f t="shared" si="328"/>
        <v>не выгружено</v>
      </c>
      <c r="IC347" s="361" t="str">
        <f t="shared" si="329"/>
        <v>A1</v>
      </c>
      <c r="ID347" s="351" t="str">
        <f t="shared" si="330"/>
        <v>выгрузить A1</v>
      </c>
      <c r="IE347" s="346" t="s">
        <v>896</v>
      </c>
      <c r="IF347" s="356">
        <v>1</v>
      </c>
    </row>
    <row r="348" spans="1:287" s="1" customFormat="1" ht="42.75" customHeight="1">
      <c r="A348" s="15"/>
      <c r="B348" s="31" t="s">
        <v>164</v>
      </c>
      <c r="C348" s="31" t="s">
        <v>165</v>
      </c>
      <c r="D348" s="14"/>
      <c r="E348" s="14"/>
      <c r="F348" s="14"/>
      <c r="G348" s="14"/>
      <c r="H348" s="14" t="s">
        <v>723</v>
      </c>
      <c r="I348" s="14" t="s">
        <v>724</v>
      </c>
      <c r="J348" s="14"/>
      <c r="K348" s="14"/>
      <c r="L348" s="14"/>
      <c r="M348" s="14"/>
      <c r="N348" s="14"/>
      <c r="O348" s="14"/>
      <c r="P348" s="14" t="s">
        <v>413</v>
      </c>
      <c r="Q348" s="14" t="s">
        <v>414</v>
      </c>
      <c r="R348" s="14" t="s">
        <v>212</v>
      </c>
      <c r="S348" s="14" t="s">
        <v>397</v>
      </c>
      <c r="T348" s="14" t="s">
        <v>398</v>
      </c>
      <c r="U348" s="14" t="s">
        <v>166</v>
      </c>
      <c r="V348" s="14"/>
      <c r="W348" s="31"/>
      <c r="X348" s="31"/>
      <c r="Y348" s="31"/>
      <c r="Z348" s="14"/>
      <c r="AA348" s="14"/>
      <c r="AB348" s="14"/>
      <c r="AC348" s="31"/>
      <c r="AD348" s="14"/>
      <c r="AE348" s="31">
        <v>3</v>
      </c>
      <c r="AF348" s="31" t="s">
        <v>200</v>
      </c>
      <c r="AG348" s="31" t="s">
        <v>173</v>
      </c>
      <c r="AH348" s="31" t="s">
        <v>164</v>
      </c>
      <c r="AI348" s="31" t="s">
        <v>226</v>
      </c>
      <c r="AJ348" s="14"/>
      <c r="AK348" s="14"/>
      <c r="AL348" s="14" t="s">
        <v>127</v>
      </c>
      <c r="AM348" s="14"/>
      <c r="AN348" s="14" t="s">
        <v>176</v>
      </c>
      <c r="AO348" s="14" t="str">
        <f>CONCATENATE("0055-",B348,"-",C348,"-","4",".",AE348,".",AF348,".",AG348,".",AH348,"-",AL348,".",AN348,"-",AI348)</f>
        <v>0055-CPC-GA1-4.3.0.00.CPC-ATH1.SP-0004</v>
      </c>
      <c r="AP348" s="14" t="str">
        <f>CONCATENATE("0055-",B348,"-",C348,"-","4",".",AE348,".",AF348,".",AG348,".",AH348,"-",AL348,"-",AN348,"-",AI348,"_",BD348,"_",U348)</f>
        <v>0055-CPC-GA1-4.3.0.00.CPC-ATH1-SP-0004_-_ER</v>
      </c>
      <c r="AQ348" s="21" t="s">
        <v>637</v>
      </c>
      <c r="AR348" s="21" t="s">
        <v>360</v>
      </c>
      <c r="AS348" s="21"/>
      <c r="AT348" s="21"/>
      <c r="AU348" s="21" t="s">
        <v>350</v>
      </c>
      <c r="AV348" s="21" t="s">
        <v>366</v>
      </c>
      <c r="AW348" s="21" t="str">
        <f>CONCATENATE(AQ348," ",AS348,CHAR(10),W348,CHAR(10),AU348)</f>
        <v>Backup AWS console 
List of elements</v>
      </c>
      <c r="AX348" s="21" t="str">
        <f>CONCATENATE(AR348," ",AT348,CHAR(10),W348,CHAR(10),AV348)</f>
        <v>Резервный пульт оператора 
Перечень элементов</v>
      </c>
      <c r="AY348" s="14"/>
      <c r="AZ348" s="14"/>
      <c r="BA348" s="14" t="s">
        <v>600</v>
      </c>
      <c r="BB348" s="14" t="str">
        <f t="shared" ref="BB348:BB411" si="331">IF(GK348&gt;0,"03",IF(GB348&gt;0,"02",IF(FS348&gt;0,"01",IF(FJ348&gt;0,"00",IF(FA348&gt;0,"H1",IF(ER348&gt;0,"G1",IF(EI348&gt;0,"F1",IF(DZ348&gt;0,"E1",IF(DQ348&gt;0,"D1",IF(DH348&gt;0,"C1",IF(CY348&gt;0,"B1",IF(BM348&gt;0,"A1","-"))))))))))))</f>
        <v>-</v>
      </c>
      <c r="BC348" s="14" t="s">
        <v>239</v>
      </c>
      <c r="BD348" s="14" t="str">
        <f>BB348</f>
        <v>-</v>
      </c>
      <c r="BE348" s="14"/>
      <c r="BF348" s="14"/>
      <c r="BG348" s="20"/>
      <c r="BH348" s="14"/>
      <c r="BI348" s="14"/>
      <c r="BJ348" s="336">
        <v>44088</v>
      </c>
      <c r="BK348" s="336">
        <f ca="1">IF(BM348&gt;0,BL348,IF(BJ348&lt;TODAY(),WORKDAY(TODAY(),10),BJ348))</f>
        <v>44117</v>
      </c>
      <c r="BL348" s="41"/>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336">
        <f>WORKDAY(BJ348,10)</f>
        <v>44102</v>
      </c>
      <c r="CR348" s="336" t="str">
        <f>IF(BM348&gt;0,WORKDAY(BK348,20),"-")</f>
        <v>-</v>
      </c>
      <c r="CS348" s="336"/>
      <c r="CT348" s="325"/>
      <c r="CU348" s="143"/>
      <c r="CV348" s="41">
        <f>WORKDAY(CQ348,10)</f>
        <v>44116</v>
      </c>
      <c r="CW348" s="41" t="str">
        <f>IF(CT348&gt;0,WORKDAY(CR348,10),"-")</f>
        <v>-</v>
      </c>
      <c r="CX348" s="14"/>
      <c r="CY348" s="14"/>
      <c r="CZ348" s="41" t="str">
        <f>IF(CY348&gt;0,WORKDAY(CV348,10),"-")</f>
        <v>-</v>
      </c>
      <c r="DA348" s="41" t="str">
        <f>IF(CY348&gt;0,WORKDAY(CW348,10),"-")</f>
        <v>-</v>
      </c>
      <c r="DB348" s="14"/>
      <c r="DC348" s="14"/>
      <c r="DD348" s="143"/>
      <c r="DE348" s="41" t="str">
        <f>IF(DC348&gt;0,WORKDAY(CZ348,10),"-")</f>
        <v>-</v>
      </c>
      <c r="DF348" s="41" t="str">
        <f>IF(DC348&gt;0,WORKDAY(DA348,10),"-")</f>
        <v>-</v>
      </c>
      <c r="DG348" s="14"/>
      <c r="DH348" s="14"/>
      <c r="DI348" s="41" t="str">
        <f>IF(DH348&gt;0,WORKDAY(DE348,10),"-")</f>
        <v>-</v>
      </c>
      <c r="DJ348" s="41" t="str">
        <f>IF(DH348&gt;0,WORKDAY(DF348,10),"-")</f>
        <v>-</v>
      </c>
      <c r="DK348" s="14"/>
      <c r="DL348" s="14"/>
      <c r="DM348" s="143"/>
      <c r="DN348" s="41" t="str">
        <f>IF(DL348&gt;0,WORKDAY(DI348,10),"-")</f>
        <v>-</v>
      </c>
      <c r="DO348" s="41" t="str">
        <f>IF(DL348&gt;0,WORKDAY(DJ348,10),"-")</f>
        <v>-</v>
      </c>
      <c r="DP348" s="14"/>
      <c r="DQ348" s="14"/>
      <c r="DR348" s="41" t="str">
        <f>IF(DQ348&gt;0,WORKDAY(DN348,10),"-")</f>
        <v>-</v>
      </c>
      <c r="DS348" s="41" t="str">
        <f>IF(DQ348&gt;0,WORKDAY(DO348,10),"-")</f>
        <v>-</v>
      </c>
      <c r="DT348" s="14"/>
      <c r="DU348" s="14"/>
      <c r="DV348" s="295"/>
      <c r="DW348" s="41" t="str">
        <f>IF(DU348&gt;0,WORKDAY(DR348,10),"-")</f>
        <v>-</v>
      </c>
      <c r="DX348" s="41" t="str">
        <f>IF(DU348&gt;0,WORKDAY(DS348,10),"-")</f>
        <v>-</v>
      </c>
      <c r="DY348" s="14"/>
      <c r="DZ348" s="14"/>
      <c r="EA348" s="41" t="str">
        <f>IF(DZ348&gt;0,WORKDAY(DW348,10),"-")</f>
        <v>-</v>
      </c>
      <c r="EB348" s="41" t="str">
        <f>IF(DZ348&gt;0,WORKDAY(DX348,10),"-")</f>
        <v>-</v>
      </c>
      <c r="EC348" s="14"/>
      <c r="ED348" s="14"/>
      <c r="EE348" s="295"/>
      <c r="EF348" s="41" t="str">
        <f>IF(ED348&gt;0,WORKDAY(EA348,10),"-")</f>
        <v>-</v>
      </c>
      <c r="EG348" s="41" t="str">
        <f>IF(ED348&gt;0,WORKDAY(EB348,10),"-")</f>
        <v>-</v>
      </c>
      <c r="EH348" s="14"/>
      <c r="EI348" s="14"/>
      <c r="EJ348" s="41" t="str">
        <f>IF(EI348&gt;0,WORKDAY(EF348,10),"-")</f>
        <v>-</v>
      </c>
      <c r="EK348" s="41" t="str">
        <f>IF(EI348&gt;0,WORKDAY(EG348,10),"-")</f>
        <v>-</v>
      </c>
      <c r="EL348" s="14"/>
      <c r="EM348" s="14"/>
      <c r="EN348" s="295"/>
      <c r="EO348" s="41" t="str">
        <f>IF(EM348&gt;0,WORKDAY(EJ348,10),"-")</f>
        <v>-</v>
      </c>
      <c r="EP348" s="41" t="str">
        <f>IF(EM348&gt;0,WORKDAY(EK348,10),"-")</f>
        <v>-</v>
      </c>
      <c r="EQ348" s="14"/>
      <c r="ER348" s="14"/>
      <c r="ES348" s="41" t="str">
        <f>IF(ER348&gt;0,WORKDAY(EO348,10),"-")</f>
        <v>-</v>
      </c>
      <c r="ET348" s="41" t="str">
        <f>IF(ER348&gt;0,WORKDAY(EP348,10),"-")</f>
        <v>-</v>
      </c>
      <c r="EU348" s="14"/>
      <c r="EV348" s="14"/>
      <c r="EW348" s="295"/>
      <c r="EX348" s="41" t="str">
        <f>IF(EV348&gt;0,WORKDAY(ES348,10),"-")</f>
        <v>-</v>
      </c>
      <c r="EY348" s="41" t="str">
        <f>IF(EV348&gt;0,WORKDAY(ET348,10),"-")</f>
        <v>-</v>
      </c>
      <c r="EZ348" s="14"/>
      <c r="FA348" s="14"/>
      <c r="FB348" s="41" t="str">
        <f>IF(FA348&gt;0,WORKDAY(EX348,10),"-")</f>
        <v>-</v>
      </c>
      <c r="FC348" s="41" t="str">
        <f>IF(FA348&gt;0,WORKDAY(EY348,10),"-")</f>
        <v>-</v>
      </c>
      <c r="FD348" s="14"/>
      <c r="FE348" s="14"/>
      <c r="FF348" s="295"/>
      <c r="FG348" s="41">
        <v>43574</v>
      </c>
      <c r="FH348" s="41">
        <f ca="1">IF(BK348&gt;0,IF(DH348&gt;0,WORKDAY(DG348,20),IF(CY348&gt;0,WORKDAY(CX348,30),IF(CT348&gt;0,WORKDAY(CS348,40),FG348))),"-")</f>
        <v>43574</v>
      </c>
      <c r="FI348" s="14"/>
      <c r="FJ348" s="14"/>
      <c r="FK348" s="41" t="str">
        <f>IF(FJ348&gt;0,WORKDAY(FG348,10),"-")</f>
        <v>-</v>
      </c>
      <c r="FL348" s="41" t="str">
        <f>IF(FJ348&gt;0,WORKDAY(FH348,10),"-")</f>
        <v>-</v>
      </c>
      <c r="FM348" s="14"/>
      <c r="FN348" s="14"/>
      <c r="FO348" s="143"/>
      <c r="FP348" s="41">
        <v>43574</v>
      </c>
      <c r="FQ348" s="41" t="str">
        <f>IF(BT348&gt;0,IF(DQ348&gt;0,WORKDAY(DP348,20),IF(DH348&gt;0,WORKDAY(DG348,30),IF(DC348&gt;0,WORKDAY(DB348,40),FP348))),"-")</f>
        <v>-</v>
      </c>
      <c r="FR348" s="14"/>
      <c r="FS348" s="14"/>
      <c r="FT348" s="41" t="str">
        <f>IF(FS348&gt;0,WORKDAY(FP348,10),"-")</f>
        <v>-</v>
      </c>
      <c r="FU348" s="41" t="str">
        <f>IF(FS348&gt;0,WORKDAY(FQ348,10),"-")</f>
        <v>-</v>
      </c>
      <c r="FV348" s="14"/>
      <c r="FW348" s="14"/>
      <c r="FX348" s="295"/>
      <c r="FY348" s="41">
        <v>43574</v>
      </c>
      <c r="FZ348" s="41" t="str">
        <f>IF(CC348&gt;0,IF(DZ348&gt;0,WORKDAY(DY348,20),IF(DQ348&gt;0,WORKDAY(DP348,30),IF(DL348&gt;0,WORKDAY(DK348,40),FY348))),"-")</f>
        <v>-</v>
      </c>
      <c r="GA348" s="14"/>
      <c r="GB348" s="14"/>
      <c r="GC348" s="41" t="str">
        <f>IF(GB348&gt;0,WORKDAY(FY348,10),"-")</f>
        <v>-</v>
      </c>
      <c r="GD348" s="41" t="str">
        <f>IF(GB348&gt;0,WORKDAY(FZ348,10),"-")</f>
        <v>-</v>
      </c>
      <c r="GE348" s="14"/>
      <c r="GF348" s="14"/>
      <c r="GG348" s="295"/>
      <c r="GH348" s="41"/>
      <c r="GI348" s="41"/>
      <c r="GJ348" s="14"/>
      <c r="GK348" s="14"/>
      <c r="GL348" s="41" t="str">
        <f>IF(GK348&gt;0,WORKDAY(GH348,10),"-")</f>
        <v>-</v>
      </c>
      <c r="GM348" s="41" t="str">
        <f>IF(GK348&gt;0,WORKDAY(GI348,10),"-")</f>
        <v>-</v>
      </c>
      <c r="GN348" s="14"/>
      <c r="GO348" s="14"/>
      <c r="GP348" s="295"/>
      <c r="GQ348" s="295"/>
      <c r="GR348" s="295"/>
      <c r="GS348" s="295"/>
      <c r="GT348" s="295"/>
      <c r="GU348" s="295"/>
      <c r="GV348" s="295"/>
      <c r="GW348" s="295"/>
      <c r="GX348" s="295"/>
      <c r="GY348" s="295"/>
      <c r="GZ348" s="295"/>
      <c r="HA348" s="143">
        <f t="shared" ca="1" si="307"/>
        <v>1</v>
      </c>
      <c r="HB348" s="44">
        <f t="shared" si="308"/>
        <v>0</v>
      </c>
      <c r="HC348" s="44">
        <f t="shared" ref="HC348:HC379" ca="1" si="332">IF(BK348&gt;43101,HA348/$HA$535,0)</f>
        <v>2.5125628140703518E-3</v>
      </c>
      <c r="HD348" s="44">
        <f t="shared" si="309"/>
        <v>0</v>
      </c>
      <c r="HE348" s="44">
        <f t="shared" ca="1" si="310"/>
        <v>4.0650406504065045E-3</v>
      </c>
      <c r="HF348" s="44"/>
      <c r="HG348" s="44"/>
      <c r="HH348" s="261"/>
      <c r="HI348" s="14" t="str">
        <f t="shared" si="311"/>
        <v>не выпущено</v>
      </c>
      <c r="HJ348" s="41" t="str">
        <f t="shared" si="312"/>
        <v>-</v>
      </c>
      <c r="HK348" s="267" t="str">
        <f t="shared" si="313"/>
        <v>-</v>
      </c>
      <c r="HL348" s="298" t="str">
        <f t="shared" si="314"/>
        <v>-</v>
      </c>
      <c r="HM348" s="321">
        <v>1</v>
      </c>
      <c r="HO348" s="351" t="str">
        <f t="shared" si="316"/>
        <v>не выгружено A1</v>
      </c>
      <c r="HP348" s="351" t="str">
        <f t="shared" si="317"/>
        <v>не выгружено 00</v>
      </c>
      <c r="HQ348" s="351" t="str">
        <f t="shared" si="318"/>
        <v>не выгружено A1</v>
      </c>
      <c r="HR348" s="351" t="str">
        <f t="shared" si="319"/>
        <v>не выгружено A1</v>
      </c>
      <c r="HS348" s="351" t="b">
        <f t="shared" si="320"/>
        <v>0</v>
      </c>
      <c r="HT348" s="351" t="str">
        <f t="shared" si="321"/>
        <v>не выгружено A1</v>
      </c>
      <c r="HU348" s="351" t="str">
        <f t="shared" si="322"/>
        <v>не выгружено A1</v>
      </c>
      <c r="HV348" s="351" t="str">
        <f t="shared" si="323"/>
        <v>не выгружено A1</v>
      </c>
      <c r="HW348" s="351" t="str">
        <f t="shared" si="324"/>
        <v>не выгружено A1</v>
      </c>
      <c r="HX348" s="351" t="str">
        <f t="shared" si="325"/>
        <v>не выгружено A1</v>
      </c>
      <c r="HY348" s="364"/>
      <c r="HZ348" s="361" t="str">
        <f t="shared" si="326"/>
        <v>не выгружено</v>
      </c>
      <c r="IA348" s="361" t="str">
        <f t="shared" si="327"/>
        <v>A1</v>
      </c>
      <c r="IB348" s="361" t="str">
        <f t="shared" si="328"/>
        <v>не выгружено</v>
      </c>
      <c r="IC348" s="361" t="str">
        <f t="shared" si="329"/>
        <v>A1</v>
      </c>
      <c r="ID348" s="351" t="str">
        <f t="shared" si="330"/>
        <v>выгрузить A1</v>
      </c>
      <c r="IE348" s="346" t="s">
        <v>896</v>
      </c>
      <c r="IF348" s="356">
        <v>1</v>
      </c>
    </row>
    <row r="349" spans="1:287" s="1" customFormat="1" ht="42.75" customHeight="1">
      <c r="A349" s="15"/>
      <c r="B349" s="31" t="s">
        <v>164</v>
      </c>
      <c r="C349" s="31" t="s">
        <v>165</v>
      </c>
      <c r="D349" s="14"/>
      <c r="E349" s="14"/>
      <c r="F349" s="14"/>
      <c r="G349" s="14"/>
      <c r="H349" s="14" t="s">
        <v>723</v>
      </c>
      <c r="I349" s="14" t="s">
        <v>724</v>
      </c>
      <c r="J349" s="14"/>
      <c r="K349" s="14"/>
      <c r="L349" s="14"/>
      <c r="M349" s="14"/>
      <c r="N349" s="14"/>
      <c r="O349" s="14"/>
      <c r="P349" s="14" t="s">
        <v>413</v>
      </c>
      <c r="Q349" s="14" t="s">
        <v>414</v>
      </c>
      <c r="R349" s="14" t="s">
        <v>212</v>
      </c>
      <c r="S349" s="14" t="s">
        <v>397</v>
      </c>
      <c r="T349" s="14" t="s">
        <v>398</v>
      </c>
      <c r="U349" s="14" t="s">
        <v>166</v>
      </c>
      <c r="V349" s="14"/>
      <c r="W349" s="31"/>
      <c r="X349" s="31"/>
      <c r="Y349" s="31"/>
      <c r="Z349" s="14"/>
      <c r="AA349" s="14"/>
      <c r="AB349" s="14"/>
      <c r="AC349" s="31"/>
      <c r="AD349" s="14"/>
      <c r="AE349" s="31">
        <v>3</v>
      </c>
      <c r="AF349" s="31" t="s">
        <v>200</v>
      </c>
      <c r="AG349" s="31" t="s">
        <v>173</v>
      </c>
      <c r="AH349" s="31" t="s">
        <v>164</v>
      </c>
      <c r="AI349" s="31" t="s">
        <v>226</v>
      </c>
      <c r="AJ349" s="14"/>
      <c r="AK349" s="14"/>
      <c r="AL349" s="14" t="s">
        <v>127</v>
      </c>
      <c r="AM349" s="14"/>
      <c r="AN349" s="14" t="s">
        <v>177</v>
      </c>
      <c r="AO349" s="14" t="str">
        <f>CONCATENATE("0055-",B349,"-",C349,"-","4",".",AE349,".",AF349,".",AG349,".",AH349,"-",AL349,".",AN349,"-",AI349)</f>
        <v>0055-CPC-GA1-4.3.0.00.CPC-ATH1.V0-0004</v>
      </c>
      <c r="AP349" s="14" t="str">
        <f>CONCATENATE("0055-",B349,"-",C349,"-","4",".",AE349,".",AF349,".",AG349,".",AH349,"-",AL349,"-",AN349,"-",AI349,"_",BD349,"_",U349)</f>
        <v>0055-CPC-GA1-4.3.0.00.CPC-ATH1-V0-0004_-_ER</v>
      </c>
      <c r="AQ349" s="21" t="s">
        <v>637</v>
      </c>
      <c r="AR349" s="21" t="s">
        <v>360</v>
      </c>
      <c r="AS349" s="21"/>
      <c r="AT349" s="21"/>
      <c r="AU349" s="21" t="s">
        <v>351</v>
      </c>
      <c r="AV349" s="21" t="s">
        <v>367</v>
      </c>
      <c r="AW349" s="21" t="str">
        <f>CONCATENATE(AQ349," ",AS349,CHAR(10),W349,CHAR(10),AU349)</f>
        <v>Backup AWS console 
General view drawings</v>
      </c>
      <c r="AX349" s="21" t="str">
        <f>CONCATENATE(AR349," ",AT349,CHAR(10),W349,CHAR(10),AV349)</f>
        <v>Резервный пульт оператора 
Чертеж общего вида</v>
      </c>
      <c r="AY349" s="14"/>
      <c r="AZ349" s="14"/>
      <c r="BA349" s="14" t="s">
        <v>600</v>
      </c>
      <c r="BB349" s="14" t="str">
        <f t="shared" si="331"/>
        <v>-</v>
      </c>
      <c r="BC349" s="14" t="s">
        <v>239</v>
      </c>
      <c r="BD349" s="14" t="str">
        <f>BB349</f>
        <v>-</v>
      </c>
      <c r="BE349" s="14"/>
      <c r="BF349" s="14"/>
      <c r="BG349" s="20"/>
      <c r="BH349" s="14"/>
      <c r="BI349" s="14"/>
      <c r="BJ349" s="336">
        <v>44088</v>
      </c>
      <c r="BK349" s="336">
        <f ca="1">IF(BM349&gt;0,BL349,IF(BJ349&lt;TODAY(),WORKDAY(TODAY(),10),BJ349))</f>
        <v>44117</v>
      </c>
      <c r="BL349" s="41"/>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336">
        <f>WORKDAY(BJ349,10)</f>
        <v>44102</v>
      </c>
      <c r="CR349" s="336" t="str">
        <f>IF(BM349&gt;0,WORKDAY(BK349,20),"-")</f>
        <v>-</v>
      </c>
      <c r="CS349" s="336"/>
      <c r="CT349" s="325"/>
      <c r="CU349" s="143"/>
      <c r="CV349" s="41">
        <f>WORKDAY(CQ349,10)</f>
        <v>44116</v>
      </c>
      <c r="CW349" s="41" t="str">
        <f>IF(CT349&gt;0,WORKDAY(CR349,10),"-")</f>
        <v>-</v>
      </c>
      <c r="CX349" s="14"/>
      <c r="CY349" s="14"/>
      <c r="CZ349" s="41" t="str">
        <f>IF(CY349&gt;0,WORKDAY(CV349,10),"-")</f>
        <v>-</v>
      </c>
      <c r="DA349" s="41" t="str">
        <f>IF(CY349&gt;0,WORKDAY(CW349,10),"-")</f>
        <v>-</v>
      </c>
      <c r="DB349" s="14"/>
      <c r="DC349" s="14"/>
      <c r="DD349" s="143"/>
      <c r="DE349" s="41" t="str">
        <f>IF(DC349&gt;0,WORKDAY(CZ349,10),"-")</f>
        <v>-</v>
      </c>
      <c r="DF349" s="41" t="str">
        <f>IF(DC349&gt;0,WORKDAY(DA349,10),"-")</f>
        <v>-</v>
      </c>
      <c r="DG349" s="14"/>
      <c r="DH349" s="14"/>
      <c r="DI349" s="41" t="str">
        <f>IF(DH349&gt;0,WORKDAY(DE349,10),"-")</f>
        <v>-</v>
      </c>
      <c r="DJ349" s="41" t="str">
        <f>IF(DH349&gt;0,WORKDAY(DF349,10),"-")</f>
        <v>-</v>
      </c>
      <c r="DK349" s="14"/>
      <c r="DL349" s="14"/>
      <c r="DM349" s="143"/>
      <c r="DN349" s="41" t="str">
        <f>IF(DL349&gt;0,WORKDAY(DI349,10),"-")</f>
        <v>-</v>
      </c>
      <c r="DO349" s="41" t="str">
        <f>IF(DL349&gt;0,WORKDAY(DJ349,10),"-")</f>
        <v>-</v>
      </c>
      <c r="DP349" s="14"/>
      <c r="DQ349" s="14"/>
      <c r="DR349" s="41" t="str">
        <f>IF(DQ349&gt;0,WORKDAY(DN349,10),"-")</f>
        <v>-</v>
      </c>
      <c r="DS349" s="41" t="str">
        <f>IF(DQ349&gt;0,WORKDAY(DO349,10),"-")</f>
        <v>-</v>
      </c>
      <c r="DT349" s="14"/>
      <c r="DU349" s="14"/>
      <c r="DV349" s="295"/>
      <c r="DW349" s="41" t="str">
        <f>IF(DU349&gt;0,WORKDAY(DR349,10),"-")</f>
        <v>-</v>
      </c>
      <c r="DX349" s="41" t="str">
        <f>IF(DU349&gt;0,WORKDAY(DS349,10),"-")</f>
        <v>-</v>
      </c>
      <c r="DY349" s="14"/>
      <c r="DZ349" s="14"/>
      <c r="EA349" s="41" t="str">
        <f>IF(DZ349&gt;0,WORKDAY(DW349,10),"-")</f>
        <v>-</v>
      </c>
      <c r="EB349" s="41" t="str">
        <f>IF(DZ349&gt;0,WORKDAY(DX349,10),"-")</f>
        <v>-</v>
      </c>
      <c r="EC349" s="14"/>
      <c r="ED349" s="14"/>
      <c r="EE349" s="295"/>
      <c r="EF349" s="41" t="str">
        <f>IF(ED349&gt;0,WORKDAY(EA349,10),"-")</f>
        <v>-</v>
      </c>
      <c r="EG349" s="41" t="str">
        <f>IF(ED349&gt;0,WORKDAY(EB349,10),"-")</f>
        <v>-</v>
      </c>
      <c r="EH349" s="14"/>
      <c r="EI349" s="14"/>
      <c r="EJ349" s="41" t="str">
        <f>IF(EI349&gt;0,WORKDAY(EF349,10),"-")</f>
        <v>-</v>
      </c>
      <c r="EK349" s="41" t="str">
        <f>IF(EI349&gt;0,WORKDAY(EG349,10),"-")</f>
        <v>-</v>
      </c>
      <c r="EL349" s="14"/>
      <c r="EM349" s="14"/>
      <c r="EN349" s="295"/>
      <c r="EO349" s="41" t="str">
        <f>IF(EM349&gt;0,WORKDAY(EJ349,10),"-")</f>
        <v>-</v>
      </c>
      <c r="EP349" s="41" t="str">
        <f>IF(EM349&gt;0,WORKDAY(EK349,10),"-")</f>
        <v>-</v>
      </c>
      <c r="EQ349" s="14"/>
      <c r="ER349" s="14"/>
      <c r="ES349" s="41" t="str">
        <f>IF(ER349&gt;0,WORKDAY(EO349,10),"-")</f>
        <v>-</v>
      </c>
      <c r="ET349" s="41" t="str">
        <f>IF(ER349&gt;0,WORKDAY(EP349,10),"-")</f>
        <v>-</v>
      </c>
      <c r="EU349" s="14"/>
      <c r="EV349" s="14"/>
      <c r="EW349" s="295"/>
      <c r="EX349" s="41" t="str">
        <f>IF(EV349&gt;0,WORKDAY(ES349,10),"-")</f>
        <v>-</v>
      </c>
      <c r="EY349" s="41" t="str">
        <f>IF(EV349&gt;0,WORKDAY(ET349,10),"-")</f>
        <v>-</v>
      </c>
      <c r="EZ349" s="14"/>
      <c r="FA349" s="14"/>
      <c r="FB349" s="41" t="str">
        <f>IF(FA349&gt;0,WORKDAY(EX349,10),"-")</f>
        <v>-</v>
      </c>
      <c r="FC349" s="41" t="str">
        <f>IF(FA349&gt;0,WORKDAY(EY349,10),"-")</f>
        <v>-</v>
      </c>
      <c r="FD349" s="14"/>
      <c r="FE349" s="14"/>
      <c r="FF349" s="295"/>
      <c r="FG349" s="41">
        <v>43574</v>
      </c>
      <c r="FH349" s="41">
        <f ca="1">IF(BK349&gt;0,IF(DH349&gt;0,WORKDAY(DG349,20),IF(CY349&gt;0,WORKDAY(CX349,30),IF(CT349&gt;0,WORKDAY(CS349,40),FG349))),"-")</f>
        <v>43574</v>
      </c>
      <c r="FI349" s="14"/>
      <c r="FJ349" s="14"/>
      <c r="FK349" s="41" t="str">
        <f>IF(FJ349&gt;0,WORKDAY(FG349,10),"-")</f>
        <v>-</v>
      </c>
      <c r="FL349" s="41" t="str">
        <f>IF(FJ349&gt;0,WORKDAY(FH349,10),"-")</f>
        <v>-</v>
      </c>
      <c r="FM349" s="14"/>
      <c r="FN349" s="14"/>
      <c r="FO349" s="143"/>
      <c r="FP349" s="41">
        <v>43574</v>
      </c>
      <c r="FQ349" s="41" t="str">
        <f>IF(BT349&gt;0,IF(DQ349&gt;0,WORKDAY(DP349,20),IF(DH349&gt;0,WORKDAY(DG349,30),IF(DC349&gt;0,WORKDAY(DB349,40),FP349))),"-")</f>
        <v>-</v>
      </c>
      <c r="FR349" s="14"/>
      <c r="FS349" s="14"/>
      <c r="FT349" s="41" t="str">
        <f>IF(FS349&gt;0,WORKDAY(FP349,10),"-")</f>
        <v>-</v>
      </c>
      <c r="FU349" s="41" t="str">
        <f>IF(FS349&gt;0,WORKDAY(FQ349,10),"-")</f>
        <v>-</v>
      </c>
      <c r="FV349" s="14"/>
      <c r="FW349" s="14"/>
      <c r="FX349" s="295"/>
      <c r="FY349" s="41">
        <v>43574</v>
      </c>
      <c r="FZ349" s="41" t="str">
        <f>IF(CC349&gt;0,IF(DZ349&gt;0,WORKDAY(DY349,20),IF(DQ349&gt;0,WORKDAY(DP349,30),IF(DL349&gt;0,WORKDAY(DK349,40),FY349))),"-")</f>
        <v>-</v>
      </c>
      <c r="GA349" s="14"/>
      <c r="GB349" s="14"/>
      <c r="GC349" s="41" t="str">
        <f>IF(GB349&gt;0,WORKDAY(FY349,10),"-")</f>
        <v>-</v>
      </c>
      <c r="GD349" s="41" t="str">
        <f>IF(GB349&gt;0,WORKDAY(FZ349,10),"-")</f>
        <v>-</v>
      </c>
      <c r="GE349" s="14"/>
      <c r="GF349" s="14"/>
      <c r="GG349" s="295"/>
      <c r="GH349" s="41"/>
      <c r="GI349" s="41"/>
      <c r="GJ349" s="14"/>
      <c r="GK349" s="14"/>
      <c r="GL349" s="41" t="str">
        <f>IF(GK349&gt;0,WORKDAY(GH349,10),"-")</f>
        <v>-</v>
      </c>
      <c r="GM349" s="41" t="str">
        <f>IF(GK349&gt;0,WORKDAY(GI349,10),"-")</f>
        <v>-</v>
      </c>
      <c r="GN349" s="14"/>
      <c r="GO349" s="14"/>
      <c r="GP349" s="295"/>
      <c r="GQ349" s="295"/>
      <c r="GR349" s="295"/>
      <c r="GS349" s="295"/>
      <c r="GT349" s="295"/>
      <c r="GU349" s="295"/>
      <c r="GV349" s="295"/>
      <c r="GW349" s="295"/>
      <c r="GX349" s="295"/>
      <c r="GY349" s="295"/>
      <c r="GZ349" s="295"/>
      <c r="HA349" s="143">
        <f t="shared" ca="1" si="307"/>
        <v>1</v>
      </c>
      <c r="HB349" s="44">
        <f t="shared" si="308"/>
        <v>0</v>
      </c>
      <c r="HC349" s="44">
        <f t="shared" ca="1" si="332"/>
        <v>2.5125628140703518E-3</v>
      </c>
      <c r="HD349" s="44">
        <f t="shared" si="309"/>
        <v>0</v>
      </c>
      <c r="HE349" s="44">
        <f t="shared" ca="1" si="310"/>
        <v>4.0650406504065045E-3</v>
      </c>
      <c r="HF349" s="44"/>
      <c r="HG349" s="44"/>
      <c r="HH349" s="261"/>
      <c r="HI349" s="14" t="str">
        <f t="shared" si="311"/>
        <v>не выпущено</v>
      </c>
      <c r="HJ349" s="41" t="str">
        <f t="shared" si="312"/>
        <v>-</v>
      </c>
      <c r="HK349" s="267" t="str">
        <f t="shared" si="313"/>
        <v>-</v>
      </c>
      <c r="HL349" s="298" t="str">
        <f t="shared" si="314"/>
        <v>-</v>
      </c>
      <c r="HM349" s="321">
        <v>1</v>
      </c>
      <c r="HO349" s="351" t="str">
        <f t="shared" si="316"/>
        <v>не выгружено A1</v>
      </c>
      <c r="HP349" s="351" t="str">
        <f t="shared" si="317"/>
        <v>не выгружено 00</v>
      </c>
      <c r="HQ349" s="351" t="str">
        <f t="shared" si="318"/>
        <v>не выгружено A1</v>
      </c>
      <c r="HR349" s="351" t="str">
        <f t="shared" si="319"/>
        <v>не выгружено A1</v>
      </c>
      <c r="HS349" s="351" t="b">
        <f t="shared" si="320"/>
        <v>0</v>
      </c>
      <c r="HT349" s="351" t="str">
        <f t="shared" si="321"/>
        <v>не выгружено A1</v>
      </c>
      <c r="HU349" s="351" t="str">
        <f t="shared" si="322"/>
        <v>не выгружено A1</v>
      </c>
      <c r="HV349" s="351" t="str">
        <f t="shared" si="323"/>
        <v>не выгружено A1</v>
      </c>
      <c r="HW349" s="351" t="str">
        <f t="shared" si="324"/>
        <v>не выгружено A1</v>
      </c>
      <c r="HX349" s="351" t="str">
        <f t="shared" si="325"/>
        <v>не выгружено A1</v>
      </c>
      <c r="HY349" s="364"/>
      <c r="HZ349" s="361" t="str">
        <f t="shared" si="326"/>
        <v>не выгружено</v>
      </c>
      <c r="IA349" s="361" t="str">
        <f t="shared" si="327"/>
        <v>A1</v>
      </c>
      <c r="IB349" s="361" t="str">
        <f t="shared" si="328"/>
        <v>не выгружено</v>
      </c>
      <c r="IC349" s="361" t="str">
        <f t="shared" si="329"/>
        <v>A1</v>
      </c>
      <c r="ID349" s="351" t="str">
        <f t="shared" si="330"/>
        <v>выгрузить A1</v>
      </c>
      <c r="IE349" s="346" t="s">
        <v>896</v>
      </c>
      <c r="IF349" s="356">
        <v>1</v>
      </c>
    </row>
    <row r="350" spans="1:287" s="1" customFormat="1" ht="42.75" customHeight="1">
      <c r="A350" s="15"/>
      <c r="B350" s="31" t="s">
        <v>164</v>
      </c>
      <c r="C350" s="31" t="s">
        <v>165</v>
      </c>
      <c r="D350" s="14"/>
      <c r="E350" s="14"/>
      <c r="F350" s="14"/>
      <c r="G350" s="14"/>
      <c r="H350" s="14" t="s">
        <v>723</v>
      </c>
      <c r="I350" s="14" t="s">
        <v>724</v>
      </c>
      <c r="J350" s="14"/>
      <c r="K350" s="14"/>
      <c r="L350" s="14"/>
      <c r="M350" s="14"/>
      <c r="N350" s="14"/>
      <c r="O350" s="14"/>
      <c r="P350" s="14" t="s">
        <v>413</v>
      </c>
      <c r="Q350" s="14" t="s">
        <v>414</v>
      </c>
      <c r="R350" s="14" t="s">
        <v>212</v>
      </c>
      <c r="S350" s="14" t="s">
        <v>397</v>
      </c>
      <c r="T350" s="14" t="s">
        <v>398</v>
      </c>
      <c r="U350" s="14" t="s">
        <v>166</v>
      </c>
      <c r="V350" s="14"/>
      <c r="W350" s="31"/>
      <c r="X350" s="31"/>
      <c r="Y350" s="31"/>
      <c r="Z350" s="14"/>
      <c r="AA350" s="14"/>
      <c r="AB350" s="14"/>
      <c r="AC350" s="31"/>
      <c r="AD350" s="14"/>
      <c r="AE350" s="31">
        <v>3</v>
      </c>
      <c r="AF350" s="31" t="s">
        <v>200</v>
      </c>
      <c r="AG350" s="31" t="s">
        <v>173</v>
      </c>
      <c r="AH350" s="31" t="s">
        <v>164</v>
      </c>
      <c r="AI350" s="31" t="s">
        <v>226</v>
      </c>
      <c r="AJ350" s="14"/>
      <c r="AK350" s="14"/>
      <c r="AL350" s="14" t="s">
        <v>127</v>
      </c>
      <c r="AM350" s="14"/>
      <c r="AN350" s="14" t="s">
        <v>178</v>
      </c>
      <c r="AO350" s="14" t="str">
        <f>CONCATENATE("0055-",B350,"-",C350,"-","4",".",AE350,".",AF350,".",AG350,".",AH350,"-",AL350,".",AN350,"-",AI350)</f>
        <v>0055-CPC-GA1-4.3.0.00.CPC-ATH1.SB-0004</v>
      </c>
      <c r="AP350" s="14" t="str">
        <f>CONCATENATE("0055-",B350,"-",C350,"-","4",".",AE350,".",AF350,".",AG350,".",AH350,"-",AL350,"-",AN350,"-",AI350,"_",BD350,"_",U350)</f>
        <v>0055-CPC-GA1-4.3.0.00.CPC-ATH1-SB-0004_-_ER</v>
      </c>
      <c r="AQ350" s="21" t="s">
        <v>637</v>
      </c>
      <c r="AR350" s="21" t="s">
        <v>360</v>
      </c>
      <c r="AS350" s="21"/>
      <c r="AT350" s="21"/>
      <c r="AU350" s="21" t="s">
        <v>352</v>
      </c>
      <c r="AV350" s="21" t="s">
        <v>368</v>
      </c>
      <c r="AW350" s="21" t="str">
        <f>CONCATENATE(AQ350," ",AS350,CHAR(10),W350,CHAR(10),AU350)</f>
        <v>Backup AWS console 
Electrical circuits</v>
      </c>
      <c r="AX350" s="21" t="str">
        <f>CONCATENATE(AR350," ",AT350,CHAR(10),W350,CHAR(10),AV350)</f>
        <v>Резервный пульт оператора 
Схема электрическая принципиальная</v>
      </c>
      <c r="AY350" s="14"/>
      <c r="AZ350" s="14"/>
      <c r="BA350" s="14" t="s">
        <v>600</v>
      </c>
      <c r="BB350" s="14" t="str">
        <f t="shared" si="331"/>
        <v>-</v>
      </c>
      <c r="BC350" s="14" t="s">
        <v>239</v>
      </c>
      <c r="BD350" s="14" t="str">
        <f>BB350</f>
        <v>-</v>
      </c>
      <c r="BE350" s="14"/>
      <c r="BF350" s="14"/>
      <c r="BG350" s="20"/>
      <c r="BH350" s="14"/>
      <c r="BI350" s="14"/>
      <c r="BJ350" s="336">
        <v>44088</v>
      </c>
      <c r="BK350" s="336">
        <f ca="1">IF(BM350&gt;0,BL350,IF(BJ350&lt;TODAY(),WORKDAY(TODAY(),10),BJ350))</f>
        <v>44117</v>
      </c>
      <c r="BL350" s="41"/>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336">
        <f>WORKDAY(BJ350,10)</f>
        <v>44102</v>
      </c>
      <c r="CR350" s="336" t="str">
        <f>IF(BM350&gt;0,WORKDAY(BK350,20),"-")</f>
        <v>-</v>
      </c>
      <c r="CS350" s="336"/>
      <c r="CT350" s="325"/>
      <c r="CU350" s="143"/>
      <c r="CV350" s="41">
        <f>WORKDAY(CQ350,10)</f>
        <v>44116</v>
      </c>
      <c r="CW350" s="41" t="str">
        <f>IF(CT350&gt;0,WORKDAY(CR350,10),"-")</f>
        <v>-</v>
      </c>
      <c r="CX350" s="14"/>
      <c r="CY350" s="14"/>
      <c r="CZ350" s="41" t="str">
        <f>IF(CY350&gt;0,WORKDAY(CV350,10),"-")</f>
        <v>-</v>
      </c>
      <c r="DA350" s="41" t="str">
        <f>IF(CY350&gt;0,WORKDAY(CW350,10),"-")</f>
        <v>-</v>
      </c>
      <c r="DB350" s="14"/>
      <c r="DC350" s="14"/>
      <c r="DD350" s="143"/>
      <c r="DE350" s="41" t="str">
        <f>IF(DC350&gt;0,WORKDAY(CZ350,10),"-")</f>
        <v>-</v>
      </c>
      <c r="DF350" s="41" t="str">
        <f>IF(DC350&gt;0,WORKDAY(DA350,10),"-")</f>
        <v>-</v>
      </c>
      <c r="DG350" s="14"/>
      <c r="DH350" s="14"/>
      <c r="DI350" s="41" t="str">
        <f>IF(DH350&gt;0,WORKDAY(DE350,10),"-")</f>
        <v>-</v>
      </c>
      <c r="DJ350" s="41" t="str">
        <f>IF(DH350&gt;0,WORKDAY(DF350,10),"-")</f>
        <v>-</v>
      </c>
      <c r="DK350" s="14"/>
      <c r="DL350" s="14"/>
      <c r="DM350" s="143"/>
      <c r="DN350" s="41" t="str">
        <f>IF(DL350&gt;0,WORKDAY(DI350,10),"-")</f>
        <v>-</v>
      </c>
      <c r="DO350" s="41" t="str">
        <f>IF(DL350&gt;0,WORKDAY(DJ350,10),"-")</f>
        <v>-</v>
      </c>
      <c r="DP350" s="14"/>
      <c r="DQ350" s="14"/>
      <c r="DR350" s="41" t="str">
        <f>IF(DQ350&gt;0,WORKDAY(DN350,10),"-")</f>
        <v>-</v>
      </c>
      <c r="DS350" s="41" t="str">
        <f>IF(DQ350&gt;0,WORKDAY(DO350,10),"-")</f>
        <v>-</v>
      </c>
      <c r="DT350" s="14"/>
      <c r="DU350" s="14"/>
      <c r="DV350" s="295"/>
      <c r="DW350" s="41" t="str">
        <f>IF(DU350&gt;0,WORKDAY(DR350,10),"-")</f>
        <v>-</v>
      </c>
      <c r="DX350" s="41" t="str">
        <f>IF(DU350&gt;0,WORKDAY(DS350,10),"-")</f>
        <v>-</v>
      </c>
      <c r="DY350" s="14"/>
      <c r="DZ350" s="14"/>
      <c r="EA350" s="41" t="str">
        <f>IF(DZ350&gt;0,WORKDAY(DW350,10),"-")</f>
        <v>-</v>
      </c>
      <c r="EB350" s="41" t="str">
        <f>IF(DZ350&gt;0,WORKDAY(DX350,10),"-")</f>
        <v>-</v>
      </c>
      <c r="EC350" s="14"/>
      <c r="ED350" s="14"/>
      <c r="EE350" s="295"/>
      <c r="EF350" s="41" t="str">
        <f>IF(ED350&gt;0,WORKDAY(EA350,10),"-")</f>
        <v>-</v>
      </c>
      <c r="EG350" s="41" t="str">
        <f>IF(ED350&gt;0,WORKDAY(EB350,10),"-")</f>
        <v>-</v>
      </c>
      <c r="EH350" s="14"/>
      <c r="EI350" s="14"/>
      <c r="EJ350" s="41" t="str">
        <f>IF(EI350&gt;0,WORKDAY(EF350,10),"-")</f>
        <v>-</v>
      </c>
      <c r="EK350" s="41" t="str">
        <f>IF(EI350&gt;0,WORKDAY(EG350,10),"-")</f>
        <v>-</v>
      </c>
      <c r="EL350" s="14"/>
      <c r="EM350" s="14"/>
      <c r="EN350" s="295"/>
      <c r="EO350" s="41" t="str">
        <f>IF(EM350&gt;0,WORKDAY(EJ350,10),"-")</f>
        <v>-</v>
      </c>
      <c r="EP350" s="41" t="str">
        <f>IF(EM350&gt;0,WORKDAY(EK350,10),"-")</f>
        <v>-</v>
      </c>
      <c r="EQ350" s="14"/>
      <c r="ER350" s="14"/>
      <c r="ES350" s="41" t="str">
        <f>IF(ER350&gt;0,WORKDAY(EO350,10),"-")</f>
        <v>-</v>
      </c>
      <c r="ET350" s="41" t="str">
        <f>IF(ER350&gt;0,WORKDAY(EP350,10),"-")</f>
        <v>-</v>
      </c>
      <c r="EU350" s="14"/>
      <c r="EV350" s="14"/>
      <c r="EW350" s="295"/>
      <c r="EX350" s="41" t="str">
        <f>IF(EV350&gt;0,WORKDAY(ES350,10),"-")</f>
        <v>-</v>
      </c>
      <c r="EY350" s="41" t="str">
        <f>IF(EV350&gt;0,WORKDAY(ET350,10),"-")</f>
        <v>-</v>
      </c>
      <c r="EZ350" s="14"/>
      <c r="FA350" s="14"/>
      <c r="FB350" s="41" t="str">
        <f>IF(FA350&gt;0,WORKDAY(EX350,10),"-")</f>
        <v>-</v>
      </c>
      <c r="FC350" s="41" t="str">
        <f>IF(FA350&gt;0,WORKDAY(EY350,10),"-")</f>
        <v>-</v>
      </c>
      <c r="FD350" s="14"/>
      <c r="FE350" s="14"/>
      <c r="FF350" s="295"/>
      <c r="FG350" s="41">
        <v>43574</v>
      </c>
      <c r="FH350" s="41">
        <f ca="1">IF(BK350&gt;0,IF(DH350&gt;0,WORKDAY(DG350,20),IF(CY350&gt;0,WORKDAY(CX350,30),IF(CT350&gt;0,WORKDAY(CS350,40),FG350))),"-")</f>
        <v>43574</v>
      </c>
      <c r="FI350" s="14"/>
      <c r="FJ350" s="14"/>
      <c r="FK350" s="41" t="str">
        <f>IF(FJ350&gt;0,WORKDAY(FG350,10),"-")</f>
        <v>-</v>
      </c>
      <c r="FL350" s="41" t="str">
        <f>IF(FJ350&gt;0,WORKDAY(FH350,10),"-")</f>
        <v>-</v>
      </c>
      <c r="FM350" s="14"/>
      <c r="FN350" s="14"/>
      <c r="FO350" s="143"/>
      <c r="FP350" s="41">
        <v>43574</v>
      </c>
      <c r="FQ350" s="41" t="str">
        <f>IF(BT350&gt;0,IF(DQ350&gt;0,WORKDAY(DP350,20),IF(DH350&gt;0,WORKDAY(DG350,30),IF(DC350&gt;0,WORKDAY(DB350,40),FP350))),"-")</f>
        <v>-</v>
      </c>
      <c r="FR350" s="14"/>
      <c r="FS350" s="14"/>
      <c r="FT350" s="41" t="str">
        <f>IF(FS350&gt;0,WORKDAY(FP350,10),"-")</f>
        <v>-</v>
      </c>
      <c r="FU350" s="41" t="str">
        <f>IF(FS350&gt;0,WORKDAY(FQ350,10),"-")</f>
        <v>-</v>
      </c>
      <c r="FV350" s="14"/>
      <c r="FW350" s="14"/>
      <c r="FX350" s="295"/>
      <c r="FY350" s="41">
        <v>43574</v>
      </c>
      <c r="FZ350" s="41" t="str">
        <f>IF(CC350&gt;0,IF(DZ350&gt;0,WORKDAY(DY350,20),IF(DQ350&gt;0,WORKDAY(DP350,30),IF(DL350&gt;0,WORKDAY(DK350,40),FY350))),"-")</f>
        <v>-</v>
      </c>
      <c r="GA350" s="14"/>
      <c r="GB350" s="14"/>
      <c r="GC350" s="41" t="str">
        <f>IF(GB350&gt;0,WORKDAY(FY350,10),"-")</f>
        <v>-</v>
      </c>
      <c r="GD350" s="41" t="str">
        <f>IF(GB350&gt;0,WORKDAY(FZ350,10),"-")</f>
        <v>-</v>
      </c>
      <c r="GE350" s="14"/>
      <c r="GF350" s="14"/>
      <c r="GG350" s="295"/>
      <c r="GH350" s="41"/>
      <c r="GI350" s="41"/>
      <c r="GJ350" s="14"/>
      <c r="GK350" s="14"/>
      <c r="GL350" s="41" t="str">
        <f>IF(GK350&gt;0,WORKDAY(GH350,10),"-")</f>
        <v>-</v>
      </c>
      <c r="GM350" s="41" t="str">
        <f>IF(GK350&gt;0,WORKDAY(GI350,10),"-")</f>
        <v>-</v>
      </c>
      <c r="GN350" s="14"/>
      <c r="GO350" s="14"/>
      <c r="GP350" s="295"/>
      <c r="GQ350" s="295"/>
      <c r="GR350" s="295"/>
      <c r="GS350" s="295"/>
      <c r="GT350" s="295"/>
      <c r="GU350" s="295"/>
      <c r="GV350" s="295"/>
      <c r="GW350" s="295"/>
      <c r="GX350" s="295"/>
      <c r="GY350" s="295"/>
      <c r="GZ350" s="295"/>
      <c r="HA350" s="143">
        <f t="shared" ca="1" si="307"/>
        <v>1</v>
      </c>
      <c r="HB350" s="44">
        <f t="shared" si="308"/>
        <v>0</v>
      </c>
      <c r="HC350" s="44">
        <f t="shared" ca="1" si="332"/>
        <v>2.5125628140703518E-3</v>
      </c>
      <c r="HD350" s="44">
        <f t="shared" si="309"/>
        <v>0</v>
      </c>
      <c r="HE350" s="44">
        <f t="shared" ca="1" si="310"/>
        <v>4.0650406504065045E-3</v>
      </c>
      <c r="HF350" s="44"/>
      <c r="HG350" s="44"/>
      <c r="HH350" s="261"/>
      <c r="HI350" s="14" t="str">
        <f t="shared" si="311"/>
        <v>не выпущено</v>
      </c>
      <c r="HJ350" s="41" t="str">
        <f t="shared" si="312"/>
        <v>-</v>
      </c>
      <c r="HK350" s="267" t="str">
        <f t="shared" si="313"/>
        <v>-</v>
      </c>
      <c r="HL350" s="298" t="str">
        <f t="shared" si="314"/>
        <v>-</v>
      </c>
      <c r="HM350" s="321">
        <v>1</v>
      </c>
      <c r="HO350" s="351" t="str">
        <f t="shared" si="316"/>
        <v>не выгружено A1</v>
      </c>
      <c r="HP350" s="351" t="str">
        <f t="shared" si="317"/>
        <v>не выгружено 00</v>
      </c>
      <c r="HQ350" s="351" t="str">
        <f t="shared" si="318"/>
        <v>не выгружено A1</v>
      </c>
      <c r="HR350" s="351" t="str">
        <f t="shared" si="319"/>
        <v>не выгружено A1</v>
      </c>
      <c r="HS350" s="351" t="b">
        <f t="shared" si="320"/>
        <v>0</v>
      </c>
      <c r="HT350" s="351" t="str">
        <f t="shared" si="321"/>
        <v>не выгружено A1</v>
      </c>
      <c r="HU350" s="351" t="str">
        <f t="shared" si="322"/>
        <v>не выгружено A1</v>
      </c>
      <c r="HV350" s="351" t="str">
        <f t="shared" si="323"/>
        <v>не выгружено A1</v>
      </c>
      <c r="HW350" s="351" t="str">
        <f t="shared" si="324"/>
        <v>не выгружено A1</v>
      </c>
      <c r="HX350" s="351" t="str">
        <f t="shared" si="325"/>
        <v>не выгружено A1</v>
      </c>
      <c r="HY350" s="364"/>
      <c r="HZ350" s="361" t="str">
        <f t="shared" si="326"/>
        <v>не выгружено</v>
      </c>
      <c r="IA350" s="361" t="str">
        <f t="shared" si="327"/>
        <v>A1</v>
      </c>
      <c r="IB350" s="361" t="str">
        <f t="shared" si="328"/>
        <v>не выгружено</v>
      </c>
      <c r="IC350" s="361" t="str">
        <f t="shared" si="329"/>
        <v>A1</v>
      </c>
      <c r="ID350" s="351" t="str">
        <f t="shared" si="330"/>
        <v>выгрузить A1</v>
      </c>
      <c r="IE350" s="346" t="s">
        <v>896</v>
      </c>
      <c r="IF350" s="356">
        <v>1</v>
      </c>
    </row>
    <row r="351" spans="1:287" s="27" customFormat="1" ht="15" customHeight="1">
      <c r="A351" s="15"/>
      <c r="B351" s="32"/>
      <c r="C351" s="32"/>
      <c r="D351" s="26"/>
      <c r="E351" s="26"/>
      <c r="F351" s="26"/>
      <c r="G351" s="26"/>
      <c r="H351" s="26"/>
      <c r="I351" s="26"/>
      <c r="J351" s="26"/>
      <c r="K351" s="26"/>
      <c r="L351" s="26"/>
      <c r="M351" s="26"/>
      <c r="N351" s="26"/>
      <c r="O351" s="26"/>
      <c r="P351" s="26"/>
      <c r="Q351" s="26"/>
      <c r="R351" s="26"/>
      <c r="S351" s="26"/>
      <c r="T351" s="26"/>
      <c r="U351" s="26"/>
      <c r="V351" s="26"/>
      <c r="W351" s="32"/>
      <c r="X351" s="32"/>
      <c r="Y351" s="32"/>
      <c r="Z351" s="32"/>
      <c r="AA351" s="32"/>
      <c r="AB351" s="32"/>
      <c r="AC351" s="32"/>
      <c r="AD351" s="26"/>
      <c r="AE351" s="32"/>
      <c r="AF351" s="32"/>
      <c r="AG351" s="32"/>
      <c r="AH351" s="32"/>
      <c r="AI351" s="32"/>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338"/>
      <c r="BK351" s="338"/>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338"/>
      <c r="CR351" s="338"/>
      <c r="CS351" s="338"/>
      <c r="CT351" s="326"/>
      <c r="CU351" s="219"/>
      <c r="CV351" s="26"/>
      <c r="CW351" s="26"/>
      <c r="CX351" s="26"/>
      <c r="CY351" s="26"/>
      <c r="CZ351" s="26"/>
      <c r="DA351" s="26"/>
      <c r="DB351" s="26"/>
      <c r="DC351" s="26"/>
      <c r="DD351" s="26"/>
      <c r="DE351" s="26"/>
      <c r="DF351" s="26"/>
      <c r="DG351" s="26"/>
      <c r="DH351" s="26"/>
      <c r="DI351" s="26"/>
      <c r="DJ351" s="26"/>
      <c r="DK351" s="26"/>
      <c r="DL351" s="26"/>
      <c r="DM351" s="219"/>
      <c r="DN351" s="26"/>
      <c r="DO351" s="26"/>
      <c r="DP351" s="26"/>
      <c r="DQ351" s="26"/>
      <c r="DR351" s="26"/>
      <c r="DS351" s="26"/>
      <c r="DT351" s="26"/>
      <c r="DU351" s="26"/>
      <c r="DV351" s="229"/>
      <c r="DW351" s="26"/>
      <c r="DX351" s="26"/>
      <c r="DY351" s="26"/>
      <c r="DZ351" s="26"/>
      <c r="EA351" s="26"/>
      <c r="EB351" s="26"/>
      <c r="EC351" s="26"/>
      <c r="ED351" s="26"/>
      <c r="EE351" s="229"/>
      <c r="EF351" s="26"/>
      <c r="EG351" s="26"/>
      <c r="EH351" s="26"/>
      <c r="EI351" s="26"/>
      <c r="EJ351" s="26"/>
      <c r="EK351" s="26"/>
      <c r="EL351" s="26"/>
      <c r="EM351" s="26"/>
      <c r="EN351" s="229"/>
      <c r="EO351" s="26"/>
      <c r="EP351" s="26"/>
      <c r="EQ351" s="26"/>
      <c r="ER351" s="26"/>
      <c r="ES351" s="26"/>
      <c r="ET351" s="26"/>
      <c r="EU351" s="26"/>
      <c r="EV351" s="26"/>
      <c r="EW351" s="229"/>
      <c r="EX351" s="26"/>
      <c r="EY351" s="26"/>
      <c r="EZ351" s="26"/>
      <c r="FA351" s="26"/>
      <c r="FB351" s="26"/>
      <c r="FC351" s="26"/>
      <c r="FD351" s="26"/>
      <c r="FE351" s="26"/>
      <c r="FF351" s="229"/>
      <c r="FG351" s="26"/>
      <c r="FH351" s="26"/>
      <c r="FI351" s="26"/>
      <c r="FJ351" s="26"/>
      <c r="FK351" s="26"/>
      <c r="FL351" s="26"/>
      <c r="FM351" s="26"/>
      <c r="FN351" s="26"/>
      <c r="FO351" s="219"/>
      <c r="FP351" s="26"/>
      <c r="FQ351" s="26"/>
      <c r="FR351" s="26"/>
      <c r="FS351" s="26"/>
      <c r="FT351" s="26"/>
      <c r="FU351" s="26"/>
      <c r="FV351" s="26"/>
      <c r="FW351" s="26"/>
      <c r="FX351" s="229"/>
      <c r="FY351" s="26"/>
      <c r="FZ351" s="26"/>
      <c r="GA351" s="26"/>
      <c r="GB351" s="26"/>
      <c r="GC351" s="26"/>
      <c r="GD351" s="26"/>
      <c r="GE351" s="26"/>
      <c r="GF351" s="26"/>
      <c r="GG351" s="229"/>
      <c r="GH351" s="26"/>
      <c r="GI351" s="26"/>
      <c r="GJ351" s="26"/>
      <c r="GK351" s="26"/>
      <c r="GL351" s="26"/>
      <c r="GM351" s="26"/>
      <c r="GN351" s="26"/>
      <c r="GO351" s="26"/>
      <c r="GP351" s="229"/>
      <c r="GQ351" s="229"/>
      <c r="GR351" s="229"/>
      <c r="GS351" s="229"/>
      <c r="GT351" s="229"/>
      <c r="GU351" s="229"/>
      <c r="GV351" s="229"/>
      <c r="GW351" s="229"/>
      <c r="GX351" s="229"/>
      <c r="GY351" s="229"/>
      <c r="GZ351" s="229"/>
      <c r="HA351" s="143">
        <f t="shared" si="307"/>
        <v>0</v>
      </c>
      <c r="HB351" s="44">
        <f t="shared" si="308"/>
        <v>0</v>
      </c>
      <c r="HC351" s="44">
        <f t="shared" si="332"/>
        <v>0</v>
      </c>
      <c r="HD351" s="44">
        <f t="shared" si="309"/>
        <v>0</v>
      </c>
      <c r="HE351" s="44">
        <f t="shared" si="310"/>
        <v>0</v>
      </c>
      <c r="HF351" s="44"/>
      <c r="HG351" s="26"/>
      <c r="HH351" s="262"/>
      <c r="HI351" s="14" t="str">
        <f t="shared" si="311"/>
        <v>не выпущено</v>
      </c>
      <c r="HJ351" s="41" t="str">
        <f t="shared" si="312"/>
        <v>-</v>
      </c>
      <c r="HK351" s="267" t="str">
        <f t="shared" si="313"/>
        <v>-</v>
      </c>
      <c r="HL351" s="268" t="str">
        <f t="shared" si="314"/>
        <v>-</v>
      </c>
      <c r="HM351" s="320">
        <v>1</v>
      </c>
      <c r="HN351"/>
      <c r="HO351" s="351" t="str">
        <f t="shared" si="316"/>
        <v>---/---</v>
      </c>
      <c r="HP351" s="351" t="str">
        <f t="shared" si="317"/>
        <v>---/---</v>
      </c>
      <c r="HQ351" s="351" t="str">
        <f t="shared" si="318"/>
        <v>---/---</v>
      </c>
      <c r="HR351" s="351" t="str">
        <f t="shared" si="319"/>
        <v>---/---</v>
      </c>
      <c r="HS351" s="351" t="b">
        <f t="shared" si="320"/>
        <v>0</v>
      </c>
      <c r="HT351" s="351" t="str">
        <f t="shared" si="321"/>
        <v>---/---</v>
      </c>
      <c r="HU351" s="351" t="str">
        <f t="shared" si="322"/>
        <v>---/---</v>
      </c>
      <c r="HV351" s="351" t="str">
        <f t="shared" si="323"/>
        <v>---/---</v>
      </c>
      <c r="HW351" s="351" t="str">
        <f t="shared" si="324"/>
        <v>---/---</v>
      </c>
      <c r="HX351" s="351" t="str">
        <f t="shared" si="325"/>
        <v>---/---</v>
      </c>
      <c r="HY351" s="364"/>
      <c r="HZ351" s="361" t="str">
        <f t="shared" si="326"/>
        <v>---/---</v>
      </c>
      <c r="IA351" s="361" t="str">
        <f t="shared" si="327"/>
        <v>---/---</v>
      </c>
      <c r="IB351" s="361" t="str">
        <f t="shared" si="328"/>
        <v>---/---</v>
      </c>
      <c r="IC351" s="361" t="str">
        <f t="shared" si="329"/>
        <v>---/---</v>
      </c>
      <c r="ID351" s="351" t="str">
        <f t="shared" si="330"/>
        <v>---/---</v>
      </c>
      <c r="IE351" s="351" t="s">
        <v>897</v>
      </c>
      <c r="IF351" s="356"/>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row>
    <row r="352" spans="1:287" s="1" customFormat="1" ht="42.75" customHeight="1">
      <c r="A352" s="15"/>
      <c r="B352" s="31" t="s">
        <v>164</v>
      </c>
      <c r="C352" s="31" t="s">
        <v>165</v>
      </c>
      <c r="D352" s="14"/>
      <c r="E352" s="14"/>
      <c r="F352" s="14"/>
      <c r="G352" s="14"/>
      <c r="H352" s="14" t="s">
        <v>723</v>
      </c>
      <c r="I352" s="14" t="s">
        <v>724</v>
      </c>
      <c r="J352" s="14"/>
      <c r="K352" s="14"/>
      <c r="L352" s="14"/>
      <c r="M352" s="14"/>
      <c r="N352" s="14"/>
      <c r="O352" s="14"/>
      <c r="P352" s="14" t="s">
        <v>413</v>
      </c>
      <c r="Q352" s="14" t="s">
        <v>414</v>
      </c>
      <c r="R352" s="14" t="s">
        <v>212</v>
      </c>
      <c r="S352" s="14" t="s">
        <v>397</v>
      </c>
      <c r="T352" s="14" t="s">
        <v>398</v>
      </c>
      <c r="U352" s="14" t="s">
        <v>166</v>
      </c>
      <c r="V352" s="14"/>
      <c r="W352" s="31"/>
      <c r="X352" s="31"/>
      <c r="Y352" s="31"/>
      <c r="Z352" s="14"/>
      <c r="AA352" s="14"/>
      <c r="AB352" s="14"/>
      <c r="AC352" s="31"/>
      <c r="AD352" s="14"/>
      <c r="AE352" s="31">
        <v>3</v>
      </c>
      <c r="AF352" s="31" t="s">
        <v>200</v>
      </c>
      <c r="AG352" s="31" t="s">
        <v>173</v>
      </c>
      <c r="AH352" s="31" t="s">
        <v>164</v>
      </c>
      <c r="AI352" s="31" t="s">
        <v>199</v>
      </c>
      <c r="AJ352" s="14"/>
      <c r="AK352" s="14"/>
      <c r="AL352" s="14" t="s">
        <v>127</v>
      </c>
      <c r="AM352" s="14"/>
      <c r="AN352" s="14" t="s">
        <v>175</v>
      </c>
      <c r="AO352" s="14" t="str">
        <f>CONCATENATE("0055-",B352,"-",C352,"-","4",".",AE352,".",AF352,".",AG352,".",AH352,"-",AL352,".",AN352,"-",AI352)</f>
        <v>0055-CPC-GA1-4.3.0.00.CPC-ATH1.RD-0003</v>
      </c>
      <c r="AP352" s="14" t="str">
        <f>CONCATENATE("0055-",B352,"-",C352,"-","4",".",AE352,".",AF352,".",AG352,".",AH352,"-",AL352,"-",AN352,"-",AI352,"_",BD352,"_",U352)</f>
        <v>0055-CPC-GA1-4.3.0.00.CPC-ATH1-RD-0003_-_ER</v>
      </c>
      <c r="AQ352" s="301" t="s">
        <v>358</v>
      </c>
      <c r="AR352" s="301" t="s">
        <v>363</v>
      </c>
      <c r="AS352" s="21"/>
      <c r="AT352" s="21"/>
      <c r="AU352" s="21" t="s">
        <v>349</v>
      </c>
      <c r="AV352" s="21" t="s">
        <v>365</v>
      </c>
      <c r="AW352" s="21" t="str">
        <f>CONCATENATE(AQ352," ",AS352,CHAR(10),W352,CHAR(10),AU352)</f>
        <v>Operator console 
List of drawings</v>
      </c>
      <c r="AX352" s="21" t="str">
        <f>CONCATENATE(AR352," ",AT352,CHAR(10),W352,CHAR(10),AV352)</f>
        <v>Пульт оператора 
Ведомость документов</v>
      </c>
      <c r="AY352" s="14"/>
      <c r="AZ352" s="14"/>
      <c r="BA352" s="14" t="s">
        <v>600</v>
      </c>
      <c r="BB352" s="14" t="str">
        <f t="shared" si="331"/>
        <v>-</v>
      </c>
      <c r="BC352" s="14" t="s">
        <v>239</v>
      </c>
      <c r="BD352" s="14" t="str">
        <f>BB352</f>
        <v>-</v>
      </c>
      <c r="BE352" s="14"/>
      <c r="BF352" s="14"/>
      <c r="BG352" s="20"/>
      <c r="BH352" s="14"/>
      <c r="BI352" s="14"/>
      <c r="BJ352" s="336">
        <v>44088</v>
      </c>
      <c r="BK352" s="336">
        <f ca="1">IF(BM352&gt;0,BL352,IF(BJ352&lt;TODAY(),WORKDAY(TODAY(),10),BJ352))</f>
        <v>44117</v>
      </c>
      <c r="BL352" s="41"/>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336">
        <f>WORKDAY(BJ352,10)</f>
        <v>44102</v>
      </c>
      <c r="CR352" s="336" t="str">
        <f>IF(BM352&gt;0,WORKDAY(BK352,20),"-")</f>
        <v>-</v>
      </c>
      <c r="CS352" s="336"/>
      <c r="CT352" s="325"/>
      <c r="CU352" s="143"/>
      <c r="CV352" s="41">
        <f>WORKDAY(CQ352,10)</f>
        <v>44116</v>
      </c>
      <c r="CW352" s="41" t="str">
        <f>IF(CT352&gt;0,WORKDAY(CR352,10),"-")</f>
        <v>-</v>
      </c>
      <c r="CX352" s="14"/>
      <c r="CY352" s="14"/>
      <c r="CZ352" s="41" t="str">
        <f>IF(CY352&gt;0,WORKDAY(CV352,10),"-")</f>
        <v>-</v>
      </c>
      <c r="DA352" s="41" t="str">
        <f>IF(CY352&gt;0,WORKDAY(CW352,10),"-")</f>
        <v>-</v>
      </c>
      <c r="DB352" s="14"/>
      <c r="DC352" s="14"/>
      <c r="DD352" s="143"/>
      <c r="DE352" s="41" t="str">
        <f>IF(DC352&gt;0,WORKDAY(CZ352,10),"-")</f>
        <v>-</v>
      </c>
      <c r="DF352" s="41" t="str">
        <f>IF(DC352&gt;0,WORKDAY(DA352,10),"-")</f>
        <v>-</v>
      </c>
      <c r="DG352" s="14"/>
      <c r="DH352" s="14"/>
      <c r="DI352" s="41" t="str">
        <f>IF(DH352&gt;0,WORKDAY(DE352,10),"-")</f>
        <v>-</v>
      </c>
      <c r="DJ352" s="41" t="str">
        <f>IF(DH352&gt;0,WORKDAY(DF352,10),"-")</f>
        <v>-</v>
      </c>
      <c r="DK352" s="14"/>
      <c r="DL352" s="14"/>
      <c r="DM352" s="143"/>
      <c r="DN352" s="41" t="str">
        <f>IF(DL352&gt;0,WORKDAY(DI352,10),"-")</f>
        <v>-</v>
      </c>
      <c r="DO352" s="41" t="str">
        <f>IF(DL352&gt;0,WORKDAY(DJ352,10),"-")</f>
        <v>-</v>
      </c>
      <c r="DP352" s="14"/>
      <c r="DQ352" s="14"/>
      <c r="DR352" s="41" t="str">
        <f>IF(DQ352&gt;0,WORKDAY(DN352,10),"-")</f>
        <v>-</v>
      </c>
      <c r="DS352" s="41" t="str">
        <f>IF(DQ352&gt;0,WORKDAY(DO352,10),"-")</f>
        <v>-</v>
      </c>
      <c r="DT352" s="14"/>
      <c r="DU352" s="14"/>
      <c r="DV352" s="295"/>
      <c r="DW352" s="41" t="str">
        <f>IF(DU352&gt;0,WORKDAY(DR352,10),"-")</f>
        <v>-</v>
      </c>
      <c r="DX352" s="41" t="str">
        <f>IF(DU352&gt;0,WORKDAY(DS352,10),"-")</f>
        <v>-</v>
      </c>
      <c r="DY352" s="14"/>
      <c r="DZ352" s="14"/>
      <c r="EA352" s="41" t="str">
        <f>IF(DZ352&gt;0,WORKDAY(DW352,10),"-")</f>
        <v>-</v>
      </c>
      <c r="EB352" s="41" t="str">
        <f>IF(DZ352&gt;0,WORKDAY(DX352,10),"-")</f>
        <v>-</v>
      </c>
      <c r="EC352" s="14"/>
      <c r="ED352" s="14"/>
      <c r="EE352" s="295"/>
      <c r="EF352" s="41" t="str">
        <f>IF(ED352&gt;0,WORKDAY(EA352,10),"-")</f>
        <v>-</v>
      </c>
      <c r="EG352" s="41" t="str">
        <f>IF(ED352&gt;0,WORKDAY(EB352,10),"-")</f>
        <v>-</v>
      </c>
      <c r="EH352" s="14"/>
      <c r="EI352" s="14"/>
      <c r="EJ352" s="41" t="str">
        <f>IF(EI352&gt;0,WORKDAY(EF352,10),"-")</f>
        <v>-</v>
      </c>
      <c r="EK352" s="41" t="str">
        <f>IF(EI352&gt;0,WORKDAY(EG352,10),"-")</f>
        <v>-</v>
      </c>
      <c r="EL352" s="14"/>
      <c r="EM352" s="14"/>
      <c r="EN352" s="295"/>
      <c r="EO352" s="41" t="str">
        <f>IF(EM352&gt;0,WORKDAY(EJ352,10),"-")</f>
        <v>-</v>
      </c>
      <c r="EP352" s="41" t="str">
        <f>IF(EM352&gt;0,WORKDAY(EK352,10),"-")</f>
        <v>-</v>
      </c>
      <c r="EQ352" s="14"/>
      <c r="ER352" s="14"/>
      <c r="ES352" s="41" t="str">
        <f>IF(ER352&gt;0,WORKDAY(EO352,10),"-")</f>
        <v>-</v>
      </c>
      <c r="ET352" s="41" t="str">
        <f>IF(ER352&gt;0,WORKDAY(EP352,10),"-")</f>
        <v>-</v>
      </c>
      <c r="EU352" s="14"/>
      <c r="EV352" s="14"/>
      <c r="EW352" s="295"/>
      <c r="EX352" s="41" t="str">
        <f>IF(EV352&gt;0,WORKDAY(ES352,10),"-")</f>
        <v>-</v>
      </c>
      <c r="EY352" s="41" t="str">
        <f>IF(EV352&gt;0,WORKDAY(ET352,10),"-")</f>
        <v>-</v>
      </c>
      <c r="EZ352" s="14"/>
      <c r="FA352" s="14"/>
      <c r="FB352" s="41" t="str">
        <f>IF(FA352&gt;0,WORKDAY(EX352,10),"-")</f>
        <v>-</v>
      </c>
      <c r="FC352" s="41" t="str">
        <f>IF(FA352&gt;0,WORKDAY(EY352,10),"-")</f>
        <v>-</v>
      </c>
      <c r="FD352" s="14"/>
      <c r="FE352" s="14"/>
      <c r="FF352" s="295"/>
      <c r="FG352" s="41">
        <v>43574</v>
      </c>
      <c r="FH352" s="41">
        <f ca="1">IF(BK352&gt;0,IF(DH352&gt;0,WORKDAY(DG352,20),IF(CY352&gt;0,WORKDAY(CX352,30),IF(CT352&gt;0,WORKDAY(CS352,40),FG352))),"-")</f>
        <v>43574</v>
      </c>
      <c r="FI352" s="14"/>
      <c r="FJ352" s="14"/>
      <c r="FK352" s="41" t="str">
        <f>IF(FJ352&gt;0,WORKDAY(FG352,10),"-")</f>
        <v>-</v>
      </c>
      <c r="FL352" s="41" t="str">
        <f>IF(FJ352&gt;0,WORKDAY(FH352,10),"-")</f>
        <v>-</v>
      </c>
      <c r="FM352" s="14"/>
      <c r="FN352" s="14"/>
      <c r="FO352" s="143"/>
      <c r="FP352" s="41">
        <v>43574</v>
      </c>
      <c r="FQ352" s="41" t="str">
        <f>IF(BT352&gt;0,IF(DQ352&gt;0,WORKDAY(DP352,20),IF(DH352&gt;0,WORKDAY(DG352,30),IF(DC352&gt;0,WORKDAY(DB352,40),FP352))),"-")</f>
        <v>-</v>
      </c>
      <c r="FR352" s="14"/>
      <c r="FS352" s="14"/>
      <c r="FT352" s="41" t="str">
        <f>IF(FS352&gt;0,WORKDAY(FP352,10),"-")</f>
        <v>-</v>
      </c>
      <c r="FU352" s="41" t="str">
        <f>IF(FS352&gt;0,WORKDAY(FQ352,10),"-")</f>
        <v>-</v>
      </c>
      <c r="FV352" s="14"/>
      <c r="FW352" s="14"/>
      <c r="FX352" s="295"/>
      <c r="FY352" s="41">
        <v>43574</v>
      </c>
      <c r="FZ352" s="41" t="str">
        <f>IF(CC352&gt;0,IF(DZ352&gt;0,WORKDAY(DY352,20),IF(DQ352&gt;0,WORKDAY(DP352,30),IF(DL352&gt;0,WORKDAY(DK352,40),FY352))),"-")</f>
        <v>-</v>
      </c>
      <c r="GA352" s="14"/>
      <c r="GB352" s="14"/>
      <c r="GC352" s="41" t="str">
        <f>IF(GB352&gt;0,WORKDAY(FY352,10),"-")</f>
        <v>-</v>
      </c>
      <c r="GD352" s="41" t="str">
        <f>IF(GB352&gt;0,WORKDAY(FZ352,10),"-")</f>
        <v>-</v>
      </c>
      <c r="GE352" s="14"/>
      <c r="GF352" s="14"/>
      <c r="GG352" s="295"/>
      <c r="GH352" s="41"/>
      <c r="GI352" s="41"/>
      <c r="GJ352" s="14"/>
      <c r="GK352" s="14"/>
      <c r="GL352" s="41" t="str">
        <f>IF(GK352&gt;0,WORKDAY(GH352,10),"-")</f>
        <v>-</v>
      </c>
      <c r="GM352" s="41" t="str">
        <f>IF(GK352&gt;0,WORKDAY(GI352,10),"-")</f>
        <v>-</v>
      </c>
      <c r="GN352" s="14"/>
      <c r="GO352" s="14"/>
      <c r="GP352" s="295"/>
      <c r="GQ352" s="295"/>
      <c r="GR352" s="295"/>
      <c r="GS352" s="295"/>
      <c r="GT352" s="295"/>
      <c r="GU352" s="295"/>
      <c r="GV352" s="295"/>
      <c r="GW352" s="295"/>
      <c r="GX352" s="295"/>
      <c r="GY352" s="295"/>
      <c r="GZ352" s="295"/>
      <c r="HA352" s="143">
        <f t="shared" ca="1" si="307"/>
        <v>1</v>
      </c>
      <c r="HB352" s="44">
        <f t="shared" si="308"/>
        <v>0</v>
      </c>
      <c r="HC352" s="44">
        <f t="shared" ca="1" si="332"/>
        <v>2.5125628140703518E-3</v>
      </c>
      <c r="HD352" s="44">
        <f t="shared" si="309"/>
        <v>0</v>
      </c>
      <c r="HE352" s="44">
        <f t="shared" ca="1" si="310"/>
        <v>4.0650406504065045E-3</v>
      </c>
      <c r="HF352" s="44"/>
      <c r="HG352" s="44"/>
      <c r="HH352" s="261"/>
      <c r="HI352" s="14" t="str">
        <f t="shared" si="311"/>
        <v>не выпущено</v>
      </c>
      <c r="HJ352" s="41" t="str">
        <f t="shared" si="312"/>
        <v>-</v>
      </c>
      <c r="HK352" s="267" t="str">
        <f t="shared" si="313"/>
        <v>-</v>
      </c>
      <c r="HL352" s="298" t="str">
        <f t="shared" si="314"/>
        <v>-</v>
      </c>
      <c r="HM352" s="321">
        <v>1</v>
      </c>
      <c r="HO352" s="351" t="str">
        <f t="shared" si="316"/>
        <v>не выгружено A1</v>
      </c>
      <c r="HP352" s="351" t="str">
        <f t="shared" si="317"/>
        <v>не выгружено 00</v>
      </c>
      <c r="HQ352" s="351" t="str">
        <f t="shared" si="318"/>
        <v>не выгружено A1</v>
      </c>
      <c r="HR352" s="351" t="str">
        <f t="shared" si="319"/>
        <v>не выгружено A1</v>
      </c>
      <c r="HS352" s="351" t="b">
        <f t="shared" si="320"/>
        <v>0</v>
      </c>
      <c r="HT352" s="351" t="str">
        <f t="shared" si="321"/>
        <v>не выгружено A1</v>
      </c>
      <c r="HU352" s="351" t="str">
        <f t="shared" si="322"/>
        <v>не выгружено A1</v>
      </c>
      <c r="HV352" s="351" t="str">
        <f t="shared" si="323"/>
        <v>не выгружено A1</v>
      </c>
      <c r="HW352" s="351" t="str">
        <f t="shared" si="324"/>
        <v>не выгружено A1</v>
      </c>
      <c r="HX352" s="351" t="str">
        <f t="shared" si="325"/>
        <v>не выгружено A1</v>
      </c>
      <c r="HY352" s="364"/>
      <c r="HZ352" s="361" t="str">
        <f t="shared" si="326"/>
        <v>не выгружено</v>
      </c>
      <c r="IA352" s="361" t="str">
        <f t="shared" si="327"/>
        <v>A1</v>
      </c>
      <c r="IB352" s="361" t="str">
        <f t="shared" si="328"/>
        <v>не выгружено</v>
      </c>
      <c r="IC352" s="361" t="str">
        <f t="shared" si="329"/>
        <v>A1</v>
      </c>
      <c r="ID352" s="351" t="str">
        <f t="shared" si="330"/>
        <v>выгрузить A1</v>
      </c>
      <c r="IE352" s="346" t="s">
        <v>896</v>
      </c>
      <c r="IF352" s="356">
        <v>1</v>
      </c>
    </row>
    <row r="353" spans="1:287" s="1" customFormat="1" ht="42.75" customHeight="1">
      <c r="A353" s="15"/>
      <c r="B353" s="31" t="s">
        <v>164</v>
      </c>
      <c r="C353" s="31" t="s">
        <v>165</v>
      </c>
      <c r="D353" s="14"/>
      <c r="E353" s="14"/>
      <c r="F353" s="14"/>
      <c r="G353" s="14"/>
      <c r="H353" s="14" t="s">
        <v>723</v>
      </c>
      <c r="I353" s="14" t="s">
        <v>724</v>
      </c>
      <c r="J353" s="14"/>
      <c r="K353" s="14"/>
      <c r="L353" s="14"/>
      <c r="M353" s="14"/>
      <c r="N353" s="14"/>
      <c r="O353" s="14"/>
      <c r="P353" s="14" t="s">
        <v>413</v>
      </c>
      <c r="Q353" s="14" t="s">
        <v>414</v>
      </c>
      <c r="R353" s="14" t="s">
        <v>212</v>
      </c>
      <c r="S353" s="14" t="s">
        <v>397</v>
      </c>
      <c r="T353" s="14" t="s">
        <v>398</v>
      </c>
      <c r="U353" s="14" t="s">
        <v>166</v>
      </c>
      <c r="V353" s="14"/>
      <c r="W353" s="31"/>
      <c r="X353" s="31"/>
      <c r="Y353" s="31"/>
      <c r="Z353" s="14"/>
      <c r="AA353" s="14"/>
      <c r="AB353" s="14"/>
      <c r="AC353" s="31"/>
      <c r="AD353" s="14"/>
      <c r="AE353" s="31">
        <v>3</v>
      </c>
      <c r="AF353" s="31" t="s">
        <v>200</v>
      </c>
      <c r="AG353" s="31" t="s">
        <v>173</v>
      </c>
      <c r="AH353" s="31" t="s">
        <v>164</v>
      </c>
      <c r="AI353" s="31" t="s">
        <v>199</v>
      </c>
      <c r="AJ353" s="14"/>
      <c r="AK353" s="14"/>
      <c r="AL353" s="14" t="s">
        <v>127</v>
      </c>
      <c r="AM353" s="14"/>
      <c r="AN353" s="14" t="s">
        <v>176</v>
      </c>
      <c r="AO353" s="14" t="str">
        <f>CONCATENATE("0055-",B353,"-",C353,"-","4",".",AE353,".",AF353,".",AG353,".",AH353,"-",AL353,".",AN353,"-",AI353)</f>
        <v>0055-CPC-GA1-4.3.0.00.CPC-ATH1.SP-0003</v>
      </c>
      <c r="AP353" s="14" t="str">
        <f>CONCATENATE("0055-",B353,"-",C353,"-","4",".",AE353,".",AF353,".",AG353,".",AH353,"-",AL353,"-",AN353,"-",AI353,"_",BD353,"_",U353)</f>
        <v>0055-CPC-GA1-4.3.0.00.CPC-ATH1-SP-0003_-_ER</v>
      </c>
      <c r="AQ353" s="301" t="s">
        <v>358</v>
      </c>
      <c r="AR353" s="301" t="s">
        <v>363</v>
      </c>
      <c r="AS353" s="21"/>
      <c r="AT353" s="21"/>
      <c r="AU353" s="21" t="s">
        <v>350</v>
      </c>
      <c r="AV353" s="21" t="s">
        <v>366</v>
      </c>
      <c r="AW353" s="21" t="str">
        <f>CONCATENATE(AQ353," ",AS353,CHAR(10),W353,CHAR(10),AU353)</f>
        <v>Operator console 
List of elements</v>
      </c>
      <c r="AX353" s="21" t="str">
        <f>CONCATENATE(AR353," ",AT353,CHAR(10),W353,CHAR(10),AV353)</f>
        <v>Пульт оператора 
Перечень элементов</v>
      </c>
      <c r="AY353" s="14"/>
      <c r="AZ353" s="14"/>
      <c r="BA353" s="14" t="s">
        <v>600</v>
      </c>
      <c r="BB353" s="14" t="str">
        <f t="shared" si="331"/>
        <v>-</v>
      </c>
      <c r="BC353" s="14" t="s">
        <v>239</v>
      </c>
      <c r="BD353" s="14" t="str">
        <f>BB353</f>
        <v>-</v>
      </c>
      <c r="BE353" s="14"/>
      <c r="BF353" s="14"/>
      <c r="BG353" s="20"/>
      <c r="BH353" s="14"/>
      <c r="BI353" s="14"/>
      <c r="BJ353" s="336">
        <v>44088</v>
      </c>
      <c r="BK353" s="336">
        <f ca="1">IF(BM353&gt;0,BL353,IF(BJ353&lt;TODAY(),WORKDAY(TODAY(),10),BJ353))</f>
        <v>44117</v>
      </c>
      <c r="BL353" s="41"/>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336">
        <f>WORKDAY(BJ353,10)</f>
        <v>44102</v>
      </c>
      <c r="CR353" s="336" t="str">
        <f>IF(BM353&gt;0,WORKDAY(BK353,20),"-")</f>
        <v>-</v>
      </c>
      <c r="CS353" s="336"/>
      <c r="CT353" s="325"/>
      <c r="CU353" s="143"/>
      <c r="CV353" s="41">
        <f>WORKDAY(CQ353,10)</f>
        <v>44116</v>
      </c>
      <c r="CW353" s="41" t="str">
        <f>IF(CT353&gt;0,WORKDAY(CR353,10),"-")</f>
        <v>-</v>
      </c>
      <c r="CX353" s="14"/>
      <c r="CY353" s="14"/>
      <c r="CZ353" s="41" t="str">
        <f>IF(CY353&gt;0,WORKDAY(CV353,10),"-")</f>
        <v>-</v>
      </c>
      <c r="DA353" s="41" t="str">
        <f>IF(CY353&gt;0,WORKDAY(CW353,10),"-")</f>
        <v>-</v>
      </c>
      <c r="DB353" s="14"/>
      <c r="DC353" s="14"/>
      <c r="DD353" s="143"/>
      <c r="DE353" s="41" t="str">
        <f>IF(DC353&gt;0,WORKDAY(CZ353,10),"-")</f>
        <v>-</v>
      </c>
      <c r="DF353" s="41" t="str">
        <f>IF(DC353&gt;0,WORKDAY(DA353,10),"-")</f>
        <v>-</v>
      </c>
      <c r="DG353" s="14"/>
      <c r="DH353" s="14"/>
      <c r="DI353" s="41" t="str">
        <f>IF(DH353&gt;0,WORKDAY(DE353,10),"-")</f>
        <v>-</v>
      </c>
      <c r="DJ353" s="41" t="str">
        <f>IF(DH353&gt;0,WORKDAY(DF353,10),"-")</f>
        <v>-</v>
      </c>
      <c r="DK353" s="14"/>
      <c r="DL353" s="14"/>
      <c r="DM353" s="143"/>
      <c r="DN353" s="41" t="str">
        <f>IF(DL353&gt;0,WORKDAY(DI353,10),"-")</f>
        <v>-</v>
      </c>
      <c r="DO353" s="41" t="str">
        <f>IF(DL353&gt;0,WORKDAY(DJ353,10),"-")</f>
        <v>-</v>
      </c>
      <c r="DP353" s="14"/>
      <c r="DQ353" s="14"/>
      <c r="DR353" s="41" t="str">
        <f>IF(DQ353&gt;0,WORKDAY(DN353,10),"-")</f>
        <v>-</v>
      </c>
      <c r="DS353" s="41" t="str">
        <f>IF(DQ353&gt;0,WORKDAY(DO353,10),"-")</f>
        <v>-</v>
      </c>
      <c r="DT353" s="14"/>
      <c r="DU353" s="14"/>
      <c r="DV353" s="295"/>
      <c r="DW353" s="41" t="str">
        <f>IF(DU353&gt;0,WORKDAY(DR353,10),"-")</f>
        <v>-</v>
      </c>
      <c r="DX353" s="41" t="str">
        <f>IF(DU353&gt;0,WORKDAY(DS353,10),"-")</f>
        <v>-</v>
      </c>
      <c r="DY353" s="14"/>
      <c r="DZ353" s="14"/>
      <c r="EA353" s="41" t="str">
        <f>IF(DZ353&gt;0,WORKDAY(DW353,10),"-")</f>
        <v>-</v>
      </c>
      <c r="EB353" s="41" t="str">
        <f>IF(DZ353&gt;0,WORKDAY(DX353,10),"-")</f>
        <v>-</v>
      </c>
      <c r="EC353" s="14"/>
      <c r="ED353" s="14"/>
      <c r="EE353" s="295"/>
      <c r="EF353" s="41" t="str">
        <f>IF(ED353&gt;0,WORKDAY(EA353,10),"-")</f>
        <v>-</v>
      </c>
      <c r="EG353" s="41" t="str">
        <f>IF(ED353&gt;0,WORKDAY(EB353,10),"-")</f>
        <v>-</v>
      </c>
      <c r="EH353" s="14"/>
      <c r="EI353" s="14"/>
      <c r="EJ353" s="41" t="str">
        <f>IF(EI353&gt;0,WORKDAY(EF353,10),"-")</f>
        <v>-</v>
      </c>
      <c r="EK353" s="41" t="str">
        <f>IF(EI353&gt;0,WORKDAY(EG353,10),"-")</f>
        <v>-</v>
      </c>
      <c r="EL353" s="14"/>
      <c r="EM353" s="14"/>
      <c r="EN353" s="295"/>
      <c r="EO353" s="41" t="str">
        <f>IF(EM353&gt;0,WORKDAY(EJ353,10),"-")</f>
        <v>-</v>
      </c>
      <c r="EP353" s="41" t="str">
        <f>IF(EM353&gt;0,WORKDAY(EK353,10),"-")</f>
        <v>-</v>
      </c>
      <c r="EQ353" s="14"/>
      <c r="ER353" s="14"/>
      <c r="ES353" s="41" t="str">
        <f>IF(ER353&gt;0,WORKDAY(EO353,10),"-")</f>
        <v>-</v>
      </c>
      <c r="ET353" s="41" t="str">
        <f>IF(ER353&gt;0,WORKDAY(EP353,10),"-")</f>
        <v>-</v>
      </c>
      <c r="EU353" s="14"/>
      <c r="EV353" s="14"/>
      <c r="EW353" s="295"/>
      <c r="EX353" s="41" t="str">
        <f>IF(EV353&gt;0,WORKDAY(ES353,10),"-")</f>
        <v>-</v>
      </c>
      <c r="EY353" s="41" t="str">
        <f>IF(EV353&gt;0,WORKDAY(ET353,10),"-")</f>
        <v>-</v>
      </c>
      <c r="EZ353" s="14"/>
      <c r="FA353" s="14"/>
      <c r="FB353" s="41" t="str">
        <f>IF(FA353&gt;0,WORKDAY(EX353,10),"-")</f>
        <v>-</v>
      </c>
      <c r="FC353" s="41" t="str">
        <f>IF(FA353&gt;0,WORKDAY(EY353,10),"-")</f>
        <v>-</v>
      </c>
      <c r="FD353" s="14"/>
      <c r="FE353" s="14"/>
      <c r="FF353" s="295"/>
      <c r="FG353" s="41">
        <v>43574</v>
      </c>
      <c r="FH353" s="41">
        <f ca="1">IF(BK353&gt;0,IF(DH353&gt;0,WORKDAY(DG353,20),IF(CY353&gt;0,WORKDAY(CX353,30),IF(CT353&gt;0,WORKDAY(CS353,40),FG353))),"-")</f>
        <v>43574</v>
      </c>
      <c r="FI353" s="14"/>
      <c r="FJ353" s="14"/>
      <c r="FK353" s="41" t="str">
        <f>IF(FJ353&gt;0,WORKDAY(FG353,10),"-")</f>
        <v>-</v>
      </c>
      <c r="FL353" s="41" t="str">
        <f>IF(FJ353&gt;0,WORKDAY(FH353,10),"-")</f>
        <v>-</v>
      </c>
      <c r="FM353" s="14"/>
      <c r="FN353" s="14"/>
      <c r="FO353" s="143"/>
      <c r="FP353" s="41">
        <v>43574</v>
      </c>
      <c r="FQ353" s="41" t="str">
        <f>IF(BT353&gt;0,IF(DQ353&gt;0,WORKDAY(DP353,20),IF(DH353&gt;0,WORKDAY(DG353,30),IF(DC353&gt;0,WORKDAY(DB353,40),FP353))),"-")</f>
        <v>-</v>
      </c>
      <c r="FR353" s="14"/>
      <c r="FS353" s="14"/>
      <c r="FT353" s="41" t="str">
        <f>IF(FS353&gt;0,WORKDAY(FP353,10),"-")</f>
        <v>-</v>
      </c>
      <c r="FU353" s="41" t="str">
        <f>IF(FS353&gt;0,WORKDAY(FQ353,10),"-")</f>
        <v>-</v>
      </c>
      <c r="FV353" s="14"/>
      <c r="FW353" s="14"/>
      <c r="FX353" s="295"/>
      <c r="FY353" s="41">
        <v>43574</v>
      </c>
      <c r="FZ353" s="41" t="str">
        <f>IF(CC353&gt;0,IF(DZ353&gt;0,WORKDAY(DY353,20),IF(DQ353&gt;0,WORKDAY(DP353,30),IF(DL353&gt;0,WORKDAY(DK353,40),FY353))),"-")</f>
        <v>-</v>
      </c>
      <c r="GA353" s="14"/>
      <c r="GB353" s="14"/>
      <c r="GC353" s="41" t="str">
        <f>IF(GB353&gt;0,WORKDAY(FY353,10),"-")</f>
        <v>-</v>
      </c>
      <c r="GD353" s="41" t="str">
        <f>IF(GB353&gt;0,WORKDAY(FZ353,10),"-")</f>
        <v>-</v>
      </c>
      <c r="GE353" s="14"/>
      <c r="GF353" s="14"/>
      <c r="GG353" s="295"/>
      <c r="GH353" s="41"/>
      <c r="GI353" s="41"/>
      <c r="GJ353" s="14"/>
      <c r="GK353" s="14"/>
      <c r="GL353" s="41" t="str">
        <f>IF(GK353&gt;0,WORKDAY(GH353,10),"-")</f>
        <v>-</v>
      </c>
      <c r="GM353" s="41" t="str">
        <f>IF(GK353&gt;0,WORKDAY(GI353,10),"-")</f>
        <v>-</v>
      </c>
      <c r="GN353" s="14"/>
      <c r="GO353" s="14"/>
      <c r="GP353" s="295"/>
      <c r="GQ353" s="295"/>
      <c r="GR353" s="295"/>
      <c r="GS353" s="295"/>
      <c r="GT353" s="295"/>
      <c r="GU353" s="295"/>
      <c r="GV353" s="295"/>
      <c r="GW353" s="295"/>
      <c r="GX353" s="295"/>
      <c r="GY353" s="295"/>
      <c r="GZ353" s="295"/>
      <c r="HA353" s="143">
        <f t="shared" ca="1" si="307"/>
        <v>1</v>
      </c>
      <c r="HB353" s="44">
        <f t="shared" si="308"/>
        <v>0</v>
      </c>
      <c r="HC353" s="44">
        <f t="shared" ca="1" si="332"/>
        <v>2.5125628140703518E-3</v>
      </c>
      <c r="HD353" s="44">
        <f t="shared" si="309"/>
        <v>0</v>
      </c>
      <c r="HE353" s="44">
        <f t="shared" ca="1" si="310"/>
        <v>4.0650406504065045E-3</v>
      </c>
      <c r="HF353" s="44"/>
      <c r="HG353" s="44"/>
      <c r="HH353" s="261"/>
      <c r="HI353" s="14" t="str">
        <f t="shared" si="311"/>
        <v>не выпущено</v>
      </c>
      <c r="HJ353" s="41" t="str">
        <f t="shared" si="312"/>
        <v>-</v>
      </c>
      <c r="HK353" s="267" t="str">
        <f t="shared" si="313"/>
        <v>-</v>
      </c>
      <c r="HL353" s="298" t="str">
        <f t="shared" si="314"/>
        <v>-</v>
      </c>
      <c r="HM353" s="321">
        <v>1</v>
      </c>
      <c r="HO353" s="351" t="str">
        <f t="shared" si="316"/>
        <v>не выгружено A1</v>
      </c>
      <c r="HP353" s="351" t="str">
        <f t="shared" si="317"/>
        <v>не выгружено 00</v>
      </c>
      <c r="HQ353" s="351" t="str">
        <f t="shared" si="318"/>
        <v>не выгружено A1</v>
      </c>
      <c r="HR353" s="351" t="str">
        <f t="shared" si="319"/>
        <v>не выгружено A1</v>
      </c>
      <c r="HS353" s="351" t="b">
        <f t="shared" si="320"/>
        <v>0</v>
      </c>
      <c r="HT353" s="351" t="str">
        <f t="shared" si="321"/>
        <v>не выгружено A1</v>
      </c>
      <c r="HU353" s="351" t="str">
        <f t="shared" si="322"/>
        <v>не выгружено A1</v>
      </c>
      <c r="HV353" s="351" t="str">
        <f t="shared" si="323"/>
        <v>не выгружено A1</v>
      </c>
      <c r="HW353" s="351" t="str">
        <f t="shared" si="324"/>
        <v>не выгружено A1</v>
      </c>
      <c r="HX353" s="351" t="str">
        <f t="shared" si="325"/>
        <v>не выгружено A1</v>
      </c>
      <c r="HY353" s="364"/>
      <c r="HZ353" s="361" t="str">
        <f t="shared" si="326"/>
        <v>не выгружено</v>
      </c>
      <c r="IA353" s="361" t="str">
        <f t="shared" si="327"/>
        <v>A1</v>
      </c>
      <c r="IB353" s="361" t="str">
        <f t="shared" si="328"/>
        <v>не выгружено</v>
      </c>
      <c r="IC353" s="361" t="str">
        <f t="shared" si="329"/>
        <v>A1</v>
      </c>
      <c r="ID353" s="351" t="str">
        <f t="shared" si="330"/>
        <v>выгрузить A1</v>
      </c>
      <c r="IE353" s="346" t="s">
        <v>896</v>
      </c>
      <c r="IF353" s="356">
        <v>1</v>
      </c>
    </row>
    <row r="354" spans="1:287" s="1" customFormat="1" ht="42.75" customHeight="1">
      <c r="A354" s="15"/>
      <c r="B354" s="31" t="s">
        <v>164</v>
      </c>
      <c r="C354" s="31" t="s">
        <v>165</v>
      </c>
      <c r="D354" s="14"/>
      <c r="E354" s="14"/>
      <c r="F354" s="14"/>
      <c r="G354" s="14"/>
      <c r="H354" s="14" t="s">
        <v>723</v>
      </c>
      <c r="I354" s="14" t="s">
        <v>724</v>
      </c>
      <c r="J354" s="14"/>
      <c r="K354" s="14"/>
      <c r="L354" s="14"/>
      <c r="M354" s="14"/>
      <c r="N354" s="14"/>
      <c r="O354" s="14"/>
      <c r="P354" s="14" t="s">
        <v>413</v>
      </c>
      <c r="Q354" s="14" t="s">
        <v>414</v>
      </c>
      <c r="R354" s="14" t="s">
        <v>212</v>
      </c>
      <c r="S354" s="14" t="s">
        <v>397</v>
      </c>
      <c r="T354" s="14" t="s">
        <v>398</v>
      </c>
      <c r="U354" s="14" t="s">
        <v>166</v>
      </c>
      <c r="V354" s="14"/>
      <c r="W354" s="31"/>
      <c r="X354" s="31"/>
      <c r="Y354" s="31"/>
      <c r="Z354" s="14"/>
      <c r="AA354" s="14"/>
      <c r="AB354" s="14"/>
      <c r="AC354" s="31"/>
      <c r="AD354" s="14"/>
      <c r="AE354" s="31">
        <v>3</v>
      </c>
      <c r="AF354" s="31" t="s">
        <v>200</v>
      </c>
      <c r="AG354" s="31" t="s">
        <v>173</v>
      </c>
      <c r="AH354" s="31" t="s">
        <v>164</v>
      </c>
      <c r="AI354" s="31" t="s">
        <v>199</v>
      </c>
      <c r="AJ354" s="14"/>
      <c r="AK354" s="14"/>
      <c r="AL354" s="14" t="s">
        <v>127</v>
      </c>
      <c r="AM354" s="14"/>
      <c r="AN354" s="14" t="s">
        <v>177</v>
      </c>
      <c r="AO354" s="14" t="str">
        <f>CONCATENATE("0055-",B354,"-",C354,"-","4",".",AE354,".",AF354,".",AG354,".",AH354,"-",AL354,".",AN354,"-",AI354)</f>
        <v>0055-CPC-GA1-4.3.0.00.CPC-ATH1.V0-0003</v>
      </c>
      <c r="AP354" s="14" t="str">
        <f>CONCATENATE("0055-",B354,"-",C354,"-","4",".",AE354,".",AF354,".",AG354,".",AH354,"-",AL354,"-",AN354,"-",AI354,"_",BD354,"_",U354)</f>
        <v>0055-CPC-GA1-4.3.0.00.CPC-ATH1-V0-0003_-_ER</v>
      </c>
      <c r="AQ354" s="301" t="s">
        <v>358</v>
      </c>
      <c r="AR354" s="301" t="s">
        <v>363</v>
      </c>
      <c r="AS354" s="21"/>
      <c r="AT354" s="21"/>
      <c r="AU354" s="21" t="s">
        <v>351</v>
      </c>
      <c r="AV354" s="21" t="s">
        <v>367</v>
      </c>
      <c r="AW354" s="21" t="str">
        <f>CONCATENATE(AQ354," ",AS354,CHAR(10),W354,CHAR(10),AU354)</f>
        <v>Operator console 
General view drawings</v>
      </c>
      <c r="AX354" s="21" t="str">
        <f>CONCATENATE(AR354," ",AT354,CHAR(10),W354,CHAR(10),AV354)</f>
        <v>Пульт оператора 
Чертеж общего вида</v>
      </c>
      <c r="AY354" s="14"/>
      <c r="AZ354" s="14"/>
      <c r="BA354" s="14" t="s">
        <v>600</v>
      </c>
      <c r="BB354" s="14" t="str">
        <f t="shared" si="331"/>
        <v>-</v>
      </c>
      <c r="BC354" s="14" t="s">
        <v>239</v>
      </c>
      <c r="BD354" s="14" t="str">
        <f>BB354</f>
        <v>-</v>
      </c>
      <c r="BE354" s="14"/>
      <c r="BF354" s="14"/>
      <c r="BG354" s="20"/>
      <c r="BH354" s="14"/>
      <c r="BI354" s="14"/>
      <c r="BJ354" s="336">
        <v>44088</v>
      </c>
      <c r="BK354" s="336">
        <f ca="1">IF(BM354&gt;0,BL354,IF(BJ354&lt;TODAY(),WORKDAY(TODAY(),10),BJ354))</f>
        <v>44117</v>
      </c>
      <c r="BL354" s="41"/>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336">
        <f>WORKDAY(BJ354,10)</f>
        <v>44102</v>
      </c>
      <c r="CR354" s="336" t="str">
        <f>IF(BM354&gt;0,WORKDAY(BK354,20),"-")</f>
        <v>-</v>
      </c>
      <c r="CS354" s="336"/>
      <c r="CT354" s="325"/>
      <c r="CU354" s="143"/>
      <c r="CV354" s="41">
        <f>WORKDAY(CQ354,10)</f>
        <v>44116</v>
      </c>
      <c r="CW354" s="41" t="str">
        <f>IF(CT354&gt;0,WORKDAY(CR354,10),"-")</f>
        <v>-</v>
      </c>
      <c r="CX354" s="14"/>
      <c r="CY354" s="14"/>
      <c r="CZ354" s="41" t="str">
        <f>IF(CY354&gt;0,WORKDAY(CV354,10),"-")</f>
        <v>-</v>
      </c>
      <c r="DA354" s="41" t="str">
        <f>IF(CY354&gt;0,WORKDAY(CW354,10),"-")</f>
        <v>-</v>
      </c>
      <c r="DB354" s="14"/>
      <c r="DC354" s="14"/>
      <c r="DD354" s="143"/>
      <c r="DE354" s="41" t="str">
        <f>IF(DC354&gt;0,WORKDAY(CZ354,10),"-")</f>
        <v>-</v>
      </c>
      <c r="DF354" s="41" t="str">
        <f>IF(DC354&gt;0,WORKDAY(DA354,10),"-")</f>
        <v>-</v>
      </c>
      <c r="DG354" s="14"/>
      <c r="DH354" s="14"/>
      <c r="DI354" s="41" t="str">
        <f>IF(DH354&gt;0,WORKDAY(DE354,10),"-")</f>
        <v>-</v>
      </c>
      <c r="DJ354" s="41" t="str">
        <f>IF(DH354&gt;0,WORKDAY(DF354,10),"-")</f>
        <v>-</v>
      </c>
      <c r="DK354" s="14"/>
      <c r="DL354" s="14"/>
      <c r="DM354" s="143"/>
      <c r="DN354" s="41" t="str">
        <f>IF(DL354&gt;0,WORKDAY(DI354,10),"-")</f>
        <v>-</v>
      </c>
      <c r="DO354" s="41" t="str">
        <f>IF(DL354&gt;0,WORKDAY(DJ354,10),"-")</f>
        <v>-</v>
      </c>
      <c r="DP354" s="14"/>
      <c r="DQ354" s="14"/>
      <c r="DR354" s="41" t="str">
        <f>IF(DQ354&gt;0,WORKDAY(DN354,10),"-")</f>
        <v>-</v>
      </c>
      <c r="DS354" s="41" t="str">
        <f>IF(DQ354&gt;0,WORKDAY(DO354,10),"-")</f>
        <v>-</v>
      </c>
      <c r="DT354" s="14"/>
      <c r="DU354" s="14"/>
      <c r="DV354" s="295"/>
      <c r="DW354" s="41" t="str">
        <f>IF(DU354&gt;0,WORKDAY(DR354,10),"-")</f>
        <v>-</v>
      </c>
      <c r="DX354" s="41" t="str">
        <f>IF(DU354&gt;0,WORKDAY(DS354,10),"-")</f>
        <v>-</v>
      </c>
      <c r="DY354" s="14"/>
      <c r="DZ354" s="14"/>
      <c r="EA354" s="41" t="str">
        <f>IF(DZ354&gt;0,WORKDAY(DW354,10),"-")</f>
        <v>-</v>
      </c>
      <c r="EB354" s="41" t="str">
        <f>IF(DZ354&gt;0,WORKDAY(DX354,10),"-")</f>
        <v>-</v>
      </c>
      <c r="EC354" s="14"/>
      <c r="ED354" s="14"/>
      <c r="EE354" s="295"/>
      <c r="EF354" s="41" t="str">
        <f>IF(ED354&gt;0,WORKDAY(EA354,10),"-")</f>
        <v>-</v>
      </c>
      <c r="EG354" s="41" t="str">
        <f>IF(ED354&gt;0,WORKDAY(EB354,10),"-")</f>
        <v>-</v>
      </c>
      <c r="EH354" s="14"/>
      <c r="EI354" s="14"/>
      <c r="EJ354" s="41" t="str">
        <f>IF(EI354&gt;0,WORKDAY(EF354,10),"-")</f>
        <v>-</v>
      </c>
      <c r="EK354" s="41" t="str">
        <f>IF(EI354&gt;0,WORKDAY(EG354,10),"-")</f>
        <v>-</v>
      </c>
      <c r="EL354" s="14"/>
      <c r="EM354" s="14"/>
      <c r="EN354" s="295"/>
      <c r="EO354" s="41" t="str">
        <f>IF(EM354&gt;0,WORKDAY(EJ354,10),"-")</f>
        <v>-</v>
      </c>
      <c r="EP354" s="41" t="str">
        <f>IF(EM354&gt;0,WORKDAY(EK354,10),"-")</f>
        <v>-</v>
      </c>
      <c r="EQ354" s="14"/>
      <c r="ER354" s="14"/>
      <c r="ES354" s="41" t="str">
        <f>IF(ER354&gt;0,WORKDAY(EO354,10),"-")</f>
        <v>-</v>
      </c>
      <c r="ET354" s="41" t="str">
        <f>IF(ER354&gt;0,WORKDAY(EP354,10),"-")</f>
        <v>-</v>
      </c>
      <c r="EU354" s="14"/>
      <c r="EV354" s="14"/>
      <c r="EW354" s="295"/>
      <c r="EX354" s="41" t="str">
        <f>IF(EV354&gt;0,WORKDAY(ES354,10),"-")</f>
        <v>-</v>
      </c>
      <c r="EY354" s="41" t="str">
        <f>IF(EV354&gt;0,WORKDAY(ET354,10),"-")</f>
        <v>-</v>
      </c>
      <c r="EZ354" s="14"/>
      <c r="FA354" s="14"/>
      <c r="FB354" s="41" t="str">
        <f>IF(FA354&gt;0,WORKDAY(EX354,10),"-")</f>
        <v>-</v>
      </c>
      <c r="FC354" s="41" t="str">
        <f>IF(FA354&gt;0,WORKDAY(EY354,10),"-")</f>
        <v>-</v>
      </c>
      <c r="FD354" s="14"/>
      <c r="FE354" s="14"/>
      <c r="FF354" s="295"/>
      <c r="FG354" s="41">
        <v>43574</v>
      </c>
      <c r="FH354" s="41">
        <f ca="1">IF(BK354&gt;0,IF(DH354&gt;0,WORKDAY(DG354,20),IF(CY354&gt;0,WORKDAY(CX354,30),IF(CT354&gt;0,WORKDAY(CS354,40),FG354))),"-")</f>
        <v>43574</v>
      </c>
      <c r="FI354" s="14"/>
      <c r="FJ354" s="14"/>
      <c r="FK354" s="41" t="str">
        <f>IF(FJ354&gt;0,WORKDAY(FG354,10),"-")</f>
        <v>-</v>
      </c>
      <c r="FL354" s="41" t="str">
        <f>IF(FJ354&gt;0,WORKDAY(FH354,10),"-")</f>
        <v>-</v>
      </c>
      <c r="FM354" s="14"/>
      <c r="FN354" s="14"/>
      <c r="FO354" s="143"/>
      <c r="FP354" s="41">
        <v>43574</v>
      </c>
      <c r="FQ354" s="41" t="str">
        <f>IF(BT354&gt;0,IF(DQ354&gt;0,WORKDAY(DP354,20),IF(DH354&gt;0,WORKDAY(DG354,30),IF(DC354&gt;0,WORKDAY(DB354,40),FP354))),"-")</f>
        <v>-</v>
      </c>
      <c r="FR354" s="14"/>
      <c r="FS354" s="14"/>
      <c r="FT354" s="41" t="str">
        <f>IF(FS354&gt;0,WORKDAY(FP354,10),"-")</f>
        <v>-</v>
      </c>
      <c r="FU354" s="41" t="str">
        <f>IF(FS354&gt;0,WORKDAY(FQ354,10),"-")</f>
        <v>-</v>
      </c>
      <c r="FV354" s="14"/>
      <c r="FW354" s="14"/>
      <c r="FX354" s="295"/>
      <c r="FY354" s="41">
        <v>43574</v>
      </c>
      <c r="FZ354" s="41" t="str">
        <f>IF(CC354&gt;0,IF(DZ354&gt;0,WORKDAY(DY354,20),IF(DQ354&gt;0,WORKDAY(DP354,30),IF(DL354&gt;0,WORKDAY(DK354,40),FY354))),"-")</f>
        <v>-</v>
      </c>
      <c r="GA354" s="14"/>
      <c r="GB354" s="14"/>
      <c r="GC354" s="41" t="str">
        <f>IF(GB354&gt;0,WORKDAY(FY354,10),"-")</f>
        <v>-</v>
      </c>
      <c r="GD354" s="41" t="str">
        <f>IF(GB354&gt;0,WORKDAY(FZ354,10),"-")</f>
        <v>-</v>
      </c>
      <c r="GE354" s="14"/>
      <c r="GF354" s="14"/>
      <c r="GG354" s="295"/>
      <c r="GH354" s="41"/>
      <c r="GI354" s="41"/>
      <c r="GJ354" s="14"/>
      <c r="GK354" s="14"/>
      <c r="GL354" s="41" t="str">
        <f>IF(GK354&gt;0,WORKDAY(GH354,10),"-")</f>
        <v>-</v>
      </c>
      <c r="GM354" s="41" t="str">
        <f>IF(GK354&gt;0,WORKDAY(GI354,10),"-")</f>
        <v>-</v>
      </c>
      <c r="GN354" s="14"/>
      <c r="GO354" s="14"/>
      <c r="GP354" s="295"/>
      <c r="GQ354" s="295"/>
      <c r="GR354" s="295"/>
      <c r="GS354" s="295"/>
      <c r="GT354" s="295"/>
      <c r="GU354" s="295"/>
      <c r="GV354" s="295"/>
      <c r="GW354" s="295"/>
      <c r="GX354" s="295"/>
      <c r="GY354" s="295"/>
      <c r="GZ354" s="295"/>
      <c r="HA354" s="143">
        <f t="shared" ca="1" si="307"/>
        <v>1</v>
      </c>
      <c r="HB354" s="44">
        <f t="shared" si="308"/>
        <v>0</v>
      </c>
      <c r="HC354" s="44">
        <f t="shared" ca="1" si="332"/>
        <v>2.5125628140703518E-3</v>
      </c>
      <c r="HD354" s="44">
        <f t="shared" si="309"/>
        <v>0</v>
      </c>
      <c r="HE354" s="44">
        <f t="shared" ca="1" si="310"/>
        <v>4.0650406504065045E-3</v>
      </c>
      <c r="HF354" s="44"/>
      <c r="HG354" s="44"/>
      <c r="HH354" s="261"/>
      <c r="HI354" s="14" t="str">
        <f t="shared" si="311"/>
        <v>не выпущено</v>
      </c>
      <c r="HJ354" s="41" t="str">
        <f t="shared" si="312"/>
        <v>-</v>
      </c>
      <c r="HK354" s="267" t="str">
        <f t="shared" si="313"/>
        <v>-</v>
      </c>
      <c r="HL354" s="298" t="str">
        <f t="shared" si="314"/>
        <v>-</v>
      </c>
      <c r="HM354" s="321">
        <v>1</v>
      </c>
      <c r="HO354" s="351" t="str">
        <f t="shared" si="316"/>
        <v>не выгружено A1</v>
      </c>
      <c r="HP354" s="351" t="str">
        <f t="shared" si="317"/>
        <v>не выгружено 00</v>
      </c>
      <c r="HQ354" s="351" t="str">
        <f t="shared" si="318"/>
        <v>не выгружено A1</v>
      </c>
      <c r="HR354" s="351" t="str">
        <f t="shared" si="319"/>
        <v>не выгружено A1</v>
      </c>
      <c r="HS354" s="351" t="b">
        <f t="shared" si="320"/>
        <v>0</v>
      </c>
      <c r="HT354" s="351" t="str">
        <f t="shared" si="321"/>
        <v>не выгружено A1</v>
      </c>
      <c r="HU354" s="351" t="str">
        <f t="shared" si="322"/>
        <v>не выгружено A1</v>
      </c>
      <c r="HV354" s="351" t="str">
        <f t="shared" si="323"/>
        <v>не выгружено A1</v>
      </c>
      <c r="HW354" s="351" t="str">
        <f t="shared" si="324"/>
        <v>не выгружено A1</v>
      </c>
      <c r="HX354" s="351" t="str">
        <f t="shared" si="325"/>
        <v>не выгружено A1</v>
      </c>
      <c r="HY354" s="364"/>
      <c r="HZ354" s="361" t="str">
        <f t="shared" si="326"/>
        <v>не выгружено</v>
      </c>
      <c r="IA354" s="361" t="str">
        <f t="shared" si="327"/>
        <v>A1</v>
      </c>
      <c r="IB354" s="361" t="str">
        <f t="shared" si="328"/>
        <v>не выгружено</v>
      </c>
      <c r="IC354" s="361" t="str">
        <f t="shared" si="329"/>
        <v>A1</v>
      </c>
      <c r="ID354" s="351" t="str">
        <f t="shared" si="330"/>
        <v>выгрузить A1</v>
      </c>
      <c r="IE354" s="346" t="s">
        <v>896</v>
      </c>
      <c r="IF354" s="356">
        <v>1</v>
      </c>
    </row>
    <row r="355" spans="1:287" s="1" customFormat="1" ht="42.75" customHeight="1">
      <c r="A355" s="15"/>
      <c r="B355" s="31" t="s">
        <v>164</v>
      </c>
      <c r="C355" s="31" t="s">
        <v>165</v>
      </c>
      <c r="D355" s="14"/>
      <c r="E355" s="14"/>
      <c r="F355" s="14"/>
      <c r="G355" s="14"/>
      <c r="H355" s="14" t="s">
        <v>723</v>
      </c>
      <c r="I355" s="14" t="s">
        <v>724</v>
      </c>
      <c r="J355" s="14"/>
      <c r="K355" s="14"/>
      <c r="L355" s="14"/>
      <c r="M355" s="14"/>
      <c r="N355" s="14"/>
      <c r="O355" s="14"/>
      <c r="P355" s="14" t="s">
        <v>413</v>
      </c>
      <c r="Q355" s="14" t="s">
        <v>414</v>
      </c>
      <c r="R355" s="14" t="s">
        <v>212</v>
      </c>
      <c r="S355" s="14" t="s">
        <v>397</v>
      </c>
      <c r="T355" s="14" t="s">
        <v>398</v>
      </c>
      <c r="U355" s="14" t="s">
        <v>166</v>
      </c>
      <c r="V355" s="14"/>
      <c r="W355" s="31"/>
      <c r="X355" s="31"/>
      <c r="Y355" s="31"/>
      <c r="Z355" s="14"/>
      <c r="AA355" s="14"/>
      <c r="AB355" s="14"/>
      <c r="AC355" s="31"/>
      <c r="AD355" s="14"/>
      <c r="AE355" s="31">
        <v>3</v>
      </c>
      <c r="AF355" s="31" t="s">
        <v>200</v>
      </c>
      <c r="AG355" s="31" t="s">
        <v>173</v>
      </c>
      <c r="AH355" s="31" t="s">
        <v>164</v>
      </c>
      <c r="AI355" s="31" t="s">
        <v>199</v>
      </c>
      <c r="AJ355" s="14"/>
      <c r="AK355" s="14"/>
      <c r="AL355" s="14" t="s">
        <v>127</v>
      </c>
      <c r="AM355" s="14"/>
      <c r="AN355" s="14" t="s">
        <v>178</v>
      </c>
      <c r="AO355" s="14" t="str">
        <f>CONCATENATE("0055-",B355,"-",C355,"-","4",".",AE355,".",AF355,".",AG355,".",AH355,"-",AL355,".",AN355,"-",AI355)</f>
        <v>0055-CPC-GA1-4.3.0.00.CPC-ATH1.SB-0003</v>
      </c>
      <c r="AP355" s="14" t="str">
        <f>CONCATENATE("0055-",B355,"-",C355,"-","4",".",AE355,".",AF355,".",AG355,".",AH355,"-",AL355,"-",AN355,"-",AI355,"_",BD355,"_",U355)</f>
        <v>0055-CPC-GA1-4.3.0.00.CPC-ATH1-SB-0003_-_ER</v>
      </c>
      <c r="AQ355" s="301" t="s">
        <v>358</v>
      </c>
      <c r="AR355" s="301" t="s">
        <v>363</v>
      </c>
      <c r="AS355" s="21"/>
      <c r="AT355" s="21"/>
      <c r="AU355" s="21" t="s">
        <v>352</v>
      </c>
      <c r="AV355" s="21" t="s">
        <v>368</v>
      </c>
      <c r="AW355" s="21" t="str">
        <f>CONCATENATE(AQ355," ",AS355,CHAR(10),W355,CHAR(10),AU355)</f>
        <v>Operator console 
Electrical circuits</v>
      </c>
      <c r="AX355" s="21" t="str">
        <f>CONCATENATE(AR355," ",AT355,CHAR(10),W355,CHAR(10),AV355)</f>
        <v>Пульт оператора 
Схема электрическая принципиальная</v>
      </c>
      <c r="AY355" s="14"/>
      <c r="AZ355" s="14"/>
      <c r="BA355" s="14" t="s">
        <v>600</v>
      </c>
      <c r="BB355" s="14" t="str">
        <f t="shared" si="331"/>
        <v>-</v>
      </c>
      <c r="BC355" s="14" t="s">
        <v>239</v>
      </c>
      <c r="BD355" s="14" t="str">
        <f>BB355</f>
        <v>-</v>
      </c>
      <c r="BE355" s="14"/>
      <c r="BF355" s="14"/>
      <c r="BG355" s="20"/>
      <c r="BH355" s="14"/>
      <c r="BI355" s="14"/>
      <c r="BJ355" s="336">
        <v>44088</v>
      </c>
      <c r="BK355" s="336">
        <f ca="1">IF(BM355&gt;0,BL355,IF(BJ355&lt;TODAY(),WORKDAY(TODAY(),10),BJ355))</f>
        <v>44117</v>
      </c>
      <c r="BL355" s="41"/>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336">
        <f>WORKDAY(BJ355,10)</f>
        <v>44102</v>
      </c>
      <c r="CR355" s="336" t="str">
        <f>IF(BM355&gt;0,WORKDAY(BK355,20),"-")</f>
        <v>-</v>
      </c>
      <c r="CS355" s="336"/>
      <c r="CT355" s="325"/>
      <c r="CU355" s="143"/>
      <c r="CV355" s="41">
        <f>WORKDAY(CQ355,10)</f>
        <v>44116</v>
      </c>
      <c r="CW355" s="41" t="str">
        <f>IF(CT355&gt;0,WORKDAY(CR355,10),"-")</f>
        <v>-</v>
      </c>
      <c r="CX355" s="14"/>
      <c r="CY355" s="14"/>
      <c r="CZ355" s="41" t="str">
        <f>IF(CY355&gt;0,WORKDAY(CV355,10),"-")</f>
        <v>-</v>
      </c>
      <c r="DA355" s="41" t="str">
        <f>IF(CY355&gt;0,WORKDAY(CW355,10),"-")</f>
        <v>-</v>
      </c>
      <c r="DB355" s="14"/>
      <c r="DC355" s="14"/>
      <c r="DD355" s="143"/>
      <c r="DE355" s="41" t="str">
        <f>IF(DC355&gt;0,WORKDAY(CZ355,10),"-")</f>
        <v>-</v>
      </c>
      <c r="DF355" s="41" t="str">
        <f>IF(DC355&gt;0,WORKDAY(DA355,10),"-")</f>
        <v>-</v>
      </c>
      <c r="DG355" s="14"/>
      <c r="DH355" s="14"/>
      <c r="DI355" s="41" t="str">
        <f>IF(DH355&gt;0,WORKDAY(DE355,10),"-")</f>
        <v>-</v>
      </c>
      <c r="DJ355" s="41" t="str">
        <f>IF(DH355&gt;0,WORKDAY(DF355,10),"-")</f>
        <v>-</v>
      </c>
      <c r="DK355" s="14"/>
      <c r="DL355" s="14"/>
      <c r="DM355" s="143"/>
      <c r="DN355" s="41" t="str">
        <f>IF(DL355&gt;0,WORKDAY(DI355,10),"-")</f>
        <v>-</v>
      </c>
      <c r="DO355" s="41" t="str">
        <f>IF(DL355&gt;0,WORKDAY(DJ355,10),"-")</f>
        <v>-</v>
      </c>
      <c r="DP355" s="14"/>
      <c r="DQ355" s="14"/>
      <c r="DR355" s="41" t="str">
        <f>IF(DQ355&gt;0,WORKDAY(DN355,10),"-")</f>
        <v>-</v>
      </c>
      <c r="DS355" s="41" t="str">
        <f>IF(DQ355&gt;0,WORKDAY(DO355,10),"-")</f>
        <v>-</v>
      </c>
      <c r="DT355" s="14"/>
      <c r="DU355" s="14"/>
      <c r="DV355" s="295"/>
      <c r="DW355" s="41" t="str">
        <f>IF(DU355&gt;0,WORKDAY(DR355,10),"-")</f>
        <v>-</v>
      </c>
      <c r="DX355" s="41" t="str">
        <f>IF(DU355&gt;0,WORKDAY(DS355,10),"-")</f>
        <v>-</v>
      </c>
      <c r="DY355" s="14"/>
      <c r="DZ355" s="14"/>
      <c r="EA355" s="41" t="str">
        <f>IF(DZ355&gt;0,WORKDAY(DW355,10),"-")</f>
        <v>-</v>
      </c>
      <c r="EB355" s="41" t="str">
        <f>IF(DZ355&gt;0,WORKDAY(DX355,10),"-")</f>
        <v>-</v>
      </c>
      <c r="EC355" s="14"/>
      <c r="ED355" s="14"/>
      <c r="EE355" s="295"/>
      <c r="EF355" s="41" t="str">
        <f>IF(ED355&gt;0,WORKDAY(EA355,10),"-")</f>
        <v>-</v>
      </c>
      <c r="EG355" s="41" t="str">
        <f>IF(ED355&gt;0,WORKDAY(EB355,10),"-")</f>
        <v>-</v>
      </c>
      <c r="EH355" s="14"/>
      <c r="EI355" s="14"/>
      <c r="EJ355" s="41" t="str">
        <f>IF(EI355&gt;0,WORKDAY(EF355,10),"-")</f>
        <v>-</v>
      </c>
      <c r="EK355" s="41" t="str">
        <f>IF(EI355&gt;0,WORKDAY(EG355,10),"-")</f>
        <v>-</v>
      </c>
      <c r="EL355" s="14"/>
      <c r="EM355" s="14"/>
      <c r="EN355" s="295"/>
      <c r="EO355" s="41" t="str">
        <f>IF(EM355&gt;0,WORKDAY(EJ355,10),"-")</f>
        <v>-</v>
      </c>
      <c r="EP355" s="41" t="str">
        <f>IF(EM355&gt;0,WORKDAY(EK355,10),"-")</f>
        <v>-</v>
      </c>
      <c r="EQ355" s="14"/>
      <c r="ER355" s="14"/>
      <c r="ES355" s="41" t="str">
        <f>IF(ER355&gt;0,WORKDAY(EO355,10),"-")</f>
        <v>-</v>
      </c>
      <c r="ET355" s="41" t="str">
        <f>IF(ER355&gt;0,WORKDAY(EP355,10),"-")</f>
        <v>-</v>
      </c>
      <c r="EU355" s="14"/>
      <c r="EV355" s="14"/>
      <c r="EW355" s="295"/>
      <c r="EX355" s="41" t="str">
        <f>IF(EV355&gt;0,WORKDAY(ES355,10),"-")</f>
        <v>-</v>
      </c>
      <c r="EY355" s="41" t="str">
        <f>IF(EV355&gt;0,WORKDAY(ET355,10),"-")</f>
        <v>-</v>
      </c>
      <c r="EZ355" s="14"/>
      <c r="FA355" s="14"/>
      <c r="FB355" s="41" t="str">
        <f>IF(FA355&gt;0,WORKDAY(EX355,10),"-")</f>
        <v>-</v>
      </c>
      <c r="FC355" s="41" t="str">
        <f>IF(FA355&gt;0,WORKDAY(EY355,10),"-")</f>
        <v>-</v>
      </c>
      <c r="FD355" s="14"/>
      <c r="FE355" s="14"/>
      <c r="FF355" s="295"/>
      <c r="FG355" s="41">
        <v>43574</v>
      </c>
      <c r="FH355" s="41">
        <f ca="1">IF(BK355&gt;0,IF(DH355&gt;0,WORKDAY(DG355,20),IF(CY355&gt;0,WORKDAY(CX355,30),IF(CT355&gt;0,WORKDAY(CS355,40),FG355))),"-")</f>
        <v>43574</v>
      </c>
      <c r="FI355" s="14"/>
      <c r="FJ355" s="14"/>
      <c r="FK355" s="41" t="str">
        <f>IF(FJ355&gt;0,WORKDAY(FG355,10),"-")</f>
        <v>-</v>
      </c>
      <c r="FL355" s="41" t="str">
        <f>IF(FJ355&gt;0,WORKDAY(FH355,10),"-")</f>
        <v>-</v>
      </c>
      <c r="FM355" s="14"/>
      <c r="FN355" s="14"/>
      <c r="FO355" s="143"/>
      <c r="FP355" s="41">
        <v>43574</v>
      </c>
      <c r="FQ355" s="41" t="str">
        <f>IF(BT355&gt;0,IF(DQ355&gt;0,WORKDAY(DP355,20),IF(DH355&gt;0,WORKDAY(DG355,30),IF(DC355&gt;0,WORKDAY(DB355,40),FP355))),"-")</f>
        <v>-</v>
      </c>
      <c r="FR355" s="14"/>
      <c r="FS355" s="14"/>
      <c r="FT355" s="41" t="str">
        <f>IF(FS355&gt;0,WORKDAY(FP355,10),"-")</f>
        <v>-</v>
      </c>
      <c r="FU355" s="41" t="str">
        <f>IF(FS355&gt;0,WORKDAY(FQ355,10),"-")</f>
        <v>-</v>
      </c>
      <c r="FV355" s="14"/>
      <c r="FW355" s="14"/>
      <c r="FX355" s="295"/>
      <c r="FY355" s="41">
        <v>43574</v>
      </c>
      <c r="FZ355" s="41" t="str">
        <f>IF(CC355&gt;0,IF(DZ355&gt;0,WORKDAY(DY355,20),IF(DQ355&gt;0,WORKDAY(DP355,30),IF(DL355&gt;0,WORKDAY(DK355,40),FY355))),"-")</f>
        <v>-</v>
      </c>
      <c r="GA355" s="14"/>
      <c r="GB355" s="14"/>
      <c r="GC355" s="41" t="str">
        <f>IF(GB355&gt;0,WORKDAY(FY355,10),"-")</f>
        <v>-</v>
      </c>
      <c r="GD355" s="41" t="str">
        <f>IF(GB355&gt;0,WORKDAY(FZ355,10),"-")</f>
        <v>-</v>
      </c>
      <c r="GE355" s="14"/>
      <c r="GF355" s="14"/>
      <c r="GG355" s="295"/>
      <c r="GH355" s="41"/>
      <c r="GI355" s="41"/>
      <c r="GJ355" s="14"/>
      <c r="GK355" s="14"/>
      <c r="GL355" s="41" t="str">
        <f>IF(GK355&gt;0,WORKDAY(GH355,10),"-")</f>
        <v>-</v>
      </c>
      <c r="GM355" s="41" t="str">
        <f>IF(GK355&gt;0,WORKDAY(GI355,10),"-")</f>
        <v>-</v>
      </c>
      <c r="GN355" s="14"/>
      <c r="GO355" s="14"/>
      <c r="GP355" s="295"/>
      <c r="GQ355" s="295"/>
      <c r="GR355" s="295"/>
      <c r="GS355" s="295"/>
      <c r="GT355" s="295"/>
      <c r="GU355" s="295"/>
      <c r="GV355" s="295"/>
      <c r="GW355" s="295"/>
      <c r="GX355" s="295"/>
      <c r="GY355" s="295"/>
      <c r="GZ355" s="295"/>
      <c r="HA355" s="143">
        <f t="shared" ca="1" si="307"/>
        <v>1</v>
      </c>
      <c r="HB355" s="44">
        <f t="shared" si="308"/>
        <v>0</v>
      </c>
      <c r="HC355" s="44">
        <f t="shared" ca="1" si="332"/>
        <v>2.5125628140703518E-3</v>
      </c>
      <c r="HD355" s="44">
        <f t="shared" si="309"/>
        <v>0</v>
      </c>
      <c r="HE355" s="44">
        <f t="shared" ca="1" si="310"/>
        <v>4.0650406504065045E-3</v>
      </c>
      <c r="HF355" s="44"/>
      <c r="HG355" s="44"/>
      <c r="HH355" s="261"/>
      <c r="HI355" s="14" t="str">
        <f t="shared" si="311"/>
        <v>не выпущено</v>
      </c>
      <c r="HJ355" s="41" t="str">
        <f t="shared" si="312"/>
        <v>-</v>
      </c>
      <c r="HK355" s="267" t="str">
        <f t="shared" si="313"/>
        <v>-</v>
      </c>
      <c r="HL355" s="298" t="str">
        <f t="shared" si="314"/>
        <v>-</v>
      </c>
      <c r="HM355" s="321">
        <v>1</v>
      </c>
      <c r="HO355" s="351" t="str">
        <f t="shared" si="316"/>
        <v>не выгружено A1</v>
      </c>
      <c r="HP355" s="351" t="str">
        <f t="shared" si="317"/>
        <v>не выгружено 00</v>
      </c>
      <c r="HQ355" s="351" t="str">
        <f t="shared" si="318"/>
        <v>не выгружено A1</v>
      </c>
      <c r="HR355" s="351" t="str">
        <f t="shared" si="319"/>
        <v>не выгружено A1</v>
      </c>
      <c r="HS355" s="351" t="b">
        <f t="shared" si="320"/>
        <v>0</v>
      </c>
      <c r="HT355" s="351" t="str">
        <f t="shared" si="321"/>
        <v>не выгружено A1</v>
      </c>
      <c r="HU355" s="351" t="str">
        <f t="shared" si="322"/>
        <v>не выгружено A1</v>
      </c>
      <c r="HV355" s="351" t="str">
        <f t="shared" si="323"/>
        <v>не выгружено A1</v>
      </c>
      <c r="HW355" s="351" t="str">
        <f t="shared" si="324"/>
        <v>не выгружено A1</v>
      </c>
      <c r="HX355" s="351" t="str">
        <f t="shared" si="325"/>
        <v>не выгружено A1</v>
      </c>
      <c r="HY355" s="364"/>
      <c r="HZ355" s="361" t="str">
        <f t="shared" si="326"/>
        <v>не выгружено</v>
      </c>
      <c r="IA355" s="361" t="str">
        <f t="shared" si="327"/>
        <v>A1</v>
      </c>
      <c r="IB355" s="361" t="str">
        <f t="shared" si="328"/>
        <v>не выгружено</v>
      </c>
      <c r="IC355" s="361" t="str">
        <f t="shared" si="329"/>
        <v>A1</v>
      </c>
      <c r="ID355" s="351" t="str">
        <f t="shared" si="330"/>
        <v>выгрузить A1</v>
      </c>
      <c r="IE355" s="346" t="s">
        <v>896</v>
      </c>
      <c r="IF355" s="356">
        <v>1</v>
      </c>
    </row>
    <row r="356" spans="1:287" s="27" customFormat="1" ht="15" customHeight="1">
      <c r="A356" s="15"/>
      <c r="B356" s="32"/>
      <c r="C356" s="32"/>
      <c r="D356" s="26"/>
      <c r="E356" s="26"/>
      <c r="F356" s="26"/>
      <c r="G356" s="26"/>
      <c r="H356" s="26"/>
      <c r="I356" s="26"/>
      <c r="J356" s="26"/>
      <c r="K356" s="26"/>
      <c r="L356" s="26"/>
      <c r="M356" s="26"/>
      <c r="N356" s="26"/>
      <c r="O356" s="26"/>
      <c r="P356" s="26"/>
      <c r="Q356" s="26"/>
      <c r="R356" s="26"/>
      <c r="S356" s="26"/>
      <c r="T356" s="26"/>
      <c r="U356" s="26"/>
      <c r="V356" s="26"/>
      <c r="W356" s="32"/>
      <c r="X356" s="32"/>
      <c r="Y356" s="32"/>
      <c r="Z356" s="32"/>
      <c r="AA356" s="32"/>
      <c r="AB356" s="32"/>
      <c r="AC356" s="32"/>
      <c r="AD356" s="26"/>
      <c r="AE356" s="32"/>
      <c r="AF356" s="32"/>
      <c r="AG356" s="32"/>
      <c r="AH356" s="32"/>
      <c r="AI356" s="32"/>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338"/>
      <c r="BK356" s="338"/>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338"/>
      <c r="CR356" s="338"/>
      <c r="CS356" s="338"/>
      <c r="CT356" s="326"/>
      <c r="CU356" s="219"/>
      <c r="CV356" s="26"/>
      <c r="CW356" s="26"/>
      <c r="CX356" s="26"/>
      <c r="CY356" s="26"/>
      <c r="CZ356" s="26"/>
      <c r="DA356" s="26"/>
      <c r="DB356" s="26"/>
      <c r="DC356" s="26"/>
      <c r="DD356" s="26"/>
      <c r="DE356" s="26"/>
      <c r="DF356" s="26"/>
      <c r="DG356" s="26"/>
      <c r="DH356" s="26"/>
      <c r="DI356" s="26"/>
      <c r="DJ356" s="26"/>
      <c r="DK356" s="26"/>
      <c r="DL356" s="26"/>
      <c r="DM356" s="219"/>
      <c r="DN356" s="26"/>
      <c r="DO356" s="26"/>
      <c r="DP356" s="26"/>
      <c r="DQ356" s="26"/>
      <c r="DR356" s="26"/>
      <c r="DS356" s="26"/>
      <c r="DT356" s="26"/>
      <c r="DU356" s="26"/>
      <c r="DV356" s="229"/>
      <c r="DW356" s="26"/>
      <c r="DX356" s="26"/>
      <c r="DY356" s="26"/>
      <c r="DZ356" s="26"/>
      <c r="EA356" s="26"/>
      <c r="EB356" s="26"/>
      <c r="EC356" s="26"/>
      <c r="ED356" s="26"/>
      <c r="EE356" s="229"/>
      <c r="EF356" s="26"/>
      <c r="EG356" s="26"/>
      <c r="EH356" s="26"/>
      <c r="EI356" s="26"/>
      <c r="EJ356" s="26"/>
      <c r="EK356" s="26"/>
      <c r="EL356" s="26"/>
      <c r="EM356" s="26"/>
      <c r="EN356" s="229"/>
      <c r="EO356" s="26"/>
      <c r="EP356" s="26"/>
      <c r="EQ356" s="26"/>
      <c r="ER356" s="26"/>
      <c r="ES356" s="26"/>
      <c r="ET356" s="26"/>
      <c r="EU356" s="26"/>
      <c r="EV356" s="26"/>
      <c r="EW356" s="229"/>
      <c r="EX356" s="26"/>
      <c r="EY356" s="26"/>
      <c r="EZ356" s="26"/>
      <c r="FA356" s="26"/>
      <c r="FB356" s="26"/>
      <c r="FC356" s="26"/>
      <c r="FD356" s="26"/>
      <c r="FE356" s="26"/>
      <c r="FF356" s="229"/>
      <c r="FG356" s="26"/>
      <c r="FH356" s="26"/>
      <c r="FI356" s="26"/>
      <c r="FJ356" s="26"/>
      <c r="FK356" s="26"/>
      <c r="FL356" s="26"/>
      <c r="FM356" s="26"/>
      <c r="FN356" s="26"/>
      <c r="FO356" s="219"/>
      <c r="FP356" s="26"/>
      <c r="FQ356" s="26"/>
      <c r="FR356" s="26"/>
      <c r="FS356" s="26"/>
      <c r="FT356" s="26"/>
      <c r="FU356" s="26"/>
      <c r="FV356" s="26"/>
      <c r="FW356" s="26"/>
      <c r="FX356" s="229"/>
      <c r="FY356" s="26"/>
      <c r="FZ356" s="26"/>
      <c r="GA356" s="26"/>
      <c r="GB356" s="26"/>
      <c r="GC356" s="26"/>
      <c r="GD356" s="26"/>
      <c r="GE356" s="26"/>
      <c r="GF356" s="26"/>
      <c r="GG356" s="229"/>
      <c r="GH356" s="26"/>
      <c r="GI356" s="26"/>
      <c r="GJ356" s="26"/>
      <c r="GK356" s="26"/>
      <c r="GL356" s="26"/>
      <c r="GM356" s="26"/>
      <c r="GN356" s="26"/>
      <c r="GO356" s="26"/>
      <c r="GP356" s="229"/>
      <c r="GQ356" s="229"/>
      <c r="GR356" s="229"/>
      <c r="GS356" s="229"/>
      <c r="GT356" s="229"/>
      <c r="GU356" s="229"/>
      <c r="GV356" s="229"/>
      <c r="GW356" s="229"/>
      <c r="GX356" s="229"/>
      <c r="GY356" s="229"/>
      <c r="GZ356" s="229"/>
      <c r="HA356" s="143">
        <f t="shared" si="307"/>
        <v>0</v>
      </c>
      <c r="HB356" s="44">
        <f t="shared" si="308"/>
        <v>0</v>
      </c>
      <c r="HC356" s="44">
        <f t="shared" si="332"/>
        <v>0</v>
      </c>
      <c r="HD356" s="44">
        <f t="shared" si="309"/>
        <v>0</v>
      </c>
      <c r="HE356" s="44">
        <f t="shared" si="310"/>
        <v>0</v>
      </c>
      <c r="HF356" s="44"/>
      <c r="HG356" s="26"/>
      <c r="HH356" s="262"/>
      <c r="HI356" s="14" t="str">
        <f t="shared" si="311"/>
        <v>не выпущено</v>
      </c>
      <c r="HJ356" s="41" t="str">
        <f t="shared" si="312"/>
        <v>-</v>
      </c>
      <c r="HK356" s="267" t="str">
        <f t="shared" si="313"/>
        <v>-</v>
      </c>
      <c r="HL356" s="268" t="str">
        <f t="shared" si="314"/>
        <v>-</v>
      </c>
      <c r="HM356" s="320">
        <v>1</v>
      </c>
      <c r="HN356"/>
      <c r="HO356" s="351" t="str">
        <f t="shared" si="316"/>
        <v>---/---</v>
      </c>
      <c r="HP356" s="351" t="str">
        <f t="shared" si="317"/>
        <v>---/---</v>
      </c>
      <c r="HQ356" s="351" t="str">
        <f t="shared" si="318"/>
        <v>---/---</v>
      </c>
      <c r="HR356" s="351" t="str">
        <f t="shared" si="319"/>
        <v>---/---</v>
      </c>
      <c r="HS356" s="351" t="b">
        <f t="shared" si="320"/>
        <v>0</v>
      </c>
      <c r="HT356" s="351" t="str">
        <f t="shared" si="321"/>
        <v>---/---</v>
      </c>
      <c r="HU356" s="351" t="str">
        <f t="shared" si="322"/>
        <v>---/---</v>
      </c>
      <c r="HV356" s="351" t="str">
        <f t="shared" si="323"/>
        <v>---/---</v>
      </c>
      <c r="HW356" s="351" t="str">
        <f t="shared" si="324"/>
        <v>---/---</v>
      </c>
      <c r="HX356" s="351" t="str">
        <f t="shared" si="325"/>
        <v>---/---</v>
      </c>
      <c r="HY356" s="364"/>
      <c r="HZ356" s="361" t="str">
        <f t="shared" si="326"/>
        <v>---/---</v>
      </c>
      <c r="IA356" s="361" t="str">
        <f t="shared" si="327"/>
        <v>---/---</v>
      </c>
      <c r="IB356" s="361" t="str">
        <f t="shared" si="328"/>
        <v>---/---</v>
      </c>
      <c r="IC356" s="361" t="str">
        <f t="shared" si="329"/>
        <v>---/---</v>
      </c>
      <c r="ID356" s="351" t="str">
        <f t="shared" si="330"/>
        <v>---/---</v>
      </c>
      <c r="IE356" s="351" t="s">
        <v>897</v>
      </c>
      <c r="IF356" s="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row>
    <row r="357" spans="1:287" s="1" customFormat="1" ht="42.75" customHeight="1">
      <c r="A357" s="15"/>
      <c r="B357" s="31" t="s">
        <v>164</v>
      </c>
      <c r="C357" s="31" t="s">
        <v>165</v>
      </c>
      <c r="D357" s="14"/>
      <c r="E357" s="14"/>
      <c r="F357" s="14"/>
      <c r="G357" s="14"/>
      <c r="H357" s="14" t="s">
        <v>723</v>
      </c>
      <c r="I357" s="14" t="s">
        <v>724</v>
      </c>
      <c r="J357" s="14"/>
      <c r="K357" s="14"/>
      <c r="L357" s="14"/>
      <c r="M357" s="14"/>
      <c r="N357" s="14"/>
      <c r="O357" s="14"/>
      <c r="P357" s="14" t="s">
        <v>413</v>
      </c>
      <c r="Q357" s="14" t="s">
        <v>414</v>
      </c>
      <c r="R357" s="14" t="s">
        <v>212</v>
      </c>
      <c r="S357" s="14" t="s">
        <v>397</v>
      </c>
      <c r="T357" s="14" t="s">
        <v>398</v>
      </c>
      <c r="U357" s="14" t="s">
        <v>166</v>
      </c>
      <c r="V357" s="14"/>
      <c r="W357" s="31"/>
      <c r="X357" s="31"/>
      <c r="Y357" s="31"/>
      <c r="Z357" s="14"/>
      <c r="AA357" s="14"/>
      <c r="AB357" s="14"/>
      <c r="AC357" s="31"/>
      <c r="AD357" s="14"/>
      <c r="AE357" s="31">
        <v>3</v>
      </c>
      <c r="AF357" s="31" t="s">
        <v>200</v>
      </c>
      <c r="AG357" s="31" t="s">
        <v>173</v>
      </c>
      <c r="AH357" s="31" t="s">
        <v>164</v>
      </c>
      <c r="AI357" s="31" t="s">
        <v>198</v>
      </c>
      <c r="AJ357" s="14"/>
      <c r="AK357" s="14"/>
      <c r="AL357" s="14" t="s">
        <v>127</v>
      </c>
      <c r="AM357" s="14"/>
      <c r="AN357" s="14" t="s">
        <v>175</v>
      </c>
      <c r="AO357" s="14" t="str">
        <f>CONCATENATE("0055-",B357,"-",C357,"-","4",".",AE357,".",AF357,".",AG357,".",AH357,"-",AL357,".",AN357,"-",AI357)</f>
        <v>0055-CPC-GA1-4.3.0.00.CPC-ATH1.RD-0002</v>
      </c>
      <c r="AP357" s="14" t="str">
        <f>CONCATENATE("0055-",B357,"-",C357,"-","4",".",AE357,".",AF357,".",AG357,".",AH357,"-",AL357,"-",AN357,"-",AI357,"_",BD357,"_",U357)</f>
        <v>0055-CPC-GA1-4.3.0.00.CPC-ATH1-RD-0002_-_ER</v>
      </c>
      <c r="AQ357" s="301" t="s">
        <v>358</v>
      </c>
      <c r="AR357" s="301" t="s">
        <v>363</v>
      </c>
      <c r="AS357" s="21"/>
      <c r="AT357" s="21"/>
      <c r="AU357" s="21" t="s">
        <v>349</v>
      </c>
      <c r="AV357" s="21" t="s">
        <v>365</v>
      </c>
      <c r="AW357" s="21" t="str">
        <f>CONCATENATE(AQ357," ",AS357,CHAR(10),W357,CHAR(10),AU357)</f>
        <v>Operator console 
List of drawings</v>
      </c>
      <c r="AX357" s="21" t="str">
        <f>CONCATENATE(AR357," ",AT357,CHAR(10),W357,CHAR(10),AV357)</f>
        <v>Пульт оператора 
Ведомость документов</v>
      </c>
      <c r="AY357" s="14"/>
      <c r="AZ357" s="14"/>
      <c r="BA357" s="14" t="s">
        <v>600</v>
      </c>
      <c r="BB357" s="14" t="str">
        <f t="shared" si="331"/>
        <v>-</v>
      </c>
      <c r="BC357" s="14" t="s">
        <v>239</v>
      </c>
      <c r="BD357" s="14" t="str">
        <f>BB357</f>
        <v>-</v>
      </c>
      <c r="BE357" s="14"/>
      <c r="BF357" s="14"/>
      <c r="BG357" s="20"/>
      <c r="BH357" s="14"/>
      <c r="BI357" s="14"/>
      <c r="BJ357" s="336">
        <v>44088</v>
      </c>
      <c r="BK357" s="336">
        <f ca="1">IF(BM357&gt;0,BL357,IF(BJ357&lt;TODAY(),WORKDAY(TODAY(),10),BJ357))</f>
        <v>44117</v>
      </c>
      <c r="BL357" s="41"/>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336">
        <f>WORKDAY(BJ357,10)</f>
        <v>44102</v>
      </c>
      <c r="CR357" s="336" t="str">
        <f>IF(BM357&gt;0,WORKDAY(BK357,20),"-")</f>
        <v>-</v>
      </c>
      <c r="CS357" s="336"/>
      <c r="CT357" s="325"/>
      <c r="CU357" s="143"/>
      <c r="CV357" s="41">
        <f>WORKDAY(CQ357,10)</f>
        <v>44116</v>
      </c>
      <c r="CW357" s="41" t="str">
        <f>IF(CT357&gt;0,WORKDAY(CR357,10),"-")</f>
        <v>-</v>
      </c>
      <c r="CX357" s="14"/>
      <c r="CY357" s="14"/>
      <c r="CZ357" s="41" t="str">
        <f>IF(CY357&gt;0,WORKDAY(CV357,10),"-")</f>
        <v>-</v>
      </c>
      <c r="DA357" s="41" t="str">
        <f>IF(CY357&gt;0,WORKDAY(CW357,10),"-")</f>
        <v>-</v>
      </c>
      <c r="DB357" s="14"/>
      <c r="DC357" s="14"/>
      <c r="DD357" s="143"/>
      <c r="DE357" s="41" t="str">
        <f>IF(DC357&gt;0,WORKDAY(CZ357,10),"-")</f>
        <v>-</v>
      </c>
      <c r="DF357" s="41" t="str">
        <f>IF(DC357&gt;0,WORKDAY(DA357,10),"-")</f>
        <v>-</v>
      </c>
      <c r="DG357" s="14"/>
      <c r="DH357" s="14"/>
      <c r="DI357" s="41" t="str">
        <f>IF(DH357&gt;0,WORKDAY(DE357,10),"-")</f>
        <v>-</v>
      </c>
      <c r="DJ357" s="41" t="str">
        <f>IF(DH357&gt;0,WORKDAY(DF357,10),"-")</f>
        <v>-</v>
      </c>
      <c r="DK357" s="14"/>
      <c r="DL357" s="14"/>
      <c r="DM357" s="143"/>
      <c r="DN357" s="41" t="str">
        <f>IF(DL357&gt;0,WORKDAY(DI357,10),"-")</f>
        <v>-</v>
      </c>
      <c r="DO357" s="41" t="str">
        <f>IF(DL357&gt;0,WORKDAY(DJ357,10),"-")</f>
        <v>-</v>
      </c>
      <c r="DP357" s="14"/>
      <c r="DQ357" s="14"/>
      <c r="DR357" s="41" t="str">
        <f>IF(DQ357&gt;0,WORKDAY(DN357,10),"-")</f>
        <v>-</v>
      </c>
      <c r="DS357" s="41" t="str">
        <f>IF(DQ357&gt;0,WORKDAY(DO357,10),"-")</f>
        <v>-</v>
      </c>
      <c r="DT357" s="14"/>
      <c r="DU357" s="14"/>
      <c r="DV357" s="295"/>
      <c r="DW357" s="41" t="str">
        <f>IF(DU357&gt;0,WORKDAY(DR357,10),"-")</f>
        <v>-</v>
      </c>
      <c r="DX357" s="41" t="str">
        <f>IF(DU357&gt;0,WORKDAY(DS357,10),"-")</f>
        <v>-</v>
      </c>
      <c r="DY357" s="14"/>
      <c r="DZ357" s="14"/>
      <c r="EA357" s="41" t="str">
        <f>IF(DZ357&gt;0,WORKDAY(DW357,10),"-")</f>
        <v>-</v>
      </c>
      <c r="EB357" s="41" t="str">
        <f>IF(DZ357&gt;0,WORKDAY(DX357,10),"-")</f>
        <v>-</v>
      </c>
      <c r="EC357" s="14"/>
      <c r="ED357" s="14"/>
      <c r="EE357" s="295"/>
      <c r="EF357" s="41" t="str">
        <f>IF(ED357&gt;0,WORKDAY(EA357,10),"-")</f>
        <v>-</v>
      </c>
      <c r="EG357" s="41" t="str">
        <f>IF(ED357&gt;0,WORKDAY(EB357,10),"-")</f>
        <v>-</v>
      </c>
      <c r="EH357" s="14"/>
      <c r="EI357" s="14"/>
      <c r="EJ357" s="41" t="str">
        <f>IF(EI357&gt;0,WORKDAY(EF357,10),"-")</f>
        <v>-</v>
      </c>
      <c r="EK357" s="41" t="str">
        <f>IF(EI357&gt;0,WORKDAY(EG357,10),"-")</f>
        <v>-</v>
      </c>
      <c r="EL357" s="14"/>
      <c r="EM357" s="14"/>
      <c r="EN357" s="295"/>
      <c r="EO357" s="41" t="str">
        <f>IF(EM357&gt;0,WORKDAY(EJ357,10),"-")</f>
        <v>-</v>
      </c>
      <c r="EP357" s="41" t="str">
        <f>IF(EM357&gt;0,WORKDAY(EK357,10),"-")</f>
        <v>-</v>
      </c>
      <c r="EQ357" s="14"/>
      <c r="ER357" s="14"/>
      <c r="ES357" s="41" t="str">
        <f>IF(ER357&gt;0,WORKDAY(EO357,10),"-")</f>
        <v>-</v>
      </c>
      <c r="ET357" s="41" t="str">
        <f>IF(ER357&gt;0,WORKDAY(EP357,10),"-")</f>
        <v>-</v>
      </c>
      <c r="EU357" s="14"/>
      <c r="EV357" s="14"/>
      <c r="EW357" s="295"/>
      <c r="EX357" s="41" t="str">
        <f>IF(EV357&gt;0,WORKDAY(ES357,10),"-")</f>
        <v>-</v>
      </c>
      <c r="EY357" s="41" t="str">
        <f>IF(EV357&gt;0,WORKDAY(ET357,10),"-")</f>
        <v>-</v>
      </c>
      <c r="EZ357" s="14"/>
      <c r="FA357" s="14"/>
      <c r="FB357" s="41" t="str">
        <f>IF(FA357&gt;0,WORKDAY(EX357,10),"-")</f>
        <v>-</v>
      </c>
      <c r="FC357" s="41" t="str">
        <f>IF(FA357&gt;0,WORKDAY(EY357,10),"-")</f>
        <v>-</v>
      </c>
      <c r="FD357" s="14"/>
      <c r="FE357" s="14"/>
      <c r="FF357" s="295"/>
      <c r="FG357" s="41">
        <v>43574</v>
      </c>
      <c r="FH357" s="41">
        <f ca="1">IF(BK357&gt;0,IF(DH357&gt;0,WORKDAY(DG357,20),IF(CY357&gt;0,WORKDAY(CX357,30),IF(CT357&gt;0,WORKDAY(CS357,40),FG357))),"-")</f>
        <v>43574</v>
      </c>
      <c r="FI357" s="14"/>
      <c r="FJ357" s="14"/>
      <c r="FK357" s="41" t="str">
        <f>IF(FJ357&gt;0,WORKDAY(FG357,10),"-")</f>
        <v>-</v>
      </c>
      <c r="FL357" s="41" t="str">
        <f>IF(FJ357&gt;0,WORKDAY(FH357,10),"-")</f>
        <v>-</v>
      </c>
      <c r="FM357" s="14"/>
      <c r="FN357" s="14"/>
      <c r="FO357" s="143"/>
      <c r="FP357" s="41">
        <v>43574</v>
      </c>
      <c r="FQ357" s="41" t="str">
        <f>IF(BT357&gt;0,IF(DQ357&gt;0,WORKDAY(DP357,20),IF(DH357&gt;0,WORKDAY(DG357,30),IF(DC357&gt;0,WORKDAY(DB357,40),FP357))),"-")</f>
        <v>-</v>
      </c>
      <c r="FR357" s="14"/>
      <c r="FS357" s="14"/>
      <c r="FT357" s="41" t="str">
        <f>IF(FS357&gt;0,WORKDAY(FP357,10),"-")</f>
        <v>-</v>
      </c>
      <c r="FU357" s="41" t="str">
        <f>IF(FS357&gt;0,WORKDAY(FQ357,10),"-")</f>
        <v>-</v>
      </c>
      <c r="FV357" s="14"/>
      <c r="FW357" s="14"/>
      <c r="FX357" s="295"/>
      <c r="FY357" s="41">
        <v>43574</v>
      </c>
      <c r="FZ357" s="41" t="str">
        <f>IF(CC357&gt;0,IF(DZ357&gt;0,WORKDAY(DY357,20),IF(DQ357&gt;0,WORKDAY(DP357,30),IF(DL357&gt;0,WORKDAY(DK357,40),FY357))),"-")</f>
        <v>-</v>
      </c>
      <c r="GA357" s="14"/>
      <c r="GB357" s="14"/>
      <c r="GC357" s="41" t="str">
        <f>IF(GB357&gt;0,WORKDAY(FY357,10),"-")</f>
        <v>-</v>
      </c>
      <c r="GD357" s="41" t="str">
        <f>IF(GB357&gt;0,WORKDAY(FZ357,10),"-")</f>
        <v>-</v>
      </c>
      <c r="GE357" s="14"/>
      <c r="GF357" s="14"/>
      <c r="GG357" s="295"/>
      <c r="GH357" s="41"/>
      <c r="GI357" s="41"/>
      <c r="GJ357" s="14"/>
      <c r="GK357" s="14"/>
      <c r="GL357" s="41" t="str">
        <f>IF(GK357&gt;0,WORKDAY(GH357,10),"-")</f>
        <v>-</v>
      </c>
      <c r="GM357" s="41" t="str">
        <f>IF(GK357&gt;0,WORKDAY(GI357,10),"-")</f>
        <v>-</v>
      </c>
      <c r="GN357" s="14"/>
      <c r="GO357" s="14"/>
      <c r="GP357" s="295"/>
      <c r="GQ357" s="295"/>
      <c r="GR357" s="295"/>
      <c r="GS357" s="295"/>
      <c r="GT357" s="295"/>
      <c r="GU357" s="295"/>
      <c r="GV357" s="295"/>
      <c r="GW357" s="295"/>
      <c r="GX357" s="295"/>
      <c r="GY357" s="295"/>
      <c r="GZ357" s="295"/>
      <c r="HA357" s="143">
        <f t="shared" ca="1" si="307"/>
        <v>1</v>
      </c>
      <c r="HB357" s="44">
        <f t="shared" si="308"/>
        <v>0</v>
      </c>
      <c r="HC357" s="44">
        <f t="shared" ca="1" si="332"/>
        <v>2.5125628140703518E-3</v>
      </c>
      <c r="HD357" s="44">
        <f t="shared" si="309"/>
        <v>0</v>
      </c>
      <c r="HE357" s="44">
        <f t="shared" ca="1" si="310"/>
        <v>4.0650406504065045E-3</v>
      </c>
      <c r="HF357" s="44"/>
      <c r="HG357" s="44"/>
      <c r="HH357" s="261"/>
      <c r="HI357" s="14" t="str">
        <f t="shared" si="311"/>
        <v>не выпущено</v>
      </c>
      <c r="HJ357" s="41" t="str">
        <f t="shared" si="312"/>
        <v>-</v>
      </c>
      <c r="HK357" s="267" t="str">
        <f t="shared" si="313"/>
        <v>-</v>
      </c>
      <c r="HL357" s="298" t="str">
        <f t="shared" si="314"/>
        <v>-</v>
      </c>
      <c r="HM357" s="321">
        <v>1</v>
      </c>
      <c r="HO357" s="351" t="str">
        <f t="shared" si="316"/>
        <v>не выгружено A1</v>
      </c>
      <c r="HP357" s="351" t="str">
        <f t="shared" si="317"/>
        <v>не выгружено 00</v>
      </c>
      <c r="HQ357" s="351" t="str">
        <f t="shared" si="318"/>
        <v>не выгружено A1</v>
      </c>
      <c r="HR357" s="351" t="str">
        <f t="shared" si="319"/>
        <v>не выгружено A1</v>
      </c>
      <c r="HS357" s="351" t="b">
        <f t="shared" si="320"/>
        <v>0</v>
      </c>
      <c r="HT357" s="351" t="str">
        <f t="shared" si="321"/>
        <v>не выгружено A1</v>
      </c>
      <c r="HU357" s="351" t="str">
        <f t="shared" si="322"/>
        <v>не выгружено A1</v>
      </c>
      <c r="HV357" s="351" t="str">
        <f t="shared" si="323"/>
        <v>не выгружено A1</v>
      </c>
      <c r="HW357" s="351" t="str">
        <f t="shared" si="324"/>
        <v>не выгружено A1</v>
      </c>
      <c r="HX357" s="351" t="str">
        <f t="shared" si="325"/>
        <v>не выгружено A1</v>
      </c>
      <c r="HY357" s="364"/>
      <c r="HZ357" s="361" t="str">
        <f t="shared" si="326"/>
        <v>не выгружено</v>
      </c>
      <c r="IA357" s="361" t="str">
        <f t="shared" si="327"/>
        <v>A1</v>
      </c>
      <c r="IB357" s="361" t="str">
        <f t="shared" si="328"/>
        <v>не выгружено</v>
      </c>
      <c r="IC357" s="361" t="str">
        <f t="shared" si="329"/>
        <v>A1</v>
      </c>
      <c r="ID357" s="351" t="str">
        <f t="shared" si="330"/>
        <v>выгрузить A1</v>
      </c>
      <c r="IE357" s="346" t="s">
        <v>896</v>
      </c>
      <c r="IF357" s="356">
        <v>1</v>
      </c>
    </row>
    <row r="358" spans="1:287" s="1" customFormat="1" ht="42.75" customHeight="1">
      <c r="A358" s="15"/>
      <c r="B358" s="31" t="s">
        <v>164</v>
      </c>
      <c r="C358" s="31" t="s">
        <v>165</v>
      </c>
      <c r="D358" s="14"/>
      <c r="E358" s="14"/>
      <c r="F358" s="14"/>
      <c r="G358" s="14"/>
      <c r="H358" s="14" t="s">
        <v>723</v>
      </c>
      <c r="I358" s="14" t="s">
        <v>724</v>
      </c>
      <c r="J358" s="14"/>
      <c r="K358" s="14"/>
      <c r="L358" s="14"/>
      <c r="M358" s="14"/>
      <c r="N358" s="14"/>
      <c r="O358" s="14"/>
      <c r="P358" s="14" t="s">
        <v>413</v>
      </c>
      <c r="Q358" s="14" t="s">
        <v>414</v>
      </c>
      <c r="R358" s="14" t="s">
        <v>212</v>
      </c>
      <c r="S358" s="14" t="s">
        <v>397</v>
      </c>
      <c r="T358" s="14" t="s">
        <v>398</v>
      </c>
      <c r="U358" s="14" t="s">
        <v>166</v>
      </c>
      <c r="V358" s="14"/>
      <c r="W358" s="31"/>
      <c r="X358" s="31"/>
      <c r="Y358" s="31"/>
      <c r="Z358" s="14"/>
      <c r="AA358" s="14"/>
      <c r="AB358" s="14"/>
      <c r="AC358" s="31"/>
      <c r="AD358" s="14"/>
      <c r="AE358" s="31">
        <v>3</v>
      </c>
      <c r="AF358" s="31" t="s">
        <v>200</v>
      </c>
      <c r="AG358" s="31" t="s">
        <v>173</v>
      </c>
      <c r="AH358" s="31" t="s">
        <v>164</v>
      </c>
      <c r="AI358" s="31" t="s">
        <v>198</v>
      </c>
      <c r="AJ358" s="14"/>
      <c r="AK358" s="14"/>
      <c r="AL358" s="14" t="s">
        <v>127</v>
      </c>
      <c r="AM358" s="14"/>
      <c r="AN358" s="14" t="s">
        <v>176</v>
      </c>
      <c r="AO358" s="14" t="str">
        <f>CONCATENATE("0055-",B358,"-",C358,"-","4",".",AE358,".",AF358,".",AG358,".",AH358,"-",AL358,".",AN358,"-",AI358)</f>
        <v>0055-CPC-GA1-4.3.0.00.CPC-ATH1.SP-0002</v>
      </c>
      <c r="AP358" s="14" t="str">
        <f>CONCATENATE("0055-",B358,"-",C358,"-","4",".",AE358,".",AF358,".",AG358,".",AH358,"-",AL358,"-",AN358,"-",AI358,"_",BD358,"_",U358)</f>
        <v>0055-CPC-GA1-4.3.0.00.CPC-ATH1-SP-0002_-_ER</v>
      </c>
      <c r="AQ358" s="301" t="s">
        <v>358</v>
      </c>
      <c r="AR358" s="301" t="s">
        <v>363</v>
      </c>
      <c r="AS358" s="21"/>
      <c r="AT358" s="21"/>
      <c r="AU358" s="21" t="s">
        <v>350</v>
      </c>
      <c r="AV358" s="21" t="s">
        <v>366</v>
      </c>
      <c r="AW358" s="21" t="str">
        <f>CONCATENATE(AQ358," ",AS358,CHAR(10),W358,CHAR(10),AU358)</f>
        <v>Operator console 
List of elements</v>
      </c>
      <c r="AX358" s="21" t="str">
        <f>CONCATENATE(AR358," ",AT358,CHAR(10),W358,CHAR(10),AV358)</f>
        <v>Пульт оператора 
Перечень элементов</v>
      </c>
      <c r="AY358" s="14"/>
      <c r="AZ358" s="14"/>
      <c r="BA358" s="14" t="s">
        <v>600</v>
      </c>
      <c r="BB358" s="14" t="str">
        <f t="shared" si="331"/>
        <v>-</v>
      </c>
      <c r="BC358" s="14" t="s">
        <v>239</v>
      </c>
      <c r="BD358" s="14" t="str">
        <f>BB358</f>
        <v>-</v>
      </c>
      <c r="BE358" s="14"/>
      <c r="BF358" s="14"/>
      <c r="BG358" s="20"/>
      <c r="BH358" s="14"/>
      <c r="BI358" s="14"/>
      <c r="BJ358" s="336">
        <v>44088</v>
      </c>
      <c r="BK358" s="336">
        <f ca="1">IF(BM358&gt;0,BL358,IF(BJ358&lt;TODAY(),WORKDAY(TODAY(),10),BJ358))</f>
        <v>44117</v>
      </c>
      <c r="BL358" s="41"/>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336">
        <f>WORKDAY(BJ358,10)</f>
        <v>44102</v>
      </c>
      <c r="CR358" s="336" t="str">
        <f>IF(BM358&gt;0,WORKDAY(BK358,20),"-")</f>
        <v>-</v>
      </c>
      <c r="CS358" s="336"/>
      <c r="CT358" s="325"/>
      <c r="CU358" s="143"/>
      <c r="CV358" s="41">
        <f>WORKDAY(CQ358,10)</f>
        <v>44116</v>
      </c>
      <c r="CW358" s="41" t="str">
        <f>IF(CT358&gt;0,WORKDAY(CR358,10),"-")</f>
        <v>-</v>
      </c>
      <c r="CX358" s="14"/>
      <c r="CY358" s="14"/>
      <c r="CZ358" s="41" t="str">
        <f>IF(CY358&gt;0,WORKDAY(CV358,10),"-")</f>
        <v>-</v>
      </c>
      <c r="DA358" s="41" t="str">
        <f>IF(CY358&gt;0,WORKDAY(CW358,10),"-")</f>
        <v>-</v>
      </c>
      <c r="DB358" s="14"/>
      <c r="DC358" s="14"/>
      <c r="DD358" s="143"/>
      <c r="DE358" s="41" t="str">
        <f>IF(DC358&gt;0,WORKDAY(CZ358,10),"-")</f>
        <v>-</v>
      </c>
      <c r="DF358" s="41" t="str">
        <f>IF(DC358&gt;0,WORKDAY(DA358,10),"-")</f>
        <v>-</v>
      </c>
      <c r="DG358" s="14"/>
      <c r="DH358" s="14"/>
      <c r="DI358" s="41" t="str">
        <f>IF(DH358&gt;0,WORKDAY(DE358,10),"-")</f>
        <v>-</v>
      </c>
      <c r="DJ358" s="41" t="str">
        <f>IF(DH358&gt;0,WORKDAY(DF358,10),"-")</f>
        <v>-</v>
      </c>
      <c r="DK358" s="14"/>
      <c r="DL358" s="14"/>
      <c r="DM358" s="143"/>
      <c r="DN358" s="41" t="str">
        <f>IF(DL358&gt;0,WORKDAY(DI358,10),"-")</f>
        <v>-</v>
      </c>
      <c r="DO358" s="41" t="str">
        <f>IF(DL358&gt;0,WORKDAY(DJ358,10),"-")</f>
        <v>-</v>
      </c>
      <c r="DP358" s="14"/>
      <c r="DQ358" s="14"/>
      <c r="DR358" s="41" t="str">
        <f>IF(DQ358&gt;0,WORKDAY(DN358,10),"-")</f>
        <v>-</v>
      </c>
      <c r="DS358" s="41" t="str">
        <f>IF(DQ358&gt;0,WORKDAY(DO358,10),"-")</f>
        <v>-</v>
      </c>
      <c r="DT358" s="14"/>
      <c r="DU358" s="14"/>
      <c r="DV358" s="295"/>
      <c r="DW358" s="41" t="str">
        <f>IF(DU358&gt;0,WORKDAY(DR358,10),"-")</f>
        <v>-</v>
      </c>
      <c r="DX358" s="41" t="str">
        <f>IF(DU358&gt;0,WORKDAY(DS358,10),"-")</f>
        <v>-</v>
      </c>
      <c r="DY358" s="14"/>
      <c r="DZ358" s="14"/>
      <c r="EA358" s="41" t="str">
        <f>IF(DZ358&gt;0,WORKDAY(DW358,10),"-")</f>
        <v>-</v>
      </c>
      <c r="EB358" s="41" t="str">
        <f>IF(DZ358&gt;0,WORKDAY(DX358,10),"-")</f>
        <v>-</v>
      </c>
      <c r="EC358" s="14"/>
      <c r="ED358" s="14"/>
      <c r="EE358" s="295"/>
      <c r="EF358" s="41" t="str">
        <f>IF(ED358&gt;0,WORKDAY(EA358,10),"-")</f>
        <v>-</v>
      </c>
      <c r="EG358" s="41" t="str">
        <f>IF(ED358&gt;0,WORKDAY(EB358,10),"-")</f>
        <v>-</v>
      </c>
      <c r="EH358" s="14"/>
      <c r="EI358" s="14"/>
      <c r="EJ358" s="41" t="str">
        <f>IF(EI358&gt;0,WORKDAY(EF358,10),"-")</f>
        <v>-</v>
      </c>
      <c r="EK358" s="41" t="str">
        <f>IF(EI358&gt;0,WORKDAY(EG358,10),"-")</f>
        <v>-</v>
      </c>
      <c r="EL358" s="14"/>
      <c r="EM358" s="14"/>
      <c r="EN358" s="295"/>
      <c r="EO358" s="41" t="str">
        <f>IF(EM358&gt;0,WORKDAY(EJ358,10),"-")</f>
        <v>-</v>
      </c>
      <c r="EP358" s="41" t="str">
        <f>IF(EM358&gt;0,WORKDAY(EK358,10),"-")</f>
        <v>-</v>
      </c>
      <c r="EQ358" s="14"/>
      <c r="ER358" s="14"/>
      <c r="ES358" s="41" t="str">
        <f>IF(ER358&gt;0,WORKDAY(EO358,10),"-")</f>
        <v>-</v>
      </c>
      <c r="ET358" s="41" t="str">
        <f>IF(ER358&gt;0,WORKDAY(EP358,10),"-")</f>
        <v>-</v>
      </c>
      <c r="EU358" s="14"/>
      <c r="EV358" s="14"/>
      <c r="EW358" s="295"/>
      <c r="EX358" s="41" t="str">
        <f>IF(EV358&gt;0,WORKDAY(ES358,10),"-")</f>
        <v>-</v>
      </c>
      <c r="EY358" s="41" t="str">
        <f>IF(EV358&gt;0,WORKDAY(ET358,10),"-")</f>
        <v>-</v>
      </c>
      <c r="EZ358" s="14"/>
      <c r="FA358" s="14"/>
      <c r="FB358" s="41" t="str">
        <f>IF(FA358&gt;0,WORKDAY(EX358,10),"-")</f>
        <v>-</v>
      </c>
      <c r="FC358" s="41" t="str">
        <f>IF(FA358&gt;0,WORKDAY(EY358,10),"-")</f>
        <v>-</v>
      </c>
      <c r="FD358" s="14"/>
      <c r="FE358" s="14"/>
      <c r="FF358" s="295"/>
      <c r="FG358" s="41">
        <v>43574</v>
      </c>
      <c r="FH358" s="41">
        <f ca="1">IF(BK358&gt;0,IF(DH358&gt;0,WORKDAY(DG358,20),IF(CY358&gt;0,WORKDAY(CX358,30),IF(CT358&gt;0,WORKDAY(CS358,40),FG358))),"-")</f>
        <v>43574</v>
      </c>
      <c r="FI358" s="14"/>
      <c r="FJ358" s="14"/>
      <c r="FK358" s="41" t="str">
        <f>IF(FJ358&gt;0,WORKDAY(FG358,10),"-")</f>
        <v>-</v>
      </c>
      <c r="FL358" s="41" t="str">
        <f>IF(FJ358&gt;0,WORKDAY(FH358,10),"-")</f>
        <v>-</v>
      </c>
      <c r="FM358" s="14"/>
      <c r="FN358" s="14"/>
      <c r="FO358" s="143"/>
      <c r="FP358" s="41">
        <v>43574</v>
      </c>
      <c r="FQ358" s="41" t="str">
        <f>IF(BT358&gt;0,IF(DQ358&gt;0,WORKDAY(DP358,20),IF(DH358&gt;0,WORKDAY(DG358,30),IF(DC358&gt;0,WORKDAY(DB358,40),FP358))),"-")</f>
        <v>-</v>
      </c>
      <c r="FR358" s="14"/>
      <c r="FS358" s="14"/>
      <c r="FT358" s="41" t="str">
        <f>IF(FS358&gt;0,WORKDAY(FP358,10),"-")</f>
        <v>-</v>
      </c>
      <c r="FU358" s="41" t="str">
        <f>IF(FS358&gt;0,WORKDAY(FQ358,10),"-")</f>
        <v>-</v>
      </c>
      <c r="FV358" s="14"/>
      <c r="FW358" s="14"/>
      <c r="FX358" s="295"/>
      <c r="FY358" s="41">
        <v>43574</v>
      </c>
      <c r="FZ358" s="41" t="str">
        <f>IF(CC358&gt;0,IF(DZ358&gt;0,WORKDAY(DY358,20),IF(DQ358&gt;0,WORKDAY(DP358,30),IF(DL358&gt;0,WORKDAY(DK358,40),FY358))),"-")</f>
        <v>-</v>
      </c>
      <c r="GA358" s="14"/>
      <c r="GB358" s="14"/>
      <c r="GC358" s="41" t="str">
        <f>IF(GB358&gt;0,WORKDAY(FY358,10),"-")</f>
        <v>-</v>
      </c>
      <c r="GD358" s="41" t="str">
        <f>IF(GB358&gt;0,WORKDAY(FZ358,10),"-")</f>
        <v>-</v>
      </c>
      <c r="GE358" s="14"/>
      <c r="GF358" s="14"/>
      <c r="GG358" s="295"/>
      <c r="GH358" s="41"/>
      <c r="GI358" s="41"/>
      <c r="GJ358" s="14"/>
      <c r="GK358" s="14"/>
      <c r="GL358" s="41" t="str">
        <f>IF(GK358&gt;0,WORKDAY(GH358,10),"-")</f>
        <v>-</v>
      </c>
      <c r="GM358" s="41" t="str">
        <f>IF(GK358&gt;0,WORKDAY(GI358,10),"-")</f>
        <v>-</v>
      </c>
      <c r="GN358" s="14"/>
      <c r="GO358" s="14"/>
      <c r="GP358" s="295"/>
      <c r="GQ358" s="295"/>
      <c r="GR358" s="295"/>
      <c r="GS358" s="295"/>
      <c r="GT358" s="295"/>
      <c r="GU358" s="295"/>
      <c r="GV358" s="295"/>
      <c r="GW358" s="295"/>
      <c r="GX358" s="295"/>
      <c r="GY358" s="295"/>
      <c r="GZ358" s="295"/>
      <c r="HA358" s="143">
        <f t="shared" ca="1" si="307"/>
        <v>1</v>
      </c>
      <c r="HB358" s="44">
        <f t="shared" si="308"/>
        <v>0</v>
      </c>
      <c r="HC358" s="44">
        <f t="shared" ca="1" si="332"/>
        <v>2.5125628140703518E-3</v>
      </c>
      <c r="HD358" s="44">
        <f t="shared" si="309"/>
        <v>0</v>
      </c>
      <c r="HE358" s="44">
        <f t="shared" ca="1" si="310"/>
        <v>4.0650406504065045E-3</v>
      </c>
      <c r="HF358" s="44"/>
      <c r="HG358" s="44"/>
      <c r="HH358" s="261"/>
      <c r="HI358" s="14" t="str">
        <f t="shared" si="311"/>
        <v>не выпущено</v>
      </c>
      <c r="HJ358" s="41" t="str">
        <f t="shared" si="312"/>
        <v>-</v>
      </c>
      <c r="HK358" s="267" t="str">
        <f t="shared" si="313"/>
        <v>-</v>
      </c>
      <c r="HL358" s="298" t="str">
        <f t="shared" si="314"/>
        <v>-</v>
      </c>
      <c r="HM358" s="321">
        <v>1</v>
      </c>
      <c r="HO358" s="351" t="str">
        <f t="shared" si="316"/>
        <v>не выгружено A1</v>
      </c>
      <c r="HP358" s="351" t="str">
        <f t="shared" si="317"/>
        <v>не выгружено 00</v>
      </c>
      <c r="HQ358" s="351" t="str">
        <f t="shared" si="318"/>
        <v>не выгружено A1</v>
      </c>
      <c r="HR358" s="351" t="str">
        <f t="shared" si="319"/>
        <v>не выгружено A1</v>
      </c>
      <c r="HS358" s="351" t="b">
        <f t="shared" si="320"/>
        <v>0</v>
      </c>
      <c r="HT358" s="351" t="str">
        <f t="shared" si="321"/>
        <v>не выгружено A1</v>
      </c>
      <c r="HU358" s="351" t="str">
        <f t="shared" si="322"/>
        <v>не выгружено A1</v>
      </c>
      <c r="HV358" s="351" t="str">
        <f t="shared" si="323"/>
        <v>не выгружено A1</v>
      </c>
      <c r="HW358" s="351" t="str">
        <f t="shared" si="324"/>
        <v>не выгружено A1</v>
      </c>
      <c r="HX358" s="351" t="str">
        <f t="shared" si="325"/>
        <v>не выгружено A1</v>
      </c>
      <c r="HY358" s="364"/>
      <c r="HZ358" s="361" t="str">
        <f t="shared" si="326"/>
        <v>не выгружено</v>
      </c>
      <c r="IA358" s="361" t="str">
        <f t="shared" si="327"/>
        <v>A1</v>
      </c>
      <c r="IB358" s="361" t="str">
        <f t="shared" si="328"/>
        <v>не выгружено</v>
      </c>
      <c r="IC358" s="361" t="str">
        <f t="shared" si="329"/>
        <v>A1</v>
      </c>
      <c r="ID358" s="351" t="str">
        <f t="shared" si="330"/>
        <v>выгрузить A1</v>
      </c>
      <c r="IE358" s="346" t="s">
        <v>896</v>
      </c>
      <c r="IF358" s="356">
        <v>1</v>
      </c>
    </row>
    <row r="359" spans="1:287" s="1" customFormat="1" ht="42.75" customHeight="1">
      <c r="A359" s="15"/>
      <c r="B359" s="31" t="s">
        <v>164</v>
      </c>
      <c r="C359" s="31" t="s">
        <v>165</v>
      </c>
      <c r="D359" s="14"/>
      <c r="E359" s="14"/>
      <c r="F359" s="14"/>
      <c r="G359" s="14"/>
      <c r="H359" s="14" t="s">
        <v>723</v>
      </c>
      <c r="I359" s="14" t="s">
        <v>724</v>
      </c>
      <c r="J359" s="14"/>
      <c r="K359" s="14"/>
      <c r="L359" s="14"/>
      <c r="M359" s="14"/>
      <c r="N359" s="14"/>
      <c r="O359" s="14"/>
      <c r="P359" s="14" t="s">
        <v>413</v>
      </c>
      <c r="Q359" s="14" t="s">
        <v>414</v>
      </c>
      <c r="R359" s="14" t="s">
        <v>212</v>
      </c>
      <c r="S359" s="14" t="s">
        <v>397</v>
      </c>
      <c r="T359" s="14" t="s">
        <v>398</v>
      </c>
      <c r="U359" s="14" t="s">
        <v>166</v>
      </c>
      <c r="V359" s="14"/>
      <c r="W359" s="31"/>
      <c r="X359" s="31"/>
      <c r="Y359" s="31"/>
      <c r="Z359" s="14"/>
      <c r="AA359" s="14"/>
      <c r="AB359" s="14"/>
      <c r="AC359" s="31"/>
      <c r="AD359" s="14"/>
      <c r="AE359" s="31">
        <v>3</v>
      </c>
      <c r="AF359" s="31" t="s">
        <v>200</v>
      </c>
      <c r="AG359" s="31" t="s">
        <v>173</v>
      </c>
      <c r="AH359" s="31" t="s">
        <v>164</v>
      </c>
      <c r="AI359" s="31" t="s">
        <v>198</v>
      </c>
      <c r="AJ359" s="14"/>
      <c r="AK359" s="14"/>
      <c r="AL359" s="14" t="s">
        <v>127</v>
      </c>
      <c r="AM359" s="14"/>
      <c r="AN359" s="14" t="s">
        <v>177</v>
      </c>
      <c r="AO359" s="14" t="str">
        <f>CONCATENATE("0055-",B359,"-",C359,"-","4",".",AE359,".",AF359,".",AG359,".",AH359,"-",AL359,".",AN359,"-",AI359)</f>
        <v>0055-CPC-GA1-4.3.0.00.CPC-ATH1.V0-0002</v>
      </c>
      <c r="AP359" s="14" t="str">
        <f>CONCATENATE("0055-",B359,"-",C359,"-","4",".",AE359,".",AF359,".",AG359,".",AH359,"-",AL359,"-",AN359,"-",AI359,"_",BD359,"_",U359)</f>
        <v>0055-CPC-GA1-4.3.0.00.CPC-ATH1-V0-0002_-_ER</v>
      </c>
      <c r="AQ359" s="301" t="s">
        <v>358</v>
      </c>
      <c r="AR359" s="301" t="s">
        <v>363</v>
      </c>
      <c r="AS359" s="21"/>
      <c r="AT359" s="21"/>
      <c r="AU359" s="21" t="s">
        <v>351</v>
      </c>
      <c r="AV359" s="21" t="s">
        <v>367</v>
      </c>
      <c r="AW359" s="21" t="str">
        <f>CONCATENATE(AQ359," ",AS359,CHAR(10),W359,CHAR(10),AU359)</f>
        <v>Operator console 
General view drawings</v>
      </c>
      <c r="AX359" s="21" t="str">
        <f>CONCATENATE(AR359," ",AT359,CHAR(10),W359,CHAR(10),AV359)</f>
        <v>Пульт оператора 
Чертеж общего вида</v>
      </c>
      <c r="AY359" s="14"/>
      <c r="AZ359" s="14"/>
      <c r="BA359" s="14" t="s">
        <v>600</v>
      </c>
      <c r="BB359" s="14" t="str">
        <f t="shared" si="331"/>
        <v>-</v>
      </c>
      <c r="BC359" s="14" t="s">
        <v>239</v>
      </c>
      <c r="BD359" s="14" t="str">
        <f>BB359</f>
        <v>-</v>
      </c>
      <c r="BE359" s="14"/>
      <c r="BF359" s="14"/>
      <c r="BG359" s="20"/>
      <c r="BH359" s="14"/>
      <c r="BI359" s="14"/>
      <c r="BJ359" s="336">
        <v>44088</v>
      </c>
      <c r="BK359" s="336">
        <f ca="1">IF(BM359&gt;0,BL359,IF(BJ359&lt;TODAY(),WORKDAY(TODAY(),10),BJ359))</f>
        <v>44117</v>
      </c>
      <c r="BL359" s="41"/>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336">
        <f>WORKDAY(BJ359,10)</f>
        <v>44102</v>
      </c>
      <c r="CR359" s="336" t="str">
        <f>IF(BM359&gt;0,WORKDAY(BK359,20),"-")</f>
        <v>-</v>
      </c>
      <c r="CS359" s="336"/>
      <c r="CT359" s="325"/>
      <c r="CU359" s="143"/>
      <c r="CV359" s="41">
        <f>WORKDAY(CQ359,10)</f>
        <v>44116</v>
      </c>
      <c r="CW359" s="41" t="str">
        <f>IF(CT359&gt;0,WORKDAY(CR359,10),"-")</f>
        <v>-</v>
      </c>
      <c r="CX359" s="14"/>
      <c r="CY359" s="14"/>
      <c r="CZ359" s="41" t="str">
        <f>IF(CY359&gt;0,WORKDAY(CV359,10),"-")</f>
        <v>-</v>
      </c>
      <c r="DA359" s="41" t="str">
        <f>IF(CY359&gt;0,WORKDAY(CW359,10),"-")</f>
        <v>-</v>
      </c>
      <c r="DB359" s="14"/>
      <c r="DC359" s="14"/>
      <c r="DD359" s="143"/>
      <c r="DE359" s="41" t="str">
        <f>IF(DC359&gt;0,WORKDAY(CZ359,10),"-")</f>
        <v>-</v>
      </c>
      <c r="DF359" s="41" t="str">
        <f>IF(DC359&gt;0,WORKDAY(DA359,10),"-")</f>
        <v>-</v>
      </c>
      <c r="DG359" s="14"/>
      <c r="DH359" s="14"/>
      <c r="DI359" s="41" t="str">
        <f>IF(DH359&gt;0,WORKDAY(DE359,10),"-")</f>
        <v>-</v>
      </c>
      <c r="DJ359" s="41" t="str">
        <f>IF(DH359&gt;0,WORKDAY(DF359,10),"-")</f>
        <v>-</v>
      </c>
      <c r="DK359" s="14"/>
      <c r="DL359" s="14"/>
      <c r="DM359" s="143"/>
      <c r="DN359" s="41" t="str">
        <f>IF(DL359&gt;0,WORKDAY(DI359,10),"-")</f>
        <v>-</v>
      </c>
      <c r="DO359" s="41" t="str">
        <f>IF(DL359&gt;0,WORKDAY(DJ359,10),"-")</f>
        <v>-</v>
      </c>
      <c r="DP359" s="14"/>
      <c r="DQ359" s="14"/>
      <c r="DR359" s="41" t="str">
        <f>IF(DQ359&gt;0,WORKDAY(DN359,10),"-")</f>
        <v>-</v>
      </c>
      <c r="DS359" s="41" t="str">
        <f>IF(DQ359&gt;0,WORKDAY(DO359,10),"-")</f>
        <v>-</v>
      </c>
      <c r="DT359" s="14"/>
      <c r="DU359" s="14"/>
      <c r="DV359" s="295"/>
      <c r="DW359" s="41" t="str">
        <f>IF(DU359&gt;0,WORKDAY(DR359,10),"-")</f>
        <v>-</v>
      </c>
      <c r="DX359" s="41" t="str">
        <f>IF(DU359&gt;0,WORKDAY(DS359,10),"-")</f>
        <v>-</v>
      </c>
      <c r="DY359" s="14"/>
      <c r="DZ359" s="14"/>
      <c r="EA359" s="41" t="str">
        <f>IF(DZ359&gt;0,WORKDAY(DW359,10),"-")</f>
        <v>-</v>
      </c>
      <c r="EB359" s="41" t="str">
        <f>IF(DZ359&gt;0,WORKDAY(DX359,10),"-")</f>
        <v>-</v>
      </c>
      <c r="EC359" s="14"/>
      <c r="ED359" s="14"/>
      <c r="EE359" s="295"/>
      <c r="EF359" s="41" t="str">
        <f>IF(ED359&gt;0,WORKDAY(EA359,10),"-")</f>
        <v>-</v>
      </c>
      <c r="EG359" s="41" t="str">
        <f>IF(ED359&gt;0,WORKDAY(EB359,10),"-")</f>
        <v>-</v>
      </c>
      <c r="EH359" s="14"/>
      <c r="EI359" s="14"/>
      <c r="EJ359" s="41" t="str">
        <f>IF(EI359&gt;0,WORKDAY(EF359,10),"-")</f>
        <v>-</v>
      </c>
      <c r="EK359" s="41" t="str">
        <f>IF(EI359&gt;0,WORKDAY(EG359,10),"-")</f>
        <v>-</v>
      </c>
      <c r="EL359" s="14"/>
      <c r="EM359" s="14"/>
      <c r="EN359" s="295"/>
      <c r="EO359" s="41" t="str">
        <f>IF(EM359&gt;0,WORKDAY(EJ359,10),"-")</f>
        <v>-</v>
      </c>
      <c r="EP359" s="41" t="str">
        <f>IF(EM359&gt;0,WORKDAY(EK359,10),"-")</f>
        <v>-</v>
      </c>
      <c r="EQ359" s="14"/>
      <c r="ER359" s="14"/>
      <c r="ES359" s="41" t="str">
        <f>IF(ER359&gt;0,WORKDAY(EO359,10),"-")</f>
        <v>-</v>
      </c>
      <c r="ET359" s="41" t="str">
        <f>IF(ER359&gt;0,WORKDAY(EP359,10),"-")</f>
        <v>-</v>
      </c>
      <c r="EU359" s="14"/>
      <c r="EV359" s="14"/>
      <c r="EW359" s="295"/>
      <c r="EX359" s="41" t="str">
        <f>IF(EV359&gt;0,WORKDAY(ES359,10),"-")</f>
        <v>-</v>
      </c>
      <c r="EY359" s="41" t="str">
        <f>IF(EV359&gt;0,WORKDAY(ET359,10),"-")</f>
        <v>-</v>
      </c>
      <c r="EZ359" s="14"/>
      <c r="FA359" s="14"/>
      <c r="FB359" s="41" t="str">
        <f>IF(FA359&gt;0,WORKDAY(EX359,10),"-")</f>
        <v>-</v>
      </c>
      <c r="FC359" s="41" t="str">
        <f>IF(FA359&gt;0,WORKDAY(EY359,10),"-")</f>
        <v>-</v>
      </c>
      <c r="FD359" s="14"/>
      <c r="FE359" s="14"/>
      <c r="FF359" s="295"/>
      <c r="FG359" s="41">
        <v>43574</v>
      </c>
      <c r="FH359" s="41">
        <f ca="1">IF(BK359&gt;0,IF(DH359&gt;0,WORKDAY(DG359,20),IF(CY359&gt;0,WORKDAY(CX359,30),IF(CT359&gt;0,WORKDAY(CS359,40),FG359))),"-")</f>
        <v>43574</v>
      </c>
      <c r="FI359" s="14"/>
      <c r="FJ359" s="14"/>
      <c r="FK359" s="41" t="str">
        <f>IF(FJ359&gt;0,WORKDAY(FG359,10),"-")</f>
        <v>-</v>
      </c>
      <c r="FL359" s="41" t="str">
        <f>IF(FJ359&gt;0,WORKDAY(FH359,10),"-")</f>
        <v>-</v>
      </c>
      <c r="FM359" s="14"/>
      <c r="FN359" s="14"/>
      <c r="FO359" s="143"/>
      <c r="FP359" s="41">
        <v>43574</v>
      </c>
      <c r="FQ359" s="41" t="str">
        <f>IF(BT359&gt;0,IF(DQ359&gt;0,WORKDAY(DP359,20),IF(DH359&gt;0,WORKDAY(DG359,30),IF(DC359&gt;0,WORKDAY(DB359,40),FP359))),"-")</f>
        <v>-</v>
      </c>
      <c r="FR359" s="14"/>
      <c r="FS359" s="14"/>
      <c r="FT359" s="41" t="str">
        <f>IF(FS359&gt;0,WORKDAY(FP359,10),"-")</f>
        <v>-</v>
      </c>
      <c r="FU359" s="41" t="str">
        <f>IF(FS359&gt;0,WORKDAY(FQ359,10),"-")</f>
        <v>-</v>
      </c>
      <c r="FV359" s="14"/>
      <c r="FW359" s="14"/>
      <c r="FX359" s="295"/>
      <c r="FY359" s="41">
        <v>43574</v>
      </c>
      <c r="FZ359" s="41" t="str">
        <f>IF(CC359&gt;0,IF(DZ359&gt;0,WORKDAY(DY359,20),IF(DQ359&gt;0,WORKDAY(DP359,30),IF(DL359&gt;0,WORKDAY(DK359,40),FY359))),"-")</f>
        <v>-</v>
      </c>
      <c r="GA359" s="14"/>
      <c r="GB359" s="14"/>
      <c r="GC359" s="41" t="str">
        <f>IF(GB359&gt;0,WORKDAY(FY359,10),"-")</f>
        <v>-</v>
      </c>
      <c r="GD359" s="41" t="str">
        <f>IF(GB359&gt;0,WORKDAY(FZ359,10),"-")</f>
        <v>-</v>
      </c>
      <c r="GE359" s="14"/>
      <c r="GF359" s="14"/>
      <c r="GG359" s="295"/>
      <c r="GH359" s="41"/>
      <c r="GI359" s="41"/>
      <c r="GJ359" s="14"/>
      <c r="GK359" s="14"/>
      <c r="GL359" s="41" t="str">
        <f>IF(GK359&gt;0,WORKDAY(GH359,10),"-")</f>
        <v>-</v>
      </c>
      <c r="GM359" s="41" t="str">
        <f>IF(GK359&gt;0,WORKDAY(GI359,10),"-")</f>
        <v>-</v>
      </c>
      <c r="GN359" s="14"/>
      <c r="GO359" s="14"/>
      <c r="GP359" s="295"/>
      <c r="GQ359" s="295"/>
      <c r="GR359" s="295"/>
      <c r="GS359" s="295"/>
      <c r="GT359" s="295"/>
      <c r="GU359" s="295"/>
      <c r="GV359" s="295"/>
      <c r="GW359" s="295"/>
      <c r="GX359" s="295"/>
      <c r="GY359" s="295"/>
      <c r="GZ359" s="295"/>
      <c r="HA359" s="143">
        <f t="shared" ca="1" si="307"/>
        <v>1</v>
      </c>
      <c r="HB359" s="44">
        <f t="shared" si="308"/>
        <v>0</v>
      </c>
      <c r="HC359" s="44">
        <f t="shared" ca="1" si="332"/>
        <v>2.5125628140703518E-3</v>
      </c>
      <c r="HD359" s="44">
        <f t="shared" si="309"/>
        <v>0</v>
      </c>
      <c r="HE359" s="44">
        <f t="shared" ca="1" si="310"/>
        <v>4.0650406504065045E-3</v>
      </c>
      <c r="HF359" s="44"/>
      <c r="HG359" s="44"/>
      <c r="HH359" s="261"/>
      <c r="HI359" s="14" t="str">
        <f t="shared" si="311"/>
        <v>не выпущено</v>
      </c>
      <c r="HJ359" s="41" t="str">
        <f t="shared" si="312"/>
        <v>-</v>
      </c>
      <c r="HK359" s="267" t="str">
        <f t="shared" si="313"/>
        <v>-</v>
      </c>
      <c r="HL359" s="298" t="str">
        <f t="shared" si="314"/>
        <v>-</v>
      </c>
      <c r="HM359" s="321">
        <v>1</v>
      </c>
      <c r="HO359" s="351" t="str">
        <f t="shared" si="316"/>
        <v>не выгружено A1</v>
      </c>
      <c r="HP359" s="351" t="str">
        <f t="shared" si="317"/>
        <v>не выгружено 00</v>
      </c>
      <c r="HQ359" s="351" t="str">
        <f t="shared" si="318"/>
        <v>не выгружено A1</v>
      </c>
      <c r="HR359" s="351" t="str">
        <f t="shared" si="319"/>
        <v>не выгружено A1</v>
      </c>
      <c r="HS359" s="351" t="b">
        <f t="shared" si="320"/>
        <v>0</v>
      </c>
      <c r="HT359" s="351" t="str">
        <f t="shared" si="321"/>
        <v>не выгружено A1</v>
      </c>
      <c r="HU359" s="351" t="str">
        <f t="shared" si="322"/>
        <v>не выгружено A1</v>
      </c>
      <c r="HV359" s="351" t="str">
        <f t="shared" si="323"/>
        <v>не выгружено A1</v>
      </c>
      <c r="HW359" s="351" t="str">
        <f t="shared" si="324"/>
        <v>не выгружено A1</v>
      </c>
      <c r="HX359" s="351" t="str">
        <f t="shared" si="325"/>
        <v>не выгружено A1</v>
      </c>
      <c r="HY359" s="364"/>
      <c r="HZ359" s="361" t="str">
        <f t="shared" si="326"/>
        <v>не выгружено</v>
      </c>
      <c r="IA359" s="361" t="str">
        <f t="shared" si="327"/>
        <v>A1</v>
      </c>
      <c r="IB359" s="361" t="str">
        <f t="shared" si="328"/>
        <v>не выгружено</v>
      </c>
      <c r="IC359" s="361" t="str">
        <f t="shared" si="329"/>
        <v>A1</v>
      </c>
      <c r="ID359" s="351" t="str">
        <f t="shared" si="330"/>
        <v>выгрузить A1</v>
      </c>
      <c r="IE359" s="346" t="s">
        <v>896</v>
      </c>
      <c r="IF359" s="356">
        <v>1</v>
      </c>
    </row>
    <row r="360" spans="1:287" s="1" customFormat="1" ht="42.75" customHeight="1">
      <c r="A360" s="15"/>
      <c r="B360" s="31" t="s">
        <v>164</v>
      </c>
      <c r="C360" s="31" t="s">
        <v>165</v>
      </c>
      <c r="D360" s="14"/>
      <c r="E360" s="14"/>
      <c r="F360" s="14"/>
      <c r="G360" s="14"/>
      <c r="H360" s="14" t="s">
        <v>723</v>
      </c>
      <c r="I360" s="14" t="s">
        <v>724</v>
      </c>
      <c r="J360" s="14"/>
      <c r="K360" s="14"/>
      <c r="L360" s="14"/>
      <c r="M360" s="14"/>
      <c r="N360" s="14"/>
      <c r="O360" s="14"/>
      <c r="P360" s="14" t="s">
        <v>413</v>
      </c>
      <c r="Q360" s="14" t="s">
        <v>414</v>
      </c>
      <c r="R360" s="14" t="s">
        <v>212</v>
      </c>
      <c r="S360" s="14" t="s">
        <v>397</v>
      </c>
      <c r="T360" s="14" t="s">
        <v>398</v>
      </c>
      <c r="U360" s="14" t="s">
        <v>166</v>
      </c>
      <c r="V360" s="14"/>
      <c r="W360" s="31"/>
      <c r="X360" s="31"/>
      <c r="Y360" s="31"/>
      <c r="Z360" s="14"/>
      <c r="AA360" s="14"/>
      <c r="AB360" s="14"/>
      <c r="AC360" s="31"/>
      <c r="AD360" s="14"/>
      <c r="AE360" s="31">
        <v>3</v>
      </c>
      <c r="AF360" s="31" t="s">
        <v>200</v>
      </c>
      <c r="AG360" s="31" t="s">
        <v>173</v>
      </c>
      <c r="AH360" s="31" t="s">
        <v>164</v>
      </c>
      <c r="AI360" s="31" t="s">
        <v>198</v>
      </c>
      <c r="AJ360" s="14"/>
      <c r="AK360" s="14"/>
      <c r="AL360" s="14" t="s">
        <v>127</v>
      </c>
      <c r="AM360" s="14"/>
      <c r="AN360" s="14" t="s">
        <v>178</v>
      </c>
      <c r="AO360" s="14" t="str">
        <f>CONCATENATE("0055-",B360,"-",C360,"-","4",".",AE360,".",AF360,".",AG360,".",AH360,"-",AL360,".",AN360,"-",AI360)</f>
        <v>0055-CPC-GA1-4.3.0.00.CPC-ATH1.SB-0002</v>
      </c>
      <c r="AP360" s="14" t="str">
        <f>CONCATENATE("0055-",B360,"-",C360,"-","4",".",AE360,".",AF360,".",AG360,".",AH360,"-",AL360,"-",AN360,"-",AI360,"_",BD360,"_",U360)</f>
        <v>0055-CPC-GA1-4.3.0.00.CPC-ATH1-SB-0002_-_ER</v>
      </c>
      <c r="AQ360" s="301" t="s">
        <v>358</v>
      </c>
      <c r="AR360" s="301" t="s">
        <v>363</v>
      </c>
      <c r="AS360" s="21"/>
      <c r="AT360" s="21"/>
      <c r="AU360" s="21" t="s">
        <v>352</v>
      </c>
      <c r="AV360" s="21" t="s">
        <v>368</v>
      </c>
      <c r="AW360" s="21" t="str">
        <f>CONCATENATE(AQ360," ",AS360,CHAR(10),W360,CHAR(10),AU360)</f>
        <v>Operator console 
Electrical circuits</v>
      </c>
      <c r="AX360" s="21" t="str">
        <f>CONCATENATE(AR360," ",AT360,CHAR(10),W360,CHAR(10),AV360)</f>
        <v>Пульт оператора 
Схема электрическая принципиальная</v>
      </c>
      <c r="AY360" s="14"/>
      <c r="AZ360" s="14"/>
      <c r="BA360" s="14" t="s">
        <v>600</v>
      </c>
      <c r="BB360" s="14" t="str">
        <f t="shared" si="331"/>
        <v>-</v>
      </c>
      <c r="BC360" s="14" t="s">
        <v>239</v>
      </c>
      <c r="BD360" s="14" t="str">
        <f>BB360</f>
        <v>-</v>
      </c>
      <c r="BE360" s="14"/>
      <c r="BF360" s="14"/>
      <c r="BG360" s="20"/>
      <c r="BH360" s="14"/>
      <c r="BI360" s="14"/>
      <c r="BJ360" s="336">
        <v>44088</v>
      </c>
      <c r="BK360" s="336">
        <f ca="1">IF(BM360&gt;0,BL360,IF(BJ360&lt;TODAY(),WORKDAY(TODAY(),10),BJ360))</f>
        <v>44117</v>
      </c>
      <c r="BL360" s="41"/>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336">
        <f>WORKDAY(BJ360,10)</f>
        <v>44102</v>
      </c>
      <c r="CR360" s="336" t="str">
        <f>IF(BM360&gt;0,WORKDAY(BK360,20),"-")</f>
        <v>-</v>
      </c>
      <c r="CS360" s="336"/>
      <c r="CT360" s="325"/>
      <c r="CU360" s="143"/>
      <c r="CV360" s="41">
        <f>WORKDAY(CQ360,10)</f>
        <v>44116</v>
      </c>
      <c r="CW360" s="41" t="str">
        <f>IF(CT360&gt;0,WORKDAY(CR360,10),"-")</f>
        <v>-</v>
      </c>
      <c r="CX360" s="14"/>
      <c r="CY360" s="14"/>
      <c r="CZ360" s="41" t="str">
        <f>IF(CY360&gt;0,WORKDAY(CV360,10),"-")</f>
        <v>-</v>
      </c>
      <c r="DA360" s="41" t="str">
        <f>IF(CY360&gt;0,WORKDAY(CW360,10),"-")</f>
        <v>-</v>
      </c>
      <c r="DB360" s="14"/>
      <c r="DC360" s="14"/>
      <c r="DD360" s="143"/>
      <c r="DE360" s="41" t="str">
        <f>IF(DC360&gt;0,WORKDAY(CZ360,10),"-")</f>
        <v>-</v>
      </c>
      <c r="DF360" s="41" t="str">
        <f>IF(DC360&gt;0,WORKDAY(DA360,10),"-")</f>
        <v>-</v>
      </c>
      <c r="DG360" s="14"/>
      <c r="DH360" s="14"/>
      <c r="DI360" s="41" t="str">
        <f>IF(DH360&gt;0,WORKDAY(DE360,10),"-")</f>
        <v>-</v>
      </c>
      <c r="DJ360" s="41" t="str">
        <f>IF(DH360&gt;0,WORKDAY(DF360,10),"-")</f>
        <v>-</v>
      </c>
      <c r="DK360" s="14"/>
      <c r="DL360" s="14"/>
      <c r="DM360" s="143"/>
      <c r="DN360" s="41" t="str">
        <f>IF(DL360&gt;0,WORKDAY(DI360,10),"-")</f>
        <v>-</v>
      </c>
      <c r="DO360" s="41" t="str">
        <f>IF(DL360&gt;0,WORKDAY(DJ360,10),"-")</f>
        <v>-</v>
      </c>
      <c r="DP360" s="14"/>
      <c r="DQ360" s="14"/>
      <c r="DR360" s="41" t="str">
        <f>IF(DQ360&gt;0,WORKDAY(DN360,10),"-")</f>
        <v>-</v>
      </c>
      <c r="DS360" s="41" t="str">
        <f>IF(DQ360&gt;0,WORKDAY(DO360,10),"-")</f>
        <v>-</v>
      </c>
      <c r="DT360" s="14"/>
      <c r="DU360" s="14"/>
      <c r="DV360" s="295"/>
      <c r="DW360" s="41" t="str">
        <f>IF(DU360&gt;0,WORKDAY(DR360,10),"-")</f>
        <v>-</v>
      </c>
      <c r="DX360" s="41" t="str">
        <f>IF(DU360&gt;0,WORKDAY(DS360,10),"-")</f>
        <v>-</v>
      </c>
      <c r="DY360" s="14"/>
      <c r="DZ360" s="14"/>
      <c r="EA360" s="41" t="str">
        <f>IF(DZ360&gt;0,WORKDAY(DW360,10),"-")</f>
        <v>-</v>
      </c>
      <c r="EB360" s="41" t="str">
        <f>IF(DZ360&gt;0,WORKDAY(DX360,10),"-")</f>
        <v>-</v>
      </c>
      <c r="EC360" s="14"/>
      <c r="ED360" s="14"/>
      <c r="EE360" s="295"/>
      <c r="EF360" s="41" t="str">
        <f>IF(ED360&gt;0,WORKDAY(EA360,10),"-")</f>
        <v>-</v>
      </c>
      <c r="EG360" s="41" t="str">
        <f>IF(ED360&gt;0,WORKDAY(EB360,10),"-")</f>
        <v>-</v>
      </c>
      <c r="EH360" s="14"/>
      <c r="EI360" s="14"/>
      <c r="EJ360" s="41" t="str">
        <f>IF(EI360&gt;0,WORKDAY(EF360,10),"-")</f>
        <v>-</v>
      </c>
      <c r="EK360" s="41" t="str">
        <f>IF(EI360&gt;0,WORKDAY(EG360,10),"-")</f>
        <v>-</v>
      </c>
      <c r="EL360" s="14"/>
      <c r="EM360" s="14"/>
      <c r="EN360" s="295"/>
      <c r="EO360" s="41" t="str">
        <f>IF(EM360&gt;0,WORKDAY(EJ360,10),"-")</f>
        <v>-</v>
      </c>
      <c r="EP360" s="41" t="str">
        <f>IF(EM360&gt;0,WORKDAY(EK360,10),"-")</f>
        <v>-</v>
      </c>
      <c r="EQ360" s="14"/>
      <c r="ER360" s="14"/>
      <c r="ES360" s="41" t="str">
        <f>IF(ER360&gt;0,WORKDAY(EO360,10),"-")</f>
        <v>-</v>
      </c>
      <c r="ET360" s="41" t="str">
        <f>IF(ER360&gt;0,WORKDAY(EP360,10),"-")</f>
        <v>-</v>
      </c>
      <c r="EU360" s="14"/>
      <c r="EV360" s="14"/>
      <c r="EW360" s="295"/>
      <c r="EX360" s="41" t="str">
        <f>IF(EV360&gt;0,WORKDAY(ES360,10),"-")</f>
        <v>-</v>
      </c>
      <c r="EY360" s="41" t="str">
        <f>IF(EV360&gt;0,WORKDAY(ET360,10),"-")</f>
        <v>-</v>
      </c>
      <c r="EZ360" s="14"/>
      <c r="FA360" s="14"/>
      <c r="FB360" s="41" t="str">
        <f>IF(FA360&gt;0,WORKDAY(EX360,10),"-")</f>
        <v>-</v>
      </c>
      <c r="FC360" s="41" t="str">
        <f>IF(FA360&gt;0,WORKDAY(EY360,10),"-")</f>
        <v>-</v>
      </c>
      <c r="FD360" s="14"/>
      <c r="FE360" s="14"/>
      <c r="FF360" s="295"/>
      <c r="FG360" s="41">
        <v>43574</v>
      </c>
      <c r="FH360" s="41">
        <f ca="1">IF(BK360&gt;0,IF(DH360&gt;0,WORKDAY(DG360,20),IF(CY360&gt;0,WORKDAY(CX360,30),IF(CT360&gt;0,WORKDAY(CS360,40),FG360))),"-")</f>
        <v>43574</v>
      </c>
      <c r="FI360" s="14"/>
      <c r="FJ360" s="14"/>
      <c r="FK360" s="41" t="str">
        <f>IF(FJ360&gt;0,WORKDAY(FG360,10),"-")</f>
        <v>-</v>
      </c>
      <c r="FL360" s="41" t="str">
        <f>IF(FJ360&gt;0,WORKDAY(FH360,10),"-")</f>
        <v>-</v>
      </c>
      <c r="FM360" s="14"/>
      <c r="FN360" s="14"/>
      <c r="FO360" s="143"/>
      <c r="FP360" s="41">
        <v>43574</v>
      </c>
      <c r="FQ360" s="41" t="str">
        <f>IF(BT360&gt;0,IF(DQ360&gt;0,WORKDAY(DP360,20),IF(DH360&gt;0,WORKDAY(DG360,30),IF(DC360&gt;0,WORKDAY(DB360,40),FP360))),"-")</f>
        <v>-</v>
      </c>
      <c r="FR360" s="14"/>
      <c r="FS360" s="14"/>
      <c r="FT360" s="41" t="str">
        <f>IF(FS360&gt;0,WORKDAY(FP360,10),"-")</f>
        <v>-</v>
      </c>
      <c r="FU360" s="41" t="str">
        <f>IF(FS360&gt;0,WORKDAY(FQ360,10),"-")</f>
        <v>-</v>
      </c>
      <c r="FV360" s="14"/>
      <c r="FW360" s="14"/>
      <c r="FX360" s="295"/>
      <c r="FY360" s="41">
        <v>43574</v>
      </c>
      <c r="FZ360" s="41" t="str">
        <f>IF(CC360&gt;0,IF(DZ360&gt;0,WORKDAY(DY360,20),IF(DQ360&gt;0,WORKDAY(DP360,30),IF(DL360&gt;0,WORKDAY(DK360,40),FY360))),"-")</f>
        <v>-</v>
      </c>
      <c r="GA360" s="14"/>
      <c r="GB360" s="14"/>
      <c r="GC360" s="41" t="str">
        <f>IF(GB360&gt;0,WORKDAY(FY360,10),"-")</f>
        <v>-</v>
      </c>
      <c r="GD360" s="41" t="str">
        <f>IF(GB360&gt;0,WORKDAY(FZ360,10),"-")</f>
        <v>-</v>
      </c>
      <c r="GE360" s="14"/>
      <c r="GF360" s="14"/>
      <c r="GG360" s="295"/>
      <c r="GH360" s="41"/>
      <c r="GI360" s="41"/>
      <c r="GJ360" s="14"/>
      <c r="GK360" s="14"/>
      <c r="GL360" s="41" t="str">
        <f>IF(GK360&gt;0,WORKDAY(GH360,10),"-")</f>
        <v>-</v>
      </c>
      <c r="GM360" s="41" t="str">
        <f>IF(GK360&gt;0,WORKDAY(GI360,10),"-")</f>
        <v>-</v>
      </c>
      <c r="GN360" s="14"/>
      <c r="GO360" s="14"/>
      <c r="GP360" s="295"/>
      <c r="GQ360" s="295"/>
      <c r="GR360" s="295"/>
      <c r="GS360" s="295"/>
      <c r="GT360" s="295"/>
      <c r="GU360" s="295"/>
      <c r="GV360" s="295"/>
      <c r="GW360" s="295"/>
      <c r="GX360" s="295"/>
      <c r="GY360" s="295"/>
      <c r="GZ360" s="295"/>
      <c r="HA360" s="143">
        <f t="shared" ca="1" si="307"/>
        <v>1</v>
      </c>
      <c r="HB360" s="44">
        <f t="shared" si="308"/>
        <v>0</v>
      </c>
      <c r="HC360" s="44">
        <f t="shared" ca="1" si="332"/>
        <v>2.5125628140703518E-3</v>
      </c>
      <c r="HD360" s="44">
        <f t="shared" si="309"/>
        <v>0</v>
      </c>
      <c r="HE360" s="44">
        <f t="shared" ca="1" si="310"/>
        <v>4.0650406504065045E-3</v>
      </c>
      <c r="HF360" s="44"/>
      <c r="HG360" s="44"/>
      <c r="HH360" s="261"/>
      <c r="HI360" s="14" t="str">
        <f t="shared" si="311"/>
        <v>не выпущено</v>
      </c>
      <c r="HJ360" s="41" t="str">
        <f t="shared" si="312"/>
        <v>-</v>
      </c>
      <c r="HK360" s="267" t="str">
        <f t="shared" si="313"/>
        <v>-</v>
      </c>
      <c r="HL360" s="298" t="str">
        <f t="shared" si="314"/>
        <v>-</v>
      </c>
      <c r="HM360" s="321">
        <v>1</v>
      </c>
      <c r="HO360" s="351" t="str">
        <f t="shared" si="316"/>
        <v>не выгружено A1</v>
      </c>
      <c r="HP360" s="351" t="str">
        <f t="shared" si="317"/>
        <v>не выгружено 00</v>
      </c>
      <c r="HQ360" s="351" t="str">
        <f t="shared" si="318"/>
        <v>не выгружено A1</v>
      </c>
      <c r="HR360" s="351" t="str">
        <f t="shared" si="319"/>
        <v>не выгружено A1</v>
      </c>
      <c r="HS360" s="351" t="b">
        <f t="shared" si="320"/>
        <v>0</v>
      </c>
      <c r="HT360" s="351" t="str">
        <f t="shared" si="321"/>
        <v>не выгружено A1</v>
      </c>
      <c r="HU360" s="351" t="str">
        <f t="shared" si="322"/>
        <v>не выгружено A1</v>
      </c>
      <c r="HV360" s="351" t="str">
        <f t="shared" si="323"/>
        <v>не выгружено A1</v>
      </c>
      <c r="HW360" s="351" t="str">
        <f t="shared" si="324"/>
        <v>не выгружено A1</v>
      </c>
      <c r="HX360" s="351" t="str">
        <f t="shared" si="325"/>
        <v>не выгружено A1</v>
      </c>
      <c r="HY360" s="364"/>
      <c r="HZ360" s="361" t="str">
        <f t="shared" si="326"/>
        <v>не выгружено</v>
      </c>
      <c r="IA360" s="361" t="str">
        <f t="shared" si="327"/>
        <v>A1</v>
      </c>
      <c r="IB360" s="361" t="str">
        <f t="shared" si="328"/>
        <v>не выгружено</v>
      </c>
      <c r="IC360" s="361" t="str">
        <f t="shared" si="329"/>
        <v>A1</v>
      </c>
      <c r="ID360" s="351" t="str">
        <f t="shared" si="330"/>
        <v>выгрузить A1</v>
      </c>
      <c r="IE360" s="346" t="s">
        <v>896</v>
      </c>
      <c r="IF360" s="356">
        <v>1</v>
      </c>
    </row>
    <row r="361" spans="1:287" s="27" customFormat="1" ht="15" customHeight="1">
      <c r="A361" s="15"/>
      <c r="B361" s="32"/>
      <c r="C361" s="32"/>
      <c r="D361" s="26"/>
      <c r="E361" s="26"/>
      <c r="F361" s="26"/>
      <c r="G361" s="26"/>
      <c r="H361" s="26"/>
      <c r="I361" s="26"/>
      <c r="J361" s="26"/>
      <c r="K361" s="26"/>
      <c r="L361" s="26"/>
      <c r="M361" s="26"/>
      <c r="N361" s="26"/>
      <c r="O361" s="26"/>
      <c r="P361" s="26"/>
      <c r="Q361" s="26"/>
      <c r="R361" s="26"/>
      <c r="S361" s="26"/>
      <c r="T361" s="26"/>
      <c r="U361" s="26"/>
      <c r="V361" s="26"/>
      <c r="W361" s="32"/>
      <c r="X361" s="32"/>
      <c r="Y361" s="32"/>
      <c r="Z361" s="32"/>
      <c r="AA361" s="32"/>
      <c r="AB361" s="32"/>
      <c r="AC361" s="32"/>
      <c r="AD361" s="26"/>
      <c r="AE361" s="32"/>
      <c r="AF361" s="32"/>
      <c r="AG361" s="32"/>
      <c r="AH361" s="32"/>
      <c r="AI361" s="32"/>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338"/>
      <c r="BK361" s="338"/>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338"/>
      <c r="CR361" s="338"/>
      <c r="CS361" s="338"/>
      <c r="CT361" s="326"/>
      <c r="CU361" s="219"/>
      <c r="CV361" s="26"/>
      <c r="CW361" s="26"/>
      <c r="CX361" s="26"/>
      <c r="CY361" s="26"/>
      <c r="CZ361" s="26"/>
      <c r="DA361" s="26"/>
      <c r="DB361" s="26"/>
      <c r="DC361" s="26"/>
      <c r="DD361" s="26"/>
      <c r="DE361" s="26"/>
      <c r="DF361" s="26"/>
      <c r="DG361" s="26"/>
      <c r="DH361" s="26"/>
      <c r="DI361" s="26"/>
      <c r="DJ361" s="26"/>
      <c r="DK361" s="26"/>
      <c r="DL361" s="26"/>
      <c r="DM361" s="219"/>
      <c r="DN361" s="26"/>
      <c r="DO361" s="26"/>
      <c r="DP361" s="26"/>
      <c r="DQ361" s="26"/>
      <c r="DR361" s="26"/>
      <c r="DS361" s="26"/>
      <c r="DT361" s="26"/>
      <c r="DU361" s="26"/>
      <c r="DV361" s="229"/>
      <c r="DW361" s="26"/>
      <c r="DX361" s="26"/>
      <c r="DY361" s="26"/>
      <c r="DZ361" s="26"/>
      <c r="EA361" s="26"/>
      <c r="EB361" s="26"/>
      <c r="EC361" s="26"/>
      <c r="ED361" s="26"/>
      <c r="EE361" s="229"/>
      <c r="EF361" s="26"/>
      <c r="EG361" s="26"/>
      <c r="EH361" s="26"/>
      <c r="EI361" s="26"/>
      <c r="EJ361" s="26"/>
      <c r="EK361" s="26"/>
      <c r="EL361" s="26"/>
      <c r="EM361" s="26"/>
      <c r="EN361" s="229"/>
      <c r="EO361" s="26"/>
      <c r="EP361" s="26"/>
      <c r="EQ361" s="26"/>
      <c r="ER361" s="26"/>
      <c r="ES361" s="26"/>
      <c r="ET361" s="26"/>
      <c r="EU361" s="26"/>
      <c r="EV361" s="26"/>
      <c r="EW361" s="229"/>
      <c r="EX361" s="26"/>
      <c r="EY361" s="26"/>
      <c r="EZ361" s="26"/>
      <c r="FA361" s="26"/>
      <c r="FB361" s="26"/>
      <c r="FC361" s="26"/>
      <c r="FD361" s="26"/>
      <c r="FE361" s="26"/>
      <c r="FF361" s="229"/>
      <c r="FG361" s="26"/>
      <c r="FH361" s="26"/>
      <c r="FI361" s="26"/>
      <c r="FJ361" s="26"/>
      <c r="FK361" s="26"/>
      <c r="FL361" s="26"/>
      <c r="FM361" s="26"/>
      <c r="FN361" s="26"/>
      <c r="FO361" s="219"/>
      <c r="FP361" s="26"/>
      <c r="FQ361" s="26"/>
      <c r="FR361" s="26"/>
      <c r="FS361" s="26"/>
      <c r="FT361" s="26"/>
      <c r="FU361" s="26"/>
      <c r="FV361" s="26"/>
      <c r="FW361" s="26"/>
      <c r="FX361" s="229"/>
      <c r="FY361" s="26"/>
      <c r="FZ361" s="26"/>
      <c r="GA361" s="26"/>
      <c r="GB361" s="26"/>
      <c r="GC361" s="26"/>
      <c r="GD361" s="26"/>
      <c r="GE361" s="26"/>
      <c r="GF361" s="26"/>
      <c r="GG361" s="229"/>
      <c r="GH361" s="26"/>
      <c r="GI361" s="26"/>
      <c r="GJ361" s="26"/>
      <c r="GK361" s="26"/>
      <c r="GL361" s="26"/>
      <c r="GM361" s="26"/>
      <c r="GN361" s="26"/>
      <c r="GO361" s="26"/>
      <c r="GP361" s="229"/>
      <c r="GQ361" s="229"/>
      <c r="GR361" s="229"/>
      <c r="GS361" s="229"/>
      <c r="GT361" s="229"/>
      <c r="GU361" s="229"/>
      <c r="GV361" s="229"/>
      <c r="GW361" s="229"/>
      <c r="GX361" s="229"/>
      <c r="GY361" s="229"/>
      <c r="GZ361" s="229"/>
      <c r="HA361" s="143">
        <f t="shared" si="307"/>
        <v>0</v>
      </c>
      <c r="HB361" s="44">
        <f t="shared" si="308"/>
        <v>0</v>
      </c>
      <c r="HC361" s="44">
        <f t="shared" si="332"/>
        <v>0</v>
      </c>
      <c r="HD361" s="44">
        <f t="shared" si="309"/>
        <v>0</v>
      </c>
      <c r="HE361" s="44">
        <f t="shared" si="310"/>
        <v>0</v>
      </c>
      <c r="HF361" s="44"/>
      <c r="HG361" s="26"/>
      <c r="HH361" s="262"/>
      <c r="HI361" s="14" t="str">
        <f t="shared" si="311"/>
        <v>не выпущено</v>
      </c>
      <c r="HJ361" s="41" t="str">
        <f t="shared" si="312"/>
        <v>-</v>
      </c>
      <c r="HK361" s="267" t="str">
        <f t="shared" si="313"/>
        <v>-</v>
      </c>
      <c r="HL361" s="268" t="str">
        <f t="shared" si="314"/>
        <v>-</v>
      </c>
      <c r="HM361" s="320">
        <v>1</v>
      </c>
      <c r="HN361"/>
      <c r="HO361" s="351" t="str">
        <f t="shared" si="316"/>
        <v>---/---</v>
      </c>
      <c r="HP361" s="351" t="str">
        <f t="shared" si="317"/>
        <v>---/---</v>
      </c>
      <c r="HQ361" s="351" t="str">
        <f t="shared" si="318"/>
        <v>---/---</v>
      </c>
      <c r="HR361" s="351" t="str">
        <f t="shared" si="319"/>
        <v>---/---</v>
      </c>
      <c r="HS361" s="351" t="b">
        <f t="shared" si="320"/>
        <v>0</v>
      </c>
      <c r="HT361" s="351" t="str">
        <f t="shared" si="321"/>
        <v>---/---</v>
      </c>
      <c r="HU361" s="351" t="str">
        <f t="shared" si="322"/>
        <v>---/---</v>
      </c>
      <c r="HV361" s="351" t="str">
        <f t="shared" si="323"/>
        <v>---/---</v>
      </c>
      <c r="HW361" s="351" t="str">
        <f t="shared" si="324"/>
        <v>---/---</v>
      </c>
      <c r="HX361" s="351" t="str">
        <f t="shared" si="325"/>
        <v>---/---</v>
      </c>
      <c r="HY361" s="364"/>
      <c r="HZ361" s="361" t="str">
        <f t="shared" si="326"/>
        <v>---/---</v>
      </c>
      <c r="IA361" s="361" t="str">
        <f t="shared" si="327"/>
        <v>---/---</v>
      </c>
      <c r="IB361" s="361" t="str">
        <f t="shared" si="328"/>
        <v>---/---</v>
      </c>
      <c r="IC361" s="361" t="str">
        <f t="shared" si="329"/>
        <v>---/---</v>
      </c>
      <c r="ID361" s="351" t="str">
        <f t="shared" si="330"/>
        <v>---/---</v>
      </c>
      <c r="IE361" s="351" t="s">
        <v>897</v>
      </c>
      <c r="IF361" s="356"/>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row>
    <row r="362" spans="1:287" s="25" customFormat="1" ht="54.6" customHeight="1">
      <c r="A362" s="15"/>
      <c r="B362" s="33"/>
      <c r="C362" s="33"/>
      <c r="D362" s="24"/>
      <c r="E362" s="24"/>
      <c r="F362" s="24"/>
      <c r="G362" s="24"/>
      <c r="H362" s="24"/>
      <c r="I362" s="24"/>
      <c r="J362" s="24"/>
      <c r="K362" s="24"/>
      <c r="L362" s="24"/>
      <c r="M362" s="24"/>
      <c r="N362" s="24"/>
      <c r="O362" s="24"/>
      <c r="P362" s="24"/>
      <c r="Q362" s="24"/>
      <c r="R362" s="24"/>
      <c r="S362" s="24"/>
      <c r="T362" s="24"/>
      <c r="U362" s="24"/>
      <c r="V362" s="24"/>
      <c r="W362" s="33"/>
      <c r="X362" s="33"/>
      <c r="Y362" s="33"/>
      <c r="Z362" s="33"/>
      <c r="AA362" s="33"/>
      <c r="AB362" s="33"/>
      <c r="AC362" s="33"/>
      <c r="AD362" s="24"/>
      <c r="AE362" s="33"/>
      <c r="AF362" s="33"/>
      <c r="AG362" s="33"/>
      <c r="AH362" s="33"/>
      <c r="AI362" s="33"/>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c r="BI362" s="24"/>
      <c r="BJ362" s="339"/>
      <c r="BK362" s="339"/>
      <c r="BL362" s="24"/>
      <c r="BM362" s="24"/>
      <c r="BN362" s="24"/>
      <c r="BO362" s="24"/>
      <c r="BP362" s="24"/>
      <c r="BQ362" s="24"/>
      <c r="BR362" s="24"/>
      <c r="BS362" s="24"/>
      <c r="BT362" s="24"/>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c r="CQ362" s="339"/>
      <c r="CR362" s="339"/>
      <c r="CS362" s="339"/>
      <c r="CT362" s="327"/>
      <c r="CU362" s="220"/>
      <c r="CV362" s="24"/>
      <c r="CW362" s="24"/>
      <c r="CX362" s="24"/>
      <c r="CY362" s="24"/>
      <c r="CZ362" s="24"/>
      <c r="DA362" s="24"/>
      <c r="DB362" s="24"/>
      <c r="DC362" s="24"/>
      <c r="DD362" s="24"/>
      <c r="DE362" s="24"/>
      <c r="DF362" s="24"/>
      <c r="DG362" s="24"/>
      <c r="DH362" s="24"/>
      <c r="DI362" s="24"/>
      <c r="DJ362" s="24"/>
      <c r="DK362" s="24"/>
      <c r="DL362" s="24"/>
      <c r="DM362" s="220"/>
      <c r="DN362" s="24"/>
      <c r="DO362" s="24"/>
      <c r="DP362" s="24"/>
      <c r="DQ362" s="24"/>
      <c r="DR362" s="24"/>
      <c r="DS362" s="24"/>
      <c r="DT362" s="24"/>
      <c r="DU362" s="24"/>
      <c r="DV362" s="206"/>
      <c r="DW362" s="24"/>
      <c r="DX362" s="24"/>
      <c r="DY362" s="24"/>
      <c r="DZ362" s="24"/>
      <c r="EA362" s="24"/>
      <c r="EB362" s="24"/>
      <c r="EC362" s="24"/>
      <c r="ED362" s="24"/>
      <c r="EE362" s="206"/>
      <c r="EF362" s="24"/>
      <c r="EG362" s="24"/>
      <c r="EH362" s="24"/>
      <c r="EI362" s="24"/>
      <c r="EJ362" s="24"/>
      <c r="EK362" s="24"/>
      <c r="EL362" s="24"/>
      <c r="EM362" s="24"/>
      <c r="EN362" s="206"/>
      <c r="EO362" s="24"/>
      <c r="EP362" s="24"/>
      <c r="EQ362" s="24"/>
      <c r="ER362" s="24"/>
      <c r="ES362" s="24"/>
      <c r="ET362" s="24"/>
      <c r="EU362" s="24"/>
      <c r="EV362" s="24"/>
      <c r="EW362" s="206"/>
      <c r="EX362" s="24"/>
      <c r="EY362" s="24"/>
      <c r="EZ362" s="24"/>
      <c r="FA362" s="24"/>
      <c r="FB362" s="24"/>
      <c r="FC362" s="24"/>
      <c r="FD362" s="24"/>
      <c r="FE362" s="24"/>
      <c r="FF362" s="206"/>
      <c r="FG362" s="24"/>
      <c r="FH362" s="24"/>
      <c r="FI362" s="24"/>
      <c r="FJ362" s="24"/>
      <c r="FK362" s="24"/>
      <c r="FL362" s="24"/>
      <c r="FM362" s="24"/>
      <c r="FN362" s="24"/>
      <c r="FO362" s="220"/>
      <c r="FP362" s="24"/>
      <c r="FQ362" s="24"/>
      <c r="FR362" s="24"/>
      <c r="FS362" s="24"/>
      <c r="FT362" s="24"/>
      <c r="FU362" s="24"/>
      <c r="FV362" s="24"/>
      <c r="FW362" s="24"/>
      <c r="FX362" s="206"/>
      <c r="FY362" s="24"/>
      <c r="FZ362" s="24"/>
      <c r="GA362" s="24"/>
      <c r="GB362" s="24"/>
      <c r="GC362" s="24"/>
      <c r="GD362" s="24"/>
      <c r="GE362" s="24"/>
      <c r="GF362" s="24"/>
      <c r="GG362" s="206"/>
      <c r="GH362" s="24"/>
      <c r="GI362" s="24"/>
      <c r="GJ362" s="24"/>
      <c r="GK362" s="24"/>
      <c r="GL362" s="24"/>
      <c r="GM362" s="24"/>
      <c r="GN362" s="24"/>
      <c r="GO362" s="24"/>
      <c r="GP362" s="206"/>
      <c r="GQ362" s="206"/>
      <c r="GR362" s="206"/>
      <c r="GS362" s="206"/>
      <c r="GT362" s="206"/>
      <c r="GU362" s="206"/>
      <c r="GV362" s="206"/>
      <c r="GW362" s="206"/>
      <c r="GX362" s="206"/>
      <c r="GY362" s="206"/>
      <c r="GZ362" s="180"/>
      <c r="HA362" s="143">
        <f t="shared" si="307"/>
        <v>0</v>
      </c>
      <c r="HB362" s="44">
        <f t="shared" si="308"/>
        <v>0</v>
      </c>
      <c r="HC362" s="44">
        <f t="shared" si="332"/>
        <v>0</v>
      </c>
      <c r="HD362" s="24"/>
      <c r="HE362" s="24"/>
      <c r="HF362" s="44">
        <f t="shared" ref="HF362:HF393" si="333">IF(FV362&gt;43101,(HA362/$HA$537)*$FV$13,IF(FR362&gt;43101,(HA362/$HA$537)*$FR$13,IF(FM362&gt;43101,(HA362/$HA$537)*$FM$13,IF(FI362&gt;43101,(HA362/$HA$537)*$FI$13,IF(EU362&gt;43101,(HA362/$HA$537)*$EU$13,IF(EQ362&gt;43101,(HA362/$HA$537)*$EQ$13,IF(EL362&gt;43101,(HA362/$HA$537)*$EL$13,IF(EH362&gt;43101,(HA362/$HA$537)*$EH$13,IF(EC362&gt;43101,(HA362/$HA$537)*$EC$13,IF(DY362&gt;43101,(HA362/$HA$537)*$DY$13,IF(DT362&gt;43101,(HA362/$HA$537)*$DT$13,IF(DP362&gt;43101,(HA362/$HA$537)*$DP$13,IF(DK362&gt;43101,(HA362/$HA$537)*$DK$13,IF(DG362&gt;43101,(HA362/$HA$537)*$DG$13,IF(DB362&gt;43101,(HA362/$HA$537)*$DB$13,IF(CX362&gt;43101,(HA362/$HA$537)*$CX$13,IF(CS362&gt;43101,(HA362/$HA$537)*$CS$13,IF(BL362&gt;43101,(HA362/$HA$537)*$BL$13,0))))))))))))))))))</f>
        <v>0</v>
      </c>
      <c r="HG362" s="44">
        <f t="shared" ref="HG362:HG393" si="334">IF(BK362&gt;43101,HA362/$HA$537,0)</f>
        <v>0</v>
      </c>
      <c r="HH362" s="263"/>
      <c r="HI362" s="14" t="str">
        <f t="shared" si="311"/>
        <v>не выпущено</v>
      </c>
      <c r="HJ362" s="41" t="str">
        <f t="shared" si="312"/>
        <v>-</v>
      </c>
      <c r="HK362" s="267" t="str">
        <f t="shared" si="313"/>
        <v>-</v>
      </c>
      <c r="HL362" s="268" t="str">
        <f t="shared" si="314"/>
        <v>-</v>
      </c>
      <c r="HM362" s="320">
        <v>1</v>
      </c>
      <c r="HN362"/>
      <c r="HO362" s="351" t="str">
        <f t="shared" si="316"/>
        <v>---/---</v>
      </c>
      <c r="HP362" s="351" t="str">
        <f t="shared" si="317"/>
        <v>---/---</v>
      </c>
      <c r="HQ362" s="351" t="str">
        <f t="shared" si="318"/>
        <v>---/---</v>
      </c>
      <c r="HR362" s="351" t="str">
        <f t="shared" si="319"/>
        <v>---/---</v>
      </c>
      <c r="HS362" s="351" t="b">
        <f t="shared" si="320"/>
        <v>0</v>
      </c>
      <c r="HT362" s="351" t="str">
        <f t="shared" si="321"/>
        <v>---/---</v>
      </c>
      <c r="HU362" s="351" t="str">
        <f t="shared" si="322"/>
        <v>---/---</v>
      </c>
      <c r="HV362" s="351" t="str">
        <f t="shared" si="323"/>
        <v>---/---</v>
      </c>
      <c r="HW362" s="351" t="str">
        <f t="shared" si="324"/>
        <v>---/---</v>
      </c>
      <c r="HX362" s="351" t="str">
        <f t="shared" si="325"/>
        <v>---/---</v>
      </c>
      <c r="HY362" s="364"/>
      <c r="HZ362" s="361" t="str">
        <f t="shared" si="326"/>
        <v>---/---</v>
      </c>
      <c r="IA362" s="361" t="str">
        <f t="shared" si="327"/>
        <v>---/---</v>
      </c>
      <c r="IB362" s="361" t="str">
        <f t="shared" si="328"/>
        <v>---/---</v>
      </c>
      <c r="IC362" s="361" t="str">
        <f t="shared" si="329"/>
        <v>---/---</v>
      </c>
      <c r="ID362" s="351" t="str">
        <f t="shared" si="330"/>
        <v>---/---</v>
      </c>
      <c r="IE362" s="351" t="s">
        <v>897</v>
      </c>
      <c r="IF362" s="356"/>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row>
    <row r="363" spans="1:287" s="1" customFormat="1" ht="36.6" customHeight="1">
      <c r="A363" s="15"/>
      <c r="B363" s="32"/>
      <c r="C363" s="32"/>
      <c r="D363" s="26"/>
      <c r="E363" s="26"/>
      <c r="F363" s="26"/>
      <c r="G363" s="26"/>
      <c r="H363" s="26"/>
      <c r="I363" s="26"/>
      <c r="J363" s="26"/>
      <c r="K363" s="26"/>
      <c r="L363" s="26"/>
      <c r="M363" s="26"/>
      <c r="N363" s="26"/>
      <c r="O363" s="26"/>
      <c r="P363" s="26"/>
      <c r="Q363" s="26"/>
      <c r="R363" s="26"/>
      <c r="S363" s="26"/>
      <c r="T363" s="26"/>
      <c r="U363" s="26"/>
      <c r="V363" s="26"/>
      <c r="W363" s="32"/>
      <c r="X363" s="32"/>
      <c r="Y363" s="32"/>
      <c r="Z363" s="32"/>
      <c r="AA363" s="32"/>
      <c r="AB363" s="32"/>
      <c r="AC363" s="32"/>
      <c r="AD363" s="26"/>
      <c r="AE363" s="32"/>
      <c r="AF363" s="32"/>
      <c r="AG363" s="32"/>
      <c r="AH363" s="32"/>
      <c r="AI363" s="32"/>
      <c r="AJ363" s="26"/>
      <c r="AK363" s="26"/>
      <c r="AL363" s="26"/>
      <c r="AM363" s="26"/>
      <c r="AN363" s="26"/>
      <c r="AO363" s="26"/>
      <c r="AP363" s="26"/>
      <c r="AQ363" s="162" t="s">
        <v>80</v>
      </c>
      <c r="AR363" s="162" t="s">
        <v>81</v>
      </c>
      <c r="AS363" s="162"/>
      <c r="AT363" s="162"/>
      <c r="AU363" s="162"/>
      <c r="AV363" s="162"/>
      <c r="AW363" s="162" t="s">
        <v>80</v>
      </c>
      <c r="AX363" s="162" t="s">
        <v>81</v>
      </c>
      <c r="AY363" s="26"/>
      <c r="AZ363" s="26"/>
      <c r="BA363" s="26"/>
      <c r="BB363" s="26"/>
      <c r="BC363" s="26"/>
      <c r="BD363" s="26"/>
      <c r="BE363" s="26"/>
      <c r="BF363" s="26"/>
      <c r="BG363" s="26"/>
      <c r="BH363" s="26"/>
      <c r="BI363" s="26"/>
      <c r="BJ363" s="338"/>
      <c r="BK363" s="338"/>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338"/>
      <c r="CR363" s="338"/>
      <c r="CS363" s="338"/>
      <c r="CT363" s="326"/>
      <c r="CU363" s="219"/>
      <c r="CV363" s="26"/>
      <c r="CW363" s="26"/>
      <c r="CX363" s="26"/>
      <c r="CY363" s="26"/>
      <c r="CZ363" s="26"/>
      <c r="DA363" s="26"/>
      <c r="DB363" s="26"/>
      <c r="DC363" s="26"/>
      <c r="DD363" s="26"/>
      <c r="DE363" s="26"/>
      <c r="DF363" s="26"/>
      <c r="DG363" s="26"/>
      <c r="DH363" s="26"/>
      <c r="DI363" s="26"/>
      <c r="DJ363" s="26"/>
      <c r="DK363" s="26"/>
      <c r="DL363" s="26"/>
      <c r="DM363" s="219"/>
      <c r="DN363" s="26"/>
      <c r="DO363" s="26"/>
      <c r="DP363" s="26"/>
      <c r="DQ363" s="26"/>
      <c r="DR363" s="26"/>
      <c r="DS363" s="26"/>
      <c r="DT363" s="26"/>
      <c r="DU363" s="26"/>
      <c r="DV363" s="229"/>
      <c r="DW363" s="26"/>
      <c r="DX363" s="26"/>
      <c r="DY363" s="26"/>
      <c r="DZ363" s="26"/>
      <c r="EA363" s="26"/>
      <c r="EB363" s="26"/>
      <c r="EC363" s="26"/>
      <c r="ED363" s="26"/>
      <c r="EE363" s="229"/>
      <c r="EF363" s="26"/>
      <c r="EG363" s="26"/>
      <c r="EH363" s="26"/>
      <c r="EI363" s="26"/>
      <c r="EJ363" s="26"/>
      <c r="EK363" s="26"/>
      <c r="EL363" s="26"/>
      <c r="EM363" s="26"/>
      <c r="EN363" s="229"/>
      <c r="EO363" s="26"/>
      <c r="EP363" s="26"/>
      <c r="EQ363" s="26"/>
      <c r="ER363" s="26"/>
      <c r="ES363" s="26"/>
      <c r="ET363" s="26"/>
      <c r="EU363" s="26"/>
      <c r="EV363" s="26"/>
      <c r="EW363" s="229"/>
      <c r="EX363" s="26"/>
      <c r="EY363" s="26"/>
      <c r="EZ363" s="26"/>
      <c r="FA363" s="26"/>
      <c r="FB363" s="26"/>
      <c r="FC363" s="26"/>
      <c r="FD363" s="26"/>
      <c r="FE363" s="26"/>
      <c r="FF363" s="229"/>
      <c r="FG363" s="163" t="s">
        <v>385</v>
      </c>
      <c r="FH363" s="163" t="str">
        <f>IF(BK363&gt;0,IF(DH363&gt;0,WORKDAY(DG363,20),IF(CY363&gt;0,WORKDAY(CX363,30),IF(CT363&gt;0,WORKDAY(CS363,40),FG363))),"-")</f>
        <v>-</v>
      </c>
      <c r="FI363" s="26"/>
      <c r="FJ363" s="26"/>
      <c r="FK363" s="26"/>
      <c r="FL363" s="26"/>
      <c r="FM363" s="26"/>
      <c r="FN363" s="26"/>
      <c r="FO363" s="219"/>
      <c r="FP363" s="163" t="s">
        <v>385</v>
      </c>
      <c r="FQ363" s="163" t="str">
        <f>IF(BT363&gt;0,IF(DQ363&gt;0,WORKDAY(DP363,20),IF(DH363&gt;0,WORKDAY(DG363,30),IF(DC363&gt;0,WORKDAY(DB363,40),FP363))),"-")</f>
        <v>-</v>
      </c>
      <c r="FR363" s="26"/>
      <c r="FS363" s="26"/>
      <c r="FT363" s="26"/>
      <c r="FU363" s="26"/>
      <c r="FV363" s="26"/>
      <c r="FW363" s="26"/>
      <c r="FX363" s="229"/>
      <c r="FY363" s="163" t="s">
        <v>385</v>
      </c>
      <c r="FZ363" s="163" t="str">
        <f>IF(CC363&gt;0,IF(DZ363&gt;0,WORKDAY(DY363,20),IF(DQ363&gt;0,WORKDAY(DP363,30),IF(DL363&gt;0,WORKDAY(DK363,40),FY363))),"-")</f>
        <v>-</v>
      </c>
      <c r="GA363" s="26"/>
      <c r="GB363" s="26"/>
      <c r="GC363" s="26"/>
      <c r="GD363" s="26"/>
      <c r="GE363" s="26"/>
      <c r="GF363" s="26"/>
      <c r="GG363" s="229"/>
      <c r="GH363" s="163"/>
      <c r="GI363" s="163"/>
      <c r="GJ363" s="26"/>
      <c r="GK363" s="26"/>
      <c r="GL363" s="26"/>
      <c r="GM363" s="26"/>
      <c r="GN363" s="26"/>
      <c r="GO363" s="26"/>
      <c r="GP363" s="229"/>
      <c r="GQ363" s="229"/>
      <c r="GR363" s="229"/>
      <c r="GS363" s="229"/>
      <c r="GT363" s="229"/>
      <c r="GU363" s="229"/>
      <c r="GV363" s="229"/>
      <c r="GW363" s="229"/>
      <c r="GX363" s="229"/>
      <c r="GY363" s="229"/>
      <c r="GZ363" s="229"/>
      <c r="HA363" s="143">
        <f t="shared" si="307"/>
        <v>0</v>
      </c>
      <c r="HB363" s="44">
        <f t="shared" si="308"/>
        <v>0</v>
      </c>
      <c r="HC363" s="164">
        <f t="shared" si="332"/>
        <v>0</v>
      </c>
      <c r="HD363" s="164"/>
      <c r="HE363" s="164"/>
      <c r="HF363" s="44">
        <f t="shared" si="333"/>
        <v>0</v>
      </c>
      <c r="HG363" s="44">
        <f t="shared" si="334"/>
        <v>0</v>
      </c>
      <c r="HH363" s="262"/>
      <c r="HI363" s="14" t="str">
        <f t="shared" si="311"/>
        <v>не выпущено</v>
      </c>
      <c r="HJ363" s="41" t="str">
        <f t="shared" si="312"/>
        <v>-</v>
      </c>
      <c r="HK363" s="267" t="str">
        <f t="shared" si="313"/>
        <v>-</v>
      </c>
      <c r="HL363" s="268" t="str">
        <f t="shared" si="314"/>
        <v>-</v>
      </c>
      <c r="HM363" s="320">
        <v>1</v>
      </c>
      <c r="HN363"/>
      <c r="HO363" s="351" t="str">
        <f t="shared" si="316"/>
        <v>---/---</v>
      </c>
      <c r="HP363" s="351" t="str">
        <f t="shared" si="317"/>
        <v>---/---</v>
      </c>
      <c r="HQ363" s="351" t="str">
        <f t="shared" si="318"/>
        <v>---/---</v>
      </c>
      <c r="HR363" s="351" t="str">
        <f t="shared" si="319"/>
        <v>---/---</v>
      </c>
      <c r="HS363" s="351" t="b">
        <f t="shared" si="320"/>
        <v>0</v>
      </c>
      <c r="HT363" s="351" t="str">
        <f t="shared" si="321"/>
        <v>---/---</v>
      </c>
      <c r="HU363" s="351" t="str">
        <f t="shared" si="322"/>
        <v>---/---</v>
      </c>
      <c r="HV363" s="351" t="str">
        <f t="shared" si="323"/>
        <v>---/---</v>
      </c>
      <c r="HW363" s="351" t="str">
        <f t="shared" si="324"/>
        <v>---/---</v>
      </c>
      <c r="HX363" s="351" t="str">
        <f t="shared" si="325"/>
        <v>---/---</v>
      </c>
      <c r="HY363" s="364"/>
      <c r="HZ363" s="361" t="str">
        <f t="shared" si="326"/>
        <v>---/---</v>
      </c>
      <c r="IA363" s="361" t="str">
        <f t="shared" si="327"/>
        <v>---/---</v>
      </c>
      <c r="IB363" s="361" t="str">
        <f t="shared" si="328"/>
        <v>---/---</v>
      </c>
      <c r="IC363" s="361" t="str">
        <f t="shared" si="329"/>
        <v>---/---</v>
      </c>
      <c r="ID363" s="351" t="str">
        <f t="shared" si="330"/>
        <v>---/---</v>
      </c>
      <c r="IE363" s="351" t="s">
        <v>897</v>
      </c>
      <c r="IF363" s="356"/>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row>
    <row r="364" spans="1:287" s="27" customFormat="1" ht="15" customHeight="1">
      <c r="A364" s="15"/>
      <c r="B364" s="32"/>
      <c r="C364" s="32"/>
      <c r="D364" s="26"/>
      <c r="E364" s="26"/>
      <c r="F364" s="26"/>
      <c r="G364" s="26"/>
      <c r="H364" s="26"/>
      <c r="I364" s="26"/>
      <c r="J364" s="26"/>
      <c r="K364" s="26"/>
      <c r="L364" s="26"/>
      <c r="M364" s="26"/>
      <c r="N364" s="26"/>
      <c r="O364" s="26"/>
      <c r="P364" s="26"/>
      <c r="Q364" s="26"/>
      <c r="R364" s="26"/>
      <c r="S364" s="26"/>
      <c r="T364" s="26"/>
      <c r="U364" s="26"/>
      <c r="V364" s="26"/>
      <c r="W364" s="32"/>
      <c r="X364" s="32"/>
      <c r="Y364" s="32"/>
      <c r="Z364" s="32"/>
      <c r="AA364" s="32"/>
      <c r="AB364" s="32"/>
      <c r="AC364" s="32"/>
      <c r="AD364" s="26"/>
      <c r="AE364" s="32"/>
      <c r="AF364" s="32"/>
      <c r="AG364" s="32"/>
      <c r="AH364" s="32"/>
      <c r="AI364" s="32"/>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338"/>
      <c r="BK364" s="338"/>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338"/>
      <c r="CR364" s="338"/>
      <c r="CS364" s="338"/>
      <c r="CT364" s="326"/>
      <c r="CU364" s="219"/>
      <c r="CV364" s="26"/>
      <c r="CW364" s="26"/>
      <c r="CX364" s="26"/>
      <c r="CY364" s="26"/>
      <c r="CZ364" s="26"/>
      <c r="DA364" s="26"/>
      <c r="DB364" s="26"/>
      <c r="DC364" s="26"/>
      <c r="DD364" s="26"/>
      <c r="DE364" s="26"/>
      <c r="DF364" s="26"/>
      <c r="DG364" s="26"/>
      <c r="DH364" s="26"/>
      <c r="DI364" s="26"/>
      <c r="DJ364" s="26"/>
      <c r="DK364" s="26"/>
      <c r="DL364" s="26"/>
      <c r="DM364" s="219"/>
      <c r="DN364" s="26"/>
      <c r="DO364" s="26"/>
      <c r="DP364" s="26"/>
      <c r="DQ364" s="26"/>
      <c r="DR364" s="26"/>
      <c r="DS364" s="26"/>
      <c r="DT364" s="26"/>
      <c r="DU364" s="26"/>
      <c r="DV364" s="229"/>
      <c r="DW364" s="26"/>
      <c r="DX364" s="26"/>
      <c r="DY364" s="26"/>
      <c r="DZ364" s="26"/>
      <c r="EA364" s="26"/>
      <c r="EB364" s="26"/>
      <c r="EC364" s="26"/>
      <c r="ED364" s="26"/>
      <c r="EE364" s="229"/>
      <c r="EF364" s="26"/>
      <c r="EG364" s="26"/>
      <c r="EH364" s="26"/>
      <c r="EI364" s="26"/>
      <c r="EJ364" s="26"/>
      <c r="EK364" s="26"/>
      <c r="EL364" s="26"/>
      <c r="EM364" s="26"/>
      <c r="EN364" s="229"/>
      <c r="EO364" s="26"/>
      <c r="EP364" s="26"/>
      <c r="EQ364" s="26"/>
      <c r="ER364" s="26"/>
      <c r="ES364" s="26"/>
      <c r="ET364" s="26"/>
      <c r="EU364" s="26"/>
      <c r="EV364" s="26"/>
      <c r="EW364" s="229"/>
      <c r="EX364" s="26"/>
      <c r="EY364" s="26"/>
      <c r="EZ364" s="26"/>
      <c r="FA364" s="26"/>
      <c r="FB364" s="26"/>
      <c r="FC364" s="26"/>
      <c r="FD364" s="26"/>
      <c r="FE364" s="26"/>
      <c r="FF364" s="229"/>
      <c r="FG364" s="26"/>
      <c r="FH364" s="26"/>
      <c r="FI364" s="26"/>
      <c r="FJ364" s="26"/>
      <c r="FK364" s="26"/>
      <c r="FL364" s="26"/>
      <c r="FM364" s="26"/>
      <c r="FN364" s="26"/>
      <c r="FO364" s="219"/>
      <c r="FP364" s="26"/>
      <c r="FQ364" s="26"/>
      <c r="FR364" s="26"/>
      <c r="FS364" s="26"/>
      <c r="FT364" s="26"/>
      <c r="FU364" s="26"/>
      <c r="FV364" s="26"/>
      <c r="FW364" s="26"/>
      <c r="FX364" s="229"/>
      <c r="FY364" s="26"/>
      <c r="FZ364" s="26"/>
      <c r="GA364" s="26"/>
      <c r="GB364" s="26"/>
      <c r="GC364" s="26"/>
      <c r="GD364" s="26"/>
      <c r="GE364" s="26"/>
      <c r="GF364" s="26"/>
      <c r="GG364" s="229"/>
      <c r="GH364" s="26"/>
      <c r="GI364" s="26"/>
      <c r="GJ364" s="26"/>
      <c r="GK364" s="26"/>
      <c r="GL364" s="26"/>
      <c r="GM364" s="26"/>
      <c r="GN364" s="26"/>
      <c r="GO364" s="26"/>
      <c r="GP364" s="229"/>
      <c r="GQ364" s="229"/>
      <c r="GR364" s="229"/>
      <c r="GS364" s="229"/>
      <c r="GT364" s="229"/>
      <c r="GU364" s="229"/>
      <c r="GV364" s="229"/>
      <c r="GW364" s="229"/>
      <c r="GX364" s="229"/>
      <c r="GY364" s="229"/>
      <c r="GZ364" s="229"/>
      <c r="HA364" s="143">
        <f t="shared" si="307"/>
        <v>0</v>
      </c>
      <c r="HB364" s="44">
        <f t="shared" si="308"/>
        <v>0</v>
      </c>
      <c r="HC364" s="44">
        <f t="shared" si="332"/>
        <v>0</v>
      </c>
      <c r="HD364" s="44"/>
      <c r="HE364" s="26"/>
      <c r="HF364" s="44">
        <f t="shared" si="333"/>
        <v>0</v>
      </c>
      <c r="HG364" s="44">
        <f t="shared" si="334"/>
        <v>0</v>
      </c>
      <c r="HH364" s="262"/>
      <c r="HI364" s="14" t="str">
        <f t="shared" si="311"/>
        <v>не выпущено</v>
      </c>
      <c r="HJ364" s="41" t="str">
        <f t="shared" si="312"/>
        <v>-</v>
      </c>
      <c r="HK364" s="267" t="str">
        <f t="shared" si="313"/>
        <v>-</v>
      </c>
      <c r="HL364" s="268" t="str">
        <f t="shared" si="314"/>
        <v>-</v>
      </c>
      <c r="HM364" s="320">
        <v>1</v>
      </c>
      <c r="HN364"/>
      <c r="HO364" s="351" t="str">
        <f t="shared" si="316"/>
        <v>---/---</v>
      </c>
      <c r="HP364" s="351" t="str">
        <f t="shared" si="317"/>
        <v>---/---</v>
      </c>
      <c r="HQ364" s="351" t="str">
        <f t="shared" si="318"/>
        <v>---/---</v>
      </c>
      <c r="HR364" s="351" t="str">
        <f t="shared" si="319"/>
        <v>---/---</v>
      </c>
      <c r="HS364" s="351" t="b">
        <f t="shared" si="320"/>
        <v>0</v>
      </c>
      <c r="HT364" s="351" t="str">
        <f t="shared" si="321"/>
        <v>---/---</v>
      </c>
      <c r="HU364" s="351" t="str">
        <f t="shared" si="322"/>
        <v>---/---</v>
      </c>
      <c r="HV364" s="351" t="str">
        <f t="shared" si="323"/>
        <v>---/---</v>
      </c>
      <c r="HW364" s="351" t="str">
        <f t="shared" si="324"/>
        <v>---/---</v>
      </c>
      <c r="HX364" s="351" t="str">
        <f t="shared" si="325"/>
        <v>---/---</v>
      </c>
      <c r="HY364" s="364"/>
      <c r="HZ364" s="361" t="str">
        <f t="shared" si="326"/>
        <v>---/---</v>
      </c>
      <c r="IA364" s="361" t="str">
        <f t="shared" si="327"/>
        <v>---/---</v>
      </c>
      <c r="IB364" s="361" t="str">
        <f t="shared" si="328"/>
        <v>---/---</v>
      </c>
      <c r="IC364" s="361" t="str">
        <f t="shared" si="329"/>
        <v>---/---</v>
      </c>
      <c r="ID364" s="351" t="str">
        <f t="shared" si="330"/>
        <v>---/---</v>
      </c>
      <c r="IE364" s="351" t="s">
        <v>897</v>
      </c>
      <c r="IF364" s="356"/>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row>
    <row r="365" spans="1:287" s="1" customFormat="1" ht="28.5" customHeight="1">
      <c r="A365" s="15"/>
      <c r="B365" s="31" t="s">
        <v>164</v>
      </c>
      <c r="C365" s="31" t="s">
        <v>165</v>
      </c>
      <c r="D365" s="14"/>
      <c r="E365" s="14"/>
      <c r="F365" s="14"/>
      <c r="G365" s="14"/>
      <c r="H365" s="14" t="s">
        <v>723</v>
      </c>
      <c r="I365" s="14" t="s">
        <v>724</v>
      </c>
      <c r="J365" s="14"/>
      <c r="K365" s="14"/>
      <c r="L365" s="14"/>
      <c r="M365" s="14"/>
      <c r="N365" s="14"/>
      <c r="O365" s="14"/>
      <c r="P365" s="14"/>
      <c r="Q365" s="14"/>
      <c r="R365" s="14" t="s">
        <v>209</v>
      </c>
      <c r="S365" s="14" t="s">
        <v>396</v>
      </c>
      <c r="T365" s="14" t="s">
        <v>395</v>
      </c>
      <c r="U365" s="14" t="s">
        <v>166</v>
      </c>
      <c r="V365" s="14"/>
      <c r="W365" s="31"/>
      <c r="X365" s="31"/>
      <c r="Y365" s="31"/>
      <c r="Z365" s="31"/>
      <c r="AA365" s="31"/>
      <c r="AB365" s="31"/>
      <c r="AC365" s="31"/>
      <c r="AD365" s="14"/>
      <c r="AE365" s="31">
        <v>3</v>
      </c>
      <c r="AF365" s="31">
        <v>0</v>
      </c>
      <c r="AG365" s="31" t="s">
        <v>173</v>
      </c>
      <c r="AH365" s="31" t="s">
        <v>164</v>
      </c>
      <c r="AI365" s="31" t="s">
        <v>198</v>
      </c>
      <c r="AJ365" s="14"/>
      <c r="AK365" s="14"/>
      <c r="AL365" s="14" t="s">
        <v>167</v>
      </c>
      <c r="AM365" s="14"/>
      <c r="AN365" s="14" t="s">
        <v>169</v>
      </c>
      <c r="AO365" s="14" t="str">
        <f>CONCATENATE("0055-",B365,"-",C365,"-","4",".",AE365,".",AF365,".",AG365,".",AH365,"-",AL365,".",AN365,"-",AI365)</f>
        <v>0055-CPC-GA1-4.3.0.00.CPC-ATH.TP-0002</v>
      </c>
      <c r="AP365" s="14" t="str">
        <f>CONCATENATE("0055-",B365,"-",C365,"-","4",".",AE365,".",AF365,".",AG365,".",AH365,"-",AL365,"-",AN365,"-",AI365,"_",BD365,"_",U365)</f>
        <v>0055-CPC-GA1-4.3.0.00.CPC-ATH-TP-0002_A1_ER</v>
      </c>
      <c r="AQ365" s="21" t="s">
        <v>55</v>
      </c>
      <c r="AR365" s="21" t="s">
        <v>56</v>
      </c>
      <c r="AS365" s="21"/>
      <c r="AT365" s="21"/>
      <c r="AU365" s="21"/>
      <c r="AV365" s="21"/>
      <c r="AW365" s="21" t="s">
        <v>55</v>
      </c>
      <c r="AX365" s="21" t="s">
        <v>56</v>
      </c>
      <c r="AY365" s="14"/>
      <c r="AZ365" s="14" t="s">
        <v>798</v>
      </c>
      <c r="BA365" s="14" t="s">
        <v>600</v>
      </c>
      <c r="BB365" s="14" t="str">
        <f t="shared" si="331"/>
        <v>A1</v>
      </c>
      <c r="BC365" s="14" t="str">
        <f t="shared" ref="BC365:BC375" si="335">IF(OR(BB365="A1",BB365="B1",BB365="C1",BB365="D1",BB365="E1",BB365="F1",BB365="G1",BB365="H1"),"IFR",IF(OR(BB365="00",BB365="01",BB365="02",BB365="03",BB365="04",BB365="05"),"IFU","-"))</f>
        <v>IFR</v>
      </c>
      <c r="BD365" s="14" t="str">
        <f>BB365</f>
        <v>A1</v>
      </c>
      <c r="BE365" s="14"/>
      <c r="BF365" s="14"/>
      <c r="BG365" s="20"/>
      <c r="BH365" s="14"/>
      <c r="BI365" s="14"/>
      <c r="BJ365" s="336">
        <v>44088</v>
      </c>
      <c r="BK365" s="336">
        <f ca="1">IF(BM365&gt;0,BL365,IF(BJ365&lt;TODAY(),TODAY()+10,BJ365))</f>
        <v>43978</v>
      </c>
      <c r="BL365" s="41">
        <v>43978</v>
      </c>
      <c r="BM365" s="14" t="s">
        <v>797</v>
      </c>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336">
        <f>WORKDAY(BJ365,20)</f>
        <v>44116</v>
      </c>
      <c r="CR365" s="336">
        <f ca="1">IF(BM365&gt;0,WORKDAY(BK365,20),"-")</f>
        <v>44006</v>
      </c>
      <c r="CS365" s="336">
        <v>43991</v>
      </c>
      <c r="CT365" s="325" t="s">
        <v>876</v>
      </c>
      <c r="CU365" s="143">
        <v>1</v>
      </c>
      <c r="CV365" s="41">
        <f>WORKDAY(CQ365,10)</f>
        <v>44130</v>
      </c>
      <c r="CW365" s="41">
        <f>CV365</f>
        <v>44130</v>
      </c>
      <c r="CX365" s="14"/>
      <c r="CY365" s="14"/>
      <c r="CZ365" s="41" t="str">
        <f>IF(CY365&gt;0,WORKDAY(CV365,10),"-")</f>
        <v>-</v>
      </c>
      <c r="DA365" s="41" t="str">
        <f>IF(CY365&gt;0,WORKDAY(CW365,10),"-")</f>
        <v>-</v>
      </c>
      <c r="DB365" s="14"/>
      <c r="DC365" s="14"/>
      <c r="DD365" s="143"/>
      <c r="DE365" s="41" t="str">
        <f>IF(DC365&gt;0,WORKDAY(CZ365,10),"-")</f>
        <v>-</v>
      </c>
      <c r="DF365" s="41" t="str">
        <f>IF(DC365&gt;0,WORKDAY(DA365,10),"-")</f>
        <v>-</v>
      </c>
      <c r="DG365" s="14"/>
      <c r="DH365" s="14"/>
      <c r="DI365" s="41" t="str">
        <f>IF(DH365&gt;0,WORKDAY(DE365,10),"-")</f>
        <v>-</v>
      </c>
      <c r="DJ365" s="41" t="str">
        <f>IF(DH365&gt;0,WORKDAY(DF365,10),"-")</f>
        <v>-</v>
      </c>
      <c r="DK365" s="14"/>
      <c r="DL365" s="14"/>
      <c r="DM365" s="143"/>
      <c r="DN365" s="41" t="str">
        <f>IF(DL365&gt;0,WORKDAY(DI365,10),"-")</f>
        <v>-</v>
      </c>
      <c r="DO365" s="41" t="str">
        <f>IF(DL365&gt;0,WORKDAY(DJ365,10),"-")</f>
        <v>-</v>
      </c>
      <c r="DP365" s="14"/>
      <c r="DQ365" s="14"/>
      <c r="DR365" s="41" t="str">
        <f>IF(DQ365&gt;0,WORKDAY(DN365,10),"-")</f>
        <v>-</v>
      </c>
      <c r="DS365" s="41" t="str">
        <f>IF(DQ365&gt;0,WORKDAY(DO365,10),"-")</f>
        <v>-</v>
      </c>
      <c r="DT365" s="14"/>
      <c r="DU365" s="14"/>
      <c r="DV365" s="205"/>
      <c r="DW365" s="41" t="str">
        <f>IF(DU365&gt;0,WORKDAY(DR365,10),"-")</f>
        <v>-</v>
      </c>
      <c r="DX365" s="41" t="str">
        <f>IF(DU365&gt;0,WORKDAY(DS365,10),"-")</f>
        <v>-</v>
      </c>
      <c r="DY365" s="14"/>
      <c r="DZ365" s="14"/>
      <c r="EA365" s="41" t="str">
        <f>IF(DZ365&gt;0,WORKDAY(DW365,10),"-")</f>
        <v>-</v>
      </c>
      <c r="EB365" s="41" t="str">
        <f>IF(DZ365&gt;0,WORKDAY(DX365,10),"-")</f>
        <v>-</v>
      </c>
      <c r="EC365" s="14"/>
      <c r="ED365" s="14"/>
      <c r="EE365" s="205"/>
      <c r="EF365" s="41" t="str">
        <f>IF(ED365&gt;0,WORKDAY(EA365,10),"-")</f>
        <v>-</v>
      </c>
      <c r="EG365" s="41" t="str">
        <f>IF(ED365&gt;0,WORKDAY(EB365,10),"-")</f>
        <v>-</v>
      </c>
      <c r="EH365" s="14"/>
      <c r="EI365" s="14"/>
      <c r="EJ365" s="41" t="str">
        <f>IF(EI365&gt;0,WORKDAY(EF365,10),"-")</f>
        <v>-</v>
      </c>
      <c r="EK365" s="41" t="str">
        <f>IF(EI365&gt;0,WORKDAY(EG365,10),"-")</f>
        <v>-</v>
      </c>
      <c r="EL365" s="14"/>
      <c r="EM365" s="14"/>
      <c r="EN365" s="205"/>
      <c r="EO365" s="41" t="str">
        <f>IF(EM365&gt;0,WORKDAY(EJ365,10),"-")</f>
        <v>-</v>
      </c>
      <c r="EP365" s="41" t="str">
        <f>IF(EM365&gt;0,WORKDAY(EK365,10),"-")</f>
        <v>-</v>
      </c>
      <c r="EQ365" s="14"/>
      <c r="ER365" s="14"/>
      <c r="ES365" s="41" t="str">
        <f>IF(ER365&gt;0,WORKDAY(EO365,10),"-")</f>
        <v>-</v>
      </c>
      <c r="ET365" s="41" t="str">
        <f>IF(ER365&gt;0,WORKDAY(EP365,10),"-")</f>
        <v>-</v>
      </c>
      <c r="EU365" s="14"/>
      <c r="EV365" s="14"/>
      <c r="EW365" s="205"/>
      <c r="EX365" s="41" t="str">
        <f>IF(EV365&gt;0,WORKDAY(ES365,10),"-")</f>
        <v>-</v>
      </c>
      <c r="EY365" s="41" t="str">
        <f>IF(EV365&gt;0,WORKDAY(ET365,10),"-")</f>
        <v>-</v>
      </c>
      <c r="EZ365" s="14"/>
      <c r="FA365" s="14"/>
      <c r="FB365" s="41" t="str">
        <f>IF(FA365&gt;0,WORKDAY(EX365,10),"-")</f>
        <v>-</v>
      </c>
      <c r="FC365" s="41" t="str">
        <f>IF(FA365&gt;0,WORKDAY(EY365,10),"-")</f>
        <v>-</v>
      </c>
      <c r="FD365" s="14"/>
      <c r="FE365" s="14"/>
      <c r="FF365" s="295"/>
      <c r="FG365" s="41">
        <v>43552</v>
      </c>
      <c r="FH365" s="41">
        <f>FG365</f>
        <v>43552</v>
      </c>
      <c r="FI365" s="14"/>
      <c r="FJ365" s="14"/>
      <c r="FK365" s="41" t="str">
        <f>IF(FJ365&gt;0,WORKDAY(FG365,10),"-")</f>
        <v>-</v>
      </c>
      <c r="FL365" s="41" t="str">
        <f>IF(FJ365&gt;0,WORKDAY(FH365,10),"-")</f>
        <v>-</v>
      </c>
      <c r="FM365" s="14"/>
      <c r="FN365" s="14"/>
      <c r="FO365" s="143"/>
      <c r="FP365" s="41">
        <v>43552</v>
      </c>
      <c r="FQ365" s="41">
        <f>FP365</f>
        <v>43552</v>
      </c>
      <c r="FR365" s="14"/>
      <c r="FS365" s="14"/>
      <c r="FT365" s="41" t="str">
        <f>IF(FS365&gt;0,WORKDAY(FP365,10),"-")</f>
        <v>-</v>
      </c>
      <c r="FU365" s="41" t="str">
        <f>IF(FS365&gt;0,WORKDAY(FQ365,10),"-")</f>
        <v>-</v>
      </c>
      <c r="FV365" s="14"/>
      <c r="FW365" s="14"/>
      <c r="FX365" s="205"/>
      <c r="FY365" s="41">
        <v>43552</v>
      </c>
      <c r="FZ365" s="41">
        <f>FY365</f>
        <v>43552</v>
      </c>
      <c r="GA365" s="14"/>
      <c r="GB365" s="14"/>
      <c r="GC365" s="41" t="str">
        <f>IF(GB365&gt;0,WORKDAY(FY365,10),"-")</f>
        <v>-</v>
      </c>
      <c r="GD365" s="41" t="str">
        <f>IF(GB365&gt;0,WORKDAY(FZ365,10),"-")</f>
        <v>-</v>
      </c>
      <c r="GE365" s="14"/>
      <c r="GF365" s="14"/>
      <c r="GG365" s="205"/>
      <c r="GH365" s="41"/>
      <c r="GI365" s="41"/>
      <c r="GJ365" s="14"/>
      <c r="GK365" s="14"/>
      <c r="GL365" s="41" t="str">
        <f>IF(GK365&gt;0,WORKDAY(GH365,10),"-")</f>
        <v>-</v>
      </c>
      <c r="GM365" s="41" t="str">
        <f>IF(GK365&gt;0,WORKDAY(GI365,10),"-")</f>
        <v>-</v>
      </c>
      <c r="GN365" s="14"/>
      <c r="GO365" s="14"/>
      <c r="GP365" s="228"/>
      <c r="GQ365" s="295"/>
      <c r="GR365" s="295"/>
      <c r="GS365" s="295"/>
      <c r="GT365" s="295"/>
      <c r="GU365" s="295"/>
      <c r="GV365" s="295"/>
      <c r="GW365" s="295"/>
      <c r="GX365" s="295"/>
      <c r="GY365" s="295"/>
      <c r="GZ365" s="147"/>
      <c r="HA365" s="143">
        <f t="shared" ca="1" si="307"/>
        <v>1</v>
      </c>
      <c r="HB365" s="44">
        <f t="shared" ca="1" si="308"/>
        <v>1.3819095477386936E-3</v>
      </c>
      <c r="HC365" s="44">
        <f t="shared" ca="1" si="332"/>
        <v>2.5125628140703518E-3</v>
      </c>
      <c r="HD365" s="44"/>
      <c r="HE365" s="44"/>
      <c r="HF365" s="44">
        <f t="shared" ca="1" si="333"/>
        <v>4.1666666666666675E-3</v>
      </c>
      <c r="HG365" s="44">
        <f t="shared" ca="1" si="334"/>
        <v>7.575757575757576E-3</v>
      </c>
      <c r="HH365" s="261"/>
      <c r="HI365" s="14" t="str">
        <f t="shared" si="311"/>
        <v>GA</v>
      </c>
      <c r="HJ365" s="41">
        <f t="shared" si="312"/>
        <v>43978</v>
      </c>
      <c r="HK365" s="267" t="str">
        <f t="shared" si="313"/>
        <v>A1</v>
      </c>
      <c r="HL365" s="268" t="str">
        <f t="shared" si="314"/>
        <v>0055-P2-GA1-CPC-TRM-00498</v>
      </c>
      <c r="HM365" s="320">
        <v>1</v>
      </c>
      <c r="HN365"/>
      <c r="HO365" s="351">
        <f t="shared" si="316"/>
        <v>1</v>
      </c>
      <c r="HP365" s="351" t="str">
        <f t="shared" si="317"/>
        <v>не выгружено 00</v>
      </c>
      <c r="HQ365" s="351" t="str">
        <f t="shared" si="318"/>
        <v>выгружено A1</v>
      </c>
      <c r="HR365" s="351">
        <f t="shared" si="319"/>
        <v>1</v>
      </c>
      <c r="HS365" s="351" t="b">
        <f t="shared" si="320"/>
        <v>0</v>
      </c>
      <c r="HT365" s="351" t="str">
        <f t="shared" si="321"/>
        <v>Выпустить в 00</v>
      </c>
      <c r="HU365" s="351" t="str">
        <f t="shared" si="322"/>
        <v>0055-P2-CPC-GA1-TRM-00378</v>
      </c>
      <c r="HV365" s="351">
        <f t="shared" si="323"/>
        <v>43978</v>
      </c>
      <c r="HW365" s="351" t="str">
        <f t="shared" si="324"/>
        <v>0055-P2-CPC-GA1-TRM-00378</v>
      </c>
      <c r="HX365" s="351">
        <f t="shared" si="325"/>
        <v>43991</v>
      </c>
      <c r="HY365" s="364"/>
      <c r="HZ365" s="361" t="str">
        <f t="shared" si="326"/>
        <v>выгружено</v>
      </c>
      <c r="IA365" s="361" t="str">
        <f t="shared" si="327"/>
        <v>A1</v>
      </c>
      <c r="IB365" s="361">
        <f t="shared" si="328"/>
        <v>1</v>
      </c>
      <c r="IC365" s="361">
        <f t="shared" si="329"/>
        <v>1</v>
      </c>
      <c r="ID365" s="351" t="str">
        <f t="shared" si="330"/>
        <v>1</v>
      </c>
      <c r="IE365" s="351" t="s">
        <v>894</v>
      </c>
      <c r="IF365" s="356">
        <v>1</v>
      </c>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row>
    <row r="366" spans="1:287" s="1" customFormat="1" ht="28.5" customHeight="1">
      <c r="A366" s="15"/>
      <c r="B366" s="31" t="s">
        <v>164</v>
      </c>
      <c r="C366" s="31" t="s">
        <v>165</v>
      </c>
      <c r="D366" s="14"/>
      <c r="E366" s="14"/>
      <c r="F366" s="14"/>
      <c r="G366" s="14"/>
      <c r="H366" s="14" t="s">
        <v>723</v>
      </c>
      <c r="I366" s="14" t="s">
        <v>724</v>
      </c>
      <c r="J366" s="14"/>
      <c r="K366" s="14"/>
      <c r="L366" s="14"/>
      <c r="M366" s="14"/>
      <c r="N366" s="14"/>
      <c r="O366" s="14"/>
      <c r="P366" s="14"/>
      <c r="Q366" s="14"/>
      <c r="R366" s="14" t="s">
        <v>210</v>
      </c>
      <c r="S366" s="14" t="s">
        <v>401</v>
      </c>
      <c r="T366" s="14" t="s">
        <v>400</v>
      </c>
      <c r="U366" s="14" t="s">
        <v>166</v>
      </c>
      <c r="V366" s="14"/>
      <c r="W366" s="31"/>
      <c r="X366" s="31"/>
      <c r="Y366" s="31"/>
      <c r="Z366" s="31"/>
      <c r="AA366" s="31"/>
      <c r="AB366" s="31"/>
      <c r="AC366" s="31"/>
      <c r="AD366" s="14"/>
      <c r="AE366" s="31">
        <v>3</v>
      </c>
      <c r="AF366" s="31">
        <v>0</v>
      </c>
      <c r="AG366" s="31" t="s">
        <v>173</v>
      </c>
      <c r="AH366" s="31" t="s">
        <v>164</v>
      </c>
      <c r="AI366" s="31" t="s">
        <v>194</v>
      </c>
      <c r="AJ366" s="14"/>
      <c r="AK366" s="14"/>
      <c r="AL366" s="14" t="s">
        <v>129</v>
      </c>
      <c r="AM366" s="14"/>
      <c r="AN366" s="14" t="s">
        <v>169</v>
      </c>
      <c r="AO366" s="14" t="str">
        <f>CONCATENATE("0055-",B366,"-",C366,"-","4",".",AE366,".",AF366,".",AG366,".",AH366,"-",AL366,".",AN366,"-",AI366)</f>
        <v>0055-CPC-GA1-4.3.0.00.CPC-PS.TP-0001</v>
      </c>
      <c r="AP366" s="14" t="str">
        <f>CONCATENATE("0055-",B366,"-",C366,"-","4",".",AE366,".",AF366,".",AG366,".",AH366,"-",AL366,"-",AN366,"-",AI366,"_",BD366,"_",U366)</f>
        <v>0055-CPC-GA1-4.3.0.00.CPC-PS-TP-0001_A1_ER</v>
      </c>
      <c r="AQ366" s="21" t="s">
        <v>55</v>
      </c>
      <c r="AR366" s="21" t="s">
        <v>56</v>
      </c>
      <c r="AS366" s="21"/>
      <c r="AT366" s="21"/>
      <c r="AU366" s="21"/>
      <c r="AV366" s="21"/>
      <c r="AW366" s="21" t="s">
        <v>55</v>
      </c>
      <c r="AX366" s="21" t="s">
        <v>56</v>
      </c>
      <c r="AY366" s="14"/>
      <c r="AZ366" s="14" t="s">
        <v>798</v>
      </c>
      <c r="BA366" s="14" t="s">
        <v>600</v>
      </c>
      <c r="BB366" s="14" t="str">
        <f t="shared" si="331"/>
        <v>A1</v>
      </c>
      <c r="BC366" s="14" t="str">
        <f t="shared" si="335"/>
        <v>IFR</v>
      </c>
      <c r="BD366" s="14" t="str">
        <f>BB366</f>
        <v>A1</v>
      </c>
      <c r="BE366" s="14"/>
      <c r="BF366" s="14"/>
      <c r="BG366" s="20"/>
      <c r="BH366" s="14"/>
      <c r="BI366" s="14"/>
      <c r="BJ366" s="336">
        <v>44088</v>
      </c>
      <c r="BK366" s="336">
        <f ca="1">IF(BM366&gt;0,BL366,IF(BJ366&lt;TODAY(),TODAY()+10,BJ366))</f>
        <v>43978</v>
      </c>
      <c r="BL366" s="41">
        <v>43978</v>
      </c>
      <c r="BM366" s="14" t="s">
        <v>797</v>
      </c>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336">
        <f>WORKDAY(BJ366,20)</f>
        <v>44116</v>
      </c>
      <c r="CR366" s="336">
        <f ca="1">IF(BM366&gt;0,WORKDAY(BK366,20),"-")</f>
        <v>44006</v>
      </c>
      <c r="CS366" s="336">
        <v>43991</v>
      </c>
      <c r="CT366" s="325" t="s">
        <v>876</v>
      </c>
      <c r="CU366" s="143">
        <v>1</v>
      </c>
      <c r="CV366" s="41">
        <f>WORKDAY(CQ366,10)</f>
        <v>44130</v>
      </c>
      <c r="CW366" s="41">
        <f>CV366</f>
        <v>44130</v>
      </c>
      <c r="CX366" s="14"/>
      <c r="CY366" s="14"/>
      <c r="CZ366" s="41" t="str">
        <f>IF(CY366&gt;0,WORKDAY(CV366,10),"-")</f>
        <v>-</v>
      </c>
      <c r="DA366" s="41" t="str">
        <f>IF(CY366&gt;0,WORKDAY(CW366,10),"-")</f>
        <v>-</v>
      </c>
      <c r="DB366" s="14"/>
      <c r="DC366" s="14"/>
      <c r="DD366" s="143"/>
      <c r="DE366" s="41" t="str">
        <f>IF(DC366&gt;0,WORKDAY(CZ366,10),"-")</f>
        <v>-</v>
      </c>
      <c r="DF366" s="41" t="str">
        <f>IF(DC366&gt;0,WORKDAY(DA366,10),"-")</f>
        <v>-</v>
      </c>
      <c r="DG366" s="14"/>
      <c r="DH366" s="14"/>
      <c r="DI366" s="41" t="str">
        <f>IF(DH366&gt;0,WORKDAY(DE366,10),"-")</f>
        <v>-</v>
      </c>
      <c r="DJ366" s="41" t="str">
        <f>IF(DH366&gt;0,WORKDAY(DF366,10),"-")</f>
        <v>-</v>
      </c>
      <c r="DK366" s="14"/>
      <c r="DL366" s="14"/>
      <c r="DM366" s="143"/>
      <c r="DN366" s="41" t="str">
        <f>IF(DL366&gt;0,WORKDAY(DI366,10),"-")</f>
        <v>-</v>
      </c>
      <c r="DO366" s="41" t="str">
        <f>IF(DL366&gt;0,WORKDAY(DJ366,10),"-")</f>
        <v>-</v>
      </c>
      <c r="DP366" s="14"/>
      <c r="DQ366" s="14"/>
      <c r="DR366" s="41" t="str">
        <f>IF(DQ366&gt;0,WORKDAY(DN366,10),"-")</f>
        <v>-</v>
      </c>
      <c r="DS366" s="41" t="str">
        <f>IF(DQ366&gt;0,WORKDAY(DO366,10),"-")</f>
        <v>-</v>
      </c>
      <c r="DT366" s="14"/>
      <c r="DU366" s="14"/>
      <c r="DV366" s="205"/>
      <c r="DW366" s="41" t="str">
        <f>IF(DU366&gt;0,WORKDAY(DR366,10),"-")</f>
        <v>-</v>
      </c>
      <c r="DX366" s="41" t="str">
        <f>IF(DU366&gt;0,WORKDAY(DS366,10),"-")</f>
        <v>-</v>
      </c>
      <c r="DY366" s="14"/>
      <c r="DZ366" s="14"/>
      <c r="EA366" s="41" t="str">
        <f>IF(DZ366&gt;0,WORKDAY(DW366,10),"-")</f>
        <v>-</v>
      </c>
      <c r="EB366" s="41" t="str">
        <f>IF(DZ366&gt;0,WORKDAY(DX366,10),"-")</f>
        <v>-</v>
      </c>
      <c r="EC366" s="14"/>
      <c r="ED366" s="14"/>
      <c r="EE366" s="205"/>
      <c r="EF366" s="41" t="str">
        <f>IF(ED366&gt;0,WORKDAY(EA366,10),"-")</f>
        <v>-</v>
      </c>
      <c r="EG366" s="41" t="str">
        <f>IF(ED366&gt;0,WORKDAY(EB366,10),"-")</f>
        <v>-</v>
      </c>
      <c r="EH366" s="14"/>
      <c r="EI366" s="14"/>
      <c r="EJ366" s="41" t="str">
        <f>IF(EI366&gt;0,WORKDAY(EF366,10),"-")</f>
        <v>-</v>
      </c>
      <c r="EK366" s="41" t="str">
        <f>IF(EI366&gt;0,WORKDAY(EG366,10),"-")</f>
        <v>-</v>
      </c>
      <c r="EL366" s="14"/>
      <c r="EM366" s="14"/>
      <c r="EN366" s="205"/>
      <c r="EO366" s="41" t="str">
        <f>IF(EM366&gt;0,WORKDAY(EJ366,10),"-")</f>
        <v>-</v>
      </c>
      <c r="EP366" s="41" t="str">
        <f>IF(EM366&gt;0,WORKDAY(EK366,10),"-")</f>
        <v>-</v>
      </c>
      <c r="EQ366" s="14"/>
      <c r="ER366" s="14"/>
      <c r="ES366" s="41" t="str">
        <f>IF(ER366&gt;0,WORKDAY(EO366,10),"-")</f>
        <v>-</v>
      </c>
      <c r="ET366" s="41" t="str">
        <f>IF(ER366&gt;0,WORKDAY(EP366,10),"-")</f>
        <v>-</v>
      </c>
      <c r="EU366" s="14"/>
      <c r="EV366" s="14"/>
      <c r="EW366" s="205"/>
      <c r="EX366" s="41" t="str">
        <f>IF(EV366&gt;0,WORKDAY(ES366,10),"-")</f>
        <v>-</v>
      </c>
      <c r="EY366" s="41" t="str">
        <f>IF(EV366&gt;0,WORKDAY(ET366,10),"-")</f>
        <v>-</v>
      </c>
      <c r="EZ366" s="14"/>
      <c r="FA366" s="14"/>
      <c r="FB366" s="41" t="str">
        <f>IF(FA366&gt;0,WORKDAY(EX366,10),"-")</f>
        <v>-</v>
      </c>
      <c r="FC366" s="41" t="str">
        <f>IF(FA366&gt;0,WORKDAY(EY366,10),"-")</f>
        <v>-</v>
      </c>
      <c r="FD366" s="14"/>
      <c r="FE366" s="14"/>
      <c r="FF366" s="295"/>
      <c r="FG366" s="41">
        <v>43552</v>
      </c>
      <c r="FH366" s="41">
        <f>FG366</f>
        <v>43552</v>
      </c>
      <c r="FI366" s="14"/>
      <c r="FJ366" s="14"/>
      <c r="FK366" s="41" t="str">
        <f>IF(FJ366&gt;0,WORKDAY(FG366,10),"-")</f>
        <v>-</v>
      </c>
      <c r="FL366" s="41" t="str">
        <f>IF(FJ366&gt;0,WORKDAY(FH366,10),"-")</f>
        <v>-</v>
      </c>
      <c r="FM366" s="14"/>
      <c r="FN366" s="14"/>
      <c r="FO366" s="143"/>
      <c r="FP366" s="41">
        <v>43552</v>
      </c>
      <c r="FQ366" s="41">
        <f>FP366</f>
        <v>43552</v>
      </c>
      <c r="FR366" s="14"/>
      <c r="FS366" s="14"/>
      <c r="FT366" s="41" t="str">
        <f>IF(FS366&gt;0,WORKDAY(FP366,10),"-")</f>
        <v>-</v>
      </c>
      <c r="FU366" s="41" t="str">
        <f>IF(FS366&gt;0,WORKDAY(FQ366,10),"-")</f>
        <v>-</v>
      </c>
      <c r="FV366" s="14"/>
      <c r="FW366" s="14"/>
      <c r="FX366" s="205"/>
      <c r="FY366" s="41">
        <v>43552</v>
      </c>
      <c r="FZ366" s="41">
        <f>FY366</f>
        <v>43552</v>
      </c>
      <c r="GA366" s="14"/>
      <c r="GB366" s="14"/>
      <c r="GC366" s="41" t="str">
        <f>IF(GB366&gt;0,WORKDAY(FY366,10),"-")</f>
        <v>-</v>
      </c>
      <c r="GD366" s="41" t="str">
        <f>IF(GB366&gt;0,WORKDAY(FZ366,10),"-")</f>
        <v>-</v>
      </c>
      <c r="GE366" s="14"/>
      <c r="GF366" s="14"/>
      <c r="GG366" s="205"/>
      <c r="GH366" s="41"/>
      <c r="GI366" s="41"/>
      <c r="GJ366" s="14"/>
      <c r="GK366" s="14"/>
      <c r="GL366" s="41" t="str">
        <f>IF(GK366&gt;0,WORKDAY(GH366,10),"-")</f>
        <v>-</v>
      </c>
      <c r="GM366" s="41" t="str">
        <f>IF(GK366&gt;0,WORKDAY(GI366,10),"-")</f>
        <v>-</v>
      </c>
      <c r="GN366" s="14"/>
      <c r="GO366" s="14"/>
      <c r="GP366" s="228"/>
      <c r="GQ366" s="295"/>
      <c r="GR366" s="295"/>
      <c r="GS366" s="295"/>
      <c r="GT366" s="295"/>
      <c r="GU366" s="295"/>
      <c r="GV366" s="295"/>
      <c r="GW366" s="295"/>
      <c r="GX366" s="295"/>
      <c r="GY366" s="295"/>
      <c r="GZ366" s="147"/>
      <c r="HA366" s="143">
        <f t="shared" ca="1" si="307"/>
        <v>1</v>
      </c>
      <c r="HB366" s="44">
        <f t="shared" ca="1" si="308"/>
        <v>1.3819095477386936E-3</v>
      </c>
      <c r="HC366" s="44">
        <f t="shared" ca="1" si="332"/>
        <v>2.5125628140703518E-3</v>
      </c>
      <c r="HD366" s="44"/>
      <c r="HE366" s="44"/>
      <c r="HF366" s="44">
        <f t="shared" ca="1" si="333"/>
        <v>4.1666666666666675E-3</v>
      </c>
      <c r="HG366" s="44">
        <f t="shared" ca="1" si="334"/>
        <v>7.575757575757576E-3</v>
      </c>
      <c r="HH366" s="261"/>
      <c r="HI366" s="14" t="str">
        <f t="shared" si="311"/>
        <v>GA</v>
      </c>
      <c r="HJ366" s="41">
        <f t="shared" si="312"/>
        <v>43978</v>
      </c>
      <c r="HK366" s="267" t="str">
        <f t="shared" si="313"/>
        <v>A1</v>
      </c>
      <c r="HL366" s="268" t="str">
        <f t="shared" si="314"/>
        <v>0055-P2-GA1-CPC-TRM-00498</v>
      </c>
      <c r="HM366" s="320">
        <v>1</v>
      </c>
      <c r="HN366"/>
      <c r="HO366" s="351">
        <f t="shared" si="316"/>
        <v>1</v>
      </c>
      <c r="HP366" s="351" t="str">
        <f t="shared" si="317"/>
        <v>не выгружено 00</v>
      </c>
      <c r="HQ366" s="351" t="str">
        <f t="shared" si="318"/>
        <v>выгружено A1</v>
      </c>
      <c r="HR366" s="351">
        <f t="shared" si="319"/>
        <v>1</v>
      </c>
      <c r="HS366" s="351" t="b">
        <f t="shared" si="320"/>
        <v>0</v>
      </c>
      <c r="HT366" s="351" t="str">
        <f t="shared" si="321"/>
        <v>Выпустить в 00</v>
      </c>
      <c r="HU366" s="351" t="str">
        <f t="shared" si="322"/>
        <v>0055-P2-CPC-GA1-TRM-00378</v>
      </c>
      <c r="HV366" s="351">
        <f t="shared" si="323"/>
        <v>43978</v>
      </c>
      <c r="HW366" s="351" t="str">
        <f t="shared" si="324"/>
        <v>0055-P2-CPC-GA1-TRM-00378</v>
      </c>
      <c r="HX366" s="351">
        <f t="shared" si="325"/>
        <v>43991</v>
      </c>
      <c r="HY366" s="364"/>
      <c r="HZ366" s="361" t="str">
        <f t="shared" si="326"/>
        <v>выгружено</v>
      </c>
      <c r="IA366" s="361" t="str">
        <f t="shared" si="327"/>
        <v>A1</v>
      </c>
      <c r="IB366" s="361">
        <f t="shared" si="328"/>
        <v>1</v>
      </c>
      <c r="IC366" s="361">
        <f t="shared" si="329"/>
        <v>1</v>
      </c>
      <c r="ID366" s="351" t="str">
        <f t="shared" si="330"/>
        <v>1</v>
      </c>
      <c r="IE366" s="351" t="s">
        <v>894</v>
      </c>
      <c r="IF366" s="356">
        <v>1</v>
      </c>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row>
    <row r="367" spans="1:287" s="1" customFormat="1" ht="28.5" customHeight="1">
      <c r="A367" s="15"/>
      <c r="B367" s="31" t="s">
        <v>164</v>
      </c>
      <c r="C367" s="31" t="s">
        <v>165</v>
      </c>
      <c r="D367" s="14"/>
      <c r="E367" s="14"/>
      <c r="F367" s="14"/>
      <c r="G367" s="14"/>
      <c r="H367" s="14" t="s">
        <v>723</v>
      </c>
      <c r="I367" s="14" t="s">
        <v>724</v>
      </c>
      <c r="J367" s="14"/>
      <c r="K367" s="14"/>
      <c r="L367" s="14"/>
      <c r="M367" s="14"/>
      <c r="N367" s="14"/>
      <c r="O367" s="14"/>
      <c r="P367" s="14"/>
      <c r="Q367" s="14"/>
      <c r="R367" s="14" t="s">
        <v>211</v>
      </c>
      <c r="S367" s="14" t="s">
        <v>394</v>
      </c>
      <c r="T367" s="14" t="s">
        <v>407</v>
      </c>
      <c r="U367" s="14" t="s">
        <v>166</v>
      </c>
      <c r="V367" s="14"/>
      <c r="W367" s="31"/>
      <c r="X367" s="31"/>
      <c r="Y367" s="31"/>
      <c r="Z367" s="31"/>
      <c r="AA367" s="31"/>
      <c r="AB367" s="31"/>
      <c r="AC367" s="31"/>
      <c r="AD367" s="14"/>
      <c r="AE367" s="31">
        <v>3</v>
      </c>
      <c r="AF367" s="31">
        <v>0</v>
      </c>
      <c r="AG367" s="31" t="s">
        <v>173</v>
      </c>
      <c r="AH367" s="31" t="s">
        <v>164</v>
      </c>
      <c r="AI367" s="31" t="s">
        <v>194</v>
      </c>
      <c r="AJ367" s="14"/>
      <c r="AK367" s="14"/>
      <c r="AL367" s="14" t="s">
        <v>168</v>
      </c>
      <c r="AM367" s="14"/>
      <c r="AN367" s="14" t="s">
        <v>169</v>
      </c>
      <c r="AO367" s="14" t="str">
        <f>CONCATENATE("0055-",B367,"-",C367,"-","4",".",AE367,".",AF367,".",AG367,".",AH367,"-",AL367,".",AN367,"-",AI367)</f>
        <v>0055-CPC-GA1-4.3.0.00.CPC-ASK.TP-0001</v>
      </c>
      <c r="AP367" s="14" t="str">
        <f>CONCATENATE("0055-",B367,"-",C367,"-","4",".",AE367,".",AF367,".",AG367,".",AH367,"-",AL367,"-",AN367,"-",AI367,"_",BD367,"_",U367)</f>
        <v>0055-CPC-GA1-4.3.0.00.CPC-ASK-TP-0001_A1_ER</v>
      </c>
      <c r="AQ367" s="21" t="s">
        <v>55</v>
      </c>
      <c r="AR367" s="21" t="s">
        <v>56</v>
      </c>
      <c r="AS367" s="21"/>
      <c r="AT367" s="21"/>
      <c r="AU367" s="21"/>
      <c r="AV367" s="21"/>
      <c r="AW367" s="21" t="s">
        <v>55</v>
      </c>
      <c r="AX367" s="21" t="s">
        <v>56</v>
      </c>
      <c r="AY367" s="14"/>
      <c r="AZ367" s="14" t="s">
        <v>798</v>
      </c>
      <c r="BA367" s="14" t="s">
        <v>600</v>
      </c>
      <c r="BB367" s="14" t="str">
        <f t="shared" si="331"/>
        <v>A1</v>
      </c>
      <c r="BC367" s="14" t="str">
        <f t="shared" si="335"/>
        <v>IFR</v>
      </c>
      <c r="BD367" s="14" t="str">
        <f>BB367</f>
        <v>A1</v>
      </c>
      <c r="BE367" s="14"/>
      <c r="BF367" s="14"/>
      <c r="BG367" s="20"/>
      <c r="BH367" s="14"/>
      <c r="BI367" s="14"/>
      <c r="BJ367" s="336">
        <v>44088</v>
      </c>
      <c r="BK367" s="336">
        <f ca="1">IF(BM367&gt;0,BL367,IF(BJ367&lt;TODAY(),TODAY()+10,BJ367))</f>
        <v>43978</v>
      </c>
      <c r="BL367" s="41">
        <v>43978</v>
      </c>
      <c r="BM367" s="14" t="s">
        <v>797</v>
      </c>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336">
        <f>WORKDAY(BJ367,20)</f>
        <v>44116</v>
      </c>
      <c r="CR367" s="336">
        <f ca="1">IF(BM367&gt;0,WORKDAY(BK367,20),"-")</f>
        <v>44006</v>
      </c>
      <c r="CS367" s="336">
        <v>43991</v>
      </c>
      <c r="CT367" s="325" t="s">
        <v>876</v>
      </c>
      <c r="CU367" s="143">
        <v>1</v>
      </c>
      <c r="CV367" s="41">
        <f>WORKDAY(CQ367,10)</f>
        <v>44130</v>
      </c>
      <c r="CW367" s="41">
        <f>CV367</f>
        <v>44130</v>
      </c>
      <c r="CX367" s="14"/>
      <c r="CY367" s="14"/>
      <c r="CZ367" s="41" t="str">
        <f>IF(CY367&gt;0,WORKDAY(CV367,10),"-")</f>
        <v>-</v>
      </c>
      <c r="DA367" s="41" t="str">
        <f>IF(CY367&gt;0,WORKDAY(CX367,10),"-")</f>
        <v>-</v>
      </c>
      <c r="DB367" s="14"/>
      <c r="DC367" s="14"/>
      <c r="DD367" s="143"/>
      <c r="DE367" s="41" t="str">
        <f>IF(DC367&gt;0,WORKDAY(CZ367,10),"-")</f>
        <v>-</v>
      </c>
      <c r="DF367" s="41" t="str">
        <f>IF(DC367&gt;0,WORKDAY(DA367,10),"-")</f>
        <v>-</v>
      </c>
      <c r="DG367" s="14"/>
      <c r="DH367" s="14"/>
      <c r="DI367" s="41" t="str">
        <f>IF(DH367&gt;0,WORKDAY(DE367,10),"-")</f>
        <v>-</v>
      </c>
      <c r="DJ367" s="41" t="str">
        <f>IF(DH367&gt;0,WORKDAY(DF367,10),"-")</f>
        <v>-</v>
      </c>
      <c r="DK367" s="14"/>
      <c r="DL367" s="14"/>
      <c r="DM367" s="143"/>
      <c r="DN367" s="41" t="str">
        <f>IF(DL367&gt;0,WORKDAY(DI367,10),"-")</f>
        <v>-</v>
      </c>
      <c r="DO367" s="41" t="str">
        <f>IF(DL367&gt;0,WORKDAY(DJ367,10),"-")</f>
        <v>-</v>
      </c>
      <c r="DP367" s="14"/>
      <c r="DQ367" s="14"/>
      <c r="DR367" s="41" t="str">
        <f>IF(DQ367&gt;0,WORKDAY(DN367,10),"-")</f>
        <v>-</v>
      </c>
      <c r="DS367" s="41" t="str">
        <f>IF(DQ367&gt;0,WORKDAY(DO367,10),"-")</f>
        <v>-</v>
      </c>
      <c r="DT367" s="14"/>
      <c r="DU367" s="14"/>
      <c r="DV367" s="205"/>
      <c r="DW367" s="41" t="str">
        <f>IF(DU367&gt;0,WORKDAY(DR367,10),"-")</f>
        <v>-</v>
      </c>
      <c r="DX367" s="41" t="str">
        <f>IF(DU367&gt;0,WORKDAY(DS367,10),"-")</f>
        <v>-</v>
      </c>
      <c r="DY367" s="14"/>
      <c r="DZ367" s="14"/>
      <c r="EA367" s="41" t="str">
        <f>IF(DZ367&gt;0,WORKDAY(DW367,10),"-")</f>
        <v>-</v>
      </c>
      <c r="EB367" s="41" t="str">
        <f>IF(DZ367&gt;0,WORKDAY(DX367,10),"-")</f>
        <v>-</v>
      </c>
      <c r="EC367" s="14"/>
      <c r="ED367" s="14"/>
      <c r="EE367" s="205"/>
      <c r="EF367" s="41" t="str">
        <f>IF(ED367&gt;0,WORKDAY(EA367,10),"-")</f>
        <v>-</v>
      </c>
      <c r="EG367" s="41" t="str">
        <f>IF(ED367&gt;0,WORKDAY(EB367,10),"-")</f>
        <v>-</v>
      </c>
      <c r="EH367" s="14"/>
      <c r="EI367" s="14"/>
      <c r="EJ367" s="41" t="str">
        <f>IF(EI367&gt;0,WORKDAY(EF367,10),"-")</f>
        <v>-</v>
      </c>
      <c r="EK367" s="41" t="str">
        <f>IF(EI367&gt;0,WORKDAY(EG367,10),"-")</f>
        <v>-</v>
      </c>
      <c r="EL367" s="14"/>
      <c r="EM367" s="14"/>
      <c r="EN367" s="205"/>
      <c r="EO367" s="41" t="str">
        <f>IF(EM367&gt;0,WORKDAY(EJ367,10),"-")</f>
        <v>-</v>
      </c>
      <c r="EP367" s="41" t="str">
        <f>IF(EM367&gt;0,WORKDAY(EK367,10),"-")</f>
        <v>-</v>
      </c>
      <c r="EQ367" s="14"/>
      <c r="ER367" s="14"/>
      <c r="ES367" s="41" t="str">
        <f>IF(ER367&gt;0,WORKDAY(EO367,10),"-")</f>
        <v>-</v>
      </c>
      <c r="ET367" s="41" t="str">
        <f>IF(ER367&gt;0,WORKDAY(EP367,10),"-")</f>
        <v>-</v>
      </c>
      <c r="EU367" s="14"/>
      <c r="EV367" s="14"/>
      <c r="EW367" s="205"/>
      <c r="EX367" s="41" t="str">
        <f>IF(EV367&gt;0,WORKDAY(ES367,10),"-")</f>
        <v>-</v>
      </c>
      <c r="EY367" s="41" t="str">
        <f>IF(EV367&gt;0,WORKDAY(ET367,10),"-")</f>
        <v>-</v>
      </c>
      <c r="EZ367" s="14"/>
      <c r="FA367" s="14"/>
      <c r="FB367" s="41" t="str">
        <f>IF(FA367&gt;0,WORKDAY(EX367,10),"-")</f>
        <v>-</v>
      </c>
      <c r="FC367" s="41" t="str">
        <f>IF(FA367&gt;0,WORKDAY(EY367,10),"-")</f>
        <v>-</v>
      </c>
      <c r="FD367" s="14"/>
      <c r="FE367" s="14"/>
      <c r="FF367" s="295"/>
      <c r="FG367" s="41">
        <v>43552</v>
      </c>
      <c r="FH367" s="41">
        <f>FG367</f>
        <v>43552</v>
      </c>
      <c r="FI367" s="14"/>
      <c r="FJ367" s="14"/>
      <c r="FK367" s="41" t="str">
        <f>IF(FJ367&gt;0,WORKDAY(FG367,10),"-")</f>
        <v>-</v>
      </c>
      <c r="FL367" s="41" t="str">
        <f>IF(FJ367&gt;0,WORKDAY(FH367,10),"-")</f>
        <v>-</v>
      </c>
      <c r="FM367" s="14"/>
      <c r="FN367" s="14"/>
      <c r="FO367" s="143"/>
      <c r="FP367" s="41">
        <v>43552</v>
      </c>
      <c r="FQ367" s="41">
        <f>FP367</f>
        <v>43552</v>
      </c>
      <c r="FR367" s="14"/>
      <c r="FS367" s="14"/>
      <c r="FT367" s="41" t="str">
        <f>IF(FS367&gt;0,WORKDAY(FP367,10),"-")</f>
        <v>-</v>
      </c>
      <c r="FU367" s="41" t="str">
        <f>IF(FS367&gt;0,WORKDAY(FQ367,10),"-")</f>
        <v>-</v>
      </c>
      <c r="FV367" s="14"/>
      <c r="FW367" s="14"/>
      <c r="FX367" s="205"/>
      <c r="FY367" s="41">
        <v>43552</v>
      </c>
      <c r="FZ367" s="41">
        <f>FY367</f>
        <v>43552</v>
      </c>
      <c r="GA367" s="14"/>
      <c r="GB367" s="14"/>
      <c r="GC367" s="41" t="str">
        <f>IF(GB367&gt;0,WORKDAY(FY367,10),"-")</f>
        <v>-</v>
      </c>
      <c r="GD367" s="41" t="str">
        <f>IF(GB367&gt;0,WORKDAY(FZ367,10),"-")</f>
        <v>-</v>
      </c>
      <c r="GE367" s="14"/>
      <c r="GF367" s="14"/>
      <c r="GG367" s="205"/>
      <c r="GH367" s="41"/>
      <c r="GI367" s="41"/>
      <c r="GJ367" s="14"/>
      <c r="GK367" s="14"/>
      <c r="GL367" s="41" t="str">
        <f>IF(GK367&gt;0,WORKDAY(GH367,10),"-")</f>
        <v>-</v>
      </c>
      <c r="GM367" s="41" t="str">
        <f>IF(GK367&gt;0,WORKDAY(GI367,10),"-")</f>
        <v>-</v>
      </c>
      <c r="GN367" s="14"/>
      <c r="GO367" s="14"/>
      <c r="GP367" s="228"/>
      <c r="GQ367" s="295"/>
      <c r="GR367" s="295"/>
      <c r="GS367" s="295"/>
      <c r="GT367" s="295"/>
      <c r="GU367" s="295"/>
      <c r="GV367" s="295"/>
      <c r="GW367" s="295"/>
      <c r="GX367" s="295"/>
      <c r="GY367" s="295"/>
      <c r="GZ367" s="147"/>
      <c r="HA367" s="143">
        <f t="shared" ca="1" si="307"/>
        <v>1</v>
      </c>
      <c r="HB367" s="44">
        <f t="shared" ca="1" si="308"/>
        <v>1.3819095477386936E-3</v>
      </c>
      <c r="HC367" s="44">
        <f t="shared" ca="1" si="332"/>
        <v>2.5125628140703518E-3</v>
      </c>
      <c r="HD367" s="44"/>
      <c r="HE367" s="44"/>
      <c r="HF367" s="44">
        <f t="shared" ca="1" si="333"/>
        <v>4.1666666666666675E-3</v>
      </c>
      <c r="HG367" s="44">
        <f t="shared" ca="1" si="334"/>
        <v>7.575757575757576E-3</v>
      </c>
      <c r="HH367" s="261"/>
      <c r="HI367" s="14" t="str">
        <f t="shared" si="311"/>
        <v>GA</v>
      </c>
      <c r="HJ367" s="41">
        <f t="shared" si="312"/>
        <v>43978</v>
      </c>
      <c r="HK367" s="267" t="str">
        <f t="shared" si="313"/>
        <v>A1</v>
      </c>
      <c r="HL367" s="268" t="str">
        <f t="shared" si="314"/>
        <v>0055-P2-GA1-CPC-TRM-00498</v>
      </c>
      <c r="HM367" s="320">
        <v>1</v>
      </c>
      <c r="HN367"/>
      <c r="HO367" s="351">
        <f t="shared" si="316"/>
        <v>1</v>
      </c>
      <c r="HP367" s="351" t="str">
        <f t="shared" si="317"/>
        <v>не выгружено 00</v>
      </c>
      <c r="HQ367" s="351" t="str">
        <f t="shared" si="318"/>
        <v>выгружено A1</v>
      </c>
      <c r="HR367" s="351">
        <f t="shared" si="319"/>
        <v>1</v>
      </c>
      <c r="HS367" s="351" t="b">
        <f t="shared" si="320"/>
        <v>0</v>
      </c>
      <c r="HT367" s="351" t="str">
        <f t="shared" si="321"/>
        <v>Выпустить в 00</v>
      </c>
      <c r="HU367" s="351" t="str">
        <f t="shared" si="322"/>
        <v>0055-P2-CPC-GA1-TRM-00378</v>
      </c>
      <c r="HV367" s="351">
        <f t="shared" si="323"/>
        <v>43978</v>
      </c>
      <c r="HW367" s="351" t="str">
        <f t="shared" si="324"/>
        <v>0055-P2-CPC-GA1-TRM-00378</v>
      </c>
      <c r="HX367" s="351">
        <f t="shared" si="325"/>
        <v>43991</v>
      </c>
      <c r="HY367" s="364"/>
      <c r="HZ367" s="361" t="str">
        <f t="shared" si="326"/>
        <v>выгружено</v>
      </c>
      <c r="IA367" s="361" t="str">
        <f t="shared" si="327"/>
        <v>A1</v>
      </c>
      <c r="IB367" s="361">
        <f t="shared" si="328"/>
        <v>1</v>
      </c>
      <c r="IC367" s="361">
        <f t="shared" si="329"/>
        <v>1</v>
      </c>
      <c r="ID367" s="351" t="str">
        <f t="shared" si="330"/>
        <v>1</v>
      </c>
      <c r="IE367" s="351" t="s">
        <v>894</v>
      </c>
      <c r="IF367" s="356">
        <v>1</v>
      </c>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row>
    <row r="368" spans="1:287" s="27" customFormat="1" ht="15" customHeight="1">
      <c r="A368" s="15"/>
      <c r="B368" s="32"/>
      <c r="C368" s="32"/>
      <c r="D368" s="26"/>
      <c r="E368" s="26"/>
      <c r="F368" s="26"/>
      <c r="G368" s="26"/>
      <c r="H368" s="26"/>
      <c r="I368" s="26"/>
      <c r="J368" s="26"/>
      <c r="K368" s="26"/>
      <c r="L368" s="26"/>
      <c r="M368" s="26"/>
      <c r="N368" s="26"/>
      <c r="O368" s="26"/>
      <c r="P368" s="26"/>
      <c r="Q368" s="26"/>
      <c r="R368" s="26"/>
      <c r="S368" s="26"/>
      <c r="T368" s="26"/>
      <c r="U368" s="26"/>
      <c r="V368" s="26"/>
      <c r="W368" s="32"/>
      <c r="X368" s="32"/>
      <c r="Y368" s="32"/>
      <c r="Z368" s="32"/>
      <c r="AA368" s="32"/>
      <c r="AB368" s="32"/>
      <c r="AC368" s="32"/>
      <c r="AD368" s="26"/>
      <c r="AE368" s="32"/>
      <c r="AF368" s="32"/>
      <c r="AG368" s="32"/>
      <c r="AH368" s="32"/>
      <c r="AI368" s="32"/>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341"/>
      <c r="BK368" s="341"/>
      <c r="BL368" s="163"/>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338"/>
      <c r="CR368" s="338"/>
      <c r="CS368" s="338"/>
      <c r="CT368" s="326"/>
      <c r="CU368" s="219"/>
      <c r="CV368" s="26"/>
      <c r="CW368" s="26"/>
      <c r="CX368" s="26"/>
      <c r="CY368" s="26"/>
      <c r="CZ368" s="26"/>
      <c r="DA368" s="26"/>
      <c r="DB368" s="26"/>
      <c r="DC368" s="26"/>
      <c r="DD368" s="219"/>
      <c r="DE368" s="26"/>
      <c r="DF368" s="26"/>
      <c r="DG368" s="26"/>
      <c r="DH368" s="26"/>
      <c r="DI368" s="26"/>
      <c r="DJ368" s="26"/>
      <c r="DK368" s="26"/>
      <c r="DL368" s="26"/>
      <c r="DM368" s="219"/>
      <c r="DN368" s="26"/>
      <c r="DO368" s="26"/>
      <c r="DP368" s="26"/>
      <c r="DQ368" s="26"/>
      <c r="DR368" s="26"/>
      <c r="DS368" s="26"/>
      <c r="DT368" s="26"/>
      <c r="DU368" s="26"/>
      <c r="DV368" s="229"/>
      <c r="DW368" s="26"/>
      <c r="DX368" s="26"/>
      <c r="DY368" s="26"/>
      <c r="DZ368" s="26"/>
      <c r="EA368" s="26"/>
      <c r="EB368" s="26"/>
      <c r="EC368" s="26"/>
      <c r="ED368" s="26"/>
      <c r="EE368" s="229"/>
      <c r="EF368" s="26"/>
      <c r="EG368" s="26"/>
      <c r="EH368" s="26"/>
      <c r="EI368" s="26"/>
      <c r="EJ368" s="26"/>
      <c r="EK368" s="26"/>
      <c r="EL368" s="26"/>
      <c r="EM368" s="26"/>
      <c r="EN368" s="229"/>
      <c r="EO368" s="26"/>
      <c r="EP368" s="26"/>
      <c r="EQ368" s="26"/>
      <c r="ER368" s="26"/>
      <c r="ES368" s="26"/>
      <c r="ET368" s="26"/>
      <c r="EU368" s="26"/>
      <c r="EV368" s="26"/>
      <c r="EW368" s="229"/>
      <c r="EX368" s="26"/>
      <c r="EY368" s="26"/>
      <c r="EZ368" s="26"/>
      <c r="FA368" s="26"/>
      <c r="FB368" s="26"/>
      <c r="FC368" s="26"/>
      <c r="FD368" s="26"/>
      <c r="FE368" s="26"/>
      <c r="FF368" s="229"/>
      <c r="FG368" s="26"/>
      <c r="FH368" s="26"/>
      <c r="FI368" s="26"/>
      <c r="FJ368" s="26"/>
      <c r="FK368" s="26"/>
      <c r="FL368" s="26"/>
      <c r="FM368" s="26"/>
      <c r="FN368" s="26"/>
      <c r="FO368" s="219"/>
      <c r="FP368" s="26"/>
      <c r="FQ368" s="26"/>
      <c r="FR368" s="26"/>
      <c r="FS368" s="26"/>
      <c r="FT368" s="26"/>
      <c r="FU368" s="26"/>
      <c r="FV368" s="26"/>
      <c r="FW368" s="26"/>
      <c r="FX368" s="229"/>
      <c r="FY368" s="26"/>
      <c r="FZ368" s="26"/>
      <c r="GA368" s="26"/>
      <c r="GB368" s="26"/>
      <c r="GC368" s="26"/>
      <c r="GD368" s="26"/>
      <c r="GE368" s="26"/>
      <c r="GF368" s="26"/>
      <c r="GG368" s="229"/>
      <c r="GH368" s="26"/>
      <c r="GI368" s="26"/>
      <c r="GJ368" s="26"/>
      <c r="GK368" s="26"/>
      <c r="GL368" s="26"/>
      <c r="GM368" s="26"/>
      <c r="GN368" s="26"/>
      <c r="GO368" s="26"/>
      <c r="GP368" s="229"/>
      <c r="GQ368" s="229"/>
      <c r="GR368" s="229"/>
      <c r="GS368" s="229"/>
      <c r="GT368" s="229"/>
      <c r="GU368" s="229"/>
      <c r="GV368" s="229"/>
      <c r="GW368" s="229"/>
      <c r="GX368" s="229"/>
      <c r="GY368" s="229"/>
      <c r="GZ368" s="229"/>
      <c r="HA368" s="143">
        <f t="shared" si="307"/>
        <v>0</v>
      </c>
      <c r="HB368" s="44">
        <f t="shared" si="308"/>
        <v>0</v>
      </c>
      <c r="HC368" s="44">
        <f t="shared" si="332"/>
        <v>0</v>
      </c>
      <c r="HD368" s="44"/>
      <c r="HE368" s="26"/>
      <c r="HF368" s="44">
        <f t="shared" si="333"/>
        <v>0</v>
      </c>
      <c r="HG368" s="44">
        <f t="shared" si="334"/>
        <v>0</v>
      </c>
      <c r="HH368" s="262"/>
      <c r="HI368" s="14" t="str">
        <f t="shared" si="311"/>
        <v>не выпущено</v>
      </c>
      <c r="HJ368" s="41" t="str">
        <f t="shared" si="312"/>
        <v>-</v>
      </c>
      <c r="HK368" s="267" t="str">
        <f t="shared" si="313"/>
        <v>-</v>
      </c>
      <c r="HL368" s="268" t="str">
        <f t="shared" si="314"/>
        <v>-</v>
      </c>
      <c r="HM368" s="320">
        <v>1</v>
      </c>
      <c r="HN368"/>
      <c r="HO368" s="351" t="str">
        <f t="shared" si="316"/>
        <v>---/---</v>
      </c>
      <c r="HP368" s="351" t="str">
        <f t="shared" si="317"/>
        <v>---/---</v>
      </c>
      <c r="HQ368" s="351" t="str">
        <f t="shared" si="318"/>
        <v>---/---</v>
      </c>
      <c r="HR368" s="351" t="str">
        <f t="shared" si="319"/>
        <v>---/---</v>
      </c>
      <c r="HS368" s="351" t="b">
        <f t="shared" si="320"/>
        <v>0</v>
      </c>
      <c r="HT368" s="351" t="str">
        <f t="shared" si="321"/>
        <v>---/---</v>
      </c>
      <c r="HU368" s="351" t="str">
        <f t="shared" si="322"/>
        <v>---/---</v>
      </c>
      <c r="HV368" s="351" t="str">
        <f t="shared" si="323"/>
        <v>---/---</v>
      </c>
      <c r="HW368" s="351" t="str">
        <f t="shared" si="324"/>
        <v>---/---</v>
      </c>
      <c r="HX368" s="351" t="str">
        <f t="shared" si="325"/>
        <v>---/---</v>
      </c>
      <c r="HY368" s="364"/>
      <c r="HZ368" s="361" t="str">
        <f t="shared" si="326"/>
        <v>---/---</v>
      </c>
      <c r="IA368" s="361" t="str">
        <f t="shared" si="327"/>
        <v>---/---</v>
      </c>
      <c r="IB368" s="361" t="str">
        <f t="shared" si="328"/>
        <v>---/---</v>
      </c>
      <c r="IC368" s="361" t="str">
        <f t="shared" si="329"/>
        <v>---/---</v>
      </c>
      <c r="ID368" s="351" t="str">
        <f t="shared" si="330"/>
        <v>---/---</v>
      </c>
      <c r="IE368" s="351" t="s">
        <v>897</v>
      </c>
      <c r="IF368" s="356"/>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row>
    <row r="369" spans="1:287" s="1" customFormat="1" ht="28.5" customHeight="1">
      <c r="A369" s="15"/>
      <c r="B369" s="31" t="s">
        <v>164</v>
      </c>
      <c r="C369" s="31" t="s">
        <v>165</v>
      </c>
      <c r="D369" s="14"/>
      <c r="E369" s="14"/>
      <c r="F369" s="14"/>
      <c r="G369" s="14"/>
      <c r="H369" s="14" t="s">
        <v>723</v>
      </c>
      <c r="I369" s="14" t="s">
        <v>724</v>
      </c>
      <c r="J369" s="14"/>
      <c r="K369" s="14"/>
      <c r="L369" s="14"/>
      <c r="M369" s="14"/>
      <c r="N369" s="14"/>
      <c r="O369" s="14"/>
      <c r="P369" s="14"/>
      <c r="Q369" s="14"/>
      <c r="R369" s="14" t="s">
        <v>209</v>
      </c>
      <c r="S369" s="14" t="s">
        <v>396</v>
      </c>
      <c r="T369" s="14" t="s">
        <v>395</v>
      </c>
      <c r="U369" s="14" t="s">
        <v>166</v>
      </c>
      <c r="V369" s="14"/>
      <c r="W369" s="31"/>
      <c r="X369" s="31"/>
      <c r="Y369" s="31"/>
      <c r="Z369" s="31"/>
      <c r="AA369" s="31"/>
      <c r="AB369" s="31"/>
      <c r="AC369" s="31"/>
      <c r="AD369" s="14"/>
      <c r="AE369" s="31">
        <v>3</v>
      </c>
      <c r="AF369" s="31">
        <v>0</v>
      </c>
      <c r="AG369" s="31" t="s">
        <v>173</v>
      </c>
      <c r="AH369" s="31" t="s">
        <v>164</v>
      </c>
      <c r="AI369" s="31" t="s">
        <v>194</v>
      </c>
      <c r="AJ369" s="14"/>
      <c r="AK369" s="14"/>
      <c r="AL369" s="14" t="s">
        <v>167</v>
      </c>
      <c r="AM369" s="14"/>
      <c r="AN369" s="14" t="s">
        <v>172</v>
      </c>
      <c r="AO369" s="14" t="str">
        <f>CONCATENATE("0055-",B369,"-",C369,"-","4",".",AE369,".",AF369,".",AG369,".",AH369,"-",AL369,".",AN369,"-",AI369)</f>
        <v>0055-CPC-GA1-4.3.0.00.CPC-ATH.DP-0001</v>
      </c>
      <c r="AP369" s="14" t="str">
        <f>CONCATENATE("0055-",B369,"-",C369,"-","4",".",AE369,".",AF369,".",AG369,".",AH369,"-",AL369,"-",AN369,"-",AI369,"_",BD369,"_",U369)</f>
        <v>0055-CPC-GA1-4.3.0.00.CPC-ATH-DP-0001_A1_ER</v>
      </c>
      <c r="AQ369" s="21" t="s">
        <v>162</v>
      </c>
      <c r="AR369" s="21" t="s">
        <v>163</v>
      </c>
      <c r="AS369" s="21"/>
      <c r="AT369" s="21"/>
      <c r="AU369" s="21"/>
      <c r="AV369" s="21"/>
      <c r="AW369" s="21" t="s">
        <v>162</v>
      </c>
      <c r="AX369" s="21" t="s">
        <v>163</v>
      </c>
      <c r="AY369" s="14"/>
      <c r="AZ369" s="14" t="s">
        <v>798</v>
      </c>
      <c r="BA369" s="14" t="s">
        <v>600</v>
      </c>
      <c r="BB369" s="14" t="str">
        <f t="shared" si="331"/>
        <v>A1</v>
      </c>
      <c r="BC369" s="14" t="str">
        <f t="shared" si="335"/>
        <v>IFR</v>
      </c>
      <c r="BD369" s="14" t="str">
        <f>BB369</f>
        <v>A1</v>
      </c>
      <c r="BE369" s="14"/>
      <c r="BF369" s="14"/>
      <c r="BG369" s="20"/>
      <c r="BH369" s="14"/>
      <c r="BI369" s="14"/>
      <c r="BJ369" s="336">
        <v>44088</v>
      </c>
      <c r="BK369" s="336">
        <f ca="1">IF(BM369&gt;0,BL369,IF(BJ369&lt;TODAY(),TODAY()+10,BJ369))</f>
        <v>43969</v>
      </c>
      <c r="BL369" s="41">
        <v>43969</v>
      </c>
      <c r="BM369" s="14" t="s">
        <v>796</v>
      </c>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336">
        <f>WORKDAY(BJ369,20)</f>
        <v>44116</v>
      </c>
      <c r="CR369" s="336">
        <f ca="1">IF(BM369&gt;0,WORKDAY(BK369,20),"-")</f>
        <v>43997</v>
      </c>
      <c r="CS369" s="336">
        <v>43991</v>
      </c>
      <c r="CT369" s="325" t="s">
        <v>876</v>
      </c>
      <c r="CU369" s="143">
        <v>1</v>
      </c>
      <c r="CV369" s="41">
        <f>WORKDAY(CQ369,10)</f>
        <v>44130</v>
      </c>
      <c r="CW369" s="41">
        <f ca="1">IF(CT369&gt;0,WORKDAY(CR369,10),"-")</f>
        <v>44011</v>
      </c>
      <c r="CX369" s="14"/>
      <c r="CY369" s="14"/>
      <c r="CZ369" s="41" t="str">
        <f>IF(CY369&gt;0,WORKDAY(CV369,10),"-")</f>
        <v>-</v>
      </c>
      <c r="DA369" s="41" t="str">
        <f>IF(CY369&gt;0,WORKDAY(CW369,10),"-")</f>
        <v>-</v>
      </c>
      <c r="DB369" s="14"/>
      <c r="DC369" s="14"/>
      <c r="DD369" s="143"/>
      <c r="DE369" s="41" t="str">
        <f>IF(DC369&gt;0,WORKDAY(CZ369,10),"-")</f>
        <v>-</v>
      </c>
      <c r="DF369" s="41" t="str">
        <f>IF(DC369&gt;0,WORKDAY(DA369,10),"-")</f>
        <v>-</v>
      </c>
      <c r="DG369" s="14"/>
      <c r="DH369" s="14"/>
      <c r="DI369" s="41" t="str">
        <f>IF(DH369&gt;0,WORKDAY(DE369,10),"-")</f>
        <v>-</v>
      </c>
      <c r="DJ369" s="41" t="str">
        <f>IF(DH369&gt;0,WORKDAY(DF369,10),"-")</f>
        <v>-</v>
      </c>
      <c r="DK369" s="14"/>
      <c r="DL369" s="14"/>
      <c r="DM369" s="143"/>
      <c r="DN369" s="41" t="str">
        <f>IF(DL369&gt;0,WORKDAY(DI369,10),"-")</f>
        <v>-</v>
      </c>
      <c r="DO369" s="41" t="str">
        <f>IF(DL369&gt;0,WORKDAY(DJ369,10),"-")</f>
        <v>-</v>
      </c>
      <c r="DP369" s="14"/>
      <c r="DQ369" s="14"/>
      <c r="DR369" s="41" t="str">
        <f>IF(DQ369&gt;0,WORKDAY(DN369,10),"-")</f>
        <v>-</v>
      </c>
      <c r="DS369" s="41" t="str">
        <f>IF(DQ369&gt;0,WORKDAY(DO369,10),"-")</f>
        <v>-</v>
      </c>
      <c r="DT369" s="14"/>
      <c r="DU369" s="14"/>
      <c r="DV369" s="205"/>
      <c r="DW369" s="41" t="str">
        <f>IF(DU369&gt;0,WORKDAY(DR369,10),"-")</f>
        <v>-</v>
      </c>
      <c r="DX369" s="41" t="str">
        <f>IF(DU369&gt;0,WORKDAY(DS369,10),"-")</f>
        <v>-</v>
      </c>
      <c r="DY369" s="14"/>
      <c r="DZ369" s="14"/>
      <c r="EA369" s="41" t="str">
        <f>IF(DZ369&gt;0,WORKDAY(DW369,10),"-")</f>
        <v>-</v>
      </c>
      <c r="EB369" s="41" t="str">
        <f>IF(DZ369&gt;0,WORKDAY(DX369,10),"-")</f>
        <v>-</v>
      </c>
      <c r="EC369" s="14"/>
      <c r="ED369" s="14"/>
      <c r="EE369" s="205"/>
      <c r="EF369" s="41" t="str">
        <f>IF(ED369&gt;0,WORKDAY(EA369,10),"-")</f>
        <v>-</v>
      </c>
      <c r="EG369" s="41" t="str">
        <f>IF(ED369&gt;0,WORKDAY(EB369,10),"-")</f>
        <v>-</v>
      </c>
      <c r="EH369" s="14"/>
      <c r="EI369" s="14"/>
      <c r="EJ369" s="41" t="str">
        <f>IF(EI369&gt;0,WORKDAY(EF369,10),"-")</f>
        <v>-</v>
      </c>
      <c r="EK369" s="41" t="str">
        <f>IF(EI369&gt;0,WORKDAY(EG369,10),"-")</f>
        <v>-</v>
      </c>
      <c r="EL369" s="14"/>
      <c r="EM369" s="14"/>
      <c r="EN369" s="205"/>
      <c r="EO369" s="41" t="str">
        <f>IF(EM369&gt;0,WORKDAY(EJ369,10),"-")</f>
        <v>-</v>
      </c>
      <c r="EP369" s="41" t="str">
        <f>IF(EM369&gt;0,WORKDAY(EK369,10),"-")</f>
        <v>-</v>
      </c>
      <c r="EQ369" s="14"/>
      <c r="ER369" s="14"/>
      <c r="ES369" s="41" t="str">
        <f>IF(ER369&gt;0,WORKDAY(EO369,10),"-")</f>
        <v>-</v>
      </c>
      <c r="ET369" s="41" t="str">
        <f>IF(ER369&gt;0,WORKDAY(EP369,10),"-")</f>
        <v>-</v>
      </c>
      <c r="EU369" s="14"/>
      <c r="EV369" s="14"/>
      <c r="EW369" s="205"/>
      <c r="EX369" s="41" t="str">
        <f>IF(EV369&gt;0,WORKDAY(ES369,10),"-")</f>
        <v>-</v>
      </c>
      <c r="EY369" s="41" t="str">
        <f>IF(EV369&gt;0,WORKDAY(ET369,10),"-")</f>
        <v>-</v>
      </c>
      <c r="EZ369" s="14"/>
      <c r="FA369" s="14"/>
      <c r="FB369" s="41" t="str">
        <f>IF(FA369&gt;0,WORKDAY(EX369,10),"-")</f>
        <v>-</v>
      </c>
      <c r="FC369" s="41" t="str">
        <f>IF(FA369&gt;0,WORKDAY(EY369,10),"-")</f>
        <v>-</v>
      </c>
      <c r="FD369" s="14"/>
      <c r="FE369" s="14"/>
      <c r="FF369" s="295"/>
      <c r="FG369" s="41">
        <v>43595</v>
      </c>
      <c r="FH369" s="41">
        <f ca="1">IF(BK369&gt;0,IF(DH369&gt;0,WORKDAY(DG369,20),IF(CY369&gt;0,WORKDAY(CX369,30),IF(CT369&gt;0,WORKDAY(CS369,40),FG369))),"-")</f>
        <v>44047</v>
      </c>
      <c r="FI369" s="14"/>
      <c r="FJ369" s="14"/>
      <c r="FK369" s="41" t="str">
        <f>IF(FJ369&gt;0,WORKDAY(FG369,10),"-")</f>
        <v>-</v>
      </c>
      <c r="FL369" s="41" t="str">
        <f>IF(FJ369&gt;0,WORKDAY(FH369,10),"-")</f>
        <v>-</v>
      </c>
      <c r="FM369" s="14"/>
      <c r="FN369" s="14"/>
      <c r="FO369" s="143"/>
      <c r="FP369" s="41">
        <v>43595</v>
      </c>
      <c r="FQ369" s="41" t="str">
        <f>IF(BT369&gt;0,IF(DQ369&gt;0,WORKDAY(DP369,20),IF(DH369&gt;0,WORKDAY(DG369,30),IF(DC369&gt;0,WORKDAY(DB369,40),FP369))),"-")</f>
        <v>-</v>
      </c>
      <c r="FR369" s="14"/>
      <c r="FS369" s="14"/>
      <c r="FT369" s="41" t="str">
        <f>IF(FS369&gt;0,WORKDAY(FP369,10),"-")</f>
        <v>-</v>
      </c>
      <c r="FU369" s="41" t="str">
        <f>IF(FS369&gt;0,WORKDAY(FQ369,10),"-")</f>
        <v>-</v>
      </c>
      <c r="FV369" s="14"/>
      <c r="FW369" s="14"/>
      <c r="FX369" s="205"/>
      <c r="FY369" s="41">
        <v>43595</v>
      </c>
      <c r="FZ369" s="41" t="str">
        <f>IF(CC369&gt;0,IF(DZ369&gt;0,WORKDAY(DY369,20),IF(DQ369&gt;0,WORKDAY(DP369,30),IF(DL369&gt;0,WORKDAY(DK369,40),FY369))),"-")</f>
        <v>-</v>
      </c>
      <c r="GA369" s="14"/>
      <c r="GB369" s="14"/>
      <c r="GC369" s="41" t="str">
        <f>IF(GB369&gt;0,WORKDAY(FY369,10),"-")</f>
        <v>-</v>
      </c>
      <c r="GD369" s="41" t="str">
        <f>IF(GB369&gt;0,WORKDAY(FZ369,10),"-")</f>
        <v>-</v>
      </c>
      <c r="GE369" s="14"/>
      <c r="GF369" s="14"/>
      <c r="GG369" s="205"/>
      <c r="GH369" s="41"/>
      <c r="GI369" s="41"/>
      <c r="GJ369" s="14"/>
      <c r="GK369" s="14"/>
      <c r="GL369" s="41" t="str">
        <f>IF(GK369&gt;0,WORKDAY(GH369,10),"-")</f>
        <v>-</v>
      </c>
      <c r="GM369" s="41" t="str">
        <f>IF(GK369&gt;0,WORKDAY(GI369,10),"-")</f>
        <v>-</v>
      </c>
      <c r="GN369" s="14"/>
      <c r="GO369" s="14"/>
      <c r="GP369" s="228"/>
      <c r="GQ369" s="295"/>
      <c r="GR369" s="295"/>
      <c r="GS369" s="295"/>
      <c r="GT369" s="295"/>
      <c r="GU369" s="295"/>
      <c r="GV369" s="295"/>
      <c r="GW369" s="295"/>
      <c r="GX369" s="295"/>
      <c r="GY369" s="295"/>
      <c r="GZ369" s="147"/>
      <c r="HA369" s="143">
        <f t="shared" ca="1" si="307"/>
        <v>1</v>
      </c>
      <c r="HB369" s="44">
        <f t="shared" ca="1" si="308"/>
        <v>1.3819095477386936E-3</v>
      </c>
      <c r="HC369" s="44">
        <f t="shared" ca="1" si="332"/>
        <v>2.5125628140703518E-3</v>
      </c>
      <c r="HD369" s="44"/>
      <c r="HE369" s="44"/>
      <c r="HF369" s="44">
        <f t="shared" ca="1" si="333"/>
        <v>4.1666666666666675E-3</v>
      </c>
      <c r="HG369" s="44">
        <f t="shared" ca="1" si="334"/>
        <v>7.575757575757576E-3</v>
      </c>
      <c r="HH369" s="261"/>
      <c r="HI369" s="14" t="str">
        <f t="shared" si="311"/>
        <v>GA</v>
      </c>
      <c r="HJ369" s="41">
        <f t="shared" si="312"/>
        <v>43969</v>
      </c>
      <c r="HK369" s="267" t="str">
        <f t="shared" si="313"/>
        <v>A1</v>
      </c>
      <c r="HL369" s="268" t="str">
        <f t="shared" si="314"/>
        <v>0055-P2-GA1-CPC-TRM-00493</v>
      </c>
      <c r="HM369" s="320">
        <v>1</v>
      </c>
      <c r="HN369"/>
      <c r="HO369" s="351">
        <f t="shared" si="316"/>
        <v>1</v>
      </c>
      <c r="HP369" s="351" t="str">
        <f t="shared" si="317"/>
        <v>не выгружено 00</v>
      </c>
      <c r="HQ369" s="351" t="str">
        <f t="shared" si="318"/>
        <v>выгружено A1</v>
      </c>
      <c r="HR369" s="351">
        <f t="shared" si="319"/>
        <v>1</v>
      </c>
      <c r="HS369" s="351" t="b">
        <f t="shared" si="320"/>
        <v>0</v>
      </c>
      <c r="HT369" s="351" t="str">
        <f t="shared" si="321"/>
        <v>Выпустить в 00</v>
      </c>
      <c r="HU369" s="351" t="str">
        <f t="shared" si="322"/>
        <v>0055-P2-CPC-GA1-TRM-00378</v>
      </c>
      <c r="HV369" s="351">
        <f t="shared" si="323"/>
        <v>43969</v>
      </c>
      <c r="HW369" s="351" t="str">
        <f t="shared" si="324"/>
        <v>0055-P2-CPC-GA1-TRM-00378</v>
      </c>
      <c r="HX369" s="351">
        <f t="shared" si="325"/>
        <v>43991</v>
      </c>
      <c r="HY369" s="364"/>
      <c r="HZ369" s="361" t="str">
        <f t="shared" si="326"/>
        <v>выгружено</v>
      </c>
      <c r="IA369" s="361" t="str">
        <f t="shared" si="327"/>
        <v>A1</v>
      </c>
      <c r="IB369" s="361">
        <f t="shared" si="328"/>
        <v>1</v>
      </c>
      <c r="IC369" s="361">
        <f t="shared" si="329"/>
        <v>1</v>
      </c>
      <c r="ID369" s="351" t="str">
        <f t="shared" si="330"/>
        <v>1</v>
      </c>
      <c r="IE369" s="351" t="s">
        <v>894</v>
      </c>
      <c r="IF369" s="356">
        <v>1</v>
      </c>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row>
    <row r="370" spans="1:287" s="1" customFormat="1" ht="28.5" customHeight="1">
      <c r="A370" s="15"/>
      <c r="B370" s="31" t="s">
        <v>164</v>
      </c>
      <c r="C370" s="31" t="s">
        <v>165</v>
      </c>
      <c r="D370" s="14"/>
      <c r="E370" s="14"/>
      <c r="F370" s="14"/>
      <c r="G370" s="14"/>
      <c r="H370" s="14" t="s">
        <v>723</v>
      </c>
      <c r="I370" s="14" t="s">
        <v>724</v>
      </c>
      <c r="J370" s="14"/>
      <c r="K370" s="14"/>
      <c r="L370" s="14"/>
      <c r="M370" s="14"/>
      <c r="N370" s="14"/>
      <c r="O370" s="14"/>
      <c r="P370" s="14"/>
      <c r="Q370" s="14"/>
      <c r="R370" s="14" t="s">
        <v>210</v>
      </c>
      <c r="S370" s="14" t="s">
        <v>401</v>
      </c>
      <c r="T370" s="14" t="s">
        <v>400</v>
      </c>
      <c r="U370" s="14" t="s">
        <v>166</v>
      </c>
      <c r="V370" s="14"/>
      <c r="W370" s="31"/>
      <c r="X370" s="31"/>
      <c r="Y370" s="31"/>
      <c r="Z370" s="31"/>
      <c r="AA370" s="31"/>
      <c r="AB370" s="31"/>
      <c r="AC370" s="31"/>
      <c r="AD370" s="14"/>
      <c r="AE370" s="31">
        <v>3</v>
      </c>
      <c r="AF370" s="31">
        <v>0</v>
      </c>
      <c r="AG370" s="31" t="s">
        <v>173</v>
      </c>
      <c r="AH370" s="31" t="s">
        <v>164</v>
      </c>
      <c r="AI370" s="31" t="s">
        <v>194</v>
      </c>
      <c r="AJ370" s="14"/>
      <c r="AK370" s="14"/>
      <c r="AL370" s="14" t="s">
        <v>129</v>
      </c>
      <c r="AM370" s="14"/>
      <c r="AN370" s="14" t="s">
        <v>172</v>
      </c>
      <c r="AO370" s="14" t="str">
        <f>CONCATENATE("0055-",B370,"-",C370,"-","4",".",AE370,".",AF370,".",AG370,".",AH370,"-",AL370,".",AN370,"-",AI370)</f>
        <v>0055-CPC-GA1-4.3.0.00.CPC-PS.DP-0001</v>
      </c>
      <c r="AP370" s="14" t="str">
        <f>CONCATENATE("0055-",B370,"-",C370,"-","4",".",AE370,".",AF370,".",AG370,".",AH370,"-",AL370,"-",AN370,"-",AI370,"_",BD370,"_",U370)</f>
        <v>0055-CPC-GA1-4.3.0.00.CPC-PS-DP-0001_A1_ER</v>
      </c>
      <c r="AQ370" s="21" t="s">
        <v>162</v>
      </c>
      <c r="AR370" s="21" t="s">
        <v>163</v>
      </c>
      <c r="AS370" s="21"/>
      <c r="AT370" s="21"/>
      <c r="AU370" s="21"/>
      <c r="AV370" s="21"/>
      <c r="AW370" s="21" t="s">
        <v>162</v>
      </c>
      <c r="AX370" s="21" t="s">
        <v>163</v>
      </c>
      <c r="AY370" s="14"/>
      <c r="AZ370" s="14" t="s">
        <v>798</v>
      </c>
      <c r="BA370" s="14" t="s">
        <v>600</v>
      </c>
      <c r="BB370" s="14" t="str">
        <f t="shared" si="331"/>
        <v>A1</v>
      </c>
      <c r="BC370" s="14" t="str">
        <f t="shared" si="335"/>
        <v>IFR</v>
      </c>
      <c r="BD370" s="14" t="str">
        <f>BB370</f>
        <v>A1</v>
      </c>
      <c r="BE370" s="14"/>
      <c r="BF370" s="14"/>
      <c r="BG370" s="20"/>
      <c r="BH370" s="14"/>
      <c r="BI370" s="14"/>
      <c r="BJ370" s="336">
        <v>44088</v>
      </c>
      <c r="BK370" s="336">
        <f ca="1">IF(BM370&gt;0,BL370,IF(BJ370&lt;TODAY(),TODAY()+10,BJ370))</f>
        <v>43969</v>
      </c>
      <c r="BL370" s="41">
        <v>43969</v>
      </c>
      <c r="BM370" s="14" t="s">
        <v>796</v>
      </c>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336">
        <f>WORKDAY(BJ370,20)</f>
        <v>44116</v>
      </c>
      <c r="CR370" s="336">
        <f ca="1">IF(BM370&gt;0,WORKDAY(BK370,20),"-")</f>
        <v>43997</v>
      </c>
      <c r="CS370" s="336">
        <v>43991</v>
      </c>
      <c r="CT370" s="325" t="s">
        <v>876</v>
      </c>
      <c r="CU370" s="143">
        <v>1</v>
      </c>
      <c r="CV370" s="41">
        <f>WORKDAY(CQ370,10)</f>
        <v>44130</v>
      </c>
      <c r="CW370" s="41">
        <f ca="1">IF(CT370&gt;0,WORKDAY(CR370,10),"-")</f>
        <v>44011</v>
      </c>
      <c r="CX370" s="14"/>
      <c r="CY370" s="14"/>
      <c r="CZ370" s="41" t="str">
        <f>IF(CY370&gt;0,WORKDAY(CV370,10),"-")</f>
        <v>-</v>
      </c>
      <c r="DA370" s="41" t="str">
        <f>IF(CY370&gt;0,WORKDAY(CW370,10),"-")</f>
        <v>-</v>
      </c>
      <c r="DB370" s="14"/>
      <c r="DC370" s="14"/>
      <c r="DD370" s="143"/>
      <c r="DE370" s="41" t="str">
        <f>IF(DC370&gt;0,WORKDAY(CZ370,10),"-")</f>
        <v>-</v>
      </c>
      <c r="DF370" s="41" t="str">
        <f>IF(DC370&gt;0,WORKDAY(DA370,10),"-")</f>
        <v>-</v>
      </c>
      <c r="DG370" s="14"/>
      <c r="DH370" s="14"/>
      <c r="DI370" s="41" t="str">
        <f>IF(DH370&gt;0,WORKDAY(DE370,10),"-")</f>
        <v>-</v>
      </c>
      <c r="DJ370" s="41" t="str">
        <f>IF(DH370&gt;0,WORKDAY(DF370,10),"-")</f>
        <v>-</v>
      </c>
      <c r="DK370" s="14"/>
      <c r="DL370" s="14"/>
      <c r="DM370" s="143"/>
      <c r="DN370" s="41" t="str">
        <f>IF(DL370&gt;0,WORKDAY(DI370,10),"-")</f>
        <v>-</v>
      </c>
      <c r="DO370" s="41" t="str">
        <f>IF(DL370&gt;0,WORKDAY(DJ370,10),"-")</f>
        <v>-</v>
      </c>
      <c r="DP370" s="14"/>
      <c r="DQ370" s="14"/>
      <c r="DR370" s="41" t="str">
        <f>IF(DQ370&gt;0,WORKDAY(DN370,10),"-")</f>
        <v>-</v>
      </c>
      <c r="DS370" s="41" t="str">
        <f>IF(DQ370&gt;0,WORKDAY(DO370,10),"-")</f>
        <v>-</v>
      </c>
      <c r="DT370" s="14"/>
      <c r="DU370" s="14"/>
      <c r="DV370" s="205"/>
      <c r="DW370" s="41" t="str">
        <f>IF(DU370&gt;0,WORKDAY(DR370,10),"-")</f>
        <v>-</v>
      </c>
      <c r="DX370" s="41" t="str">
        <f>IF(DU370&gt;0,WORKDAY(DS370,10),"-")</f>
        <v>-</v>
      </c>
      <c r="DY370" s="14"/>
      <c r="DZ370" s="14"/>
      <c r="EA370" s="41" t="str">
        <f>IF(DZ370&gt;0,WORKDAY(DW370,10),"-")</f>
        <v>-</v>
      </c>
      <c r="EB370" s="41" t="str">
        <f>IF(DZ370&gt;0,WORKDAY(DX370,10),"-")</f>
        <v>-</v>
      </c>
      <c r="EC370" s="14"/>
      <c r="ED370" s="14"/>
      <c r="EE370" s="205"/>
      <c r="EF370" s="41" t="str">
        <f>IF(ED370&gt;0,WORKDAY(EA370,10),"-")</f>
        <v>-</v>
      </c>
      <c r="EG370" s="41" t="str">
        <f>IF(ED370&gt;0,WORKDAY(EB370,10),"-")</f>
        <v>-</v>
      </c>
      <c r="EH370" s="14"/>
      <c r="EI370" s="14"/>
      <c r="EJ370" s="41" t="str">
        <f>IF(EI370&gt;0,WORKDAY(EF370,10),"-")</f>
        <v>-</v>
      </c>
      <c r="EK370" s="41" t="str">
        <f>IF(EI370&gt;0,WORKDAY(EG370,10),"-")</f>
        <v>-</v>
      </c>
      <c r="EL370" s="14"/>
      <c r="EM370" s="14"/>
      <c r="EN370" s="205"/>
      <c r="EO370" s="41" t="str">
        <f>IF(EM370&gt;0,WORKDAY(EJ370,10),"-")</f>
        <v>-</v>
      </c>
      <c r="EP370" s="41" t="str">
        <f>IF(EM370&gt;0,WORKDAY(EK370,10),"-")</f>
        <v>-</v>
      </c>
      <c r="EQ370" s="14"/>
      <c r="ER370" s="14"/>
      <c r="ES370" s="41" t="str">
        <f>IF(ER370&gt;0,WORKDAY(EO370,10),"-")</f>
        <v>-</v>
      </c>
      <c r="ET370" s="41" t="str">
        <f>IF(ER370&gt;0,WORKDAY(EP370,10),"-")</f>
        <v>-</v>
      </c>
      <c r="EU370" s="14"/>
      <c r="EV370" s="14"/>
      <c r="EW370" s="205"/>
      <c r="EX370" s="41" t="str">
        <f>IF(EV370&gt;0,WORKDAY(ES370,10),"-")</f>
        <v>-</v>
      </c>
      <c r="EY370" s="41" t="str">
        <f>IF(EV370&gt;0,WORKDAY(ET370,10),"-")</f>
        <v>-</v>
      </c>
      <c r="EZ370" s="14"/>
      <c r="FA370" s="14"/>
      <c r="FB370" s="41" t="str">
        <f>IF(FA370&gt;0,WORKDAY(EX370,10),"-")</f>
        <v>-</v>
      </c>
      <c r="FC370" s="41" t="str">
        <f>IF(FA370&gt;0,WORKDAY(EY370,10),"-")</f>
        <v>-</v>
      </c>
      <c r="FD370" s="14"/>
      <c r="FE370" s="14"/>
      <c r="FF370" s="295"/>
      <c r="FG370" s="41">
        <v>43595</v>
      </c>
      <c r="FH370" s="41">
        <f ca="1">IF(BK370&gt;0,IF(DH370&gt;0,WORKDAY(DG370,20),IF(CY370&gt;0,WORKDAY(CX370,30),IF(CT370&gt;0,WORKDAY(CS370,40),FG370))),"-")</f>
        <v>44047</v>
      </c>
      <c r="FI370" s="14"/>
      <c r="FJ370" s="14"/>
      <c r="FK370" s="41" t="str">
        <f>IF(FJ370&gt;0,WORKDAY(FG370,10),"-")</f>
        <v>-</v>
      </c>
      <c r="FL370" s="41" t="str">
        <f>IF(FJ370&gt;0,WORKDAY(FH370,10),"-")</f>
        <v>-</v>
      </c>
      <c r="FM370" s="14"/>
      <c r="FN370" s="14"/>
      <c r="FO370" s="143"/>
      <c r="FP370" s="41">
        <v>43595</v>
      </c>
      <c r="FQ370" s="41" t="str">
        <f>IF(BT370&gt;0,IF(DQ370&gt;0,WORKDAY(DP370,20),IF(DH370&gt;0,WORKDAY(DG370,30),IF(DC370&gt;0,WORKDAY(DB370,40),FP370))),"-")</f>
        <v>-</v>
      </c>
      <c r="FR370" s="14"/>
      <c r="FS370" s="14"/>
      <c r="FT370" s="41" t="str">
        <f>IF(FS370&gt;0,WORKDAY(FP370,10),"-")</f>
        <v>-</v>
      </c>
      <c r="FU370" s="41" t="str">
        <f>IF(FS370&gt;0,WORKDAY(FQ370,10),"-")</f>
        <v>-</v>
      </c>
      <c r="FV370" s="14"/>
      <c r="FW370" s="14"/>
      <c r="FX370" s="205"/>
      <c r="FY370" s="41">
        <v>43595</v>
      </c>
      <c r="FZ370" s="41" t="str">
        <f>IF(CC370&gt;0,IF(DZ370&gt;0,WORKDAY(DY370,20),IF(DQ370&gt;0,WORKDAY(DP370,30),IF(DL370&gt;0,WORKDAY(DK370,40),FY370))),"-")</f>
        <v>-</v>
      </c>
      <c r="GA370" s="14"/>
      <c r="GB370" s="14"/>
      <c r="GC370" s="41" t="str">
        <f>IF(GB370&gt;0,WORKDAY(FY370,10),"-")</f>
        <v>-</v>
      </c>
      <c r="GD370" s="41" t="str">
        <f>IF(GB370&gt;0,WORKDAY(FZ370,10),"-")</f>
        <v>-</v>
      </c>
      <c r="GE370" s="14"/>
      <c r="GF370" s="14"/>
      <c r="GG370" s="205"/>
      <c r="GH370" s="41"/>
      <c r="GI370" s="41"/>
      <c r="GJ370" s="14"/>
      <c r="GK370" s="14"/>
      <c r="GL370" s="41" t="str">
        <f>IF(GK370&gt;0,WORKDAY(GH370,10),"-")</f>
        <v>-</v>
      </c>
      <c r="GM370" s="41" t="str">
        <f>IF(GK370&gt;0,WORKDAY(GI370,10),"-")</f>
        <v>-</v>
      </c>
      <c r="GN370" s="14"/>
      <c r="GO370" s="14"/>
      <c r="GP370" s="228"/>
      <c r="GQ370" s="295"/>
      <c r="GR370" s="295"/>
      <c r="GS370" s="295"/>
      <c r="GT370" s="295"/>
      <c r="GU370" s="295"/>
      <c r="GV370" s="295"/>
      <c r="GW370" s="295"/>
      <c r="GX370" s="295"/>
      <c r="GY370" s="295"/>
      <c r="GZ370" s="147"/>
      <c r="HA370" s="143">
        <f t="shared" ca="1" si="307"/>
        <v>1</v>
      </c>
      <c r="HB370" s="44">
        <f t="shared" ca="1" si="308"/>
        <v>1.3819095477386936E-3</v>
      </c>
      <c r="HC370" s="44">
        <f t="shared" ca="1" si="332"/>
        <v>2.5125628140703518E-3</v>
      </c>
      <c r="HD370" s="44"/>
      <c r="HE370" s="44"/>
      <c r="HF370" s="44">
        <f t="shared" ca="1" si="333"/>
        <v>4.1666666666666675E-3</v>
      </c>
      <c r="HG370" s="44">
        <f t="shared" ca="1" si="334"/>
        <v>7.575757575757576E-3</v>
      </c>
      <c r="HH370" s="261"/>
      <c r="HI370" s="14" t="str">
        <f t="shared" si="311"/>
        <v>GA</v>
      </c>
      <c r="HJ370" s="41">
        <f t="shared" si="312"/>
        <v>43969</v>
      </c>
      <c r="HK370" s="267" t="str">
        <f t="shared" si="313"/>
        <v>A1</v>
      </c>
      <c r="HL370" s="268" t="str">
        <f t="shared" si="314"/>
        <v>0055-P2-GA1-CPC-TRM-00493</v>
      </c>
      <c r="HM370" s="320">
        <v>1</v>
      </c>
      <c r="HN370"/>
      <c r="HO370" s="351">
        <f t="shared" si="316"/>
        <v>1</v>
      </c>
      <c r="HP370" s="351" t="str">
        <f t="shared" si="317"/>
        <v>не выгружено 00</v>
      </c>
      <c r="HQ370" s="351" t="str">
        <f t="shared" si="318"/>
        <v>выгружено A1</v>
      </c>
      <c r="HR370" s="351">
        <f t="shared" si="319"/>
        <v>1</v>
      </c>
      <c r="HS370" s="351" t="b">
        <f t="shared" si="320"/>
        <v>0</v>
      </c>
      <c r="HT370" s="351" t="str">
        <f t="shared" si="321"/>
        <v>Выпустить в 00</v>
      </c>
      <c r="HU370" s="351" t="str">
        <f t="shared" si="322"/>
        <v>0055-P2-CPC-GA1-TRM-00378</v>
      </c>
      <c r="HV370" s="351">
        <f t="shared" si="323"/>
        <v>43969</v>
      </c>
      <c r="HW370" s="351" t="str">
        <f t="shared" si="324"/>
        <v>0055-P2-CPC-GA1-TRM-00378</v>
      </c>
      <c r="HX370" s="351">
        <f t="shared" si="325"/>
        <v>43991</v>
      </c>
      <c r="HY370" s="364"/>
      <c r="HZ370" s="361" t="str">
        <f t="shared" si="326"/>
        <v>выгружено</v>
      </c>
      <c r="IA370" s="361" t="str">
        <f t="shared" si="327"/>
        <v>A1</v>
      </c>
      <c r="IB370" s="361">
        <f t="shared" si="328"/>
        <v>1</v>
      </c>
      <c r="IC370" s="361">
        <f t="shared" si="329"/>
        <v>1</v>
      </c>
      <c r="ID370" s="351" t="str">
        <f t="shared" si="330"/>
        <v>1</v>
      </c>
      <c r="IE370" s="351" t="s">
        <v>894</v>
      </c>
      <c r="IF370" s="356">
        <v>1</v>
      </c>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row>
    <row r="371" spans="1:287" s="1" customFormat="1" ht="28.5" customHeight="1">
      <c r="A371" s="15"/>
      <c r="B371" s="31" t="s">
        <v>164</v>
      </c>
      <c r="C371" s="31" t="s">
        <v>165</v>
      </c>
      <c r="D371" s="14"/>
      <c r="E371" s="14"/>
      <c r="F371" s="14"/>
      <c r="G371" s="14"/>
      <c r="H371" s="14" t="s">
        <v>723</v>
      </c>
      <c r="I371" s="14" t="s">
        <v>724</v>
      </c>
      <c r="J371" s="14"/>
      <c r="K371" s="14"/>
      <c r="L371" s="14"/>
      <c r="M371" s="14"/>
      <c r="N371" s="14"/>
      <c r="O371" s="14"/>
      <c r="P371" s="14"/>
      <c r="Q371" s="14"/>
      <c r="R371" s="14" t="s">
        <v>211</v>
      </c>
      <c r="S371" s="14" t="s">
        <v>394</v>
      </c>
      <c r="T371" s="14" t="s">
        <v>407</v>
      </c>
      <c r="U371" s="14" t="s">
        <v>166</v>
      </c>
      <c r="V371" s="14"/>
      <c r="W371" s="31"/>
      <c r="X371" s="31"/>
      <c r="Y371" s="31"/>
      <c r="Z371" s="31"/>
      <c r="AA371" s="31"/>
      <c r="AB371" s="31"/>
      <c r="AC371" s="31"/>
      <c r="AD371" s="14"/>
      <c r="AE371" s="31">
        <v>3</v>
      </c>
      <c r="AF371" s="31">
        <v>0</v>
      </c>
      <c r="AG371" s="31" t="s">
        <v>173</v>
      </c>
      <c r="AH371" s="31" t="s">
        <v>164</v>
      </c>
      <c r="AI371" s="31" t="s">
        <v>194</v>
      </c>
      <c r="AJ371" s="14"/>
      <c r="AK371" s="14"/>
      <c r="AL371" s="14" t="s">
        <v>168</v>
      </c>
      <c r="AM371" s="14"/>
      <c r="AN371" s="14" t="s">
        <v>172</v>
      </c>
      <c r="AO371" s="14" t="str">
        <f>CONCATENATE("0055-",B371,"-",C371,"-","4",".",AE371,".",AF371,".",AG371,".",AH371,"-",AL371,".",AN371,"-",AI371)</f>
        <v>0055-CPC-GA1-4.3.0.00.CPC-ASK.DP-0001</v>
      </c>
      <c r="AP371" s="14" t="str">
        <f>CONCATENATE("0055-",B371,"-",C371,"-","4",".",AE371,".",AF371,".",AG371,".",AH371,"-",AL371,"-",AN371,"-",AI371,"_",BD371,"_",U371)</f>
        <v>0055-CPC-GA1-4.3.0.00.CPC-ASK-DP-0001_A1_ER</v>
      </c>
      <c r="AQ371" s="21" t="s">
        <v>162</v>
      </c>
      <c r="AR371" s="21" t="s">
        <v>163</v>
      </c>
      <c r="AS371" s="21"/>
      <c r="AT371" s="21"/>
      <c r="AU371" s="21"/>
      <c r="AV371" s="21"/>
      <c r="AW371" s="21" t="s">
        <v>162</v>
      </c>
      <c r="AX371" s="21" t="s">
        <v>163</v>
      </c>
      <c r="AY371" s="14"/>
      <c r="AZ371" s="14" t="s">
        <v>798</v>
      </c>
      <c r="BA371" s="14" t="s">
        <v>600</v>
      </c>
      <c r="BB371" s="14" t="str">
        <f t="shared" si="331"/>
        <v>A1</v>
      </c>
      <c r="BC371" s="14" t="str">
        <f t="shared" si="335"/>
        <v>IFR</v>
      </c>
      <c r="BD371" s="14" t="str">
        <f>BB371</f>
        <v>A1</v>
      </c>
      <c r="BE371" s="14"/>
      <c r="BF371" s="14"/>
      <c r="BG371" s="20"/>
      <c r="BH371" s="14"/>
      <c r="BI371" s="14"/>
      <c r="BJ371" s="336">
        <v>44088</v>
      </c>
      <c r="BK371" s="336">
        <f ca="1">IF(BM371&gt;0,BL371,IF(BJ371&lt;TODAY(),TODAY()+10,BJ371))</f>
        <v>43969</v>
      </c>
      <c r="BL371" s="41">
        <v>43969</v>
      </c>
      <c r="BM371" s="14" t="s">
        <v>796</v>
      </c>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336">
        <f>WORKDAY(BJ371,20)</f>
        <v>44116</v>
      </c>
      <c r="CR371" s="336">
        <f ca="1">IF(BM371&gt;0,WORKDAY(BK371,20),"-")</f>
        <v>43997</v>
      </c>
      <c r="CS371" s="336">
        <v>43991</v>
      </c>
      <c r="CT371" s="325" t="s">
        <v>876</v>
      </c>
      <c r="CU371" s="143">
        <v>1</v>
      </c>
      <c r="CV371" s="41">
        <f>WORKDAY(CQ371,10)</f>
        <v>44130</v>
      </c>
      <c r="CW371" s="41">
        <f ca="1">IF(CT371&gt;0,WORKDAY(CR371,10),"-")</f>
        <v>44011</v>
      </c>
      <c r="CX371" s="14"/>
      <c r="CY371" s="14"/>
      <c r="CZ371" s="41" t="str">
        <f>IF(CY371&gt;0,WORKDAY(CV371,10),"-")</f>
        <v>-</v>
      </c>
      <c r="DA371" s="41" t="str">
        <f>IF(CY371&gt;0,WORKDAY(CW371,10),"-")</f>
        <v>-</v>
      </c>
      <c r="DB371" s="14"/>
      <c r="DC371" s="14"/>
      <c r="DD371" s="143"/>
      <c r="DE371" s="41" t="str">
        <f>IF(DC371&gt;0,WORKDAY(CZ371,10),"-")</f>
        <v>-</v>
      </c>
      <c r="DF371" s="41" t="str">
        <f>IF(DC371&gt;0,WORKDAY(DA371,10),"-")</f>
        <v>-</v>
      </c>
      <c r="DG371" s="14"/>
      <c r="DH371" s="14"/>
      <c r="DI371" s="41" t="str">
        <f>IF(DH371&gt;0,WORKDAY(DE371,10),"-")</f>
        <v>-</v>
      </c>
      <c r="DJ371" s="41" t="str">
        <f>IF(DH371&gt;0,WORKDAY(DF371,10),"-")</f>
        <v>-</v>
      </c>
      <c r="DK371" s="14"/>
      <c r="DL371" s="14"/>
      <c r="DM371" s="143"/>
      <c r="DN371" s="41" t="str">
        <f>IF(DL371&gt;0,WORKDAY(DI371,10),"-")</f>
        <v>-</v>
      </c>
      <c r="DO371" s="41" t="str">
        <f>IF(DL371&gt;0,WORKDAY(DJ371,10),"-")</f>
        <v>-</v>
      </c>
      <c r="DP371" s="14"/>
      <c r="DQ371" s="14"/>
      <c r="DR371" s="41" t="str">
        <f>IF(DQ371&gt;0,WORKDAY(DN371,10),"-")</f>
        <v>-</v>
      </c>
      <c r="DS371" s="41" t="str">
        <f>IF(DQ371&gt;0,WORKDAY(DO371,10),"-")</f>
        <v>-</v>
      </c>
      <c r="DT371" s="14"/>
      <c r="DU371" s="14"/>
      <c r="DV371" s="205"/>
      <c r="DW371" s="41" t="str">
        <f>IF(DU371&gt;0,WORKDAY(DR371,10),"-")</f>
        <v>-</v>
      </c>
      <c r="DX371" s="41" t="str">
        <f>IF(DU371&gt;0,WORKDAY(DS371,10),"-")</f>
        <v>-</v>
      </c>
      <c r="DY371" s="14"/>
      <c r="DZ371" s="14"/>
      <c r="EA371" s="41" t="str">
        <f>IF(DZ371&gt;0,WORKDAY(DW371,10),"-")</f>
        <v>-</v>
      </c>
      <c r="EB371" s="41" t="str">
        <f>IF(DZ371&gt;0,WORKDAY(DX371,10),"-")</f>
        <v>-</v>
      </c>
      <c r="EC371" s="14"/>
      <c r="ED371" s="14"/>
      <c r="EE371" s="205"/>
      <c r="EF371" s="41" t="str">
        <f>IF(ED371&gt;0,WORKDAY(EA371,10),"-")</f>
        <v>-</v>
      </c>
      <c r="EG371" s="41" t="str">
        <f>IF(ED371&gt;0,WORKDAY(EB371,10),"-")</f>
        <v>-</v>
      </c>
      <c r="EH371" s="14"/>
      <c r="EI371" s="14"/>
      <c r="EJ371" s="41" t="str">
        <f>IF(EI371&gt;0,WORKDAY(EF371,10),"-")</f>
        <v>-</v>
      </c>
      <c r="EK371" s="41" t="str">
        <f>IF(EI371&gt;0,WORKDAY(EG371,10),"-")</f>
        <v>-</v>
      </c>
      <c r="EL371" s="14"/>
      <c r="EM371" s="14"/>
      <c r="EN371" s="205"/>
      <c r="EO371" s="41" t="str">
        <f>IF(EM371&gt;0,WORKDAY(EJ371,10),"-")</f>
        <v>-</v>
      </c>
      <c r="EP371" s="41" t="str">
        <f>IF(EM371&gt;0,WORKDAY(EK371,10),"-")</f>
        <v>-</v>
      </c>
      <c r="EQ371" s="14"/>
      <c r="ER371" s="14"/>
      <c r="ES371" s="41" t="str">
        <f>IF(ER371&gt;0,WORKDAY(EO371,10),"-")</f>
        <v>-</v>
      </c>
      <c r="ET371" s="41" t="str">
        <f>IF(ER371&gt;0,WORKDAY(EP371,10),"-")</f>
        <v>-</v>
      </c>
      <c r="EU371" s="14"/>
      <c r="EV371" s="14"/>
      <c r="EW371" s="205"/>
      <c r="EX371" s="41" t="str">
        <f>IF(EV371&gt;0,WORKDAY(ES371,10),"-")</f>
        <v>-</v>
      </c>
      <c r="EY371" s="41" t="str">
        <f>IF(EV371&gt;0,WORKDAY(ET371,10),"-")</f>
        <v>-</v>
      </c>
      <c r="EZ371" s="14"/>
      <c r="FA371" s="14"/>
      <c r="FB371" s="41" t="str">
        <f>IF(FA371&gt;0,WORKDAY(EX371,10),"-")</f>
        <v>-</v>
      </c>
      <c r="FC371" s="41" t="str">
        <f>IF(FA371&gt;0,WORKDAY(EY371,10),"-")</f>
        <v>-</v>
      </c>
      <c r="FD371" s="14"/>
      <c r="FE371" s="14"/>
      <c r="FF371" s="295"/>
      <c r="FG371" s="41">
        <v>43595</v>
      </c>
      <c r="FH371" s="41">
        <f ca="1">IF(BK371&gt;0,IF(DH371&gt;0,WORKDAY(DG371,20),IF(CY371&gt;0,WORKDAY(CX371,30),IF(CT371&gt;0,WORKDAY(CS371,40),FG371))),"-")</f>
        <v>44047</v>
      </c>
      <c r="FI371" s="14"/>
      <c r="FJ371" s="14"/>
      <c r="FK371" s="41" t="str">
        <f>IF(FJ371&gt;0,WORKDAY(FG371,10),"-")</f>
        <v>-</v>
      </c>
      <c r="FL371" s="41" t="str">
        <f>IF(FJ371&gt;0,WORKDAY(FH371,10),"-")</f>
        <v>-</v>
      </c>
      <c r="FM371" s="14"/>
      <c r="FN371" s="14"/>
      <c r="FO371" s="143"/>
      <c r="FP371" s="41">
        <v>43595</v>
      </c>
      <c r="FQ371" s="41" t="str">
        <f>IF(BT371&gt;0,IF(DQ371&gt;0,WORKDAY(DP371,20),IF(DH371&gt;0,WORKDAY(DG371,30),IF(DC371&gt;0,WORKDAY(DB371,40),FP371))),"-")</f>
        <v>-</v>
      </c>
      <c r="FR371" s="14"/>
      <c r="FS371" s="14"/>
      <c r="FT371" s="41" t="str">
        <f>IF(FS371&gt;0,WORKDAY(FP371,10),"-")</f>
        <v>-</v>
      </c>
      <c r="FU371" s="41" t="str">
        <f>IF(FS371&gt;0,WORKDAY(FQ371,10),"-")</f>
        <v>-</v>
      </c>
      <c r="FV371" s="14"/>
      <c r="FW371" s="14"/>
      <c r="FX371" s="205"/>
      <c r="FY371" s="41">
        <v>43595</v>
      </c>
      <c r="FZ371" s="41" t="str">
        <f>IF(CC371&gt;0,IF(DZ371&gt;0,WORKDAY(DY371,20),IF(DQ371&gt;0,WORKDAY(DP371,30),IF(DL371&gt;0,WORKDAY(DK371,40),FY371))),"-")</f>
        <v>-</v>
      </c>
      <c r="GA371" s="14"/>
      <c r="GB371" s="14"/>
      <c r="GC371" s="41" t="str">
        <f>IF(GB371&gt;0,WORKDAY(FY371,10),"-")</f>
        <v>-</v>
      </c>
      <c r="GD371" s="41" t="str">
        <f>IF(GB371&gt;0,WORKDAY(FZ371,10),"-")</f>
        <v>-</v>
      </c>
      <c r="GE371" s="14"/>
      <c r="GF371" s="14"/>
      <c r="GG371" s="205"/>
      <c r="GH371" s="41"/>
      <c r="GI371" s="41"/>
      <c r="GJ371" s="14"/>
      <c r="GK371" s="14"/>
      <c r="GL371" s="41" t="str">
        <f>IF(GK371&gt;0,WORKDAY(GH371,10),"-")</f>
        <v>-</v>
      </c>
      <c r="GM371" s="41" t="str">
        <f>IF(GK371&gt;0,WORKDAY(GI371,10),"-")</f>
        <v>-</v>
      </c>
      <c r="GN371" s="14"/>
      <c r="GO371" s="14"/>
      <c r="GP371" s="228"/>
      <c r="GQ371" s="295"/>
      <c r="GR371" s="295"/>
      <c r="GS371" s="295"/>
      <c r="GT371" s="295"/>
      <c r="GU371" s="295"/>
      <c r="GV371" s="295"/>
      <c r="GW371" s="295"/>
      <c r="GX371" s="295"/>
      <c r="GY371" s="295"/>
      <c r="GZ371" s="147"/>
      <c r="HA371" s="143">
        <f t="shared" ca="1" si="307"/>
        <v>1</v>
      </c>
      <c r="HB371" s="44">
        <f t="shared" ca="1" si="308"/>
        <v>1.3819095477386936E-3</v>
      </c>
      <c r="HC371" s="44">
        <f t="shared" ca="1" si="332"/>
        <v>2.5125628140703518E-3</v>
      </c>
      <c r="HD371" s="44"/>
      <c r="HE371" s="44"/>
      <c r="HF371" s="44">
        <f t="shared" ca="1" si="333"/>
        <v>4.1666666666666675E-3</v>
      </c>
      <c r="HG371" s="44">
        <f t="shared" ca="1" si="334"/>
        <v>7.575757575757576E-3</v>
      </c>
      <c r="HH371" s="261"/>
      <c r="HI371" s="14" t="str">
        <f t="shared" si="311"/>
        <v>GA</v>
      </c>
      <c r="HJ371" s="41">
        <f t="shared" si="312"/>
        <v>43969</v>
      </c>
      <c r="HK371" s="267" t="str">
        <f t="shared" si="313"/>
        <v>A1</v>
      </c>
      <c r="HL371" s="268" t="str">
        <f t="shared" si="314"/>
        <v>0055-P2-GA1-CPC-TRM-00493</v>
      </c>
      <c r="HM371" s="320">
        <v>1</v>
      </c>
      <c r="HN371"/>
      <c r="HO371" s="351">
        <f t="shared" si="316"/>
        <v>1</v>
      </c>
      <c r="HP371" s="351" t="str">
        <f t="shared" si="317"/>
        <v>не выгружено 00</v>
      </c>
      <c r="HQ371" s="351" t="str">
        <f t="shared" si="318"/>
        <v>выгружено A1</v>
      </c>
      <c r="HR371" s="351">
        <f t="shared" si="319"/>
        <v>1</v>
      </c>
      <c r="HS371" s="351" t="b">
        <f t="shared" si="320"/>
        <v>0</v>
      </c>
      <c r="HT371" s="351" t="str">
        <f t="shared" si="321"/>
        <v>Выпустить в 00</v>
      </c>
      <c r="HU371" s="351" t="str">
        <f t="shared" si="322"/>
        <v>0055-P2-CPC-GA1-TRM-00378</v>
      </c>
      <c r="HV371" s="351">
        <f t="shared" si="323"/>
        <v>43969</v>
      </c>
      <c r="HW371" s="351" t="str">
        <f t="shared" si="324"/>
        <v>0055-P2-CPC-GA1-TRM-00378</v>
      </c>
      <c r="HX371" s="351">
        <f t="shared" si="325"/>
        <v>43991</v>
      </c>
      <c r="HY371" s="364"/>
      <c r="HZ371" s="361" t="str">
        <f t="shared" si="326"/>
        <v>выгружено</v>
      </c>
      <c r="IA371" s="361" t="str">
        <f t="shared" si="327"/>
        <v>A1</v>
      </c>
      <c r="IB371" s="361">
        <f t="shared" si="328"/>
        <v>1</v>
      </c>
      <c r="IC371" s="361">
        <f t="shared" si="329"/>
        <v>1</v>
      </c>
      <c r="ID371" s="351" t="str">
        <f t="shared" si="330"/>
        <v>1</v>
      </c>
      <c r="IE371" s="351" t="s">
        <v>894</v>
      </c>
      <c r="IF371" s="356">
        <v>1</v>
      </c>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row>
    <row r="372" spans="1:287" s="27" customFormat="1" ht="15" customHeight="1">
      <c r="A372" s="15"/>
      <c r="B372" s="32"/>
      <c r="C372" s="32"/>
      <c r="D372" s="26"/>
      <c r="E372" s="26"/>
      <c r="F372" s="26"/>
      <c r="G372" s="26"/>
      <c r="H372" s="26"/>
      <c r="I372" s="26"/>
      <c r="J372" s="26"/>
      <c r="K372" s="26"/>
      <c r="L372" s="26"/>
      <c r="M372" s="26"/>
      <c r="N372" s="26"/>
      <c r="O372" s="26"/>
      <c r="P372" s="26"/>
      <c r="Q372" s="26"/>
      <c r="R372" s="26"/>
      <c r="S372" s="26"/>
      <c r="T372" s="26"/>
      <c r="U372" s="26"/>
      <c r="V372" s="26"/>
      <c r="W372" s="32"/>
      <c r="X372" s="32"/>
      <c r="Y372" s="32"/>
      <c r="Z372" s="32"/>
      <c r="AA372" s="32"/>
      <c r="AB372" s="32"/>
      <c r="AC372" s="32"/>
      <c r="AD372" s="26"/>
      <c r="AE372" s="32"/>
      <c r="AF372" s="32"/>
      <c r="AG372" s="32"/>
      <c r="AH372" s="32"/>
      <c r="AI372" s="32"/>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341"/>
      <c r="BK372" s="341"/>
      <c r="BL372" s="163"/>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338"/>
      <c r="CR372" s="338"/>
      <c r="CS372" s="338"/>
      <c r="CT372" s="326"/>
      <c r="CU372" s="219"/>
      <c r="CV372" s="26"/>
      <c r="CW372" s="26"/>
      <c r="CX372" s="26"/>
      <c r="CY372" s="26"/>
      <c r="CZ372" s="26"/>
      <c r="DA372" s="26"/>
      <c r="DB372" s="26"/>
      <c r="DC372" s="26"/>
      <c r="DD372" s="219"/>
      <c r="DE372" s="26"/>
      <c r="DF372" s="26"/>
      <c r="DG372" s="26"/>
      <c r="DH372" s="26"/>
      <c r="DI372" s="26"/>
      <c r="DJ372" s="26"/>
      <c r="DK372" s="26"/>
      <c r="DL372" s="26"/>
      <c r="DM372" s="219"/>
      <c r="DN372" s="26"/>
      <c r="DO372" s="26"/>
      <c r="DP372" s="26"/>
      <c r="DQ372" s="26"/>
      <c r="DR372" s="26"/>
      <c r="DS372" s="26"/>
      <c r="DT372" s="26"/>
      <c r="DU372" s="26"/>
      <c r="DV372" s="229"/>
      <c r="DW372" s="26"/>
      <c r="DX372" s="26"/>
      <c r="DY372" s="26"/>
      <c r="DZ372" s="26"/>
      <c r="EA372" s="26"/>
      <c r="EB372" s="26"/>
      <c r="EC372" s="26"/>
      <c r="ED372" s="26"/>
      <c r="EE372" s="229"/>
      <c r="EF372" s="26"/>
      <c r="EG372" s="26"/>
      <c r="EH372" s="26"/>
      <c r="EI372" s="26"/>
      <c r="EJ372" s="26"/>
      <c r="EK372" s="26"/>
      <c r="EL372" s="26"/>
      <c r="EM372" s="26"/>
      <c r="EN372" s="229"/>
      <c r="EO372" s="26"/>
      <c r="EP372" s="26"/>
      <c r="EQ372" s="26"/>
      <c r="ER372" s="26"/>
      <c r="ES372" s="26"/>
      <c r="ET372" s="26"/>
      <c r="EU372" s="26"/>
      <c r="EV372" s="26"/>
      <c r="EW372" s="229"/>
      <c r="EX372" s="26"/>
      <c r="EY372" s="26"/>
      <c r="EZ372" s="26"/>
      <c r="FA372" s="26"/>
      <c r="FB372" s="26"/>
      <c r="FC372" s="26"/>
      <c r="FD372" s="26"/>
      <c r="FE372" s="26"/>
      <c r="FF372" s="229"/>
      <c r="FG372" s="26"/>
      <c r="FH372" s="26"/>
      <c r="FI372" s="26"/>
      <c r="FJ372" s="26"/>
      <c r="FK372" s="26"/>
      <c r="FL372" s="26"/>
      <c r="FM372" s="26"/>
      <c r="FN372" s="26"/>
      <c r="FO372" s="219"/>
      <c r="FP372" s="26"/>
      <c r="FQ372" s="26"/>
      <c r="FR372" s="26"/>
      <c r="FS372" s="26"/>
      <c r="FT372" s="26"/>
      <c r="FU372" s="26"/>
      <c r="FV372" s="26"/>
      <c r="FW372" s="26"/>
      <c r="FX372" s="229"/>
      <c r="FY372" s="26"/>
      <c r="FZ372" s="26"/>
      <c r="GA372" s="26"/>
      <c r="GB372" s="26"/>
      <c r="GC372" s="26"/>
      <c r="GD372" s="26"/>
      <c r="GE372" s="26"/>
      <c r="GF372" s="26"/>
      <c r="GG372" s="229"/>
      <c r="GH372" s="26"/>
      <c r="GI372" s="26"/>
      <c r="GJ372" s="26"/>
      <c r="GK372" s="26"/>
      <c r="GL372" s="26"/>
      <c r="GM372" s="26"/>
      <c r="GN372" s="26"/>
      <c r="GO372" s="26"/>
      <c r="GP372" s="229"/>
      <c r="GQ372" s="229"/>
      <c r="GR372" s="229"/>
      <c r="GS372" s="229"/>
      <c r="GT372" s="229"/>
      <c r="GU372" s="229"/>
      <c r="GV372" s="229"/>
      <c r="GW372" s="229"/>
      <c r="GX372" s="229"/>
      <c r="GY372" s="229"/>
      <c r="GZ372" s="229"/>
      <c r="HA372" s="143">
        <f t="shared" si="307"/>
        <v>0</v>
      </c>
      <c r="HB372" s="44">
        <f t="shared" si="308"/>
        <v>0</v>
      </c>
      <c r="HC372" s="44">
        <f t="shared" si="332"/>
        <v>0</v>
      </c>
      <c r="HD372" s="44"/>
      <c r="HE372" s="26"/>
      <c r="HF372" s="44">
        <f t="shared" si="333"/>
        <v>0</v>
      </c>
      <c r="HG372" s="44">
        <f t="shared" si="334"/>
        <v>0</v>
      </c>
      <c r="HH372" s="262"/>
      <c r="HI372" s="14" t="str">
        <f t="shared" si="311"/>
        <v>не выпущено</v>
      </c>
      <c r="HJ372" s="41" t="str">
        <f t="shared" si="312"/>
        <v>-</v>
      </c>
      <c r="HK372" s="267" t="str">
        <f t="shared" si="313"/>
        <v>-</v>
      </c>
      <c r="HL372" s="268" t="str">
        <f t="shared" si="314"/>
        <v>-</v>
      </c>
      <c r="HM372" s="320">
        <v>1</v>
      </c>
      <c r="HN372"/>
      <c r="HO372" s="351" t="str">
        <f t="shared" si="316"/>
        <v>---/---</v>
      </c>
      <c r="HP372" s="351" t="str">
        <f t="shared" si="317"/>
        <v>---/---</v>
      </c>
      <c r="HQ372" s="351" t="str">
        <f t="shared" si="318"/>
        <v>---/---</v>
      </c>
      <c r="HR372" s="351" t="str">
        <f t="shared" si="319"/>
        <v>---/---</v>
      </c>
      <c r="HS372" s="351" t="b">
        <f t="shared" si="320"/>
        <v>0</v>
      </c>
      <c r="HT372" s="351" t="str">
        <f t="shared" si="321"/>
        <v>---/---</v>
      </c>
      <c r="HU372" s="351" t="str">
        <f t="shared" si="322"/>
        <v>---/---</v>
      </c>
      <c r="HV372" s="351" t="str">
        <f t="shared" si="323"/>
        <v>---/---</v>
      </c>
      <c r="HW372" s="351" t="str">
        <f t="shared" si="324"/>
        <v>---/---</v>
      </c>
      <c r="HX372" s="351" t="str">
        <f t="shared" si="325"/>
        <v>---/---</v>
      </c>
      <c r="HY372" s="364"/>
      <c r="HZ372" s="361" t="str">
        <f t="shared" si="326"/>
        <v>---/---</v>
      </c>
      <c r="IA372" s="361" t="str">
        <f t="shared" si="327"/>
        <v>---/---</v>
      </c>
      <c r="IB372" s="361" t="str">
        <f t="shared" si="328"/>
        <v>---/---</v>
      </c>
      <c r="IC372" s="361" t="str">
        <f t="shared" si="329"/>
        <v>---/---</v>
      </c>
      <c r="ID372" s="351" t="str">
        <f t="shared" si="330"/>
        <v>---/---</v>
      </c>
      <c r="IE372" s="351" t="s">
        <v>897</v>
      </c>
      <c r="IF372" s="356"/>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row>
    <row r="373" spans="1:287" s="1" customFormat="1" ht="28.5" customHeight="1">
      <c r="A373" s="15"/>
      <c r="B373" s="31" t="s">
        <v>164</v>
      </c>
      <c r="C373" s="31" t="s">
        <v>165</v>
      </c>
      <c r="D373" s="14"/>
      <c r="E373" s="14"/>
      <c r="F373" s="14"/>
      <c r="G373" s="14"/>
      <c r="H373" s="14" t="s">
        <v>723</v>
      </c>
      <c r="I373" s="14" t="s">
        <v>724</v>
      </c>
      <c r="J373" s="14"/>
      <c r="K373" s="14"/>
      <c r="L373" s="14"/>
      <c r="M373" s="14"/>
      <c r="N373" s="14"/>
      <c r="O373" s="14"/>
      <c r="P373" s="14"/>
      <c r="Q373" s="14"/>
      <c r="R373" s="14" t="s">
        <v>209</v>
      </c>
      <c r="S373" s="14" t="s">
        <v>396</v>
      </c>
      <c r="T373" s="14" t="s">
        <v>395</v>
      </c>
      <c r="U373" s="14" t="s">
        <v>166</v>
      </c>
      <c r="V373" s="14"/>
      <c r="W373" s="31"/>
      <c r="X373" s="31"/>
      <c r="Y373" s="31"/>
      <c r="Z373" s="31"/>
      <c r="AA373" s="31"/>
      <c r="AB373" s="31"/>
      <c r="AC373" s="31"/>
      <c r="AD373" s="14"/>
      <c r="AE373" s="31">
        <v>3</v>
      </c>
      <c r="AF373" s="31">
        <v>0</v>
      </c>
      <c r="AG373" s="31" t="s">
        <v>173</v>
      </c>
      <c r="AH373" s="31" t="s">
        <v>164</v>
      </c>
      <c r="AI373" s="31" t="s">
        <v>194</v>
      </c>
      <c r="AJ373" s="14"/>
      <c r="AK373" s="14"/>
      <c r="AL373" s="14" t="s">
        <v>167</v>
      </c>
      <c r="AM373" s="14"/>
      <c r="AN373" s="14" t="s">
        <v>201</v>
      </c>
      <c r="AO373" s="14" t="str">
        <f>CONCATENATE("0055-",B373,"-",C373,"-","4",".",AE373,".",AF373,".",AG373,".",AH373,"-",AL373,".",AN373,"-",AI373)</f>
        <v>0055-CPC-GA1-4.3.0.00.CPC-ATH.VM-0001</v>
      </c>
      <c r="AP373" s="14" t="str">
        <f>CONCATENATE("0055-",B373,"-",C373,"-","4",".",AE373,".",AF373,".",AG373,".",AH373,"-",AL373,"-",AN373,"-",AI373,"_",BD373,"_",U373)</f>
        <v>0055-CPC-GA1-4.3.0.00.CPC-ATH-VM-0001_-_ER</v>
      </c>
      <c r="AQ373" s="21" t="s">
        <v>236</v>
      </c>
      <c r="AR373" s="21" t="s">
        <v>235</v>
      </c>
      <c r="AS373" s="21"/>
      <c r="AT373" s="21"/>
      <c r="AU373" s="21"/>
      <c r="AV373" s="21"/>
      <c r="AW373" s="21" t="s">
        <v>236</v>
      </c>
      <c r="AX373" s="21" t="s">
        <v>235</v>
      </c>
      <c r="AY373" s="14"/>
      <c r="AZ373" s="14"/>
      <c r="BA373" s="14" t="s">
        <v>600</v>
      </c>
      <c r="BB373" s="14" t="str">
        <f t="shared" si="331"/>
        <v>-</v>
      </c>
      <c r="BC373" s="14" t="s">
        <v>239</v>
      </c>
      <c r="BD373" s="14" t="str">
        <f>BB373</f>
        <v>-</v>
      </c>
      <c r="BE373" s="14"/>
      <c r="BF373" s="14"/>
      <c r="BG373" s="20"/>
      <c r="BH373" s="14"/>
      <c r="BI373" s="14"/>
      <c r="BJ373" s="336">
        <v>44088</v>
      </c>
      <c r="BK373" s="336">
        <f ca="1">IF(BM373&gt;0,BL373,IF(BJ373&lt;TODAY(),TODAY()+10,BJ373))</f>
        <v>44113</v>
      </c>
      <c r="BL373" s="41"/>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336">
        <f>WORKDAY(BJ373,20)</f>
        <v>44116</v>
      </c>
      <c r="CR373" s="336" t="str">
        <f>IF(BM373&gt;0,WORKDAY(BK373,20),"-")</f>
        <v>-</v>
      </c>
      <c r="CS373" s="336"/>
      <c r="CT373" s="325"/>
      <c r="CU373" s="143"/>
      <c r="CV373" s="41">
        <f>WORKDAY(CQ373,10)</f>
        <v>44130</v>
      </c>
      <c r="CW373" s="41" t="str">
        <f>IF(CT373&gt;0,WORKDAY(CR373,10),"-")</f>
        <v>-</v>
      </c>
      <c r="CX373" s="14"/>
      <c r="CY373" s="14"/>
      <c r="CZ373" s="41" t="str">
        <f>IF(CY373&gt;0,WORKDAY(CV373,10),"-")</f>
        <v>-</v>
      </c>
      <c r="DA373" s="41" t="str">
        <f>IF(CY373&gt;0,WORKDAY(CW373,10),"-")</f>
        <v>-</v>
      </c>
      <c r="DB373" s="14"/>
      <c r="DC373" s="14"/>
      <c r="DD373" s="143"/>
      <c r="DE373" s="41" t="str">
        <f>IF(DC373&gt;0,WORKDAY(CZ373,10),"-")</f>
        <v>-</v>
      </c>
      <c r="DF373" s="41" t="str">
        <f>IF(DC373&gt;0,WORKDAY(DA373,10),"-")</f>
        <v>-</v>
      </c>
      <c r="DG373" s="14"/>
      <c r="DH373" s="14"/>
      <c r="DI373" s="41" t="str">
        <f>IF(DH373&gt;0,WORKDAY(DE373,10),"-")</f>
        <v>-</v>
      </c>
      <c r="DJ373" s="41" t="str">
        <f>IF(DH373&gt;0,WORKDAY(DF373,10),"-")</f>
        <v>-</v>
      </c>
      <c r="DK373" s="14"/>
      <c r="DL373" s="14"/>
      <c r="DM373" s="143"/>
      <c r="DN373" s="41" t="str">
        <f>IF(DL373&gt;0,WORKDAY(DI373,10),"-")</f>
        <v>-</v>
      </c>
      <c r="DO373" s="41" t="str">
        <f>IF(DL373&gt;0,WORKDAY(DJ373,10),"-")</f>
        <v>-</v>
      </c>
      <c r="DP373" s="14"/>
      <c r="DQ373" s="14"/>
      <c r="DR373" s="41" t="str">
        <f>IF(DQ373&gt;0,WORKDAY(DN373,10),"-")</f>
        <v>-</v>
      </c>
      <c r="DS373" s="41" t="str">
        <f>IF(DQ373&gt;0,WORKDAY(DO373,10),"-")</f>
        <v>-</v>
      </c>
      <c r="DT373" s="14"/>
      <c r="DU373" s="14"/>
      <c r="DV373" s="205"/>
      <c r="DW373" s="41" t="str">
        <f>IF(DU373&gt;0,WORKDAY(DR373,10),"-")</f>
        <v>-</v>
      </c>
      <c r="DX373" s="41" t="str">
        <f>IF(DU373&gt;0,WORKDAY(DS373,10),"-")</f>
        <v>-</v>
      </c>
      <c r="DY373" s="14"/>
      <c r="DZ373" s="14"/>
      <c r="EA373" s="41" t="str">
        <f>IF(DZ373&gt;0,WORKDAY(DW373,10),"-")</f>
        <v>-</v>
      </c>
      <c r="EB373" s="41" t="str">
        <f>IF(DZ373&gt;0,WORKDAY(DX373,10),"-")</f>
        <v>-</v>
      </c>
      <c r="EC373" s="14"/>
      <c r="ED373" s="14"/>
      <c r="EE373" s="205"/>
      <c r="EF373" s="41" t="str">
        <f>IF(ED373&gt;0,WORKDAY(EA373,10),"-")</f>
        <v>-</v>
      </c>
      <c r="EG373" s="41" t="str">
        <f>IF(ED373&gt;0,WORKDAY(EB373,10),"-")</f>
        <v>-</v>
      </c>
      <c r="EH373" s="14"/>
      <c r="EI373" s="14"/>
      <c r="EJ373" s="41" t="str">
        <f>IF(EI373&gt;0,WORKDAY(EF373,10),"-")</f>
        <v>-</v>
      </c>
      <c r="EK373" s="41" t="str">
        <f>IF(EI373&gt;0,WORKDAY(EG373,10),"-")</f>
        <v>-</v>
      </c>
      <c r="EL373" s="14"/>
      <c r="EM373" s="14"/>
      <c r="EN373" s="205"/>
      <c r="EO373" s="41" t="str">
        <f>IF(EM373&gt;0,WORKDAY(EJ373,10),"-")</f>
        <v>-</v>
      </c>
      <c r="EP373" s="41" t="str">
        <f>IF(EM373&gt;0,WORKDAY(EK373,10),"-")</f>
        <v>-</v>
      </c>
      <c r="EQ373" s="14"/>
      <c r="ER373" s="14"/>
      <c r="ES373" s="41" t="str">
        <f>IF(ER373&gt;0,WORKDAY(EO373,10),"-")</f>
        <v>-</v>
      </c>
      <c r="ET373" s="41" t="str">
        <f>IF(ER373&gt;0,WORKDAY(EP373,10),"-")</f>
        <v>-</v>
      </c>
      <c r="EU373" s="14"/>
      <c r="EV373" s="14"/>
      <c r="EW373" s="205"/>
      <c r="EX373" s="41" t="str">
        <f>IF(EV373&gt;0,WORKDAY(ES373,10),"-")</f>
        <v>-</v>
      </c>
      <c r="EY373" s="41" t="str">
        <f>IF(EV373&gt;0,WORKDAY(ET373,10),"-")</f>
        <v>-</v>
      </c>
      <c r="EZ373" s="14"/>
      <c r="FA373" s="14"/>
      <c r="FB373" s="41" t="str">
        <f>IF(FA373&gt;0,WORKDAY(EX373,10),"-")</f>
        <v>-</v>
      </c>
      <c r="FC373" s="41" t="str">
        <f>IF(FA373&gt;0,WORKDAY(EY373,10),"-")</f>
        <v>-</v>
      </c>
      <c r="FD373" s="14"/>
      <c r="FE373" s="14"/>
      <c r="FF373" s="295"/>
      <c r="FG373" s="41">
        <v>43595</v>
      </c>
      <c r="FH373" s="41">
        <f ca="1">IF(BK373&gt;0,IF(DH373&gt;0,WORKDAY(DG373,20),IF(CY373&gt;0,WORKDAY(CX373,30),IF(CT373&gt;0,WORKDAY(CS373,40),FG373))),"-")</f>
        <v>43595</v>
      </c>
      <c r="FI373" s="14"/>
      <c r="FJ373" s="14"/>
      <c r="FK373" s="41" t="str">
        <f>IF(FJ373&gt;0,WORKDAY(FG373,10),"-")</f>
        <v>-</v>
      </c>
      <c r="FL373" s="41" t="str">
        <f>IF(FJ373&gt;0,WORKDAY(FH373,10),"-")</f>
        <v>-</v>
      </c>
      <c r="FM373" s="14"/>
      <c r="FN373" s="14"/>
      <c r="FO373" s="143"/>
      <c r="FP373" s="41">
        <v>43595</v>
      </c>
      <c r="FQ373" s="41" t="str">
        <f>IF(BT373&gt;0,IF(DQ373&gt;0,WORKDAY(DP373,20),IF(DH373&gt;0,WORKDAY(DG373,30),IF(DC373&gt;0,WORKDAY(DB373,40),FP373))),"-")</f>
        <v>-</v>
      </c>
      <c r="FR373" s="14"/>
      <c r="FS373" s="14"/>
      <c r="FT373" s="41" t="str">
        <f>IF(FS373&gt;0,WORKDAY(FP373,10),"-")</f>
        <v>-</v>
      </c>
      <c r="FU373" s="41" t="str">
        <f>IF(FS373&gt;0,WORKDAY(FQ373,10),"-")</f>
        <v>-</v>
      </c>
      <c r="FV373" s="14"/>
      <c r="FW373" s="14"/>
      <c r="FX373" s="205"/>
      <c r="FY373" s="41">
        <v>43595</v>
      </c>
      <c r="FZ373" s="41" t="str">
        <f>IF(CC373&gt;0,IF(DZ373&gt;0,WORKDAY(DY373,20),IF(DQ373&gt;0,WORKDAY(DP373,30),IF(DL373&gt;0,WORKDAY(DK373,40),FY373))),"-")</f>
        <v>-</v>
      </c>
      <c r="GA373" s="14"/>
      <c r="GB373" s="14"/>
      <c r="GC373" s="41" t="str">
        <f>IF(GB373&gt;0,WORKDAY(FY373,10),"-")</f>
        <v>-</v>
      </c>
      <c r="GD373" s="41" t="str">
        <f>IF(GB373&gt;0,WORKDAY(FZ373,10),"-")</f>
        <v>-</v>
      </c>
      <c r="GE373" s="14"/>
      <c r="GF373" s="14"/>
      <c r="GG373" s="205"/>
      <c r="GH373" s="41"/>
      <c r="GI373" s="41"/>
      <c r="GJ373" s="14"/>
      <c r="GK373" s="14"/>
      <c r="GL373" s="41" t="str">
        <f>IF(GK373&gt;0,WORKDAY(GH373,10),"-")</f>
        <v>-</v>
      </c>
      <c r="GM373" s="41" t="str">
        <f>IF(GK373&gt;0,WORKDAY(GI373,10),"-")</f>
        <v>-</v>
      </c>
      <c r="GN373" s="14"/>
      <c r="GO373" s="14"/>
      <c r="GP373" s="228"/>
      <c r="GQ373" s="295"/>
      <c r="GR373" s="295"/>
      <c r="GS373" s="295"/>
      <c r="GT373" s="295"/>
      <c r="GU373" s="295"/>
      <c r="GV373" s="295"/>
      <c r="GW373" s="295"/>
      <c r="GX373" s="295"/>
      <c r="GY373" s="295"/>
      <c r="GZ373" s="147"/>
      <c r="HA373" s="143">
        <f t="shared" ca="1" si="307"/>
        <v>1</v>
      </c>
      <c r="HB373" s="44">
        <f t="shared" si="308"/>
        <v>0</v>
      </c>
      <c r="HC373" s="44">
        <f t="shared" ca="1" si="332"/>
        <v>2.5125628140703518E-3</v>
      </c>
      <c r="HD373" s="44"/>
      <c r="HE373" s="44"/>
      <c r="HF373" s="44">
        <f t="shared" si="333"/>
        <v>0</v>
      </c>
      <c r="HG373" s="44">
        <f t="shared" ca="1" si="334"/>
        <v>7.575757575757576E-3</v>
      </c>
      <c r="HH373" s="261"/>
      <c r="HI373" s="14" t="str">
        <f t="shared" si="311"/>
        <v>не выпущено</v>
      </c>
      <c r="HJ373" s="41" t="str">
        <f t="shared" si="312"/>
        <v>-</v>
      </c>
      <c r="HK373" s="267" t="str">
        <f t="shared" si="313"/>
        <v>-</v>
      </c>
      <c r="HL373" s="268" t="str">
        <f t="shared" si="314"/>
        <v>-</v>
      </c>
      <c r="HM373" s="320">
        <v>1</v>
      </c>
      <c r="HN373"/>
      <c r="HO373" s="351" t="str">
        <f t="shared" si="316"/>
        <v>не выгружено A1</v>
      </c>
      <c r="HP373" s="351" t="str">
        <f t="shared" si="317"/>
        <v>не выгружено 00</v>
      </c>
      <c r="HQ373" s="351" t="str">
        <f t="shared" si="318"/>
        <v>не выгружено A1</v>
      </c>
      <c r="HR373" s="351" t="str">
        <f t="shared" si="319"/>
        <v>не выгружено A1</v>
      </c>
      <c r="HS373" s="351" t="b">
        <f t="shared" si="320"/>
        <v>0</v>
      </c>
      <c r="HT373" s="351" t="str">
        <f t="shared" si="321"/>
        <v>не выгружено A1</v>
      </c>
      <c r="HU373" s="351" t="str">
        <f t="shared" si="322"/>
        <v>не выгружено A1</v>
      </c>
      <c r="HV373" s="351" t="str">
        <f t="shared" si="323"/>
        <v>не выгружено A1</v>
      </c>
      <c r="HW373" s="351" t="str">
        <f t="shared" si="324"/>
        <v>не выгружено A1</v>
      </c>
      <c r="HX373" s="351" t="str">
        <f t="shared" si="325"/>
        <v>не выгружено A1</v>
      </c>
      <c r="HY373" s="364"/>
      <c r="HZ373" s="361" t="str">
        <f t="shared" si="326"/>
        <v>не выгружено</v>
      </c>
      <c r="IA373" s="361" t="str">
        <f t="shared" si="327"/>
        <v>A1</v>
      </c>
      <c r="IB373" s="361" t="str">
        <f t="shared" si="328"/>
        <v>не выгружено</v>
      </c>
      <c r="IC373" s="361" t="str">
        <f t="shared" si="329"/>
        <v>A1</v>
      </c>
      <c r="ID373" s="351" t="str">
        <f t="shared" si="330"/>
        <v>выгрузить A1</v>
      </c>
      <c r="IE373" s="351" t="s">
        <v>896</v>
      </c>
      <c r="IF373" s="356">
        <v>1</v>
      </c>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row>
    <row r="374" spans="1:287" s="27" customFormat="1" ht="1.9" customHeight="1">
      <c r="A374" s="15"/>
      <c r="B374" s="32"/>
      <c r="C374" s="32"/>
      <c r="D374" s="26"/>
      <c r="E374" s="26"/>
      <c r="F374" s="26"/>
      <c r="G374" s="26"/>
      <c r="H374" s="26"/>
      <c r="I374" s="26"/>
      <c r="J374" s="26"/>
      <c r="K374" s="26"/>
      <c r="L374" s="26"/>
      <c r="M374" s="26"/>
      <c r="N374" s="26"/>
      <c r="O374" s="26"/>
      <c r="P374" s="26"/>
      <c r="Q374" s="26"/>
      <c r="R374" s="26"/>
      <c r="S374" s="26"/>
      <c r="T374" s="26"/>
      <c r="U374" s="26"/>
      <c r="V374" s="26"/>
      <c r="W374" s="32"/>
      <c r="X374" s="32"/>
      <c r="Y374" s="32"/>
      <c r="Z374" s="32"/>
      <c r="AA374" s="32"/>
      <c r="AB374" s="32"/>
      <c r="AC374" s="32"/>
      <c r="AD374" s="26"/>
      <c r="AE374" s="32"/>
      <c r="AF374" s="32"/>
      <c r="AG374" s="32"/>
      <c r="AH374" s="32"/>
      <c r="AI374" s="32"/>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341"/>
      <c r="BK374" s="341"/>
      <c r="BL374" s="163"/>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338"/>
      <c r="CR374" s="338"/>
      <c r="CS374" s="338"/>
      <c r="CT374" s="326"/>
      <c r="CU374" s="219"/>
      <c r="CV374" s="26"/>
      <c r="CW374" s="26"/>
      <c r="CX374" s="26"/>
      <c r="CY374" s="26"/>
      <c r="CZ374" s="26"/>
      <c r="DA374" s="26"/>
      <c r="DB374" s="26"/>
      <c r="DC374" s="26"/>
      <c r="DD374" s="219"/>
      <c r="DE374" s="26"/>
      <c r="DF374" s="26"/>
      <c r="DG374" s="26"/>
      <c r="DH374" s="26"/>
      <c r="DI374" s="26"/>
      <c r="DJ374" s="26"/>
      <c r="DK374" s="26"/>
      <c r="DL374" s="26"/>
      <c r="DM374" s="219"/>
      <c r="DN374" s="26"/>
      <c r="DO374" s="26"/>
      <c r="DP374" s="26"/>
      <c r="DQ374" s="26"/>
      <c r="DR374" s="26"/>
      <c r="DS374" s="26"/>
      <c r="DT374" s="26"/>
      <c r="DU374" s="26"/>
      <c r="DV374" s="229"/>
      <c r="DW374" s="26"/>
      <c r="DX374" s="26"/>
      <c r="DY374" s="26"/>
      <c r="DZ374" s="26"/>
      <c r="EA374" s="26"/>
      <c r="EB374" s="26"/>
      <c r="EC374" s="26"/>
      <c r="ED374" s="26"/>
      <c r="EE374" s="229"/>
      <c r="EF374" s="26"/>
      <c r="EG374" s="26"/>
      <c r="EH374" s="26"/>
      <c r="EI374" s="26"/>
      <c r="EJ374" s="26"/>
      <c r="EK374" s="26"/>
      <c r="EL374" s="26"/>
      <c r="EM374" s="26"/>
      <c r="EN374" s="229"/>
      <c r="EO374" s="26"/>
      <c r="EP374" s="26"/>
      <c r="EQ374" s="26"/>
      <c r="ER374" s="26"/>
      <c r="ES374" s="26"/>
      <c r="ET374" s="26"/>
      <c r="EU374" s="26"/>
      <c r="EV374" s="26"/>
      <c r="EW374" s="229"/>
      <c r="EX374" s="26"/>
      <c r="EY374" s="26"/>
      <c r="EZ374" s="26"/>
      <c r="FA374" s="26"/>
      <c r="FB374" s="26"/>
      <c r="FC374" s="26"/>
      <c r="FD374" s="26"/>
      <c r="FE374" s="26"/>
      <c r="FF374" s="229"/>
      <c r="FG374" s="26"/>
      <c r="FH374" s="26"/>
      <c r="FI374" s="26"/>
      <c r="FJ374" s="26"/>
      <c r="FK374" s="26"/>
      <c r="FL374" s="26"/>
      <c r="FM374" s="26"/>
      <c r="FN374" s="26"/>
      <c r="FO374" s="219"/>
      <c r="FP374" s="26"/>
      <c r="FQ374" s="26"/>
      <c r="FR374" s="26"/>
      <c r="FS374" s="26"/>
      <c r="FT374" s="26"/>
      <c r="FU374" s="26"/>
      <c r="FV374" s="26"/>
      <c r="FW374" s="26"/>
      <c r="FX374" s="229"/>
      <c r="FY374" s="26"/>
      <c r="FZ374" s="26"/>
      <c r="GA374" s="26"/>
      <c r="GB374" s="26"/>
      <c r="GC374" s="26"/>
      <c r="GD374" s="26"/>
      <c r="GE374" s="26"/>
      <c r="GF374" s="26"/>
      <c r="GG374" s="229"/>
      <c r="GH374" s="26"/>
      <c r="GI374" s="26"/>
      <c r="GJ374" s="26"/>
      <c r="GK374" s="26"/>
      <c r="GL374" s="26"/>
      <c r="GM374" s="26"/>
      <c r="GN374" s="26"/>
      <c r="GO374" s="26"/>
      <c r="GP374" s="229"/>
      <c r="GQ374" s="229"/>
      <c r="GR374" s="229"/>
      <c r="GS374" s="229"/>
      <c r="GT374" s="229"/>
      <c r="GU374" s="229"/>
      <c r="GV374" s="229"/>
      <c r="GW374" s="229"/>
      <c r="GX374" s="229"/>
      <c r="GY374" s="229"/>
      <c r="GZ374" s="229"/>
      <c r="HA374" s="143">
        <f t="shared" si="307"/>
        <v>0</v>
      </c>
      <c r="HB374" s="44">
        <f t="shared" si="308"/>
        <v>0</v>
      </c>
      <c r="HC374" s="44">
        <f t="shared" si="332"/>
        <v>0</v>
      </c>
      <c r="HD374" s="44"/>
      <c r="HE374" s="26"/>
      <c r="HF374" s="44">
        <f t="shared" si="333"/>
        <v>0</v>
      </c>
      <c r="HG374" s="44">
        <f t="shared" si="334"/>
        <v>0</v>
      </c>
      <c r="HH374" s="262"/>
      <c r="HI374" s="14" t="str">
        <f t="shared" si="311"/>
        <v>не выпущено</v>
      </c>
      <c r="HJ374" s="41" t="str">
        <f t="shared" si="312"/>
        <v>-</v>
      </c>
      <c r="HK374" s="267" t="str">
        <f t="shared" si="313"/>
        <v>-</v>
      </c>
      <c r="HL374" s="268" t="str">
        <f t="shared" si="314"/>
        <v>-</v>
      </c>
      <c r="HM374" s="320">
        <v>1</v>
      </c>
      <c r="HN374"/>
      <c r="HO374" s="351" t="str">
        <f t="shared" si="316"/>
        <v>---/---</v>
      </c>
      <c r="HP374" s="351" t="str">
        <f t="shared" si="317"/>
        <v>---/---</v>
      </c>
      <c r="HQ374" s="351" t="str">
        <f t="shared" si="318"/>
        <v>---/---</v>
      </c>
      <c r="HR374" s="351" t="str">
        <f t="shared" si="319"/>
        <v>---/---</v>
      </c>
      <c r="HS374" s="351" t="b">
        <f t="shared" si="320"/>
        <v>0</v>
      </c>
      <c r="HT374" s="351" t="str">
        <f t="shared" si="321"/>
        <v>---/---</v>
      </c>
      <c r="HU374" s="351" t="str">
        <f t="shared" si="322"/>
        <v>---/---</v>
      </c>
      <c r="HV374" s="351" t="str">
        <f t="shared" si="323"/>
        <v>---/---</v>
      </c>
      <c r="HW374" s="351" t="str">
        <f t="shared" si="324"/>
        <v>---/---</v>
      </c>
      <c r="HX374" s="351" t="str">
        <f t="shared" si="325"/>
        <v>---/---</v>
      </c>
      <c r="HY374" s="364"/>
      <c r="HZ374" s="361" t="str">
        <f t="shared" si="326"/>
        <v>---/---</v>
      </c>
      <c r="IA374" s="361" t="str">
        <f t="shared" si="327"/>
        <v>---/---</v>
      </c>
      <c r="IB374" s="361" t="str">
        <f t="shared" si="328"/>
        <v>---/---</v>
      </c>
      <c r="IC374" s="361" t="str">
        <f t="shared" si="329"/>
        <v>---/---</v>
      </c>
      <c r="ID374" s="351" t="str">
        <f t="shared" si="330"/>
        <v>---/---</v>
      </c>
      <c r="IE374" s="351" t="s">
        <v>897</v>
      </c>
      <c r="IF374" s="356"/>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row>
    <row r="375" spans="1:287" s="1" customFormat="1" ht="28.5" customHeight="1">
      <c r="A375" s="15"/>
      <c r="B375" s="31" t="s">
        <v>164</v>
      </c>
      <c r="C375" s="31" t="s">
        <v>165</v>
      </c>
      <c r="D375" s="14"/>
      <c r="E375" s="14"/>
      <c r="F375" s="14"/>
      <c r="G375" s="14"/>
      <c r="H375" s="14" t="s">
        <v>723</v>
      </c>
      <c r="I375" s="14" t="s">
        <v>724</v>
      </c>
      <c r="J375" s="14"/>
      <c r="K375" s="14"/>
      <c r="L375" s="14"/>
      <c r="M375" s="14"/>
      <c r="N375" s="14"/>
      <c r="O375" s="14"/>
      <c r="P375" s="14"/>
      <c r="Q375" s="14"/>
      <c r="R375" s="14" t="s">
        <v>212</v>
      </c>
      <c r="S375" s="14" t="s">
        <v>397</v>
      </c>
      <c r="T375" s="14" t="s">
        <v>398</v>
      </c>
      <c r="U375" s="14" t="s">
        <v>166</v>
      </c>
      <c r="V375" s="14"/>
      <c r="W375" s="31"/>
      <c r="X375" s="31"/>
      <c r="Y375" s="31"/>
      <c r="Z375" s="31"/>
      <c r="AA375" s="31"/>
      <c r="AB375" s="31"/>
      <c r="AC375" s="31"/>
      <c r="AD375" s="14"/>
      <c r="AE375" s="31">
        <v>3</v>
      </c>
      <c r="AF375" s="31">
        <v>0</v>
      </c>
      <c r="AG375" s="31" t="s">
        <v>173</v>
      </c>
      <c r="AH375" s="31" t="s">
        <v>164</v>
      </c>
      <c r="AI375" s="31" t="s">
        <v>194</v>
      </c>
      <c r="AJ375" s="14"/>
      <c r="AK375" s="14"/>
      <c r="AL375" s="14" t="s">
        <v>127</v>
      </c>
      <c r="AM375" s="14"/>
      <c r="AN375" s="14" t="s">
        <v>206</v>
      </c>
      <c r="AO375" s="14" t="str">
        <f t="shared" ref="AO375:AO380" si="336">CONCATENATE("0055-",B375,"-",C375,"-","4",".",AE375,".",AF375,".",AG375,".",AH375,"-",AL375,".",AN375,"-",AI375)</f>
        <v>0055-CPC-GA1-4.3.0.00.CPC-ATH1.VR-0001</v>
      </c>
      <c r="AP375" s="14" t="str">
        <f t="shared" ref="AP375:AP380" si="337">CONCATENATE("0055-",B375,"-",C375,"-","4",".",AE375,".",AF375,".",AG375,".",AH375,"-",AL375,"-",AN375,"-",AI375,"_",BD375,"_",U375)</f>
        <v>0055-CPC-GA1-4.3.0.00.CPC-ATH1-VR-0001_00_ER</v>
      </c>
      <c r="AQ375" s="21" t="s">
        <v>207</v>
      </c>
      <c r="AR375" s="21" t="s">
        <v>208</v>
      </c>
      <c r="AS375" s="21"/>
      <c r="AT375" s="21"/>
      <c r="AU375" s="21"/>
      <c r="AV375" s="21"/>
      <c r="AW375" s="21" t="s">
        <v>207</v>
      </c>
      <c r="AX375" s="21" t="s">
        <v>208</v>
      </c>
      <c r="AY375" s="14"/>
      <c r="AZ375" s="14" t="s">
        <v>798</v>
      </c>
      <c r="BA375" s="14" t="s">
        <v>600</v>
      </c>
      <c r="BB375" s="14" t="str">
        <f t="shared" si="331"/>
        <v>00</v>
      </c>
      <c r="BC375" s="14" t="str">
        <f t="shared" si="335"/>
        <v>IFU</v>
      </c>
      <c r="BD375" s="14" t="str">
        <f t="shared" ref="BD375:BD380" si="338">BB375</f>
        <v>00</v>
      </c>
      <c r="BE375" s="14"/>
      <c r="BF375" s="14"/>
      <c r="BG375" s="20"/>
      <c r="BH375" s="14"/>
      <c r="BI375" s="14"/>
      <c r="BJ375" s="336">
        <v>44088</v>
      </c>
      <c r="BK375" s="336">
        <f t="shared" ref="BK375:BK380" ca="1" si="339">IF(BM375&gt;0,BL375,IF(BJ375&lt;TODAY(),TODAY()+10,BJ375))</f>
        <v>44028</v>
      </c>
      <c r="BL375" s="41">
        <v>44028</v>
      </c>
      <c r="BM375" s="14" t="s">
        <v>792</v>
      </c>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336">
        <f t="shared" ref="CQ375:CQ380" si="340">WORKDAY(BJ375,20)</f>
        <v>44116</v>
      </c>
      <c r="CR375" s="336">
        <f t="shared" ref="CR375:CR380" ca="1" si="341">IF(BM375&gt;0,WORKDAY(BK375,20),"-")</f>
        <v>44056</v>
      </c>
      <c r="CS375" s="336">
        <v>43991</v>
      </c>
      <c r="CT375" s="325" t="s">
        <v>876</v>
      </c>
      <c r="CU375" s="143">
        <v>1</v>
      </c>
      <c r="CV375" s="41">
        <f t="shared" ref="CV375:CV380" si="342">WORKDAY(CQ375,10)</f>
        <v>44130</v>
      </c>
      <c r="CW375" s="41">
        <f t="shared" ref="CW375:CW380" ca="1" si="343">IF(CT375&gt;0,WORKDAY(CR375,10),"-")</f>
        <v>44070</v>
      </c>
      <c r="CX375" s="14"/>
      <c r="CY375" s="14"/>
      <c r="CZ375" s="41" t="str">
        <f t="shared" ref="CZ375:CZ380" si="344">IF(CY375&gt;0,WORKDAY(CV375,10),"-")</f>
        <v>-</v>
      </c>
      <c r="DA375" s="41" t="str">
        <f t="shared" ref="DA375:DA380" si="345">IF(CY375&gt;0,WORKDAY(CW375,10),"-")</f>
        <v>-</v>
      </c>
      <c r="DB375" s="14"/>
      <c r="DC375" s="14"/>
      <c r="DD375" s="143"/>
      <c r="DE375" s="41" t="str">
        <f t="shared" ref="DE375:DE380" si="346">IF(DC375&gt;0,WORKDAY(CZ375,10),"-")</f>
        <v>-</v>
      </c>
      <c r="DF375" s="41" t="str">
        <f t="shared" ref="DF375:DF380" si="347">IF(DC375&gt;0,WORKDAY(DA375,10),"-")</f>
        <v>-</v>
      </c>
      <c r="DG375" s="14"/>
      <c r="DH375" s="14"/>
      <c r="DI375" s="41" t="str">
        <f t="shared" ref="DI375:DI380" si="348">IF(DH375&gt;0,WORKDAY(DE375,10),"-")</f>
        <v>-</v>
      </c>
      <c r="DJ375" s="41" t="str">
        <f t="shared" ref="DJ375:DJ380" si="349">IF(DH375&gt;0,WORKDAY(DF375,10),"-")</f>
        <v>-</v>
      </c>
      <c r="DK375" s="14"/>
      <c r="DL375" s="14"/>
      <c r="DM375" s="143"/>
      <c r="DN375" s="41" t="str">
        <f t="shared" ref="DN375:DN380" si="350">IF(DL375&gt;0,WORKDAY(DI375,10),"-")</f>
        <v>-</v>
      </c>
      <c r="DO375" s="41" t="str">
        <f t="shared" ref="DO375:DO380" si="351">IF(DL375&gt;0,WORKDAY(DJ375,10),"-")</f>
        <v>-</v>
      </c>
      <c r="DP375" s="14"/>
      <c r="DQ375" s="14"/>
      <c r="DR375" s="41" t="str">
        <f t="shared" ref="DR375:DR380" si="352">IF(DQ375&gt;0,WORKDAY(DN375,10),"-")</f>
        <v>-</v>
      </c>
      <c r="DS375" s="41" t="str">
        <f t="shared" ref="DS375:DS380" si="353">IF(DQ375&gt;0,WORKDAY(DO375,10),"-")</f>
        <v>-</v>
      </c>
      <c r="DT375" s="14"/>
      <c r="DU375" s="14"/>
      <c r="DV375" s="205"/>
      <c r="DW375" s="41" t="str">
        <f t="shared" ref="DW375:DW380" si="354">IF(DU375&gt;0,WORKDAY(DR375,10),"-")</f>
        <v>-</v>
      </c>
      <c r="DX375" s="41" t="str">
        <f t="shared" ref="DX375:DX380" si="355">IF(DU375&gt;0,WORKDAY(DS375,10),"-")</f>
        <v>-</v>
      </c>
      <c r="DY375" s="14"/>
      <c r="DZ375" s="14"/>
      <c r="EA375" s="41" t="str">
        <f t="shared" ref="EA375:EA380" si="356">IF(DZ375&gt;0,WORKDAY(DW375,10),"-")</f>
        <v>-</v>
      </c>
      <c r="EB375" s="41" t="str">
        <f t="shared" ref="EB375:EB380" si="357">IF(DZ375&gt;0,WORKDAY(DX375,10),"-")</f>
        <v>-</v>
      </c>
      <c r="EC375" s="14"/>
      <c r="ED375" s="14"/>
      <c r="EE375" s="205"/>
      <c r="EF375" s="41" t="str">
        <f t="shared" ref="EF375:EF380" si="358">IF(ED375&gt;0,WORKDAY(EA375,10),"-")</f>
        <v>-</v>
      </c>
      <c r="EG375" s="41" t="str">
        <f t="shared" ref="EG375:EG380" si="359">IF(ED375&gt;0,WORKDAY(EB375,10),"-")</f>
        <v>-</v>
      </c>
      <c r="EH375" s="14"/>
      <c r="EI375" s="14"/>
      <c r="EJ375" s="41" t="str">
        <f t="shared" ref="EJ375:EJ380" si="360">IF(EI375&gt;0,WORKDAY(EF375,10),"-")</f>
        <v>-</v>
      </c>
      <c r="EK375" s="41" t="str">
        <f t="shared" ref="EK375:EK380" si="361">IF(EI375&gt;0,WORKDAY(EG375,10),"-")</f>
        <v>-</v>
      </c>
      <c r="EL375" s="14"/>
      <c r="EM375" s="14"/>
      <c r="EN375" s="205"/>
      <c r="EO375" s="41" t="str">
        <f t="shared" ref="EO375:EO380" si="362">IF(EM375&gt;0,WORKDAY(EJ375,10),"-")</f>
        <v>-</v>
      </c>
      <c r="EP375" s="41" t="str">
        <f t="shared" ref="EP375:EP380" si="363">IF(EM375&gt;0,WORKDAY(EK375,10),"-")</f>
        <v>-</v>
      </c>
      <c r="EQ375" s="14"/>
      <c r="ER375" s="14"/>
      <c r="ES375" s="41" t="str">
        <f t="shared" ref="ES375:ES380" si="364">IF(ER375&gt;0,WORKDAY(EO375,10),"-")</f>
        <v>-</v>
      </c>
      <c r="ET375" s="41" t="str">
        <f t="shared" ref="ET375:ET380" si="365">IF(ER375&gt;0,WORKDAY(EP375,10),"-")</f>
        <v>-</v>
      </c>
      <c r="EU375" s="14"/>
      <c r="EV375" s="14"/>
      <c r="EW375" s="205"/>
      <c r="EX375" s="41" t="str">
        <f t="shared" ref="EX375:EX380" si="366">IF(EV375&gt;0,WORKDAY(ES375,10),"-")</f>
        <v>-</v>
      </c>
      <c r="EY375" s="41" t="str">
        <f t="shared" ref="EY375:EY380" si="367">IF(EV375&gt;0,WORKDAY(ET375,10),"-")</f>
        <v>-</v>
      </c>
      <c r="EZ375" s="14"/>
      <c r="FA375" s="14"/>
      <c r="FB375" s="41" t="str">
        <f t="shared" ref="FB375:FB380" si="368">IF(FA375&gt;0,WORKDAY(EX375,10),"-")</f>
        <v>-</v>
      </c>
      <c r="FC375" s="41" t="str">
        <f t="shared" ref="FC375:FC380" si="369">IF(FA375&gt;0,WORKDAY(EY375,10),"-")</f>
        <v>-</v>
      </c>
      <c r="FD375" s="14"/>
      <c r="FE375" s="14"/>
      <c r="FF375" s="295"/>
      <c r="FG375" s="41">
        <v>43605</v>
      </c>
      <c r="FH375" s="41">
        <f t="shared" ref="FH375:FH380" ca="1" si="370">IF(BK375&gt;0,IF(DH375&gt;0,WORKDAY(DG375,20),IF(CY375&gt;0,WORKDAY(CX375,30),IF(CT375&gt;0,WORKDAY(CS375,40),FG375))),"-")</f>
        <v>44047</v>
      </c>
      <c r="FI375" s="41">
        <v>44071</v>
      </c>
      <c r="FJ375" s="14" t="s">
        <v>917</v>
      </c>
      <c r="FK375" s="41">
        <f t="shared" ref="FK375:FK380" si="371">IF(FJ375&gt;0,WORKDAY(FG375,10),"-")</f>
        <v>43619</v>
      </c>
      <c r="FL375" s="41">
        <f t="shared" ref="FL375:FL380" ca="1" si="372">IF(FJ375&gt;0,WORKDAY(FH375,10),"-")</f>
        <v>44061</v>
      </c>
      <c r="FM375" s="14"/>
      <c r="FN375" s="14"/>
      <c r="FO375" s="143"/>
      <c r="FP375" s="41">
        <v>43605</v>
      </c>
      <c r="FQ375" s="41" t="str">
        <f t="shared" ref="FQ375:FQ380" si="373">IF(BT375&gt;0,IF(DQ375&gt;0,WORKDAY(DP375,20),IF(DH375&gt;0,WORKDAY(DG375,30),IF(DC375&gt;0,WORKDAY(DB375,40),FP375))),"-")</f>
        <v>-</v>
      </c>
      <c r="FR375" s="14"/>
      <c r="FS375" s="14"/>
      <c r="FT375" s="41" t="str">
        <f t="shared" ref="FT375:FT380" si="374">IF(FS375&gt;0,WORKDAY(FP375,10),"-")</f>
        <v>-</v>
      </c>
      <c r="FU375" s="41" t="str">
        <f t="shared" ref="FU375:FU380" si="375">IF(FS375&gt;0,WORKDAY(FQ375,10),"-")</f>
        <v>-</v>
      </c>
      <c r="FV375" s="14"/>
      <c r="FW375" s="14"/>
      <c r="FX375" s="205"/>
      <c r="FY375" s="41">
        <v>43605</v>
      </c>
      <c r="FZ375" s="41" t="str">
        <f t="shared" ref="FZ375:FZ380" si="376">IF(CC375&gt;0,IF(DZ375&gt;0,WORKDAY(DY375,20),IF(DQ375&gt;0,WORKDAY(DP375,30),IF(DL375&gt;0,WORKDAY(DK375,40),FY375))),"-")</f>
        <v>-</v>
      </c>
      <c r="GA375" s="14"/>
      <c r="GB375" s="14"/>
      <c r="GC375" s="41" t="str">
        <f t="shared" ref="GC375:GC380" si="377">IF(GB375&gt;0,WORKDAY(FY375,10),"-")</f>
        <v>-</v>
      </c>
      <c r="GD375" s="41" t="str">
        <f t="shared" ref="GD375:GD380" si="378">IF(GB375&gt;0,WORKDAY(FZ375,10),"-")</f>
        <v>-</v>
      </c>
      <c r="GE375" s="14"/>
      <c r="GF375" s="14"/>
      <c r="GG375" s="205"/>
      <c r="GH375" s="41"/>
      <c r="GI375" s="41"/>
      <c r="GJ375" s="14"/>
      <c r="GK375" s="14"/>
      <c r="GL375" s="41" t="str">
        <f t="shared" ref="GL375:GL380" si="379">IF(GK375&gt;0,WORKDAY(GH375,10),"-")</f>
        <v>-</v>
      </c>
      <c r="GM375" s="41" t="str">
        <f t="shared" ref="GM375:GM380" si="380">IF(GK375&gt;0,WORKDAY(GI375,10),"-")</f>
        <v>-</v>
      </c>
      <c r="GN375" s="14"/>
      <c r="GO375" s="14"/>
      <c r="GP375" s="228"/>
      <c r="GQ375" s="295"/>
      <c r="GR375" s="295"/>
      <c r="GS375" s="295"/>
      <c r="GT375" s="295"/>
      <c r="GU375" s="295"/>
      <c r="GV375" s="295"/>
      <c r="GW375" s="295"/>
      <c r="GX375" s="295"/>
      <c r="GY375" s="295"/>
      <c r="GZ375" s="147"/>
      <c r="HA375" s="143">
        <f t="shared" ca="1" si="307"/>
        <v>1</v>
      </c>
      <c r="HB375" s="44">
        <f t="shared" ca="1" si="308"/>
        <v>2.5125628140703518E-3</v>
      </c>
      <c r="HC375" s="44">
        <f t="shared" ca="1" si="332"/>
        <v>2.5125628140703518E-3</v>
      </c>
      <c r="HD375" s="44"/>
      <c r="HE375" s="44"/>
      <c r="HF375" s="44">
        <f t="shared" ca="1" si="333"/>
        <v>7.575757575757576E-3</v>
      </c>
      <c r="HG375" s="44">
        <f t="shared" ca="1" si="334"/>
        <v>7.575757575757576E-3</v>
      </c>
      <c r="HH375" s="261"/>
      <c r="HI375" s="14" t="str">
        <f t="shared" si="311"/>
        <v>rev. 00</v>
      </c>
      <c r="HJ375" s="41">
        <f t="shared" si="312"/>
        <v>44071</v>
      </c>
      <c r="HK375" s="267" t="str">
        <f t="shared" si="313"/>
        <v>00</v>
      </c>
      <c r="HL375" s="268" t="str">
        <f t="shared" si="314"/>
        <v>0055-P2-GA1-CPC-TRM-00559</v>
      </c>
      <c r="HM375" s="320">
        <v>1</v>
      </c>
      <c r="HN375"/>
      <c r="HO375" s="351">
        <f t="shared" si="316"/>
        <v>1</v>
      </c>
      <c r="HP375" s="351" t="str">
        <f t="shared" si="317"/>
        <v>ожидание 00</v>
      </c>
      <c r="HQ375" s="351" t="str">
        <f t="shared" si="318"/>
        <v>выгружено 00</v>
      </c>
      <c r="HR375" s="351" t="str">
        <f t="shared" si="319"/>
        <v>ожидание 00</v>
      </c>
      <c r="HS375" s="351" t="b">
        <f t="shared" si="320"/>
        <v>0</v>
      </c>
      <c r="HT375" s="351" t="str">
        <f t="shared" si="321"/>
        <v>ожидание замечаний</v>
      </c>
      <c r="HU375" s="351" t="str">
        <f t="shared" si="322"/>
        <v>0055-P2-CPC-GA1-TRM-00378</v>
      </c>
      <c r="HV375" s="351">
        <f t="shared" si="323"/>
        <v>44071</v>
      </c>
      <c r="HW375" s="351" t="str">
        <f t="shared" si="324"/>
        <v>ожидание 00</v>
      </c>
      <c r="HX375" s="351" t="str">
        <f t="shared" si="325"/>
        <v>ожидание 00</v>
      </c>
      <c r="HY375" s="364"/>
      <c r="HZ375" s="361" t="str">
        <f t="shared" si="326"/>
        <v>выгружено</v>
      </c>
      <c r="IA375" s="361" t="str">
        <f t="shared" si="327"/>
        <v>00</v>
      </c>
      <c r="IB375" s="361" t="str">
        <f t="shared" si="328"/>
        <v>ожидание замечаний к ревизии</v>
      </c>
      <c r="IC375" s="361" t="str">
        <f t="shared" si="329"/>
        <v>00</v>
      </c>
      <c r="ID375" s="351" t="str">
        <f t="shared" si="330"/>
        <v>1</v>
      </c>
      <c r="IE375" s="351" t="s">
        <v>894</v>
      </c>
      <c r="IF375" s="356">
        <v>1</v>
      </c>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row>
    <row r="376" spans="1:287" s="1" customFormat="1" ht="42.75" customHeight="1">
      <c r="A376" s="15"/>
      <c r="B376" s="31" t="s">
        <v>164</v>
      </c>
      <c r="C376" s="31" t="s">
        <v>165</v>
      </c>
      <c r="D376" s="14"/>
      <c r="E376" s="14"/>
      <c r="F376" s="14"/>
      <c r="G376" s="14"/>
      <c r="H376" s="14" t="s">
        <v>723</v>
      </c>
      <c r="I376" s="14" t="s">
        <v>724</v>
      </c>
      <c r="J376" s="14"/>
      <c r="K376" s="14"/>
      <c r="L376" s="14"/>
      <c r="M376" s="14"/>
      <c r="N376" s="14"/>
      <c r="O376" s="14"/>
      <c r="P376" s="14"/>
      <c r="Q376" s="14"/>
      <c r="R376" s="14" t="s">
        <v>215</v>
      </c>
      <c r="S376" s="14" t="s">
        <v>399</v>
      </c>
      <c r="T376" s="14" t="s">
        <v>408</v>
      </c>
      <c r="U376" s="14" t="s">
        <v>166</v>
      </c>
      <c r="V376" s="14"/>
      <c r="W376" s="31"/>
      <c r="X376" s="31"/>
      <c r="Y376" s="31"/>
      <c r="Z376" s="31"/>
      <c r="AA376" s="31"/>
      <c r="AB376" s="31"/>
      <c r="AC376" s="31"/>
      <c r="AD376" s="14"/>
      <c r="AE376" s="31">
        <v>3</v>
      </c>
      <c r="AF376" s="31">
        <v>0</v>
      </c>
      <c r="AG376" s="31" t="s">
        <v>173</v>
      </c>
      <c r="AH376" s="31" t="s">
        <v>164</v>
      </c>
      <c r="AI376" s="31" t="s">
        <v>194</v>
      </c>
      <c r="AJ376" s="14"/>
      <c r="AK376" s="14"/>
      <c r="AL376" s="14" t="s">
        <v>128</v>
      </c>
      <c r="AM376" s="14"/>
      <c r="AN376" s="14" t="s">
        <v>206</v>
      </c>
      <c r="AO376" s="14" t="str">
        <f t="shared" si="336"/>
        <v>0055-CPC-GA1-4.3.0.00.CPC-ATH2.VR-0001</v>
      </c>
      <c r="AP376" s="14" t="str">
        <f t="shared" si="337"/>
        <v>0055-CPC-GA1-4.3.0.00.CPC-ATH2-VR-0001_A1_ER</v>
      </c>
      <c r="AQ376" s="21" t="s">
        <v>207</v>
      </c>
      <c r="AR376" s="21" t="s">
        <v>208</v>
      </c>
      <c r="AS376" s="21"/>
      <c r="AT376" s="21"/>
      <c r="AU376" s="21"/>
      <c r="AV376" s="21"/>
      <c r="AW376" s="21" t="s">
        <v>207</v>
      </c>
      <c r="AX376" s="21" t="s">
        <v>208</v>
      </c>
      <c r="AY376" s="14"/>
      <c r="AZ376" s="14"/>
      <c r="BA376" s="14" t="s">
        <v>600</v>
      </c>
      <c r="BB376" s="14" t="str">
        <f t="shared" si="331"/>
        <v>A1</v>
      </c>
      <c r="BC376" s="14" t="str">
        <f t="shared" ref="BC376:BC427" si="381">IF(OR(BB376="A1",BB376="B1",BB376="C1",BB376="D1",BB376="E1",BB376="F1",BB376="G1",BB376="H1"),"IFR",IF(OR(BB376="00",BB376="01",BB376="02",BB376="03",BB376="04",BB376="05"),"IFU","-"))</f>
        <v>IFR</v>
      </c>
      <c r="BD376" s="14" t="str">
        <f t="shared" si="338"/>
        <v>A1</v>
      </c>
      <c r="BE376" s="14"/>
      <c r="BF376" s="14"/>
      <c r="BG376" s="20"/>
      <c r="BH376" s="14"/>
      <c r="BI376" s="14"/>
      <c r="BJ376" s="336">
        <v>44088</v>
      </c>
      <c r="BK376" s="336">
        <f t="shared" ca="1" si="339"/>
        <v>44071</v>
      </c>
      <c r="BL376" s="41">
        <v>44071</v>
      </c>
      <c r="BM376" s="14" t="s">
        <v>918</v>
      </c>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336">
        <f t="shared" si="340"/>
        <v>44116</v>
      </c>
      <c r="CR376" s="336">
        <f t="shared" ca="1" si="341"/>
        <v>44099</v>
      </c>
      <c r="CS376" s="336"/>
      <c r="CT376" s="325"/>
      <c r="CU376" s="143"/>
      <c r="CV376" s="41">
        <f t="shared" si="342"/>
        <v>44130</v>
      </c>
      <c r="CW376" s="41" t="str">
        <f t="shared" si="343"/>
        <v>-</v>
      </c>
      <c r="CX376" s="14"/>
      <c r="CY376" s="14"/>
      <c r="CZ376" s="41" t="str">
        <f t="shared" si="344"/>
        <v>-</v>
      </c>
      <c r="DA376" s="41" t="str">
        <f t="shared" si="345"/>
        <v>-</v>
      </c>
      <c r="DB376" s="14"/>
      <c r="DC376" s="14"/>
      <c r="DD376" s="143"/>
      <c r="DE376" s="41" t="str">
        <f t="shared" si="346"/>
        <v>-</v>
      </c>
      <c r="DF376" s="41" t="str">
        <f t="shared" si="347"/>
        <v>-</v>
      </c>
      <c r="DG376" s="14"/>
      <c r="DH376" s="14"/>
      <c r="DI376" s="41" t="str">
        <f t="shared" si="348"/>
        <v>-</v>
      </c>
      <c r="DJ376" s="41" t="str">
        <f t="shared" si="349"/>
        <v>-</v>
      </c>
      <c r="DK376" s="14"/>
      <c r="DL376" s="14"/>
      <c r="DM376" s="143"/>
      <c r="DN376" s="41" t="str">
        <f t="shared" si="350"/>
        <v>-</v>
      </c>
      <c r="DO376" s="41" t="str">
        <f t="shared" si="351"/>
        <v>-</v>
      </c>
      <c r="DP376" s="14"/>
      <c r="DQ376" s="14"/>
      <c r="DR376" s="41" t="str">
        <f t="shared" si="352"/>
        <v>-</v>
      </c>
      <c r="DS376" s="41" t="str">
        <f t="shared" si="353"/>
        <v>-</v>
      </c>
      <c r="DT376" s="14"/>
      <c r="DU376" s="14"/>
      <c r="DV376" s="205"/>
      <c r="DW376" s="41" t="str">
        <f t="shared" si="354"/>
        <v>-</v>
      </c>
      <c r="DX376" s="41" t="str">
        <f t="shared" si="355"/>
        <v>-</v>
      </c>
      <c r="DY376" s="14"/>
      <c r="DZ376" s="14"/>
      <c r="EA376" s="41" t="str">
        <f t="shared" si="356"/>
        <v>-</v>
      </c>
      <c r="EB376" s="41" t="str">
        <f t="shared" si="357"/>
        <v>-</v>
      </c>
      <c r="EC376" s="14"/>
      <c r="ED376" s="14"/>
      <c r="EE376" s="205"/>
      <c r="EF376" s="41" t="str">
        <f t="shared" si="358"/>
        <v>-</v>
      </c>
      <c r="EG376" s="41" t="str">
        <f t="shared" si="359"/>
        <v>-</v>
      </c>
      <c r="EH376" s="14"/>
      <c r="EI376" s="14"/>
      <c r="EJ376" s="41" t="str">
        <f t="shared" si="360"/>
        <v>-</v>
      </c>
      <c r="EK376" s="41" t="str">
        <f t="shared" si="361"/>
        <v>-</v>
      </c>
      <c r="EL376" s="14"/>
      <c r="EM376" s="14"/>
      <c r="EN376" s="205"/>
      <c r="EO376" s="41" t="str">
        <f t="shared" si="362"/>
        <v>-</v>
      </c>
      <c r="EP376" s="41" t="str">
        <f t="shared" si="363"/>
        <v>-</v>
      </c>
      <c r="EQ376" s="14"/>
      <c r="ER376" s="14"/>
      <c r="ES376" s="41" t="str">
        <f t="shared" si="364"/>
        <v>-</v>
      </c>
      <c r="ET376" s="41" t="str">
        <f t="shared" si="365"/>
        <v>-</v>
      </c>
      <c r="EU376" s="14"/>
      <c r="EV376" s="14"/>
      <c r="EW376" s="205"/>
      <c r="EX376" s="41" t="str">
        <f t="shared" si="366"/>
        <v>-</v>
      </c>
      <c r="EY376" s="41" t="str">
        <f t="shared" si="367"/>
        <v>-</v>
      </c>
      <c r="EZ376" s="14"/>
      <c r="FA376" s="14"/>
      <c r="FB376" s="41" t="str">
        <f t="shared" si="368"/>
        <v>-</v>
      </c>
      <c r="FC376" s="41" t="str">
        <f t="shared" si="369"/>
        <v>-</v>
      </c>
      <c r="FD376" s="14"/>
      <c r="FE376" s="14"/>
      <c r="FF376" s="295"/>
      <c r="FG376" s="41">
        <v>43636</v>
      </c>
      <c r="FH376" s="41">
        <f t="shared" ca="1" si="370"/>
        <v>43636</v>
      </c>
      <c r="FI376" s="14"/>
      <c r="FJ376" s="14"/>
      <c r="FK376" s="41" t="str">
        <f t="shared" si="371"/>
        <v>-</v>
      </c>
      <c r="FL376" s="41" t="str">
        <f t="shared" si="372"/>
        <v>-</v>
      </c>
      <c r="FM376" s="14"/>
      <c r="FN376" s="14"/>
      <c r="FO376" s="143"/>
      <c r="FP376" s="41">
        <v>43636</v>
      </c>
      <c r="FQ376" s="41" t="str">
        <f t="shared" si="373"/>
        <v>-</v>
      </c>
      <c r="FR376" s="14"/>
      <c r="FS376" s="14"/>
      <c r="FT376" s="41" t="str">
        <f t="shared" si="374"/>
        <v>-</v>
      </c>
      <c r="FU376" s="41" t="str">
        <f t="shared" si="375"/>
        <v>-</v>
      </c>
      <c r="FV376" s="14"/>
      <c r="FW376" s="14"/>
      <c r="FX376" s="205"/>
      <c r="FY376" s="41">
        <v>43636</v>
      </c>
      <c r="FZ376" s="41" t="str">
        <f t="shared" si="376"/>
        <v>-</v>
      </c>
      <c r="GA376" s="14"/>
      <c r="GB376" s="14"/>
      <c r="GC376" s="41" t="str">
        <f t="shared" si="377"/>
        <v>-</v>
      </c>
      <c r="GD376" s="41" t="str">
        <f t="shared" si="378"/>
        <v>-</v>
      </c>
      <c r="GE376" s="14"/>
      <c r="GF376" s="14"/>
      <c r="GG376" s="205"/>
      <c r="GH376" s="41"/>
      <c r="GI376" s="41"/>
      <c r="GJ376" s="14"/>
      <c r="GK376" s="14"/>
      <c r="GL376" s="41" t="str">
        <f t="shared" si="379"/>
        <v>-</v>
      </c>
      <c r="GM376" s="41" t="str">
        <f t="shared" si="380"/>
        <v>-</v>
      </c>
      <c r="GN376" s="14"/>
      <c r="GO376" s="14"/>
      <c r="GP376" s="228"/>
      <c r="GQ376" s="295"/>
      <c r="GR376" s="295"/>
      <c r="GS376" s="295"/>
      <c r="GT376" s="295"/>
      <c r="GU376" s="295"/>
      <c r="GV376" s="295"/>
      <c r="GW376" s="295"/>
      <c r="GX376" s="295"/>
      <c r="GY376" s="295"/>
      <c r="GZ376" s="147"/>
      <c r="HA376" s="143">
        <f t="shared" ca="1" si="307"/>
        <v>1</v>
      </c>
      <c r="HB376" s="44">
        <f t="shared" ca="1" si="308"/>
        <v>1.1306532663316582E-3</v>
      </c>
      <c r="HC376" s="44">
        <f t="shared" ca="1" si="332"/>
        <v>2.5125628140703518E-3</v>
      </c>
      <c r="HD376" s="44"/>
      <c r="HE376" s="44"/>
      <c r="HF376" s="44">
        <f t="shared" ca="1" si="333"/>
        <v>3.4090909090909094E-3</v>
      </c>
      <c r="HG376" s="44">
        <f t="shared" ca="1" si="334"/>
        <v>7.575757575757576E-3</v>
      </c>
      <c r="HH376" s="261"/>
      <c r="HI376" s="14" t="str">
        <f t="shared" si="311"/>
        <v>CPECC</v>
      </c>
      <c r="HJ376" s="41">
        <f t="shared" si="312"/>
        <v>44071</v>
      </c>
      <c r="HK376" s="267" t="str">
        <f t="shared" si="313"/>
        <v>A1</v>
      </c>
      <c r="HL376" s="268" t="str">
        <f t="shared" si="314"/>
        <v>0055-P2-GA1-CPC-TRM-00561</v>
      </c>
      <c r="HM376" s="320">
        <v>1</v>
      </c>
      <c r="HN376"/>
      <c r="HO376" s="351" t="str">
        <f t="shared" si="316"/>
        <v>ожидание A1</v>
      </c>
      <c r="HP376" s="351" t="str">
        <f t="shared" si="317"/>
        <v>не выгружено 00</v>
      </c>
      <c r="HQ376" s="351" t="str">
        <f t="shared" si="318"/>
        <v>выгружено A1</v>
      </c>
      <c r="HR376" s="351" t="str">
        <f t="shared" si="319"/>
        <v>ожидание A1</v>
      </c>
      <c r="HS376" s="351" t="b">
        <f t="shared" si="320"/>
        <v>0</v>
      </c>
      <c r="HT376" s="351" t="str">
        <f t="shared" si="321"/>
        <v>ожидание замечаний</v>
      </c>
      <c r="HU376" s="351" t="str">
        <f t="shared" si="322"/>
        <v>0055-P2-GA1-CPC-TRM-00561</v>
      </c>
      <c r="HV376" s="351">
        <f t="shared" si="323"/>
        <v>44071</v>
      </c>
      <c r="HW376" s="351" t="str">
        <f t="shared" si="324"/>
        <v>ожидание A1</v>
      </c>
      <c r="HX376" s="351" t="str">
        <f t="shared" si="325"/>
        <v>ожидание A1</v>
      </c>
      <c r="HY376" s="364"/>
      <c r="HZ376" s="361" t="str">
        <f t="shared" si="326"/>
        <v>выгружено</v>
      </c>
      <c r="IA376" s="361" t="str">
        <f t="shared" si="327"/>
        <v>A1</v>
      </c>
      <c r="IB376" s="361" t="str">
        <f t="shared" si="328"/>
        <v>ожидание замечаний к ревизии</v>
      </c>
      <c r="IC376" s="361" t="str">
        <f t="shared" si="329"/>
        <v>A1</v>
      </c>
      <c r="ID376" s="351" t="str">
        <f t="shared" si="330"/>
        <v>1</v>
      </c>
      <c r="IE376" s="351" t="s">
        <v>896</v>
      </c>
      <c r="IF376" s="356">
        <v>1</v>
      </c>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row>
    <row r="377" spans="1:287" s="1" customFormat="1" ht="28.5" customHeight="1">
      <c r="A377" s="15"/>
      <c r="B377" s="31" t="s">
        <v>164</v>
      </c>
      <c r="C377" s="31" t="s">
        <v>165</v>
      </c>
      <c r="D377" s="14"/>
      <c r="E377" s="14"/>
      <c r="F377" s="14"/>
      <c r="G377" s="14"/>
      <c r="H377" s="14" t="s">
        <v>723</v>
      </c>
      <c r="I377" s="14" t="s">
        <v>724</v>
      </c>
      <c r="J377" s="14"/>
      <c r="K377" s="14"/>
      <c r="L377" s="14"/>
      <c r="M377" s="14"/>
      <c r="N377" s="14"/>
      <c r="O377" s="14"/>
      <c r="P377" s="14"/>
      <c r="Q377" s="14"/>
      <c r="R377" s="14" t="s">
        <v>210</v>
      </c>
      <c r="S377" s="14" t="s">
        <v>401</v>
      </c>
      <c r="T377" s="14" t="s">
        <v>400</v>
      </c>
      <c r="U377" s="14" t="s">
        <v>166</v>
      </c>
      <c r="V377" s="14"/>
      <c r="W377" s="31"/>
      <c r="X377" s="31"/>
      <c r="Y377" s="31"/>
      <c r="Z377" s="31"/>
      <c r="AA377" s="31"/>
      <c r="AB377" s="31"/>
      <c r="AC377" s="31"/>
      <c r="AD377" s="14"/>
      <c r="AE377" s="31">
        <v>3</v>
      </c>
      <c r="AF377" s="31">
        <v>0</v>
      </c>
      <c r="AG377" s="31" t="s">
        <v>173</v>
      </c>
      <c r="AH377" s="31" t="s">
        <v>164</v>
      </c>
      <c r="AI377" s="31" t="s">
        <v>194</v>
      </c>
      <c r="AJ377" s="14"/>
      <c r="AK377" s="14"/>
      <c r="AL377" s="14" t="s">
        <v>129</v>
      </c>
      <c r="AM377" s="14"/>
      <c r="AN377" s="14" t="s">
        <v>206</v>
      </c>
      <c r="AO377" s="14" t="str">
        <f t="shared" si="336"/>
        <v>0055-CPC-GA1-4.3.0.00.CPC-PS.VR-0001</v>
      </c>
      <c r="AP377" s="14" t="str">
        <f t="shared" si="337"/>
        <v>0055-CPC-GA1-4.3.0.00.CPC-PS-VR-0001_A1_ER</v>
      </c>
      <c r="AQ377" s="21" t="s">
        <v>207</v>
      </c>
      <c r="AR377" s="21" t="s">
        <v>208</v>
      </c>
      <c r="AS377" s="21"/>
      <c r="AT377" s="21"/>
      <c r="AU377" s="21"/>
      <c r="AV377" s="21"/>
      <c r="AW377" s="21" t="s">
        <v>207</v>
      </c>
      <c r="AX377" s="21" t="s">
        <v>208</v>
      </c>
      <c r="AY377" s="14"/>
      <c r="AZ377" s="14"/>
      <c r="BA377" s="14" t="s">
        <v>600</v>
      </c>
      <c r="BB377" s="14" t="str">
        <f t="shared" si="331"/>
        <v>A1</v>
      </c>
      <c r="BC377" s="14" t="str">
        <f t="shared" si="381"/>
        <v>IFR</v>
      </c>
      <c r="BD377" s="14" t="str">
        <f t="shared" si="338"/>
        <v>A1</v>
      </c>
      <c r="BE377" s="14"/>
      <c r="BF377" s="14"/>
      <c r="BG377" s="20"/>
      <c r="BH377" s="14"/>
      <c r="BI377" s="14"/>
      <c r="BJ377" s="336">
        <v>44088</v>
      </c>
      <c r="BK377" s="336">
        <f t="shared" ca="1" si="339"/>
        <v>44071</v>
      </c>
      <c r="BL377" s="41">
        <v>44071</v>
      </c>
      <c r="BM377" s="14" t="s">
        <v>919</v>
      </c>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336">
        <f t="shared" si="340"/>
        <v>44116</v>
      </c>
      <c r="CR377" s="336">
        <f t="shared" ca="1" si="341"/>
        <v>44099</v>
      </c>
      <c r="CS377" s="336"/>
      <c r="CT377" s="325"/>
      <c r="CU377" s="143"/>
      <c r="CV377" s="41">
        <f t="shared" si="342"/>
        <v>44130</v>
      </c>
      <c r="CW377" s="41" t="str">
        <f t="shared" si="343"/>
        <v>-</v>
      </c>
      <c r="CX377" s="14"/>
      <c r="CY377" s="14"/>
      <c r="CZ377" s="41" t="str">
        <f t="shared" si="344"/>
        <v>-</v>
      </c>
      <c r="DA377" s="41" t="str">
        <f t="shared" si="345"/>
        <v>-</v>
      </c>
      <c r="DB377" s="14"/>
      <c r="DC377" s="14"/>
      <c r="DD377" s="143"/>
      <c r="DE377" s="41" t="str">
        <f t="shared" si="346"/>
        <v>-</v>
      </c>
      <c r="DF377" s="41" t="str">
        <f t="shared" si="347"/>
        <v>-</v>
      </c>
      <c r="DG377" s="14"/>
      <c r="DH377" s="14"/>
      <c r="DI377" s="41" t="str">
        <f t="shared" si="348"/>
        <v>-</v>
      </c>
      <c r="DJ377" s="41" t="str">
        <f t="shared" si="349"/>
        <v>-</v>
      </c>
      <c r="DK377" s="14"/>
      <c r="DL377" s="14"/>
      <c r="DM377" s="143"/>
      <c r="DN377" s="41" t="str">
        <f t="shared" si="350"/>
        <v>-</v>
      </c>
      <c r="DO377" s="41" t="str">
        <f t="shared" si="351"/>
        <v>-</v>
      </c>
      <c r="DP377" s="14"/>
      <c r="DQ377" s="14"/>
      <c r="DR377" s="41" t="str">
        <f t="shared" si="352"/>
        <v>-</v>
      </c>
      <c r="DS377" s="41" t="str">
        <f t="shared" si="353"/>
        <v>-</v>
      </c>
      <c r="DT377" s="14"/>
      <c r="DU377" s="14"/>
      <c r="DV377" s="205"/>
      <c r="DW377" s="41" t="str">
        <f t="shared" si="354"/>
        <v>-</v>
      </c>
      <c r="DX377" s="41" t="str">
        <f t="shared" si="355"/>
        <v>-</v>
      </c>
      <c r="DY377" s="14"/>
      <c r="DZ377" s="14"/>
      <c r="EA377" s="41" t="str">
        <f t="shared" si="356"/>
        <v>-</v>
      </c>
      <c r="EB377" s="41" t="str">
        <f t="shared" si="357"/>
        <v>-</v>
      </c>
      <c r="EC377" s="14"/>
      <c r="ED377" s="14"/>
      <c r="EE377" s="205"/>
      <c r="EF377" s="41" t="str">
        <f t="shared" si="358"/>
        <v>-</v>
      </c>
      <c r="EG377" s="41" t="str">
        <f t="shared" si="359"/>
        <v>-</v>
      </c>
      <c r="EH377" s="14"/>
      <c r="EI377" s="14"/>
      <c r="EJ377" s="41" t="str">
        <f t="shared" si="360"/>
        <v>-</v>
      </c>
      <c r="EK377" s="41" t="str">
        <f t="shared" si="361"/>
        <v>-</v>
      </c>
      <c r="EL377" s="14"/>
      <c r="EM377" s="14"/>
      <c r="EN377" s="205"/>
      <c r="EO377" s="41" t="str">
        <f t="shared" si="362"/>
        <v>-</v>
      </c>
      <c r="EP377" s="41" t="str">
        <f t="shared" si="363"/>
        <v>-</v>
      </c>
      <c r="EQ377" s="14"/>
      <c r="ER377" s="14"/>
      <c r="ES377" s="41" t="str">
        <f t="shared" si="364"/>
        <v>-</v>
      </c>
      <c r="ET377" s="41" t="str">
        <f t="shared" si="365"/>
        <v>-</v>
      </c>
      <c r="EU377" s="14"/>
      <c r="EV377" s="14"/>
      <c r="EW377" s="205"/>
      <c r="EX377" s="41" t="str">
        <f t="shared" si="366"/>
        <v>-</v>
      </c>
      <c r="EY377" s="41" t="str">
        <f t="shared" si="367"/>
        <v>-</v>
      </c>
      <c r="EZ377" s="14"/>
      <c r="FA377" s="14"/>
      <c r="FB377" s="41" t="str">
        <f t="shared" si="368"/>
        <v>-</v>
      </c>
      <c r="FC377" s="41" t="str">
        <f t="shared" si="369"/>
        <v>-</v>
      </c>
      <c r="FD377" s="14"/>
      <c r="FE377" s="14"/>
      <c r="FF377" s="295"/>
      <c r="FG377" s="41">
        <v>43636</v>
      </c>
      <c r="FH377" s="41">
        <f t="shared" ca="1" si="370"/>
        <v>43636</v>
      </c>
      <c r="FI377" s="14"/>
      <c r="FJ377" s="14"/>
      <c r="FK377" s="41" t="str">
        <f t="shared" si="371"/>
        <v>-</v>
      </c>
      <c r="FL377" s="41" t="str">
        <f t="shared" si="372"/>
        <v>-</v>
      </c>
      <c r="FM377" s="14"/>
      <c r="FN377" s="14"/>
      <c r="FO377" s="143"/>
      <c r="FP377" s="41">
        <v>43636</v>
      </c>
      <c r="FQ377" s="41" t="str">
        <f t="shared" si="373"/>
        <v>-</v>
      </c>
      <c r="FR377" s="14"/>
      <c r="FS377" s="14"/>
      <c r="FT377" s="41" t="str">
        <f t="shared" si="374"/>
        <v>-</v>
      </c>
      <c r="FU377" s="41" t="str">
        <f t="shared" si="375"/>
        <v>-</v>
      </c>
      <c r="FV377" s="14"/>
      <c r="FW377" s="14"/>
      <c r="FX377" s="143"/>
      <c r="FY377" s="41">
        <v>43636</v>
      </c>
      <c r="FZ377" s="41" t="str">
        <f t="shared" si="376"/>
        <v>-</v>
      </c>
      <c r="GA377" s="14"/>
      <c r="GB377" s="14"/>
      <c r="GC377" s="41" t="str">
        <f t="shared" si="377"/>
        <v>-</v>
      </c>
      <c r="GD377" s="41" t="str">
        <f t="shared" si="378"/>
        <v>-</v>
      </c>
      <c r="GE377" s="14"/>
      <c r="GF377" s="14"/>
      <c r="GG377" s="205"/>
      <c r="GH377" s="41"/>
      <c r="GI377" s="41"/>
      <c r="GJ377" s="14"/>
      <c r="GK377" s="14"/>
      <c r="GL377" s="41" t="str">
        <f t="shared" si="379"/>
        <v>-</v>
      </c>
      <c r="GM377" s="41" t="str">
        <f t="shared" si="380"/>
        <v>-</v>
      </c>
      <c r="GN377" s="14"/>
      <c r="GO377" s="14"/>
      <c r="GP377" s="228"/>
      <c r="GQ377" s="295"/>
      <c r="GR377" s="295"/>
      <c r="GS377" s="295"/>
      <c r="GT377" s="295"/>
      <c r="GU377" s="295"/>
      <c r="GV377" s="295"/>
      <c r="GW377" s="295"/>
      <c r="GX377" s="295"/>
      <c r="GY377" s="295"/>
      <c r="GZ377" s="147"/>
      <c r="HA377" s="143">
        <f t="shared" ca="1" si="307"/>
        <v>1</v>
      </c>
      <c r="HB377" s="44">
        <f t="shared" ca="1" si="308"/>
        <v>1.1306532663316582E-3</v>
      </c>
      <c r="HC377" s="44">
        <f t="shared" ca="1" si="332"/>
        <v>2.5125628140703518E-3</v>
      </c>
      <c r="HD377" s="44"/>
      <c r="HE377" s="44"/>
      <c r="HF377" s="44">
        <f t="shared" ca="1" si="333"/>
        <v>3.4090909090909094E-3</v>
      </c>
      <c r="HG377" s="44">
        <f t="shared" ca="1" si="334"/>
        <v>7.575757575757576E-3</v>
      </c>
      <c r="HH377" s="261"/>
      <c r="HI377" s="14" t="str">
        <f t="shared" si="311"/>
        <v>CPECC</v>
      </c>
      <c r="HJ377" s="41">
        <f t="shared" si="312"/>
        <v>44071</v>
      </c>
      <c r="HK377" s="267" t="str">
        <f t="shared" si="313"/>
        <v>A1</v>
      </c>
      <c r="HL377" s="268" t="str">
        <f t="shared" si="314"/>
        <v>0055-P2-GA1-CPC-TRM-00562</v>
      </c>
      <c r="HM377" s="320">
        <v>1</v>
      </c>
      <c r="HN377"/>
      <c r="HO377" s="351" t="str">
        <f t="shared" si="316"/>
        <v>ожидание A1</v>
      </c>
      <c r="HP377" s="351" t="str">
        <f t="shared" si="317"/>
        <v>не выгружено 00</v>
      </c>
      <c r="HQ377" s="351" t="str">
        <f t="shared" si="318"/>
        <v>выгружено A1</v>
      </c>
      <c r="HR377" s="351" t="str">
        <f t="shared" si="319"/>
        <v>ожидание A1</v>
      </c>
      <c r="HS377" s="351" t="b">
        <f t="shared" si="320"/>
        <v>0</v>
      </c>
      <c r="HT377" s="351" t="str">
        <f t="shared" si="321"/>
        <v>ожидание замечаний</v>
      </c>
      <c r="HU377" s="351" t="str">
        <f t="shared" si="322"/>
        <v>0055-P2-GA1-CPC-TRM-00562</v>
      </c>
      <c r="HV377" s="351">
        <f t="shared" si="323"/>
        <v>44071</v>
      </c>
      <c r="HW377" s="351" t="str">
        <f t="shared" si="324"/>
        <v>ожидание A1</v>
      </c>
      <c r="HX377" s="351" t="str">
        <f t="shared" si="325"/>
        <v>ожидание A1</v>
      </c>
      <c r="HY377" s="364"/>
      <c r="HZ377" s="361" t="str">
        <f t="shared" si="326"/>
        <v>выгружено</v>
      </c>
      <c r="IA377" s="361" t="str">
        <f t="shared" si="327"/>
        <v>A1</v>
      </c>
      <c r="IB377" s="361" t="str">
        <f t="shared" si="328"/>
        <v>ожидание замечаний к ревизии</v>
      </c>
      <c r="IC377" s="361" t="str">
        <f t="shared" si="329"/>
        <v>A1</v>
      </c>
      <c r="ID377" s="351" t="str">
        <f t="shared" si="330"/>
        <v>1</v>
      </c>
      <c r="IE377" s="351" t="s">
        <v>896</v>
      </c>
      <c r="IF377" s="356">
        <v>1</v>
      </c>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row>
    <row r="378" spans="1:287" s="1" customFormat="1" ht="28.5" customHeight="1">
      <c r="A378" s="15"/>
      <c r="B378" s="31" t="s">
        <v>164</v>
      </c>
      <c r="C378" s="31" t="s">
        <v>165</v>
      </c>
      <c r="D378" s="14"/>
      <c r="E378" s="14"/>
      <c r="F378" s="14"/>
      <c r="G378" s="14"/>
      <c r="H378" s="14" t="s">
        <v>723</v>
      </c>
      <c r="I378" s="14" t="s">
        <v>724</v>
      </c>
      <c r="J378" s="14"/>
      <c r="K378" s="14"/>
      <c r="L378" s="14"/>
      <c r="M378" s="14"/>
      <c r="N378" s="14"/>
      <c r="O378" s="14"/>
      <c r="P378" s="14"/>
      <c r="Q378" s="14"/>
      <c r="R378" s="14" t="s">
        <v>211</v>
      </c>
      <c r="S378" s="14" t="s">
        <v>394</v>
      </c>
      <c r="T378" s="14" t="s">
        <v>407</v>
      </c>
      <c r="U378" s="14" t="s">
        <v>166</v>
      </c>
      <c r="V378" s="14"/>
      <c r="W378" s="31"/>
      <c r="X378" s="31"/>
      <c r="Y378" s="31"/>
      <c r="Z378" s="31"/>
      <c r="AA378" s="31"/>
      <c r="AB378" s="31"/>
      <c r="AC378" s="31"/>
      <c r="AD378" s="14"/>
      <c r="AE378" s="31">
        <v>3</v>
      </c>
      <c r="AF378" s="31">
        <v>0</v>
      </c>
      <c r="AG378" s="31" t="s">
        <v>173</v>
      </c>
      <c r="AH378" s="31" t="s">
        <v>164</v>
      </c>
      <c r="AI378" s="31" t="s">
        <v>194</v>
      </c>
      <c r="AJ378" s="14"/>
      <c r="AK378" s="14"/>
      <c r="AL378" s="14" t="s">
        <v>130</v>
      </c>
      <c r="AM378" s="14"/>
      <c r="AN378" s="14" t="s">
        <v>206</v>
      </c>
      <c r="AO378" s="14" t="str">
        <f t="shared" si="336"/>
        <v>0055-CPC-GA1-4.3.0.00.CPC-ASK1.VR-0001</v>
      </c>
      <c r="AP378" s="14" t="str">
        <f t="shared" si="337"/>
        <v>0055-CPC-GA1-4.3.0.00.CPC-ASK1-VR-0001_A1_ER</v>
      </c>
      <c r="AQ378" s="21" t="s">
        <v>207</v>
      </c>
      <c r="AR378" s="21" t="s">
        <v>208</v>
      </c>
      <c r="AS378" s="21"/>
      <c r="AT378" s="21"/>
      <c r="AU378" s="21"/>
      <c r="AV378" s="21"/>
      <c r="AW378" s="21" t="s">
        <v>207</v>
      </c>
      <c r="AX378" s="21" t="s">
        <v>208</v>
      </c>
      <c r="AY378" s="14"/>
      <c r="AZ378" s="14"/>
      <c r="BA378" s="14" t="s">
        <v>600</v>
      </c>
      <c r="BB378" s="14" t="str">
        <f t="shared" si="331"/>
        <v>A1</v>
      </c>
      <c r="BC378" s="14" t="str">
        <f t="shared" si="381"/>
        <v>IFR</v>
      </c>
      <c r="BD378" s="14" t="str">
        <f t="shared" si="338"/>
        <v>A1</v>
      </c>
      <c r="BE378" s="14"/>
      <c r="BF378" s="14"/>
      <c r="BG378" s="20"/>
      <c r="BH378" s="14"/>
      <c r="BI378" s="14"/>
      <c r="BJ378" s="336">
        <v>44088</v>
      </c>
      <c r="BK378" s="336">
        <f t="shared" ca="1" si="339"/>
        <v>44071</v>
      </c>
      <c r="BL378" s="41">
        <v>44071</v>
      </c>
      <c r="BM378" s="14" t="s">
        <v>920</v>
      </c>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336">
        <f t="shared" si="340"/>
        <v>44116</v>
      </c>
      <c r="CR378" s="336">
        <f t="shared" ca="1" si="341"/>
        <v>44099</v>
      </c>
      <c r="CS378" s="336"/>
      <c r="CT378" s="325"/>
      <c r="CU378" s="143"/>
      <c r="CV378" s="41">
        <f t="shared" si="342"/>
        <v>44130</v>
      </c>
      <c r="CW378" s="41" t="str">
        <f t="shared" si="343"/>
        <v>-</v>
      </c>
      <c r="CX378" s="14"/>
      <c r="CY378" s="14"/>
      <c r="CZ378" s="41" t="str">
        <f t="shared" si="344"/>
        <v>-</v>
      </c>
      <c r="DA378" s="41" t="str">
        <f t="shared" si="345"/>
        <v>-</v>
      </c>
      <c r="DB378" s="14"/>
      <c r="DC378" s="14"/>
      <c r="DD378" s="143"/>
      <c r="DE378" s="41" t="str">
        <f t="shared" si="346"/>
        <v>-</v>
      </c>
      <c r="DF378" s="41" t="str">
        <f t="shared" si="347"/>
        <v>-</v>
      </c>
      <c r="DG378" s="14"/>
      <c r="DH378" s="14"/>
      <c r="DI378" s="41" t="str">
        <f t="shared" si="348"/>
        <v>-</v>
      </c>
      <c r="DJ378" s="41" t="str">
        <f t="shared" si="349"/>
        <v>-</v>
      </c>
      <c r="DK378" s="14"/>
      <c r="DL378" s="14"/>
      <c r="DM378" s="143"/>
      <c r="DN378" s="41" t="str">
        <f t="shared" si="350"/>
        <v>-</v>
      </c>
      <c r="DO378" s="41" t="str">
        <f t="shared" si="351"/>
        <v>-</v>
      </c>
      <c r="DP378" s="14"/>
      <c r="DQ378" s="14"/>
      <c r="DR378" s="41" t="str">
        <f t="shared" si="352"/>
        <v>-</v>
      </c>
      <c r="DS378" s="41" t="str">
        <f t="shared" si="353"/>
        <v>-</v>
      </c>
      <c r="DT378" s="14"/>
      <c r="DU378" s="14"/>
      <c r="DV378" s="205"/>
      <c r="DW378" s="41" t="str">
        <f t="shared" si="354"/>
        <v>-</v>
      </c>
      <c r="DX378" s="41" t="str">
        <f t="shared" si="355"/>
        <v>-</v>
      </c>
      <c r="DY378" s="14"/>
      <c r="DZ378" s="14"/>
      <c r="EA378" s="41" t="str">
        <f t="shared" si="356"/>
        <v>-</v>
      </c>
      <c r="EB378" s="41" t="str">
        <f t="shared" si="357"/>
        <v>-</v>
      </c>
      <c r="EC378" s="14"/>
      <c r="ED378" s="14"/>
      <c r="EE378" s="205"/>
      <c r="EF378" s="41" t="str">
        <f t="shared" si="358"/>
        <v>-</v>
      </c>
      <c r="EG378" s="41" t="str">
        <f t="shared" si="359"/>
        <v>-</v>
      </c>
      <c r="EH378" s="14"/>
      <c r="EI378" s="14"/>
      <c r="EJ378" s="41" t="str">
        <f t="shared" si="360"/>
        <v>-</v>
      </c>
      <c r="EK378" s="41" t="str">
        <f t="shared" si="361"/>
        <v>-</v>
      </c>
      <c r="EL378" s="14"/>
      <c r="EM378" s="14"/>
      <c r="EN378" s="205"/>
      <c r="EO378" s="41" t="str">
        <f t="shared" si="362"/>
        <v>-</v>
      </c>
      <c r="EP378" s="41" t="str">
        <f t="shared" si="363"/>
        <v>-</v>
      </c>
      <c r="EQ378" s="14"/>
      <c r="ER378" s="14"/>
      <c r="ES378" s="41" t="str">
        <f t="shared" si="364"/>
        <v>-</v>
      </c>
      <c r="ET378" s="41" t="str">
        <f t="shared" si="365"/>
        <v>-</v>
      </c>
      <c r="EU378" s="14"/>
      <c r="EV378" s="14"/>
      <c r="EW378" s="205"/>
      <c r="EX378" s="41" t="str">
        <f t="shared" si="366"/>
        <v>-</v>
      </c>
      <c r="EY378" s="41" t="str">
        <f t="shared" si="367"/>
        <v>-</v>
      </c>
      <c r="EZ378" s="14"/>
      <c r="FA378" s="14"/>
      <c r="FB378" s="41" t="str">
        <f t="shared" si="368"/>
        <v>-</v>
      </c>
      <c r="FC378" s="41" t="str">
        <f t="shared" si="369"/>
        <v>-</v>
      </c>
      <c r="FD378" s="14"/>
      <c r="FE378" s="14"/>
      <c r="FF378" s="295"/>
      <c r="FG378" s="41">
        <v>43636</v>
      </c>
      <c r="FH378" s="41">
        <f t="shared" ca="1" si="370"/>
        <v>43636</v>
      </c>
      <c r="FI378" s="14"/>
      <c r="FJ378" s="14"/>
      <c r="FK378" s="41" t="str">
        <f t="shared" si="371"/>
        <v>-</v>
      </c>
      <c r="FL378" s="41" t="str">
        <f t="shared" si="372"/>
        <v>-</v>
      </c>
      <c r="FM378" s="14"/>
      <c r="FN378" s="14"/>
      <c r="FO378" s="143"/>
      <c r="FP378" s="41">
        <v>43636</v>
      </c>
      <c r="FQ378" s="41" t="str">
        <f t="shared" si="373"/>
        <v>-</v>
      </c>
      <c r="FR378" s="14"/>
      <c r="FS378" s="14"/>
      <c r="FT378" s="41" t="str">
        <f t="shared" si="374"/>
        <v>-</v>
      </c>
      <c r="FU378" s="41" t="str">
        <f t="shared" si="375"/>
        <v>-</v>
      </c>
      <c r="FV378" s="14"/>
      <c r="FW378" s="14"/>
      <c r="FX378" s="143"/>
      <c r="FY378" s="41">
        <v>43636</v>
      </c>
      <c r="FZ378" s="41" t="str">
        <f t="shared" si="376"/>
        <v>-</v>
      </c>
      <c r="GA378" s="14"/>
      <c r="GB378" s="14"/>
      <c r="GC378" s="41" t="str">
        <f t="shared" si="377"/>
        <v>-</v>
      </c>
      <c r="GD378" s="41" t="str">
        <f t="shared" si="378"/>
        <v>-</v>
      </c>
      <c r="GE378" s="14"/>
      <c r="GF378" s="14"/>
      <c r="GG378" s="205"/>
      <c r="GH378" s="41"/>
      <c r="GI378" s="41"/>
      <c r="GJ378" s="14"/>
      <c r="GK378" s="14"/>
      <c r="GL378" s="41" t="str">
        <f t="shared" si="379"/>
        <v>-</v>
      </c>
      <c r="GM378" s="41" t="str">
        <f t="shared" si="380"/>
        <v>-</v>
      </c>
      <c r="GN378" s="14"/>
      <c r="GO378" s="14"/>
      <c r="GP378" s="228"/>
      <c r="GQ378" s="295"/>
      <c r="GR378" s="295"/>
      <c r="GS378" s="295"/>
      <c r="GT378" s="295"/>
      <c r="GU378" s="295"/>
      <c r="GV378" s="295"/>
      <c r="GW378" s="295"/>
      <c r="GX378" s="295"/>
      <c r="GY378" s="295"/>
      <c r="GZ378" s="147"/>
      <c r="HA378" s="143">
        <f t="shared" ca="1" si="307"/>
        <v>1</v>
      </c>
      <c r="HB378" s="44">
        <f t="shared" ca="1" si="308"/>
        <v>1.1306532663316582E-3</v>
      </c>
      <c r="HC378" s="44">
        <f t="shared" ca="1" si="332"/>
        <v>2.5125628140703518E-3</v>
      </c>
      <c r="HD378" s="44"/>
      <c r="HE378" s="44"/>
      <c r="HF378" s="44">
        <f t="shared" ca="1" si="333"/>
        <v>3.4090909090909094E-3</v>
      </c>
      <c r="HG378" s="44">
        <f t="shared" ca="1" si="334"/>
        <v>7.575757575757576E-3</v>
      </c>
      <c r="HH378" s="261"/>
      <c r="HI378" s="14" t="str">
        <f t="shared" si="311"/>
        <v>CPECC</v>
      </c>
      <c r="HJ378" s="41">
        <f t="shared" si="312"/>
        <v>44071</v>
      </c>
      <c r="HK378" s="267" t="str">
        <f t="shared" si="313"/>
        <v>A1</v>
      </c>
      <c r="HL378" s="268" t="str">
        <f t="shared" si="314"/>
        <v>0055-P2-GA1-CPC-TRM-00563</v>
      </c>
      <c r="HM378" s="320">
        <v>1</v>
      </c>
      <c r="HN378"/>
      <c r="HO378" s="351" t="str">
        <f t="shared" si="316"/>
        <v>ожидание A1</v>
      </c>
      <c r="HP378" s="351" t="str">
        <f t="shared" si="317"/>
        <v>не выгружено 00</v>
      </c>
      <c r="HQ378" s="351" t="str">
        <f t="shared" si="318"/>
        <v>выгружено A1</v>
      </c>
      <c r="HR378" s="351" t="str">
        <f t="shared" si="319"/>
        <v>ожидание A1</v>
      </c>
      <c r="HS378" s="351" t="b">
        <f t="shared" si="320"/>
        <v>0</v>
      </c>
      <c r="HT378" s="351" t="str">
        <f t="shared" si="321"/>
        <v>ожидание замечаний</v>
      </c>
      <c r="HU378" s="351" t="str">
        <f t="shared" si="322"/>
        <v>0055-P2-GA1-CPC-TRM-00563</v>
      </c>
      <c r="HV378" s="351">
        <f t="shared" si="323"/>
        <v>44071</v>
      </c>
      <c r="HW378" s="351" t="str">
        <f t="shared" si="324"/>
        <v>ожидание A1</v>
      </c>
      <c r="HX378" s="351" t="str">
        <f t="shared" si="325"/>
        <v>ожидание A1</v>
      </c>
      <c r="HY378" s="364"/>
      <c r="HZ378" s="361" t="str">
        <f t="shared" si="326"/>
        <v>выгружено</v>
      </c>
      <c r="IA378" s="361" t="str">
        <f t="shared" si="327"/>
        <v>A1</v>
      </c>
      <c r="IB378" s="361" t="str">
        <f t="shared" si="328"/>
        <v>ожидание замечаний к ревизии</v>
      </c>
      <c r="IC378" s="361" t="str">
        <f t="shared" si="329"/>
        <v>A1</v>
      </c>
      <c r="ID378" s="351" t="str">
        <f t="shared" si="330"/>
        <v>1</v>
      </c>
      <c r="IE378" s="351" t="s">
        <v>896</v>
      </c>
      <c r="IF378" s="356">
        <v>1</v>
      </c>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row>
    <row r="379" spans="1:287" s="1" customFormat="1" ht="28.5" customHeight="1">
      <c r="A379" s="15"/>
      <c r="B379" s="31" t="s">
        <v>164</v>
      </c>
      <c r="C379" s="31" t="s">
        <v>165</v>
      </c>
      <c r="D379" s="14"/>
      <c r="E379" s="14"/>
      <c r="F379" s="14"/>
      <c r="G379" s="14"/>
      <c r="H379" s="14" t="s">
        <v>723</v>
      </c>
      <c r="I379" s="14" t="s">
        <v>724</v>
      </c>
      <c r="J379" s="14"/>
      <c r="K379" s="14"/>
      <c r="L379" s="14"/>
      <c r="M379" s="14"/>
      <c r="N379" s="14"/>
      <c r="O379" s="14"/>
      <c r="P379" s="14"/>
      <c r="Q379" s="14"/>
      <c r="R379" s="14" t="s">
        <v>213</v>
      </c>
      <c r="S379" s="14" t="s">
        <v>402</v>
      </c>
      <c r="T379" s="14" t="s">
        <v>405</v>
      </c>
      <c r="U379" s="14" t="s">
        <v>166</v>
      </c>
      <c r="V379" s="14"/>
      <c r="W379" s="31"/>
      <c r="X379" s="31"/>
      <c r="Y379" s="31"/>
      <c r="Z379" s="31"/>
      <c r="AA379" s="31"/>
      <c r="AB379" s="31"/>
      <c r="AC379" s="31"/>
      <c r="AD379" s="14"/>
      <c r="AE379" s="31">
        <v>3</v>
      </c>
      <c r="AF379" s="31">
        <v>0</v>
      </c>
      <c r="AG379" s="31" t="s">
        <v>173</v>
      </c>
      <c r="AH379" s="31" t="s">
        <v>164</v>
      </c>
      <c r="AI379" s="31" t="s">
        <v>194</v>
      </c>
      <c r="AJ379" s="14"/>
      <c r="AK379" s="14"/>
      <c r="AL379" s="14" t="s">
        <v>131</v>
      </c>
      <c r="AM379" s="14"/>
      <c r="AN379" s="14" t="s">
        <v>206</v>
      </c>
      <c r="AO379" s="14" t="str">
        <f t="shared" si="336"/>
        <v>0055-CPC-GA1-4.3.0.00.CPC-ASK2.VR-0001</v>
      </c>
      <c r="AP379" s="14" t="str">
        <f t="shared" si="337"/>
        <v>0055-CPC-GA1-4.3.0.00.CPC-ASK2-VR-0001_A1_ER</v>
      </c>
      <c r="AQ379" s="21" t="s">
        <v>207</v>
      </c>
      <c r="AR379" s="21" t="s">
        <v>208</v>
      </c>
      <c r="AS379" s="21"/>
      <c r="AT379" s="21"/>
      <c r="AU379" s="21"/>
      <c r="AV379" s="21"/>
      <c r="AW379" s="21" t="s">
        <v>207</v>
      </c>
      <c r="AX379" s="21" t="s">
        <v>208</v>
      </c>
      <c r="AY379" s="14"/>
      <c r="AZ379" s="14"/>
      <c r="BA379" s="14" t="s">
        <v>600</v>
      </c>
      <c r="BB379" s="14" t="str">
        <f t="shared" si="331"/>
        <v>A1</v>
      </c>
      <c r="BC379" s="14" t="str">
        <f t="shared" si="381"/>
        <v>IFR</v>
      </c>
      <c r="BD379" s="14" t="str">
        <f t="shared" si="338"/>
        <v>A1</v>
      </c>
      <c r="BE379" s="14"/>
      <c r="BF379" s="14"/>
      <c r="BG379" s="20"/>
      <c r="BH379" s="14"/>
      <c r="BI379" s="14"/>
      <c r="BJ379" s="336">
        <v>44088</v>
      </c>
      <c r="BK379" s="336">
        <f t="shared" ca="1" si="339"/>
        <v>44071</v>
      </c>
      <c r="BL379" s="41">
        <v>44071</v>
      </c>
      <c r="BM379" s="14" t="s">
        <v>921</v>
      </c>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336">
        <f t="shared" si="340"/>
        <v>44116</v>
      </c>
      <c r="CR379" s="336">
        <f t="shared" ca="1" si="341"/>
        <v>44099</v>
      </c>
      <c r="CS379" s="336"/>
      <c r="CT379" s="325"/>
      <c r="CU379" s="143"/>
      <c r="CV379" s="41">
        <f t="shared" si="342"/>
        <v>44130</v>
      </c>
      <c r="CW379" s="41" t="str">
        <f t="shared" si="343"/>
        <v>-</v>
      </c>
      <c r="CX379" s="14"/>
      <c r="CY379" s="14"/>
      <c r="CZ379" s="41" t="str">
        <f t="shared" si="344"/>
        <v>-</v>
      </c>
      <c r="DA379" s="41" t="str">
        <f t="shared" si="345"/>
        <v>-</v>
      </c>
      <c r="DB379" s="14"/>
      <c r="DC379" s="14"/>
      <c r="DD379" s="143"/>
      <c r="DE379" s="41" t="str">
        <f t="shared" si="346"/>
        <v>-</v>
      </c>
      <c r="DF379" s="41" t="str">
        <f t="shared" si="347"/>
        <v>-</v>
      </c>
      <c r="DG379" s="14"/>
      <c r="DH379" s="14"/>
      <c r="DI379" s="41" t="str">
        <f t="shared" si="348"/>
        <v>-</v>
      </c>
      <c r="DJ379" s="41" t="str">
        <f t="shared" si="349"/>
        <v>-</v>
      </c>
      <c r="DK379" s="14"/>
      <c r="DL379" s="14"/>
      <c r="DM379" s="143"/>
      <c r="DN379" s="41" t="str">
        <f t="shared" si="350"/>
        <v>-</v>
      </c>
      <c r="DO379" s="41" t="str">
        <f t="shared" si="351"/>
        <v>-</v>
      </c>
      <c r="DP379" s="14"/>
      <c r="DQ379" s="14"/>
      <c r="DR379" s="41" t="str">
        <f t="shared" si="352"/>
        <v>-</v>
      </c>
      <c r="DS379" s="41" t="str">
        <f t="shared" si="353"/>
        <v>-</v>
      </c>
      <c r="DT379" s="14"/>
      <c r="DU379" s="14"/>
      <c r="DV379" s="205"/>
      <c r="DW379" s="41" t="str">
        <f t="shared" si="354"/>
        <v>-</v>
      </c>
      <c r="DX379" s="41" t="str">
        <f t="shared" si="355"/>
        <v>-</v>
      </c>
      <c r="DY379" s="14"/>
      <c r="DZ379" s="14"/>
      <c r="EA379" s="41" t="str">
        <f t="shared" si="356"/>
        <v>-</v>
      </c>
      <c r="EB379" s="41" t="str">
        <f t="shared" si="357"/>
        <v>-</v>
      </c>
      <c r="EC379" s="14"/>
      <c r="ED379" s="14"/>
      <c r="EE379" s="205"/>
      <c r="EF379" s="41" t="str">
        <f t="shared" si="358"/>
        <v>-</v>
      </c>
      <c r="EG379" s="41" t="str">
        <f t="shared" si="359"/>
        <v>-</v>
      </c>
      <c r="EH379" s="14"/>
      <c r="EI379" s="14"/>
      <c r="EJ379" s="41" t="str">
        <f t="shared" si="360"/>
        <v>-</v>
      </c>
      <c r="EK379" s="41" t="str">
        <f t="shared" si="361"/>
        <v>-</v>
      </c>
      <c r="EL379" s="14"/>
      <c r="EM379" s="14"/>
      <c r="EN379" s="205"/>
      <c r="EO379" s="41" t="str">
        <f t="shared" si="362"/>
        <v>-</v>
      </c>
      <c r="EP379" s="41" t="str">
        <f t="shared" si="363"/>
        <v>-</v>
      </c>
      <c r="EQ379" s="14"/>
      <c r="ER379" s="14"/>
      <c r="ES379" s="41" t="str">
        <f t="shared" si="364"/>
        <v>-</v>
      </c>
      <c r="ET379" s="41" t="str">
        <f t="shared" si="365"/>
        <v>-</v>
      </c>
      <c r="EU379" s="14"/>
      <c r="EV379" s="14"/>
      <c r="EW379" s="205"/>
      <c r="EX379" s="41" t="str">
        <f t="shared" si="366"/>
        <v>-</v>
      </c>
      <c r="EY379" s="41" t="str">
        <f t="shared" si="367"/>
        <v>-</v>
      </c>
      <c r="EZ379" s="14"/>
      <c r="FA379" s="14"/>
      <c r="FB379" s="41" t="str">
        <f t="shared" si="368"/>
        <v>-</v>
      </c>
      <c r="FC379" s="41" t="str">
        <f t="shared" si="369"/>
        <v>-</v>
      </c>
      <c r="FD379" s="14"/>
      <c r="FE379" s="14"/>
      <c r="FF379" s="295"/>
      <c r="FG379" s="41">
        <v>43636</v>
      </c>
      <c r="FH379" s="41">
        <f t="shared" ca="1" si="370"/>
        <v>43636</v>
      </c>
      <c r="FI379" s="14"/>
      <c r="FJ379" s="14"/>
      <c r="FK379" s="41" t="str">
        <f t="shared" si="371"/>
        <v>-</v>
      </c>
      <c r="FL379" s="41" t="str">
        <f t="shared" si="372"/>
        <v>-</v>
      </c>
      <c r="FM379" s="14"/>
      <c r="FN379" s="14"/>
      <c r="FO379" s="143"/>
      <c r="FP379" s="41">
        <v>43636</v>
      </c>
      <c r="FQ379" s="41" t="str">
        <f t="shared" si="373"/>
        <v>-</v>
      </c>
      <c r="FR379" s="14"/>
      <c r="FS379" s="14"/>
      <c r="FT379" s="41" t="str">
        <f t="shared" si="374"/>
        <v>-</v>
      </c>
      <c r="FU379" s="41" t="str">
        <f t="shared" si="375"/>
        <v>-</v>
      </c>
      <c r="FV379" s="14"/>
      <c r="FW379" s="14"/>
      <c r="FX379" s="143"/>
      <c r="FY379" s="41">
        <v>43636</v>
      </c>
      <c r="FZ379" s="41" t="str">
        <f t="shared" si="376"/>
        <v>-</v>
      </c>
      <c r="GA379" s="14"/>
      <c r="GB379" s="14"/>
      <c r="GC379" s="41" t="str">
        <f t="shared" si="377"/>
        <v>-</v>
      </c>
      <c r="GD379" s="41" t="str">
        <f t="shared" si="378"/>
        <v>-</v>
      </c>
      <c r="GE379" s="14"/>
      <c r="GF379" s="14"/>
      <c r="GG379" s="205"/>
      <c r="GH379" s="41"/>
      <c r="GI379" s="41"/>
      <c r="GJ379" s="14"/>
      <c r="GK379" s="14"/>
      <c r="GL379" s="41" t="str">
        <f t="shared" si="379"/>
        <v>-</v>
      </c>
      <c r="GM379" s="41" t="str">
        <f t="shared" si="380"/>
        <v>-</v>
      </c>
      <c r="GN379" s="14"/>
      <c r="GO379" s="14"/>
      <c r="GP379" s="228"/>
      <c r="GQ379" s="295"/>
      <c r="GR379" s="295"/>
      <c r="GS379" s="295"/>
      <c r="GT379" s="295"/>
      <c r="GU379" s="295"/>
      <c r="GV379" s="295"/>
      <c r="GW379" s="295"/>
      <c r="GX379" s="295"/>
      <c r="GY379" s="295"/>
      <c r="GZ379" s="147"/>
      <c r="HA379" s="143">
        <f t="shared" ca="1" si="307"/>
        <v>1</v>
      </c>
      <c r="HB379" s="44">
        <f t="shared" ca="1" si="308"/>
        <v>1.1306532663316582E-3</v>
      </c>
      <c r="HC379" s="44">
        <f t="shared" ca="1" si="332"/>
        <v>2.5125628140703518E-3</v>
      </c>
      <c r="HD379" s="44"/>
      <c r="HE379" s="44"/>
      <c r="HF379" s="44">
        <f t="shared" ca="1" si="333"/>
        <v>3.4090909090909094E-3</v>
      </c>
      <c r="HG379" s="44">
        <f t="shared" ca="1" si="334"/>
        <v>7.575757575757576E-3</v>
      </c>
      <c r="HH379" s="261"/>
      <c r="HI379" s="14" t="str">
        <f t="shared" si="311"/>
        <v>CPECC</v>
      </c>
      <c r="HJ379" s="41">
        <f t="shared" si="312"/>
        <v>44071</v>
      </c>
      <c r="HK379" s="267" t="str">
        <f t="shared" si="313"/>
        <v>A1</v>
      </c>
      <c r="HL379" s="268" t="str">
        <f t="shared" si="314"/>
        <v>0055-P2-GA1-CPC-TRM-00564</v>
      </c>
      <c r="HM379" s="320">
        <v>1</v>
      </c>
      <c r="HN379"/>
      <c r="HO379" s="351" t="str">
        <f t="shared" si="316"/>
        <v>ожидание A1</v>
      </c>
      <c r="HP379" s="351" t="str">
        <f t="shared" si="317"/>
        <v>не выгружено 00</v>
      </c>
      <c r="HQ379" s="351" t="str">
        <f t="shared" si="318"/>
        <v>выгружено A1</v>
      </c>
      <c r="HR379" s="351" t="str">
        <f t="shared" si="319"/>
        <v>ожидание A1</v>
      </c>
      <c r="HS379" s="351" t="b">
        <f t="shared" si="320"/>
        <v>0</v>
      </c>
      <c r="HT379" s="351" t="str">
        <f t="shared" si="321"/>
        <v>ожидание замечаний</v>
      </c>
      <c r="HU379" s="351" t="str">
        <f t="shared" si="322"/>
        <v>0055-P2-GA1-CPC-TRM-00564</v>
      </c>
      <c r="HV379" s="351">
        <f t="shared" si="323"/>
        <v>44071</v>
      </c>
      <c r="HW379" s="351" t="str">
        <f t="shared" si="324"/>
        <v>ожидание A1</v>
      </c>
      <c r="HX379" s="351" t="str">
        <f t="shared" si="325"/>
        <v>ожидание A1</v>
      </c>
      <c r="HY379" s="364"/>
      <c r="HZ379" s="361" t="str">
        <f t="shared" si="326"/>
        <v>выгружено</v>
      </c>
      <c r="IA379" s="361" t="str">
        <f t="shared" si="327"/>
        <v>A1</v>
      </c>
      <c r="IB379" s="361" t="str">
        <f t="shared" si="328"/>
        <v>ожидание замечаний к ревизии</v>
      </c>
      <c r="IC379" s="361" t="str">
        <f t="shared" si="329"/>
        <v>A1</v>
      </c>
      <c r="ID379" s="351" t="str">
        <f t="shared" si="330"/>
        <v>1</v>
      </c>
      <c r="IE379" s="351" t="s">
        <v>896</v>
      </c>
      <c r="IF379" s="356">
        <v>1</v>
      </c>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row>
    <row r="380" spans="1:287" s="1" customFormat="1" ht="42.75" customHeight="1">
      <c r="A380" s="15"/>
      <c r="B380" s="31" t="s">
        <v>164</v>
      </c>
      <c r="C380" s="31" t="s">
        <v>165</v>
      </c>
      <c r="D380" s="14"/>
      <c r="E380" s="14"/>
      <c r="F380" s="14"/>
      <c r="G380" s="14"/>
      <c r="H380" s="14" t="s">
        <v>723</v>
      </c>
      <c r="I380" s="14" t="s">
        <v>724</v>
      </c>
      <c r="J380" s="14"/>
      <c r="K380" s="14"/>
      <c r="L380" s="14"/>
      <c r="M380" s="14"/>
      <c r="N380" s="14"/>
      <c r="O380" s="14"/>
      <c r="P380" s="14"/>
      <c r="Q380" s="14"/>
      <c r="R380" s="14" t="s">
        <v>214</v>
      </c>
      <c r="S380" s="14" t="s">
        <v>403</v>
      </c>
      <c r="T380" s="14" t="s">
        <v>404</v>
      </c>
      <c r="U380" s="14" t="s">
        <v>166</v>
      </c>
      <c r="V380" s="14"/>
      <c r="W380" s="31"/>
      <c r="X380" s="31"/>
      <c r="Y380" s="31"/>
      <c r="Z380" s="31"/>
      <c r="AA380" s="31"/>
      <c r="AB380" s="31"/>
      <c r="AC380" s="31"/>
      <c r="AD380" s="14"/>
      <c r="AE380" s="31">
        <v>3</v>
      </c>
      <c r="AF380" s="31">
        <v>0</v>
      </c>
      <c r="AG380" s="31" t="s">
        <v>173</v>
      </c>
      <c r="AH380" s="31" t="s">
        <v>164</v>
      </c>
      <c r="AI380" s="31" t="s">
        <v>194</v>
      </c>
      <c r="AJ380" s="14"/>
      <c r="AK380" s="14"/>
      <c r="AL380" s="14" t="s">
        <v>132</v>
      </c>
      <c r="AM380" s="14"/>
      <c r="AN380" s="14" t="s">
        <v>206</v>
      </c>
      <c r="AO380" s="14" t="str">
        <f t="shared" si="336"/>
        <v>0055-CPC-GA1-4.3.0.00.CPC-ATH4.VR-0001</v>
      </c>
      <c r="AP380" s="14" t="str">
        <f t="shared" si="337"/>
        <v>0055-CPC-GA1-4.3.0.00.CPC-ATH4-VR-0001_A1_ER</v>
      </c>
      <c r="AQ380" s="21" t="s">
        <v>207</v>
      </c>
      <c r="AR380" s="21" t="s">
        <v>208</v>
      </c>
      <c r="AS380" s="21"/>
      <c r="AT380" s="21"/>
      <c r="AU380" s="21"/>
      <c r="AV380" s="21"/>
      <c r="AW380" s="21" t="s">
        <v>207</v>
      </c>
      <c r="AX380" s="21" t="s">
        <v>208</v>
      </c>
      <c r="AY380" s="14"/>
      <c r="AZ380" s="14" t="s">
        <v>798</v>
      </c>
      <c r="BA380" s="14" t="s">
        <v>600</v>
      </c>
      <c r="BB380" s="14" t="str">
        <f t="shared" si="331"/>
        <v>A1</v>
      </c>
      <c r="BC380" s="14" t="str">
        <f t="shared" si="381"/>
        <v>IFR</v>
      </c>
      <c r="BD380" s="14" t="str">
        <f t="shared" si="338"/>
        <v>A1</v>
      </c>
      <c r="BE380" s="14"/>
      <c r="BF380" s="14"/>
      <c r="BG380" s="20"/>
      <c r="BH380" s="14"/>
      <c r="BI380" s="14"/>
      <c r="BJ380" s="336">
        <v>44088</v>
      </c>
      <c r="BK380" s="336">
        <f t="shared" ca="1" si="339"/>
        <v>43965</v>
      </c>
      <c r="BL380" s="41">
        <v>43965</v>
      </c>
      <c r="BM380" s="14" t="s">
        <v>792</v>
      </c>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336">
        <f t="shared" si="340"/>
        <v>44116</v>
      </c>
      <c r="CR380" s="336">
        <f t="shared" ca="1" si="341"/>
        <v>43993</v>
      </c>
      <c r="CS380" s="336"/>
      <c r="CT380" s="325"/>
      <c r="CU380" s="143"/>
      <c r="CV380" s="41">
        <f t="shared" si="342"/>
        <v>44130</v>
      </c>
      <c r="CW380" s="41" t="str">
        <f t="shared" si="343"/>
        <v>-</v>
      </c>
      <c r="CX380" s="14"/>
      <c r="CY380" s="14"/>
      <c r="CZ380" s="41" t="str">
        <f t="shared" si="344"/>
        <v>-</v>
      </c>
      <c r="DA380" s="41" t="str">
        <f t="shared" si="345"/>
        <v>-</v>
      </c>
      <c r="DB380" s="14"/>
      <c r="DC380" s="14"/>
      <c r="DD380" s="143"/>
      <c r="DE380" s="41" t="str">
        <f t="shared" si="346"/>
        <v>-</v>
      </c>
      <c r="DF380" s="41" t="str">
        <f t="shared" si="347"/>
        <v>-</v>
      </c>
      <c r="DG380" s="14"/>
      <c r="DH380" s="14"/>
      <c r="DI380" s="41" t="str">
        <f t="shared" si="348"/>
        <v>-</v>
      </c>
      <c r="DJ380" s="41" t="str">
        <f t="shared" si="349"/>
        <v>-</v>
      </c>
      <c r="DK380" s="14"/>
      <c r="DL380" s="14"/>
      <c r="DM380" s="143"/>
      <c r="DN380" s="41" t="str">
        <f t="shared" si="350"/>
        <v>-</v>
      </c>
      <c r="DO380" s="41" t="str">
        <f t="shared" si="351"/>
        <v>-</v>
      </c>
      <c r="DP380" s="14"/>
      <c r="DQ380" s="14"/>
      <c r="DR380" s="41" t="str">
        <f t="shared" si="352"/>
        <v>-</v>
      </c>
      <c r="DS380" s="41" t="str">
        <f t="shared" si="353"/>
        <v>-</v>
      </c>
      <c r="DT380" s="14"/>
      <c r="DU380" s="14"/>
      <c r="DV380" s="205"/>
      <c r="DW380" s="41" t="str">
        <f t="shared" si="354"/>
        <v>-</v>
      </c>
      <c r="DX380" s="41" t="str">
        <f t="shared" si="355"/>
        <v>-</v>
      </c>
      <c r="DY380" s="14"/>
      <c r="DZ380" s="14"/>
      <c r="EA380" s="41" t="str">
        <f t="shared" si="356"/>
        <v>-</v>
      </c>
      <c r="EB380" s="41" t="str">
        <f t="shared" si="357"/>
        <v>-</v>
      </c>
      <c r="EC380" s="14"/>
      <c r="ED380" s="14"/>
      <c r="EE380" s="205"/>
      <c r="EF380" s="41" t="str">
        <f t="shared" si="358"/>
        <v>-</v>
      </c>
      <c r="EG380" s="41" t="str">
        <f t="shared" si="359"/>
        <v>-</v>
      </c>
      <c r="EH380" s="14"/>
      <c r="EI380" s="14"/>
      <c r="EJ380" s="41" t="str">
        <f t="shared" si="360"/>
        <v>-</v>
      </c>
      <c r="EK380" s="41" t="str">
        <f t="shared" si="361"/>
        <v>-</v>
      </c>
      <c r="EL380" s="14"/>
      <c r="EM380" s="14"/>
      <c r="EN380" s="205"/>
      <c r="EO380" s="41" t="str">
        <f t="shared" si="362"/>
        <v>-</v>
      </c>
      <c r="EP380" s="41" t="str">
        <f t="shared" si="363"/>
        <v>-</v>
      </c>
      <c r="EQ380" s="14"/>
      <c r="ER380" s="14"/>
      <c r="ES380" s="41" t="str">
        <f t="shared" si="364"/>
        <v>-</v>
      </c>
      <c r="ET380" s="41" t="str">
        <f t="shared" si="365"/>
        <v>-</v>
      </c>
      <c r="EU380" s="14"/>
      <c r="EV380" s="14"/>
      <c r="EW380" s="205"/>
      <c r="EX380" s="41" t="str">
        <f t="shared" si="366"/>
        <v>-</v>
      </c>
      <c r="EY380" s="41" t="str">
        <f t="shared" si="367"/>
        <v>-</v>
      </c>
      <c r="EZ380" s="14"/>
      <c r="FA380" s="14"/>
      <c r="FB380" s="41" t="str">
        <f t="shared" si="368"/>
        <v>-</v>
      </c>
      <c r="FC380" s="41" t="str">
        <f t="shared" si="369"/>
        <v>-</v>
      </c>
      <c r="FD380" s="14"/>
      <c r="FE380" s="14"/>
      <c r="FF380" s="295"/>
      <c r="FG380" s="41">
        <v>43636</v>
      </c>
      <c r="FH380" s="41">
        <f t="shared" ca="1" si="370"/>
        <v>43636</v>
      </c>
      <c r="FI380" s="14"/>
      <c r="FJ380" s="14"/>
      <c r="FK380" s="41" t="str">
        <f t="shared" si="371"/>
        <v>-</v>
      </c>
      <c r="FL380" s="41" t="str">
        <f t="shared" si="372"/>
        <v>-</v>
      </c>
      <c r="FM380" s="14"/>
      <c r="FN380" s="14"/>
      <c r="FO380" s="143"/>
      <c r="FP380" s="41">
        <v>43636</v>
      </c>
      <c r="FQ380" s="41" t="str">
        <f t="shared" si="373"/>
        <v>-</v>
      </c>
      <c r="FR380" s="14"/>
      <c r="FS380" s="14"/>
      <c r="FT380" s="41" t="str">
        <f t="shared" si="374"/>
        <v>-</v>
      </c>
      <c r="FU380" s="41" t="str">
        <f t="shared" si="375"/>
        <v>-</v>
      </c>
      <c r="FV380" s="14"/>
      <c r="FW380" s="14"/>
      <c r="FX380" s="143"/>
      <c r="FY380" s="41">
        <v>43636</v>
      </c>
      <c r="FZ380" s="41" t="str">
        <f t="shared" si="376"/>
        <v>-</v>
      </c>
      <c r="GA380" s="14"/>
      <c r="GB380" s="14"/>
      <c r="GC380" s="41" t="str">
        <f t="shared" si="377"/>
        <v>-</v>
      </c>
      <c r="GD380" s="41" t="str">
        <f t="shared" si="378"/>
        <v>-</v>
      </c>
      <c r="GE380" s="14"/>
      <c r="GF380" s="14"/>
      <c r="GG380" s="205"/>
      <c r="GH380" s="41"/>
      <c r="GI380" s="41"/>
      <c r="GJ380" s="14"/>
      <c r="GK380" s="14"/>
      <c r="GL380" s="41" t="str">
        <f t="shared" si="379"/>
        <v>-</v>
      </c>
      <c r="GM380" s="41" t="str">
        <f t="shared" si="380"/>
        <v>-</v>
      </c>
      <c r="GN380" s="14"/>
      <c r="GO380" s="14"/>
      <c r="GP380" s="228"/>
      <c r="GQ380" s="295"/>
      <c r="GR380" s="295"/>
      <c r="GS380" s="295"/>
      <c r="GT380" s="295"/>
      <c r="GU380" s="295"/>
      <c r="GV380" s="295"/>
      <c r="GW380" s="295"/>
      <c r="GX380" s="295"/>
      <c r="GY380" s="295"/>
      <c r="GZ380" s="147"/>
      <c r="HA380" s="143">
        <f t="shared" ca="1" si="307"/>
        <v>1</v>
      </c>
      <c r="HB380" s="44">
        <f t="shared" ca="1" si="308"/>
        <v>1.1306532663316582E-3</v>
      </c>
      <c r="HC380" s="44">
        <f t="shared" ref="HC380:HC411" ca="1" si="382">IF(BK380&gt;43101,HA380/$HA$535,0)</f>
        <v>2.5125628140703518E-3</v>
      </c>
      <c r="HD380" s="44"/>
      <c r="HE380" s="44"/>
      <c r="HF380" s="44">
        <f t="shared" ca="1" si="333"/>
        <v>3.4090909090909094E-3</v>
      </c>
      <c r="HG380" s="44">
        <f t="shared" ca="1" si="334"/>
        <v>7.575757575757576E-3</v>
      </c>
      <c r="HH380" s="261"/>
      <c r="HI380" s="14" t="str">
        <f t="shared" si="311"/>
        <v>CPECC</v>
      </c>
      <c r="HJ380" s="41">
        <f t="shared" si="312"/>
        <v>43965</v>
      </c>
      <c r="HK380" s="267" t="str">
        <f t="shared" si="313"/>
        <v>A1</v>
      </c>
      <c r="HL380" s="268" t="str">
        <f t="shared" si="314"/>
        <v>0055-P2-GA1-CPC-TRM-00480</v>
      </c>
      <c r="HM380" s="320">
        <v>1</v>
      </c>
      <c r="HN380"/>
      <c r="HO380" s="351" t="str">
        <f t="shared" si="316"/>
        <v>ожидание A1</v>
      </c>
      <c r="HP380" s="351" t="str">
        <f t="shared" si="317"/>
        <v>не выгружено 00</v>
      </c>
      <c r="HQ380" s="351" t="str">
        <f t="shared" si="318"/>
        <v>выгружено A1</v>
      </c>
      <c r="HR380" s="351" t="str">
        <f t="shared" si="319"/>
        <v>ожидание A1</v>
      </c>
      <c r="HS380" s="351" t="b">
        <f t="shared" si="320"/>
        <v>0</v>
      </c>
      <c r="HT380" s="351" t="str">
        <f t="shared" si="321"/>
        <v>ожидание замечаний</v>
      </c>
      <c r="HU380" s="351" t="str">
        <f t="shared" si="322"/>
        <v>0055-P2-GA1-CPC-TRM-00480</v>
      </c>
      <c r="HV380" s="351">
        <f t="shared" si="323"/>
        <v>43965</v>
      </c>
      <c r="HW380" s="351" t="str">
        <f t="shared" si="324"/>
        <v>ожидание A1</v>
      </c>
      <c r="HX380" s="351" t="str">
        <f t="shared" si="325"/>
        <v>ожидание A1</v>
      </c>
      <c r="HY380" s="364"/>
      <c r="HZ380" s="361" t="str">
        <f t="shared" si="326"/>
        <v>выгружено</v>
      </c>
      <c r="IA380" s="361" t="str">
        <f t="shared" si="327"/>
        <v>A1</v>
      </c>
      <c r="IB380" s="361" t="str">
        <f t="shared" si="328"/>
        <v>ожидание замечаний к ревизии</v>
      </c>
      <c r="IC380" s="361" t="str">
        <f t="shared" si="329"/>
        <v>A1</v>
      </c>
      <c r="ID380" s="351" t="str">
        <f t="shared" si="330"/>
        <v>1</v>
      </c>
      <c r="IE380" s="351" t="s">
        <v>894</v>
      </c>
      <c r="IF380" s="356">
        <v>1</v>
      </c>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row>
    <row r="381" spans="1:287" s="27" customFormat="1" ht="15" customHeight="1">
      <c r="A381" s="15"/>
      <c r="B381" s="32"/>
      <c r="C381" s="32"/>
      <c r="D381" s="26"/>
      <c r="E381" s="26"/>
      <c r="F381" s="26"/>
      <c r="G381" s="26"/>
      <c r="H381" s="26"/>
      <c r="I381" s="26"/>
      <c r="J381" s="26"/>
      <c r="K381" s="26"/>
      <c r="L381" s="26"/>
      <c r="M381" s="26"/>
      <c r="N381" s="26"/>
      <c r="O381" s="26"/>
      <c r="P381" s="26"/>
      <c r="Q381" s="26"/>
      <c r="R381" s="26"/>
      <c r="S381" s="26"/>
      <c r="T381" s="26"/>
      <c r="U381" s="26"/>
      <c r="V381" s="26"/>
      <c r="W381" s="32"/>
      <c r="X381" s="32"/>
      <c r="Y381" s="32"/>
      <c r="Z381" s="32"/>
      <c r="AA381" s="32"/>
      <c r="AB381" s="32"/>
      <c r="AC381" s="32"/>
      <c r="AD381" s="26"/>
      <c r="AE381" s="32"/>
      <c r="AF381" s="32"/>
      <c r="AG381" s="32"/>
      <c r="AH381" s="32"/>
      <c r="AI381" s="32"/>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341"/>
      <c r="BK381" s="341"/>
      <c r="BL381" s="163"/>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338"/>
      <c r="CR381" s="338"/>
      <c r="CS381" s="338"/>
      <c r="CT381" s="326"/>
      <c r="CU381" s="219"/>
      <c r="CV381" s="26"/>
      <c r="CW381" s="26"/>
      <c r="CX381" s="26"/>
      <c r="CY381" s="26"/>
      <c r="CZ381" s="26"/>
      <c r="DA381" s="26"/>
      <c r="DB381" s="26"/>
      <c r="DC381" s="26"/>
      <c r="DD381" s="219"/>
      <c r="DE381" s="26"/>
      <c r="DF381" s="26"/>
      <c r="DG381" s="26"/>
      <c r="DH381" s="26"/>
      <c r="DI381" s="26"/>
      <c r="DJ381" s="26"/>
      <c r="DK381" s="26"/>
      <c r="DL381" s="26"/>
      <c r="DM381" s="219"/>
      <c r="DN381" s="26"/>
      <c r="DO381" s="26"/>
      <c r="DP381" s="26"/>
      <c r="DQ381" s="26"/>
      <c r="DR381" s="26"/>
      <c r="DS381" s="26"/>
      <c r="DT381" s="26"/>
      <c r="DU381" s="26"/>
      <c r="DV381" s="229"/>
      <c r="DW381" s="26"/>
      <c r="DX381" s="26"/>
      <c r="DY381" s="26"/>
      <c r="DZ381" s="26"/>
      <c r="EA381" s="26"/>
      <c r="EB381" s="26"/>
      <c r="EC381" s="26"/>
      <c r="ED381" s="26"/>
      <c r="EE381" s="229"/>
      <c r="EF381" s="26"/>
      <c r="EG381" s="26"/>
      <c r="EH381" s="26"/>
      <c r="EI381" s="26"/>
      <c r="EJ381" s="26"/>
      <c r="EK381" s="26"/>
      <c r="EL381" s="26"/>
      <c r="EM381" s="26"/>
      <c r="EN381" s="229"/>
      <c r="EO381" s="26"/>
      <c r="EP381" s="26"/>
      <c r="EQ381" s="26"/>
      <c r="ER381" s="26"/>
      <c r="ES381" s="26"/>
      <c r="ET381" s="26"/>
      <c r="EU381" s="26"/>
      <c r="EV381" s="26"/>
      <c r="EW381" s="229"/>
      <c r="EX381" s="26"/>
      <c r="EY381" s="26"/>
      <c r="EZ381" s="26"/>
      <c r="FA381" s="26"/>
      <c r="FB381" s="26"/>
      <c r="FC381" s="26"/>
      <c r="FD381" s="26"/>
      <c r="FE381" s="26"/>
      <c r="FF381" s="229"/>
      <c r="FG381" s="26"/>
      <c r="FH381" s="26"/>
      <c r="FI381" s="26"/>
      <c r="FJ381" s="26"/>
      <c r="FK381" s="26"/>
      <c r="FL381" s="26"/>
      <c r="FM381" s="26"/>
      <c r="FN381" s="26"/>
      <c r="FO381" s="219"/>
      <c r="FP381" s="26"/>
      <c r="FQ381" s="26"/>
      <c r="FR381" s="26"/>
      <c r="FS381" s="26"/>
      <c r="FT381" s="26"/>
      <c r="FU381" s="26"/>
      <c r="FV381" s="26"/>
      <c r="FW381" s="26"/>
      <c r="FX381" s="219"/>
      <c r="FY381" s="26"/>
      <c r="FZ381" s="26"/>
      <c r="GA381" s="26"/>
      <c r="GB381" s="26"/>
      <c r="GC381" s="26"/>
      <c r="GD381" s="26"/>
      <c r="GE381" s="26"/>
      <c r="GF381" s="26"/>
      <c r="GG381" s="229"/>
      <c r="GH381" s="26"/>
      <c r="GI381" s="26"/>
      <c r="GJ381" s="26"/>
      <c r="GK381" s="26"/>
      <c r="GL381" s="26"/>
      <c r="GM381" s="26"/>
      <c r="GN381" s="26"/>
      <c r="GO381" s="26"/>
      <c r="GP381" s="229"/>
      <c r="GQ381" s="229"/>
      <c r="GR381" s="229"/>
      <c r="GS381" s="229"/>
      <c r="GT381" s="229"/>
      <c r="GU381" s="229"/>
      <c r="GV381" s="229"/>
      <c r="GW381" s="229"/>
      <c r="GX381" s="229"/>
      <c r="GY381" s="229"/>
      <c r="GZ381" s="229"/>
      <c r="HA381" s="143">
        <f t="shared" si="307"/>
        <v>0</v>
      </c>
      <c r="HB381" s="44">
        <f t="shared" si="308"/>
        <v>0</v>
      </c>
      <c r="HC381" s="44">
        <f t="shared" si="382"/>
        <v>0</v>
      </c>
      <c r="HD381" s="44"/>
      <c r="HE381" s="26"/>
      <c r="HF381" s="44">
        <f t="shared" si="333"/>
        <v>0</v>
      </c>
      <c r="HG381" s="44">
        <f t="shared" si="334"/>
        <v>0</v>
      </c>
      <c r="HH381" s="262"/>
      <c r="HI381" s="14" t="str">
        <f t="shared" si="311"/>
        <v>не выпущено</v>
      </c>
      <c r="HJ381" s="41" t="str">
        <f t="shared" si="312"/>
        <v>-</v>
      </c>
      <c r="HK381" s="267" t="str">
        <f t="shared" si="313"/>
        <v>-</v>
      </c>
      <c r="HL381" s="268" t="str">
        <f t="shared" si="314"/>
        <v>-</v>
      </c>
      <c r="HM381" s="320">
        <v>1</v>
      </c>
      <c r="HN381"/>
      <c r="HO381" s="351" t="str">
        <f t="shared" si="316"/>
        <v>---/---</v>
      </c>
      <c r="HP381" s="351" t="str">
        <f t="shared" si="317"/>
        <v>---/---</v>
      </c>
      <c r="HQ381" s="351" t="str">
        <f t="shared" si="318"/>
        <v>---/---</v>
      </c>
      <c r="HR381" s="351" t="str">
        <f t="shared" si="319"/>
        <v>---/---</v>
      </c>
      <c r="HS381" s="351" t="b">
        <f t="shared" si="320"/>
        <v>0</v>
      </c>
      <c r="HT381" s="351" t="str">
        <f t="shared" si="321"/>
        <v>---/---</v>
      </c>
      <c r="HU381" s="351" t="str">
        <f t="shared" si="322"/>
        <v>---/---</v>
      </c>
      <c r="HV381" s="351" t="str">
        <f t="shared" si="323"/>
        <v>---/---</v>
      </c>
      <c r="HW381" s="351" t="str">
        <f t="shared" si="324"/>
        <v>---/---</v>
      </c>
      <c r="HX381" s="351" t="str">
        <f t="shared" si="325"/>
        <v>---/---</v>
      </c>
      <c r="HY381" s="364"/>
      <c r="HZ381" s="361" t="str">
        <f t="shared" si="326"/>
        <v>---/---</v>
      </c>
      <c r="IA381" s="361" t="str">
        <f t="shared" si="327"/>
        <v>---/---</v>
      </c>
      <c r="IB381" s="361" t="str">
        <f t="shared" si="328"/>
        <v>---/---</v>
      </c>
      <c r="IC381" s="361" t="str">
        <f t="shared" si="329"/>
        <v>---/---</v>
      </c>
      <c r="ID381" s="351" t="str">
        <f t="shared" si="330"/>
        <v>---/---</v>
      </c>
      <c r="IE381" s="351" t="s">
        <v>897</v>
      </c>
      <c r="IF381" s="356"/>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row>
    <row r="382" spans="1:287" s="1" customFormat="1" ht="56.45" customHeight="1">
      <c r="A382" s="15"/>
      <c r="B382" s="31" t="s">
        <v>164</v>
      </c>
      <c r="C382" s="31" t="s">
        <v>165</v>
      </c>
      <c r="D382" s="14"/>
      <c r="E382" s="14"/>
      <c r="F382" s="14"/>
      <c r="G382" s="14"/>
      <c r="H382" s="14" t="s">
        <v>723</v>
      </c>
      <c r="I382" s="14" t="s">
        <v>724</v>
      </c>
      <c r="J382" s="14"/>
      <c r="K382" s="14"/>
      <c r="L382" s="14"/>
      <c r="M382" s="14"/>
      <c r="N382" s="14"/>
      <c r="O382" s="14"/>
      <c r="P382" s="14"/>
      <c r="Q382" s="14"/>
      <c r="R382" s="14" t="s">
        <v>216</v>
      </c>
      <c r="S382" s="14" t="s">
        <v>406</v>
      </c>
      <c r="T382" s="14" t="s">
        <v>409</v>
      </c>
      <c r="U382" s="14" t="s">
        <v>166</v>
      </c>
      <c r="V382" s="14"/>
      <c r="W382" s="31"/>
      <c r="X382" s="31"/>
      <c r="Y382" s="31"/>
      <c r="Z382" s="31"/>
      <c r="AA382" s="31"/>
      <c r="AB382" s="31"/>
      <c r="AC382" s="31"/>
      <c r="AD382" s="14"/>
      <c r="AE382" s="31">
        <v>3</v>
      </c>
      <c r="AF382" s="31">
        <v>0</v>
      </c>
      <c r="AG382" s="31" t="s">
        <v>173</v>
      </c>
      <c r="AH382" s="31" t="s">
        <v>164</v>
      </c>
      <c r="AI382" s="31" t="s">
        <v>194</v>
      </c>
      <c r="AJ382" s="14"/>
      <c r="AK382" s="14"/>
      <c r="AL382" s="14" t="s">
        <v>181</v>
      </c>
      <c r="AM382" s="14"/>
      <c r="AN382" s="14" t="s">
        <v>179</v>
      </c>
      <c r="AO382" s="14" t="str">
        <f>CONCATENATE("0055-",B382,"-",C382,"-","4",".",AE382,".",AF382,".",AG382,".",AH382,"-",AL382,".",AN382,"-",AI382)</f>
        <v>0055-CPC-GA1-4.3.0.00.CPC-ATH3.S9-0001</v>
      </c>
      <c r="AP382" s="14" t="str">
        <f>CONCATENATE("0055-",B382,"-",C382,"-","4",".",AE382,".",AF382,".",AG382,".",AH382,"-",AL382,"-",AN382,"-",AI382,"_",BD382,"_",U382)</f>
        <v>0055-CPC-GA1-4.3.0.00.CPC-ATH3-S9-0001_A1_ER</v>
      </c>
      <c r="AQ382" s="21" t="s">
        <v>251</v>
      </c>
      <c r="AR382" s="21" t="s">
        <v>252</v>
      </c>
      <c r="AS382" s="21"/>
      <c r="AT382" s="21"/>
      <c r="AU382" s="21"/>
      <c r="AV382" s="21"/>
      <c r="AW382" s="21" t="s">
        <v>251</v>
      </c>
      <c r="AX382" s="21" t="s">
        <v>252</v>
      </c>
      <c r="AY382" s="14"/>
      <c r="AZ382" s="14" t="s">
        <v>798</v>
      </c>
      <c r="BA382" s="14" t="s">
        <v>600</v>
      </c>
      <c r="BB382" s="14" t="str">
        <f t="shared" si="331"/>
        <v>A1</v>
      </c>
      <c r="BC382" s="14" t="str">
        <f t="shared" si="381"/>
        <v>IFR</v>
      </c>
      <c r="BD382" s="14" t="str">
        <f>BB382</f>
        <v>A1</v>
      </c>
      <c r="BE382" s="14"/>
      <c r="BF382" s="14"/>
      <c r="BG382" s="20"/>
      <c r="BH382" s="14"/>
      <c r="BI382" s="14"/>
      <c r="BJ382" s="336">
        <v>44088</v>
      </c>
      <c r="BK382" s="336">
        <f ca="1">IF(BM382&gt;0,BL382,IF(BJ382&lt;TODAY(),TODAY()+10,BJ382))</f>
        <v>43958</v>
      </c>
      <c r="BL382" s="41">
        <v>43958</v>
      </c>
      <c r="BM382" s="14" t="s">
        <v>904</v>
      </c>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336">
        <f>WORKDAY(BJ382,20)</f>
        <v>44116</v>
      </c>
      <c r="CR382" s="336">
        <f ca="1">IF(BM382&gt;0,WORKDAY(BK382,20),"-")</f>
        <v>43986</v>
      </c>
      <c r="CS382" s="340">
        <v>44030</v>
      </c>
      <c r="CT382" s="325" t="s">
        <v>907</v>
      </c>
      <c r="CU382" s="143">
        <v>1</v>
      </c>
      <c r="CV382" s="41">
        <f>WORKDAY(CQ382,10)</f>
        <v>44130</v>
      </c>
      <c r="CW382" s="41">
        <f ca="1">IF(CT382&gt;0,WORKDAY(CR382,10),"-")</f>
        <v>44000</v>
      </c>
      <c r="CX382" s="14"/>
      <c r="CY382" s="14"/>
      <c r="CZ382" s="41" t="str">
        <f>IF(CY382&gt;0,WORKDAY(CV382,10),"-")</f>
        <v>-</v>
      </c>
      <c r="DA382" s="41" t="str">
        <f>IF(CY382&gt;0,WORKDAY(CW382,10),"-")</f>
        <v>-</v>
      </c>
      <c r="DB382" s="14"/>
      <c r="DC382" s="14"/>
      <c r="DD382" s="143"/>
      <c r="DE382" s="41" t="str">
        <f>IF(DC382&gt;0,WORKDAY(CZ382,10),"-")</f>
        <v>-</v>
      </c>
      <c r="DF382" s="41" t="str">
        <f>IF(DC382&gt;0,WORKDAY(DA382,10),"-")</f>
        <v>-</v>
      </c>
      <c r="DG382" s="14"/>
      <c r="DH382" s="14"/>
      <c r="DI382" s="41" t="str">
        <f>IF(DH382&gt;0,WORKDAY(DE382,10),"-")</f>
        <v>-</v>
      </c>
      <c r="DJ382" s="41" t="str">
        <f>IF(DH382&gt;0,WORKDAY(DF382,10),"-")</f>
        <v>-</v>
      </c>
      <c r="DK382" s="14"/>
      <c r="DL382" s="14"/>
      <c r="DM382" s="143"/>
      <c r="DN382" s="41" t="str">
        <f>IF(DL382&gt;0,WORKDAY(DI382,10),"-")</f>
        <v>-</v>
      </c>
      <c r="DO382" s="41" t="str">
        <f>IF(DL382&gt;0,WORKDAY(DJ382,10),"-")</f>
        <v>-</v>
      </c>
      <c r="DP382" s="14"/>
      <c r="DQ382" s="14"/>
      <c r="DR382" s="41" t="str">
        <f>IF(DQ382&gt;0,WORKDAY(DN382,10),"-")</f>
        <v>-</v>
      </c>
      <c r="DS382" s="41" t="str">
        <f>IF(DQ382&gt;0,WORKDAY(DO382,10),"-")</f>
        <v>-</v>
      </c>
      <c r="DT382" s="14"/>
      <c r="DU382" s="14"/>
      <c r="DV382" s="205"/>
      <c r="DW382" s="41" t="str">
        <f>IF(DU382&gt;0,WORKDAY(DR382,10),"-")</f>
        <v>-</v>
      </c>
      <c r="DX382" s="41" t="str">
        <f>IF(DU382&gt;0,WORKDAY(DS382,10),"-")</f>
        <v>-</v>
      </c>
      <c r="DY382" s="14"/>
      <c r="DZ382" s="14"/>
      <c r="EA382" s="41" t="str">
        <f>IF(DZ382&gt;0,WORKDAY(DW382,10),"-")</f>
        <v>-</v>
      </c>
      <c r="EB382" s="41" t="str">
        <f>IF(DZ382&gt;0,WORKDAY(DX382,10),"-")</f>
        <v>-</v>
      </c>
      <c r="EC382" s="14"/>
      <c r="ED382" s="14"/>
      <c r="EE382" s="205"/>
      <c r="EF382" s="41" t="str">
        <f>IF(ED382&gt;0,WORKDAY(EA382,10),"-")</f>
        <v>-</v>
      </c>
      <c r="EG382" s="41" t="str">
        <f>IF(ED382&gt;0,WORKDAY(EB382,10),"-")</f>
        <v>-</v>
      </c>
      <c r="EH382" s="14"/>
      <c r="EI382" s="14"/>
      <c r="EJ382" s="41" t="str">
        <f>IF(EI382&gt;0,WORKDAY(EF382,10),"-")</f>
        <v>-</v>
      </c>
      <c r="EK382" s="41" t="str">
        <f>IF(EI382&gt;0,WORKDAY(EG382,10),"-")</f>
        <v>-</v>
      </c>
      <c r="EL382" s="14"/>
      <c r="EM382" s="14"/>
      <c r="EN382" s="205"/>
      <c r="EO382" s="41" t="str">
        <f>IF(EM382&gt;0,WORKDAY(EJ382,10),"-")</f>
        <v>-</v>
      </c>
      <c r="EP382" s="41" t="str">
        <f>IF(EM382&gt;0,WORKDAY(EK382,10),"-")</f>
        <v>-</v>
      </c>
      <c r="EQ382" s="14"/>
      <c r="ER382" s="14"/>
      <c r="ES382" s="41" t="str">
        <f>IF(ER382&gt;0,WORKDAY(EO382,10),"-")</f>
        <v>-</v>
      </c>
      <c r="ET382" s="41" t="str">
        <f>IF(ER382&gt;0,WORKDAY(EP382,10),"-")</f>
        <v>-</v>
      </c>
      <c r="EU382" s="14"/>
      <c r="EV382" s="14"/>
      <c r="EW382" s="205"/>
      <c r="EX382" s="41" t="str">
        <f>IF(EV382&gt;0,WORKDAY(ES382,10),"-")</f>
        <v>-</v>
      </c>
      <c r="EY382" s="41" t="str">
        <f>IF(EV382&gt;0,WORKDAY(ET382,10),"-")</f>
        <v>-</v>
      </c>
      <c r="EZ382" s="14"/>
      <c r="FA382" s="14"/>
      <c r="FB382" s="41" t="str">
        <f>IF(FA382&gt;0,WORKDAY(EX382,10),"-")</f>
        <v>-</v>
      </c>
      <c r="FC382" s="41" t="str">
        <f>IF(FA382&gt;0,WORKDAY(EY382,10),"-")</f>
        <v>-</v>
      </c>
      <c r="FD382" s="14"/>
      <c r="FE382" s="14"/>
      <c r="FF382" s="295"/>
      <c r="FG382" s="41">
        <v>43542</v>
      </c>
      <c r="FH382" s="41">
        <f ca="1">IF(BK382&gt;0,IF(DH382&gt;0,WORKDAY(DG382,20),IF(CY382&gt;0,WORKDAY(CX382,30),IF(CT382&gt;0,WORKDAY(CS382,40),FG382))),"-")</f>
        <v>44085</v>
      </c>
      <c r="FI382" s="14"/>
      <c r="FJ382" s="14"/>
      <c r="FK382" s="41" t="str">
        <f>IF(FJ382&gt;0,WORKDAY(FG382,10),"-")</f>
        <v>-</v>
      </c>
      <c r="FL382" s="41" t="str">
        <f>IF(FJ382&gt;0,WORKDAY(FH382,10),"-")</f>
        <v>-</v>
      </c>
      <c r="FM382" s="14"/>
      <c r="FN382" s="14"/>
      <c r="FO382" s="143"/>
      <c r="FP382" s="41">
        <v>43542</v>
      </c>
      <c r="FQ382" s="41" t="str">
        <f>IF(BT382&gt;0,IF(DQ382&gt;0,WORKDAY(DP382,20),IF(DH382&gt;0,WORKDAY(DG382,30),IF(DC382&gt;0,WORKDAY(DB382,40),FP382))),"-")</f>
        <v>-</v>
      </c>
      <c r="FR382" s="14"/>
      <c r="FS382" s="14"/>
      <c r="FT382" s="41" t="str">
        <f>IF(FS382&gt;0,WORKDAY(FP382,10),"-")</f>
        <v>-</v>
      </c>
      <c r="FU382" s="41" t="str">
        <f>IF(FS382&gt;0,WORKDAY(FQ382,10),"-")</f>
        <v>-</v>
      </c>
      <c r="FV382" s="14"/>
      <c r="FW382" s="14"/>
      <c r="FX382" s="143"/>
      <c r="FY382" s="41">
        <v>43542</v>
      </c>
      <c r="FZ382" s="41" t="str">
        <f>IF(CC382&gt;0,IF(DZ382&gt;0,WORKDAY(DY382,20),IF(DQ382&gt;0,WORKDAY(DP382,30),IF(DL382&gt;0,WORKDAY(DK382,40),FY382))),"-")</f>
        <v>-</v>
      </c>
      <c r="GA382" s="14"/>
      <c r="GB382" s="14"/>
      <c r="GC382" s="41" t="str">
        <f>IF(GB382&gt;0,WORKDAY(FY382,10),"-")</f>
        <v>-</v>
      </c>
      <c r="GD382" s="41" t="str">
        <f>IF(GB382&gt;0,WORKDAY(FZ382,10),"-")</f>
        <v>-</v>
      </c>
      <c r="GE382" s="14"/>
      <c r="GF382" s="14"/>
      <c r="GG382" s="205"/>
      <c r="GH382" s="41"/>
      <c r="GI382" s="41"/>
      <c r="GJ382" s="14"/>
      <c r="GK382" s="14"/>
      <c r="GL382" s="41" t="str">
        <f>IF(GK382&gt;0,WORKDAY(GH382,10),"-")</f>
        <v>-</v>
      </c>
      <c r="GM382" s="41" t="str">
        <f>IF(GK382&gt;0,WORKDAY(GI382,10),"-")</f>
        <v>-</v>
      </c>
      <c r="GN382" s="14"/>
      <c r="GO382" s="14"/>
      <c r="GP382" s="228"/>
      <c r="GQ382" s="295"/>
      <c r="GR382" s="295"/>
      <c r="GS382" s="295"/>
      <c r="GT382" s="295"/>
      <c r="GU382" s="295"/>
      <c r="GV382" s="295"/>
      <c r="GW382" s="295"/>
      <c r="GX382" s="295"/>
      <c r="GY382" s="295"/>
      <c r="GZ382" s="147"/>
      <c r="HA382" s="143">
        <f t="shared" ca="1" si="307"/>
        <v>1</v>
      </c>
      <c r="HB382" s="44">
        <f t="shared" ca="1" si="308"/>
        <v>1.3819095477386936E-3</v>
      </c>
      <c r="HC382" s="44">
        <f t="shared" ca="1" si="382"/>
        <v>2.5125628140703518E-3</v>
      </c>
      <c r="HD382" s="44"/>
      <c r="HE382" s="44"/>
      <c r="HF382" s="44">
        <f t="shared" ca="1" si="333"/>
        <v>4.1666666666666675E-3</v>
      </c>
      <c r="HG382" s="44">
        <f t="shared" ca="1" si="334"/>
        <v>7.575757575757576E-3</v>
      </c>
      <c r="HH382" s="261"/>
      <c r="HI382" s="14" t="str">
        <f t="shared" si="311"/>
        <v>GA</v>
      </c>
      <c r="HJ382" s="41">
        <f t="shared" si="312"/>
        <v>43958</v>
      </c>
      <c r="HK382" s="267" t="str">
        <f t="shared" si="313"/>
        <v>A1</v>
      </c>
      <c r="HL382" s="268" t="str">
        <f t="shared" si="314"/>
        <v>0055-P2-GA1-CPC-TRM-00526</v>
      </c>
      <c r="HM382" s="320">
        <v>1</v>
      </c>
      <c r="HN382"/>
      <c r="HO382" s="351">
        <f t="shared" si="316"/>
        <v>1</v>
      </c>
      <c r="HP382" s="351" t="str">
        <f t="shared" si="317"/>
        <v>не выгружено 00</v>
      </c>
      <c r="HQ382" s="351" t="str">
        <f t="shared" si="318"/>
        <v>выгружено A1</v>
      </c>
      <c r="HR382" s="351">
        <f t="shared" si="319"/>
        <v>1</v>
      </c>
      <c r="HS382" s="351" t="b">
        <f t="shared" si="320"/>
        <v>0</v>
      </c>
      <c r="HT382" s="351" t="str">
        <f t="shared" si="321"/>
        <v>Выпустить в 00</v>
      </c>
      <c r="HU382" s="351" t="str">
        <f t="shared" si="322"/>
        <v>0055-P2-CPC-GA1-TRM-00408</v>
      </c>
      <c r="HV382" s="351">
        <f t="shared" si="323"/>
        <v>43958</v>
      </c>
      <c r="HW382" s="351" t="str">
        <f t="shared" si="324"/>
        <v>0055-P2-CPC-GA1-TRM-00408</v>
      </c>
      <c r="HX382" s="351">
        <f t="shared" si="325"/>
        <v>44030</v>
      </c>
      <c r="HY382" s="364"/>
      <c r="HZ382" s="361" t="str">
        <f t="shared" si="326"/>
        <v>выгружено</v>
      </c>
      <c r="IA382" s="361" t="str">
        <f t="shared" si="327"/>
        <v>A1</v>
      </c>
      <c r="IB382" s="361">
        <f t="shared" si="328"/>
        <v>1</v>
      </c>
      <c r="IC382" s="361">
        <f t="shared" si="329"/>
        <v>1</v>
      </c>
      <c r="ID382" s="351" t="str">
        <f t="shared" si="330"/>
        <v>1</v>
      </c>
      <c r="IE382" s="351" t="s">
        <v>896</v>
      </c>
      <c r="IF382" s="356">
        <v>1</v>
      </c>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row>
    <row r="383" spans="1:287" s="1" customFormat="1" ht="56.45" customHeight="1">
      <c r="A383" s="15"/>
      <c r="B383" s="31" t="s">
        <v>164</v>
      </c>
      <c r="C383" s="31" t="s">
        <v>165</v>
      </c>
      <c r="D383" s="14"/>
      <c r="E383" s="14"/>
      <c r="F383" s="14"/>
      <c r="G383" s="14"/>
      <c r="H383" s="14" t="s">
        <v>723</v>
      </c>
      <c r="I383" s="14" t="s">
        <v>724</v>
      </c>
      <c r="J383" s="14"/>
      <c r="K383" s="14"/>
      <c r="L383" s="14"/>
      <c r="M383" s="14"/>
      <c r="N383" s="14"/>
      <c r="O383" s="14"/>
      <c r="P383" s="14"/>
      <c r="Q383" s="14"/>
      <c r="R383" s="14" t="s">
        <v>210</v>
      </c>
      <c r="S383" s="14" t="s">
        <v>406</v>
      </c>
      <c r="T383" s="14" t="s">
        <v>409</v>
      </c>
      <c r="U383" s="14" t="s">
        <v>166</v>
      </c>
      <c r="V383" s="14"/>
      <c r="W383" s="31"/>
      <c r="X383" s="31"/>
      <c r="Y383" s="31"/>
      <c r="Z383" s="31"/>
      <c r="AA383" s="31"/>
      <c r="AB383" s="31"/>
      <c r="AC383" s="31"/>
      <c r="AD383" s="14"/>
      <c r="AE383" s="31">
        <v>3</v>
      </c>
      <c r="AF383" s="31">
        <v>0</v>
      </c>
      <c r="AG383" s="31" t="s">
        <v>173</v>
      </c>
      <c r="AH383" s="31" t="s">
        <v>164</v>
      </c>
      <c r="AI383" s="31" t="s">
        <v>194</v>
      </c>
      <c r="AJ383" s="14"/>
      <c r="AK383" s="14"/>
      <c r="AL383" s="14" t="s">
        <v>129</v>
      </c>
      <c r="AM383" s="14"/>
      <c r="AN383" s="14" t="s">
        <v>179</v>
      </c>
      <c r="AO383" s="14" t="str">
        <f>CONCATENATE("0055-",B383,"-",C383,"-","4",".",AE383,".",AF383,".",AG383,".",AH383,"-",AL383,".",AN383,"-",AI383)</f>
        <v>0055-CPC-GA1-4.3.0.00.CPC-PS.S9-0001</v>
      </c>
      <c r="AP383" s="14" t="str">
        <f>CONCATENATE("0055-",B383,"-",C383,"-","4",".",AE383,".",AF383,".",AG383,".",AH383,"-",AL383,"-",AN383,"-",AI383,"_",BD383,"_",U383)</f>
        <v>0055-CPC-GA1-4.3.0.00.CPC-PS-S9-0001_A1_ER</v>
      </c>
      <c r="AQ383" s="21" t="s">
        <v>620</v>
      </c>
      <c r="AR383" s="21" t="s">
        <v>671</v>
      </c>
      <c r="AS383" s="21"/>
      <c r="AT383" s="21"/>
      <c r="AU383" s="21"/>
      <c r="AV383" s="21"/>
      <c r="AW383" s="21" t="s">
        <v>620</v>
      </c>
      <c r="AX383" s="21" t="s">
        <v>621</v>
      </c>
      <c r="AY383" s="14"/>
      <c r="AZ383" s="14" t="s">
        <v>798</v>
      </c>
      <c r="BA383" s="14" t="s">
        <v>600</v>
      </c>
      <c r="BB383" s="14" t="str">
        <f t="shared" si="331"/>
        <v>A1</v>
      </c>
      <c r="BC383" s="14" t="str">
        <f t="shared" si="381"/>
        <v>IFR</v>
      </c>
      <c r="BD383" s="14" t="str">
        <f>BB383</f>
        <v>A1</v>
      </c>
      <c r="BE383" s="14"/>
      <c r="BF383" s="14"/>
      <c r="BG383" s="20"/>
      <c r="BH383" s="14"/>
      <c r="BI383" s="14"/>
      <c r="BJ383" s="336">
        <v>44088</v>
      </c>
      <c r="BK383" s="336">
        <f ca="1">IF(BM383&gt;0,BL383,IF(BJ383&lt;TODAY(),TODAY()+10,BJ383))</f>
        <v>43978</v>
      </c>
      <c r="BL383" s="41">
        <v>43978</v>
      </c>
      <c r="BM383" s="14" t="s">
        <v>797</v>
      </c>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336">
        <f>WORKDAY(BJ383,20)</f>
        <v>44116</v>
      </c>
      <c r="CR383" s="336">
        <f ca="1">IF(BM383&gt;0,WORKDAY(BK383,20),"-")</f>
        <v>44006</v>
      </c>
      <c r="CS383" s="340">
        <v>43991</v>
      </c>
      <c r="CT383" s="325" t="s">
        <v>876</v>
      </c>
      <c r="CU383" s="143">
        <v>1</v>
      </c>
      <c r="CV383" s="41">
        <f>WORKDAY(CQ383,10)</f>
        <v>44130</v>
      </c>
      <c r="CW383" s="41">
        <f ca="1">IF(CT383&gt;0,WORKDAY(CR383,10),"-")</f>
        <v>44020</v>
      </c>
      <c r="CX383" s="14"/>
      <c r="CY383" s="14"/>
      <c r="CZ383" s="41" t="str">
        <f>IF(CY383&gt;0,WORKDAY(CV383,10),"-")</f>
        <v>-</v>
      </c>
      <c r="DA383" s="41" t="str">
        <f>IF(CY383&gt;0,WORKDAY(CW383,10),"-")</f>
        <v>-</v>
      </c>
      <c r="DB383" s="14"/>
      <c r="DC383" s="14"/>
      <c r="DD383" s="143"/>
      <c r="DE383" s="41" t="str">
        <f>IF(DC383&gt;0,WORKDAY(CZ383,10),"-")</f>
        <v>-</v>
      </c>
      <c r="DF383" s="41" t="str">
        <f>IF(DC383&gt;0,WORKDAY(DA383,10),"-")</f>
        <v>-</v>
      </c>
      <c r="DG383" s="14"/>
      <c r="DH383" s="14"/>
      <c r="DI383" s="41" t="str">
        <f>IF(DH383&gt;0,WORKDAY(DE383,10),"-")</f>
        <v>-</v>
      </c>
      <c r="DJ383" s="41" t="str">
        <f>IF(DH383&gt;0,WORKDAY(DF383,10),"-")</f>
        <v>-</v>
      </c>
      <c r="DK383" s="14"/>
      <c r="DL383" s="14"/>
      <c r="DM383" s="143"/>
      <c r="DN383" s="41" t="str">
        <f>IF(DL383&gt;0,WORKDAY(DI383,10),"-")</f>
        <v>-</v>
      </c>
      <c r="DO383" s="41" t="str">
        <f>IF(DL383&gt;0,WORKDAY(DJ383,10),"-")</f>
        <v>-</v>
      </c>
      <c r="DP383" s="14"/>
      <c r="DQ383" s="14"/>
      <c r="DR383" s="41" t="str">
        <f>IF(DQ383&gt;0,WORKDAY(DN383,10),"-")</f>
        <v>-</v>
      </c>
      <c r="DS383" s="41" t="str">
        <f>IF(DQ383&gt;0,WORKDAY(DO383,10),"-")</f>
        <v>-</v>
      </c>
      <c r="DT383" s="14"/>
      <c r="DU383" s="14"/>
      <c r="DV383" s="205"/>
      <c r="DW383" s="41" t="str">
        <f>IF(DU383&gt;0,WORKDAY(DR383,10),"-")</f>
        <v>-</v>
      </c>
      <c r="DX383" s="41" t="str">
        <f>IF(DU383&gt;0,WORKDAY(DS383,10),"-")</f>
        <v>-</v>
      </c>
      <c r="DY383" s="14"/>
      <c r="DZ383" s="14"/>
      <c r="EA383" s="41" t="str">
        <f>IF(DZ383&gt;0,WORKDAY(DW383,10),"-")</f>
        <v>-</v>
      </c>
      <c r="EB383" s="41" t="str">
        <f>IF(DZ383&gt;0,WORKDAY(DX383,10),"-")</f>
        <v>-</v>
      </c>
      <c r="EC383" s="14"/>
      <c r="ED383" s="14"/>
      <c r="EE383" s="205"/>
      <c r="EF383" s="41" t="str">
        <f>IF(ED383&gt;0,WORKDAY(EA383,10),"-")</f>
        <v>-</v>
      </c>
      <c r="EG383" s="41" t="str">
        <f>IF(ED383&gt;0,WORKDAY(EB383,10),"-")</f>
        <v>-</v>
      </c>
      <c r="EH383" s="14"/>
      <c r="EI383" s="14"/>
      <c r="EJ383" s="41" t="str">
        <f>IF(EI383&gt;0,WORKDAY(EF383,10),"-")</f>
        <v>-</v>
      </c>
      <c r="EK383" s="41" t="str">
        <f>IF(EI383&gt;0,WORKDAY(EG383,10),"-")</f>
        <v>-</v>
      </c>
      <c r="EL383" s="14"/>
      <c r="EM383" s="14"/>
      <c r="EN383" s="205"/>
      <c r="EO383" s="41" t="str">
        <f>IF(EM383&gt;0,WORKDAY(EJ383,10),"-")</f>
        <v>-</v>
      </c>
      <c r="EP383" s="41" t="str">
        <f>IF(EM383&gt;0,WORKDAY(EK383,10),"-")</f>
        <v>-</v>
      </c>
      <c r="EQ383" s="14"/>
      <c r="ER383" s="14"/>
      <c r="ES383" s="41" t="str">
        <f>IF(ER383&gt;0,WORKDAY(EO383,10),"-")</f>
        <v>-</v>
      </c>
      <c r="ET383" s="41" t="str">
        <f>IF(ER383&gt;0,WORKDAY(EP383,10),"-")</f>
        <v>-</v>
      </c>
      <c r="EU383" s="14"/>
      <c r="EV383" s="14"/>
      <c r="EW383" s="205"/>
      <c r="EX383" s="41" t="str">
        <f>IF(EV383&gt;0,WORKDAY(ES383,10),"-")</f>
        <v>-</v>
      </c>
      <c r="EY383" s="41" t="str">
        <f>IF(EV383&gt;0,WORKDAY(ET383,10),"-")</f>
        <v>-</v>
      </c>
      <c r="EZ383" s="14"/>
      <c r="FA383" s="14"/>
      <c r="FB383" s="41" t="str">
        <f>IF(FA383&gt;0,WORKDAY(EX383,10),"-")</f>
        <v>-</v>
      </c>
      <c r="FC383" s="41" t="str">
        <f>IF(FA383&gt;0,WORKDAY(EY383,10),"-")</f>
        <v>-</v>
      </c>
      <c r="FD383" s="14"/>
      <c r="FE383" s="14"/>
      <c r="FF383" s="295"/>
      <c r="FG383" s="41">
        <v>43622</v>
      </c>
      <c r="FH383" s="41">
        <f ca="1">IF(BK383&gt;0,IF(DH383&gt;0,WORKDAY(DG383,20),IF(CY383&gt;0,WORKDAY(CX383,30),IF(CT383&gt;0,WORKDAY(CS383,40),FG383))),"-")</f>
        <v>44047</v>
      </c>
      <c r="FI383" s="14"/>
      <c r="FJ383" s="14"/>
      <c r="FK383" s="41" t="str">
        <f>IF(FJ383&gt;0,WORKDAY(FG383,10),"-")</f>
        <v>-</v>
      </c>
      <c r="FL383" s="41" t="str">
        <f>IF(FJ383&gt;0,WORKDAY(FH383,10),"-")</f>
        <v>-</v>
      </c>
      <c r="FM383" s="14"/>
      <c r="FN383" s="14"/>
      <c r="FO383" s="143"/>
      <c r="FP383" s="41">
        <v>43622</v>
      </c>
      <c r="FQ383" s="41" t="str">
        <f>IF(BT383&gt;0,IF(DQ383&gt;0,WORKDAY(DP383,20),IF(DH383&gt;0,WORKDAY(DG383,30),IF(DC383&gt;0,WORKDAY(DB383,40),FP383))),"-")</f>
        <v>-</v>
      </c>
      <c r="FR383" s="14"/>
      <c r="FS383" s="14"/>
      <c r="FT383" s="41" t="str">
        <f>IF(FS383&gt;0,WORKDAY(FP383,10),"-")</f>
        <v>-</v>
      </c>
      <c r="FU383" s="41" t="str">
        <f>IF(FS383&gt;0,WORKDAY(FQ383,10),"-")</f>
        <v>-</v>
      </c>
      <c r="FV383" s="14"/>
      <c r="FW383" s="14"/>
      <c r="FX383" s="143"/>
      <c r="FY383" s="41">
        <v>43622</v>
      </c>
      <c r="FZ383" s="41" t="str">
        <f>IF(CC383&gt;0,IF(DZ383&gt;0,WORKDAY(DY383,20),IF(DQ383&gt;0,WORKDAY(DP383,30),IF(DL383&gt;0,WORKDAY(DK383,40),FY383))),"-")</f>
        <v>-</v>
      </c>
      <c r="GA383" s="14"/>
      <c r="GB383" s="14"/>
      <c r="GC383" s="41" t="str">
        <f>IF(GB383&gt;0,WORKDAY(FY383,10),"-")</f>
        <v>-</v>
      </c>
      <c r="GD383" s="41" t="str">
        <f>IF(GB383&gt;0,WORKDAY(FZ383,10),"-")</f>
        <v>-</v>
      </c>
      <c r="GE383" s="14"/>
      <c r="GF383" s="14"/>
      <c r="GG383" s="205"/>
      <c r="GH383" s="41"/>
      <c r="GI383" s="41"/>
      <c r="GJ383" s="14"/>
      <c r="GK383" s="14"/>
      <c r="GL383" s="41" t="str">
        <f>IF(GK383&gt;0,WORKDAY(GH383,10),"-")</f>
        <v>-</v>
      </c>
      <c r="GM383" s="41" t="str">
        <f>IF(GK383&gt;0,WORKDAY(GI383,10),"-")</f>
        <v>-</v>
      </c>
      <c r="GN383" s="14"/>
      <c r="GO383" s="14"/>
      <c r="GP383" s="228"/>
      <c r="GQ383" s="295"/>
      <c r="GR383" s="295"/>
      <c r="GS383" s="295"/>
      <c r="GT383" s="295"/>
      <c r="GU383" s="295"/>
      <c r="GV383" s="295"/>
      <c r="GW383" s="295"/>
      <c r="GX383" s="295"/>
      <c r="GY383" s="295"/>
      <c r="GZ383" s="147"/>
      <c r="HA383" s="143">
        <f t="shared" ca="1" si="307"/>
        <v>1</v>
      </c>
      <c r="HB383" s="44">
        <f t="shared" ca="1" si="308"/>
        <v>1.3819095477386936E-3</v>
      </c>
      <c r="HC383" s="44">
        <f t="shared" ca="1" si="382"/>
        <v>2.5125628140703518E-3</v>
      </c>
      <c r="HD383" s="44"/>
      <c r="HE383" s="44"/>
      <c r="HF383" s="44">
        <f t="shared" ca="1" si="333"/>
        <v>4.1666666666666675E-3</v>
      </c>
      <c r="HG383" s="44">
        <f t="shared" ca="1" si="334"/>
        <v>7.575757575757576E-3</v>
      </c>
      <c r="HH383" s="261"/>
      <c r="HI383" s="14" t="str">
        <f t="shared" si="311"/>
        <v>GA</v>
      </c>
      <c r="HJ383" s="41">
        <f t="shared" si="312"/>
        <v>43978</v>
      </c>
      <c r="HK383" s="267" t="str">
        <f t="shared" si="313"/>
        <v>A1</v>
      </c>
      <c r="HL383" s="268" t="str">
        <f t="shared" si="314"/>
        <v>0055-P2-GA1-CPC-TRM-00498</v>
      </c>
      <c r="HM383" s="320">
        <v>1</v>
      </c>
      <c r="HN383"/>
      <c r="HO383" s="351">
        <f t="shared" si="316"/>
        <v>1</v>
      </c>
      <c r="HP383" s="351" t="str">
        <f t="shared" si="317"/>
        <v>не выгружено 00</v>
      </c>
      <c r="HQ383" s="351" t="str">
        <f t="shared" si="318"/>
        <v>выгружено A1</v>
      </c>
      <c r="HR383" s="351">
        <f t="shared" si="319"/>
        <v>1</v>
      </c>
      <c r="HS383" s="351" t="b">
        <f t="shared" si="320"/>
        <v>0</v>
      </c>
      <c r="HT383" s="351" t="str">
        <f t="shared" si="321"/>
        <v>Выпустить в 00</v>
      </c>
      <c r="HU383" s="351" t="str">
        <f t="shared" si="322"/>
        <v>0055-P2-CPC-GA1-TRM-00378</v>
      </c>
      <c r="HV383" s="351">
        <f t="shared" si="323"/>
        <v>43978</v>
      </c>
      <c r="HW383" s="351" t="str">
        <f t="shared" si="324"/>
        <v>0055-P2-CPC-GA1-TRM-00378</v>
      </c>
      <c r="HX383" s="351">
        <f t="shared" si="325"/>
        <v>43991</v>
      </c>
      <c r="HY383" s="364"/>
      <c r="HZ383" s="361" t="str">
        <f t="shared" si="326"/>
        <v>выгружено</v>
      </c>
      <c r="IA383" s="361" t="str">
        <f t="shared" si="327"/>
        <v>A1</v>
      </c>
      <c r="IB383" s="361">
        <f t="shared" si="328"/>
        <v>1</v>
      </c>
      <c r="IC383" s="361">
        <f t="shared" si="329"/>
        <v>1</v>
      </c>
      <c r="ID383" s="351" t="str">
        <f t="shared" si="330"/>
        <v>1</v>
      </c>
      <c r="IE383" s="351" t="s">
        <v>894</v>
      </c>
      <c r="IF383" s="356">
        <v>1</v>
      </c>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row>
    <row r="384" spans="1:287" s="1" customFormat="1" ht="42.75" customHeight="1">
      <c r="A384" s="15"/>
      <c r="B384" s="31" t="s">
        <v>164</v>
      </c>
      <c r="C384" s="31" t="s">
        <v>165</v>
      </c>
      <c r="D384" s="14"/>
      <c r="E384" s="14"/>
      <c r="F384" s="14"/>
      <c r="G384" s="14"/>
      <c r="H384" s="14" t="s">
        <v>723</v>
      </c>
      <c r="I384" s="14" t="s">
        <v>724</v>
      </c>
      <c r="J384" s="14"/>
      <c r="K384" s="14"/>
      <c r="L384" s="14"/>
      <c r="M384" s="14"/>
      <c r="N384" s="14"/>
      <c r="O384" s="14"/>
      <c r="P384" s="14"/>
      <c r="Q384" s="14"/>
      <c r="R384" s="14" t="s">
        <v>214</v>
      </c>
      <c r="S384" s="14" t="s">
        <v>403</v>
      </c>
      <c r="T384" s="14" t="s">
        <v>404</v>
      </c>
      <c r="U384" s="14" t="s">
        <v>166</v>
      </c>
      <c r="V384" s="14"/>
      <c r="W384" s="31"/>
      <c r="X384" s="31"/>
      <c r="Y384" s="31"/>
      <c r="Z384" s="31"/>
      <c r="AA384" s="31"/>
      <c r="AB384" s="31"/>
      <c r="AC384" s="31"/>
      <c r="AD384" s="14"/>
      <c r="AE384" s="31">
        <v>3</v>
      </c>
      <c r="AF384" s="31">
        <v>0</v>
      </c>
      <c r="AG384" s="31" t="s">
        <v>173</v>
      </c>
      <c r="AH384" s="31" t="s">
        <v>164</v>
      </c>
      <c r="AI384" s="31" t="s">
        <v>194</v>
      </c>
      <c r="AJ384" s="14"/>
      <c r="AK384" s="14"/>
      <c r="AL384" s="14" t="s">
        <v>132</v>
      </c>
      <c r="AM384" s="14"/>
      <c r="AN384" s="14" t="s">
        <v>179</v>
      </c>
      <c r="AO384" s="14" t="str">
        <f>CONCATENATE("0055-",B384,"-",C384,"-","4",".",AE384,".",AF384,".",AG384,".",AH384,"-",AL384,".",AN384,"-",AI384)</f>
        <v>0055-CPC-GA1-4.3.0.00.CPC-ATH4.S9-0001</v>
      </c>
      <c r="AP384" s="14" t="str">
        <f>CONCATENATE("0055-",B384,"-",C384,"-","4",".",AE384,".",AF384,".",AG384,".",AH384,"-",AL384,"-",AN384,"-",AI384,"_",BD384,"_",U384)</f>
        <v>0055-CPC-GA1-4.3.0.00.CPC-ATH4-S9-0001_00_ER</v>
      </c>
      <c r="AQ384" s="21" t="s">
        <v>250</v>
      </c>
      <c r="AR384" s="21" t="s">
        <v>253</v>
      </c>
      <c r="AS384" s="21"/>
      <c r="AT384" s="21"/>
      <c r="AU384" s="21"/>
      <c r="AV384" s="21"/>
      <c r="AW384" s="21" t="s">
        <v>250</v>
      </c>
      <c r="AX384" s="21" t="s">
        <v>253</v>
      </c>
      <c r="AY384" s="14"/>
      <c r="AZ384" s="14" t="s">
        <v>798</v>
      </c>
      <c r="BA384" s="14" t="s">
        <v>600</v>
      </c>
      <c r="BB384" s="14" t="str">
        <f t="shared" si="331"/>
        <v>00</v>
      </c>
      <c r="BC384" s="14" t="str">
        <f t="shared" si="381"/>
        <v>IFU</v>
      </c>
      <c r="BD384" s="14" t="str">
        <f>BB384</f>
        <v>00</v>
      </c>
      <c r="BE384" s="14"/>
      <c r="BF384" s="14"/>
      <c r="BG384" s="20"/>
      <c r="BH384" s="14"/>
      <c r="BI384" s="14"/>
      <c r="BJ384" s="336">
        <v>44088</v>
      </c>
      <c r="BK384" s="336">
        <f ca="1">IF(BM384&gt;0,BL384,IF(BJ384&lt;TODAY(),TODAY()+10,BJ384))</f>
        <v>43875</v>
      </c>
      <c r="BL384" s="41">
        <v>43875</v>
      </c>
      <c r="BM384" s="14" t="s">
        <v>771</v>
      </c>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336">
        <f>WORKDAY(BJ384,20)</f>
        <v>44116</v>
      </c>
      <c r="CR384" s="336">
        <f ca="1">IF(BM384&gt;0,WORKDAY(BK384,20),"-")</f>
        <v>43903</v>
      </c>
      <c r="CS384" s="336">
        <v>43986</v>
      </c>
      <c r="CT384" s="325" t="s">
        <v>901</v>
      </c>
      <c r="CU384" s="143">
        <v>1</v>
      </c>
      <c r="CV384" s="41">
        <f>WORKDAY(CQ384,10)</f>
        <v>44130</v>
      </c>
      <c r="CW384" s="41">
        <f ca="1">IF(CT384&gt;0,WORKDAY(CR384,10),"-")</f>
        <v>43917</v>
      </c>
      <c r="CX384" s="14"/>
      <c r="CY384" s="14"/>
      <c r="CZ384" s="41" t="str">
        <f>IF(CY384&gt;0,WORKDAY(CV384,10),"-")</f>
        <v>-</v>
      </c>
      <c r="DA384" s="41" t="str">
        <f>IF(CY384&gt;0,WORKDAY(CW384,10),"-")</f>
        <v>-</v>
      </c>
      <c r="DB384" s="14"/>
      <c r="DC384" s="14"/>
      <c r="DD384" s="143"/>
      <c r="DE384" s="41" t="str">
        <f>IF(DC384&gt;0,WORKDAY(CZ384,10),"-")</f>
        <v>-</v>
      </c>
      <c r="DF384" s="41" t="str">
        <f>IF(DC384&gt;0,WORKDAY(DA384,10),"-")</f>
        <v>-</v>
      </c>
      <c r="DG384" s="14"/>
      <c r="DH384" s="14"/>
      <c r="DI384" s="41" t="str">
        <f>IF(DH384&gt;0,WORKDAY(DE384,10),"-")</f>
        <v>-</v>
      </c>
      <c r="DJ384" s="41" t="str">
        <f>IF(DH384&gt;0,WORKDAY(DF384,10),"-")</f>
        <v>-</v>
      </c>
      <c r="DK384" s="14"/>
      <c r="DL384" s="14"/>
      <c r="DM384" s="143"/>
      <c r="DN384" s="41" t="str">
        <f>IF(DL384&gt;0,WORKDAY(DI384,10),"-")</f>
        <v>-</v>
      </c>
      <c r="DO384" s="41" t="str">
        <f>IF(DL384&gt;0,WORKDAY(DJ384,10),"-")</f>
        <v>-</v>
      </c>
      <c r="DP384" s="14"/>
      <c r="DQ384" s="14"/>
      <c r="DR384" s="41" t="str">
        <f>IF(DQ384&gt;0,WORKDAY(DN384,10),"-")</f>
        <v>-</v>
      </c>
      <c r="DS384" s="41" t="str">
        <f>IF(DQ384&gt;0,WORKDAY(DO384,10),"-")</f>
        <v>-</v>
      </c>
      <c r="DT384" s="14"/>
      <c r="DU384" s="14"/>
      <c r="DV384" s="205"/>
      <c r="DW384" s="41" t="str">
        <f>IF(DU384&gt;0,WORKDAY(DR384,10),"-")</f>
        <v>-</v>
      </c>
      <c r="DX384" s="41" t="str">
        <f>IF(DU384&gt;0,WORKDAY(DS384,10),"-")</f>
        <v>-</v>
      </c>
      <c r="DY384" s="14"/>
      <c r="DZ384" s="14"/>
      <c r="EA384" s="41" t="str">
        <f>IF(DZ384&gt;0,WORKDAY(DW384,10),"-")</f>
        <v>-</v>
      </c>
      <c r="EB384" s="41" t="str">
        <f>IF(DZ384&gt;0,WORKDAY(DX384,10),"-")</f>
        <v>-</v>
      </c>
      <c r="EC384" s="14"/>
      <c r="ED384" s="14"/>
      <c r="EE384" s="205"/>
      <c r="EF384" s="41" t="str">
        <f>IF(ED384&gt;0,WORKDAY(EA384,10),"-")</f>
        <v>-</v>
      </c>
      <c r="EG384" s="41" t="str">
        <f>IF(ED384&gt;0,WORKDAY(EB384,10),"-")</f>
        <v>-</v>
      </c>
      <c r="EH384" s="14"/>
      <c r="EI384" s="14"/>
      <c r="EJ384" s="41" t="str">
        <f>IF(EI384&gt;0,WORKDAY(EF384,10),"-")</f>
        <v>-</v>
      </c>
      <c r="EK384" s="41" t="str">
        <f>IF(EI384&gt;0,WORKDAY(EG384,10),"-")</f>
        <v>-</v>
      </c>
      <c r="EL384" s="14"/>
      <c r="EM384" s="14"/>
      <c r="EN384" s="205"/>
      <c r="EO384" s="41" t="str">
        <f>IF(EM384&gt;0,WORKDAY(EJ384,10),"-")</f>
        <v>-</v>
      </c>
      <c r="EP384" s="41" t="str">
        <f>IF(EM384&gt;0,WORKDAY(EK384,10),"-")</f>
        <v>-</v>
      </c>
      <c r="EQ384" s="14"/>
      <c r="ER384" s="14"/>
      <c r="ES384" s="41" t="str">
        <f>IF(ER384&gt;0,WORKDAY(EO384,10),"-")</f>
        <v>-</v>
      </c>
      <c r="ET384" s="41" t="str">
        <f>IF(ER384&gt;0,WORKDAY(EP384,10),"-")</f>
        <v>-</v>
      </c>
      <c r="EU384" s="14"/>
      <c r="EV384" s="14"/>
      <c r="EW384" s="205"/>
      <c r="EX384" s="41" t="str">
        <f>IF(EV384&gt;0,WORKDAY(ES384,10),"-")</f>
        <v>-</v>
      </c>
      <c r="EY384" s="41" t="str">
        <f>IF(EV384&gt;0,WORKDAY(ET384,10),"-")</f>
        <v>-</v>
      </c>
      <c r="EZ384" s="14"/>
      <c r="FA384" s="14"/>
      <c r="FB384" s="41" t="str">
        <f>IF(FA384&gt;0,WORKDAY(EX384,10),"-")</f>
        <v>-</v>
      </c>
      <c r="FC384" s="41" t="str">
        <f>IF(FA384&gt;0,WORKDAY(EY384,10),"-")</f>
        <v>-</v>
      </c>
      <c r="FD384" s="14"/>
      <c r="FE384" s="14"/>
      <c r="FF384" s="295"/>
      <c r="FG384" s="41">
        <v>43613</v>
      </c>
      <c r="FH384" s="41">
        <f ca="1">IF(BK384&gt;0,IF(DH384&gt;0,WORKDAY(DG384,20),IF(CY384&gt;0,WORKDAY(CX384,30),IF(CT384&gt;0,WORKDAY(CS384,40),FG384))),"-")</f>
        <v>44042</v>
      </c>
      <c r="FI384" s="14">
        <v>44077</v>
      </c>
      <c r="FJ384" s="14" t="s">
        <v>923</v>
      </c>
      <c r="FK384" s="41">
        <f>IF(FJ384&gt;0,WORKDAY(FG384,10),"-")</f>
        <v>43627</v>
      </c>
      <c r="FL384" s="41">
        <f ca="1">IF(FJ384&gt;0,WORKDAY(FH384,10),"-")</f>
        <v>44056</v>
      </c>
      <c r="FM384" s="14"/>
      <c r="FN384" s="14"/>
      <c r="FO384" s="143"/>
      <c r="FP384" s="41">
        <v>43613</v>
      </c>
      <c r="FQ384" s="41" t="str">
        <f>IF(BT384&gt;0,IF(DQ384&gt;0,WORKDAY(DP384,20),IF(DH384&gt;0,WORKDAY(DG384,30),IF(DC384&gt;0,WORKDAY(DB384,40),FP384))),"-")</f>
        <v>-</v>
      </c>
      <c r="FR384" s="14"/>
      <c r="FS384" s="14"/>
      <c r="FT384" s="41" t="str">
        <f>IF(FS384&gt;0,WORKDAY(FP384,10),"-")</f>
        <v>-</v>
      </c>
      <c r="FU384" s="41" t="str">
        <f>IF(FS384&gt;0,WORKDAY(FQ384,10),"-")</f>
        <v>-</v>
      </c>
      <c r="FV384" s="14"/>
      <c r="FW384" s="14"/>
      <c r="FX384" s="143"/>
      <c r="FY384" s="41">
        <v>43613</v>
      </c>
      <c r="FZ384" s="41" t="str">
        <f>IF(CC384&gt;0,IF(DZ384&gt;0,WORKDAY(DY384,20),IF(DQ384&gt;0,WORKDAY(DP384,30),IF(DL384&gt;0,WORKDAY(DK384,40),FY384))),"-")</f>
        <v>-</v>
      </c>
      <c r="GA384" s="14"/>
      <c r="GB384" s="14"/>
      <c r="GC384" s="41" t="str">
        <f>IF(GB384&gt;0,WORKDAY(FY384,10),"-")</f>
        <v>-</v>
      </c>
      <c r="GD384" s="41" t="str">
        <f>IF(GB384&gt;0,WORKDAY(FZ384,10),"-")</f>
        <v>-</v>
      </c>
      <c r="GE384" s="14"/>
      <c r="GF384" s="14"/>
      <c r="GG384" s="205"/>
      <c r="GH384" s="41"/>
      <c r="GI384" s="41"/>
      <c r="GJ384" s="14"/>
      <c r="GK384" s="14"/>
      <c r="GL384" s="41" t="str">
        <f>IF(GK384&gt;0,WORKDAY(GH384,10),"-")</f>
        <v>-</v>
      </c>
      <c r="GM384" s="41" t="str">
        <f>IF(GK384&gt;0,WORKDAY(GI384,10),"-")</f>
        <v>-</v>
      </c>
      <c r="GN384" s="14"/>
      <c r="GO384" s="14"/>
      <c r="GP384" s="228"/>
      <c r="GQ384" s="295"/>
      <c r="GR384" s="295"/>
      <c r="GS384" s="295"/>
      <c r="GT384" s="295"/>
      <c r="GU384" s="295"/>
      <c r="GV384" s="295"/>
      <c r="GW384" s="295"/>
      <c r="GX384" s="295"/>
      <c r="GY384" s="295"/>
      <c r="GZ384" s="147"/>
      <c r="HA384" s="143">
        <f t="shared" ca="1" si="307"/>
        <v>1</v>
      </c>
      <c r="HB384" s="44">
        <f t="shared" ca="1" si="308"/>
        <v>2.5125628140703518E-3</v>
      </c>
      <c r="HC384" s="44">
        <f t="shared" ca="1" si="382"/>
        <v>2.5125628140703518E-3</v>
      </c>
      <c r="HD384" s="44"/>
      <c r="HE384" s="44"/>
      <c r="HF384" s="44">
        <f t="shared" ca="1" si="333"/>
        <v>7.575757575757576E-3</v>
      </c>
      <c r="HG384" s="44">
        <f t="shared" ca="1" si="334"/>
        <v>7.575757575757576E-3</v>
      </c>
      <c r="HH384" s="261"/>
      <c r="HI384" s="14" t="str">
        <f t="shared" si="311"/>
        <v>rev. 00</v>
      </c>
      <c r="HJ384" s="41">
        <f t="shared" si="312"/>
        <v>44077</v>
      </c>
      <c r="HK384" s="267" t="str">
        <f t="shared" si="313"/>
        <v>00</v>
      </c>
      <c r="HL384" s="268" t="str">
        <f t="shared" si="314"/>
        <v>0055-P2-CPC-GA1-TRM-00576</v>
      </c>
      <c r="HM384" s="320">
        <v>1</v>
      </c>
      <c r="HN384"/>
      <c r="HO384" s="351">
        <f t="shared" si="316"/>
        <v>1</v>
      </c>
      <c r="HP384" s="351" t="str">
        <f t="shared" si="317"/>
        <v>ожидание 00</v>
      </c>
      <c r="HQ384" s="351" t="str">
        <f t="shared" si="318"/>
        <v>выгружено 00</v>
      </c>
      <c r="HR384" s="351" t="str">
        <f t="shared" si="319"/>
        <v>ожидание 00</v>
      </c>
      <c r="HS384" s="351" t="b">
        <f t="shared" si="320"/>
        <v>0</v>
      </c>
      <c r="HT384" s="351" t="str">
        <f t="shared" si="321"/>
        <v>ожидание замечаний</v>
      </c>
      <c r="HU384" s="351" t="str">
        <f t="shared" si="322"/>
        <v>0055-P2-CPC-GA1-TRM-00371</v>
      </c>
      <c r="HV384" s="351">
        <f t="shared" si="323"/>
        <v>44077</v>
      </c>
      <c r="HW384" s="351" t="str">
        <f t="shared" si="324"/>
        <v>ожидание 00</v>
      </c>
      <c r="HX384" s="351" t="str">
        <f t="shared" si="325"/>
        <v>ожидание 00</v>
      </c>
      <c r="HY384" s="364"/>
      <c r="HZ384" s="361" t="str">
        <f t="shared" si="326"/>
        <v>выгружено</v>
      </c>
      <c r="IA384" s="361" t="str">
        <f t="shared" si="327"/>
        <v>00</v>
      </c>
      <c r="IB384" s="361" t="str">
        <f t="shared" si="328"/>
        <v>ожидание замечаний к ревизии</v>
      </c>
      <c r="IC384" s="361" t="str">
        <f t="shared" si="329"/>
        <v>00</v>
      </c>
      <c r="ID384" s="351" t="str">
        <f t="shared" si="330"/>
        <v>1</v>
      </c>
      <c r="IE384" s="351" t="s">
        <v>894</v>
      </c>
      <c r="IF384" s="356">
        <v>1</v>
      </c>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row>
    <row r="385" spans="1:287" s="27" customFormat="1" ht="15" customHeight="1">
      <c r="A385" s="15"/>
      <c r="B385" s="32"/>
      <c r="C385" s="32"/>
      <c r="D385" s="26"/>
      <c r="E385" s="26"/>
      <c r="F385" s="26"/>
      <c r="G385" s="26"/>
      <c r="H385" s="26"/>
      <c r="I385" s="26"/>
      <c r="J385" s="26"/>
      <c r="K385" s="26"/>
      <c r="L385" s="26"/>
      <c r="M385" s="26"/>
      <c r="N385" s="26"/>
      <c r="O385" s="26"/>
      <c r="P385" s="26"/>
      <c r="Q385" s="26"/>
      <c r="R385" s="26"/>
      <c r="S385" s="26"/>
      <c r="T385" s="26"/>
      <c r="U385" s="26"/>
      <c r="V385" s="26"/>
      <c r="W385" s="32"/>
      <c r="X385" s="32"/>
      <c r="Y385" s="32"/>
      <c r="Z385" s="32"/>
      <c r="AA385" s="32"/>
      <c r="AB385" s="32"/>
      <c r="AC385" s="32"/>
      <c r="AD385" s="26"/>
      <c r="AE385" s="32"/>
      <c r="AF385" s="32"/>
      <c r="AG385" s="32"/>
      <c r="AH385" s="32"/>
      <c r="AI385" s="32"/>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341"/>
      <c r="BK385" s="341"/>
      <c r="BL385" s="163"/>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338"/>
      <c r="CR385" s="338"/>
      <c r="CS385" s="338"/>
      <c r="CT385" s="326"/>
      <c r="CU385" s="219"/>
      <c r="CV385" s="26"/>
      <c r="CW385" s="26"/>
      <c r="CX385" s="26"/>
      <c r="CY385" s="26"/>
      <c r="CZ385" s="26"/>
      <c r="DA385" s="26"/>
      <c r="DB385" s="26"/>
      <c r="DC385" s="26"/>
      <c r="DD385" s="219"/>
      <c r="DE385" s="26"/>
      <c r="DF385" s="26"/>
      <c r="DG385" s="26"/>
      <c r="DH385" s="26"/>
      <c r="DI385" s="26"/>
      <c r="DJ385" s="26"/>
      <c r="DK385" s="26"/>
      <c r="DL385" s="26"/>
      <c r="DM385" s="219"/>
      <c r="DN385" s="26"/>
      <c r="DO385" s="26"/>
      <c r="DP385" s="26"/>
      <c r="DQ385" s="26"/>
      <c r="DR385" s="26"/>
      <c r="DS385" s="26"/>
      <c r="DT385" s="26"/>
      <c r="DU385" s="26"/>
      <c r="DV385" s="229"/>
      <c r="DW385" s="26"/>
      <c r="DX385" s="26"/>
      <c r="DY385" s="26"/>
      <c r="DZ385" s="26"/>
      <c r="EA385" s="26"/>
      <c r="EB385" s="26"/>
      <c r="EC385" s="26"/>
      <c r="ED385" s="26"/>
      <c r="EE385" s="229"/>
      <c r="EF385" s="26"/>
      <c r="EG385" s="26"/>
      <c r="EH385" s="26"/>
      <c r="EI385" s="26"/>
      <c r="EJ385" s="26"/>
      <c r="EK385" s="26"/>
      <c r="EL385" s="26"/>
      <c r="EM385" s="26"/>
      <c r="EN385" s="229"/>
      <c r="EO385" s="26"/>
      <c r="EP385" s="26"/>
      <c r="EQ385" s="26"/>
      <c r="ER385" s="26"/>
      <c r="ES385" s="26"/>
      <c r="ET385" s="26"/>
      <c r="EU385" s="26"/>
      <c r="EV385" s="26"/>
      <c r="EW385" s="229"/>
      <c r="EX385" s="26"/>
      <c r="EY385" s="26"/>
      <c r="EZ385" s="26"/>
      <c r="FA385" s="26"/>
      <c r="FB385" s="26"/>
      <c r="FC385" s="26"/>
      <c r="FD385" s="26"/>
      <c r="FE385" s="26"/>
      <c r="FF385" s="229"/>
      <c r="FG385" s="26"/>
      <c r="FH385" s="26"/>
      <c r="FI385" s="26"/>
      <c r="FJ385" s="26"/>
      <c r="FK385" s="26"/>
      <c r="FL385" s="26"/>
      <c r="FM385" s="26"/>
      <c r="FN385" s="26"/>
      <c r="FO385" s="219"/>
      <c r="FP385" s="26"/>
      <c r="FQ385" s="26"/>
      <c r="FR385" s="26"/>
      <c r="FS385" s="26"/>
      <c r="FT385" s="26"/>
      <c r="FU385" s="26"/>
      <c r="FV385" s="26"/>
      <c r="FW385" s="26"/>
      <c r="FX385" s="219"/>
      <c r="FY385" s="26"/>
      <c r="FZ385" s="26"/>
      <c r="GA385" s="26"/>
      <c r="GB385" s="26"/>
      <c r="GC385" s="26"/>
      <c r="GD385" s="26"/>
      <c r="GE385" s="26"/>
      <c r="GF385" s="26"/>
      <c r="GG385" s="229"/>
      <c r="GH385" s="26"/>
      <c r="GI385" s="26"/>
      <c r="GJ385" s="26"/>
      <c r="GK385" s="26"/>
      <c r="GL385" s="26"/>
      <c r="GM385" s="26"/>
      <c r="GN385" s="26"/>
      <c r="GO385" s="26"/>
      <c r="GP385" s="229"/>
      <c r="GQ385" s="229"/>
      <c r="GR385" s="229"/>
      <c r="GS385" s="229"/>
      <c r="GT385" s="229"/>
      <c r="GU385" s="229"/>
      <c r="GV385" s="229"/>
      <c r="GW385" s="229"/>
      <c r="GX385" s="229"/>
      <c r="GY385" s="229"/>
      <c r="GZ385" s="229"/>
      <c r="HA385" s="143">
        <f t="shared" si="307"/>
        <v>0</v>
      </c>
      <c r="HB385" s="44">
        <f t="shared" si="308"/>
        <v>0</v>
      </c>
      <c r="HC385" s="44">
        <f t="shared" si="382"/>
        <v>0</v>
      </c>
      <c r="HD385" s="44"/>
      <c r="HE385" s="26"/>
      <c r="HF385" s="44">
        <f t="shared" si="333"/>
        <v>0</v>
      </c>
      <c r="HG385" s="44">
        <f t="shared" si="334"/>
        <v>0</v>
      </c>
      <c r="HH385" s="262"/>
      <c r="HI385" s="14" t="str">
        <f t="shared" si="311"/>
        <v>не выпущено</v>
      </c>
      <c r="HJ385" s="41" t="str">
        <f t="shared" si="312"/>
        <v>-</v>
      </c>
      <c r="HK385" s="267" t="str">
        <f t="shared" si="313"/>
        <v>-</v>
      </c>
      <c r="HL385" s="268" t="str">
        <f t="shared" si="314"/>
        <v>-</v>
      </c>
      <c r="HM385" s="320">
        <v>1</v>
      </c>
      <c r="HN385"/>
      <c r="HO385" s="351" t="str">
        <f t="shared" si="316"/>
        <v>---/---</v>
      </c>
      <c r="HP385" s="351" t="str">
        <f t="shared" si="317"/>
        <v>---/---</v>
      </c>
      <c r="HQ385" s="351" t="str">
        <f t="shared" si="318"/>
        <v>---/---</v>
      </c>
      <c r="HR385" s="351" t="str">
        <f t="shared" si="319"/>
        <v>---/---</v>
      </c>
      <c r="HS385" s="351" t="b">
        <f t="shared" si="320"/>
        <v>0</v>
      </c>
      <c r="HT385" s="351" t="str">
        <f t="shared" si="321"/>
        <v>---/---</v>
      </c>
      <c r="HU385" s="351" t="str">
        <f t="shared" si="322"/>
        <v>---/---</v>
      </c>
      <c r="HV385" s="351" t="str">
        <f t="shared" si="323"/>
        <v>---/---</v>
      </c>
      <c r="HW385" s="351" t="str">
        <f t="shared" si="324"/>
        <v>---/---</v>
      </c>
      <c r="HX385" s="351" t="str">
        <f t="shared" si="325"/>
        <v>---/---</v>
      </c>
      <c r="HY385" s="364"/>
      <c r="HZ385" s="361" t="str">
        <f t="shared" si="326"/>
        <v>---/---</v>
      </c>
      <c r="IA385" s="361" t="str">
        <f t="shared" si="327"/>
        <v>---/---</v>
      </c>
      <c r="IB385" s="361" t="str">
        <f t="shared" si="328"/>
        <v>---/---</v>
      </c>
      <c r="IC385" s="361" t="str">
        <f t="shared" si="329"/>
        <v>---/---</v>
      </c>
      <c r="ID385" s="351" t="str">
        <f t="shared" si="330"/>
        <v>---/---</v>
      </c>
      <c r="IE385" s="351" t="s">
        <v>897</v>
      </c>
      <c r="IF385" s="356"/>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row>
    <row r="386" spans="1:287" s="1" customFormat="1" ht="42.75" customHeight="1">
      <c r="A386" s="15"/>
      <c r="B386" s="31" t="s">
        <v>164</v>
      </c>
      <c r="C386" s="31" t="s">
        <v>165</v>
      </c>
      <c r="D386" s="14"/>
      <c r="E386" s="14"/>
      <c r="F386" s="14"/>
      <c r="G386" s="14"/>
      <c r="H386" s="14" t="s">
        <v>723</v>
      </c>
      <c r="I386" s="14" t="s">
        <v>724</v>
      </c>
      <c r="J386" s="14"/>
      <c r="K386" s="14"/>
      <c r="L386" s="14"/>
      <c r="M386" s="14"/>
      <c r="N386" s="14"/>
      <c r="O386" s="14"/>
      <c r="P386" s="14"/>
      <c r="Q386" s="14"/>
      <c r="R386" s="14" t="s">
        <v>210</v>
      </c>
      <c r="S386" s="14" t="s">
        <v>401</v>
      </c>
      <c r="T386" s="14" t="s">
        <v>400</v>
      </c>
      <c r="U386" s="14" t="s">
        <v>166</v>
      </c>
      <c r="V386" s="14"/>
      <c r="W386" s="31"/>
      <c r="X386" s="31"/>
      <c r="Y386" s="31"/>
      <c r="Z386" s="31"/>
      <c r="AA386" s="31"/>
      <c r="AB386" s="31"/>
      <c r="AC386" s="31"/>
      <c r="AD386" s="14"/>
      <c r="AE386" s="31">
        <v>3</v>
      </c>
      <c r="AF386" s="31">
        <v>0</v>
      </c>
      <c r="AG386" s="31" t="s">
        <v>173</v>
      </c>
      <c r="AH386" s="31" t="s">
        <v>164</v>
      </c>
      <c r="AI386" s="31" t="s">
        <v>194</v>
      </c>
      <c r="AJ386" s="14"/>
      <c r="AK386" s="14"/>
      <c r="AL386" s="14" t="s">
        <v>129</v>
      </c>
      <c r="AM386" s="14"/>
      <c r="AN386" s="14" t="s">
        <v>317</v>
      </c>
      <c r="AO386" s="14" t="str">
        <f>CONCATENATE("0055-",B386,"-",C386,"-","4",".",AE386,".",AF386,".",AG386,".",AH386,"-",AL386,".",AN386,"-",AI386)</f>
        <v>0055-CPC-GA1-4.3.0.00.CPC-PS.LC-0001</v>
      </c>
      <c r="AP386" s="14" t="str">
        <f>CONCATENATE("0055-",B386,"-",C386,"-","4",".",AE386,".",AF386,".",AG386,".",AH386,"-",AL386,"-",AN386,"-",AI386,"_",BD386,"_",U386)</f>
        <v>0055-CPC-GA1-4.3.0.00.CPC-PS-LC-0001_A1_ER</v>
      </c>
      <c r="AQ386" s="21" t="s">
        <v>717</v>
      </c>
      <c r="AR386" s="21" t="s">
        <v>320</v>
      </c>
      <c r="AS386" s="21"/>
      <c r="AT386" s="21"/>
      <c r="AU386" s="21"/>
      <c r="AV386" s="21"/>
      <c r="AW386" s="21" t="s">
        <v>717</v>
      </c>
      <c r="AX386" s="21" t="s">
        <v>320</v>
      </c>
      <c r="AY386" s="14"/>
      <c r="AZ386" s="14" t="s">
        <v>798</v>
      </c>
      <c r="BA386" s="14" t="s">
        <v>600</v>
      </c>
      <c r="BB386" s="14" t="str">
        <f t="shared" si="331"/>
        <v>A1</v>
      </c>
      <c r="BC386" s="14" t="str">
        <f t="shared" si="381"/>
        <v>IFR</v>
      </c>
      <c r="BD386" s="14" t="str">
        <f>BB386</f>
        <v>A1</v>
      </c>
      <c r="BE386" s="14"/>
      <c r="BF386" s="14"/>
      <c r="BG386" s="20"/>
      <c r="BH386" s="14"/>
      <c r="BI386" s="14"/>
      <c r="BJ386" s="336">
        <v>44088</v>
      </c>
      <c r="BK386" s="336">
        <f ca="1">IF(BM386&gt;0,BL386,IF(BJ386&lt;TODAY(),TODAY()+10,BJ386))</f>
        <v>44008</v>
      </c>
      <c r="BL386" s="345">
        <v>44008</v>
      </c>
      <c r="BM386" s="14" t="s">
        <v>793</v>
      </c>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336">
        <f>WORKDAY(BJ386,20)</f>
        <v>44116</v>
      </c>
      <c r="CR386" s="336">
        <f ca="1">IF(BM386&gt;0,WORKDAY(BK386,20),"-")</f>
        <v>44036</v>
      </c>
      <c r="CS386" s="336">
        <v>44033</v>
      </c>
      <c r="CT386" s="325" t="s">
        <v>905</v>
      </c>
      <c r="CU386" s="143">
        <v>1</v>
      </c>
      <c r="CV386" s="41">
        <f>WORKDAY(CQ386,10)</f>
        <v>44130</v>
      </c>
      <c r="CW386" s="41">
        <f ca="1">IF(CT386&gt;0,WORKDAY(CR386,10),"-")</f>
        <v>44050</v>
      </c>
      <c r="CX386" s="14"/>
      <c r="CY386" s="14"/>
      <c r="CZ386" s="41" t="str">
        <f>IF(CY386&gt;0,WORKDAY(CV386,10),"-")</f>
        <v>-</v>
      </c>
      <c r="DA386" s="41" t="str">
        <f>IF(CY386&gt;0,WORKDAY(CW386,10),"-")</f>
        <v>-</v>
      </c>
      <c r="DB386" s="14"/>
      <c r="DC386" s="14"/>
      <c r="DD386" s="143"/>
      <c r="DE386" s="41" t="str">
        <f>IF(DC386&gt;0,WORKDAY(CZ386,10),"-")</f>
        <v>-</v>
      </c>
      <c r="DF386" s="41" t="str">
        <f>IF(DC386&gt;0,WORKDAY(DA386,10),"-")</f>
        <v>-</v>
      </c>
      <c r="DG386" s="14"/>
      <c r="DH386" s="14"/>
      <c r="DI386" s="41" t="str">
        <f>IF(DH386&gt;0,WORKDAY(DE386,10),"-")</f>
        <v>-</v>
      </c>
      <c r="DJ386" s="41" t="str">
        <f>IF(DH386&gt;0,WORKDAY(DF386,10),"-")</f>
        <v>-</v>
      </c>
      <c r="DK386" s="14"/>
      <c r="DL386" s="14"/>
      <c r="DM386" s="143"/>
      <c r="DN386" s="41" t="str">
        <f>IF(DL386&gt;0,WORKDAY(DI386,10),"-")</f>
        <v>-</v>
      </c>
      <c r="DO386" s="41" t="str">
        <f>IF(DL386&gt;0,WORKDAY(DJ386,10),"-")</f>
        <v>-</v>
      </c>
      <c r="DP386" s="14"/>
      <c r="DQ386" s="14"/>
      <c r="DR386" s="41" t="str">
        <f>IF(DQ386&gt;0,WORKDAY(DN386,10),"-")</f>
        <v>-</v>
      </c>
      <c r="DS386" s="41" t="str">
        <f>IF(DQ386&gt;0,WORKDAY(DO386,10),"-")</f>
        <v>-</v>
      </c>
      <c r="DT386" s="14"/>
      <c r="DU386" s="14"/>
      <c r="DV386" s="205"/>
      <c r="DW386" s="41" t="str">
        <f>IF(DU386&gt;0,WORKDAY(DR386,10),"-")</f>
        <v>-</v>
      </c>
      <c r="DX386" s="41" t="str">
        <f>IF(DU386&gt;0,WORKDAY(DS386,10),"-")</f>
        <v>-</v>
      </c>
      <c r="DY386" s="14"/>
      <c r="DZ386" s="14"/>
      <c r="EA386" s="41" t="str">
        <f>IF(DZ386&gt;0,WORKDAY(DW386,10),"-")</f>
        <v>-</v>
      </c>
      <c r="EB386" s="41" t="str">
        <f>IF(DZ386&gt;0,WORKDAY(DX386,10),"-")</f>
        <v>-</v>
      </c>
      <c r="EC386" s="14"/>
      <c r="ED386" s="14"/>
      <c r="EE386" s="205"/>
      <c r="EF386" s="41" t="str">
        <f>IF(ED386&gt;0,WORKDAY(EA386,10),"-")</f>
        <v>-</v>
      </c>
      <c r="EG386" s="41" t="str">
        <f>IF(ED386&gt;0,WORKDAY(EB386,10),"-")</f>
        <v>-</v>
      </c>
      <c r="EH386" s="14"/>
      <c r="EI386" s="14"/>
      <c r="EJ386" s="41" t="str">
        <f>IF(EI386&gt;0,WORKDAY(EF386,10),"-")</f>
        <v>-</v>
      </c>
      <c r="EK386" s="41" t="str">
        <f>IF(EI386&gt;0,WORKDAY(EG386,10),"-")</f>
        <v>-</v>
      </c>
      <c r="EL386" s="14"/>
      <c r="EM386" s="14"/>
      <c r="EN386" s="205"/>
      <c r="EO386" s="41" t="str">
        <f>IF(EM386&gt;0,WORKDAY(EJ386,10),"-")</f>
        <v>-</v>
      </c>
      <c r="EP386" s="41" t="str">
        <f>IF(EM386&gt;0,WORKDAY(EK386,10),"-")</f>
        <v>-</v>
      </c>
      <c r="EQ386" s="14"/>
      <c r="ER386" s="14"/>
      <c r="ES386" s="41" t="str">
        <f>IF(ER386&gt;0,WORKDAY(EO386,10),"-")</f>
        <v>-</v>
      </c>
      <c r="ET386" s="41" t="str">
        <f>IF(ER386&gt;0,WORKDAY(EP386,10),"-")</f>
        <v>-</v>
      </c>
      <c r="EU386" s="14"/>
      <c r="EV386" s="14"/>
      <c r="EW386" s="205"/>
      <c r="EX386" s="41" t="str">
        <f>IF(EV386&gt;0,WORKDAY(ES386,10),"-")</f>
        <v>-</v>
      </c>
      <c r="EY386" s="41" t="str">
        <f>IF(EV386&gt;0,WORKDAY(ET386,10),"-")</f>
        <v>-</v>
      </c>
      <c r="EZ386" s="14"/>
      <c r="FA386" s="14"/>
      <c r="FB386" s="41" t="str">
        <f>IF(FA386&gt;0,WORKDAY(EX386,10),"-")</f>
        <v>-</v>
      </c>
      <c r="FC386" s="41" t="str">
        <f>IF(FA386&gt;0,WORKDAY(EY386,10),"-")</f>
        <v>-</v>
      </c>
      <c r="FD386" s="14"/>
      <c r="FE386" s="14"/>
      <c r="FF386" s="295"/>
      <c r="FG386" s="41">
        <v>43693</v>
      </c>
      <c r="FH386" s="41">
        <f ca="1">IF(BK386&gt;0,IF(DH386&gt;0,WORKDAY(DG386,20),IF(CY386&gt;0,WORKDAY(CX386,30),IF(CT386&gt;0,WORKDAY(CS386,40),FG386))),"-")</f>
        <v>44089</v>
      </c>
      <c r="FI386" s="14"/>
      <c r="FJ386" s="14"/>
      <c r="FK386" s="41" t="str">
        <f>IF(FJ386&gt;0,WORKDAY(FG386,10),"-")</f>
        <v>-</v>
      </c>
      <c r="FL386" s="41" t="str">
        <f>IF(FJ386&gt;0,WORKDAY(FH386,10),"-")</f>
        <v>-</v>
      </c>
      <c r="FM386" s="14"/>
      <c r="FN386" s="14"/>
      <c r="FO386" s="143"/>
      <c r="FP386" s="41">
        <v>43693</v>
      </c>
      <c r="FQ386" s="41" t="str">
        <f>IF(BT386&gt;0,IF(DQ386&gt;0,WORKDAY(DP386,20),IF(DH386&gt;0,WORKDAY(DG386,30),IF(DC386&gt;0,WORKDAY(DB386,40),FP386))),"-")</f>
        <v>-</v>
      </c>
      <c r="FR386" s="14"/>
      <c r="FS386" s="14"/>
      <c r="FT386" s="41" t="str">
        <f>IF(FS386&gt;0,WORKDAY(FP386,10),"-")</f>
        <v>-</v>
      </c>
      <c r="FU386" s="41" t="str">
        <f>IF(FS386&gt;0,WORKDAY(FQ386,10),"-")</f>
        <v>-</v>
      </c>
      <c r="FV386" s="14"/>
      <c r="FW386" s="14"/>
      <c r="FX386" s="143"/>
      <c r="FY386" s="41">
        <v>43693</v>
      </c>
      <c r="FZ386" s="41" t="str">
        <f>IF(CC386&gt;0,IF(DZ386&gt;0,WORKDAY(DY386,20),IF(DQ386&gt;0,WORKDAY(DP386,30),IF(DL386&gt;0,WORKDAY(DK386,40),FY386))),"-")</f>
        <v>-</v>
      </c>
      <c r="GA386" s="14"/>
      <c r="GB386" s="14"/>
      <c r="GC386" s="41" t="str">
        <f>IF(GB386&gt;0,WORKDAY(FY386,10),"-")</f>
        <v>-</v>
      </c>
      <c r="GD386" s="41" t="str">
        <f>IF(GB386&gt;0,WORKDAY(FZ386,10),"-")</f>
        <v>-</v>
      </c>
      <c r="GE386" s="14"/>
      <c r="GF386" s="14"/>
      <c r="GG386" s="205"/>
      <c r="GH386" s="41"/>
      <c r="GI386" s="41"/>
      <c r="GJ386" s="14"/>
      <c r="GK386" s="14"/>
      <c r="GL386" s="41" t="str">
        <f>IF(GK386&gt;0,WORKDAY(GH386,10),"-")</f>
        <v>-</v>
      </c>
      <c r="GM386" s="41" t="str">
        <f>IF(GK386&gt;0,WORKDAY(GI386,10),"-")</f>
        <v>-</v>
      </c>
      <c r="GN386" s="14"/>
      <c r="GO386" s="14"/>
      <c r="GP386" s="228"/>
      <c r="GQ386" s="295"/>
      <c r="GR386" s="295"/>
      <c r="GS386" s="295"/>
      <c r="GT386" s="295"/>
      <c r="GU386" s="295"/>
      <c r="GV386" s="295"/>
      <c r="GW386" s="295"/>
      <c r="GX386" s="295"/>
      <c r="GY386" s="295"/>
      <c r="GZ386" s="147"/>
      <c r="HA386" s="143">
        <f t="shared" ca="1" si="307"/>
        <v>1</v>
      </c>
      <c r="HB386" s="44">
        <f t="shared" ca="1" si="308"/>
        <v>1.3819095477386936E-3</v>
      </c>
      <c r="HC386" s="44">
        <f t="shared" ca="1" si="382"/>
        <v>2.5125628140703518E-3</v>
      </c>
      <c r="HD386" s="44"/>
      <c r="HE386" s="44"/>
      <c r="HF386" s="44">
        <f t="shared" ca="1" si="333"/>
        <v>4.1666666666666675E-3</v>
      </c>
      <c r="HG386" s="44">
        <f t="shared" ca="1" si="334"/>
        <v>7.575757575757576E-3</v>
      </c>
      <c r="HH386" s="261"/>
      <c r="HI386" s="14" t="str">
        <f t="shared" si="311"/>
        <v>GA</v>
      </c>
      <c r="HJ386" s="41">
        <f t="shared" si="312"/>
        <v>44008</v>
      </c>
      <c r="HK386" s="267" t="str">
        <f t="shared" si="313"/>
        <v>A1</v>
      </c>
      <c r="HL386" s="268" t="str">
        <f t="shared" si="314"/>
        <v>0055-P2-GA1-CPC-TRM-00485</v>
      </c>
      <c r="HM386" s="320">
        <v>1</v>
      </c>
      <c r="HN386"/>
      <c r="HO386" s="351">
        <f t="shared" si="316"/>
        <v>1</v>
      </c>
      <c r="HP386" s="351" t="str">
        <f t="shared" si="317"/>
        <v>не выгружено 00</v>
      </c>
      <c r="HQ386" s="351" t="str">
        <f t="shared" si="318"/>
        <v>выгружено A1</v>
      </c>
      <c r="HR386" s="351">
        <f t="shared" si="319"/>
        <v>1</v>
      </c>
      <c r="HS386" s="351" t="b">
        <f t="shared" si="320"/>
        <v>0</v>
      </c>
      <c r="HT386" s="351" t="str">
        <f t="shared" si="321"/>
        <v>Выпустить в 00</v>
      </c>
      <c r="HU386" s="351" t="str">
        <f t="shared" si="322"/>
        <v>0055-P2-CPC-GA1-TRM-00409</v>
      </c>
      <c r="HV386" s="351">
        <f t="shared" si="323"/>
        <v>44008</v>
      </c>
      <c r="HW386" s="351" t="str">
        <f t="shared" si="324"/>
        <v>0055-P2-CPC-GA1-TRM-00409</v>
      </c>
      <c r="HX386" s="351">
        <f t="shared" si="325"/>
        <v>44033</v>
      </c>
      <c r="HY386" s="364"/>
      <c r="HZ386" s="361" t="str">
        <f t="shared" si="326"/>
        <v>выгружено</v>
      </c>
      <c r="IA386" s="361" t="str">
        <f t="shared" si="327"/>
        <v>A1</v>
      </c>
      <c r="IB386" s="361">
        <f t="shared" si="328"/>
        <v>1</v>
      </c>
      <c r="IC386" s="361">
        <f t="shared" si="329"/>
        <v>1</v>
      </c>
      <c r="ID386" s="351" t="str">
        <f t="shared" si="330"/>
        <v>1</v>
      </c>
      <c r="IE386" s="351" t="s">
        <v>894</v>
      </c>
      <c r="IF386" s="356">
        <v>1</v>
      </c>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row>
    <row r="387" spans="1:287" s="1" customFormat="1" ht="42.75" customHeight="1">
      <c r="A387" s="15"/>
      <c r="B387" s="31" t="s">
        <v>164</v>
      </c>
      <c r="C387" s="31" t="s">
        <v>165</v>
      </c>
      <c r="D387" s="14"/>
      <c r="E387" s="14"/>
      <c r="F387" s="14"/>
      <c r="G387" s="14"/>
      <c r="H387" s="14" t="s">
        <v>723</v>
      </c>
      <c r="I387" s="14" t="s">
        <v>724</v>
      </c>
      <c r="J387" s="14"/>
      <c r="K387" s="14"/>
      <c r="L387" s="14"/>
      <c r="M387" s="14"/>
      <c r="N387" s="14"/>
      <c r="O387" s="14"/>
      <c r="P387" s="14"/>
      <c r="Q387" s="14"/>
      <c r="R387" s="14" t="s">
        <v>211</v>
      </c>
      <c r="S387" s="14" t="s">
        <v>394</v>
      </c>
      <c r="T387" s="14" t="s">
        <v>407</v>
      </c>
      <c r="U387" s="14" t="s">
        <v>166</v>
      </c>
      <c r="V387" s="14"/>
      <c r="W387" s="31"/>
      <c r="X387" s="31"/>
      <c r="Y387" s="31"/>
      <c r="Z387" s="31"/>
      <c r="AA387" s="31"/>
      <c r="AB387" s="31"/>
      <c r="AC387" s="31"/>
      <c r="AD387" s="14"/>
      <c r="AE387" s="31">
        <v>3</v>
      </c>
      <c r="AF387" s="31">
        <v>0</v>
      </c>
      <c r="AG387" s="31" t="s">
        <v>173</v>
      </c>
      <c r="AH387" s="31" t="s">
        <v>164</v>
      </c>
      <c r="AI387" s="31" t="s">
        <v>194</v>
      </c>
      <c r="AJ387" s="14"/>
      <c r="AK387" s="14"/>
      <c r="AL387" s="14" t="s">
        <v>130</v>
      </c>
      <c r="AM387" s="14"/>
      <c r="AN387" s="14" t="s">
        <v>317</v>
      </c>
      <c r="AO387" s="14" t="str">
        <f>CONCATENATE("0055-",B387,"-",C387,"-","4",".",AE387,".",AF387,".",AG387,".",AH387,"-",AL387,".",AN387,"-",AI387)</f>
        <v>0055-CPC-GA1-4.3.0.00.CPC-ASK1.LC-0001</v>
      </c>
      <c r="AP387" s="14" t="str">
        <f>CONCATENATE("0055-",B387,"-",C387,"-","4",".",AE387,".",AF387,".",AG387,".",AH387,"-",AL387,"-",AN387,"-",AI387,"_",BD387,"_",U387)</f>
        <v>0055-CPC-GA1-4.3.0.00.CPC-ASK1-LC-0001_A1_ER</v>
      </c>
      <c r="AQ387" s="21" t="s">
        <v>318</v>
      </c>
      <c r="AR387" s="21" t="s">
        <v>641</v>
      </c>
      <c r="AS387" s="21"/>
      <c r="AT387" s="21"/>
      <c r="AU387" s="21"/>
      <c r="AV387" s="21"/>
      <c r="AW387" s="21" t="s">
        <v>318</v>
      </c>
      <c r="AX387" s="21" t="s">
        <v>641</v>
      </c>
      <c r="AY387" s="14"/>
      <c r="AZ387" s="14" t="s">
        <v>798</v>
      </c>
      <c r="BA387" s="14" t="s">
        <v>600</v>
      </c>
      <c r="BB387" s="14" t="str">
        <f t="shared" si="331"/>
        <v>A1</v>
      </c>
      <c r="BC387" s="14" t="str">
        <f t="shared" si="381"/>
        <v>IFR</v>
      </c>
      <c r="BD387" s="14" t="str">
        <f>BB387</f>
        <v>A1</v>
      </c>
      <c r="BE387" s="14"/>
      <c r="BF387" s="14"/>
      <c r="BG387" s="20"/>
      <c r="BH387" s="14"/>
      <c r="BI387" s="14"/>
      <c r="BJ387" s="336">
        <v>44088</v>
      </c>
      <c r="BK387" s="336">
        <f ca="1">IF(BM387&gt;0,BL387,IF(BJ387&lt;TODAY(),TODAY()+10,BJ387))</f>
        <v>44008</v>
      </c>
      <c r="BL387" s="41">
        <v>44008</v>
      </c>
      <c r="BM387" s="14" t="s">
        <v>795</v>
      </c>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336">
        <f>WORKDAY(BJ387,20)</f>
        <v>44116</v>
      </c>
      <c r="CR387" s="336">
        <f ca="1">IF(BM387&gt;0,WORKDAY(BK387,20),"-")</f>
        <v>44036</v>
      </c>
      <c r="CS387" s="336"/>
      <c r="CT387" s="325"/>
      <c r="CU387" s="143"/>
      <c r="CV387" s="41">
        <f>WORKDAY(CQ387,10)</f>
        <v>44130</v>
      </c>
      <c r="CW387" s="41" t="str">
        <f>IF(CT387&gt;0,WORKDAY(CR387,10),"-")</f>
        <v>-</v>
      </c>
      <c r="CX387" s="14"/>
      <c r="CY387" s="14"/>
      <c r="CZ387" s="41" t="str">
        <f>IF(CY387&gt;0,WORKDAY(CV387,10),"-")</f>
        <v>-</v>
      </c>
      <c r="DA387" s="41" t="str">
        <f>IF(CY387&gt;0,WORKDAY(CW387,10),"-")</f>
        <v>-</v>
      </c>
      <c r="DB387" s="14"/>
      <c r="DC387" s="14"/>
      <c r="DD387" s="143"/>
      <c r="DE387" s="41" t="str">
        <f>IF(DC387&gt;0,WORKDAY(CZ387,10),"-")</f>
        <v>-</v>
      </c>
      <c r="DF387" s="41" t="str">
        <f>IF(DC387&gt;0,WORKDAY(DA387,10),"-")</f>
        <v>-</v>
      </c>
      <c r="DG387" s="14"/>
      <c r="DH387" s="14"/>
      <c r="DI387" s="41" t="str">
        <f>IF(DH387&gt;0,WORKDAY(DE387,10),"-")</f>
        <v>-</v>
      </c>
      <c r="DJ387" s="41" t="str">
        <f>IF(DH387&gt;0,WORKDAY(DF387,10),"-")</f>
        <v>-</v>
      </c>
      <c r="DK387" s="14"/>
      <c r="DL387" s="14"/>
      <c r="DM387" s="143"/>
      <c r="DN387" s="41" t="str">
        <f>IF(DL387&gt;0,WORKDAY(DI387,10),"-")</f>
        <v>-</v>
      </c>
      <c r="DO387" s="41" t="str">
        <f>IF(DL387&gt;0,WORKDAY(DJ387,10),"-")</f>
        <v>-</v>
      </c>
      <c r="DP387" s="14"/>
      <c r="DQ387" s="14"/>
      <c r="DR387" s="41" t="str">
        <f>IF(DQ387&gt;0,WORKDAY(DN387,10),"-")</f>
        <v>-</v>
      </c>
      <c r="DS387" s="41" t="str">
        <f>IF(DQ387&gt;0,WORKDAY(DO387,10),"-")</f>
        <v>-</v>
      </c>
      <c r="DT387" s="14"/>
      <c r="DU387" s="14"/>
      <c r="DV387" s="205"/>
      <c r="DW387" s="41" t="str">
        <f>IF(DU387&gt;0,WORKDAY(DR387,10),"-")</f>
        <v>-</v>
      </c>
      <c r="DX387" s="41" t="str">
        <f>IF(DU387&gt;0,WORKDAY(DS387,10),"-")</f>
        <v>-</v>
      </c>
      <c r="DY387" s="14"/>
      <c r="DZ387" s="14"/>
      <c r="EA387" s="41" t="str">
        <f>IF(DZ387&gt;0,WORKDAY(DW387,10),"-")</f>
        <v>-</v>
      </c>
      <c r="EB387" s="41" t="str">
        <f>IF(DZ387&gt;0,WORKDAY(DX387,10),"-")</f>
        <v>-</v>
      </c>
      <c r="EC387" s="14"/>
      <c r="ED387" s="14"/>
      <c r="EE387" s="205"/>
      <c r="EF387" s="41" t="str">
        <f>IF(ED387&gt;0,WORKDAY(EA387,10),"-")</f>
        <v>-</v>
      </c>
      <c r="EG387" s="41" t="str">
        <f>IF(ED387&gt;0,WORKDAY(EB387,10),"-")</f>
        <v>-</v>
      </c>
      <c r="EH387" s="14"/>
      <c r="EI387" s="14"/>
      <c r="EJ387" s="41" t="str">
        <f>IF(EI387&gt;0,WORKDAY(EF387,10),"-")</f>
        <v>-</v>
      </c>
      <c r="EK387" s="41" t="str">
        <f>IF(EI387&gt;0,WORKDAY(EG387,10),"-")</f>
        <v>-</v>
      </c>
      <c r="EL387" s="14"/>
      <c r="EM387" s="14"/>
      <c r="EN387" s="205"/>
      <c r="EO387" s="41" t="str">
        <f>IF(EM387&gt;0,WORKDAY(EJ387,10),"-")</f>
        <v>-</v>
      </c>
      <c r="EP387" s="41" t="str">
        <f>IF(EM387&gt;0,WORKDAY(EK387,10),"-")</f>
        <v>-</v>
      </c>
      <c r="EQ387" s="14"/>
      <c r="ER387" s="14"/>
      <c r="ES387" s="41" t="str">
        <f>IF(ER387&gt;0,WORKDAY(EO387,10),"-")</f>
        <v>-</v>
      </c>
      <c r="ET387" s="41" t="str">
        <f>IF(ER387&gt;0,WORKDAY(EP387,10),"-")</f>
        <v>-</v>
      </c>
      <c r="EU387" s="14"/>
      <c r="EV387" s="14"/>
      <c r="EW387" s="205"/>
      <c r="EX387" s="41" t="str">
        <f>IF(EV387&gt;0,WORKDAY(ES387,10),"-")</f>
        <v>-</v>
      </c>
      <c r="EY387" s="41" t="str">
        <f>IF(EV387&gt;0,WORKDAY(ET387,10),"-")</f>
        <v>-</v>
      </c>
      <c r="EZ387" s="14"/>
      <c r="FA387" s="14"/>
      <c r="FB387" s="41" t="str">
        <f>IF(FA387&gt;0,WORKDAY(EX387,10),"-")</f>
        <v>-</v>
      </c>
      <c r="FC387" s="41" t="str">
        <f>IF(FA387&gt;0,WORKDAY(EY387,10),"-")</f>
        <v>-</v>
      </c>
      <c r="FD387" s="14"/>
      <c r="FE387" s="14"/>
      <c r="FF387" s="295"/>
      <c r="FG387" s="41">
        <v>43693</v>
      </c>
      <c r="FH387" s="41">
        <f ca="1">IF(BK387&gt;0,IF(DH387&gt;0,WORKDAY(DG387,20),IF(CY387&gt;0,WORKDAY(CX387,30),IF(CT387&gt;0,WORKDAY(CS387,40),FG387))),"-")</f>
        <v>43693</v>
      </c>
      <c r="FI387" s="14"/>
      <c r="FJ387" s="14"/>
      <c r="FK387" s="41" t="str">
        <f>IF(FJ387&gt;0,WORKDAY(FG387,10),"-")</f>
        <v>-</v>
      </c>
      <c r="FL387" s="41" t="str">
        <f>IF(FJ387&gt;0,WORKDAY(FH387,10),"-")</f>
        <v>-</v>
      </c>
      <c r="FM387" s="14"/>
      <c r="FN387" s="14"/>
      <c r="FO387" s="143"/>
      <c r="FP387" s="41">
        <v>43693</v>
      </c>
      <c r="FQ387" s="41" t="str">
        <f>IF(BT387&gt;0,IF(DQ387&gt;0,WORKDAY(DP387,20),IF(DH387&gt;0,WORKDAY(DG387,30),IF(DC387&gt;0,WORKDAY(DB387,40),FP387))),"-")</f>
        <v>-</v>
      </c>
      <c r="FR387" s="14"/>
      <c r="FS387" s="14"/>
      <c r="FT387" s="41" t="str">
        <f>IF(FS387&gt;0,WORKDAY(FP387,10),"-")</f>
        <v>-</v>
      </c>
      <c r="FU387" s="41" t="str">
        <f>IF(FS387&gt;0,WORKDAY(FQ387,10),"-")</f>
        <v>-</v>
      </c>
      <c r="FV387" s="14"/>
      <c r="FW387" s="14"/>
      <c r="FX387" s="143"/>
      <c r="FY387" s="41">
        <v>43693</v>
      </c>
      <c r="FZ387" s="41" t="str">
        <f>IF(CC387&gt;0,IF(DZ387&gt;0,WORKDAY(DY387,20),IF(DQ387&gt;0,WORKDAY(DP387,30),IF(DL387&gt;0,WORKDAY(DK387,40),FY387))),"-")</f>
        <v>-</v>
      </c>
      <c r="GA387" s="14"/>
      <c r="GB387" s="14"/>
      <c r="GC387" s="41" t="str">
        <f>IF(GB387&gt;0,WORKDAY(FY387,10),"-")</f>
        <v>-</v>
      </c>
      <c r="GD387" s="41" t="str">
        <f>IF(GB387&gt;0,WORKDAY(FZ387,10),"-")</f>
        <v>-</v>
      </c>
      <c r="GE387" s="14"/>
      <c r="GF387" s="14"/>
      <c r="GG387" s="205"/>
      <c r="GH387" s="41"/>
      <c r="GI387" s="41"/>
      <c r="GJ387" s="14"/>
      <c r="GK387" s="14"/>
      <c r="GL387" s="41" t="str">
        <f>IF(GK387&gt;0,WORKDAY(GH387,10),"-")</f>
        <v>-</v>
      </c>
      <c r="GM387" s="41" t="str">
        <f>IF(GK387&gt;0,WORKDAY(GI387,10),"-")</f>
        <v>-</v>
      </c>
      <c r="GN387" s="14"/>
      <c r="GO387" s="14"/>
      <c r="GP387" s="228"/>
      <c r="GQ387" s="295"/>
      <c r="GR387" s="295"/>
      <c r="GS387" s="295"/>
      <c r="GT387" s="295"/>
      <c r="GU387" s="295"/>
      <c r="GV387" s="295"/>
      <c r="GW387" s="295"/>
      <c r="GX387" s="295"/>
      <c r="GY387" s="295"/>
      <c r="GZ387" s="147"/>
      <c r="HA387" s="143">
        <f t="shared" ca="1" si="307"/>
        <v>1</v>
      </c>
      <c r="HB387" s="44">
        <f t="shared" ca="1" si="308"/>
        <v>1.1306532663316582E-3</v>
      </c>
      <c r="HC387" s="44">
        <f t="shared" ca="1" si="382"/>
        <v>2.5125628140703518E-3</v>
      </c>
      <c r="HD387" s="44"/>
      <c r="HE387" s="44"/>
      <c r="HF387" s="44">
        <f t="shared" ca="1" si="333"/>
        <v>3.4090909090909094E-3</v>
      </c>
      <c r="HG387" s="44">
        <f t="shared" ca="1" si="334"/>
        <v>7.575757575757576E-3</v>
      </c>
      <c r="HH387" s="261"/>
      <c r="HI387" s="14" t="str">
        <f t="shared" si="311"/>
        <v>CPECC</v>
      </c>
      <c r="HJ387" s="41">
        <f t="shared" si="312"/>
        <v>44008</v>
      </c>
      <c r="HK387" s="267" t="str">
        <f t="shared" si="313"/>
        <v>A1</v>
      </c>
      <c r="HL387" s="268" t="str">
        <f t="shared" si="314"/>
        <v>0055-P2-GA1-CPC-TRM-00487</v>
      </c>
      <c r="HM387" s="320">
        <v>1</v>
      </c>
      <c r="HN387"/>
      <c r="HO387" s="351" t="str">
        <f t="shared" si="316"/>
        <v>ожидание A1</v>
      </c>
      <c r="HP387" s="351" t="str">
        <f t="shared" si="317"/>
        <v>не выгружено 00</v>
      </c>
      <c r="HQ387" s="351" t="str">
        <f t="shared" si="318"/>
        <v>выгружено A1</v>
      </c>
      <c r="HR387" s="351" t="str">
        <f t="shared" si="319"/>
        <v>ожидание A1</v>
      </c>
      <c r="HS387" s="351" t="b">
        <f t="shared" si="320"/>
        <v>0</v>
      </c>
      <c r="HT387" s="351" t="str">
        <f t="shared" si="321"/>
        <v>ожидание замечаний</v>
      </c>
      <c r="HU387" s="351" t="str">
        <f t="shared" si="322"/>
        <v>0055-P2-GA1-CPC-TRM-00487</v>
      </c>
      <c r="HV387" s="351">
        <f t="shared" si="323"/>
        <v>44008</v>
      </c>
      <c r="HW387" s="351" t="str">
        <f t="shared" si="324"/>
        <v>ожидание A1</v>
      </c>
      <c r="HX387" s="351" t="str">
        <f t="shared" si="325"/>
        <v>ожидание A1</v>
      </c>
      <c r="HY387" s="364"/>
      <c r="HZ387" s="361" t="str">
        <f t="shared" si="326"/>
        <v>выгружено</v>
      </c>
      <c r="IA387" s="361" t="str">
        <f t="shared" si="327"/>
        <v>A1</v>
      </c>
      <c r="IB387" s="361" t="str">
        <f t="shared" si="328"/>
        <v>ожидание замечаний к ревизии</v>
      </c>
      <c r="IC387" s="361" t="str">
        <f t="shared" si="329"/>
        <v>A1</v>
      </c>
      <c r="ID387" s="351" t="str">
        <f t="shared" si="330"/>
        <v>1</v>
      </c>
      <c r="IE387" s="351" t="s">
        <v>894</v>
      </c>
      <c r="IF387" s="356">
        <v>1</v>
      </c>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row>
    <row r="388" spans="1:287" s="1" customFormat="1" ht="42.75" customHeight="1">
      <c r="A388" s="15"/>
      <c r="B388" s="31" t="s">
        <v>164</v>
      </c>
      <c r="C388" s="31" t="s">
        <v>165</v>
      </c>
      <c r="D388" s="14"/>
      <c r="E388" s="14"/>
      <c r="F388" s="14"/>
      <c r="G388" s="14"/>
      <c r="H388" s="14" t="s">
        <v>723</v>
      </c>
      <c r="I388" s="14" t="s">
        <v>724</v>
      </c>
      <c r="J388" s="14"/>
      <c r="K388" s="14"/>
      <c r="L388" s="14"/>
      <c r="M388" s="14"/>
      <c r="N388" s="14"/>
      <c r="O388" s="14"/>
      <c r="P388" s="14"/>
      <c r="Q388" s="14"/>
      <c r="R388" s="14" t="s">
        <v>213</v>
      </c>
      <c r="S388" s="14" t="s">
        <v>402</v>
      </c>
      <c r="T388" s="14" t="s">
        <v>405</v>
      </c>
      <c r="U388" s="14" t="s">
        <v>166</v>
      </c>
      <c r="V388" s="14"/>
      <c r="W388" s="31"/>
      <c r="X388" s="31"/>
      <c r="Y388" s="31"/>
      <c r="Z388" s="31"/>
      <c r="AA388" s="31"/>
      <c r="AB388" s="31"/>
      <c r="AC388" s="31"/>
      <c r="AD388" s="14"/>
      <c r="AE388" s="31">
        <v>3</v>
      </c>
      <c r="AF388" s="31">
        <v>0</v>
      </c>
      <c r="AG388" s="31" t="s">
        <v>173</v>
      </c>
      <c r="AH388" s="31" t="s">
        <v>164</v>
      </c>
      <c r="AI388" s="31" t="s">
        <v>194</v>
      </c>
      <c r="AJ388" s="14"/>
      <c r="AK388" s="14"/>
      <c r="AL388" s="14" t="s">
        <v>131</v>
      </c>
      <c r="AM388" s="14"/>
      <c r="AN388" s="14" t="s">
        <v>317</v>
      </c>
      <c r="AO388" s="14" t="str">
        <f>CONCATENATE("0055-",B388,"-",C388,"-","4",".",AE388,".",AF388,".",AG388,".",AH388,"-",AL388,".",AN388,"-",AI388)</f>
        <v>0055-CPC-GA1-4.3.0.00.CPC-ASK2.LC-0001</v>
      </c>
      <c r="AP388" s="14" t="str">
        <f>CONCATENATE("0055-",B388,"-",C388,"-","4",".",AE388,".",AF388,".",AG388,".",AH388,"-",AL388,"-",AN388,"-",AI388,"_",BD388,"_",U388)</f>
        <v>0055-CPC-GA1-4.3.0.00.CPC-ASK2-LC-0001_A1_ER</v>
      </c>
      <c r="AQ388" s="21" t="s">
        <v>319</v>
      </c>
      <c r="AR388" s="21" t="s">
        <v>321</v>
      </c>
      <c r="AS388" s="21"/>
      <c r="AT388" s="21"/>
      <c r="AU388" s="21"/>
      <c r="AV388" s="21"/>
      <c r="AW388" s="21" t="s">
        <v>319</v>
      </c>
      <c r="AX388" s="21" t="s">
        <v>321</v>
      </c>
      <c r="AY388" s="14"/>
      <c r="AZ388" s="14" t="s">
        <v>798</v>
      </c>
      <c r="BA388" s="14" t="s">
        <v>600</v>
      </c>
      <c r="BB388" s="14" t="str">
        <f t="shared" si="331"/>
        <v>A1</v>
      </c>
      <c r="BC388" s="14" t="str">
        <f t="shared" si="381"/>
        <v>IFR</v>
      </c>
      <c r="BD388" s="14" t="str">
        <f>BB388</f>
        <v>A1</v>
      </c>
      <c r="BE388" s="14"/>
      <c r="BF388" s="14"/>
      <c r="BG388" s="20"/>
      <c r="BH388" s="14"/>
      <c r="BI388" s="14"/>
      <c r="BJ388" s="336">
        <v>44088</v>
      </c>
      <c r="BK388" s="336">
        <f ca="1">IF(BM388&gt;0,BL388,IF(BJ388&lt;TODAY(),TODAY()+10,BJ388))</f>
        <v>43965</v>
      </c>
      <c r="BL388" s="41">
        <v>43965</v>
      </c>
      <c r="BM388" s="14" t="s">
        <v>792</v>
      </c>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336">
        <f>WORKDAY(BJ388,20)</f>
        <v>44116</v>
      </c>
      <c r="CR388" s="336">
        <f ca="1">IF(BM388&gt;0,WORKDAY(BK388,20),"-")</f>
        <v>43993</v>
      </c>
      <c r="CS388" s="336">
        <v>43991</v>
      </c>
      <c r="CT388" s="325" t="s">
        <v>876</v>
      </c>
      <c r="CU388" s="143">
        <v>1</v>
      </c>
      <c r="CV388" s="41">
        <f>WORKDAY(CQ388,10)</f>
        <v>44130</v>
      </c>
      <c r="CW388" s="41">
        <f ca="1">IF(CT388&gt;0,WORKDAY(CR388,10),"-")</f>
        <v>44007</v>
      </c>
      <c r="CX388" s="14"/>
      <c r="CY388" s="14"/>
      <c r="CZ388" s="41" t="str">
        <f>IF(CY388&gt;0,WORKDAY(CV388,10),"-")</f>
        <v>-</v>
      </c>
      <c r="DA388" s="41" t="str">
        <f>IF(CY388&gt;0,WORKDAY(CW388,10),"-")</f>
        <v>-</v>
      </c>
      <c r="DB388" s="14"/>
      <c r="DC388" s="14"/>
      <c r="DD388" s="143"/>
      <c r="DE388" s="41" t="str">
        <f>IF(DC388&gt;0,WORKDAY(CZ388,10),"-")</f>
        <v>-</v>
      </c>
      <c r="DF388" s="41" t="str">
        <f>IF(DC388&gt;0,WORKDAY(DA388,10),"-")</f>
        <v>-</v>
      </c>
      <c r="DG388" s="14"/>
      <c r="DH388" s="14"/>
      <c r="DI388" s="41" t="str">
        <f>IF(DH388&gt;0,WORKDAY(DE388,10),"-")</f>
        <v>-</v>
      </c>
      <c r="DJ388" s="41" t="str">
        <f>IF(DH388&gt;0,WORKDAY(DF388,10),"-")</f>
        <v>-</v>
      </c>
      <c r="DK388" s="14"/>
      <c r="DL388" s="14"/>
      <c r="DM388" s="143"/>
      <c r="DN388" s="41" t="str">
        <f>IF(DL388&gt;0,WORKDAY(DI388,10),"-")</f>
        <v>-</v>
      </c>
      <c r="DO388" s="41" t="str">
        <f>IF(DL388&gt;0,WORKDAY(DJ388,10),"-")</f>
        <v>-</v>
      </c>
      <c r="DP388" s="14"/>
      <c r="DQ388" s="14"/>
      <c r="DR388" s="41" t="str">
        <f>IF(DQ388&gt;0,WORKDAY(DN388,10),"-")</f>
        <v>-</v>
      </c>
      <c r="DS388" s="41" t="str">
        <f>IF(DQ388&gt;0,WORKDAY(DO388,10),"-")</f>
        <v>-</v>
      </c>
      <c r="DT388" s="14"/>
      <c r="DU388" s="14"/>
      <c r="DV388" s="205"/>
      <c r="DW388" s="41" t="str">
        <f>IF(DU388&gt;0,WORKDAY(DR388,10),"-")</f>
        <v>-</v>
      </c>
      <c r="DX388" s="41" t="str">
        <f>IF(DU388&gt;0,WORKDAY(DS388,10),"-")</f>
        <v>-</v>
      </c>
      <c r="DY388" s="14"/>
      <c r="DZ388" s="14"/>
      <c r="EA388" s="41" t="str">
        <f>IF(DZ388&gt;0,WORKDAY(DW388,10),"-")</f>
        <v>-</v>
      </c>
      <c r="EB388" s="41" t="str">
        <f>IF(DZ388&gt;0,WORKDAY(DX388,10),"-")</f>
        <v>-</v>
      </c>
      <c r="EC388" s="14"/>
      <c r="ED388" s="14"/>
      <c r="EE388" s="205"/>
      <c r="EF388" s="41" t="str">
        <f>IF(ED388&gt;0,WORKDAY(EA388,10),"-")</f>
        <v>-</v>
      </c>
      <c r="EG388" s="41" t="str">
        <f>IF(ED388&gt;0,WORKDAY(EB388,10),"-")</f>
        <v>-</v>
      </c>
      <c r="EH388" s="14"/>
      <c r="EI388" s="14"/>
      <c r="EJ388" s="41" t="str">
        <f>IF(EI388&gt;0,WORKDAY(EF388,10),"-")</f>
        <v>-</v>
      </c>
      <c r="EK388" s="41" t="str">
        <f>IF(EI388&gt;0,WORKDAY(EG388,10),"-")</f>
        <v>-</v>
      </c>
      <c r="EL388" s="14"/>
      <c r="EM388" s="14"/>
      <c r="EN388" s="205"/>
      <c r="EO388" s="41" t="str">
        <f>IF(EM388&gt;0,WORKDAY(EJ388,10),"-")</f>
        <v>-</v>
      </c>
      <c r="EP388" s="41" t="str">
        <f>IF(EM388&gt;0,WORKDAY(EK388,10),"-")</f>
        <v>-</v>
      </c>
      <c r="EQ388" s="14"/>
      <c r="ER388" s="14"/>
      <c r="ES388" s="41" t="str">
        <f>IF(ER388&gt;0,WORKDAY(EO388,10),"-")</f>
        <v>-</v>
      </c>
      <c r="ET388" s="41" t="str">
        <f>IF(ER388&gt;0,WORKDAY(EP388,10),"-")</f>
        <v>-</v>
      </c>
      <c r="EU388" s="14"/>
      <c r="EV388" s="14"/>
      <c r="EW388" s="205"/>
      <c r="EX388" s="41" t="str">
        <f>IF(EV388&gt;0,WORKDAY(ES388,10),"-")</f>
        <v>-</v>
      </c>
      <c r="EY388" s="41" t="str">
        <f>IF(EV388&gt;0,WORKDAY(ET388,10),"-")</f>
        <v>-</v>
      </c>
      <c r="EZ388" s="14"/>
      <c r="FA388" s="14"/>
      <c r="FB388" s="41" t="str">
        <f>IF(FA388&gt;0,WORKDAY(EX388,10),"-")</f>
        <v>-</v>
      </c>
      <c r="FC388" s="41" t="str">
        <f>IF(FA388&gt;0,WORKDAY(EY388,10),"-")</f>
        <v>-</v>
      </c>
      <c r="FD388" s="14"/>
      <c r="FE388" s="14"/>
      <c r="FF388" s="295"/>
      <c r="FG388" s="41">
        <v>43693</v>
      </c>
      <c r="FH388" s="41">
        <f ca="1">IF(BK388&gt;0,IF(DH388&gt;0,WORKDAY(DG388,20),IF(CY388&gt;0,WORKDAY(CX388,30),IF(CT388&gt;0,WORKDAY(CS388,40),FG388))),"-")</f>
        <v>44047</v>
      </c>
      <c r="FI388" s="14"/>
      <c r="FJ388" s="14"/>
      <c r="FK388" s="41" t="str">
        <f>IF(FJ388&gt;0,WORKDAY(FG388,10),"-")</f>
        <v>-</v>
      </c>
      <c r="FL388" s="41" t="str">
        <f>IF(FJ388&gt;0,WORKDAY(FH388,10),"-")</f>
        <v>-</v>
      </c>
      <c r="FM388" s="14"/>
      <c r="FN388" s="14"/>
      <c r="FO388" s="143"/>
      <c r="FP388" s="41">
        <v>43693</v>
      </c>
      <c r="FQ388" s="41" t="str">
        <f>IF(BT388&gt;0,IF(DQ388&gt;0,WORKDAY(DP388,20),IF(DH388&gt;0,WORKDAY(DG388,30),IF(DC388&gt;0,WORKDAY(DB388,40),FP388))),"-")</f>
        <v>-</v>
      </c>
      <c r="FR388" s="14"/>
      <c r="FS388" s="14"/>
      <c r="FT388" s="41" t="str">
        <f>IF(FS388&gt;0,WORKDAY(FP388,10),"-")</f>
        <v>-</v>
      </c>
      <c r="FU388" s="41" t="str">
        <f>IF(FS388&gt;0,WORKDAY(FQ388,10),"-")</f>
        <v>-</v>
      </c>
      <c r="FV388" s="14"/>
      <c r="FW388" s="14"/>
      <c r="FX388" s="143"/>
      <c r="FY388" s="41">
        <v>43693</v>
      </c>
      <c r="FZ388" s="41" t="str">
        <f>IF(CC388&gt;0,IF(DZ388&gt;0,WORKDAY(DY388,20),IF(DQ388&gt;0,WORKDAY(DP388,30),IF(DL388&gt;0,WORKDAY(DK388,40),FY388))),"-")</f>
        <v>-</v>
      </c>
      <c r="GA388" s="14"/>
      <c r="GB388" s="14"/>
      <c r="GC388" s="41" t="str">
        <f>IF(GB388&gt;0,WORKDAY(FY388,10),"-")</f>
        <v>-</v>
      </c>
      <c r="GD388" s="41" t="str">
        <f>IF(GB388&gt;0,WORKDAY(FZ388,10),"-")</f>
        <v>-</v>
      </c>
      <c r="GE388" s="14"/>
      <c r="GF388" s="14"/>
      <c r="GG388" s="205"/>
      <c r="GH388" s="41"/>
      <c r="GI388" s="41"/>
      <c r="GJ388" s="14"/>
      <c r="GK388" s="14"/>
      <c r="GL388" s="41" t="str">
        <f>IF(GK388&gt;0,WORKDAY(GH388,10),"-")</f>
        <v>-</v>
      </c>
      <c r="GM388" s="41" t="str">
        <f>IF(GK388&gt;0,WORKDAY(GI388,10),"-")</f>
        <v>-</v>
      </c>
      <c r="GN388" s="14"/>
      <c r="GO388" s="14"/>
      <c r="GP388" s="228"/>
      <c r="GQ388" s="295"/>
      <c r="GR388" s="295"/>
      <c r="GS388" s="295"/>
      <c r="GT388" s="295"/>
      <c r="GU388" s="295"/>
      <c r="GV388" s="295"/>
      <c r="GW388" s="295"/>
      <c r="GX388" s="295"/>
      <c r="GY388" s="295"/>
      <c r="GZ388" s="147"/>
      <c r="HA388" s="143">
        <f t="shared" ca="1" si="307"/>
        <v>1</v>
      </c>
      <c r="HB388" s="44">
        <f t="shared" ca="1" si="308"/>
        <v>1.3819095477386936E-3</v>
      </c>
      <c r="HC388" s="44">
        <f t="shared" ca="1" si="382"/>
        <v>2.5125628140703518E-3</v>
      </c>
      <c r="HD388" s="44"/>
      <c r="HE388" s="44"/>
      <c r="HF388" s="44">
        <f t="shared" ca="1" si="333"/>
        <v>4.1666666666666675E-3</v>
      </c>
      <c r="HG388" s="44">
        <f t="shared" ca="1" si="334"/>
        <v>7.575757575757576E-3</v>
      </c>
      <c r="HH388" s="261"/>
      <c r="HI388" s="14" t="str">
        <f t="shared" si="311"/>
        <v>GA</v>
      </c>
      <c r="HJ388" s="41">
        <f t="shared" si="312"/>
        <v>43965</v>
      </c>
      <c r="HK388" s="267" t="str">
        <f t="shared" si="313"/>
        <v>A1</v>
      </c>
      <c r="HL388" s="268" t="str">
        <f t="shared" si="314"/>
        <v>0055-P2-GA1-CPC-TRM-00480</v>
      </c>
      <c r="HM388" s="320">
        <v>1</v>
      </c>
      <c r="HN388"/>
      <c r="HO388" s="351">
        <f t="shared" si="316"/>
        <v>1</v>
      </c>
      <c r="HP388" s="351" t="str">
        <f t="shared" si="317"/>
        <v>не выгружено 00</v>
      </c>
      <c r="HQ388" s="351" t="str">
        <f t="shared" si="318"/>
        <v>выгружено A1</v>
      </c>
      <c r="HR388" s="351">
        <f t="shared" si="319"/>
        <v>1</v>
      </c>
      <c r="HS388" s="351" t="b">
        <f t="shared" si="320"/>
        <v>0</v>
      </c>
      <c r="HT388" s="351" t="str">
        <f t="shared" si="321"/>
        <v>Выпустить в 00</v>
      </c>
      <c r="HU388" s="351" t="str">
        <f t="shared" si="322"/>
        <v>0055-P2-CPC-GA1-TRM-00378</v>
      </c>
      <c r="HV388" s="351">
        <f t="shared" si="323"/>
        <v>43965</v>
      </c>
      <c r="HW388" s="351" t="str">
        <f t="shared" si="324"/>
        <v>0055-P2-CPC-GA1-TRM-00378</v>
      </c>
      <c r="HX388" s="351">
        <f t="shared" si="325"/>
        <v>43991</v>
      </c>
      <c r="HY388" s="364"/>
      <c r="HZ388" s="361" t="str">
        <f t="shared" si="326"/>
        <v>выгружено</v>
      </c>
      <c r="IA388" s="361" t="str">
        <f t="shared" si="327"/>
        <v>A1</v>
      </c>
      <c r="IB388" s="361">
        <f t="shared" si="328"/>
        <v>1</v>
      </c>
      <c r="IC388" s="361">
        <f t="shared" si="329"/>
        <v>1</v>
      </c>
      <c r="ID388" s="351" t="str">
        <f t="shared" si="330"/>
        <v>1</v>
      </c>
      <c r="IE388" s="351" t="s">
        <v>894</v>
      </c>
      <c r="IF388" s="356">
        <v>1</v>
      </c>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row>
    <row r="389" spans="1:287" s="27" customFormat="1" ht="15" customHeight="1">
      <c r="A389" s="15"/>
      <c r="B389" s="32"/>
      <c r="C389" s="32"/>
      <c r="D389" s="26"/>
      <c r="E389" s="26"/>
      <c r="F389" s="26"/>
      <c r="G389" s="26"/>
      <c r="H389" s="26"/>
      <c r="I389" s="26"/>
      <c r="J389" s="26"/>
      <c r="K389" s="26"/>
      <c r="L389" s="26"/>
      <c r="M389" s="26"/>
      <c r="N389" s="26"/>
      <c r="O389" s="26"/>
      <c r="P389" s="26"/>
      <c r="Q389" s="26"/>
      <c r="R389" s="26"/>
      <c r="S389" s="26"/>
      <c r="T389" s="26"/>
      <c r="U389" s="26"/>
      <c r="V389" s="26"/>
      <c r="W389" s="32"/>
      <c r="X389" s="32"/>
      <c r="Y389" s="32"/>
      <c r="Z389" s="32"/>
      <c r="AA389" s="32"/>
      <c r="AB389" s="32"/>
      <c r="AC389" s="32"/>
      <c r="AD389" s="26"/>
      <c r="AE389" s="32"/>
      <c r="AF389" s="32"/>
      <c r="AG389" s="32"/>
      <c r="AH389" s="32"/>
      <c r="AI389" s="32"/>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341"/>
      <c r="BK389" s="341"/>
      <c r="BL389" s="163"/>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338"/>
      <c r="CR389" s="338"/>
      <c r="CS389" s="338"/>
      <c r="CT389" s="326"/>
      <c r="CU389" s="219"/>
      <c r="CV389" s="26"/>
      <c r="CW389" s="26"/>
      <c r="CX389" s="26"/>
      <c r="CY389" s="26"/>
      <c r="CZ389" s="26"/>
      <c r="DA389" s="26"/>
      <c r="DB389" s="26"/>
      <c r="DC389" s="26"/>
      <c r="DD389" s="219"/>
      <c r="DE389" s="26"/>
      <c r="DF389" s="26"/>
      <c r="DG389" s="26"/>
      <c r="DH389" s="26"/>
      <c r="DI389" s="26"/>
      <c r="DJ389" s="26"/>
      <c r="DK389" s="26"/>
      <c r="DL389" s="26"/>
      <c r="DM389" s="219"/>
      <c r="DN389" s="26"/>
      <c r="DO389" s="26"/>
      <c r="DP389" s="26"/>
      <c r="DQ389" s="26"/>
      <c r="DR389" s="26"/>
      <c r="DS389" s="26"/>
      <c r="DT389" s="26"/>
      <c r="DU389" s="26"/>
      <c r="DV389" s="229"/>
      <c r="DW389" s="26"/>
      <c r="DX389" s="26"/>
      <c r="DY389" s="26"/>
      <c r="DZ389" s="26"/>
      <c r="EA389" s="26"/>
      <c r="EB389" s="26"/>
      <c r="EC389" s="26"/>
      <c r="ED389" s="26"/>
      <c r="EE389" s="229"/>
      <c r="EF389" s="26"/>
      <c r="EG389" s="26"/>
      <c r="EH389" s="26"/>
      <c r="EI389" s="26"/>
      <c r="EJ389" s="26"/>
      <c r="EK389" s="26"/>
      <c r="EL389" s="26"/>
      <c r="EM389" s="26"/>
      <c r="EN389" s="229"/>
      <c r="EO389" s="26"/>
      <c r="EP389" s="26"/>
      <c r="EQ389" s="26"/>
      <c r="ER389" s="26"/>
      <c r="ES389" s="26"/>
      <c r="ET389" s="26"/>
      <c r="EU389" s="26"/>
      <c r="EV389" s="26"/>
      <c r="EW389" s="229"/>
      <c r="EX389" s="26"/>
      <c r="EY389" s="26"/>
      <c r="EZ389" s="26"/>
      <c r="FA389" s="26"/>
      <c r="FB389" s="26"/>
      <c r="FC389" s="26"/>
      <c r="FD389" s="26"/>
      <c r="FE389" s="26"/>
      <c r="FF389" s="229"/>
      <c r="FG389" s="26"/>
      <c r="FH389" s="26"/>
      <c r="FI389" s="26"/>
      <c r="FJ389" s="26"/>
      <c r="FK389" s="26"/>
      <c r="FL389" s="26"/>
      <c r="FM389" s="26"/>
      <c r="FN389" s="26"/>
      <c r="FO389" s="219"/>
      <c r="FP389" s="26"/>
      <c r="FQ389" s="26"/>
      <c r="FR389" s="26"/>
      <c r="FS389" s="26"/>
      <c r="FT389" s="26"/>
      <c r="FU389" s="26"/>
      <c r="FV389" s="26"/>
      <c r="FW389" s="26"/>
      <c r="FX389" s="219"/>
      <c r="FY389" s="26"/>
      <c r="FZ389" s="26"/>
      <c r="GA389" s="26"/>
      <c r="GB389" s="26"/>
      <c r="GC389" s="26"/>
      <c r="GD389" s="26"/>
      <c r="GE389" s="26"/>
      <c r="GF389" s="26"/>
      <c r="GG389" s="229"/>
      <c r="GH389" s="26"/>
      <c r="GI389" s="26"/>
      <c r="GJ389" s="26"/>
      <c r="GK389" s="26"/>
      <c r="GL389" s="26"/>
      <c r="GM389" s="26"/>
      <c r="GN389" s="26"/>
      <c r="GO389" s="26"/>
      <c r="GP389" s="229"/>
      <c r="GQ389" s="229"/>
      <c r="GR389" s="229"/>
      <c r="GS389" s="229"/>
      <c r="GT389" s="229"/>
      <c r="GU389" s="229"/>
      <c r="GV389" s="229"/>
      <c r="GW389" s="229"/>
      <c r="GX389" s="229"/>
      <c r="GY389" s="229"/>
      <c r="GZ389" s="229"/>
      <c r="HA389" s="143">
        <f t="shared" si="307"/>
        <v>0</v>
      </c>
      <c r="HB389" s="44">
        <f t="shared" si="308"/>
        <v>0</v>
      </c>
      <c r="HC389" s="44">
        <f t="shared" si="382"/>
        <v>0</v>
      </c>
      <c r="HD389" s="44"/>
      <c r="HE389" s="26"/>
      <c r="HF389" s="44">
        <f t="shared" si="333"/>
        <v>0</v>
      </c>
      <c r="HG389" s="44">
        <f t="shared" si="334"/>
        <v>0</v>
      </c>
      <c r="HH389" s="262"/>
      <c r="HI389" s="14" t="str">
        <f t="shared" si="311"/>
        <v>не выпущено</v>
      </c>
      <c r="HJ389" s="41" t="str">
        <f t="shared" si="312"/>
        <v>-</v>
      </c>
      <c r="HK389" s="267" t="str">
        <f t="shared" si="313"/>
        <v>-</v>
      </c>
      <c r="HL389" s="268" t="str">
        <f t="shared" si="314"/>
        <v>-</v>
      </c>
      <c r="HM389" s="320">
        <v>1</v>
      </c>
      <c r="HN389"/>
      <c r="HO389" s="351" t="str">
        <f t="shared" si="316"/>
        <v>---/---</v>
      </c>
      <c r="HP389" s="351" t="str">
        <f t="shared" si="317"/>
        <v>---/---</v>
      </c>
      <c r="HQ389" s="351" t="str">
        <f t="shared" si="318"/>
        <v>---/---</v>
      </c>
      <c r="HR389" s="351" t="str">
        <f t="shared" si="319"/>
        <v>---/---</v>
      </c>
      <c r="HS389" s="351" t="b">
        <f t="shared" si="320"/>
        <v>0</v>
      </c>
      <c r="HT389" s="351" t="str">
        <f t="shared" si="321"/>
        <v>---/---</v>
      </c>
      <c r="HU389" s="351" t="str">
        <f t="shared" si="322"/>
        <v>---/---</v>
      </c>
      <c r="HV389" s="351" t="str">
        <f t="shared" si="323"/>
        <v>---/---</v>
      </c>
      <c r="HW389" s="351" t="str">
        <f t="shared" si="324"/>
        <v>---/---</v>
      </c>
      <c r="HX389" s="351" t="str">
        <f t="shared" si="325"/>
        <v>---/---</v>
      </c>
      <c r="HY389" s="364"/>
      <c r="HZ389" s="361" t="str">
        <f t="shared" si="326"/>
        <v>---/---</v>
      </c>
      <c r="IA389" s="361" t="str">
        <f t="shared" si="327"/>
        <v>---/---</v>
      </c>
      <c r="IB389" s="361" t="str">
        <f t="shared" si="328"/>
        <v>---/---</v>
      </c>
      <c r="IC389" s="361" t="str">
        <f t="shared" si="329"/>
        <v>---/---</v>
      </c>
      <c r="ID389" s="351" t="str">
        <f t="shared" si="330"/>
        <v>---/---</v>
      </c>
      <c r="IE389" s="351" t="s">
        <v>897</v>
      </c>
      <c r="IF389" s="356"/>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row>
    <row r="390" spans="1:287" s="1" customFormat="1" ht="28.5" customHeight="1">
      <c r="A390" s="15"/>
      <c r="B390" s="31" t="s">
        <v>164</v>
      </c>
      <c r="C390" s="31" t="s">
        <v>165</v>
      </c>
      <c r="D390" s="14"/>
      <c r="E390" s="14"/>
      <c r="F390" s="14"/>
      <c r="G390" s="14"/>
      <c r="H390" s="14" t="s">
        <v>723</v>
      </c>
      <c r="I390" s="14" t="s">
        <v>724</v>
      </c>
      <c r="J390" s="14"/>
      <c r="K390" s="14"/>
      <c r="L390" s="14"/>
      <c r="M390" s="14"/>
      <c r="N390" s="14"/>
      <c r="O390" s="14"/>
      <c r="P390" s="14"/>
      <c r="Q390" s="14"/>
      <c r="R390" s="14" t="s">
        <v>212</v>
      </c>
      <c r="S390" s="14" t="s">
        <v>397</v>
      </c>
      <c r="T390" s="14" t="s">
        <v>398</v>
      </c>
      <c r="U390" s="14" t="s">
        <v>166</v>
      </c>
      <c r="V390" s="14"/>
      <c r="W390" s="31"/>
      <c r="X390" s="31"/>
      <c r="Y390" s="31"/>
      <c r="Z390" s="31"/>
      <c r="AA390" s="31"/>
      <c r="AB390" s="31"/>
      <c r="AC390" s="31"/>
      <c r="AD390" s="14"/>
      <c r="AE390" s="31">
        <v>3</v>
      </c>
      <c r="AF390" s="31" t="s">
        <v>189</v>
      </c>
      <c r="AG390" s="31" t="s">
        <v>174</v>
      </c>
      <c r="AH390" s="31">
        <v>437</v>
      </c>
      <c r="AI390" s="31" t="s">
        <v>194</v>
      </c>
      <c r="AJ390" s="14"/>
      <c r="AK390" s="14"/>
      <c r="AL390" s="14" t="s">
        <v>127</v>
      </c>
      <c r="AM390" s="14"/>
      <c r="AN390" s="14" t="s">
        <v>180</v>
      </c>
      <c r="AO390" s="14" t="str">
        <f>CONCATENATE("0055-",B390,"-",C390,"-","4",".",AE390,".",AF390,".",AG390,".",AH390,"-",AL390,".",AN390,"-",AI390)</f>
        <v>0055-CPC-GA1-4.3.3.30.437-ATH1.S4-0001</v>
      </c>
      <c r="AP390" s="14" t="str">
        <f>CONCATENATE("0055-",B390,"-",C390,"-","4",".",AE390,".",AF390,".",AG390,".",AH390,"-",AL390,"-",AN390,"-",AI390,"_",BD390,"_",U390)</f>
        <v>0055-CPC-GA1-4.3.3.30.437-ATH1-S4-0001_A1_ER</v>
      </c>
      <c r="AQ390" s="21" t="s">
        <v>254</v>
      </c>
      <c r="AR390" s="21" t="s">
        <v>82</v>
      </c>
      <c r="AS390" s="21"/>
      <c r="AT390" s="21"/>
      <c r="AU390" s="21"/>
      <c r="AV390" s="21"/>
      <c r="AW390" s="21" t="s">
        <v>254</v>
      </c>
      <c r="AX390" s="21" t="s">
        <v>82</v>
      </c>
      <c r="AY390" s="14"/>
      <c r="AZ390" s="14"/>
      <c r="BA390" s="14" t="s">
        <v>600</v>
      </c>
      <c r="BB390" s="14" t="str">
        <f t="shared" si="331"/>
        <v>A1</v>
      </c>
      <c r="BC390" s="14" t="str">
        <f t="shared" si="381"/>
        <v>IFR</v>
      </c>
      <c r="BD390" s="14" t="str">
        <f>BB390</f>
        <v>A1</v>
      </c>
      <c r="BE390" s="14"/>
      <c r="BF390" s="14"/>
      <c r="BG390" s="20"/>
      <c r="BH390" s="14"/>
      <c r="BI390" s="14"/>
      <c r="BJ390" s="336">
        <v>44088</v>
      </c>
      <c r="BK390" s="336">
        <f ca="1">IF(BM390&gt;0,BL390,IF(BJ390&lt;TODAY(),TODAY()+10,BJ390))</f>
        <v>44071</v>
      </c>
      <c r="BL390" s="41">
        <v>44071</v>
      </c>
      <c r="BM390" s="14" t="s">
        <v>917</v>
      </c>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336">
        <f>WORKDAY(BJ390,20)</f>
        <v>44116</v>
      </c>
      <c r="CR390" s="336">
        <f ca="1">IF(BM390&gt;0,WORKDAY(BK390,20),"-")</f>
        <v>44099</v>
      </c>
      <c r="CS390" s="336"/>
      <c r="CT390" s="325"/>
      <c r="CU390" s="143"/>
      <c r="CV390" s="41">
        <f>WORKDAY(CQ390,10)</f>
        <v>44130</v>
      </c>
      <c r="CW390" s="41" t="str">
        <f>IF(CT390&gt;0,WORKDAY(CR390,10),"-")</f>
        <v>-</v>
      </c>
      <c r="CX390" s="14"/>
      <c r="CY390" s="14"/>
      <c r="CZ390" s="41" t="str">
        <f>IF(CY390&gt;0,WORKDAY(CV390,10),"-")</f>
        <v>-</v>
      </c>
      <c r="DA390" s="41" t="str">
        <f>IF(CY390&gt;0,WORKDAY(CW390,10),"-")</f>
        <v>-</v>
      </c>
      <c r="DB390" s="14"/>
      <c r="DC390" s="14"/>
      <c r="DD390" s="143"/>
      <c r="DE390" s="41" t="str">
        <f>IF(DC390&gt;0,WORKDAY(CZ390,10),"-")</f>
        <v>-</v>
      </c>
      <c r="DF390" s="41" t="str">
        <f>IF(DC390&gt;0,WORKDAY(DA390,10),"-")</f>
        <v>-</v>
      </c>
      <c r="DG390" s="14"/>
      <c r="DH390" s="14"/>
      <c r="DI390" s="41" t="str">
        <f>IF(DH390&gt;0,WORKDAY(DE390,10),"-")</f>
        <v>-</v>
      </c>
      <c r="DJ390" s="41" t="str">
        <f>IF(DH390&gt;0,WORKDAY(DF390,10),"-")</f>
        <v>-</v>
      </c>
      <c r="DK390" s="14"/>
      <c r="DL390" s="14"/>
      <c r="DM390" s="143"/>
      <c r="DN390" s="41" t="str">
        <f>IF(DL390&gt;0,WORKDAY(DI390,10),"-")</f>
        <v>-</v>
      </c>
      <c r="DO390" s="41" t="str">
        <f>IF(DL390&gt;0,WORKDAY(DJ390,10),"-")</f>
        <v>-</v>
      </c>
      <c r="DP390" s="14"/>
      <c r="DQ390" s="14"/>
      <c r="DR390" s="41" t="str">
        <f>IF(DQ390&gt;0,WORKDAY(DN390,10),"-")</f>
        <v>-</v>
      </c>
      <c r="DS390" s="41" t="str">
        <f>IF(DQ390&gt;0,WORKDAY(DO390,10),"-")</f>
        <v>-</v>
      </c>
      <c r="DT390" s="14"/>
      <c r="DU390" s="14"/>
      <c r="DV390" s="205"/>
      <c r="DW390" s="41" t="str">
        <f>IF(DU390&gt;0,WORKDAY(DR390,10),"-")</f>
        <v>-</v>
      </c>
      <c r="DX390" s="41" t="str">
        <f>IF(DU390&gt;0,WORKDAY(DS390,10),"-")</f>
        <v>-</v>
      </c>
      <c r="DY390" s="14"/>
      <c r="DZ390" s="14"/>
      <c r="EA390" s="41" t="str">
        <f>IF(DZ390&gt;0,WORKDAY(DW390,10),"-")</f>
        <v>-</v>
      </c>
      <c r="EB390" s="41" t="str">
        <f>IF(DZ390&gt;0,WORKDAY(DX390,10),"-")</f>
        <v>-</v>
      </c>
      <c r="EC390" s="14"/>
      <c r="ED390" s="14"/>
      <c r="EE390" s="205"/>
      <c r="EF390" s="41" t="str">
        <f>IF(ED390&gt;0,WORKDAY(EA390,10),"-")</f>
        <v>-</v>
      </c>
      <c r="EG390" s="41" t="str">
        <f>IF(ED390&gt;0,WORKDAY(EB390,10),"-")</f>
        <v>-</v>
      </c>
      <c r="EH390" s="14"/>
      <c r="EI390" s="14"/>
      <c r="EJ390" s="41" t="str">
        <f>IF(EI390&gt;0,WORKDAY(EF390,10),"-")</f>
        <v>-</v>
      </c>
      <c r="EK390" s="41" t="str">
        <f>IF(EI390&gt;0,WORKDAY(EG390,10),"-")</f>
        <v>-</v>
      </c>
      <c r="EL390" s="14"/>
      <c r="EM390" s="14"/>
      <c r="EN390" s="205"/>
      <c r="EO390" s="41" t="str">
        <f>IF(EM390&gt;0,WORKDAY(EJ390,10),"-")</f>
        <v>-</v>
      </c>
      <c r="EP390" s="41" t="str">
        <f>IF(EM390&gt;0,WORKDAY(EK390,10),"-")</f>
        <v>-</v>
      </c>
      <c r="EQ390" s="14"/>
      <c r="ER390" s="14"/>
      <c r="ES390" s="41" t="str">
        <f>IF(ER390&gt;0,WORKDAY(EO390,10),"-")</f>
        <v>-</v>
      </c>
      <c r="ET390" s="41" t="str">
        <f>IF(ER390&gt;0,WORKDAY(EP390,10),"-")</f>
        <v>-</v>
      </c>
      <c r="EU390" s="14"/>
      <c r="EV390" s="14"/>
      <c r="EW390" s="205"/>
      <c r="EX390" s="41" t="str">
        <f>IF(EV390&gt;0,WORKDAY(ES390,10),"-")</f>
        <v>-</v>
      </c>
      <c r="EY390" s="41" t="str">
        <f>IF(EV390&gt;0,WORKDAY(ET390,10),"-")</f>
        <v>-</v>
      </c>
      <c r="EZ390" s="14"/>
      <c r="FA390" s="14"/>
      <c r="FB390" s="41" t="str">
        <f>IF(FA390&gt;0,WORKDAY(EX390,10),"-")</f>
        <v>-</v>
      </c>
      <c r="FC390" s="41" t="str">
        <f>IF(FA390&gt;0,WORKDAY(EY390,10),"-")</f>
        <v>-</v>
      </c>
      <c r="FD390" s="14"/>
      <c r="FE390" s="14"/>
      <c r="FF390" s="295"/>
      <c r="FG390" s="41">
        <v>43462</v>
      </c>
      <c r="FH390" s="41">
        <f ca="1">IF(BK390&gt;0,IF(DH390&gt;0,WORKDAY(DG390,20),IF(CY390&gt;0,WORKDAY(CX390,30),IF(CT390&gt;0,WORKDAY(CS390,40),FG390))),"-")</f>
        <v>43462</v>
      </c>
      <c r="FI390" s="14"/>
      <c r="FJ390" s="14"/>
      <c r="FK390" s="41" t="str">
        <f>IF(FJ390&gt;0,WORKDAY(FG390,10),"-")</f>
        <v>-</v>
      </c>
      <c r="FL390" s="41" t="str">
        <f>IF(FJ390&gt;0,WORKDAY(FH390,10),"-")</f>
        <v>-</v>
      </c>
      <c r="FM390" s="14"/>
      <c r="FN390" s="14"/>
      <c r="FO390" s="143"/>
      <c r="FP390" s="41">
        <v>43462</v>
      </c>
      <c r="FQ390" s="41" t="str">
        <f>IF(BT390&gt;0,IF(DQ390&gt;0,WORKDAY(DP390,20),IF(DH390&gt;0,WORKDAY(DG390,30),IF(DC390&gt;0,WORKDAY(DB390,40),FP390))),"-")</f>
        <v>-</v>
      </c>
      <c r="FR390" s="14"/>
      <c r="FS390" s="14"/>
      <c r="FT390" s="41" t="str">
        <f>IF(FS390&gt;0,WORKDAY(FP390,10),"-")</f>
        <v>-</v>
      </c>
      <c r="FU390" s="41" t="str">
        <f>IF(FS390&gt;0,WORKDAY(FQ390,10),"-")</f>
        <v>-</v>
      </c>
      <c r="FV390" s="14"/>
      <c r="FW390" s="14"/>
      <c r="FX390" s="143"/>
      <c r="FY390" s="41">
        <v>43462</v>
      </c>
      <c r="FZ390" s="41" t="str">
        <f>IF(CC390&gt;0,IF(DZ390&gt;0,WORKDAY(DY390,20),IF(DQ390&gt;0,WORKDAY(DP390,30),IF(DL390&gt;0,WORKDAY(DK390,40),FY390))),"-")</f>
        <v>-</v>
      </c>
      <c r="GA390" s="14"/>
      <c r="GB390" s="14"/>
      <c r="GC390" s="41" t="str">
        <f>IF(GB390&gt;0,WORKDAY(FY390,10),"-")</f>
        <v>-</v>
      </c>
      <c r="GD390" s="41" t="str">
        <f>IF(GB390&gt;0,WORKDAY(FZ390,10),"-")</f>
        <v>-</v>
      </c>
      <c r="GE390" s="14"/>
      <c r="GF390" s="14"/>
      <c r="GG390" s="205"/>
      <c r="GH390" s="41"/>
      <c r="GI390" s="41"/>
      <c r="GJ390" s="14"/>
      <c r="GK390" s="14"/>
      <c r="GL390" s="41" t="str">
        <f>IF(GK390&gt;0,WORKDAY(GH390,10),"-")</f>
        <v>-</v>
      </c>
      <c r="GM390" s="41" t="str">
        <f>IF(GK390&gt;0,WORKDAY(GI390,10),"-")</f>
        <v>-</v>
      </c>
      <c r="GN390" s="14"/>
      <c r="GO390" s="14"/>
      <c r="GP390" s="228"/>
      <c r="GQ390" s="295"/>
      <c r="GR390" s="295"/>
      <c r="GS390" s="295"/>
      <c r="GT390" s="295"/>
      <c r="GU390" s="295"/>
      <c r="GV390" s="295"/>
      <c r="GW390" s="295"/>
      <c r="GX390" s="295"/>
      <c r="GY390" s="295"/>
      <c r="GZ390" s="147"/>
      <c r="HA390" s="143">
        <f t="shared" ca="1" si="307"/>
        <v>1</v>
      </c>
      <c r="HB390" s="44">
        <f t="shared" ca="1" si="308"/>
        <v>1.1306532663316582E-3</v>
      </c>
      <c r="HC390" s="44">
        <f t="shared" ca="1" si="382"/>
        <v>2.5125628140703518E-3</v>
      </c>
      <c r="HD390" s="44"/>
      <c r="HE390" s="44"/>
      <c r="HF390" s="44">
        <f t="shared" ca="1" si="333"/>
        <v>3.4090909090909094E-3</v>
      </c>
      <c r="HG390" s="44">
        <f t="shared" ca="1" si="334"/>
        <v>7.575757575757576E-3</v>
      </c>
      <c r="HH390" s="261"/>
      <c r="HI390" s="14" t="str">
        <f t="shared" si="311"/>
        <v>CPECC</v>
      </c>
      <c r="HJ390" s="41">
        <f t="shared" si="312"/>
        <v>44071</v>
      </c>
      <c r="HK390" s="267" t="str">
        <f t="shared" si="313"/>
        <v>A1</v>
      </c>
      <c r="HL390" s="268" t="str">
        <f t="shared" si="314"/>
        <v>0055-P2-GA1-CPC-TRM-00559</v>
      </c>
      <c r="HM390" s="320">
        <v>1</v>
      </c>
      <c r="HN390"/>
      <c r="HO390" s="351" t="str">
        <f t="shared" si="316"/>
        <v>ожидание A1</v>
      </c>
      <c r="HP390" s="351" t="str">
        <f t="shared" si="317"/>
        <v>не выгружено 00</v>
      </c>
      <c r="HQ390" s="351" t="str">
        <f t="shared" si="318"/>
        <v>выгружено A1</v>
      </c>
      <c r="HR390" s="351" t="str">
        <f t="shared" si="319"/>
        <v>ожидание A1</v>
      </c>
      <c r="HS390" s="351" t="b">
        <f t="shared" si="320"/>
        <v>0</v>
      </c>
      <c r="HT390" s="351" t="str">
        <f t="shared" si="321"/>
        <v>ожидание замечаний</v>
      </c>
      <c r="HU390" s="351" t="str">
        <f t="shared" si="322"/>
        <v>0055-P2-GA1-CPC-TRM-00559</v>
      </c>
      <c r="HV390" s="351">
        <f t="shared" si="323"/>
        <v>44071</v>
      </c>
      <c r="HW390" s="351" t="str">
        <f t="shared" si="324"/>
        <v>ожидание A1</v>
      </c>
      <c r="HX390" s="351" t="str">
        <f t="shared" si="325"/>
        <v>ожидание A1</v>
      </c>
      <c r="HY390" s="364"/>
      <c r="HZ390" s="361" t="str">
        <f t="shared" si="326"/>
        <v>выгружено</v>
      </c>
      <c r="IA390" s="361" t="str">
        <f t="shared" si="327"/>
        <v>A1</v>
      </c>
      <c r="IB390" s="361" t="str">
        <f t="shared" si="328"/>
        <v>ожидание замечаний к ревизии</v>
      </c>
      <c r="IC390" s="361" t="str">
        <f t="shared" si="329"/>
        <v>A1</v>
      </c>
      <c r="ID390" s="351" t="str">
        <f t="shared" si="330"/>
        <v>1</v>
      </c>
      <c r="IE390" s="351" t="s">
        <v>896</v>
      </c>
      <c r="IF390" s="356">
        <v>1</v>
      </c>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row>
    <row r="391" spans="1:287" s="1" customFormat="1" ht="42.75" customHeight="1">
      <c r="A391" s="15"/>
      <c r="B391" s="31" t="s">
        <v>164</v>
      </c>
      <c r="C391" s="31" t="s">
        <v>165</v>
      </c>
      <c r="D391" s="14"/>
      <c r="E391" s="14"/>
      <c r="F391" s="14"/>
      <c r="G391" s="14"/>
      <c r="H391" s="14" t="s">
        <v>723</v>
      </c>
      <c r="I391" s="14" t="s">
        <v>724</v>
      </c>
      <c r="J391" s="14"/>
      <c r="K391" s="14"/>
      <c r="L391" s="14"/>
      <c r="M391" s="14"/>
      <c r="N391" s="14"/>
      <c r="O391" s="14"/>
      <c r="P391" s="14"/>
      <c r="Q391" s="14"/>
      <c r="R391" s="14" t="s">
        <v>215</v>
      </c>
      <c r="S391" s="14" t="s">
        <v>399</v>
      </c>
      <c r="T391" s="14" t="s">
        <v>408</v>
      </c>
      <c r="U391" s="14" t="s">
        <v>166</v>
      </c>
      <c r="V391" s="14"/>
      <c r="W391" s="31"/>
      <c r="X391" s="31"/>
      <c r="Y391" s="31"/>
      <c r="Z391" s="31"/>
      <c r="AA391" s="31"/>
      <c r="AB391" s="31"/>
      <c r="AC391" s="31"/>
      <c r="AD391" s="14"/>
      <c r="AE391" s="31">
        <v>3</v>
      </c>
      <c r="AF391" s="31" t="s">
        <v>189</v>
      </c>
      <c r="AG391" s="31" t="s">
        <v>174</v>
      </c>
      <c r="AH391" s="31">
        <v>437</v>
      </c>
      <c r="AI391" s="31" t="s">
        <v>194</v>
      </c>
      <c r="AJ391" s="14"/>
      <c r="AK391" s="14"/>
      <c r="AL391" s="14" t="s">
        <v>128</v>
      </c>
      <c r="AM391" s="14"/>
      <c r="AN391" s="14" t="s">
        <v>180</v>
      </c>
      <c r="AO391" s="14" t="str">
        <f>CONCATENATE("0055-",B391,"-",C391,"-","4",".",AE391,".",AF391,".",AG391,".",AH391,"-",AL391,".",AN391,"-",AI391)</f>
        <v>0055-CPC-GA1-4.3.3.30.437-ATH2.S4-0001</v>
      </c>
      <c r="AP391" s="14" t="str">
        <f>CONCATENATE("0055-",B391,"-",C391,"-","4",".",AE391,".",AF391,".",AG391,".",AH391,"-",AL391,"-",AN391,"-",AI391,"_",BD391,"_",U391)</f>
        <v>0055-CPC-GA1-4.3.3.30.437-ATH2-S4-0001_A1_ER</v>
      </c>
      <c r="AQ391" s="21" t="s">
        <v>255</v>
      </c>
      <c r="AR391" s="21" t="s">
        <v>83</v>
      </c>
      <c r="AS391" s="21"/>
      <c r="AT391" s="21"/>
      <c r="AU391" s="21"/>
      <c r="AV391" s="21"/>
      <c r="AW391" s="21" t="s">
        <v>255</v>
      </c>
      <c r="AX391" s="21" t="s">
        <v>83</v>
      </c>
      <c r="AY391" s="14"/>
      <c r="AZ391" s="14"/>
      <c r="BA391" s="14" t="s">
        <v>600</v>
      </c>
      <c r="BB391" s="14" t="str">
        <f t="shared" si="331"/>
        <v>A1</v>
      </c>
      <c r="BC391" s="14" t="str">
        <f t="shared" si="381"/>
        <v>IFR</v>
      </c>
      <c r="BD391" s="14" t="str">
        <f>BB391</f>
        <v>A1</v>
      </c>
      <c r="BE391" s="14"/>
      <c r="BF391" s="14"/>
      <c r="BG391" s="20"/>
      <c r="BH391" s="14"/>
      <c r="BI391" s="14"/>
      <c r="BJ391" s="336">
        <v>44088</v>
      </c>
      <c r="BK391" s="336">
        <f ca="1">IF(BM391&gt;0,BL391,IF(BJ391&lt;TODAY(),TODAY()+10,BJ391))</f>
        <v>44071</v>
      </c>
      <c r="BL391" s="41">
        <v>44071</v>
      </c>
      <c r="BM391" s="14" t="s">
        <v>918</v>
      </c>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336">
        <f>WORKDAY(BJ391,20)</f>
        <v>44116</v>
      </c>
      <c r="CR391" s="336">
        <f ca="1">IF(BM391&gt;0,WORKDAY(BK391,20),"-")</f>
        <v>44099</v>
      </c>
      <c r="CS391" s="336"/>
      <c r="CT391" s="325"/>
      <c r="CU391" s="143"/>
      <c r="CV391" s="41">
        <f>WORKDAY(CQ391,10)</f>
        <v>44130</v>
      </c>
      <c r="CW391" s="41" t="str">
        <f>IF(CT391&gt;0,WORKDAY(CR391,10),"-")</f>
        <v>-</v>
      </c>
      <c r="CX391" s="14"/>
      <c r="CY391" s="14"/>
      <c r="CZ391" s="41" t="str">
        <f>IF(CY391&gt;0,WORKDAY(CV391,10),"-")</f>
        <v>-</v>
      </c>
      <c r="DA391" s="41" t="str">
        <f>IF(CY391&gt;0,WORKDAY(CW391,10),"-")</f>
        <v>-</v>
      </c>
      <c r="DB391" s="14"/>
      <c r="DC391" s="14"/>
      <c r="DD391" s="143"/>
      <c r="DE391" s="41" t="str">
        <f>IF(DC391&gt;0,WORKDAY(CZ391,10),"-")</f>
        <v>-</v>
      </c>
      <c r="DF391" s="41" t="str">
        <f>IF(DC391&gt;0,WORKDAY(DA391,10),"-")</f>
        <v>-</v>
      </c>
      <c r="DG391" s="14"/>
      <c r="DH391" s="14"/>
      <c r="DI391" s="41" t="str">
        <f>IF(DH391&gt;0,WORKDAY(DE391,10),"-")</f>
        <v>-</v>
      </c>
      <c r="DJ391" s="41" t="str">
        <f>IF(DH391&gt;0,WORKDAY(DF391,10),"-")</f>
        <v>-</v>
      </c>
      <c r="DK391" s="14"/>
      <c r="DL391" s="14"/>
      <c r="DM391" s="143"/>
      <c r="DN391" s="41" t="str">
        <f>IF(DL391&gt;0,WORKDAY(DI391,10),"-")</f>
        <v>-</v>
      </c>
      <c r="DO391" s="41" t="str">
        <f>IF(DL391&gt;0,WORKDAY(DJ391,10),"-")</f>
        <v>-</v>
      </c>
      <c r="DP391" s="14"/>
      <c r="DQ391" s="14"/>
      <c r="DR391" s="41" t="str">
        <f>IF(DQ391&gt;0,WORKDAY(DN391,10),"-")</f>
        <v>-</v>
      </c>
      <c r="DS391" s="41" t="str">
        <f>IF(DQ391&gt;0,WORKDAY(DO391,10),"-")</f>
        <v>-</v>
      </c>
      <c r="DT391" s="14"/>
      <c r="DU391" s="14"/>
      <c r="DV391" s="205"/>
      <c r="DW391" s="41" t="str">
        <f>IF(DU391&gt;0,WORKDAY(DR391,10),"-")</f>
        <v>-</v>
      </c>
      <c r="DX391" s="41" t="str">
        <f>IF(DU391&gt;0,WORKDAY(DS391,10),"-")</f>
        <v>-</v>
      </c>
      <c r="DY391" s="14"/>
      <c r="DZ391" s="14"/>
      <c r="EA391" s="41" t="str">
        <f>IF(DZ391&gt;0,WORKDAY(DW391,10),"-")</f>
        <v>-</v>
      </c>
      <c r="EB391" s="41" t="str">
        <f>IF(DZ391&gt;0,WORKDAY(DX391,10),"-")</f>
        <v>-</v>
      </c>
      <c r="EC391" s="14"/>
      <c r="ED391" s="14"/>
      <c r="EE391" s="205"/>
      <c r="EF391" s="41" t="str">
        <f>IF(ED391&gt;0,WORKDAY(EA391,10),"-")</f>
        <v>-</v>
      </c>
      <c r="EG391" s="41" t="str">
        <f>IF(ED391&gt;0,WORKDAY(EB391,10),"-")</f>
        <v>-</v>
      </c>
      <c r="EH391" s="14"/>
      <c r="EI391" s="14"/>
      <c r="EJ391" s="41" t="str">
        <f>IF(EI391&gt;0,WORKDAY(EF391,10),"-")</f>
        <v>-</v>
      </c>
      <c r="EK391" s="41" t="str">
        <f>IF(EI391&gt;0,WORKDAY(EG391,10),"-")</f>
        <v>-</v>
      </c>
      <c r="EL391" s="14"/>
      <c r="EM391" s="14"/>
      <c r="EN391" s="205"/>
      <c r="EO391" s="41" t="str">
        <f>IF(EM391&gt;0,WORKDAY(EJ391,10),"-")</f>
        <v>-</v>
      </c>
      <c r="EP391" s="41" t="str">
        <f>IF(EM391&gt;0,WORKDAY(EK391,10),"-")</f>
        <v>-</v>
      </c>
      <c r="EQ391" s="14"/>
      <c r="ER391" s="14"/>
      <c r="ES391" s="41" t="str">
        <f>IF(ER391&gt;0,WORKDAY(EO391,10),"-")</f>
        <v>-</v>
      </c>
      <c r="ET391" s="41" t="str">
        <f>IF(ER391&gt;0,WORKDAY(EP391,10),"-")</f>
        <v>-</v>
      </c>
      <c r="EU391" s="14"/>
      <c r="EV391" s="14"/>
      <c r="EW391" s="205"/>
      <c r="EX391" s="41" t="str">
        <f>IF(EV391&gt;0,WORKDAY(ES391,10),"-")</f>
        <v>-</v>
      </c>
      <c r="EY391" s="41" t="str">
        <f>IF(EV391&gt;0,WORKDAY(ET391,10),"-")</f>
        <v>-</v>
      </c>
      <c r="EZ391" s="14"/>
      <c r="FA391" s="14"/>
      <c r="FB391" s="41" t="str">
        <f>IF(FA391&gt;0,WORKDAY(EX391,10),"-")</f>
        <v>-</v>
      </c>
      <c r="FC391" s="41" t="str">
        <f>IF(FA391&gt;0,WORKDAY(EY391,10),"-")</f>
        <v>-</v>
      </c>
      <c r="FD391" s="14"/>
      <c r="FE391" s="14"/>
      <c r="FF391" s="295"/>
      <c r="FG391" s="41">
        <v>43469</v>
      </c>
      <c r="FH391" s="41">
        <f ca="1">IF(BK391&gt;0,IF(DH391&gt;0,WORKDAY(DG391,20),IF(CY391&gt;0,WORKDAY(CX391,30),IF(CT391&gt;0,WORKDAY(CS391,40),FG391))),"-")</f>
        <v>43469</v>
      </c>
      <c r="FI391" s="14"/>
      <c r="FJ391" s="14"/>
      <c r="FK391" s="41" t="str">
        <f>IF(FJ391&gt;0,WORKDAY(FG391,10),"-")</f>
        <v>-</v>
      </c>
      <c r="FL391" s="41" t="str">
        <f>IF(FJ391&gt;0,WORKDAY(FH391,10),"-")</f>
        <v>-</v>
      </c>
      <c r="FM391" s="14"/>
      <c r="FN391" s="14"/>
      <c r="FO391" s="143"/>
      <c r="FP391" s="41">
        <v>43469</v>
      </c>
      <c r="FQ391" s="41" t="str">
        <f>IF(BT391&gt;0,IF(DQ391&gt;0,WORKDAY(DP391,20),IF(DH391&gt;0,WORKDAY(DG391,30),IF(DC391&gt;0,WORKDAY(DB391,40),FP391))),"-")</f>
        <v>-</v>
      </c>
      <c r="FR391" s="14"/>
      <c r="FS391" s="14"/>
      <c r="FT391" s="41" t="str">
        <f>IF(FS391&gt;0,WORKDAY(FP391,10),"-")</f>
        <v>-</v>
      </c>
      <c r="FU391" s="41" t="str">
        <f>IF(FS391&gt;0,WORKDAY(FQ391,10),"-")</f>
        <v>-</v>
      </c>
      <c r="FV391" s="14"/>
      <c r="FW391" s="14"/>
      <c r="FX391" s="143"/>
      <c r="FY391" s="41">
        <v>43469</v>
      </c>
      <c r="FZ391" s="41" t="str">
        <f>IF(CC391&gt;0,IF(DZ391&gt;0,WORKDAY(DY391,20),IF(DQ391&gt;0,WORKDAY(DP391,30),IF(DL391&gt;0,WORKDAY(DK391,40),FY391))),"-")</f>
        <v>-</v>
      </c>
      <c r="GA391" s="14"/>
      <c r="GB391" s="14"/>
      <c r="GC391" s="41" t="str">
        <f>IF(GB391&gt;0,WORKDAY(FY391,10),"-")</f>
        <v>-</v>
      </c>
      <c r="GD391" s="41" t="str">
        <f>IF(GB391&gt;0,WORKDAY(FZ391,10),"-")</f>
        <v>-</v>
      </c>
      <c r="GE391" s="14"/>
      <c r="GF391" s="14"/>
      <c r="GG391" s="205"/>
      <c r="GH391" s="41"/>
      <c r="GI391" s="41"/>
      <c r="GJ391" s="14"/>
      <c r="GK391" s="14"/>
      <c r="GL391" s="41" t="str">
        <f>IF(GK391&gt;0,WORKDAY(GH391,10),"-")</f>
        <v>-</v>
      </c>
      <c r="GM391" s="41" t="str">
        <f>IF(GK391&gt;0,WORKDAY(GI391,10),"-")</f>
        <v>-</v>
      </c>
      <c r="GN391" s="14"/>
      <c r="GO391" s="14"/>
      <c r="GP391" s="228"/>
      <c r="GQ391" s="295"/>
      <c r="GR391" s="295"/>
      <c r="GS391" s="295"/>
      <c r="GT391" s="295"/>
      <c r="GU391" s="295"/>
      <c r="GV391" s="295"/>
      <c r="GW391" s="295"/>
      <c r="GX391" s="295"/>
      <c r="GY391" s="295"/>
      <c r="GZ391" s="147"/>
      <c r="HA391" s="143">
        <f t="shared" ca="1" si="307"/>
        <v>1</v>
      </c>
      <c r="HB391" s="44">
        <f t="shared" ca="1" si="308"/>
        <v>1.1306532663316582E-3</v>
      </c>
      <c r="HC391" s="44">
        <f t="shared" ca="1" si="382"/>
        <v>2.5125628140703518E-3</v>
      </c>
      <c r="HD391" s="44"/>
      <c r="HE391" s="44"/>
      <c r="HF391" s="44">
        <f t="shared" ca="1" si="333"/>
        <v>3.4090909090909094E-3</v>
      </c>
      <c r="HG391" s="44">
        <f t="shared" ca="1" si="334"/>
        <v>7.575757575757576E-3</v>
      </c>
      <c r="HH391" s="261"/>
      <c r="HI391" s="14" t="str">
        <f t="shared" si="311"/>
        <v>CPECC</v>
      </c>
      <c r="HJ391" s="41">
        <f t="shared" si="312"/>
        <v>44071</v>
      </c>
      <c r="HK391" s="267" t="str">
        <f t="shared" si="313"/>
        <v>A1</v>
      </c>
      <c r="HL391" s="268" t="str">
        <f t="shared" si="314"/>
        <v>0055-P2-GA1-CPC-TRM-00561</v>
      </c>
      <c r="HM391" s="320">
        <v>1</v>
      </c>
      <c r="HN391"/>
      <c r="HO391" s="351" t="str">
        <f t="shared" si="316"/>
        <v>ожидание A1</v>
      </c>
      <c r="HP391" s="351" t="str">
        <f t="shared" si="317"/>
        <v>не выгружено 00</v>
      </c>
      <c r="HQ391" s="351" t="str">
        <f t="shared" si="318"/>
        <v>выгружено A1</v>
      </c>
      <c r="HR391" s="351" t="str">
        <f t="shared" si="319"/>
        <v>ожидание A1</v>
      </c>
      <c r="HS391" s="351" t="b">
        <f t="shared" si="320"/>
        <v>0</v>
      </c>
      <c r="HT391" s="351" t="str">
        <f t="shared" si="321"/>
        <v>ожидание замечаний</v>
      </c>
      <c r="HU391" s="351" t="str">
        <f t="shared" si="322"/>
        <v>0055-P2-GA1-CPC-TRM-00561</v>
      </c>
      <c r="HV391" s="351">
        <f t="shared" si="323"/>
        <v>44071</v>
      </c>
      <c r="HW391" s="351" t="str">
        <f t="shared" si="324"/>
        <v>ожидание A1</v>
      </c>
      <c r="HX391" s="351" t="str">
        <f t="shared" si="325"/>
        <v>ожидание A1</v>
      </c>
      <c r="HY391" s="364"/>
      <c r="HZ391" s="361" t="str">
        <f t="shared" si="326"/>
        <v>выгружено</v>
      </c>
      <c r="IA391" s="361" t="str">
        <f t="shared" si="327"/>
        <v>A1</v>
      </c>
      <c r="IB391" s="361" t="str">
        <f t="shared" si="328"/>
        <v>ожидание замечаний к ревизии</v>
      </c>
      <c r="IC391" s="361" t="str">
        <f t="shared" si="329"/>
        <v>A1</v>
      </c>
      <c r="ID391" s="351" t="str">
        <f t="shared" si="330"/>
        <v>1</v>
      </c>
      <c r="IE391" s="351" t="s">
        <v>896</v>
      </c>
      <c r="IF391" s="356">
        <v>1</v>
      </c>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row>
    <row r="392" spans="1:287" s="1" customFormat="1" ht="28.5" customHeight="1">
      <c r="A392" s="15"/>
      <c r="B392" s="31" t="s">
        <v>164</v>
      </c>
      <c r="C392" s="31" t="s">
        <v>165</v>
      </c>
      <c r="D392" s="14"/>
      <c r="E392" s="14"/>
      <c r="F392" s="14"/>
      <c r="G392" s="14"/>
      <c r="H392" s="14" t="s">
        <v>723</v>
      </c>
      <c r="I392" s="14" t="s">
        <v>724</v>
      </c>
      <c r="J392" s="14"/>
      <c r="K392" s="14"/>
      <c r="L392" s="14"/>
      <c r="M392" s="14"/>
      <c r="N392" s="14"/>
      <c r="O392" s="14"/>
      <c r="P392" s="14"/>
      <c r="Q392" s="14"/>
      <c r="R392" s="14" t="s">
        <v>210</v>
      </c>
      <c r="S392" s="14" t="s">
        <v>401</v>
      </c>
      <c r="T392" s="14" t="s">
        <v>400</v>
      </c>
      <c r="U392" s="14" t="s">
        <v>166</v>
      </c>
      <c r="V392" s="14"/>
      <c r="W392" s="31"/>
      <c r="X392" s="31"/>
      <c r="Y392" s="31"/>
      <c r="Z392" s="31"/>
      <c r="AA392" s="31"/>
      <c r="AB392" s="31"/>
      <c r="AC392" s="31"/>
      <c r="AD392" s="14"/>
      <c r="AE392" s="31">
        <v>3</v>
      </c>
      <c r="AF392" s="31" t="s">
        <v>189</v>
      </c>
      <c r="AG392" s="31" t="s">
        <v>174</v>
      </c>
      <c r="AH392" s="31">
        <v>437</v>
      </c>
      <c r="AI392" s="31" t="s">
        <v>194</v>
      </c>
      <c r="AJ392" s="14"/>
      <c r="AK392" s="14"/>
      <c r="AL392" s="14" t="s">
        <v>129</v>
      </c>
      <c r="AM392" s="14"/>
      <c r="AN392" s="14" t="s">
        <v>180</v>
      </c>
      <c r="AO392" s="14" t="str">
        <f>CONCATENATE("0055-",B392,"-",C392,"-","4",".",AE392,".",AF392,".",AG392,".",AH392,"-",AL392,".",AN392,"-",AI392)</f>
        <v>0055-CPC-GA1-4.3.3.30.437-PS.S4-0001</v>
      </c>
      <c r="AP392" s="14" t="str">
        <f>CONCATENATE("0055-",B392,"-",C392,"-","4",".",AE392,".",AF392,".",AG392,".",AH392,"-",AL392,"-",AN392,"-",AI392,"_",BD392,"_",U392)</f>
        <v>0055-CPC-GA1-4.3.3.30.437-PS-S4-0001_A1_ER</v>
      </c>
      <c r="AQ392" s="21" t="s">
        <v>256</v>
      </c>
      <c r="AR392" s="21" t="s">
        <v>84</v>
      </c>
      <c r="AS392" s="21"/>
      <c r="AT392" s="21"/>
      <c r="AU392" s="21"/>
      <c r="AV392" s="21"/>
      <c r="AW392" s="21" t="s">
        <v>256</v>
      </c>
      <c r="AX392" s="21" t="s">
        <v>84</v>
      </c>
      <c r="AY392" s="14"/>
      <c r="AZ392" s="14"/>
      <c r="BA392" s="14" t="s">
        <v>600</v>
      </c>
      <c r="BB392" s="14" t="str">
        <f t="shared" si="331"/>
        <v>A1</v>
      </c>
      <c r="BC392" s="14" t="str">
        <f t="shared" si="381"/>
        <v>IFR</v>
      </c>
      <c r="BD392" s="14" t="str">
        <f>BB392</f>
        <v>A1</v>
      </c>
      <c r="BE392" s="14"/>
      <c r="BF392" s="14"/>
      <c r="BG392" s="20"/>
      <c r="BH392" s="14"/>
      <c r="BI392" s="14"/>
      <c r="BJ392" s="336">
        <v>44088</v>
      </c>
      <c r="BK392" s="336">
        <f ca="1">IF(BM392&gt;0,BL392,IF(BJ392&lt;TODAY(),TODAY()+10,BJ392))</f>
        <v>44071</v>
      </c>
      <c r="BL392" s="41">
        <v>44071</v>
      </c>
      <c r="BM392" s="14" t="s">
        <v>919</v>
      </c>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336">
        <f>WORKDAY(BJ392,20)</f>
        <v>44116</v>
      </c>
      <c r="CR392" s="336">
        <f ca="1">IF(BM392&gt;0,WORKDAY(BK392,20),"-")</f>
        <v>44099</v>
      </c>
      <c r="CS392" s="336"/>
      <c r="CT392" s="325"/>
      <c r="CU392" s="143"/>
      <c r="CV392" s="41">
        <f>WORKDAY(CQ392,10)</f>
        <v>44130</v>
      </c>
      <c r="CW392" s="41" t="str">
        <f>IF(CT392&gt;0,WORKDAY(CR392,10),"-")</f>
        <v>-</v>
      </c>
      <c r="CX392" s="14"/>
      <c r="CY392" s="14"/>
      <c r="CZ392" s="41" t="str">
        <f>IF(CY392&gt;0,WORKDAY(CV392,10),"-")</f>
        <v>-</v>
      </c>
      <c r="DA392" s="41" t="str">
        <f>IF(CY392&gt;0,WORKDAY(CW392,10),"-")</f>
        <v>-</v>
      </c>
      <c r="DB392" s="14"/>
      <c r="DC392" s="14"/>
      <c r="DD392" s="143"/>
      <c r="DE392" s="41" t="str">
        <f>IF(DC392&gt;0,WORKDAY(CZ392,10),"-")</f>
        <v>-</v>
      </c>
      <c r="DF392" s="41" t="str">
        <f>IF(DC392&gt;0,WORKDAY(DA392,10),"-")</f>
        <v>-</v>
      </c>
      <c r="DG392" s="14"/>
      <c r="DH392" s="14"/>
      <c r="DI392" s="41" t="str">
        <f>IF(DH392&gt;0,WORKDAY(DE392,10),"-")</f>
        <v>-</v>
      </c>
      <c r="DJ392" s="41" t="str">
        <f>IF(DH392&gt;0,WORKDAY(DF392,10),"-")</f>
        <v>-</v>
      </c>
      <c r="DK392" s="14"/>
      <c r="DL392" s="14"/>
      <c r="DM392" s="143"/>
      <c r="DN392" s="41" t="str">
        <f>IF(DL392&gt;0,WORKDAY(DI392,10),"-")</f>
        <v>-</v>
      </c>
      <c r="DO392" s="41" t="str">
        <f>IF(DL392&gt;0,WORKDAY(DJ392,10),"-")</f>
        <v>-</v>
      </c>
      <c r="DP392" s="14"/>
      <c r="DQ392" s="14"/>
      <c r="DR392" s="41" t="str">
        <f>IF(DQ392&gt;0,WORKDAY(DN392,10),"-")</f>
        <v>-</v>
      </c>
      <c r="DS392" s="41" t="str">
        <f>IF(DQ392&gt;0,WORKDAY(DO392,10),"-")</f>
        <v>-</v>
      </c>
      <c r="DT392" s="14"/>
      <c r="DU392" s="14"/>
      <c r="DV392" s="205"/>
      <c r="DW392" s="41" t="str">
        <f>IF(DU392&gt;0,WORKDAY(DR392,10),"-")</f>
        <v>-</v>
      </c>
      <c r="DX392" s="41" t="str">
        <f>IF(DU392&gt;0,WORKDAY(DS392,10),"-")</f>
        <v>-</v>
      </c>
      <c r="DY392" s="14"/>
      <c r="DZ392" s="14"/>
      <c r="EA392" s="41" t="str">
        <f>IF(DZ392&gt;0,WORKDAY(DW392,10),"-")</f>
        <v>-</v>
      </c>
      <c r="EB392" s="41" t="str">
        <f>IF(DZ392&gt;0,WORKDAY(DX392,10),"-")</f>
        <v>-</v>
      </c>
      <c r="EC392" s="14"/>
      <c r="ED392" s="14"/>
      <c r="EE392" s="205"/>
      <c r="EF392" s="41" t="str">
        <f>IF(ED392&gt;0,WORKDAY(EA392,10),"-")</f>
        <v>-</v>
      </c>
      <c r="EG392" s="41" t="str">
        <f>IF(ED392&gt;0,WORKDAY(EB392,10),"-")</f>
        <v>-</v>
      </c>
      <c r="EH392" s="14"/>
      <c r="EI392" s="14"/>
      <c r="EJ392" s="41" t="str">
        <f>IF(EI392&gt;0,WORKDAY(EF392,10),"-")</f>
        <v>-</v>
      </c>
      <c r="EK392" s="41" t="str">
        <f>IF(EI392&gt;0,WORKDAY(EG392,10),"-")</f>
        <v>-</v>
      </c>
      <c r="EL392" s="14"/>
      <c r="EM392" s="14"/>
      <c r="EN392" s="205"/>
      <c r="EO392" s="41" t="str">
        <f>IF(EM392&gt;0,WORKDAY(EJ392,10),"-")</f>
        <v>-</v>
      </c>
      <c r="EP392" s="41" t="str">
        <f>IF(EM392&gt;0,WORKDAY(EK392,10),"-")</f>
        <v>-</v>
      </c>
      <c r="EQ392" s="14"/>
      <c r="ER392" s="14"/>
      <c r="ES392" s="41" t="str">
        <f>IF(ER392&gt;0,WORKDAY(EO392,10),"-")</f>
        <v>-</v>
      </c>
      <c r="ET392" s="41" t="str">
        <f>IF(ER392&gt;0,WORKDAY(EP392,10),"-")</f>
        <v>-</v>
      </c>
      <c r="EU392" s="14"/>
      <c r="EV392" s="14"/>
      <c r="EW392" s="205"/>
      <c r="EX392" s="41" t="str">
        <f>IF(EV392&gt;0,WORKDAY(ES392,10),"-")</f>
        <v>-</v>
      </c>
      <c r="EY392" s="41" t="str">
        <f>IF(EV392&gt;0,WORKDAY(ET392,10),"-")</f>
        <v>-</v>
      </c>
      <c r="EZ392" s="14"/>
      <c r="FA392" s="14"/>
      <c r="FB392" s="41" t="str">
        <f>IF(FA392&gt;0,WORKDAY(EX392,10),"-")</f>
        <v>-</v>
      </c>
      <c r="FC392" s="41" t="str">
        <f>IF(FA392&gt;0,WORKDAY(EY392,10),"-")</f>
        <v>-</v>
      </c>
      <c r="FD392" s="14"/>
      <c r="FE392" s="14"/>
      <c r="FF392" s="295"/>
      <c r="FG392" s="41">
        <v>43532</v>
      </c>
      <c r="FH392" s="41">
        <f ca="1">IF(BK392&gt;0,IF(DH392&gt;0,WORKDAY(DG392,20),IF(CY392&gt;0,WORKDAY(CX392,30),IF(CT392&gt;0,WORKDAY(CS392,40),FG392))),"-")</f>
        <v>43532</v>
      </c>
      <c r="FI392" s="14"/>
      <c r="FJ392" s="14"/>
      <c r="FK392" s="41" t="str">
        <f>IF(FJ392&gt;0,WORKDAY(FG392,10),"-")</f>
        <v>-</v>
      </c>
      <c r="FL392" s="41" t="str">
        <f>IF(FJ392&gt;0,WORKDAY(FH392,10),"-")</f>
        <v>-</v>
      </c>
      <c r="FM392" s="14"/>
      <c r="FN392" s="14"/>
      <c r="FO392" s="143"/>
      <c r="FP392" s="41">
        <v>43532</v>
      </c>
      <c r="FQ392" s="41" t="str">
        <f>IF(BT392&gt;0,IF(DQ392&gt;0,WORKDAY(DP392,20),IF(DH392&gt;0,WORKDAY(DG392,30),IF(DC392&gt;0,WORKDAY(DB392,40),FP392))),"-")</f>
        <v>-</v>
      </c>
      <c r="FR392" s="14"/>
      <c r="FS392" s="14"/>
      <c r="FT392" s="41" t="str">
        <f>IF(FS392&gt;0,WORKDAY(FP392,10),"-")</f>
        <v>-</v>
      </c>
      <c r="FU392" s="41" t="str">
        <f>IF(FS392&gt;0,WORKDAY(FQ392,10),"-")</f>
        <v>-</v>
      </c>
      <c r="FV392" s="14"/>
      <c r="FW392" s="14"/>
      <c r="FX392" s="143"/>
      <c r="FY392" s="41">
        <v>43532</v>
      </c>
      <c r="FZ392" s="41" t="str">
        <f>IF(CC392&gt;0,IF(DZ392&gt;0,WORKDAY(DY392,20),IF(DQ392&gt;0,WORKDAY(DP392,30),IF(DL392&gt;0,WORKDAY(DK392,40),FY392))),"-")</f>
        <v>-</v>
      </c>
      <c r="GA392" s="14"/>
      <c r="GB392" s="14"/>
      <c r="GC392" s="41" t="str">
        <f>IF(GB392&gt;0,WORKDAY(FY392,10),"-")</f>
        <v>-</v>
      </c>
      <c r="GD392" s="41" t="str">
        <f>IF(GB392&gt;0,WORKDAY(FZ392,10),"-")</f>
        <v>-</v>
      </c>
      <c r="GE392" s="14"/>
      <c r="GF392" s="14"/>
      <c r="GG392" s="205"/>
      <c r="GH392" s="41"/>
      <c r="GI392" s="41"/>
      <c r="GJ392" s="14"/>
      <c r="GK392" s="14"/>
      <c r="GL392" s="41" t="str">
        <f>IF(GK392&gt;0,WORKDAY(GH392,10),"-")</f>
        <v>-</v>
      </c>
      <c r="GM392" s="41" t="str">
        <f>IF(GK392&gt;0,WORKDAY(GI392,10),"-")</f>
        <v>-</v>
      </c>
      <c r="GN392" s="14"/>
      <c r="GO392" s="14"/>
      <c r="GP392" s="228"/>
      <c r="GQ392" s="295"/>
      <c r="GR392" s="295"/>
      <c r="GS392" s="295"/>
      <c r="GT392" s="295"/>
      <c r="GU392" s="295"/>
      <c r="GV392" s="295"/>
      <c r="GW392" s="295"/>
      <c r="GX392" s="295"/>
      <c r="GY392" s="295"/>
      <c r="GZ392" s="147"/>
      <c r="HA392" s="143">
        <f t="shared" ca="1" si="307"/>
        <v>1</v>
      </c>
      <c r="HB392" s="44">
        <f t="shared" ca="1" si="308"/>
        <v>1.1306532663316582E-3</v>
      </c>
      <c r="HC392" s="44">
        <f t="shared" ca="1" si="382"/>
        <v>2.5125628140703518E-3</v>
      </c>
      <c r="HD392" s="44"/>
      <c r="HE392" s="44"/>
      <c r="HF392" s="44">
        <f t="shared" ca="1" si="333"/>
        <v>3.4090909090909094E-3</v>
      </c>
      <c r="HG392" s="44">
        <f t="shared" ca="1" si="334"/>
        <v>7.575757575757576E-3</v>
      </c>
      <c r="HH392" s="261"/>
      <c r="HI392" s="14" t="str">
        <f t="shared" si="311"/>
        <v>CPECC</v>
      </c>
      <c r="HJ392" s="41">
        <f t="shared" si="312"/>
        <v>44071</v>
      </c>
      <c r="HK392" s="267" t="str">
        <f t="shared" si="313"/>
        <v>A1</v>
      </c>
      <c r="HL392" s="268" t="str">
        <f t="shared" si="314"/>
        <v>0055-P2-GA1-CPC-TRM-00562</v>
      </c>
      <c r="HM392" s="320">
        <v>1</v>
      </c>
      <c r="HN392"/>
      <c r="HO392" s="351" t="str">
        <f t="shared" si="316"/>
        <v>ожидание A1</v>
      </c>
      <c r="HP392" s="351" t="str">
        <f t="shared" si="317"/>
        <v>не выгружено 00</v>
      </c>
      <c r="HQ392" s="351" t="str">
        <f t="shared" si="318"/>
        <v>выгружено A1</v>
      </c>
      <c r="HR392" s="351" t="str">
        <f t="shared" si="319"/>
        <v>ожидание A1</v>
      </c>
      <c r="HS392" s="351" t="b">
        <f t="shared" si="320"/>
        <v>0</v>
      </c>
      <c r="HT392" s="351" t="str">
        <f t="shared" si="321"/>
        <v>ожидание замечаний</v>
      </c>
      <c r="HU392" s="351" t="str">
        <f t="shared" si="322"/>
        <v>0055-P2-GA1-CPC-TRM-00562</v>
      </c>
      <c r="HV392" s="351">
        <f t="shared" si="323"/>
        <v>44071</v>
      </c>
      <c r="HW392" s="351" t="str">
        <f t="shared" si="324"/>
        <v>ожидание A1</v>
      </c>
      <c r="HX392" s="351" t="str">
        <f t="shared" si="325"/>
        <v>ожидание A1</v>
      </c>
      <c r="HY392" s="364"/>
      <c r="HZ392" s="361" t="str">
        <f t="shared" si="326"/>
        <v>выгружено</v>
      </c>
      <c r="IA392" s="361" t="str">
        <f t="shared" si="327"/>
        <v>A1</v>
      </c>
      <c r="IB392" s="361" t="str">
        <f t="shared" si="328"/>
        <v>ожидание замечаний к ревизии</v>
      </c>
      <c r="IC392" s="361" t="str">
        <f t="shared" si="329"/>
        <v>A1</v>
      </c>
      <c r="ID392" s="351" t="str">
        <f t="shared" si="330"/>
        <v>1</v>
      </c>
      <c r="IE392" s="351" t="s">
        <v>896</v>
      </c>
      <c r="IF392" s="356">
        <v>1</v>
      </c>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row>
    <row r="393" spans="1:287" s="1" customFormat="1" ht="28.5" customHeight="1">
      <c r="A393" s="15"/>
      <c r="B393" s="31" t="s">
        <v>164</v>
      </c>
      <c r="C393" s="31" t="s">
        <v>165</v>
      </c>
      <c r="D393" s="14"/>
      <c r="E393" s="14"/>
      <c r="F393" s="14"/>
      <c r="G393" s="14"/>
      <c r="H393" s="14" t="s">
        <v>723</v>
      </c>
      <c r="I393" s="14" t="s">
        <v>724</v>
      </c>
      <c r="J393" s="14"/>
      <c r="K393" s="14"/>
      <c r="L393" s="14"/>
      <c r="M393" s="14"/>
      <c r="N393" s="14"/>
      <c r="O393" s="14"/>
      <c r="P393" s="14"/>
      <c r="Q393" s="14"/>
      <c r="R393" s="14" t="s">
        <v>213</v>
      </c>
      <c r="S393" s="14" t="s">
        <v>402</v>
      </c>
      <c r="T393" s="14" t="s">
        <v>405</v>
      </c>
      <c r="U393" s="14" t="s">
        <v>166</v>
      </c>
      <c r="V393" s="14"/>
      <c r="W393" s="31"/>
      <c r="X393" s="31"/>
      <c r="Y393" s="31"/>
      <c r="Z393" s="31"/>
      <c r="AA393" s="31"/>
      <c r="AB393" s="31"/>
      <c r="AC393" s="31"/>
      <c r="AD393" s="14"/>
      <c r="AE393" s="31">
        <v>3</v>
      </c>
      <c r="AF393" s="31" t="s">
        <v>189</v>
      </c>
      <c r="AG393" s="31" t="s">
        <v>174</v>
      </c>
      <c r="AH393" s="31">
        <v>437</v>
      </c>
      <c r="AI393" s="31" t="s">
        <v>194</v>
      </c>
      <c r="AJ393" s="14"/>
      <c r="AK393" s="14"/>
      <c r="AL393" s="14" t="s">
        <v>131</v>
      </c>
      <c r="AM393" s="14"/>
      <c r="AN393" s="14" t="s">
        <v>180</v>
      </c>
      <c r="AO393" s="14" t="str">
        <f>CONCATENATE("0055-",B393,"-",C393,"-","4",".",AE393,".",AF393,".",AG393,".",AH393,"-",AL393,".",AN393,"-",AI393)</f>
        <v>0055-CPC-GA1-4.3.3.30.437-ASK2.S4-0001</v>
      </c>
      <c r="AP393" s="14" t="str">
        <f>CONCATENATE("0055-",B393,"-",C393,"-","4",".",AE393,".",AF393,".",AG393,".",AH393,"-",AL393,"-",AN393,"-",AI393,"_",BD393,"_",U393)</f>
        <v>0055-CPC-GA1-4.3.3.30.437-ASK2-S4-0001_A1_ER</v>
      </c>
      <c r="AQ393" s="21" t="s">
        <v>257</v>
      </c>
      <c r="AR393" s="21" t="s">
        <v>651</v>
      </c>
      <c r="AS393" s="21"/>
      <c r="AT393" s="21"/>
      <c r="AU393" s="21"/>
      <c r="AV393" s="21"/>
      <c r="AW393" s="21" t="s">
        <v>257</v>
      </c>
      <c r="AX393" s="21" t="s">
        <v>651</v>
      </c>
      <c r="AY393" s="14"/>
      <c r="AZ393" s="14"/>
      <c r="BA393" s="14" t="s">
        <v>600</v>
      </c>
      <c r="BB393" s="14" t="str">
        <f t="shared" si="331"/>
        <v>A1</v>
      </c>
      <c r="BC393" s="14" t="str">
        <f t="shared" si="381"/>
        <v>IFR</v>
      </c>
      <c r="BD393" s="14" t="str">
        <f>BB393</f>
        <v>A1</v>
      </c>
      <c r="BE393" s="14"/>
      <c r="BF393" s="14"/>
      <c r="BG393" s="20"/>
      <c r="BH393" s="14"/>
      <c r="BI393" s="14"/>
      <c r="BJ393" s="336">
        <v>44088</v>
      </c>
      <c r="BK393" s="336">
        <f ca="1">IF(BM393&gt;0,BL393,IF(BJ393&lt;TODAY(),TODAY()+10,BJ393))</f>
        <v>44071</v>
      </c>
      <c r="BL393" s="41">
        <v>44071</v>
      </c>
      <c r="BM393" s="14" t="s">
        <v>921</v>
      </c>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336">
        <f>WORKDAY(BJ393,20)</f>
        <v>44116</v>
      </c>
      <c r="CR393" s="336">
        <f ca="1">IF(BM393&gt;0,WORKDAY(BK393,20),"-")</f>
        <v>44099</v>
      </c>
      <c r="CS393" s="336"/>
      <c r="CT393" s="325"/>
      <c r="CU393" s="143"/>
      <c r="CV393" s="41">
        <f>WORKDAY(CQ393,10)</f>
        <v>44130</v>
      </c>
      <c r="CW393" s="41" t="str">
        <f>IF(CT393&gt;0,WORKDAY(CR393,10),"-")</f>
        <v>-</v>
      </c>
      <c r="CX393" s="14"/>
      <c r="CY393" s="14"/>
      <c r="CZ393" s="41" t="str">
        <f>IF(CY393&gt;0,WORKDAY(CV393,10),"-")</f>
        <v>-</v>
      </c>
      <c r="DA393" s="41" t="str">
        <f>IF(CY393&gt;0,WORKDAY(CW393,10),"-")</f>
        <v>-</v>
      </c>
      <c r="DB393" s="14"/>
      <c r="DC393" s="14"/>
      <c r="DD393" s="143"/>
      <c r="DE393" s="41" t="str">
        <f>IF(DC393&gt;0,WORKDAY(CZ393,10),"-")</f>
        <v>-</v>
      </c>
      <c r="DF393" s="41" t="str">
        <f>IF(DC393&gt;0,WORKDAY(DA393,10),"-")</f>
        <v>-</v>
      </c>
      <c r="DG393" s="14"/>
      <c r="DH393" s="14"/>
      <c r="DI393" s="41" t="str">
        <f>IF(DH393&gt;0,WORKDAY(DE393,10),"-")</f>
        <v>-</v>
      </c>
      <c r="DJ393" s="41" t="str">
        <f>IF(DH393&gt;0,WORKDAY(DF393,10),"-")</f>
        <v>-</v>
      </c>
      <c r="DK393" s="14"/>
      <c r="DL393" s="14"/>
      <c r="DM393" s="143"/>
      <c r="DN393" s="41" t="str">
        <f>IF(DL393&gt;0,WORKDAY(DI393,10),"-")</f>
        <v>-</v>
      </c>
      <c r="DO393" s="41" t="str">
        <f>IF(DL393&gt;0,WORKDAY(DJ393,10),"-")</f>
        <v>-</v>
      </c>
      <c r="DP393" s="14"/>
      <c r="DQ393" s="14"/>
      <c r="DR393" s="41" t="str">
        <f>IF(DQ393&gt;0,WORKDAY(DN393,10),"-")</f>
        <v>-</v>
      </c>
      <c r="DS393" s="41" t="str">
        <f>IF(DQ393&gt;0,WORKDAY(DO393,10),"-")</f>
        <v>-</v>
      </c>
      <c r="DT393" s="14"/>
      <c r="DU393" s="14"/>
      <c r="DV393" s="205"/>
      <c r="DW393" s="41" t="str">
        <f>IF(DU393&gt;0,WORKDAY(DR393,10),"-")</f>
        <v>-</v>
      </c>
      <c r="DX393" s="41" t="str">
        <f>IF(DU393&gt;0,WORKDAY(DS393,10),"-")</f>
        <v>-</v>
      </c>
      <c r="DY393" s="14"/>
      <c r="DZ393" s="14"/>
      <c r="EA393" s="41" t="str">
        <f>IF(DZ393&gt;0,WORKDAY(DW393,10),"-")</f>
        <v>-</v>
      </c>
      <c r="EB393" s="41" t="str">
        <f>IF(DZ393&gt;0,WORKDAY(DX393,10),"-")</f>
        <v>-</v>
      </c>
      <c r="EC393" s="14"/>
      <c r="ED393" s="14"/>
      <c r="EE393" s="205"/>
      <c r="EF393" s="41" t="str">
        <f>IF(ED393&gt;0,WORKDAY(EA393,10),"-")</f>
        <v>-</v>
      </c>
      <c r="EG393" s="41" t="str">
        <f>IF(ED393&gt;0,WORKDAY(EB393,10),"-")</f>
        <v>-</v>
      </c>
      <c r="EH393" s="14"/>
      <c r="EI393" s="14"/>
      <c r="EJ393" s="41" t="str">
        <f>IF(EI393&gt;0,WORKDAY(EF393,10),"-")</f>
        <v>-</v>
      </c>
      <c r="EK393" s="41" t="str">
        <f>IF(EI393&gt;0,WORKDAY(EG393,10),"-")</f>
        <v>-</v>
      </c>
      <c r="EL393" s="14"/>
      <c r="EM393" s="14"/>
      <c r="EN393" s="205"/>
      <c r="EO393" s="41" t="str">
        <f>IF(EM393&gt;0,WORKDAY(EJ393,10),"-")</f>
        <v>-</v>
      </c>
      <c r="EP393" s="41" t="str">
        <f>IF(EM393&gt;0,WORKDAY(EK393,10),"-")</f>
        <v>-</v>
      </c>
      <c r="EQ393" s="14"/>
      <c r="ER393" s="14"/>
      <c r="ES393" s="41" t="str">
        <f>IF(ER393&gt;0,WORKDAY(EO393,10),"-")</f>
        <v>-</v>
      </c>
      <c r="ET393" s="41" t="str">
        <f>IF(ER393&gt;0,WORKDAY(EP393,10),"-")</f>
        <v>-</v>
      </c>
      <c r="EU393" s="14"/>
      <c r="EV393" s="14"/>
      <c r="EW393" s="205"/>
      <c r="EX393" s="41" t="str">
        <f>IF(EV393&gt;0,WORKDAY(ES393,10),"-")</f>
        <v>-</v>
      </c>
      <c r="EY393" s="41" t="str">
        <f>IF(EV393&gt;0,WORKDAY(ET393,10),"-")</f>
        <v>-</v>
      </c>
      <c r="EZ393" s="14"/>
      <c r="FA393" s="14"/>
      <c r="FB393" s="41" t="str">
        <f>IF(FA393&gt;0,WORKDAY(EX393,10),"-")</f>
        <v>-</v>
      </c>
      <c r="FC393" s="41" t="str">
        <f>IF(FA393&gt;0,WORKDAY(EY393,10),"-")</f>
        <v>-</v>
      </c>
      <c r="FD393" s="14"/>
      <c r="FE393" s="14"/>
      <c r="FF393" s="295"/>
      <c r="FG393" s="41">
        <v>43567</v>
      </c>
      <c r="FH393" s="41">
        <f ca="1">IF(BK393&gt;0,IF(DH393&gt;0,WORKDAY(DG393,20),IF(CY393&gt;0,WORKDAY(CX393,30),IF(CT393&gt;0,WORKDAY(CS393,40),FG393))),"-")</f>
        <v>43567</v>
      </c>
      <c r="FI393" s="14"/>
      <c r="FJ393" s="14"/>
      <c r="FK393" s="41" t="str">
        <f>IF(FJ393&gt;0,WORKDAY(FG393,10),"-")</f>
        <v>-</v>
      </c>
      <c r="FL393" s="41" t="str">
        <f>IF(FJ393&gt;0,WORKDAY(FH393,10),"-")</f>
        <v>-</v>
      </c>
      <c r="FM393" s="14"/>
      <c r="FN393" s="14"/>
      <c r="FO393" s="143"/>
      <c r="FP393" s="41">
        <v>43567</v>
      </c>
      <c r="FQ393" s="41" t="str">
        <f>IF(BT393&gt;0,IF(DQ393&gt;0,WORKDAY(DP393,20),IF(DH393&gt;0,WORKDAY(DG393,30),IF(DC393&gt;0,WORKDAY(DB393,40),FP393))),"-")</f>
        <v>-</v>
      </c>
      <c r="FR393" s="14"/>
      <c r="FS393" s="14"/>
      <c r="FT393" s="41" t="str">
        <f>IF(FS393&gt;0,WORKDAY(FP393,10),"-")</f>
        <v>-</v>
      </c>
      <c r="FU393" s="41" t="str">
        <f>IF(FS393&gt;0,WORKDAY(FQ393,10),"-")</f>
        <v>-</v>
      </c>
      <c r="FV393" s="14"/>
      <c r="FW393" s="14"/>
      <c r="FX393" s="143"/>
      <c r="FY393" s="41">
        <v>43567</v>
      </c>
      <c r="FZ393" s="41" t="str">
        <f>IF(CC393&gt;0,IF(DZ393&gt;0,WORKDAY(DY393,20),IF(DQ393&gt;0,WORKDAY(DP393,30),IF(DL393&gt;0,WORKDAY(DK393,40),FY393))),"-")</f>
        <v>-</v>
      </c>
      <c r="GA393" s="14"/>
      <c r="GB393" s="14"/>
      <c r="GC393" s="41" t="str">
        <f>IF(GB393&gt;0,WORKDAY(FY393,10),"-")</f>
        <v>-</v>
      </c>
      <c r="GD393" s="41" t="str">
        <f>IF(GB393&gt;0,WORKDAY(FZ393,10),"-")</f>
        <v>-</v>
      </c>
      <c r="GE393" s="14"/>
      <c r="GF393" s="14"/>
      <c r="GG393" s="205"/>
      <c r="GH393" s="41"/>
      <c r="GI393" s="41"/>
      <c r="GJ393" s="14"/>
      <c r="GK393" s="14"/>
      <c r="GL393" s="41" t="str">
        <f>IF(GK393&gt;0,WORKDAY(GH393,10),"-")</f>
        <v>-</v>
      </c>
      <c r="GM393" s="41" t="str">
        <f>IF(GK393&gt;0,WORKDAY(GI393,10),"-")</f>
        <v>-</v>
      </c>
      <c r="GN393" s="14"/>
      <c r="GO393" s="14"/>
      <c r="GP393" s="228"/>
      <c r="GQ393" s="295"/>
      <c r="GR393" s="295"/>
      <c r="GS393" s="295"/>
      <c r="GT393" s="295"/>
      <c r="GU393" s="295"/>
      <c r="GV393" s="295"/>
      <c r="GW393" s="295"/>
      <c r="GX393" s="295"/>
      <c r="GY393" s="295"/>
      <c r="GZ393" s="147"/>
      <c r="HA393" s="143">
        <f t="shared" ca="1" si="307"/>
        <v>1</v>
      </c>
      <c r="HB393" s="44">
        <f t="shared" ca="1" si="308"/>
        <v>1.1306532663316582E-3</v>
      </c>
      <c r="HC393" s="44">
        <f t="shared" ca="1" si="382"/>
        <v>2.5125628140703518E-3</v>
      </c>
      <c r="HD393" s="44"/>
      <c r="HE393" s="44"/>
      <c r="HF393" s="44">
        <f t="shared" ca="1" si="333"/>
        <v>3.4090909090909094E-3</v>
      </c>
      <c r="HG393" s="44">
        <f t="shared" ca="1" si="334"/>
        <v>7.575757575757576E-3</v>
      </c>
      <c r="HH393" s="261"/>
      <c r="HI393" s="14" t="str">
        <f t="shared" si="311"/>
        <v>CPECC</v>
      </c>
      <c r="HJ393" s="41">
        <f t="shared" si="312"/>
        <v>44071</v>
      </c>
      <c r="HK393" s="267" t="str">
        <f t="shared" si="313"/>
        <v>A1</v>
      </c>
      <c r="HL393" s="268" t="str">
        <f t="shared" si="314"/>
        <v>0055-P2-GA1-CPC-TRM-00564</v>
      </c>
      <c r="HM393" s="320">
        <v>1</v>
      </c>
      <c r="HN393"/>
      <c r="HO393" s="351" t="str">
        <f t="shared" si="316"/>
        <v>ожидание A1</v>
      </c>
      <c r="HP393" s="351" t="str">
        <f t="shared" si="317"/>
        <v>не выгружено 00</v>
      </c>
      <c r="HQ393" s="351" t="str">
        <f t="shared" si="318"/>
        <v>выгружено A1</v>
      </c>
      <c r="HR393" s="351" t="str">
        <f t="shared" si="319"/>
        <v>ожидание A1</v>
      </c>
      <c r="HS393" s="351" t="b">
        <f t="shared" si="320"/>
        <v>0</v>
      </c>
      <c r="HT393" s="351" t="str">
        <f t="shared" si="321"/>
        <v>ожидание замечаний</v>
      </c>
      <c r="HU393" s="351" t="str">
        <f t="shared" si="322"/>
        <v>0055-P2-GA1-CPC-TRM-00564</v>
      </c>
      <c r="HV393" s="351">
        <f t="shared" si="323"/>
        <v>44071</v>
      </c>
      <c r="HW393" s="351" t="str">
        <f t="shared" si="324"/>
        <v>ожидание A1</v>
      </c>
      <c r="HX393" s="351" t="str">
        <f t="shared" si="325"/>
        <v>ожидание A1</v>
      </c>
      <c r="HY393" s="364"/>
      <c r="HZ393" s="361" t="str">
        <f t="shared" si="326"/>
        <v>выгружено</v>
      </c>
      <c r="IA393" s="361" t="str">
        <f t="shared" si="327"/>
        <v>A1</v>
      </c>
      <c r="IB393" s="361" t="str">
        <f t="shared" si="328"/>
        <v>ожидание замечаний к ревизии</v>
      </c>
      <c r="IC393" s="361" t="str">
        <f t="shared" si="329"/>
        <v>A1</v>
      </c>
      <c r="ID393" s="351" t="str">
        <f t="shared" si="330"/>
        <v>1</v>
      </c>
      <c r="IE393" s="351" t="s">
        <v>896</v>
      </c>
      <c r="IF393" s="356">
        <v>1</v>
      </c>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row>
    <row r="394" spans="1:287" s="1" customFormat="1" ht="42.75" customHeight="1">
      <c r="A394" s="15"/>
      <c r="B394" s="31" t="s">
        <v>164</v>
      </c>
      <c r="C394" s="31" t="s">
        <v>165</v>
      </c>
      <c r="D394" s="14"/>
      <c r="E394" s="14"/>
      <c r="F394" s="14"/>
      <c r="G394" s="14"/>
      <c r="H394" s="14" t="s">
        <v>723</v>
      </c>
      <c r="I394" s="14" t="s">
        <v>724</v>
      </c>
      <c r="J394" s="14"/>
      <c r="K394" s="14"/>
      <c r="L394" s="14"/>
      <c r="M394" s="14"/>
      <c r="N394" s="14"/>
      <c r="O394" s="14"/>
      <c r="P394" s="14"/>
      <c r="Q394" s="14"/>
      <c r="R394" s="14" t="s">
        <v>214</v>
      </c>
      <c r="S394" s="14" t="s">
        <v>403</v>
      </c>
      <c r="T394" s="14" t="s">
        <v>404</v>
      </c>
      <c r="U394" s="14" t="s">
        <v>166</v>
      </c>
      <c r="V394" s="14"/>
      <c r="W394" s="31"/>
      <c r="X394" s="31"/>
      <c r="Y394" s="31"/>
      <c r="Z394" s="31"/>
      <c r="AA394" s="31"/>
      <c r="AB394" s="31"/>
      <c r="AC394" s="31"/>
      <c r="AD394" s="14"/>
      <c r="AE394" s="31">
        <v>3</v>
      </c>
      <c r="AF394" s="31" t="s">
        <v>189</v>
      </c>
      <c r="AG394" s="31" t="s">
        <v>174</v>
      </c>
      <c r="AH394" s="31">
        <v>437</v>
      </c>
      <c r="AI394" s="31" t="s">
        <v>194</v>
      </c>
      <c r="AJ394" s="14"/>
      <c r="AK394" s="14"/>
      <c r="AL394" s="14" t="s">
        <v>132</v>
      </c>
      <c r="AM394" s="14"/>
      <c r="AN394" s="14" t="s">
        <v>180</v>
      </c>
      <c r="AO394" s="14" t="str">
        <f>CONCATENATE("0055-",B394,"-",C394,"-","4",".",AE394,".",AF394,".",AG394,".",AH394,"-",AL394,".",AN394,"-",AI394)</f>
        <v>0055-CPC-GA1-4.3.3.30.437-ATH4.S4-0001</v>
      </c>
      <c r="AP394" s="14" t="str">
        <f>CONCATENATE("0055-",B394,"-",C394,"-","4",".",AE394,".",AF394,".",AG394,".",AH394,"-",AL394,"-",AN394,"-",AI394,"_",BD394,"_",U394)</f>
        <v>0055-CPC-GA1-4.3.3.30.437-ATH4-S4-0001_00_ER</v>
      </c>
      <c r="AQ394" s="21" t="s">
        <v>258</v>
      </c>
      <c r="AR394" s="21" t="s">
        <v>86</v>
      </c>
      <c r="AS394" s="21"/>
      <c r="AT394" s="21"/>
      <c r="AU394" s="21"/>
      <c r="AV394" s="21"/>
      <c r="AW394" s="21" t="s">
        <v>258</v>
      </c>
      <c r="AX394" s="21" t="s">
        <v>86</v>
      </c>
      <c r="AY394" s="14"/>
      <c r="AZ394" s="14" t="s">
        <v>798</v>
      </c>
      <c r="BA394" s="14" t="s">
        <v>600</v>
      </c>
      <c r="BB394" s="14" t="str">
        <f t="shared" si="331"/>
        <v>00</v>
      </c>
      <c r="BC394" s="14" t="str">
        <f t="shared" si="381"/>
        <v>IFU</v>
      </c>
      <c r="BD394" s="14" t="str">
        <f>BB394</f>
        <v>00</v>
      </c>
      <c r="BE394" s="14"/>
      <c r="BF394" s="14"/>
      <c r="BG394" s="20"/>
      <c r="BH394" s="14"/>
      <c r="BI394" s="14"/>
      <c r="BJ394" s="336">
        <v>44088</v>
      </c>
      <c r="BK394" s="336">
        <f ca="1">IF(BM394&gt;0,BL394,IF(BJ394&lt;TODAY(),TODAY()+10,BJ394))</f>
        <v>43875</v>
      </c>
      <c r="BL394" s="41">
        <v>43875</v>
      </c>
      <c r="BM394" s="14" t="s">
        <v>771</v>
      </c>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336">
        <f>WORKDAY(BJ394,20)</f>
        <v>44116</v>
      </c>
      <c r="CR394" s="336">
        <f ca="1">IF(BM394&gt;0,WORKDAY(BK394,20),"-")</f>
        <v>43903</v>
      </c>
      <c r="CS394" s="336">
        <v>43986</v>
      </c>
      <c r="CT394" s="325" t="s">
        <v>901</v>
      </c>
      <c r="CU394" s="143">
        <v>1</v>
      </c>
      <c r="CV394" s="41">
        <f>WORKDAY(CQ394,10)</f>
        <v>44130</v>
      </c>
      <c r="CW394" s="41">
        <f ca="1">IF(CT394&gt;0,WORKDAY(CR394,10),"-")</f>
        <v>43917</v>
      </c>
      <c r="CX394" s="14"/>
      <c r="CY394" s="14"/>
      <c r="CZ394" s="41" t="str">
        <f>IF(CY394&gt;0,WORKDAY(CV394,10),"-")</f>
        <v>-</v>
      </c>
      <c r="DA394" s="41" t="str">
        <f>IF(CY394&gt;0,WORKDAY(CW394,10),"-")</f>
        <v>-</v>
      </c>
      <c r="DB394" s="14"/>
      <c r="DC394" s="14"/>
      <c r="DD394" s="143"/>
      <c r="DE394" s="41" t="str">
        <f>IF(DC394&gt;0,WORKDAY(CZ394,10),"-")</f>
        <v>-</v>
      </c>
      <c r="DF394" s="41" t="str">
        <f>IF(DC394&gt;0,WORKDAY(DA394,10),"-")</f>
        <v>-</v>
      </c>
      <c r="DG394" s="14"/>
      <c r="DH394" s="14"/>
      <c r="DI394" s="41" t="str">
        <f>IF(DH394&gt;0,WORKDAY(DE394,10),"-")</f>
        <v>-</v>
      </c>
      <c r="DJ394" s="41" t="str">
        <f>IF(DH394&gt;0,WORKDAY(DF394,10),"-")</f>
        <v>-</v>
      </c>
      <c r="DK394" s="14"/>
      <c r="DL394" s="14"/>
      <c r="DM394" s="143"/>
      <c r="DN394" s="41" t="str">
        <f>IF(DL394&gt;0,WORKDAY(DI394,10),"-")</f>
        <v>-</v>
      </c>
      <c r="DO394" s="41" t="str">
        <f>IF(DL394&gt;0,WORKDAY(DJ394,10),"-")</f>
        <v>-</v>
      </c>
      <c r="DP394" s="14"/>
      <c r="DQ394" s="14"/>
      <c r="DR394" s="41" t="str">
        <f>IF(DQ394&gt;0,WORKDAY(DN394,10),"-")</f>
        <v>-</v>
      </c>
      <c r="DS394" s="41" t="str">
        <f>IF(DQ394&gt;0,WORKDAY(DO394,10),"-")</f>
        <v>-</v>
      </c>
      <c r="DT394" s="14"/>
      <c r="DU394" s="14"/>
      <c r="DV394" s="205"/>
      <c r="DW394" s="41" t="str">
        <f>IF(DU394&gt;0,WORKDAY(DR394,10),"-")</f>
        <v>-</v>
      </c>
      <c r="DX394" s="41" t="str">
        <f>IF(DU394&gt;0,WORKDAY(DS394,10),"-")</f>
        <v>-</v>
      </c>
      <c r="DY394" s="14"/>
      <c r="DZ394" s="14"/>
      <c r="EA394" s="41" t="str">
        <f>IF(DZ394&gt;0,WORKDAY(DW394,10),"-")</f>
        <v>-</v>
      </c>
      <c r="EB394" s="41" t="str">
        <f>IF(DZ394&gt;0,WORKDAY(DX394,10),"-")</f>
        <v>-</v>
      </c>
      <c r="EC394" s="14"/>
      <c r="ED394" s="14"/>
      <c r="EE394" s="205"/>
      <c r="EF394" s="41" t="str">
        <f>IF(ED394&gt;0,WORKDAY(EA394,10),"-")</f>
        <v>-</v>
      </c>
      <c r="EG394" s="41" t="str">
        <f>IF(ED394&gt;0,WORKDAY(EB394,10),"-")</f>
        <v>-</v>
      </c>
      <c r="EH394" s="14"/>
      <c r="EI394" s="14"/>
      <c r="EJ394" s="41" t="str">
        <f>IF(EI394&gt;0,WORKDAY(EF394,10),"-")</f>
        <v>-</v>
      </c>
      <c r="EK394" s="41" t="str">
        <f>IF(EI394&gt;0,WORKDAY(EG394,10),"-")</f>
        <v>-</v>
      </c>
      <c r="EL394" s="14"/>
      <c r="EM394" s="14"/>
      <c r="EN394" s="205"/>
      <c r="EO394" s="41" t="str">
        <f>IF(EM394&gt;0,WORKDAY(EJ394,10),"-")</f>
        <v>-</v>
      </c>
      <c r="EP394" s="41" t="str">
        <f>IF(EM394&gt;0,WORKDAY(EK394,10),"-")</f>
        <v>-</v>
      </c>
      <c r="EQ394" s="14"/>
      <c r="ER394" s="14"/>
      <c r="ES394" s="41" t="str">
        <f>IF(ER394&gt;0,WORKDAY(EO394,10),"-")</f>
        <v>-</v>
      </c>
      <c r="ET394" s="41" t="str">
        <f>IF(ER394&gt;0,WORKDAY(EP394,10),"-")</f>
        <v>-</v>
      </c>
      <c r="EU394" s="14"/>
      <c r="EV394" s="14"/>
      <c r="EW394" s="205"/>
      <c r="EX394" s="41" t="str">
        <f>IF(EV394&gt;0,WORKDAY(ES394,10),"-")</f>
        <v>-</v>
      </c>
      <c r="EY394" s="41" t="str">
        <f>IF(EV394&gt;0,WORKDAY(ET394,10),"-")</f>
        <v>-</v>
      </c>
      <c r="EZ394" s="14"/>
      <c r="FA394" s="14"/>
      <c r="FB394" s="41" t="str">
        <f>IF(FA394&gt;0,WORKDAY(EX394,10),"-")</f>
        <v>-</v>
      </c>
      <c r="FC394" s="41" t="str">
        <f>IF(FA394&gt;0,WORKDAY(EY394,10),"-")</f>
        <v>-</v>
      </c>
      <c r="FD394" s="14"/>
      <c r="FE394" s="14"/>
      <c r="FF394" s="295"/>
      <c r="FG394" s="41">
        <v>43563</v>
      </c>
      <c r="FH394" s="41">
        <f ca="1">IF(BK394&gt;0,IF(DH394&gt;0,WORKDAY(DG394,20),IF(CY394&gt;0,WORKDAY(CX394,30),IF(CT394&gt;0,WORKDAY(CS394,40),FG394))),"-")</f>
        <v>44042</v>
      </c>
      <c r="FI394" s="14">
        <v>44077</v>
      </c>
      <c r="FJ394" s="14" t="s">
        <v>923</v>
      </c>
      <c r="FK394" s="41">
        <f>IF(FJ394&gt;0,WORKDAY(FG394,10),"-")</f>
        <v>43577</v>
      </c>
      <c r="FL394" s="41">
        <f ca="1">IF(FJ394&gt;0,WORKDAY(FH394,10),"-")</f>
        <v>44056</v>
      </c>
      <c r="FM394" s="14"/>
      <c r="FN394" s="14"/>
      <c r="FO394" s="143"/>
      <c r="FP394" s="41">
        <v>43563</v>
      </c>
      <c r="FQ394" s="41" t="str">
        <f>IF(BT394&gt;0,IF(DQ394&gt;0,WORKDAY(DP394,20),IF(DH394&gt;0,WORKDAY(DG394,30),IF(DC394&gt;0,WORKDAY(DB394,40),FP394))),"-")</f>
        <v>-</v>
      </c>
      <c r="FR394" s="14"/>
      <c r="FS394" s="14"/>
      <c r="FT394" s="41" t="str">
        <f>IF(FS394&gt;0,WORKDAY(FP394,10),"-")</f>
        <v>-</v>
      </c>
      <c r="FU394" s="41" t="str">
        <f>IF(FS394&gt;0,WORKDAY(FQ394,10),"-")</f>
        <v>-</v>
      </c>
      <c r="FV394" s="14"/>
      <c r="FW394" s="14"/>
      <c r="FX394" s="143"/>
      <c r="FY394" s="41">
        <v>43563</v>
      </c>
      <c r="FZ394" s="41" t="str">
        <f>IF(CC394&gt;0,IF(DZ394&gt;0,WORKDAY(DY394,20),IF(DQ394&gt;0,WORKDAY(DP394,30),IF(DL394&gt;0,WORKDAY(DK394,40),FY394))),"-")</f>
        <v>-</v>
      </c>
      <c r="GA394" s="14"/>
      <c r="GB394" s="14"/>
      <c r="GC394" s="41" t="str">
        <f>IF(GB394&gt;0,WORKDAY(FY394,10),"-")</f>
        <v>-</v>
      </c>
      <c r="GD394" s="41" t="str">
        <f>IF(GB394&gt;0,WORKDAY(FZ394,10),"-")</f>
        <v>-</v>
      </c>
      <c r="GE394" s="14"/>
      <c r="GF394" s="14"/>
      <c r="GG394" s="205"/>
      <c r="GH394" s="41"/>
      <c r="GI394" s="41"/>
      <c r="GJ394" s="14"/>
      <c r="GK394" s="14"/>
      <c r="GL394" s="41" t="str">
        <f>IF(GK394&gt;0,WORKDAY(GH394,10),"-")</f>
        <v>-</v>
      </c>
      <c r="GM394" s="41" t="str">
        <f>IF(GK394&gt;0,WORKDAY(GI394,10),"-")</f>
        <v>-</v>
      </c>
      <c r="GN394" s="14"/>
      <c r="GO394" s="14"/>
      <c r="GP394" s="228"/>
      <c r="GQ394" s="295"/>
      <c r="GR394" s="295"/>
      <c r="GS394" s="295"/>
      <c r="GT394" s="295"/>
      <c r="GU394" s="295"/>
      <c r="GV394" s="295"/>
      <c r="GW394" s="295"/>
      <c r="GX394" s="295"/>
      <c r="GY394" s="295"/>
      <c r="GZ394" s="147"/>
      <c r="HA394" s="143">
        <f t="shared" ca="1" si="307"/>
        <v>1</v>
      </c>
      <c r="HB394" s="44">
        <f t="shared" ca="1" si="308"/>
        <v>2.5125628140703518E-3</v>
      </c>
      <c r="HC394" s="44">
        <f t="shared" ca="1" si="382"/>
        <v>2.5125628140703518E-3</v>
      </c>
      <c r="HD394" s="44"/>
      <c r="HE394" s="44"/>
      <c r="HF394" s="44">
        <f t="shared" ref="HF394:HF419" ca="1" si="383">IF(FV394&gt;43101,(HA394/$HA$537)*$FV$13,IF(FR394&gt;43101,(HA394/$HA$537)*$FR$13,IF(FM394&gt;43101,(HA394/$HA$537)*$FM$13,IF(FI394&gt;43101,(HA394/$HA$537)*$FI$13,IF(EU394&gt;43101,(HA394/$HA$537)*$EU$13,IF(EQ394&gt;43101,(HA394/$HA$537)*$EQ$13,IF(EL394&gt;43101,(HA394/$HA$537)*$EL$13,IF(EH394&gt;43101,(HA394/$HA$537)*$EH$13,IF(EC394&gt;43101,(HA394/$HA$537)*$EC$13,IF(DY394&gt;43101,(HA394/$HA$537)*$DY$13,IF(DT394&gt;43101,(HA394/$HA$537)*$DT$13,IF(DP394&gt;43101,(HA394/$HA$537)*$DP$13,IF(DK394&gt;43101,(HA394/$HA$537)*$DK$13,IF(DG394&gt;43101,(HA394/$HA$537)*$DG$13,IF(DB394&gt;43101,(HA394/$HA$537)*$DB$13,IF(CX394&gt;43101,(HA394/$HA$537)*$CX$13,IF(CS394&gt;43101,(HA394/$HA$537)*$CS$13,IF(BL394&gt;43101,(HA394/$HA$537)*$BL$13,0))))))))))))))))))</f>
        <v>7.575757575757576E-3</v>
      </c>
      <c r="HG394" s="44">
        <f t="shared" ref="HG394:HG419" ca="1" si="384">IF(BK394&gt;43101,HA394/$HA$537,0)</f>
        <v>7.575757575757576E-3</v>
      </c>
      <c r="HH394" s="261"/>
      <c r="HI394" s="14" t="str">
        <f t="shared" si="311"/>
        <v>rev. 00</v>
      </c>
      <c r="HJ394" s="41">
        <f t="shared" si="312"/>
        <v>44077</v>
      </c>
      <c r="HK394" s="267" t="str">
        <f t="shared" si="313"/>
        <v>00</v>
      </c>
      <c r="HL394" s="268" t="str">
        <f t="shared" si="314"/>
        <v>0055-P2-CPC-GA1-TRM-00576</v>
      </c>
      <c r="HM394" s="320">
        <v>1</v>
      </c>
      <c r="HN394"/>
      <c r="HO394" s="351">
        <f t="shared" si="316"/>
        <v>1</v>
      </c>
      <c r="HP394" s="351" t="str">
        <f t="shared" si="317"/>
        <v>ожидание 00</v>
      </c>
      <c r="HQ394" s="351" t="str">
        <f t="shared" si="318"/>
        <v>выгружено 00</v>
      </c>
      <c r="HR394" s="351" t="str">
        <f t="shared" si="319"/>
        <v>ожидание 00</v>
      </c>
      <c r="HS394" s="351" t="b">
        <f t="shared" si="320"/>
        <v>0</v>
      </c>
      <c r="HT394" s="351" t="str">
        <f t="shared" si="321"/>
        <v>ожидание замечаний</v>
      </c>
      <c r="HU394" s="351" t="str">
        <f t="shared" si="322"/>
        <v>0055-P2-CPC-GA1-TRM-00371</v>
      </c>
      <c r="HV394" s="351">
        <f t="shared" si="323"/>
        <v>44077</v>
      </c>
      <c r="HW394" s="351" t="str">
        <f t="shared" si="324"/>
        <v>ожидание 00</v>
      </c>
      <c r="HX394" s="351" t="str">
        <f t="shared" si="325"/>
        <v>ожидание 00</v>
      </c>
      <c r="HY394" s="364"/>
      <c r="HZ394" s="361" t="str">
        <f t="shared" si="326"/>
        <v>выгружено</v>
      </c>
      <c r="IA394" s="361" t="str">
        <f t="shared" si="327"/>
        <v>00</v>
      </c>
      <c r="IB394" s="361" t="str">
        <f t="shared" si="328"/>
        <v>ожидание замечаний к ревизии</v>
      </c>
      <c r="IC394" s="361" t="str">
        <f t="shared" si="329"/>
        <v>00</v>
      </c>
      <c r="ID394" s="351" t="str">
        <f t="shared" si="330"/>
        <v>1</v>
      </c>
      <c r="IE394" s="351" t="s">
        <v>894</v>
      </c>
      <c r="IF394" s="356">
        <v>1</v>
      </c>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row>
    <row r="395" spans="1:287" s="27" customFormat="1" ht="15" customHeight="1">
      <c r="A395" s="15"/>
      <c r="B395" s="32"/>
      <c r="C395" s="32"/>
      <c r="D395" s="26"/>
      <c r="E395" s="26"/>
      <c r="F395" s="26"/>
      <c r="G395" s="26"/>
      <c r="H395" s="26"/>
      <c r="I395" s="26"/>
      <c r="J395" s="26"/>
      <c r="K395" s="26"/>
      <c r="L395" s="26"/>
      <c r="M395" s="26"/>
      <c r="N395" s="26"/>
      <c r="O395" s="26"/>
      <c r="P395" s="26"/>
      <c r="Q395" s="26"/>
      <c r="R395" s="26"/>
      <c r="S395" s="26"/>
      <c r="T395" s="26"/>
      <c r="U395" s="26"/>
      <c r="V395" s="26"/>
      <c r="W395" s="32"/>
      <c r="X395" s="32"/>
      <c r="Y395" s="32"/>
      <c r="Z395" s="32"/>
      <c r="AA395" s="32"/>
      <c r="AB395" s="32"/>
      <c r="AC395" s="32"/>
      <c r="AD395" s="26"/>
      <c r="AE395" s="32"/>
      <c r="AF395" s="32"/>
      <c r="AG395" s="32"/>
      <c r="AH395" s="32"/>
      <c r="AI395" s="32"/>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341"/>
      <c r="BK395" s="341"/>
      <c r="BL395" s="163"/>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338"/>
      <c r="CR395" s="338"/>
      <c r="CS395" s="338"/>
      <c r="CT395" s="326"/>
      <c r="CU395" s="219"/>
      <c r="CV395" s="26"/>
      <c r="CW395" s="26"/>
      <c r="CX395" s="26"/>
      <c r="CY395" s="26"/>
      <c r="CZ395" s="26"/>
      <c r="DA395" s="26"/>
      <c r="DB395" s="26"/>
      <c r="DC395" s="26"/>
      <c r="DD395" s="219"/>
      <c r="DE395" s="26"/>
      <c r="DF395" s="26"/>
      <c r="DG395" s="26"/>
      <c r="DH395" s="26"/>
      <c r="DI395" s="26"/>
      <c r="DJ395" s="26"/>
      <c r="DK395" s="26"/>
      <c r="DL395" s="26"/>
      <c r="DM395" s="219"/>
      <c r="DN395" s="26"/>
      <c r="DO395" s="26"/>
      <c r="DP395" s="26"/>
      <c r="DQ395" s="26"/>
      <c r="DR395" s="26"/>
      <c r="DS395" s="26"/>
      <c r="DT395" s="26"/>
      <c r="DU395" s="26"/>
      <c r="DV395" s="229"/>
      <c r="DW395" s="26"/>
      <c r="DX395" s="26"/>
      <c r="DY395" s="26"/>
      <c r="DZ395" s="26"/>
      <c r="EA395" s="26"/>
      <c r="EB395" s="26"/>
      <c r="EC395" s="26"/>
      <c r="ED395" s="26"/>
      <c r="EE395" s="229"/>
      <c r="EF395" s="26"/>
      <c r="EG395" s="26"/>
      <c r="EH395" s="26"/>
      <c r="EI395" s="26"/>
      <c r="EJ395" s="26"/>
      <c r="EK395" s="26"/>
      <c r="EL395" s="26"/>
      <c r="EM395" s="26"/>
      <c r="EN395" s="229"/>
      <c r="EO395" s="26"/>
      <c r="EP395" s="26"/>
      <c r="EQ395" s="26"/>
      <c r="ER395" s="26"/>
      <c r="ES395" s="26"/>
      <c r="ET395" s="26"/>
      <c r="EU395" s="26"/>
      <c r="EV395" s="26"/>
      <c r="EW395" s="229"/>
      <c r="EX395" s="26"/>
      <c r="EY395" s="26"/>
      <c r="EZ395" s="26"/>
      <c r="FA395" s="26"/>
      <c r="FB395" s="26"/>
      <c r="FC395" s="26"/>
      <c r="FD395" s="26"/>
      <c r="FE395" s="26"/>
      <c r="FF395" s="229"/>
      <c r="FG395" s="26"/>
      <c r="FH395" s="26"/>
      <c r="FI395" s="26"/>
      <c r="FJ395" s="26"/>
      <c r="FK395" s="26"/>
      <c r="FL395" s="26"/>
      <c r="FM395" s="26"/>
      <c r="FN395" s="26"/>
      <c r="FO395" s="219"/>
      <c r="FP395" s="26"/>
      <c r="FQ395" s="26"/>
      <c r="FR395" s="26"/>
      <c r="FS395" s="26"/>
      <c r="FT395" s="26"/>
      <c r="FU395" s="26"/>
      <c r="FV395" s="26"/>
      <c r="FW395" s="26"/>
      <c r="FX395" s="219"/>
      <c r="FY395" s="26"/>
      <c r="FZ395" s="26"/>
      <c r="GA395" s="26"/>
      <c r="GB395" s="26"/>
      <c r="GC395" s="26"/>
      <c r="GD395" s="26"/>
      <c r="GE395" s="26"/>
      <c r="GF395" s="26"/>
      <c r="GG395" s="229"/>
      <c r="GH395" s="26"/>
      <c r="GI395" s="26"/>
      <c r="GJ395" s="26"/>
      <c r="GK395" s="26"/>
      <c r="GL395" s="26"/>
      <c r="GM395" s="26"/>
      <c r="GN395" s="26"/>
      <c r="GO395" s="26"/>
      <c r="GP395" s="229"/>
      <c r="GQ395" s="229"/>
      <c r="GR395" s="229"/>
      <c r="GS395" s="229"/>
      <c r="GT395" s="229"/>
      <c r="GU395" s="229"/>
      <c r="GV395" s="229"/>
      <c r="GW395" s="229"/>
      <c r="GX395" s="229"/>
      <c r="GY395" s="229"/>
      <c r="GZ395" s="229"/>
      <c r="HA395" s="143">
        <f t="shared" si="307"/>
        <v>0</v>
      </c>
      <c r="HB395" s="44">
        <f t="shared" si="308"/>
        <v>0</v>
      </c>
      <c r="HC395" s="44">
        <f t="shared" si="382"/>
        <v>0</v>
      </c>
      <c r="HD395" s="44"/>
      <c r="HE395" s="26"/>
      <c r="HF395" s="44">
        <f t="shared" si="383"/>
        <v>0</v>
      </c>
      <c r="HG395" s="44">
        <f t="shared" si="384"/>
        <v>0</v>
      </c>
      <c r="HH395" s="262"/>
      <c r="HI395" s="14" t="str">
        <f t="shared" si="311"/>
        <v>не выпущено</v>
      </c>
      <c r="HJ395" s="41" t="str">
        <f t="shared" si="312"/>
        <v>-</v>
      </c>
      <c r="HK395" s="267" t="str">
        <f t="shared" si="313"/>
        <v>-</v>
      </c>
      <c r="HL395" s="268" t="str">
        <f t="shared" si="314"/>
        <v>-</v>
      </c>
      <c r="HM395" s="320">
        <v>1</v>
      </c>
      <c r="HN395"/>
      <c r="HO395" s="351" t="str">
        <f t="shared" si="316"/>
        <v>---/---</v>
      </c>
      <c r="HP395" s="351" t="str">
        <f t="shared" si="317"/>
        <v>---/---</v>
      </c>
      <c r="HQ395" s="351" t="str">
        <f t="shared" si="318"/>
        <v>---/---</v>
      </c>
      <c r="HR395" s="351" t="str">
        <f t="shared" si="319"/>
        <v>---/---</v>
      </c>
      <c r="HS395" s="351" t="b">
        <f t="shared" si="320"/>
        <v>0</v>
      </c>
      <c r="HT395" s="351" t="str">
        <f t="shared" si="321"/>
        <v>---/---</v>
      </c>
      <c r="HU395" s="351" t="str">
        <f t="shared" si="322"/>
        <v>---/---</v>
      </c>
      <c r="HV395" s="351" t="str">
        <f t="shared" si="323"/>
        <v>---/---</v>
      </c>
      <c r="HW395" s="351" t="str">
        <f t="shared" si="324"/>
        <v>---/---</v>
      </c>
      <c r="HX395" s="351" t="str">
        <f t="shared" si="325"/>
        <v>---/---</v>
      </c>
      <c r="HY395" s="364"/>
      <c r="HZ395" s="361" t="str">
        <f t="shared" si="326"/>
        <v>---/---</v>
      </c>
      <c r="IA395" s="361" t="str">
        <f t="shared" si="327"/>
        <v>---/---</v>
      </c>
      <c r="IB395" s="361" t="str">
        <f t="shared" si="328"/>
        <v>---/---</v>
      </c>
      <c r="IC395" s="361" t="str">
        <f t="shared" si="329"/>
        <v>---/---</v>
      </c>
      <c r="ID395" s="351" t="str">
        <f t="shared" si="330"/>
        <v>---/---</v>
      </c>
      <c r="IE395" s="351" t="s">
        <v>897</v>
      </c>
      <c r="IF395" s="356"/>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row>
    <row r="396" spans="1:287" s="1" customFormat="1" ht="28.5" customHeight="1">
      <c r="A396" s="15"/>
      <c r="B396" s="31" t="s">
        <v>164</v>
      </c>
      <c r="C396" s="31" t="s">
        <v>165</v>
      </c>
      <c r="D396" s="14"/>
      <c r="E396" s="14"/>
      <c r="F396" s="14"/>
      <c r="G396" s="14"/>
      <c r="H396" s="14" t="s">
        <v>723</v>
      </c>
      <c r="I396" s="14" t="s">
        <v>724</v>
      </c>
      <c r="J396" s="14"/>
      <c r="K396" s="14"/>
      <c r="L396" s="14"/>
      <c r="M396" s="14"/>
      <c r="N396" s="14"/>
      <c r="O396" s="14"/>
      <c r="P396" s="14"/>
      <c r="Q396" s="14"/>
      <c r="R396" s="14" t="s">
        <v>212</v>
      </c>
      <c r="S396" s="14" t="s">
        <v>397</v>
      </c>
      <c r="T396" s="14" t="s">
        <v>398</v>
      </c>
      <c r="U396" s="14" t="s">
        <v>166</v>
      </c>
      <c r="V396" s="14"/>
      <c r="W396" s="31"/>
      <c r="X396" s="31"/>
      <c r="Y396" s="31"/>
      <c r="Z396" s="31"/>
      <c r="AA396" s="31"/>
      <c r="AB396" s="31"/>
      <c r="AC396" s="31"/>
      <c r="AD396" s="14"/>
      <c r="AE396" s="31">
        <v>3</v>
      </c>
      <c r="AF396" s="31" t="s">
        <v>189</v>
      </c>
      <c r="AG396" s="31" t="s">
        <v>190</v>
      </c>
      <c r="AH396" s="31">
        <v>422</v>
      </c>
      <c r="AI396" s="31" t="s">
        <v>194</v>
      </c>
      <c r="AJ396" s="14"/>
      <c r="AK396" s="14"/>
      <c r="AL396" s="14" t="s">
        <v>127</v>
      </c>
      <c r="AM396" s="14"/>
      <c r="AN396" s="14" t="s">
        <v>180</v>
      </c>
      <c r="AO396" s="14" t="str">
        <f>CONCATENATE("0055-",B396,"-",C396,"-","4",".",AE396,".",AF396,".",AG396,".",AH396,"-",AL396,".",AN396,"-",AI396)</f>
        <v>0055-CPC-GA1-4.3.3.11.422-ATH1.S4-0001</v>
      </c>
      <c r="AP396" s="14" t="str">
        <f>CONCATENATE("0055-",B396,"-",C396,"-","4",".",AE396,".",AF396,".",AG396,".",AH396,"-",AL396,"-",AN396,"-",AI396,"_",BD396,"_",U396)</f>
        <v>0055-CPC-GA1-4.3.3.11.422-ATH1-S4-0001_A1_ER</v>
      </c>
      <c r="AQ396" s="21" t="s">
        <v>254</v>
      </c>
      <c r="AR396" s="21" t="s">
        <v>82</v>
      </c>
      <c r="AS396" s="21"/>
      <c r="AT396" s="21"/>
      <c r="AU396" s="21"/>
      <c r="AV396" s="21"/>
      <c r="AW396" s="21" t="s">
        <v>254</v>
      </c>
      <c r="AX396" s="21" t="s">
        <v>82</v>
      </c>
      <c r="AY396" s="14"/>
      <c r="AZ396" s="14"/>
      <c r="BA396" s="14" t="s">
        <v>600</v>
      </c>
      <c r="BB396" s="14" t="str">
        <f t="shared" si="331"/>
        <v>A1</v>
      </c>
      <c r="BC396" s="14" t="str">
        <f t="shared" si="381"/>
        <v>IFR</v>
      </c>
      <c r="BD396" s="14" t="str">
        <f>BB396</f>
        <v>A1</v>
      </c>
      <c r="BE396" s="14"/>
      <c r="BF396" s="14"/>
      <c r="BG396" s="20"/>
      <c r="BH396" s="14"/>
      <c r="BI396" s="14"/>
      <c r="BJ396" s="336">
        <v>44088</v>
      </c>
      <c r="BK396" s="336">
        <f ca="1">IF(BM396&gt;0,BL396,IF(BJ396&lt;TODAY(),TODAY()+10,BJ396))</f>
        <v>44071</v>
      </c>
      <c r="BL396" s="41">
        <v>44071</v>
      </c>
      <c r="BM396" s="14" t="s">
        <v>917</v>
      </c>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336">
        <f>WORKDAY(BJ396,20)</f>
        <v>44116</v>
      </c>
      <c r="CR396" s="336">
        <f ca="1">IF(BM396&gt;0,WORKDAY(BK396,20),"-")</f>
        <v>44099</v>
      </c>
      <c r="CS396" s="336"/>
      <c r="CT396" s="325"/>
      <c r="CU396" s="143"/>
      <c r="CV396" s="41">
        <f>WORKDAY(CQ396,10)</f>
        <v>44130</v>
      </c>
      <c r="CW396" s="41" t="str">
        <f>IF(CT396&gt;0,WORKDAY(CR396,10),"-")</f>
        <v>-</v>
      </c>
      <c r="CX396" s="14"/>
      <c r="CY396" s="14"/>
      <c r="CZ396" s="41" t="str">
        <f>IF(CY396&gt;0,WORKDAY(CV396,10),"-")</f>
        <v>-</v>
      </c>
      <c r="DA396" s="41" t="str">
        <f>IF(CY396&gt;0,WORKDAY(CW396,10),"-")</f>
        <v>-</v>
      </c>
      <c r="DB396" s="14"/>
      <c r="DC396" s="14"/>
      <c r="DD396" s="143"/>
      <c r="DE396" s="41" t="str">
        <f>IF(DC396&gt;0,WORKDAY(CZ396,10),"-")</f>
        <v>-</v>
      </c>
      <c r="DF396" s="41" t="str">
        <f>IF(DC396&gt;0,WORKDAY(DA396,10),"-")</f>
        <v>-</v>
      </c>
      <c r="DG396" s="14"/>
      <c r="DH396" s="14"/>
      <c r="DI396" s="41" t="str">
        <f>IF(DH396&gt;0,WORKDAY(DE396,10),"-")</f>
        <v>-</v>
      </c>
      <c r="DJ396" s="41" t="str">
        <f>IF(DH396&gt;0,WORKDAY(DF396,10),"-")</f>
        <v>-</v>
      </c>
      <c r="DK396" s="14"/>
      <c r="DL396" s="14"/>
      <c r="DM396" s="143"/>
      <c r="DN396" s="41" t="str">
        <f>IF(DL396&gt;0,WORKDAY(DI396,10),"-")</f>
        <v>-</v>
      </c>
      <c r="DO396" s="41" t="str">
        <f>IF(DL396&gt;0,WORKDAY(DJ396,10),"-")</f>
        <v>-</v>
      </c>
      <c r="DP396" s="14"/>
      <c r="DQ396" s="14"/>
      <c r="DR396" s="41" t="str">
        <f>IF(DQ396&gt;0,WORKDAY(DN396,10),"-")</f>
        <v>-</v>
      </c>
      <c r="DS396" s="41" t="str">
        <f>IF(DQ396&gt;0,WORKDAY(DO396,10),"-")</f>
        <v>-</v>
      </c>
      <c r="DT396" s="14"/>
      <c r="DU396" s="14"/>
      <c r="DV396" s="205"/>
      <c r="DW396" s="41" t="str">
        <f>IF(DU396&gt;0,WORKDAY(DR396,10),"-")</f>
        <v>-</v>
      </c>
      <c r="DX396" s="41" t="str">
        <f>IF(DU396&gt;0,WORKDAY(DS396,10),"-")</f>
        <v>-</v>
      </c>
      <c r="DY396" s="14"/>
      <c r="DZ396" s="14"/>
      <c r="EA396" s="41" t="str">
        <f>IF(DZ396&gt;0,WORKDAY(DW396,10),"-")</f>
        <v>-</v>
      </c>
      <c r="EB396" s="41" t="str">
        <f>IF(DZ396&gt;0,WORKDAY(DX396,10),"-")</f>
        <v>-</v>
      </c>
      <c r="EC396" s="14"/>
      <c r="ED396" s="14"/>
      <c r="EE396" s="205"/>
      <c r="EF396" s="41" t="str">
        <f>IF(ED396&gt;0,WORKDAY(EA396,10),"-")</f>
        <v>-</v>
      </c>
      <c r="EG396" s="41" t="str">
        <f>IF(ED396&gt;0,WORKDAY(EB396,10),"-")</f>
        <v>-</v>
      </c>
      <c r="EH396" s="14"/>
      <c r="EI396" s="14"/>
      <c r="EJ396" s="41" t="str">
        <f>IF(EI396&gt;0,WORKDAY(EF396,10),"-")</f>
        <v>-</v>
      </c>
      <c r="EK396" s="41" t="str">
        <f>IF(EI396&gt;0,WORKDAY(EG396,10),"-")</f>
        <v>-</v>
      </c>
      <c r="EL396" s="14"/>
      <c r="EM396" s="14"/>
      <c r="EN396" s="205"/>
      <c r="EO396" s="41" t="str">
        <f>IF(EM396&gt;0,WORKDAY(EJ396,10),"-")</f>
        <v>-</v>
      </c>
      <c r="EP396" s="41" t="str">
        <f>IF(EM396&gt;0,WORKDAY(EK396,10),"-")</f>
        <v>-</v>
      </c>
      <c r="EQ396" s="14"/>
      <c r="ER396" s="14"/>
      <c r="ES396" s="41" t="str">
        <f>IF(ER396&gt;0,WORKDAY(EO396,10),"-")</f>
        <v>-</v>
      </c>
      <c r="ET396" s="41" t="str">
        <f>IF(ER396&gt;0,WORKDAY(EP396,10),"-")</f>
        <v>-</v>
      </c>
      <c r="EU396" s="14"/>
      <c r="EV396" s="14"/>
      <c r="EW396" s="205"/>
      <c r="EX396" s="41" t="str">
        <f>IF(EV396&gt;0,WORKDAY(ES396,10),"-")</f>
        <v>-</v>
      </c>
      <c r="EY396" s="41" t="str">
        <f>IF(EV396&gt;0,WORKDAY(ET396,10),"-")</f>
        <v>-</v>
      </c>
      <c r="EZ396" s="14"/>
      <c r="FA396" s="14"/>
      <c r="FB396" s="41" t="str">
        <f>IF(FA396&gt;0,WORKDAY(EX396,10),"-")</f>
        <v>-</v>
      </c>
      <c r="FC396" s="41" t="str">
        <f>IF(FA396&gt;0,WORKDAY(EY396,10),"-")</f>
        <v>-</v>
      </c>
      <c r="FD396" s="14"/>
      <c r="FE396" s="14"/>
      <c r="FF396" s="295"/>
      <c r="FG396" s="41">
        <v>43476</v>
      </c>
      <c r="FH396" s="41">
        <f ca="1">IF(BK396&gt;0,IF(DH396&gt;0,WORKDAY(DG396,20),IF(CY396&gt;0,WORKDAY(CX396,30),IF(CT396&gt;0,WORKDAY(CS396,40),FG396))),"-")</f>
        <v>43476</v>
      </c>
      <c r="FI396" s="14"/>
      <c r="FJ396" s="14"/>
      <c r="FK396" s="41" t="str">
        <f>IF(FJ396&gt;0,WORKDAY(FG396,10),"-")</f>
        <v>-</v>
      </c>
      <c r="FL396" s="41" t="str">
        <f>IF(FJ396&gt;0,WORKDAY(FH396,10),"-")</f>
        <v>-</v>
      </c>
      <c r="FM396" s="14"/>
      <c r="FN396" s="14"/>
      <c r="FO396" s="143"/>
      <c r="FP396" s="41">
        <v>43476</v>
      </c>
      <c r="FQ396" s="41" t="str">
        <f>IF(BT396&gt;0,IF(DQ396&gt;0,WORKDAY(DP396,20),IF(DH396&gt;0,WORKDAY(DG396,30),IF(DC396&gt;0,WORKDAY(DB396,40),FP396))),"-")</f>
        <v>-</v>
      </c>
      <c r="FR396" s="14"/>
      <c r="FS396" s="14"/>
      <c r="FT396" s="41" t="str">
        <f>IF(FS396&gt;0,WORKDAY(FP396,10),"-")</f>
        <v>-</v>
      </c>
      <c r="FU396" s="41" t="str">
        <f>IF(FS396&gt;0,WORKDAY(FQ396,10),"-")</f>
        <v>-</v>
      </c>
      <c r="FV396" s="14"/>
      <c r="FW396" s="14"/>
      <c r="FX396" s="143"/>
      <c r="FY396" s="41">
        <v>43476</v>
      </c>
      <c r="FZ396" s="41" t="str">
        <f>IF(CC396&gt;0,IF(DZ396&gt;0,WORKDAY(DY396,20),IF(DQ396&gt;0,WORKDAY(DP396,30),IF(DL396&gt;0,WORKDAY(DK396,40),FY396))),"-")</f>
        <v>-</v>
      </c>
      <c r="GA396" s="14"/>
      <c r="GB396" s="14"/>
      <c r="GC396" s="41" t="str">
        <f>IF(GB396&gt;0,WORKDAY(FY396,10),"-")</f>
        <v>-</v>
      </c>
      <c r="GD396" s="41" t="str">
        <f>IF(GB396&gt;0,WORKDAY(FZ396,10),"-")</f>
        <v>-</v>
      </c>
      <c r="GE396" s="14"/>
      <c r="GF396" s="14"/>
      <c r="GG396" s="205"/>
      <c r="GH396" s="41"/>
      <c r="GI396" s="41"/>
      <c r="GJ396" s="14"/>
      <c r="GK396" s="14"/>
      <c r="GL396" s="41" t="str">
        <f>IF(GK396&gt;0,WORKDAY(GH396,10),"-")</f>
        <v>-</v>
      </c>
      <c r="GM396" s="41" t="str">
        <f>IF(GK396&gt;0,WORKDAY(GI396,10),"-")</f>
        <v>-</v>
      </c>
      <c r="GN396" s="14"/>
      <c r="GO396" s="14"/>
      <c r="GP396" s="228"/>
      <c r="GQ396" s="295"/>
      <c r="GR396" s="295"/>
      <c r="GS396" s="295"/>
      <c r="GT396" s="295"/>
      <c r="GU396" s="295"/>
      <c r="GV396" s="295"/>
      <c r="GW396" s="295"/>
      <c r="GX396" s="295"/>
      <c r="GY396" s="295"/>
      <c r="GZ396" s="147"/>
      <c r="HA396" s="143">
        <f t="shared" ca="1" si="307"/>
        <v>1</v>
      </c>
      <c r="HB396" s="44">
        <f t="shared" ca="1" si="308"/>
        <v>1.1306532663316582E-3</v>
      </c>
      <c r="HC396" s="44">
        <f t="shared" ca="1" si="382"/>
        <v>2.5125628140703518E-3</v>
      </c>
      <c r="HD396" s="44"/>
      <c r="HE396" s="44"/>
      <c r="HF396" s="44">
        <f t="shared" ca="1" si="383"/>
        <v>3.4090909090909094E-3</v>
      </c>
      <c r="HG396" s="44">
        <f t="shared" ca="1" si="384"/>
        <v>7.575757575757576E-3</v>
      </c>
      <c r="HH396" s="261"/>
      <c r="HI396" s="14" t="str">
        <f t="shared" si="311"/>
        <v>CPECC</v>
      </c>
      <c r="HJ396" s="41">
        <f t="shared" si="312"/>
        <v>44071</v>
      </c>
      <c r="HK396" s="267" t="str">
        <f t="shared" si="313"/>
        <v>A1</v>
      </c>
      <c r="HL396" s="268" t="str">
        <f t="shared" si="314"/>
        <v>0055-P2-GA1-CPC-TRM-00559</v>
      </c>
      <c r="HM396" s="320">
        <v>1</v>
      </c>
      <c r="HN396"/>
      <c r="HO396" s="351" t="str">
        <f t="shared" si="316"/>
        <v>ожидание A1</v>
      </c>
      <c r="HP396" s="351" t="str">
        <f t="shared" si="317"/>
        <v>не выгружено 00</v>
      </c>
      <c r="HQ396" s="351" t="str">
        <f t="shared" si="318"/>
        <v>выгружено A1</v>
      </c>
      <c r="HR396" s="351" t="str">
        <f t="shared" si="319"/>
        <v>ожидание A1</v>
      </c>
      <c r="HS396" s="351" t="b">
        <f t="shared" si="320"/>
        <v>0</v>
      </c>
      <c r="HT396" s="351" t="str">
        <f t="shared" si="321"/>
        <v>ожидание замечаний</v>
      </c>
      <c r="HU396" s="351" t="str">
        <f t="shared" si="322"/>
        <v>0055-P2-GA1-CPC-TRM-00559</v>
      </c>
      <c r="HV396" s="351">
        <f t="shared" si="323"/>
        <v>44071</v>
      </c>
      <c r="HW396" s="351" t="str">
        <f t="shared" si="324"/>
        <v>ожидание A1</v>
      </c>
      <c r="HX396" s="351" t="str">
        <f t="shared" si="325"/>
        <v>ожидание A1</v>
      </c>
      <c r="HY396" s="364"/>
      <c r="HZ396" s="361" t="str">
        <f t="shared" si="326"/>
        <v>выгружено</v>
      </c>
      <c r="IA396" s="361" t="str">
        <f t="shared" si="327"/>
        <v>A1</v>
      </c>
      <c r="IB396" s="361" t="str">
        <f t="shared" si="328"/>
        <v>ожидание замечаний к ревизии</v>
      </c>
      <c r="IC396" s="361" t="str">
        <f t="shared" si="329"/>
        <v>A1</v>
      </c>
      <c r="ID396" s="351" t="str">
        <f t="shared" si="330"/>
        <v>1</v>
      </c>
      <c r="IE396" s="351" t="s">
        <v>896</v>
      </c>
      <c r="IF396" s="356">
        <v>1</v>
      </c>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row>
    <row r="397" spans="1:287" s="1" customFormat="1" ht="42.75" customHeight="1">
      <c r="A397" s="15"/>
      <c r="B397" s="31" t="s">
        <v>164</v>
      </c>
      <c r="C397" s="31" t="s">
        <v>165</v>
      </c>
      <c r="D397" s="14"/>
      <c r="E397" s="14"/>
      <c r="F397" s="14"/>
      <c r="G397" s="14"/>
      <c r="H397" s="14" t="s">
        <v>723</v>
      </c>
      <c r="I397" s="14" t="s">
        <v>724</v>
      </c>
      <c r="J397" s="14"/>
      <c r="K397" s="14"/>
      <c r="L397" s="14"/>
      <c r="M397" s="14"/>
      <c r="N397" s="14"/>
      <c r="O397" s="14"/>
      <c r="P397" s="14"/>
      <c r="Q397" s="14"/>
      <c r="R397" s="14" t="s">
        <v>215</v>
      </c>
      <c r="S397" s="14" t="s">
        <v>399</v>
      </c>
      <c r="T397" s="14" t="s">
        <v>408</v>
      </c>
      <c r="U397" s="14" t="s">
        <v>166</v>
      </c>
      <c r="V397" s="14"/>
      <c r="W397" s="31"/>
      <c r="X397" s="31"/>
      <c r="Y397" s="31"/>
      <c r="Z397" s="31"/>
      <c r="AA397" s="31"/>
      <c r="AB397" s="31"/>
      <c r="AC397" s="31"/>
      <c r="AD397" s="14"/>
      <c r="AE397" s="31">
        <v>3</v>
      </c>
      <c r="AF397" s="31" t="s">
        <v>189</v>
      </c>
      <c r="AG397" s="31" t="s">
        <v>190</v>
      </c>
      <c r="AH397" s="31">
        <v>422</v>
      </c>
      <c r="AI397" s="31" t="s">
        <v>194</v>
      </c>
      <c r="AJ397" s="14"/>
      <c r="AK397" s="14"/>
      <c r="AL397" s="14" t="s">
        <v>128</v>
      </c>
      <c r="AM397" s="14"/>
      <c r="AN397" s="14" t="s">
        <v>180</v>
      </c>
      <c r="AO397" s="14" t="str">
        <f>CONCATENATE("0055-",B397,"-",C397,"-","4",".",AE397,".",AF397,".",AG397,".",AH397,"-",AL397,".",AN397,"-",AI397)</f>
        <v>0055-CPC-GA1-4.3.3.11.422-ATH2.S4-0001</v>
      </c>
      <c r="AP397" s="14" t="str">
        <f>CONCATENATE("0055-",B397,"-",C397,"-","4",".",AE397,".",AF397,".",AG397,".",AH397,"-",AL397,"-",AN397,"-",AI397,"_",BD397,"_",U397)</f>
        <v>0055-CPC-GA1-4.3.3.11.422-ATH2-S4-0001_A1_ER</v>
      </c>
      <c r="AQ397" s="21" t="s">
        <v>255</v>
      </c>
      <c r="AR397" s="21" t="s">
        <v>83</v>
      </c>
      <c r="AS397" s="21"/>
      <c r="AT397" s="21"/>
      <c r="AU397" s="21"/>
      <c r="AV397" s="21"/>
      <c r="AW397" s="21" t="s">
        <v>255</v>
      </c>
      <c r="AX397" s="21" t="s">
        <v>83</v>
      </c>
      <c r="AY397" s="14"/>
      <c r="AZ397" s="14"/>
      <c r="BA397" s="14" t="s">
        <v>600</v>
      </c>
      <c r="BB397" s="14" t="str">
        <f t="shared" si="331"/>
        <v>A1</v>
      </c>
      <c r="BC397" s="14" t="str">
        <f t="shared" si="381"/>
        <v>IFR</v>
      </c>
      <c r="BD397" s="14" t="str">
        <f>BB397</f>
        <v>A1</v>
      </c>
      <c r="BE397" s="14"/>
      <c r="BF397" s="14"/>
      <c r="BG397" s="20"/>
      <c r="BH397" s="14"/>
      <c r="BI397" s="14"/>
      <c r="BJ397" s="336">
        <v>44088</v>
      </c>
      <c r="BK397" s="336">
        <f ca="1">IF(BM397&gt;0,BL397,IF(BJ397&lt;TODAY(),TODAY()+10,BJ397))</f>
        <v>44071</v>
      </c>
      <c r="BL397" s="41">
        <v>44071</v>
      </c>
      <c r="BM397" s="14" t="s">
        <v>918</v>
      </c>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336">
        <f>WORKDAY(BJ397,20)</f>
        <v>44116</v>
      </c>
      <c r="CR397" s="336">
        <f ca="1">IF(BM397&gt;0,WORKDAY(BK397,20),"-")</f>
        <v>44099</v>
      </c>
      <c r="CS397" s="336"/>
      <c r="CT397" s="325"/>
      <c r="CU397" s="143"/>
      <c r="CV397" s="41">
        <f>WORKDAY(CQ397,10)</f>
        <v>44130</v>
      </c>
      <c r="CW397" s="41" t="str">
        <f>IF(CT397&gt;0,WORKDAY(CR397,10),"-")</f>
        <v>-</v>
      </c>
      <c r="CX397" s="14"/>
      <c r="CY397" s="14"/>
      <c r="CZ397" s="41" t="str">
        <f>IF(CY397&gt;0,WORKDAY(CV397,10),"-")</f>
        <v>-</v>
      </c>
      <c r="DA397" s="41" t="str">
        <f>IF(CY397&gt;0,WORKDAY(CW397,10),"-")</f>
        <v>-</v>
      </c>
      <c r="DB397" s="14"/>
      <c r="DC397" s="14"/>
      <c r="DD397" s="143"/>
      <c r="DE397" s="41" t="str">
        <f>IF(DC397&gt;0,WORKDAY(CZ397,10),"-")</f>
        <v>-</v>
      </c>
      <c r="DF397" s="41" t="str">
        <f>IF(DC397&gt;0,WORKDAY(DA397,10),"-")</f>
        <v>-</v>
      </c>
      <c r="DG397" s="14"/>
      <c r="DH397" s="14"/>
      <c r="DI397" s="41" t="str">
        <f>IF(DH397&gt;0,WORKDAY(DE397,10),"-")</f>
        <v>-</v>
      </c>
      <c r="DJ397" s="41" t="str">
        <f>IF(DH397&gt;0,WORKDAY(DF397,10),"-")</f>
        <v>-</v>
      </c>
      <c r="DK397" s="14"/>
      <c r="DL397" s="14"/>
      <c r="DM397" s="143"/>
      <c r="DN397" s="41" t="str">
        <f>IF(DL397&gt;0,WORKDAY(DI397,10),"-")</f>
        <v>-</v>
      </c>
      <c r="DO397" s="41" t="str">
        <f>IF(DL397&gt;0,WORKDAY(DJ397,10),"-")</f>
        <v>-</v>
      </c>
      <c r="DP397" s="14"/>
      <c r="DQ397" s="14"/>
      <c r="DR397" s="41" t="str">
        <f>IF(DQ397&gt;0,WORKDAY(DN397,10),"-")</f>
        <v>-</v>
      </c>
      <c r="DS397" s="41" t="str">
        <f>IF(DQ397&gt;0,WORKDAY(DO397,10),"-")</f>
        <v>-</v>
      </c>
      <c r="DT397" s="14"/>
      <c r="DU397" s="14"/>
      <c r="DV397" s="205"/>
      <c r="DW397" s="41" t="str">
        <f>IF(DU397&gt;0,WORKDAY(DR397,10),"-")</f>
        <v>-</v>
      </c>
      <c r="DX397" s="41" t="str">
        <f>IF(DU397&gt;0,WORKDAY(DS397,10),"-")</f>
        <v>-</v>
      </c>
      <c r="DY397" s="14"/>
      <c r="DZ397" s="14"/>
      <c r="EA397" s="41" t="str">
        <f>IF(DZ397&gt;0,WORKDAY(DW397,10),"-")</f>
        <v>-</v>
      </c>
      <c r="EB397" s="41" t="str">
        <f>IF(DZ397&gt;0,WORKDAY(DX397,10),"-")</f>
        <v>-</v>
      </c>
      <c r="EC397" s="14"/>
      <c r="ED397" s="14"/>
      <c r="EE397" s="205"/>
      <c r="EF397" s="41" t="str">
        <f>IF(ED397&gt;0,WORKDAY(EA397,10),"-")</f>
        <v>-</v>
      </c>
      <c r="EG397" s="41" t="str">
        <f>IF(ED397&gt;0,WORKDAY(EB397,10),"-")</f>
        <v>-</v>
      </c>
      <c r="EH397" s="14"/>
      <c r="EI397" s="14"/>
      <c r="EJ397" s="41" t="str">
        <f>IF(EI397&gt;0,WORKDAY(EF397,10),"-")</f>
        <v>-</v>
      </c>
      <c r="EK397" s="41" t="str">
        <f>IF(EI397&gt;0,WORKDAY(EG397,10),"-")</f>
        <v>-</v>
      </c>
      <c r="EL397" s="14"/>
      <c r="EM397" s="14"/>
      <c r="EN397" s="205"/>
      <c r="EO397" s="41" t="str">
        <f>IF(EM397&gt;0,WORKDAY(EJ397,10),"-")</f>
        <v>-</v>
      </c>
      <c r="EP397" s="41" t="str">
        <f>IF(EM397&gt;0,WORKDAY(EK397,10),"-")</f>
        <v>-</v>
      </c>
      <c r="EQ397" s="14"/>
      <c r="ER397" s="14"/>
      <c r="ES397" s="41" t="str">
        <f>IF(ER397&gt;0,WORKDAY(EO397,10),"-")</f>
        <v>-</v>
      </c>
      <c r="ET397" s="41" t="str">
        <f>IF(ER397&gt;0,WORKDAY(EP397,10),"-")</f>
        <v>-</v>
      </c>
      <c r="EU397" s="14"/>
      <c r="EV397" s="14"/>
      <c r="EW397" s="205"/>
      <c r="EX397" s="41" t="str">
        <f>IF(EV397&gt;0,WORKDAY(ES397,10),"-")</f>
        <v>-</v>
      </c>
      <c r="EY397" s="41" t="str">
        <f>IF(EV397&gt;0,WORKDAY(ET397,10),"-")</f>
        <v>-</v>
      </c>
      <c r="EZ397" s="14"/>
      <c r="FA397" s="14"/>
      <c r="FB397" s="41" t="str">
        <f>IF(FA397&gt;0,WORKDAY(EX397,10),"-")</f>
        <v>-</v>
      </c>
      <c r="FC397" s="41" t="str">
        <f>IF(FA397&gt;0,WORKDAY(EY397,10),"-")</f>
        <v>-</v>
      </c>
      <c r="FD397" s="14"/>
      <c r="FE397" s="14"/>
      <c r="FF397" s="295"/>
      <c r="FG397" s="41">
        <v>43483</v>
      </c>
      <c r="FH397" s="41">
        <f ca="1">IF(BK397&gt;0,IF(DH397&gt;0,WORKDAY(DG397,20),IF(CY397&gt;0,WORKDAY(CX397,30),IF(CT397&gt;0,WORKDAY(CS397,40),FG397))),"-")</f>
        <v>43483</v>
      </c>
      <c r="FI397" s="14"/>
      <c r="FJ397" s="14"/>
      <c r="FK397" s="41" t="str">
        <f>IF(FJ397&gt;0,WORKDAY(FG397,10),"-")</f>
        <v>-</v>
      </c>
      <c r="FL397" s="41" t="str">
        <f>IF(FJ397&gt;0,WORKDAY(FH397,10),"-")</f>
        <v>-</v>
      </c>
      <c r="FM397" s="14"/>
      <c r="FN397" s="14"/>
      <c r="FO397" s="143"/>
      <c r="FP397" s="41">
        <v>43483</v>
      </c>
      <c r="FQ397" s="41" t="str">
        <f>IF(BT397&gt;0,IF(DQ397&gt;0,WORKDAY(DP397,20),IF(DH397&gt;0,WORKDAY(DG397,30),IF(DC397&gt;0,WORKDAY(DB397,40),FP397))),"-")</f>
        <v>-</v>
      </c>
      <c r="FR397" s="14"/>
      <c r="FS397" s="14"/>
      <c r="FT397" s="41" t="str">
        <f>IF(FS397&gt;0,WORKDAY(FP397,10),"-")</f>
        <v>-</v>
      </c>
      <c r="FU397" s="41" t="str">
        <f>IF(FS397&gt;0,WORKDAY(FQ397,10),"-")</f>
        <v>-</v>
      </c>
      <c r="FV397" s="14"/>
      <c r="FW397" s="14"/>
      <c r="FX397" s="143"/>
      <c r="FY397" s="41">
        <v>43483</v>
      </c>
      <c r="FZ397" s="41" t="str">
        <f>IF(CC397&gt;0,IF(DZ397&gt;0,WORKDAY(DY397,20),IF(DQ397&gt;0,WORKDAY(DP397,30),IF(DL397&gt;0,WORKDAY(DK397,40),FY397))),"-")</f>
        <v>-</v>
      </c>
      <c r="GA397" s="14"/>
      <c r="GB397" s="14"/>
      <c r="GC397" s="41" t="str">
        <f>IF(GB397&gt;0,WORKDAY(FY397,10),"-")</f>
        <v>-</v>
      </c>
      <c r="GD397" s="41" t="str">
        <f>IF(GB397&gt;0,WORKDAY(FZ397,10),"-")</f>
        <v>-</v>
      </c>
      <c r="GE397" s="14"/>
      <c r="GF397" s="14"/>
      <c r="GG397" s="205"/>
      <c r="GH397" s="41"/>
      <c r="GI397" s="41"/>
      <c r="GJ397" s="14"/>
      <c r="GK397" s="14"/>
      <c r="GL397" s="41" t="str">
        <f>IF(GK397&gt;0,WORKDAY(GH397,10),"-")</f>
        <v>-</v>
      </c>
      <c r="GM397" s="41" t="str">
        <f>IF(GK397&gt;0,WORKDAY(GI397,10),"-")</f>
        <v>-</v>
      </c>
      <c r="GN397" s="14"/>
      <c r="GO397" s="14"/>
      <c r="GP397" s="228"/>
      <c r="GQ397" s="295"/>
      <c r="GR397" s="295"/>
      <c r="GS397" s="295"/>
      <c r="GT397" s="295"/>
      <c r="GU397" s="295"/>
      <c r="GV397" s="295"/>
      <c r="GW397" s="295"/>
      <c r="GX397" s="295"/>
      <c r="GY397" s="295"/>
      <c r="GZ397" s="147"/>
      <c r="HA397" s="143">
        <f t="shared" ca="1" si="307"/>
        <v>1</v>
      </c>
      <c r="HB397" s="44">
        <f t="shared" ca="1" si="308"/>
        <v>1.1306532663316582E-3</v>
      </c>
      <c r="HC397" s="44">
        <f t="shared" ca="1" si="382"/>
        <v>2.5125628140703518E-3</v>
      </c>
      <c r="HD397" s="44"/>
      <c r="HE397" s="44"/>
      <c r="HF397" s="44">
        <f t="shared" ca="1" si="383"/>
        <v>3.4090909090909094E-3</v>
      </c>
      <c r="HG397" s="44">
        <f t="shared" ca="1" si="384"/>
        <v>7.575757575757576E-3</v>
      </c>
      <c r="HH397" s="261"/>
      <c r="HI397" s="14" t="str">
        <f t="shared" si="311"/>
        <v>CPECC</v>
      </c>
      <c r="HJ397" s="41">
        <f t="shared" si="312"/>
        <v>44071</v>
      </c>
      <c r="HK397" s="267" t="str">
        <f t="shared" si="313"/>
        <v>A1</v>
      </c>
      <c r="HL397" s="268" t="str">
        <f t="shared" si="314"/>
        <v>0055-P2-GA1-CPC-TRM-00561</v>
      </c>
      <c r="HM397" s="320">
        <v>1</v>
      </c>
      <c r="HN397"/>
      <c r="HO397" s="351" t="str">
        <f t="shared" si="316"/>
        <v>ожидание A1</v>
      </c>
      <c r="HP397" s="351" t="str">
        <f t="shared" si="317"/>
        <v>не выгружено 00</v>
      </c>
      <c r="HQ397" s="351" t="str">
        <f t="shared" si="318"/>
        <v>выгружено A1</v>
      </c>
      <c r="HR397" s="351" t="str">
        <f t="shared" si="319"/>
        <v>ожидание A1</v>
      </c>
      <c r="HS397" s="351" t="b">
        <f t="shared" si="320"/>
        <v>0</v>
      </c>
      <c r="HT397" s="351" t="str">
        <f t="shared" si="321"/>
        <v>ожидание замечаний</v>
      </c>
      <c r="HU397" s="351" t="str">
        <f t="shared" si="322"/>
        <v>0055-P2-GA1-CPC-TRM-00561</v>
      </c>
      <c r="HV397" s="351">
        <f t="shared" si="323"/>
        <v>44071</v>
      </c>
      <c r="HW397" s="351" t="str">
        <f t="shared" si="324"/>
        <v>ожидание A1</v>
      </c>
      <c r="HX397" s="351" t="str">
        <f t="shared" si="325"/>
        <v>ожидание A1</v>
      </c>
      <c r="HY397" s="364"/>
      <c r="HZ397" s="361" t="str">
        <f t="shared" si="326"/>
        <v>выгружено</v>
      </c>
      <c r="IA397" s="361" t="str">
        <f t="shared" si="327"/>
        <v>A1</v>
      </c>
      <c r="IB397" s="361" t="str">
        <f t="shared" si="328"/>
        <v>ожидание замечаний к ревизии</v>
      </c>
      <c r="IC397" s="361" t="str">
        <f t="shared" si="329"/>
        <v>A1</v>
      </c>
      <c r="ID397" s="351" t="str">
        <f t="shared" si="330"/>
        <v>1</v>
      </c>
      <c r="IE397" s="351" t="s">
        <v>896</v>
      </c>
      <c r="IF397" s="356">
        <v>1</v>
      </c>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row>
    <row r="398" spans="1:287" s="1" customFormat="1" ht="28.5" customHeight="1">
      <c r="A398" s="15"/>
      <c r="B398" s="31" t="s">
        <v>164</v>
      </c>
      <c r="C398" s="31" t="s">
        <v>165</v>
      </c>
      <c r="D398" s="14"/>
      <c r="E398" s="14"/>
      <c r="F398" s="14"/>
      <c r="G398" s="14"/>
      <c r="H398" s="14" t="s">
        <v>723</v>
      </c>
      <c r="I398" s="14" t="s">
        <v>724</v>
      </c>
      <c r="J398" s="14"/>
      <c r="K398" s="14"/>
      <c r="L398" s="14"/>
      <c r="M398" s="14"/>
      <c r="N398" s="14"/>
      <c r="O398" s="14"/>
      <c r="P398" s="14"/>
      <c r="Q398" s="14"/>
      <c r="R398" s="14" t="s">
        <v>210</v>
      </c>
      <c r="S398" s="14" t="s">
        <v>401</v>
      </c>
      <c r="T398" s="14" t="s">
        <v>400</v>
      </c>
      <c r="U398" s="14" t="s">
        <v>166</v>
      </c>
      <c r="V398" s="14"/>
      <c r="W398" s="31"/>
      <c r="X398" s="31"/>
      <c r="Y398" s="31"/>
      <c r="Z398" s="31"/>
      <c r="AA398" s="31"/>
      <c r="AB398" s="31"/>
      <c r="AC398" s="31"/>
      <c r="AD398" s="14"/>
      <c r="AE398" s="31">
        <v>3</v>
      </c>
      <c r="AF398" s="31" t="s">
        <v>189</v>
      </c>
      <c r="AG398" s="31" t="s">
        <v>190</v>
      </c>
      <c r="AH398" s="31">
        <v>422</v>
      </c>
      <c r="AI398" s="31" t="s">
        <v>194</v>
      </c>
      <c r="AJ398" s="14"/>
      <c r="AK398" s="14"/>
      <c r="AL398" s="14" t="s">
        <v>129</v>
      </c>
      <c r="AM398" s="14"/>
      <c r="AN398" s="14" t="s">
        <v>180</v>
      </c>
      <c r="AO398" s="14" t="str">
        <f>CONCATENATE("0055-",B398,"-",C398,"-","4",".",AE398,".",AF398,".",AG398,".",AH398,"-",AL398,".",AN398,"-",AI398)</f>
        <v>0055-CPC-GA1-4.3.3.11.422-PS.S4-0001</v>
      </c>
      <c r="AP398" s="14" t="str">
        <f>CONCATENATE("0055-",B398,"-",C398,"-","4",".",AE398,".",AF398,".",AG398,".",AH398,"-",AL398,"-",AN398,"-",AI398,"_",BD398,"_",U398)</f>
        <v>0055-CPC-GA1-4.3.3.11.422-PS-S4-0001_A1_ER</v>
      </c>
      <c r="AQ398" s="21" t="s">
        <v>256</v>
      </c>
      <c r="AR398" s="21" t="s">
        <v>84</v>
      </c>
      <c r="AS398" s="21"/>
      <c r="AT398" s="21"/>
      <c r="AU398" s="21"/>
      <c r="AV398" s="21"/>
      <c r="AW398" s="21" t="s">
        <v>256</v>
      </c>
      <c r="AX398" s="21" t="s">
        <v>84</v>
      </c>
      <c r="AY398" s="14"/>
      <c r="AZ398" s="14"/>
      <c r="BA398" s="14" t="s">
        <v>600</v>
      </c>
      <c r="BB398" s="14" t="str">
        <f t="shared" si="331"/>
        <v>A1</v>
      </c>
      <c r="BC398" s="14" t="str">
        <f t="shared" si="381"/>
        <v>IFR</v>
      </c>
      <c r="BD398" s="14" t="str">
        <f>BB398</f>
        <v>A1</v>
      </c>
      <c r="BE398" s="14"/>
      <c r="BF398" s="14"/>
      <c r="BG398" s="20"/>
      <c r="BH398" s="14"/>
      <c r="BI398" s="14"/>
      <c r="BJ398" s="336">
        <v>44088</v>
      </c>
      <c r="BK398" s="336">
        <f ca="1">IF(BM398&gt;0,BL398,IF(BJ398&lt;TODAY(),TODAY()+10,BJ398))</f>
        <v>44071</v>
      </c>
      <c r="BL398" s="41">
        <v>44071</v>
      </c>
      <c r="BM398" s="14" t="s">
        <v>919</v>
      </c>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336">
        <f>WORKDAY(BJ398,20)</f>
        <v>44116</v>
      </c>
      <c r="CR398" s="336">
        <f ca="1">IF(BM398&gt;0,WORKDAY(BK398,20),"-")</f>
        <v>44099</v>
      </c>
      <c r="CS398" s="336"/>
      <c r="CT398" s="325"/>
      <c r="CU398" s="143"/>
      <c r="CV398" s="41">
        <f>WORKDAY(CQ398,10)</f>
        <v>44130</v>
      </c>
      <c r="CW398" s="41" t="str">
        <f>IF(CT398&gt;0,WORKDAY(CR398,10),"-")</f>
        <v>-</v>
      </c>
      <c r="CX398" s="14"/>
      <c r="CY398" s="14"/>
      <c r="CZ398" s="41" t="str">
        <f>IF(CY398&gt;0,WORKDAY(CV398,10),"-")</f>
        <v>-</v>
      </c>
      <c r="DA398" s="41" t="str">
        <f>IF(CY398&gt;0,WORKDAY(CW398,10),"-")</f>
        <v>-</v>
      </c>
      <c r="DB398" s="14"/>
      <c r="DC398" s="14"/>
      <c r="DD398" s="143"/>
      <c r="DE398" s="41" t="str">
        <f>IF(DC398&gt;0,WORKDAY(CZ398,10),"-")</f>
        <v>-</v>
      </c>
      <c r="DF398" s="41" t="str">
        <f>IF(DC398&gt;0,WORKDAY(DA398,10),"-")</f>
        <v>-</v>
      </c>
      <c r="DG398" s="14"/>
      <c r="DH398" s="14"/>
      <c r="DI398" s="41" t="str">
        <f>IF(DH398&gt;0,WORKDAY(DE398,10),"-")</f>
        <v>-</v>
      </c>
      <c r="DJ398" s="41" t="str">
        <f>IF(DH398&gt;0,WORKDAY(DF398,10),"-")</f>
        <v>-</v>
      </c>
      <c r="DK398" s="14"/>
      <c r="DL398" s="14"/>
      <c r="DM398" s="143"/>
      <c r="DN398" s="41" t="str">
        <f>IF(DL398&gt;0,WORKDAY(DI398,10),"-")</f>
        <v>-</v>
      </c>
      <c r="DO398" s="41" t="str">
        <f>IF(DL398&gt;0,WORKDAY(DJ398,10),"-")</f>
        <v>-</v>
      </c>
      <c r="DP398" s="14"/>
      <c r="DQ398" s="14"/>
      <c r="DR398" s="41" t="str">
        <f>IF(DQ398&gt;0,WORKDAY(DN398,10),"-")</f>
        <v>-</v>
      </c>
      <c r="DS398" s="41" t="str">
        <f>IF(DQ398&gt;0,WORKDAY(DO398,10),"-")</f>
        <v>-</v>
      </c>
      <c r="DT398" s="14"/>
      <c r="DU398" s="14"/>
      <c r="DV398" s="205"/>
      <c r="DW398" s="41" t="str">
        <f>IF(DU398&gt;0,WORKDAY(DR398,10),"-")</f>
        <v>-</v>
      </c>
      <c r="DX398" s="41" t="str">
        <f>IF(DU398&gt;0,WORKDAY(DS398,10),"-")</f>
        <v>-</v>
      </c>
      <c r="DY398" s="14"/>
      <c r="DZ398" s="14"/>
      <c r="EA398" s="41" t="str">
        <f>IF(DZ398&gt;0,WORKDAY(DW398,10),"-")</f>
        <v>-</v>
      </c>
      <c r="EB398" s="41" t="str">
        <f>IF(DZ398&gt;0,WORKDAY(DX398,10),"-")</f>
        <v>-</v>
      </c>
      <c r="EC398" s="14"/>
      <c r="ED398" s="14"/>
      <c r="EE398" s="205"/>
      <c r="EF398" s="41" t="str">
        <f>IF(ED398&gt;0,WORKDAY(EA398,10),"-")</f>
        <v>-</v>
      </c>
      <c r="EG398" s="41" t="str">
        <f>IF(ED398&gt;0,WORKDAY(EB398,10),"-")</f>
        <v>-</v>
      </c>
      <c r="EH398" s="14"/>
      <c r="EI398" s="14"/>
      <c r="EJ398" s="41" t="str">
        <f>IF(EI398&gt;0,WORKDAY(EF398,10),"-")</f>
        <v>-</v>
      </c>
      <c r="EK398" s="41" t="str">
        <f>IF(EI398&gt;0,WORKDAY(EG398,10),"-")</f>
        <v>-</v>
      </c>
      <c r="EL398" s="14"/>
      <c r="EM398" s="14"/>
      <c r="EN398" s="205"/>
      <c r="EO398" s="41" t="str">
        <f>IF(EM398&gt;0,WORKDAY(EJ398,10),"-")</f>
        <v>-</v>
      </c>
      <c r="EP398" s="41" t="str">
        <f>IF(EM398&gt;0,WORKDAY(EK398,10),"-")</f>
        <v>-</v>
      </c>
      <c r="EQ398" s="14"/>
      <c r="ER398" s="14"/>
      <c r="ES398" s="41" t="str">
        <f>IF(ER398&gt;0,WORKDAY(EO398,10),"-")</f>
        <v>-</v>
      </c>
      <c r="ET398" s="41" t="str">
        <f>IF(ER398&gt;0,WORKDAY(EP398,10),"-")</f>
        <v>-</v>
      </c>
      <c r="EU398" s="14"/>
      <c r="EV398" s="14"/>
      <c r="EW398" s="205"/>
      <c r="EX398" s="41" t="str">
        <f>IF(EV398&gt;0,WORKDAY(ES398,10),"-")</f>
        <v>-</v>
      </c>
      <c r="EY398" s="41" t="str">
        <f>IF(EV398&gt;0,WORKDAY(ET398,10),"-")</f>
        <v>-</v>
      </c>
      <c r="EZ398" s="14"/>
      <c r="FA398" s="14"/>
      <c r="FB398" s="41" t="str">
        <f>IF(FA398&gt;0,WORKDAY(EX398,10),"-")</f>
        <v>-</v>
      </c>
      <c r="FC398" s="41" t="str">
        <f>IF(FA398&gt;0,WORKDAY(EY398,10),"-")</f>
        <v>-</v>
      </c>
      <c r="FD398" s="14"/>
      <c r="FE398" s="14"/>
      <c r="FF398" s="295"/>
      <c r="FG398" s="41">
        <v>43504</v>
      </c>
      <c r="FH398" s="41">
        <f ca="1">IF(BK398&gt;0,IF(DH398&gt;0,WORKDAY(DG398,20),IF(CY398&gt;0,WORKDAY(CX398,30),IF(CT398&gt;0,WORKDAY(CS398,40),FG398))),"-")</f>
        <v>43504</v>
      </c>
      <c r="FI398" s="14"/>
      <c r="FJ398" s="14"/>
      <c r="FK398" s="41" t="str">
        <f>IF(FJ398&gt;0,WORKDAY(FG398,10),"-")</f>
        <v>-</v>
      </c>
      <c r="FL398" s="41" t="str">
        <f>IF(FJ398&gt;0,WORKDAY(FH398,10),"-")</f>
        <v>-</v>
      </c>
      <c r="FM398" s="14"/>
      <c r="FN398" s="14"/>
      <c r="FO398" s="143"/>
      <c r="FP398" s="41">
        <v>43504</v>
      </c>
      <c r="FQ398" s="41" t="str">
        <f>IF(BT398&gt;0,IF(DQ398&gt;0,WORKDAY(DP398,20),IF(DH398&gt;0,WORKDAY(DG398,30),IF(DC398&gt;0,WORKDAY(DB398,40),FP398))),"-")</f>
        <v>-</v>
      </c>
      <c r="FR398" s="14"/>
      <c r="FS398" s="14"/>
      <c r="FT398" s="41" t="str">
        <f>IF(FS398&gt;0,WORKDAY(FP398,10),"-")</f>
        <v>-</v>
      </c>
      <c r="FU398" s="41" t="str">
        <f>IF(FS398&gt;0,WORKDAY(FQ398,10),"-")</f>
        <v>-</v>
      </c>
      <c r="FV398" s="14"/>
      <c r="FW398" s="14"/>
      <c r="FX398" s="143"/>
      <c r="FY398" s="41">
        <v>43504</v>
      </c>
      <c r="FZ398" s="41" t="str">
        <f>IF(CC398&gt;0,IF(DZ398&gt;0,WORKDAY(DY398,20),IF(DQ398&gt;0,WORKDAY(DP398,30),IF(DL398&gt;0,WORKDAY(DK398,40),FY398))),"-")</f>
        <v>-</v>
      </c>
      <c r="GA398" s="14"/>
      <c r="GB398" s="14"/>
      <c r="GC398" s="41" t="str">
        <f>IF(GB398&gt;0,WORKDAY(FY398,10),"-")</f>
        <v>-</v>
      </c>
      <c r="GD398" s="41" t="str">
        <f>IF(GB398&gt;0,WORKDAY(FZ398,10),"-")</f>
        <v>-</v>
      </c>
      <c r="GE398" s="14"/>
      <c r="GF398" s="14"/>
      <c r="GG398" s="205"/>
      <c r="GH398" s="41"/>
      <c r="GI398" s="41"/>
      <c r="GJ398" s="14"/>
      <c r="GK398" s="14"/>
      <c r="GL398" s="41" t="str">
        <f>IF(GK398&gt;0,WORKDAY(GH398,10),"-")</f>
        <v>-</v>
      </c>
      <c r="GM398" s="41" t="str">
        <f>IF(GK398&gt;0,WORKDAY(GI398,10),"-")</f>
        <v>-</v>
      </c>
      <c r="GN398" s="14"/>
      <c r="GO398" s="14"/>
      <c r="GP398" s="228"/>
      <c r="GQ398" s="295"/>
      <c r="GR398" s="295"/>
      <c r="GS398" s="295"/>
      <c r="GT398" s="295"/>
      <c r="GU398" s="295"/>
      <c r="GV398" s="295"/>
      <c r="GW398" s="295"/>
      <c r="GX398" s="295"/>
      <c r="GY398" s="295"/>
      <c r="GZ398" s="147"/>
      <c r="HA398" s="143">
        <f t="shared" ca="1" si="307"/>
        <v>1</v>
      </c>
      <c r="HB398" s="44">
        <f t="shared" ca="1" si="308"/>
        <v>1.1306532663316582E-3</v>
      </c>
      <c r="HC398" s="44">
        <f t="shared" ca="1" si="382"/>
        <v>2.5125628140703518E-3</v>
      </c>
      <c r="HD398" s="44"/>
      <c r="HE398" s="44"/>
      <c r="HF398" s="44">
        <f t="shared" ca="1" si="383"/>
        <v>3.4090909090909094E-3</v>
      </c>
      <c r="HG398" s="44">
        <f t="shared" ca="1" si="384"/>
        <v>7.575757575757576E-3</v>
      </c>
      <c r="HH398" s="261"/>
      <c r="HI398" s="14" t="str">
        <f t="shared" si="311"/>
        <v>CPECC</v>
      </c>
      <c r="HJ398" s="41">
        <f t="shared" si="312"/>
        <v>44071</v>
      </c>
      <c r="HK398" s="267" t="str">
        <f t="shared" si="313"/>
        <v>A1</v>
      </c>
      <c r="HL398" s="268" t="str">
        <f t="shared" si="314"/>
        <v>0055-P2-GA1-CPC-TRM-00562</v>
      </c>
      <c r="HM398" s="320">
        <v>1</v>
      </c>
      <c r="HN398"/>
      <c r="HO398" s="351" t="str">
        <f t="shared" si="316"/>
        <v>ожидание A1</v>
      </c>
      <c r="HP398" s="351" t="str">
        <f t="shared" si="317"/>
        <v>не выгружено 00</v>
      </c>
      <c r="HQ398" s="351" t="str">
        <f t="shared" si="318"/>
        <v>выгружено A1</v>
      </c>
      <c r="HR398" s="351" t="str">
        <f t="shared" si="319"/>
        <v>ожидание A1</v>
      </c>
      <c r="HS398" s="351" t="b">
        <f t="shared" si="320"/>
        <v>0</v>
      </c>
      <c r="HT398" s="351" t="str">
        <f t="shared" si="321"/>
        <v>ожидание замечаний</v>
      </c>
      <c r="HU398" s="351" t="str">
        <f t="shared" si="322"/>
        <v>0055-P2-GA1-CPC-TRM-00562</v>
      </c>
      <c r="HV398" s="351">
        <f t="shared" si="323"/>
        <v>44071</v>
      </c>
      <c r="HW398" s="351" t="str">
        <f t="shared" si="324"/>
        <v>ожидание A1</v>
      </c>
      <c r="HX398" s="351" t="str">
        <f t="shared" si="325"/>
        <v>ожидание A1</v>
      </c>
      <c r="HY398" s="364"/>
      <c r="HZ398" s="361" t="str">
        <f t="shared" si="326"/>
        <v>выгружено</v>
      </c>
      <c r="IA398" s="361" t="str">
        <f t="shared" si="327"/>
        <v>A1</v>
      </c>
      <c r="IB398" s="361" t="str">
        <f t="shared" si="328"/>
        <v>ожидание замечаний к ревизии</v>
      </c>
      <c r="IC398" s="361" t="str">
        <f t="shared" si="329"/>
        <v>A1</v>
      </c>
      <c r="ID398" s="351" t="str">
        <f t="shared" si="330"/>
        <v>1</v>
      </c>
      <c r="IE398" s="351" t="s">
        <v>896</v>
      </c>
      <c r="IF398" s="356">
        <v>1</v>
      </c>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row>
    <row r="399" spans="1:287" s="1" customFormat="1" ht="28.5" customHeight="1">
      <c r="A399" s="15"/>
      <c r="B399" s="31" t="s">
        <v>164</v>
      </c>
      <c r="C399" s="31" t="s">
        <v>165</v>
      </c>
      <c r="D399" s="14"/>
      <c r="E399" s="14"/>
      <c r="F399" s="14"/>
      <c r="G399" s="14"/>
      <c r="H399" s="14" t="s">
        <v>723</v>
      </c>
      <c r="I399" s="14" t="s">
        <v>724</v>
      </c>
      <c r="J399" s="14"/>
      <c r="K399" s="14"/>
      <c r="L399" s="14"/>
      <c r="M399" s="14"/>
      <c r="N399" s="14"/>
      <c r="O399" s="14"/>
      <c r="P399" s="14"/>
      <c r="Q399" s="14"/>
      <c r="R399" s="14" t="s">
        <v>211</v>
      </c>
      <c r="S399" s="14" t="s">
        <v>394</v>
      </c>
      <c r="T399" s="14" t="s">
        <v>407</v>
      </c>
      <c r="U399" s="14" t="s">
        <v>166</v>
      </c>
      <c r="V399" s="14"/>
      <c r="W399" s="31"/>
      <c r="X399" s="31"/>
      <c r="Y399" s="31"/>
      <c r="Z399" s="31"/>
      <c r="AA399" s="31"/>
      <c r="AB399" s="31"/>
      <c r="AC399" s="31"/>
      <c r="AD399" s="14"/>
      <c r="AE399" s="31">
        <v>3</v>
      </c>
      <c r="AF399" s="31" t="s">
        <v>189</v>
      </c>
      <c r="AG399" s="31" t="s">
        <v>190</v>
      </c>
      <c r="AH399" s="31">
        <v>422</v>
      </c>
      <c r="AI399" s="31" t="s">
        <v>194</v>
      </c>
      <c r="AJ399" s="14"/>
      <c r="AK399" s="14"/>
      <c r="AL399" s="14" t="s">
        <v>130</v>
      </c>
      <c r="AM399" s="14"/>
      <c r="AN399" s="14" t="s">
        <v>180</v>
      </c>
      <c r="AO399" s="14" t="str">
        <f>CONCATENATE("0055-",B399,"-",C399,"-","4",".",AE399,".",AF399,".",AG399,".",AH399,"-",AL399,".",AN399,"-",AI399)</f>
        <v>0055-CPC-GA1-4.3.3.11.422-ASK1.S4-0001</v>
      </c>
      <c r="AP399" s="14" t="str">
        <f>CONCATENATE("0055-",B399,"-",C399,"-","4",".",AE399,".",AF399,".",AG399,".",AH399,"-",AL399,"-",AN399,"-",AI399,"_",BD399,"_",U399)</f>
        <v>0055-CPC-GA1-4.3.3.11.422-ASK1-S4-0001_A1_ER</v>
      </c>
      <c r="AQ399" s="21" t="s">
        <v>259</v>
      </c>
      <c r="AR399" s="21" t="s">
        <v>85</v>
      </c>
      <c r="AS399" s="21"/>
      <c r="AT399" s="21"/>
      <c r="AU399" s="21"/>
      <c r="AV399" s="21"/>
      <c r="AW399" s="21" t="s">
        <v>259</v>
      </c>
      <c r="AX399" s="21" t="s">
        <v>85</v>
      </c>
      <c r="AY399" s="14"/>
      <c r="AZ399" s="14"/>
      <c r="BA399" s="14" t="s">
        <v>600</v>
      </c>
      <c r="BB399" s="14" t="str">
        <f t="shared" si="331"/>
        <v>A1</v>
      </c>
      <c r="BC399" s="14" t="str">
        <f t="shared" si="381"/>
        <v>IFR</v>
      </c>
      <c r="BD399" s="14" t="str">
        <f>BB399</f>
        <v>A1</v>
      </c>
      <c r="BE399" s="14"/>
      <c r="BF399" s="14"/>
      <c r="BG399" s="20"/>
      <c r="BH399" s="14"/>
      <c r="BI399" s="14"/>
      <c r="BJ399" s="336">
        <v>44088</v>
      </c>
      <c r="BK399" s="336">
        <f ca="1">IF(BM399&gt;0,BL399,IF(BJ399&lt;TODAY(),TODAY()+10,BJ399))</f>
        <v>44071</v>
      </c>
      <c r="BL399" s="41">
        <v>44071</v>
      </c>
      <c r="BM399" s="14" t="s">
        <v>920</v>
      </c>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336">
        <f>WORKDAY(BJ399,20)</f>
        <v>44116</v>
      </c>
      <c r="CR399" s="336">
        <f ca="1">IF(BM399&gt;0,WORKDAY(BK399,20),"-")</f>
        <v>44099</v>
      </c>
      <c r="CS399" s="336"/>
      <c r="CT399" s="325"/>
      <c r="CU399" s="143"/>
      <c r="CV399" s="41">
        <f>WORKDAY(CQ399,10)</f>
        <v>44130</v>
      </c>
      <c r="CW399" s="41" t="str">
        <f>IF(CT399&gt;0,WORKDAY(CR399,10),"-")</f>
        <v>-</v>
      </c>
      <c r="CX399" s="14"/>
      <c r="CY399" s="14"/>
      <c r="CZ399" s="41" t="str">
        <f>IF(CY399&gt;0,WORKDAY(CV399,10),"-")</f>
        <v>-</v>
      </c>
      <c r="DA399" s="41" t="str">
        <f>IF(CY399&gt;0,WORKDAY(CW399,10),"-")</f>
        <v>-</v>
      </c>
      <c r="DB399" s="14"/>
      <c r="DC399" s="14"/>
      <c r="DD399" s="143"/>
      <c r="DE399" s="41" t="str">
        <f>IF(DC399&gt;0,WORKDAY(CZ399,10),"-")</f>
        <v>-</v>
      </c>
      <c r="DF399" s="41" t="str">
        <f>IF(DC399&gt;0,WORKDAY(DA399,10),"-")</f>
        <v>-</v>
      </c>
      <c r="DG399" s="14"/>
      <c r="DH399" s="14"/>
      <c r="DI399" s="41" t="str">
        <f>IF(DH399&gt;0,WORKDAY(DE399,10),"-")</f>
        <v>-</v>
      </c>
      <c r="DJ399" s="41" t="str">
        <f>IF(DH399&gt;0,WORKDAY(DF399,10),"-")</f>
        <v>-</v>
      </c>
      <c r="DK399" s="14"/>
      <c r="DL399" s="14"/>
      <c r="DM399" s="143"/>
      <c r="DN399" s="41" t="str">
        <f>IF(DL399&gt;0,WORKDAY(DI399,10),"-")</f>
        <v>-</v>
      </c>
      <c r="DO399" s="41" t="str">
        <f>IF(DL399&gt;0,WORKDAY(DJ399,10),"-")</f>
        <v>-</v>
      </c>
      <c r="DP399" s="14"/>
      <c r="DQ399" s="14"/>
      <c r="DR399" s="41" t="str">
        <f>IF(DQ399&gt;0,WORKDAY(DN399,10),"-")</f>
        <v>-</v>
      </c>
      <c r="DS399" s="41" t="str">
        <f>IF(DQ399&gt;0,WORKDAY(DO399,10),"-")</f>
        <v>-</v>
      </c>
      <c r="DT399" s="14"/>
      <c r="DU399" s="14"/>
      <c r="DV399" s="205"/>
      <c r="DW399" s="41" t="str">
        <f>IF(DU399&gt;0,WORKDAY(DR399,10),"-")</f>
        <v>-</v>
      </c>
      <c r="DX399" s="41" t="str">
        <f>IF(DU399&gt;0,WORKDAY(DS399,10),"-")</f>
        <v>-</v>
      </c>
      <c r="DY399" s="14"/>
      <c r="DZ399" s="14"/>
      <c r="EA399" s="41" t="str">
        <f>IF(DZ399&gt;0,WORKDAY(DW399,10),"-")</f>
        <v>-</v>
      </c>
      <c r="EB399" s="41" t="str">
        <f>IF(DZ399&gt;0,WORKDAY(DX399,10),"-")</f>
        <v>-</v>
      </c>
      <c r="EC399" s="14"/>
      <c r="ED399" s="14"/>
      <c r="EE399" s="205"/>
      <c r="EF399" s="41" t="str">
        <f>IF(ED399&gt;0,WORKDAY(EA399,10),"-")</f>
        <v>-</v>
      </c>
      <c r="EG399" s="41" t="str">
        <f>IF(ED399&gt;0,WORKDAY(EB399,10),"-")</f>
        <v>-</v>
      </c>
      <c r="EH399" s="14"/>
      <c r="EI399" s="14"/>
      <c r="EJ399" s="41" t="str">
        <f>IF(EI399&gt;0,WORKDAY(EF399,10),"-")</f>
        <v>-</v>
      </c>
      <c r="EK399" s="41" t="str">
        <f>IF(EI399&gt;0,WORKDAY(EG399,10),"-")</f>
        <v>-</v>
      </c>
      <c r="EL399" s="14"/>
      <c r="EM399" s="14"/>
      <c r="EN399" s="205"/>
      <c r="EO399" s="41" t="str">
        <f>IF(EM399&gt;0,WORKDAY(EJ399,10),"-")</f>
        <v>-</v>
      </c>
      <c r="EP399" s="41" t="str">
        <f>IF(EM399&gt;0,WORKDAY(EK399,10),"-")</f>
        <v>-</v>
      </c>
      <c r="EQ399" s="14"/>
      <c r="ER399" s="14"/>
      <c r="ES399" s="41" t="str">
        <f>IF(ER399&gt;0,WORKDAY(EO399,10),"-")</f>
        <v>-</v>
      </c>
      <c r="ET399" s="41" t="str">
        <f>IF(ER399&gt;0,WORKDAY(EP399,10),"-")</f>
        <v>-</v>
      </c>
      <c r="EU399" s="14"/>
      <c r="EV399" s="14"/>
      <c r="EW399" s="205"/>
      <c r="EX399" s="41" t="str">
        <f>IF(EV399&gt;0,WORKDAY(ES399,10),"-")</f>
        <v>-</v>
      </c>
      <c r="EY399" s="41" t="str">
        <f>IF(EV399&gt;0,WORKDAY(ET399,10),"-")</f>
        <v>-</v>
      </c>
      <c r="EZ399" s="14"/>
      <c r="FA399" s="14"/>
      <c r="FB399" s="41" t="str">
        <f>IF(FA399&gt;0,WORKDAY(EX399,10),"-")</f>
        <v>-</v>
      </c>
      <c r="FC399" s="41" t="str">
        <f>IF(FA399&gt;0,WORKDAY(EY399,10),"-")</f>
        <v>-</v>
      </c>
      <c r="FD399" s="14"/>
      <c r="FE399" s="14"/>
      <c r="FF399" s="295"/>
      <c r="FG399" s="41">
        <v>43535</v>
      </c>
      <c r="FH399" s="41">
        <f ca="1">IF(BK399&gt;0,IF(DH399&gt;0,WORKDAY(DG399,20),IF(CY399&gt;0,WORKDAY(CX399,30),IF(CT399&gt;0,WORKDAY(CS399,40),FG399))),"-")</f>
        <v>43535</v>
      </c>
      <c r="FI399" s="14"/>
      <c r="FJ399" s="14"/>
      <c r="FK399" s="41" t="str">
        <f>IF(FJ399&gt;0,WORKDAY(FG399,10),"-")</f>
        <v>-</v>
      </c>
      <c r="FL399" s="41" t="str">
        <f>IF(FJ399&gt;0,WORKDAY(FH399,10),"-")</f>
        <v>-</v>
      </c>
      <c r="FM399" s="14"/>
      <c r="FN399" s="14"/>
      <c r="FO399" s="143"/>
      <c r="FP399" s="41">
        <v>43535</v>
      </c>
      <c r="FQ399" s="41" t="str">
        <f>IF(BT399&gt;0,IF(DQ399&gt;0,WORKDAY(DP399,20),IF(DH399&gt;0,WORKDAY(DG399,30),IF(DC399&gt;0,WORKDAY(DB399,40),FP399))),"-")</f>
        <v>-</v>
      </c>
      <c r="FR399" s="14"/>
      <c r="FS399" s="14"/>
      <c r="FT399" s="41" t="str">
        <f>IF(FS399&gt;0,WORKDAY(FP399,10),"-")</f>
        <v>-</v>
      </c>
      <c r="FU399" s="41" t="str">
        <f>IF(FS399&gt;0,WORKDAY(FQ399,10),"-")</f>
        <v>-</v>
      </c>
      <c r="FV399" s="14"/>
      <c r="FW399" s="14"/>
      <c r="FX399" s="143"/>
      <c r="FY399" s="41">
        <v>43535</v>
      </c>
      <c r="FZ399" s="41" t="str">
        <f>IF(CC399&gt;0,IF(DZ399&gt;0,WORKDAY(DY399,20),IF(DQ399&gt;0,WORKDAY(DP399,30),IF(DL399&gt;0,WORKDAY(DK399,40),FY399))),"-")</f>
        <v>-</v>
      </c>
      <c r="GA399" s="14"/>
      <c r="GB399" s="14"/>
      <c r="GC399" s="41" t="str">
        <f>IF(GB399&gt;0,WORKDAY(FY399,10),"-")</f>
        <v>-</v>
      </c>
      <c r="GD399" s="41" t="str">
        <f>IF(GB399&gt;0,WORKDAY(FZ399,10),"-")</f>
        <v>-</v>
      </c>
      <c r="GE399" s="14"/>
      <c r="GF399" s="14"/>
      <c r="GG399" s="205"/>
      <c r="GH399" s="41"/>
      <c r="GI399" s="41"/>
      <c r="GJ399" s="14"/>
      <c r="GK399" s="14"/>
      <c r="GL399" s="41" t="str">
        <f>IF(GK399&gt;0,WORKDAY(GH399,10),"-")</f>
        <v>-</v>
      </c>
      <c r="GM399" s="41" t="str">
        <f>IF(GK399&gt;0,WORKDAY(GI399,10),"-")</f>
        <v>-</v>
      </c>
      <c r="GN399" s="14"/>
      <c r="GO399" s="14"/>
      <c r="GP399" s="228"/>
      <c r="GQ399" s="295"/>
      <c r="GR399" s="295"/>
      <c r="GS399" s="295"/>
      <c r="GT399" s="295"/>
      <c r="GU399" s="295"/>
      <c r="GV399" s="295"/>
      <c r="GW399" s="295"/>
      <c r="GX399" s="295"/>
      <c r="GY399" s="295"/>
      <c r="GZ399" s="147"/>
      <c r="HA399" s="143">
        <f t="shared" ca="1" si="307"/>
        <v>1</v>
      </c>
      <c r="HB399" s="44">
        <f t="shared" ca="1" si="308"/>
        <v>1.1306532663316582E-3</v>
      </c>
      <c r="HC399" s="44">
        <f t="shared" ca="1" si="382"/>
        <v>2.5125628140703518E-3</v>
      </c>
      <c r="HD399" s="44"/>
      <c r="HE399" s="44"/>
      <c r="HF399" s="44">
        <f t="shared" ca="1" si="383"/>
        <v>3.4090909090909094E-3</v>
      </c>
      <c r="HG399" s="44">
        <f t="shared" ca="1" si="384"/>
        <v>7.575757575757576E-3</v>
      </c>
      <c r="HH399" s="261"/>
      <c r="HI399" s="14" t="str">
        <f t="shared" si="311"/>
        <v>CPECC</v>
      </c>
      <c r="HJ399" s="41">
        <f t="shared" si="312"/>
        <v>44071</v>
      </c>
      <c r="HK399" s="267" t="str">
        <f t="shared" si="313"/>
        <v>A1</v>
      </c>
      <c r="HL399" s="268" t="str">
        <f t="shared" si="314"/>
        <v>0055-P2-GA1-CPC-TRM-00563</v>
      </c>
      <c r="HM399" s="320">
        <v>1</v>
      </c>
      <c r="HN399"/>
      <c r="HO399" s="351" t="str">
        <f t="shared" si="316"/>
        <v>ожидание A1</v>
      </c>
      <c r="HP399" s="351" t="str">
        <f t="shared" si="317"/>
        <v>не выгружено 00</v>
      </c>
      <c r="HQ399" s="351" t="str">
        <f t="shared" si="318"/>
        <v>выгружено A1</v>
      </c>
      <c r="HR399" s="351" t="str">
        <f t="shared" si="319"/>
        <v>ожидание A1</v>
      </c>
      <c r="HS399" s="351" t="b">
        <f t="shared" si="320"/>
        <v>0</v>
      </c>
      <c r="HT399" s="351" t="str">
        <f t="shared" si="321"/>
        <v>ожидание замечаний</v>
      </c>
      <c r="HU399" s="351" t="str">
        <f t="shared" si="322"/>
        <v>0055-P2-GA1-CPC-TRM-00563</v>
      </c>
      <c r="HV399" s="351">
        <f t="shared" si="323"/>
        <v>44071</v>
      </c>
      <c r="HW399" s="351" t="str">
        <f t="shared" si="324"/>
        <v>ожидание A1</v>
      </c>
      <c r="HX399" s="351" t="str">
        <f t="shared" si="325"/>
        <v>ожидание A1</v>
      </c>
      <c r="HY399" s="364"/>
      <c r="HZ399" s="361" t="str">
        <f t="shared" si="326"/>
        <v>выгружено</v>
      </c>
      <c r="IA399" s="361" t="str">
        <f t="shared" si="327"/>
        <v>A1</v>
      </c>
      <c r="IB399" s="361" t="str">
        <f t="shared" si="328"/>
        <v>ожидание замечаний к ревизии</v>
      </c>
      <c r="IC399" s="361" t="str">
        <f t="shared" si="329"/>
        <v>A1</v>
      </c>
      <c r="ID399" s="351" t="str">
        <f t="shared" si="330"/>
        <v>1</v>
      </c>
      <c r="IE399" s="351" t="s">
        <v>896</v>
      </c>
      <c r="IF399" s="356">
        <v>1</v>
      </c>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row>
    <row r="400" spans="1:287" s="1" customFormat="1" ht="28.5" customHeight="1">
      <c r="A400" s="15"/>
      <c r="B400" s="31" t="s">
        <v>164</v>
      </c>
      <c r="C400" s="31" t="s">
        <v>165</v>
      </c>
      <c r="D400" s="14"/>
      <c r="E400" s="14"/>
      <c r="F400" s="14"/>
      <c r="G400" s="14"/>
      <c r="H400" s="14" t="s">
        <v>723</v>
      </c>
      <c r="I400" s="14" t="s">
        <v>724</v>
      </c>
      <c r="J400" s="14"/>
      <c r="K400" s="14"/>
      <c r="L400" s="14"/>
      <c r="M400" s="14"/>
      <c r="N400" s="14"/>
      <c r="O400" s="14"/>
      <c r="P400" s="14"/>
      <c r="Q400" s="14"/>
      <c r="R400" s="14" t="s">
        <v>213</v>
      </c>
      <c r="S400" s="14" t="s">
        <v>402</v>
      </c>
      <c r="T400" s="14" t="s">
        <v>405</v>
      </c>
      <c r="U400" s="14" t="s">
        <v>166</v>
      </c>
      <c r="V400" s="14"/>
      <c r="W400" s="31"/>
      <c r="X400" s="31"/>
      <c r="Y400" s="31"/>
      <c r="Z400" s="31"/>
      <c r="AA400" s="31"/>
      <c r="AB400" s="31"/>
      <c r="AC400" s="31"/>
      <c r="AD400" s="14"/>
      <c r="AE400" s="31">
        <v>3</v>
      </c>
      <c r="AF400" s="31" t="s">
        <v>189</v>
      </c>
      <c r="AG400" s="31" t="s">
        <v>190</v>
      </c>
      <c r="AH400" s="31">
        <v>422</v>
      </c>
      <c r="AI400" s="31" t="s">
        <v>194</v>
      </c>
      <c r="AJ400" s="14"/>
      <c r="AK400" s="14"/>
      <c r="AL400" s="14" t="s">
        <v>131</v>
      </c>
      <c r="AM400" s="14"/>
      <c r="AN400" s="14" t="s">
        <v>180</v>
      </c>
      <c r="AO400" s="14" t="str">
        <f>CONCATENATE("0055-",B400,"-",C400,"-","4",".",AE400,".",AF400,".",AG400,".",AH400,"-",AL400,".",AN400,"-",AI400)</f>
        <v>0055-CPC-GA1-4.3.3.11.422-ASK2.S4-0001</v>
      </c>
      <c r="AP400" s="14" t="str">
        <f>CONCATENATE("0055-",B400,"-",C400,"-","4",".",AE400,".",AF400,".",AG400,".",AH400,"-",AL400,"-",AN400,"-",AI400,"_",BD400,"_",U400)</f>
        <v>0055-CPC-GA1-4.3.3.11.422-ASK2-S4-0001_A1_ER</v>
      </c>
      <c r="AQ400" s="21" t="s">
        <v>257</v>
      </c>
      <c r="AR400" s="21" t="s">
        <v>651</v>
      </c>
      <c r="AS400" s="21"/>
      <c r="AT400" s="21"/>
      <c r="AU400" s="21"/>
      <c r="AV400" s="21"/>
      <c r="AW400" s="21" t="s">
        <v>257</v>
      </c>
      <c r="AX400" s="21" t="s">
        <v>651</v>
      </c>
      <c r="AY400" s="14"/>
      <c r="AZ400" s="14"/>
      <c r="BA400" s="14" t="s">
        <v>600</v>
      </c>
      <c r="BB400" s="14" t="str">
        <f t="shared" si="331"/>
        <v>A1</v>
      </c>
      <c r="BC400" s="14" t="str">
        <f t="shared" si="381"/>
        <v>IFR</v>
      </c>
      <c r="BD400" s="14" t="str">
        <f>BB400</f>
        <v>A1</v>
      </c>
      <c r="BE400" s="14"/>
      <c r="BF400" s="14"/>
      <c r="BG400" s="20"/>
      <c r="BH400" s="14"/>
      <c r="BI400" s="14"/>
      <c r="BJ400" s="336">
        <v>44088</v>
      </c>
      <c r="BK400" s="336">
        <f ca="1">IF(BM400&gt;0,BL400,IF(BJ400&lt;TODAY(),TODAY()+10,BJ400))</f>
        <v>44071</v>
      </c>
      <c r="BL400" s="41">
        <v>44071</v>
      </c>
      <c r="BM400" s="14" t="s">
        <v>921</v>
      </c>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336">
        <f>WORKDAY(BJ400,20)</f>
        <v>44116</v>
      </c>
      <c r="CR400" s="336">
        <f ca="1">IF(BM400&gt;0,WORKDAY(BK400,20),"-")</f>
        <v>44099</v>
      </c>
      <c r="CS400" s="336"/>
      <c r="CT400" s="325"/>
      <c r="CU400" s="143"/>
      <c r="CV400" s="41">
        <f>WORKDAY(CQ400,10)</f>
        <v>44130</v>
      </c>
      <c r="CW400" s="41" t="str">
        <f>IF(CT400&gt;0,WORKDAY(CR400,10),"-")</f>
        <v>-</v>
      </c>
      <c r="CX400" s="14"/>
      <c r="CY400" s="14"/>
      <c r="CZ400" s="41" t="str">
        <f>IF(CY400&gt;0,WORKDAY(CV400,10),"-")</f>
        <v>-</v>
      </c>
      <c r="DA400" s="41" t="str">
        <f>IF(CY400&gt;0,WORKDAY(CW400,10),"-")</f>
        <v>-</v>
      </c>
      <c r="DB400" s="14"/>
      <c r="DC400" s="14"/>
      <c r="DD400" s="143"/>
      <c r="DE400" s="41" t="str">
        <f>IF(DC400&gt;0,WORKDAY(CZ400,10),"-")</f>
        <v>-</v>
      </c>
      <c r="DF400" s="41" t="str">
        <f>IF(DC400&gt;0,WORKDAY(DA400,10),"-")</f>
        <v>-</v>
      </c>
      <c r="DG400" s="14"/>
      <c r="DH400" s="14"/>
      <c r="DI400" s="41" t="str">
        <f>IF(DH400&gt;0,WORKDAY(DE400,10),"-")</f>
        <v>-</v>
      </c>
      <c r="DJ400" s="41" t="str">
        <f>IF(DH400&gt;0,WORKDAY(DF400,10),"-")</f>
        <v>-</v>
      </c>
      <c r="DK400" s="14"/>
      <c r="DL400" s="14"/>
      <c r="DM400" s="143"/>
      <c r="DN400" s="41" t="str">
        <f>IF(DL400&gt;0,WORKDAY(DI400,10),"-")</f>
        <v>-</v>
      </c>
      <c r="DO400" s="41" t="str">
        <f>IF(DL400&gt;0,WORKDAY(DJ400,10),"-")</f>
        <v>-</v>
      </c>
      <c r="DP400" s="14"/>
      <c r="DQ400" s="14"/>
      <c r="DR400" s="41" t="str">
        <f>IF(DQ400&gt;0,WORKDAY(DN400,10),"-")</f>
        <v>-</v>
      </c>
      <c r="DS400" s="41" t="str">
        <f>IF(DQ400&gt;0,WORKDAY(DO400,10),"-")</f>
        <v>-</v>
      </c>
      <c r="DT400" s="14"/>
      <c r="DU400" s="14"/>
      <c r="DV400" s="205"/>
      <c r="DW400" s="41" t="str">
        <f>IF(DU400&gt;0,WORKDAY(DR400,10),"-")</f>
        <v>-</v>
      </c>
      <c r="DX400" s="41" t="str">
        <f>IF(DU400&gt;0,WORKDAY(DS400,10),"-")</f>
        <v>-</v>
      </c>
      <c r="DY400" s="14"/>
      <c r="DZ400" s="14"/>
      <c r="EA400" s="41" t="str">
        <f>IF(DZ400&gt;0,WORKDAY(DW400,10),"-")</f>
        <v>-</v>
      </c>
      <c r="EB400" s="41" t="str">
        <f>IF(DZ400&gt;0,WORKDAY(DX400,10),"-")</f>
        <v>-</v>
      </c>
      <c r="EC400" s="14"/>
      <c r="ED400" s="14"/>
      <c r="EE400" s="205"/>
      <c r="EF400" s="41" t="str">
        <f>IF(ED400&gt;0,WORKDAY(EA400,10),"-")</f>
        <v>-</v>
      </c>
      <c r="EG400" s="41" t="str">
        <f>IF(ED400&gt;0,WORKDAY(EB400,10),"-")</f>
        <v>-</v>
      </c>
      <c r="EH400" s="14"/>
      <c r="EI400" s="14"/>
      <c r="EJ400" s="41" t="str">
        <f>IF(EI400&gt;0,WORKDAY(EF400,10),"-")</f>
        <v>-</v>
      </c>
      <c r="EK400" s="41" t="str">
        <f>IF(EI400&gt;0,WORKDAY(EG400,10),"-")</f>
        <v>-</v>
      </c>
      <c r="EL400" s="14"/>
      <c r="EM400" s="14"/>
      <c r="EN400" s="205"/>
      <c r="EO400" s="41" t="str">
        <f>IF(EM400&gt;0,WORKDAY(EJ400,10),"-")</f>
        <v>-</v>
      </c>
      <c r="EP400" s="41" t="str">
        <f>IF(EM400&gt;0,WORKDAY(EK400,10),"-")</f>
        <v>-</v>
      </c>
      <c r="EQ400" s="14"/>
      <c r="ER400" s="14"/>
      <c r="ES400" s="41" t="str">
        <f>IF(ER400&gt;0,WORKDAY(EO400,10),"-")</f>
        <v>-</v>
      </c>
      <c r="ET400" s="41" t="str">
        <f>IF(ER400&gt;0,WORKDAY(EP400,10),"-")</f>
        <v>-</v>
      </c>
      <c r="EU400" s="14"/>
      <c r="EV400" s="14"/>
      <c r="EW400" s="205"/>
      <c r="EX400" s="41" t="str">
        <f>IF(EV400&gt;0,WORKDAY(ES400,10),"-")</f>
        <v>-</v>
      </c>
      <c r="EY400" s="41" t="str">
        <f>IF(EV400&gt;0,WORKDAY(ET400,10),"-")</f>
        <v>-</v>
      </c>
      <c r="EZ400" s="14"/>
      <c r="FA400" s="14"/>
      <c r="FB400" s="41" t="str">
        <f>IF(FA400&gt;0,WORKDAY(EX400,10),"-")</f>
        <v>-</v>
      </c>
      <c r="FC400" s="41" t="str">
        <f>IF(FA400&gt;0,WORKDAY(EY400,10),"-")</f>
        <v>-</v>
      </c>
      <c r="FD400" s="14"/>
      <c r="FE400" s="14"/>
      <c r="FF400" s="295"/>
      <c r="FG400" s="41">
        <v>43535</v>
      </c>
      <c r="FH400" s="41">
        <f ca="1">IF(BK400&gt;0,IF(DH400&gt;0,WORKDAY(DG400,20),IF(CY400&gt;0,WORKDAY(CX400,30),IF(CT400&gt;0,WORKDAY(CS400,40),FG400))),"-")</f>
        <v>43535</v>
      </c>
      <c r="FI400" s="14"/>
      <c r="FJ400" s="14"/>
      <c r="FK400" s="41" t="str">
        <f>IF(FJ400&gt;0,WORKDAY(FG400,10),"-")</f>
        <v>-</v>
      </c>
      <c r="FL400" s="41" t="str">
        <f>IF(FJ400&gt;0,WORKDAY(FH400,10),"-")</f>
        <v>-</v>
      </c>
      <c r="FM400" s="14"/>
      <c r="FN400" s="14"/>
      <c r="FO400" s="143"/>
      <c r="FP400" s="41">
        <v>43535</v>
      </c>
      <c r="FQ400" s="41" t="str">
        <f>IF(BT400&gt;0,IF(DQ400&gt;0,WORKDAY(DP400,20),IF(DH400&gt;0,WORKDAY(DG400,30),IF(DC400&gt;0,WORKDAY(DB400,40),FP400))),"-")</f>
        <v>-</v>
      </c>
      <c r="FR400" s="14"/>
      <c r="FS400" s="14"/>
      <c r="FT400" s="41" t="str">
        <f>IF(FS400&gt;0,WORKDAY(FP400,10),"-")</f>
        <v>-</v>
      </c>
      <c r="FU400" s="41" t="str">
        <f>IF(FS400&gt;0,WORKDAY(FQ400,10),"-")</f>
        <v>-</v>
      </c>
      <c r="FV400" s="14"/>
      <c r="FW400" s="14"/>
      <c r="FX400" s="143"/>
      <c r="FY400" s="41">
        <v>43535</v>
      </c>
      <c r="FZ400" s="41" t="str">
        <f>IF(CC400&gt;0,IF(DZ400&gt;0,WORKDAY(DY400,20),IF(DQ400&gt;0,WORKDAY(DP400,30),IF(DL400&gt;0,WORKDAY(DK400,40),FY400))),"-")</f>
        <v>-</v>
      </c>
      <c r="GA400" s="14"/>
      <c r="GB400" s="14"/>
      <c r="GC400" s="41" t="str">
        <f>IF(GB400&gt;0,WORKDAY(FY400,10),"-")</f>
        <v>-</v>
      </c>
      <c r="GD400" s="41" t="str">
        <f>IF(GB400&gt;0,WORKDAY(FZ400,10),"-")</f>
        <v>-</v>
      </c>
      <c r="GE400" s="14"/>
      <c r="GF400" s="14"/>
      <c r="GG400" s="205"/>
      <c r="GH400" s="41"/>
      <c r="GI400" s="41"/>
      <c r="GJ400" s="14"/>
      <c r="GK400" s="14"/>
      <c r="GL400" s="41" t="str">
        <f>IF(GK400&gt;0,WORKDAY(GH400,10),"-")</f>
        <v>-</v>
      </c>
      <c r="GM400" s="41" t="str">
        <f>IF(GK400&gt;0,WORKDAY(GI400,10),"-")</f>
        <v>-</v>
      </c>
      <c r="GN400" s="14"/>
      <c r="GO400" s="14"/>
      <c r="GP400" s="228"/>
      <c r="GQ400" s="295"/>
      <c r="GR400" s="295"/>
      <c r="GS400" s="295"/>
      <c r="GT400" s="295"/>
      <c r="GU400" s="295"/>
      <c r="GV400" s="295"/>
      <c r="GW400" s="295"/>
      <c r="GX400" s="295"/>
      <c r="GY400" s="295"/>
      <c r="GZ400" s="147"/>
      <c r="HA400" s="143">
        <f t="shared" ca="1" si="307"/>
        <v>1</v>
      </c>
      <c r="HB400" s="44">
        <f t="shared" ca="1" si="308"/>
        <v>1.1306532663316582E-3</v>
      </c>
      <c r="HC400" s="44">
        <f t="shared" ca="1" si="382"/>
        <v>2.5125628140703518E-3</v>
      </c>
      <c r="HD400" s="44"/>
      <c r="HE400" s="44"/>
      <c r="HF400" s="44">
        <f t="shared" ca="1" si="383"/>
        <v>3.4090909090909094E-3</v>
      </c>
      <c r="HG400" s="44">
        <f t="shared" ca="1" si="384"/>
        <v>7.575757575757576E-3</v>
      </c>
      <c r="HH400" s="261"/>
      <c r="HI400" s="14" t="str">
        <f t="shared" si="311"/>
        <v>CPECC</v>
      </c>
      <c r="HJ400" s="41">
        <f t="shared" si="312"/>
        <v>44071</v>
      </c>
      <c r="HK400" s="267" t="str">
        <f t="shared" si="313"/>
        <v>A1</v>
      </c>
      <c r="HL400" s="268" t="str">
        <f t="shared" si="314"/>
        <v>0055-P2-GA1-CPC-TRM-00564</v>
      </c>
      <c r="HM400" s="320">
        <v>1</v>
      </c>
      <c r="HN400"/>
      <c r="HO400" s="351" t="str">
        <f t="shared" si="316"/>
        <v>ожидание A1</v>
      </c>
      <c r="HP400" s="351" t="str">
        <f t="shared" si="317"/>
        <v>не выгружено 00</v>
      </c>
      <c r="HQ400" s="351" t="str">
        <f t="shared" si="318"/>
        <v>выгружено A1</v>
      </c>
      <c r="HR400" s="351" t="str">
        <f t="shared" si="319"/>
        <v>ожидание A1</v>
      </c>
      <c r="HS400" s="351" t="b">
        <f t="shared" si="320"/>
        <v>0</v>
      </c>
      <c r="HT400" s="351" t="str">
        <f t="shared" si="321"/>
        <v>ожидание замечаний</v>
      </c>
      <c r="HU400" s="351" t="str">
        <f t="shared" si="322"/>
        <v>0055-P2-GA1-CPC-TRM-00564</v>
      </c>
      <c r="HV400" s="351">
        <f t="shared" si="323"/>
        <v>44071</v>
      </c>
      <c r="HW400" s="351" t="str">
        <f t="shared" si="324"/>
        <v>ожидание A1</v>
      </c>
      <c r="HX400" s="351" t="str">
        <f t="shared" si="325"/>
        <v>ожидание A1</v>
      </c>
      <c r="HY400" s="364"/>
      <c r="HZ400" s="361" t="str">
        <f t="shared" si="326"/>
        <v>выгружено</v>
      </c>
      <c r="IA400" s="361" t="str">
        <f t="shared" si="327"/>
        <v>A1</v>
      </c>
      <c r="IB400" s="361" t="str">
        <f t="shared" si="328"/>
        <v>ожидание замечаний к ревизии</v>
      </c>
      <c r="IC400" s="361" t="str">
        <f t="shared" si="329"/>
        <v>A1</v>
      </c>
      <c r="ID400" s="351" t="str">
        <f t="shared" si="330"/>
        <v>1</v>
      </c>
      <c r="IE400" s="351" t="s">
        <v>896</v>
      </c>
      <c r="IF400" s="356">
        <v>1</v>
      </c>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row>
    <row r="401" spans="1:287" s="27" customFormat="1" ht="15" customHeight="1">
      <c r="A401" s="15"/>
      <c r="B401" s="32"/>
      <c r="C401" s="32"/>
      <c r="D401" s="26"/>
      <c r="E401" s="26"/>
      <c r="F401" s="26"/>
      <c r="G401" s="26"/>
      <c r="H401" s="26"/>
      <c r="I401" s="26"/>
      <c r="J401" s="26"/>
      <c r="K401" s="26"/>
      <c r="L401" s="26"/>
      <c r="M401" s="26"/>
      <c r="N401" s="26"/>
      <c r="O401" s="26"/>
      <c r="P401" s="26"/>
      <c r="Q401" s="26"/>
      <c r="R401" s="26"/>
      <c r="S401" s="26"/>
      <c r="T401" s="26"/>
      <c r="U401" s="26"/>
      <c r="V401" s="26"/>
      <c r="W401" s="32"/>
      <c r="X401" s="32"/>
      <c r="Y401" s="32"/>
      <c r="Z401" s="32"/>
      <c r="AA401" s="32"/>
      <c r="AB401" s="32"/>
      <c r="AC401" s="32"/>
      <c r="AD401" s="26"/>
      <c r="AE401" s="32"/>
      <c r="AF401" s="32"/>
      <c r="AG401" s="32"/>
      <c r="AH401" s="32"/>
      <c r="AI401" s="32"/>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341"/>
      <c r="BK401" s="341"/>
      <c r="BL401" s="163"/>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338"/>
      <c r="CR401" s="338"/>
      <c r="CS401" s="338"/>
      <c r="CT401" s="326"/>
      <c r="CU401" s="219"/>
      <c r="CV401" s="26"/>
      <c r="CW401" s="26"/>
      <c r="CX401" s="26"/>
      <c r="CY401" s="26"/>
      <c r="CZ401" s="26"/>
      <c r="DA401" s="26"/>
      <c r="DB401" s="26"/>
      <c r="DC401" s="26"/>
      <c r="DD401" s="219"/>
      <c r="DE401" s="26"/>
      <c r="DF401" s="26"/>
      <c r="DG401" s="26"/>
      <c r="DH401" s="26"/>
      <c r="DI401" s="26"/>
      <c r="DJ401" s="26"/>
      <c r="DK401" s="26"/>
      <c r="DL401" s="26"/>
      <c r="DM401" s="219"/>
      <c r="DN401" s="26"/>
      <c r="DO401" s="26"/>
      <c r="DP401" s="26"/>
      <c r="DQ401" s="26"/>
      <c r="DR401" s="26"/>
      <c r="DS401" s="26"/>
      <c r="DT401" s="26"/>
      <c r="DU401" s="26"/>
      <c r="DV401" s="229"/>
      <c r="DW401" s="26"/>
      <c r="DX401" s="26"/>
      <c r="DY401" s="26"/>
      <c r="DZ401" s="26"/>
      <c r="EA401" s="26"/>
      <c r="EB401" s="26"/>
      <c r="EC401" s="26"/>
      <c r="ED401" s="26"/>
      <c r="EE401" s="229"/>
      <c r="EF401" s="26"/>
      <c r="EG401" s="26"/>
      <c r="EH401" s="26"/>
      <c r="EI401" s="26"/>
      <c r="EJ401" s="26"/>
      <c r="EK401" s="26"/>
      <c r="EL401" s="26"/>
      <c r="EM401" s="26"/>
      <c r="EN401" s="229"/>
      <c r="EO401" s="26"/>
      <c r="EP401" s="26"/>
      <c r="EQ401" s="26"/>
      <c r="ER401" s="26"/>
      <c r="ES401" s="26"/>
      <c r="ET401" s="26"/>
      <c r="EU401" s="26"/>
      <c r="EV401" s="26"/>
      <c r="EW401" s="229"/>
      <c r="EX401" s="26"/>
      <c r="EY401" s="26"/>
      <c r="EZ401" s="26"/>
      <c r="FA401" s="26"/>
      <c r="FB401" s="26"/>
      <c r="FC401" s="26"/>
      <c r="FD401" s="26"/>
      <c r="FE401" s="26"/>
      <c r="FF401" s="229"/>
      <c r="FG401" s="26"/>
      <c r="FH401" s="26"/>
      <c r="FI401" s="26"/>
      <c r="FJ401" s="26"/>
      <c r="FK401" s="26"/>
      <c r="FL401" s="26"/>
      <c r="FM401" s="26"/>
      <c r="FN401" s="26"/>
      <c r="FO401" s="219"/>
      <c r="FP401" s="26"/>
      <c r="FQ401" s="26"/>
      <c r="FR401" s="26"/>
      <c r="FS401" s="26"/>
      <c r="FT401" s="26"/>
      <c r="FU401" s="26"/>
      <c r="FV401" s="26"/>
      <c r="FW401" s="26"/>
      <c r="FX401" s="219"/>
      <c r="FY401" s="26"/>
      <c r="FZ401" s="26"/>
      <c r="GA401" s="26"/>
      <c r="GB401" s="26"/>
      <c r="GC401" s="26"/>
      <c r="GD401" s="26"/>
      <c r="GE401" s="26"/>
      <c r="GF401" s="26"/>
      <c r="GG401" s="229"/>
      <c r="GH401" s="26"/>
      <c r="GI401" s="26"/>
      <c r="GJ401" s="26"/>
      <c r="GK401" s="26"/>
      <c r="GL401" s="26"/>
      <c r="GM401" s="26"/>
      <c r="GN401" s="26"/>
      <c r="GO401" s="26"/>
      <c r="GP401" s="229"/>
      <c r="GQ401" s="229"/>
      <c r="GR401" s="229"/>
      <c r="GS401" s="229"/>
      <c r="GT401" s="229"/>
      <c r="GU401" s="229"/>
      <c r="GV401" s="229"/>
      <c r="GW401" s="229"/>
      <c r="GX401" s="229"/>
      <c r="GY401" s="229"/>
      <c r="GZ401" s="229"/>
      <c r="HA401" s="143">
        <f t="shared" si="307"/>
        <v>0</v>
      </c>
      <c r="HB401" s="44">
        <f t="shared" si="308"/>
        <v>0</v>
      </c>
      <c r="HC401" s="44">
        <f t="shared" si="382"/>
        <v>0</v>
      </c>
      <c r="HD401" s="44"/>
      <c r="HE401" s="26"/>
      <c r="HF401" s="44">
        <f t="shared" si="383"/>
        <v>0</v>
      </c>
      <c r="HG401" s="44">
        <f t="shared" si="384"/>
        <v>0</v>
      </c>
      <c r="HH401" s="262"/>
      <c r="HI401" s="14" t="str">
        <f t="shared" si="311"/>
        <v>не выпущено</v>
      </c>
      <c r="HJ401" s="41" t="str">
        <f t="shared" si="312"/>
        <v>-</v>
      </c>
      <c r="HK401" s="267" t="str">
        <f t="shared" si="313"/>
        <v>-</v>
      </c>
      <c r="HL401" s="268" t="str">
        <f t="shared" si="314"/>
        <v>-</v>
      </c>
      <c r="HM401" s="320">
        <v>1</v>
      </c>
      <c r="HN401"/>
      <c r="HO401" s="351" t="str">
        <f t="shared" si="316"/>
        <v>---/---</v>
      </c>
      <c r="HP401" s="351" t="str">
        <f t="shared" si="317"/>
        <v>---/---</v>
      </c>
      <c r="HQ401" s="351" t="str">
        <f t="shared" si="318"/>
        <v>---/---</v>
      </c>
      <c r="HR401" s="351" t="str">
        <f t="shared" si="319"/>
        <v>---/---</v>
      </c>
      <c r="HS401" s="351" t="b">
        <f t="shared" si="320"/>
        <v>0</v>
      </c>
      <c r="HT401" s="351" t="str">
        <f t="shared" si="321"/>
        <v>---/---</v>
      </c>
      <c r="HU401" s="351" t="str">
        <f t="shared" si="322"/>
        <v>---/---</v>
      </c>
      <c r="HV401" s="351" t="str">
        <f t="shared" si="323"/>
        <v>---/---</v>
      </c>
      <c r="HW401" s="351" t="str">
        <f t="shared" si="324"/>
        <v>---/---</v>
      </c>
      <c r="HX401" s="351" t="str">
        <f t="shared" si="325"/>
        <v>---/---</v>
      </c>
      <c r="HY401" s="364"/>
      <c r="HZ401" s="361" t="str">
        <f t="shared" si="326"/>
        <v>---/---</v>
      </c>
      <c r="IA401" s="361" t="str">
        <f t="shared" si="327"/>
        <v>---/---</v>
      </c>
      <c r="IB401" s="361" t="str">
        <f t="shared" si="328"/>
        <v>---/---</v>
      </c>
      <c r="IC401" s="361" t="str">
        <f t="shared" si="329"/>
        <v>---/---</v>
      </c>
      <c r="ID401" s="351" t="str">
        <f t="shared" si="330"/>
        <v>---/---</v>
      </c>
      <c r="IE401" s="351" t="s">
        <v>897</v>
      </c>
      <c r="IF401" s="356"/>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row>
    <row r="402" spans="1:287" s="1" customFormat="1" ht="28.5" customHeight="1">
      <c r="A402" s="15"/>
      <c r="B402" s="31" t="s">
        <v>164</v>
      </c>
      <c r="C402" s="31" t="s">
        <v>165</v>
      </c>
      <c r="D402" s="14"/>
      <c r="E402" s="14"/>
      <c r="F402" s="14"/>
      <c r="G402" s="14"/>
      <c r="H402" s="14" t="s">
        <v>723</v>
      </c>
      <c r="I402" s="14" t="s">
        <v>724</v>
      </c>
      <c r="J402" s="14"/>
      <c r="K402" s="14"/>
      <c r="L402" s="14"/>
      <c r="M402" s="14"/>
      <c r="N402" s="14"/>
      <c r="O402" s="14"/>
      <c r="P402" s="14"/>
      <c r="Q402" s="14"/>
      <c r="R402" s="14" t="s">
        <v>211</v>
      </c>
      <c r="S402" s="14" t="s">
        <v>394</v>
      </c>
      <c r="T402" s="14" t="s">
        <v>407</v>
      </c>
      <c r="U402" s="14" t="s">
        <v>166</v>
      </c>
      <c r="V402" s="14"/>
      <c r="W402" s="31"/>
      <c r="X402" s="31"/>
      <c r="Y402" s="31"/>
      <c r="Z402" s="31"/>
      <c r="AA402" s="31"/>
      <c r="AB402" s="31"/>
      <c r="AC402" s="31"/>
      <c r="AD402" s="14"/>
      <c r="AE402" s="31">
        <v>3</v>
      </c>
      <c r="AF402" s="31" t="s">
        <v>189</v>
      </c>
      <c r="AG402" s="31" t="s">
        <v>197</v>
      </c>
      <c r="AH402" s="31">
        <v>401</v>
      </c>
      <c r="AI402" s="31" t="s">
        <v>194</v>
      </c>
      <c r="AJ402" s="14"/>
      <c r="AK402" s="14"/>
      <c r="AL402" s="14" t="s">
        <v>130</v>
      </c>
      <c r="AM402" s="14"/>
      <c r="AN402" s="14" t="s">
        <v>180</v>
      </c>
      <c r="AO402" s="14" t="str">
        <f>CONCATENATE("0055-",B402,"-",C402,"-","4",".",AE402,".",AF402,".",AG402,".",AH402,"-",AL402,".",AN402,"-",AI402)</f>
        <v>0055-CPC-GA1-4.3.3.20.401-ASK1.S4-0001</v>
      </c>
      <c r="AP402" s="14" t="str">
        <f>CONCATENATE("0055-",B402,"-",C402,"-","4",".",AE402,".",AF402,".",AG402,".",AH402,"-",AL402,"-",AN402,"-",AI402,"_",BD402,"_",U402)</f>
        <v>0055-CPC-GA1-4.3.3.20.401-ASK1-S4-0001_A1_ER</v>
      </c>
      <c r="AQ402" s="21" t="s">
        <v>259</v>
      </c>
      <c r="AR402" s="21" t="s">
        <v>85</v>
      </c>
      <c r="AS402" s="21"/>
      <c r="AT402" s="21"/>
      <c r="AU402" s="21"/>
      <c r="AV402" s="21"/>
      <c r="AW402" s="21" t="s">
        <v>259</v>
      </c>
      <c r="AX402" s="21" t="s">
        <v>85</v>
      </c>
      <c r="AY402" s="14"/>
      <c r="AZ402" s="14"/>
      <c r="BA402" s="14" t="s">
        <v>600</v>
      </c>
      <c r="BB402" s="14" t="str">
        <f t="shared" si="331"/>
        <v>A1</v>
      </c>
      <c r="BC402" s="14" t="str">
        <f t="shared" si="381"/>
        <v>IFR</v>
      </c>
      <c r="BD402" s="14" t="str">
        <f>BB402</f>
        <v>A1</v>
      </c>
      <c r="BE402" s="14"/>
      <c r="BF402" s="14"/>
      <c r="BG402" s="20"/>
      <c r="BH402" s="14"/>
      <c r="BI402" s="14"/>
      <c r="BJ402" s="336">
        <v>44088</v>
      </c>
      <c r="BK402" s="336">
        <f ca="1">IF(BM402&gt;0,BL402,IF(BJ402&lt;TODAY(),TODAY()+10,BJ402))</f>
        <v>44071</v>
      </c>
      <c r="BL402" s="41">
        <v>44071</v>
      </c>
      <c r="BM402" s="14" t="s">
        <v>920</v>
      </c>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336">
        <f>WORKDAY(BJ402,20)</f>
        <v>44116</v>
      </c>
      <c r="CR402" s="336">
        <f ca="1">IF(BM402&gt;0,WORKDAY(BK402,20),"-")</f>
        <v>44099</v>
      </c>
      <c r="CS402" s="336"/>
      <c r="CT402" s="325"/>
      <c r="CU402" s="143"/>
      <c r="CV402" s="41">
        <f>WORKDAY(CQ402,10)</f>
        <v>44130</v>
      </c>
      <c r="CW402" s="41" t="str">
        <f>IF(CT402&gt;0,WORKDAY(CR402,10),"-")</f>
        <v>-</v>
      </c>
      <c r="CX402" s="14"/>
      <c r="CY402" s="14"/>
      <c r="CZ402" s="41" t="str">
        <f>IF(CY402&gt;0,WORKDAY(CV402,10),"-")</f>
        <v>-</v>
      </c>
      <c r="DA402" s="41" t="str">
        <f>IF(CY402&gt;0,WORKDAY(CW402,10),"-")</f>
        <v>-</v>
      </c>
      <c r="DB402" s="14"/>
      <c r="DC402" s="14"/>
      <c r="DD402" s="143"/>
      <c r="DE402" s="41" t="str">
        <f>IF(DC402&gt;0,WORKDAY(CZ402,10),"-")</f>
        <v>-</v>
      </c>
      <c r="DF402" s="41" t="str">
        <f>IF(DC402&gt;0,WORKDAY(DA402,10),"-")</f>
        <v>-</v>
      </c>
      <c r="DG402" s="14"/>
      <c r="DH402" s="14"/>
      <c r="DI402" s="41" t="str">
        <f>IF(DH402&gt;0,WORKDAY(DE402,10),"-")</f>
        <v>-</v>
      </c>
      <c r="DJ402" s="41" t="str">
        <f>IF(DH402&gt;0,WORKDAY(DF402,10),"-")</f>
        <v>-</v>
      </c>
      <c r="DK402" s="14"/>
      <c r="DL402" s="14"/>
      <c r="DM402" s="143"/>
      <c r="DN402" s="41" t="str">
        <f>IF(DL402&gt;0,WORKDAY(DI402,10),"-")</f>
        <v>-</v>
      </c>
      <c r="DO402" s="41" t="str">
        <f>IF(DL402&gt;0,WORKDAY(DJ402,10),"-")</f>
        <v>-</v>
      </c>
      <c r="DP402" s="14"/>
      <c r="DQ402" s="14"/>
      <c r="DR402" s="41" t="str">
        <f>IF(DQ402&gt;0,WORKDAY(DN402,10),"-")</f>
        <v>-</v>
      </c>
      <c r="DS402" s="41" t="str">
        <f>IF(DQ402&gt;0,WORKDAY(DO402,10),"-")</f>
        <v>-</v>
      </c>
      <c r="DT402" s="14"/>
      <c r="DU402" s="14"/>
      <c r="DV402" s="205"/>
      <c r="DW402" s="41" t="str">
        <f>IF(DU402&gt;0,WORKDAY(DR402,10),"-")</f>
        <v>-</v>
      </c>
      <c r="DX402" s="41" t="str">
        <f>IF(DU402&gt;0,WORKDAY(DS402,10),"-")</f>
        <v>-</v>
      </c>
      <c r="DY402" s="14"/>
      <c r="DZ402" s="14"/>
      <c r="EA402" s="41" t="str">
        <f>IF(DZ402&gt;0,WORKDAY(DW402,10),"-")</f>
        <v>-</v>
      </c>
      <c r="EB402" s="41" t="str">
        <f>IF(DZ402&gt;0,WORKDAY(DX402,10),"-")</f>
        <v>-</v>
      </c>
      <c r="EC402" s="14"/>
      <c r="ED402" s="14"/>
      <c r="EE402" s="205"/>
      <c r="EF402" s="41" t="str">
        <f>IF(ED402&gt;0,WORKDAY(EA402,10),"-")</f>
        <v>-</v>
      </c>
      <c r="EG402" s="41" t="str">
        <f>IF(ED402&gt;0,WORKDAY(EB402,10),"-")</f>
        <v>-</v>
      </c>
      <c r="EH402" s="14"/>
      <c r="EI402" s="14"/>
      <c r="EJ402" s="41" t="str">
        <f>IF(EI402&gt;0,WORKDAY(EF402,10),"-")</f>
        <v>-</v>
      </c>
      <c r="EK402" s="41" t="str">
        <f>IF(EI402&gt;0,WORKDAY(EG402,10),"-")</f>
        <v>-</v>
      </c>
      <c r="EL402" s="14"/>
      <c r="EM402" s="14"/>
      <c r="EN402" s="205"/>
      <c r="EO402" s="41" t="str">
        <f>IF(EM402&gt;0,WORKDAY(EJ402,10),"-")</f>
        <v>-</v>
      </c>
      <c r="EP402" s="41" t="str">
        <f>IF(EM402&gt;0,WORKDAY(EK402,10),"-")</f>
        <v>-</v>
      </c>
      <c r="EQ402" s="14"/>
      <c r="ER402" s="14"/>
      <c r="ES402" s="41" t="str">
        <f>IF(ER402&gt;0,WORKDAY(EO402,10),"-")</f>
        <v>-</v>
      </c>
      <c r="ET402" s="41" t="str">
        <f>IF(ER402&gt;0,WORKDAY(EP402,10),"-")</f>
        <v>-</v>
      </c>
      <c r="EU402" s="14"/>
      <c r="EV402" s="14"/>
      <c r="EW402" s="205"/>
      <c r="EX402" s="41" t="str">
        <f>IF(EV402&gt;0,WORKDAY(ES402,10),"-")</f>
        <v>-</v>
      </c>
      <c r="EY402" s="41" t="str">
        <f>IF(EV402&gt;0,WORKDAY(ET402,10),"-")</f>
        <v>-</v>
      </c>
      <c r="EZ402" s="14"/>
      <c r="FA402" s="14"/>
      <c r="FB402" s="41" t="str">
        <f>IF(FA402&gt;0,WORKDAY(EX402,10),"-")</f>
        <v>-</v>
      </c>
      <c r="FC402" s="41" t="str">
        <f>IF(FA402&gt;0,WORKDAY(EY402,10),"-")</f>
        <v>-</v>
      </c>
      <c r="FD402" s="14"/>
      <c r="FE402" s="14"/>
      <c r="FF402" s="295"/>
      <c r="FG402" s="41">
        <v>43550</v>
      </c>
      <c r="FH402" s="41">
        <f ca="1">IF(BK402&gt;0,IF(DH402&gt;0,WORKDAY(DG402,20),IF(CY402&gt;0,WORKDAY(CX402,30),IF(CT402&gt;0,WORKDAY(CS402,40),FG402))),"-")</f>
        <v>43550</v>
      </c>
      <c r="FI402" s="14"/>
      <c r="FJ402" s="14"/>
      <c r="FK402" s="41" t="str">
        <f>IF(FJ402&gt;0,WORKDAY(FG402,10),"-")</f>
        <v>-</v>
      </c>
      <c r="FL402" s="41" t="str">
        <f>IF(FJ402&gt;0,WORKDAY(FH402,10),"-")</f>
        <v>-</v>
      </c>
      <c r="FM402" s="14"/>
      <c r="FN402" s="14"/>
      <c r="FO402" s="143"/>
      <c r="FP402" s="41">
        <v>43550</v>
      </c>
      <c r="FQ402" s="41" t="str">
        <f>IF(BT402&gt;0,IF(DQ402&gt;0,WORKDAY(DP402,20),IF(DH402&gt;0,WORKDAY(DG402,30),IF(DC402&gt;0,WORKDAY(DB402,40),FP402))),"-")</f>
        <v>-</v>
      </c>
      <c r="FR402" s="14"/>
      <c r="FS402" s="14"/>
      <c r="FT402" s="41" t="str">
        <f>IF(FS402&gt;0,WORKDAY(FP402,10),"-")</f>
        <v>-</v>
      </c>
      <c r="FU402" s="41" t="str">
        <f>IF(FS402&gt;0,WORKDAY(FQ402,10),"-")</f>
        <v>-</v>
      </c>
      <c r="FV402" s="14"/>
      <c r="FW402" s="14"/>
      <c r="FX402" s="143"/>
      <c r="FY402" s="41">
        <v>43550</v>
      </c>
      <c r="FZ402" s="41" t="str">
        <f>IF(CC402&gt;0,IF(DZ402&gt;0,WORKDAY(DY402,20),IF(DQ402&gt;0,WORKDAY(DP402,30),IF(DL402&gt;0,WORKDAY(DK402,40),FY402))),"-")</f>
        <v>-</v>
      </c>
      <c r="GA402" s="14"/>
      <c r="GB402" s="14"/>
      <c r="GC402" s="41" t="str">
        <f>IF(GB402&gt;0,WORKDAY(FY402,10),"-")</f>
        <v>-</v>
      </c>
      <c r="GD402" s="41" t="str">
        <f>IF(GB402&gt;0,WORKDAY(FZ402,10),"-")</f>
        <v>-</v>
      </c>
      <c r="GE402" s="14"/>
      <c r="GF402" s="14"/>
      <c r="GG402" s="205"/>
      <c r="GH402" s="41"/>
      <c r="GI402" s="41"/>
      <c r="GJ402" s="14"/>
      <c r="GK402" s="14"/>
      <c r="GL402" s="41" t="str">
        <f>IF(GK402&gt;0,WORKDAY(GH402,10),"-")</f>
        <v>-</v>
      </c>
      <c r="GM402" s="41" t="str">
        <f>IF(GK402&gt;0,WORKDAY(GI402,10),"-")</f>
        <v>-</v>
      </c>
      <c r="GN402" s="14"/>
      <c r="GO402" s="14"/>
      <c r="GP402" s="228"/>
      <c r="GQ402" s="295"/>
      <c r="GR402" s="295"/>
      <c r="GS402" s="295"/>
      <c r="GT402" s="295"/>
      <c r="GU402" s="295"/>
      <c r="GV402" s="295"/>
      <c r="GW402" s="295"/>
      <c r="GX402" s="295"/>
      <c r="GY402" s="295"/>
      <c r="GZ402" s="147"/>
      <c r="HA402" s="143">
        <f t="shared" ca="1" si="307"/>
        <v>1</v>
      </c>
      <c r="HB402" s="44">
        <f t="shared" ca="1" si="308"/>
        <v>1.1306532663316582E-3</v>
      </c>
      <c r="HC402" s="44">
        <f t="shared" ca="1" si="382"/>
        <v>2.5125628140703518E-3</v>
      </c>
      <c r="HD402" s="44"/>
      <c r="HE402" s="44"/>
      <c r="HF402" s="44">
        <f t="shared" ca="1" si="383"/>
        <v>3.4090909090909094E-3</v>
      </c>
      <c r="HG402" s="44">
        <f t="shared" ca="1" si="384"/>
        <v>7.575757575757576E-3</v>
      </c>
      <c r="HH402" s="261"/>
      <c r="HI402" s="14" t="str">
        <f t="shared" si="311"/>
        <v>CPECC</v>
      </c>
      <c r="HJ402" s="41">
        <f t="shared" si="312"/>
        <v>44071</v>
      </c>
      <c r="HK402" s="267" t="str">
        <f t="shared" si="313"/>
        <v>A1</v>
      </c>
      <c r="HL402" s="268" t="str">
        <f t="shared" si="314"/>
        <v>0055-P2-GA1-CPC-TRM-00563</v>
      </c>
      <c r="HM402" s="320">
        <v>1</v>
      </c>
      <c r="HN402"/>
      <c r="HO402" s="351" t="str">
        <f t="shared" si="316"/>
        <v>ожидание A1</v>
      </c>
      <c r="HP402" s="351" t="str">
        <f t="shared" si="317"/>
        <v>не выгружено 00</v>
      </c>
      <c r="HQ402" s="351" t="str">
        <f t="shared" si="318"/>
        <v>выгружено A1</v>
      </c>
      <c r="HR402" s="351" t="str">
        <f t="shared" si="319"/>
        <v>ожидание A1</v>
      </c>
      <c r="HS402" s="351" t="b">
        <f t="shared" si="320"/>
        <v>0</v>
      </c>
      <c r="HT402" s="351" t="str">
        <f t="shared" si="321"/>
        <v>ожидание замечаний</v>
      </c>
      <c r="HU402" s="351" t="str">
        <f t="shared" si="322"/>
        <v>0055-P2-GA1-CPC-TRM-00563</v>
      </c>
      <c r="HV402" s="351">
        <f t="shared" si="323"/>
        <v>44071</v>
      </c>
      <c r="HW402" s="351" t="str">
        <f t="shared" si="324"/>
        <v>ожидание A1</v>
      </c>
      <c r="HX402" s="351" t="str">
        <f t="shared" si="325"/>
        <v>ожидание A1</v>
      </c>
      <c r="HY402" s="364"/>
      <c r="HZ402" s="361" t="str">
        <f t="shared" si="326"/>
        <v>выгружено</v>
      </c>
      <c r="IA402" s="361" t="str">
        <f t="shared" si="327"/>
        <v>A1</v>
      </c>
      <c r="IB402" s="361" t="str">
        <f t="shared" si="328"/>
        <v>ожидание замечаний к ревизии</v>
      </c>
      <c r="IC402" s="361" t="str">
        <f t="shared" si="329"/>
        <v>A1</v>
      </c>
      <c r="ID402" s="351" t="str">
        <f t="shared" si="330"/>
        <v>1</v>
      </c>
      <c r="IE402" s="351" t="s">
        <v>896</v>
      </c>
      <c r="IF402" s="356">
        <v>1</v>
      </c>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row>
    <row r="403" spans="1:287" s="27" customFormat="1" ht="15" customHeight="1">
      <c r="A403" s="15"/>
      <c r="B403" s="32"/>
      <c r="C403" s="32"/>
      <c r="D403" s="26"/>
      <c r="E403" s="26"/>
      <c r="F403" s="26"/>
      <c r="G403" s="26"/>
      <c r="H403" s="26"/>
      <c r="I403" s="26"/>
      <c r="J403" s="26"/>
      <c r="K403" s="26"/>
      <c r="L403" s="26"/>
      <c r="M403" s="26"/>
      <c r="N403" s="26"/>
      <c r="O403" s="26"/>
      <c r="P403" s="26"/>
      <c r="Q403" s="26"/>
      <c r="R403" s="26"/>
      <c r="S403" s="26"/>
      <c r="T403" s="26"/>
      <c r="U403" s="26"/>
      <c r="V403" s="26"/>
      <c r="W403" s="32"/>
      <c r="X403" s="32"/>
      <c r="Y403" s="32"/>
      <c r="Z403" s="32"/>
      <c r="AA403" s="32"/>
      <c r="AB403" s="32"/>
      <c r="AC403" s="32"/>
      <c r="AD403" s="26"/>
      <c r="AE403" s="32"/>
      <c r="AF403" s="32"/>
      <c r="AG403" s="32"/>
      <c r="AH403" s="32"/>
      <c r="AI403" s="32"/>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341"/>
      <c r="BK403" s="341"/>
      <c r="BL403" s="163"/>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338"/>
      <c r="CR403" s="338"/>
      <c r="CS403" s="338"/>
      <c r="CT403" s="326"/>
      <c r="CU403" s="219"/>
      <c r="CV403" s="26"/>
      <c r="CW403" s="26"/>
      <c r="CX403" s="26"/>
      <c r="CY403" s="26"/>
      <c r="CZ403" s="26"/>
      <c r="DA403" s="26"/>
      <c r="DB403" s="26"/>
      <c r="DC403" s="26"/>
      <c r="DD403" s="219"/>
      <c r="DE403" s="26"/>
      <c r="DF403" s="26"/>
      <c r="DG403" s="26"/>
      <c r="DH403" s="26"/>
      <c r="DI403" s="26"/>
      <c r="DJ403" s="26"/>
      <c r="DK403" s="26"/>
      <c r="DL403" s="26"/>
      <c r="DM403" s="219"/>
      <c r="DN403" s="26"/>
      <c r="DO403" s="26"/>
      <c r="DP403" s="26"/>
      <c r="DQ403" s="26"/>
      <c r="DR403" s="26"/>
      <c r="DS403" s="26"/>
      <c r="DT403" s="26"/>
      <c r="DU403" s="26"/>
      <c r="DV403" s="229"/>
      <c r="DW403" s="26"/>
      <c r="DX403" s="26"/>
      <c r="DY403" s="26"/>
      <c r="DZ403" s="26"/>
      <c r="EA403" s="26"/>
      <c r="EB403" s="26"/>
      <c r="EC403" s="26"/>
      <c r="ED403" s="26"/>
      <c r="EE403" s="229"/>
      <c r="EF403" s="26"/>
      <c r="EG403" s="26"/>
      <c r="EH403" s="26"/>
      <c r="EI403" s="26"/>
      <c r="EJ403" s="26"/>
      <c r="EK403" s="26"/>
      <c r="EL403" s="26"/>
      <c r="EM403" s="26"/>
      <c r="EN403" s="229"/>
      <c r="EO403" s="26"/>
      <c r="EP403" s="26"/>
      <c r="EQ403" s="26"/>
      <c r="ER403" s="26"/>
      <c r="ES403" s="26"/>
      <c r="ET403" s="26"/>
      <c r="EU403" s="26"/>
      <c r="EV403" s="26"/>
      <c r="EW403" s="229"/>
      <c r="EX403" s="26"/>
      <c r="EY403" s="26"/>
      <c r="EZ403" s="26"/>
      <c r="FA403" s="26"/>
      <c r="FB403" s="26"/>
      <c r="FC403" s="26"/>
      <c r="FD403" s="26"/>
      <c r="FE403" s="26"/>
      <c r="FF403" s="229"/>
      <c r="FG403" s="26"/>
      <c r="FH403" s="26"/>
      <c r="FI403" s="26"/>
      <c r="FJ403" s="26"/>
      <c r="FK403" s="26"/>
      <c r="FL403" s="26"/>
      <c r="FM403" s="26"/>
      <c r="FN403" s="26"/>
      <c r="FO403" s="219"/>
      <c r="FP403" s="26"/>
      <c r="FQ403" s="26"/>
      <c r="FR403" s="26"/>
      <c r="FS403" s="26"/>
      <c r="FT403" s="26"/>
      <c r="FU403" s="26"/>
      <c r="FV403" s="26"/>
      <c r="FW403" s="26"/>
      <c r="FX403" s="219"/>
      <c r="FY403" s="26"/>
      <c r="FZ403" s="26"/>
      <c r="GA403" s="26"/>
      <c r="GB403" s="26"/>
      <c r="GC403" s="26"/>
      <c r="GD403" s="26"/>
      <c r="GE403" s="26"/>
      <c r="GF403" s="26"/>
      <c r="GG403" s="229"/>
      <c r="GH403" s="26"/>
      <c r="GI403" s="26"/>
      <c r="GJ403" s="26"/>
      <c r="GK403" s="26"/>
      <c r="GL403" s="26"/>
      <c r="GM403" s="26"/>
      <c r="GN403" s="26"/>
      <c r="GO403" s="26"/>
      <c r="GP403" s="229"/>
      <c r="GQ403" s="229"/>
      <c r="GR403" s="229"/>
      <c r="GS403" s="229"/>
      <c r="GT403" s="229"/>
      <c r="GU403" s="229"/>
      <c r="GV403" s="229"/>
      <c r="GW403" s="229"/>
      <c r="GX403" s="229"/>
      <c r="GY403" s="229"/>
      <c r="GZ403" s="229"/>
      <c r="HA403" s="143">
        <f t="shared" si="307"/>
        <v>0</v>
      </c>
      <c r="HB403" s="44">
        <f t="shared" si="308"/>
        <v>0</v>
      </c>
      <c r="HC403" s="44">
        <f t="shared" si="382"/>
        <v>0</v>
      </c>
      <c r="HD403" s="44"/>
      <c r="HE403" s="26"/>
      <c r="HF403" s="44">
        <f t="shared" si="383"/>
        <v>0</v>
      </c>
      <c r="HG403" s="44">
        <f t="shared" si="384"/>
        <v>0</v>
      </c>
      <c r="HH403" s="262"/>
      <c r="HI403" s="14" t="str">
        <f t="shared" si="311"/>
        <v>не выпущено</v>
      </c>
      <c r="HJ403" s="41" t="str">
        <f t="shared" si="312"/>
        <v>-</v>
      </c>
      <c r="HK403" s="267" t="str">
        <f t="shared" si="313"/>
        <v>-</v>
      </c>
      <c r="HL403" s="268" t="str">
        <f t="shared" si="314"/>
        <v>-</v>
      </c>
      <c r="HM403" s="320">
        <v>1</v>
      </c>
      <c r="HN403"/>
      <c r="HO403" s="351" t="str">
        <f t="shared" si="316"/>
        <v>---/---</v>
      </c>
      <c r="HP403" s="351" t="str">
        <f t="shared" si="317"/>
        <v>---/---</v>
      </c>
      <c r="HQ403" s="351" t="str">
        <f t="shared" si="318"/>
        <v>---/---</v>
      </c>
      <c r="HR403" s="351" t="str">
        <f t="shared" si="319"/>
        <v>---/---</v>
      </c>
      <c r="HS403" s="351" t="b">
        <f t="shared" si="320"/>
        <v>0</v>
      </c>
      <c r="HT403" s="351" t="str">
        <f t="shared" si="321"/>
        <v>---/---</v>
      </c>
      <c r="HU403" s="351" t="str">
        <f t="shared" si="322"/>
        <v>---/---</v>
      </c>
      <c r="HV403" s="351" t="str">
        <f t="shared" si="323"/>
        <v>---/---</v>
      </c>
      <c r="HW403" s="351" t="str">
        <f t="shared" si="324"/>
        <v>---/---</v>
      </c>
      <c r="HX403" s="351" t="str">
        <f t="shared" si="325"/>
        <v>---/---</v>
      </c>
      <c r="HY403" s="364"/>
      <c r="HZ403" s="361" t="str">
        <f t="shared" si="326"/>
        <v>---/---</v>
      </c>
      <c r="IA403" s="361" t="str">
        <f t="shared" si="327"/>
        <v>---/---</v>
      </c>
      <c r="IB403" s="361" t="str">
        <f t="shared" si="328"/>
        <v>---/---</v>
      </c>
      <c r="IC403" s="361" t="str">
        <f t="shared" si="329"/>
        <v>---/---</v>
      </c>
      <c r="ID403" s="351" t="str">
        <f t="shared" si="330"/>
        <v>---/---</v>
      </c>
      <c r="IE403" s="351" t="s">
        <v>897</v>
      </c>
      <c r="IF403" s="356"/>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row>
    <row r="404" spans="1:287" s="1" customFormat="1" ht="28.5" customHeight="1">
      <c r="A404" s="15"/>
      <c r="B404" s="31" t="s">
        <v>164</v>
      </c>
      <c r="C404" s="31" t="s">
        <v>165</v>
      </c>
      <c r="D404" s="14"/>
      <c r="E404" s="14"/>
      <c r="F404" s="14"/>
      <c r="G404" s="14"/>
      <c r="H404" s="14" t="s">
        <v>723</v>
      </c>
      <c r="I404" s="14" t="s">
        <v>724</v>
      </c>
      <c r="J404" s="14"/>
      <c r="K404" s="14"/>
      <c r="L404" s="14"/>
      <c r="M404" s="14"/>
      <c r="N404" s="14"/>
      <c r="O404" s="14"/>
      <c r="P404" s="14"/>
      <c r="Q404" s="14"/>
      <c r="R404" s="14" t="s">
        <v>209</v>
      </c>
      <c r="S404" s="14" t="s">
        <v>396</v>
      </c>
      <c r="T404" s="14" t="s">
        <v>395</v>
      </c>
      <c r="U404" s="14" t="s">
        <v>166</v>
      </c>
      <c r="V404" s="14"/>
      <c r="W404" s="31"/>
      <c r="X404" s="31"/>
      <c r="Y404" s="31"/>
      <c r="Z404" s="31"/>
      <c r="AA404" s="31"/>
      <c r="AB404" s="31"/>
      <c r="AC404" s="31"/>
      <c r="AD404" s="14"/>
      <c r="AE404" s="31">
        <v>3</v>
      </c>
      <c r="AF404" s="31">
        <v>0</v>
      </c>
      <c r="AG404" s="31" t="s">
        <v>173</v>
      </c>
      <c r="AH404" s="31" t="s">
        <v>164</v>
      </c>
      <c r="AI404" s="31" t="s">
        <v>194</v>
      </c>
      <c r="AJ404" s="14"/>
      <c r="AK404" s="14"/>
      <c r="AL404" s="14" t="s">
        <v>167</v>
      </c>
      <c r="AM404" s="14"/>
      <c r="AN404" s="14" t="s">
        <v>180</v>
      </c>
      <c r="AO404" s="14" t="str">
        <f>CONCATENATE("0055-",B404,"-",C404,"-","4",".",AE404,".",AF404,".",AG404,".",AH404,"-",AL404,".",AN404,"-",AI404)</f>
        <v>0055-CPC-GA1-4.3.0.00.CPC-ATH.S4-0001</v>
      </c>
      <c r="AP404" s="14" t="str">
        <f>CONCATENATE("0055-",B404,"-",C404,"-","4",".",AE404,".",AF404,".",AG404,".",AH404,"-",AL404,"-",AN404,"-",AI404,"_",BD404,"_",U404)</f>
        <v>0055-CPC-GA1-4.3.0.00.CPC-ATH-S4-0001_A1_ER</v>
      </c>
      <c r="AQ404" s="21" t="s">
        <v>87</v>
      </c>
      <c r="AR404" s="21" t="s">
        <v>88</v>
      </c>
      <c r="AS404" s="21"/>
      <c r="AT404" s="21"/>
      <c r="AU404" s="21"/>
      <c r="AV404" s="21"/>
      <c r="AW404" s="21" t="s">
        <v>502</v>
      </c>
      <c r="AX404" s="21" t="s">
        <v>503</v>
      </c>
      <c r="AY404" s="14"/>
      <c r="AZ404" s="14"/>
      <c r="BA404" s="14" t="s">
        <v>600</v>
      </c>
      <c r="BB404" s="14" t="str">
        <f t="shared" si="331"/>
        <v>A1</v>
      </c>
      <c r="BC404" s="14" t="str">
        <f t="shared" si="381"/>
        <v>IFR</v>
      </c>
      <c r="BD404" s="14" t="str">
        <f>BB404</f>
        <v>A1</v>
      </c>
      <c r="BE404" s="14"/>
      <c r="BF404" s="14"/>
      <c r="BG404" s="20"/>
      <c r="BH404" s="14"/>
      <c r="BI404" s="14"/>
      <c r="BJ404" s="336">
        <v>44088</v>
      </c>
      <c r="BK404" s="336">
        <f ca="1">IF(BM404&gt;0,BL404,IF(BJ404&lt;TODAY(),TODAY()+10,BJ404))</f>
        <v>44071</v>
      </c>
      <c r="BL404" s="41">
        <v>44071</v>
      </c>
      <c r="BM404" s="14" t="s">
        <v>917</v>
      </c>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336">
        <f>WORKDAY(BJ404,20)</f>
        <v>44116</v>
      </c>
      <c r="CR404" s="336">
        <f ca="1">IF(BM404&gt;0,WORKDAY(BK404,20),"-")</f>
        <v>44099</v>
      </c>
      <c r="CS404" s="336"/>
      <c r="CT404" s="325"/>
      <c r="CU404" s="143"/>
      <c r="CV404" s="41">
        <f>WORKDAY(CQ404,10)</f>
        <v>44130</v>
      </c>
      <c r="CW404" s="41" t="str">
        <f>IF(CT404&gt;0,WORKDAY(CR404,10),"-")</f>
        <v>-</v>
      </c>
      <c r="CX404" s="14"/>
      <c r="CY404" s="14"/>
      <c r="CZ404" s="41" t="str">
        <f>IF(CY404&gt;0,WORKDAY(CV404,10),"-")</f>
        <v>-</v>
      </c>
      <c r="DA404" s="41" t="str">
        <f>IF(CY404&gt;0,WORKDAY(CW404,10),"-")</f>
        <v>-</v>
      </c>
      <c r="DB404" s="14"/>
      <c r="DC404" s="14"/>
      <c r="DD404" s="143"/>
      <c r="DE404" s="41" t="str">
        <f>IF(DC404&gt;0,WORKDAY(CZ404,10),"-")</f>
        <v>-</v>
      </c>
      <c r="DF404" s="41" t="str">
        <f>IF(DC404&gt;0,WORKDAY(DA404,10),"-")</f>
        <v>-</v>
      </c>
      <c r="DG404" s="14"/>
      <c r="DH404" s="14"/>
      <c r="DI404" s="41" t="str">
        <f>IF(DH404&gt;0,WORKDAY(DE404,10),"-")</f>
        <v>-</v>
      </c>
      <c r="DJ404" s="41" t="str">
        <f>IF(DH404&gt;0,WORKDAY(DF404,10),"-")</f>
        <v>-</v>
      </c>
      <c r="DK404" s="14"/>
      <c r="DL404" s="14"/>
      <c r="DM404" s="143"/>
      <c r="DN404" s="41" t="str">
        <f>IF(DL404&gt;0,WORKDAY(DI404,10),"-")</f>
        <v>-</v>
      </c>
      <c r="DO404" s="41" t="str">
        <f>IF(DL404&gt;0,WORKDAY(DJ404,10),"-")</f>
        <v>-</v>
      </c>
      <c r="DP404" s="14"/>
      <c r="DQ404" s="14"/>
      <c r="DR404" s="41" t="str">
        <f>IF(DQ404&gt;0,WORKDAY(DN404,10),"-")</f>
        <v>-</v>
      </c>
      <c r="DS404" s="41" t="str">
        <f>IF(DQ404&gt;0,WORKDAY(DO404,10),"-")</f>
        <v>-</v>
      </c>
      <c r="DT404" s="14"/>
      <c r="DU404" s="14"/>
      <c r="DV404" s="205"/>
      <c r="DW404" s="41" t="str">
        <f>IF(DU404&gt;0,WORKDAY(DR404,10),"-")</f>
        <v>-</v>
      </c>
      <c r="DX404" s="41" t="str">
        <f>IF(DU404&gt;0,WORKDAY(DS404,10),"-")</f>
        <v>-</v>
      </c>
      <c r="DY404" s="14"/>
      <c r="DZ404" s="14"/>
      <c r="EA404" s="41" t="str">
        <f>IF(DZ404&gt;0,WORKDAY(DW404,10),"-")</f>
        <v>-</v>
      </c>
      <c r="EB404" s="41" t="str">
        <f>IF(DZ404&gt;0,WORKDAY(DX404,10),"-")</f>
        <v>-</v>
      </c>
      <c r="EC404" s="14"/>
      <c r="ED404" s="14"/>
      <c r="EE404" s="205"/>
      <c r="EF404" s="41" t="str">
        <f>IF(ED404&gt;0,WORKDAY(EA404,10),"-")</f>
        <v>-</v>
      </c>
      <c r="EG404" s="41" t="str">
        <f>IF(ED404&gt;0,WORKDAY(EB404,10),"-")</f>
        <v>-</v>
      </c>
      <c r="EH404" s="14"/>
      <c r="EI404" s="14"/>
      <c r="EJ404" s="41" t="str">
        <f>IF(EI404&gt;0,WORKDAY(EF404,10),"-")</f>
        <v>-</v>
      </c>
      <c r="EK404" s="41" t="str">
        <f>IF(EI404&gt;0,WORKDAY(EG404,10),"-")</f>
        <v>-</v>
      </c>
      <c r="EL404" s="14"/>
      <c r="EM404" s="14"/>
      <c r="EN404" s="205"/>
      <c r="EO404" s="41" t="str">
        <f>IF(EM404&gt;0,WORKDAY(EJ404,10),"-")</f>
        <v>-</v>
      </c>
      <c r="EP404" s="41" t="str">
        <f>IF(EM404&gt;0,WORKDAY(EK404,10),"-")</f>
        <v>-</v>
      </c>
      <c r="EQ404" s="14"/>
      <c r="ER404" s="14"/>
      <c r="ES404" s="41" t="str">
        <f>IF(ER404&gt;0,WORKDAY(EO404,10),"-")</f>
        <v>-</v>
      </c>
      <c r="ET404" s="41" t="str">
        <f>IF(ER404&gt;0,WORKDAY(EP404,10),"-")</f>
        <v>-</v>
      </c>
      <c r="EU404" s="14"/>
      <c r="EV404" s="14"/>
      <c r="EW404" s="205"/>
      <c r="EX404" s="41" t="str">
        <f>IF(EV404&gt;0,WORKDAY(ES404,10),"-")</f>
        <v>-</v>
      </c>
      <c r="EY404" s="41" t="str">
        <f>IF(EV404&gt;0,WORKDAY(ET404,10),"-")</f>
        <v>-</v>
      </c>
      <c r="EZ404" s="14"/>
      <c r="FA404" s="14"/>
      <c r="FB404" s="41" t="str">
        <f>IF(FA404&gt;0,WORKDAY(EX404,10),"-")</f>
        <v>-</v>
      </c>
      <c r="FC404" s="41" t="str">
        <f>IF(FA404&gt;0,WORKDAY(EY404,10),"-")</f>
        <v>-</v>
      </c>
      <c r="FD404" s="14"/>
      <c r="FE404" s="14"/>
      <c r="FF404" s="295"/>
      <c r="FG404" s="41">
        <v>43536</v>
      </c>
      <c r="FH404" s="41">
        <f ca="1">IF(BK404&gt;0,IF(DH404&gt;0,WORKDAY(DG404,20),IF(CY404&gt;0,WORKDAY(CX404,30),IF(CT404&gt;0,WORKDAY(CS404,40),FG404))),"-")</f>
        <v>43536</v>
      </c>
      <c r="FI404" s="14"/>
      <c r="FJ404" s="14"/>
      <c r="FK404" s="41" t="str">
        <f>IF(FJ404&gt;0,WORKDAY(FG404,10),"-")</f>
        <v>-</v>
      </c>
      <c r="FL404" s="41" t="str">
        <f>IF(FJ404&gt;0,WORKDAY(FH404,10),"-")</f>
        <v>-</v>
      </c>
      <c r="FM404" s="14"/>
      <c r="FN404" s="14"/>
      <c r="FO404" s="143"/>
      <c r="FP404" s="41">
        <v>43536</v>
      </c>
      <c r="FQ404" s="41" t="str">
        <f>IF(BT404&gt;0,IF(DQ404&gt;0,WORKDAY(DP404,20),IF(DH404&gt;0,WORKDAY(DG404,30),IF(DC404&gt;0,WORKDAY(DB404,40),FP404))),"-")</f>
        <v>-</v>
      </c>
      <c r="FR404" s="14"/>
      <c r="FS404" s="14"/>
      <c r="FT404" s="41" t="str">
        <f>IF(FS404&gt;0,WORKDAY(FP404,10),"-")</f>
        <v>-</v>
      </c>
      <c r="FU404" s="41" t="str">
        <f>IF(FS404&gt;0,WORKDAY(FQ404,10),"-")</f>
        <v>-</v>
      </c>
      <c r="FV404" s="14"/>
      <c r="FW404" s="14"/>
      <c r="FX404" s="143"/>
      <c r="FY404" s="41">
        <v>43536</v>
      </c>
      <c r="FZ404" s="41" t="str">
        <f>IF(CC404&gt;0,IF(DZ404&gt;0,WORKDAY(DY404,20),IF(DQ404&gt;0,WORKDAY(DP404,30),IF(DL404&gt;0,WORKDAY(DK404,40),FY404))),"-")</f>
        <v>-</v>
      </c>
      <c r="GA404" s="14"/>
      <c r="GB404" s="14"/>
      <c r="GC404" s="41" t="str">
        <f>IF(GB404&gt;0,WORKDAY(FY404,10),"-")</f>
        <v>-</v>
      </c>
      <c r="GD404" s="41" t="str">
        <f>IF(GB404&gt;0,WORKDAY(FZ404,10),"-")</f>
        <v>-</v>
      </c>
      <c r="GE404" s="14"/>
      <c r="GF404" s="14"/>
      <c r="GG404" s="205"/>
      <c r="GH404" s="41"/>
      <c r="GI404" s="41"/>
      <c r="GJ404" s="14"/>
      <c r="GK404" s="14"/>
      <c r="GL404" s="41" t="str">
        <f>IF(GK404&gt;0,WORKDAY(GH404,10),"-")</f>
        <v>-</v>
      </c>
      <c r="GM404" s="41" t="str">
        <f>IF(GK404&gt;0,WORKDAY(GI404,10),"-")</f>
        <v>-</v>
      </c>
      <c r="GN404" s="14"/>
      <c r="GO404" s="14"/>
      <c r="GP404" s="228"/>
      <c r="GQ404" s="295"/>
      <c r="GR404" s="295"/>
      <c r="GS404" s="295"/>
      <c r="GT404" s="295"/>
      <c r="GU404" s="295"/>
      <c r="GV404" s="295"/>
      <c r="GW404" s="295"/>
      <c r="GX404" s="295"/>
      <c r="GY404" s="295"/>
      <c r="GZ404" s="147"/>
      <c r="HA404" s="143">
        <f t="shared" ref="HA404:HA419" ca="1" si="385">IF(AZ404="аннулирован / VOID",0,IF(BK404&gt;0,1,0))</f>
        <v>1</v>
      </c>
      <c r="HB404" s="44">
        <f t="shared" ref="HB404:HB419" ca="1" si="386">IF(FV404&gt;43101,(HA404/$HA$535)*$FV$13,IF(FR404&gt;43101,(HA404/$HA$535)*$FR$13,IF(FM404&gt;43101,(HA404/$HA$535)*$FM$13,IF(FI404&gt;43101,(HA404/$HA$535)*$FI$13,IF(EU404&gt;43101,(HA404/$HA$535)*$EU$13,IF(EQ404&gt;43101,(HA404/$HA$535)*$EQ$13,IF(FR404&gt;43101,(EL404/$HA$535)*$EL$13,IF(EH404&gt;43101,(HA404/$HA$535)*$EH$13,IF(EC404&gt;43101,(HA404/$HA$535)*$EC$13,IF(DY404&gt;43101,(HA404/$HA$535)*$DY$13,IF(DT404&gt;43101,(HA404/$HA$535)*$DT$13,IF(DP404&gt;43101,(HA404/$HA$535)*$DP$13,IF(DK404&gt;43101,(HA404/$HA$535)*$DK$13,IF(DG404&gt;43101,(HA404/$HA$535)*$DG$13,IF(DB404&gt;43101,(HA404/$HA$535)*$DB$13,IF(CX404&gt;43101,(HA404/$HA$535)*$CX$13,IF(CS404&gt;43101,(HA404/$HA$535)*$CS$13,IF(BL404&gt;43101,(HA404/$HA$535)*$BL$13,0))))))))))))))))))</f>
        <v>1.1306532663316582E-3</v>
      </c>
      <c r="HC404" s="44">
        <f t="shared" ca="1" si="382"/>
        <v>2.5125628140703518E-3</v>
      </c>
      <c r="HD404" s="44"/>
      <c r="HE404" s="44"/>
      <c r="HF404" s="44">
        <f t="shared" ca="1" si="383"/>
        <v>3.4090909090909094E-3</v>
      </c>
      <c r="HG404" s="44">
        <f t="shared" ca="1" si="384"/>
        <v>7.575757575757576E-3</v>
      </c>
      <c r="HH404" s="261"/>
      <c r="HI404" s="14" t="str">
        <f t="shared" ref="HI404:HI419" si="387">IF(FJ404&gt;0,"rev. 00",IF(EV404&gt;0,"GA",IF(ER404&gt;0,"CPECC",IF(EM404&gt;0,"GA",IF(EI404&gt;0,"CPECC",IF(ED404&gt;0,"GA",IF(DZ404&gt;0,"CPECC",IF(DU404&gt;0,"GA",IF(DQ404&gt;0,"CPECC",IF(DL404&gt;0,"GA",IF(DH404&gt;0,"CPECC",IF(DC404&gt;0,"GA",IF(CY404&gt;0,"CPECC",IF(CT404&gt;0,"GA",IF(BM404&gt;0,"CPECC","не выпущено")))))))))))))))</f>
        <v>CPECC</v>
      </c>
      <c r="HJ404" s="41">
        <f t="shared" ref="HJ404:HJ419" si="388">IF(GB404&gt;0,GA404,IF(FS404&gt;0,FR404,IF(FJ404&gt;0,FI404,IF(DH404&gt;0,DG404,IF(CY404&gt;0,CX404,IF(BM404&gt;0,BL404,"-"))))))</f>
        <v>44071</v>
      </c>
      <c r="HK404" s="267" t="str">
        <f t="shared" ref="HK404:HK419" si="389">IF(FS404&gt;0,"00",IF(FJ404&gt;0,"00",IF(DQ404&gt;0,"D1",IF(DH404&gt;0,"C1",IF(CY404&gt;0,"B1",IF(BM404&gt;0,"A1","-"))))))</f>
        <v>A1</v>
      </c>
      <c r="HL404" s="268" t="str">
        <f t="shared" ref="HL404:HL419" si="390">IF(GB404&gt;0,GB404,IF(FS404&gt;0,FS404,IF(FJ404&gt;0,FJ404,IF(DH404&gt;0,DH404,IF(CY404&gt;0,CY404,IF(BM404&gt;0,BM404,"-"))))))</f>
        <v>0055-P2-GA1-CPC-TRM-00559</v>
      </c>
      <c r="HM404" s="320">
        <v>1</v>
      </c>
      <c r="HN404"/>
      <c r="HO404" s="351" t="str">
        <f t="shared" si="316"/>
        <v>ожидание A1</v>
      </c>
      <c r="HP404" s="351" t="str">
        <f t="shared" si="317"/>
        <v>не выгружено 00</v>
      </c>
      <c r="HQ404" s="351" t="str">
        <f t="shared" si="318"/>
        <v>выгружено A1</v>
      </c>
      <c r="HR404" s="351" t="str">
        <f t="shared" si="319"/>
        <v>ожидание A1</v>
      </c>
      <c r="HS404" s="351" t="b">
        <f t="shared" si="320"/>
        <v>0</v>
      </c>
      <c r="HT404" s="351" t="str">
        <f t="shared" si="321"/>
        <v>ожидание замечаний</v>
      </c>
      <c r="HU404" s="351" t="str">
        <f t="shared" si="322"/>
        <v>0055-P2-GA1-CPC-TRM-00559</v>
      </c>
      <c r="HV404" s="351">
        <f t="shared" si="323"/>
        <v>44071</v>
      </c>
      <c r="HW404" s="351" t="str">
        <f t="shared" si="324"/>
        <v>ожидание A1</v>
      </c>
      <c r="HX404" s="351" t="str">
        <f t="shared" si="325"/>
        <v>ожидание A1</v>
      </c>
      <c r="HY404" s="364"/>
      <c r="HZ404" s="361" t="str">
        <f t="shared" si="326"/>
        <v>выгружено</v>
      </c>
      <c r="IA404" s="361" t="str">
        <f t="shared" si="327"/>
        <v>A1</v>
      </c>
      <c r="IB404" s="361" t="str">
        <f t="shared" si="328"/>
        <v>ожидание замечаний к ревизии</v>
      </c>
      <c r="IC404" s="361" t="str">
        <f t="shared" si="329"/>
        <v>A1</v>
      </c>
      <c r="ID404" s="351" t="str">
        <f t="shared" si="330"/>
        <v>1</v>
      </c>
      <c r="IE404" s="351" t="s">
        <v>896</v>
      </c>
      <c r="IF404" s="356">
        <v>1</v>
      </c>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row>
    <row r="405" spans="1:287" s="27" customFormat="1" ht="15" customHeight="1">
      <c r="A405" s="15"/>
      <c r="B405" s="32"/>
      <c r="C405" s="32"/>
      <c r="D405" s="26"/>
      <c r="E405" s="26"/>
      <c r="F405" s="26"/>
      <c r="G405" s="26"/>
      <c r="H405" s="26"/>
      <c r="I405" s="26"/>
      <c r="J405" s="26"/>
      <c r="K405" s="26"/>
      <c r="L405" s="26"/>
      <c r="M405" s="26"/>
      <c r="N405" s="26"/>
      <c r="O405" s="26"/>
      <c r="P405" s="26"/>
      <c r="Q405" s="26"/>
      <c r="R405" s="26"/>
      <c r="S405" s="26"/>
      <c r="T405" s="26"/>
      <c r="U405" s="26"/>
      <c r="V405" s="26"/>
      <c r="W405" s="32"/>
      <c r="X405" s="32"/>
      <c r="Y405" s="32"/>
      <c r="Z405" s="32"/>
      <c r="AA405" s="32"/>
      <c r="AB405" s="32"/>
      <c r="AC405" s="32"/>
      <c r="AD405" s="26"/>
      <c r="AE405" s="32"/>
      <c r="AF405" s="32"/>
      <c r="AG405" s="32"/>
      <c r="AH405" s="32"/>
      <c r="AI405" s="32"/>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341"/>
      <c r="BK405" s="341"/>
      <c r="BL405" s="163"/>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338"/>
      <c r="CR405" s="338"/>
      <c r="CS405" s="338"/>
      <c r="CT405" s="326"/>
      <c r="CU405" s="219"/>
      <c r="CV405" s="26"/>
      <c r="CW405" s="26"/>
      <c r="CX405" s="26"/>
      <c r="CY405" s="26"/>
      <c r="CZ405" s="26"/>
      <c r="DA405" s="26"/>
      <c r="DB405" s="26"/>
      <c r="DC405" s="26"/>
      <c r="DD405" s="219"/>
      <c r="DE405" s="26"/>
      <c r="DF405" s="26"/>
      <c r="DG405" s="26"/>
      <c r="DH405" s="26"/>
      <c r="DI405" s="26"/>
      <c r="DJ405" s="26"/>
      <c r="DK405" s="26"/>
      <c r="DL405" s="26"/>
      <c r="DM405" s="219"/>
      <c r="DN405" s="26"/>
      <c r="DO405" s="26"/>
      <c r="DP405" s="26"/>
      <c r="DQ405" s="26"/>
      <c r="DR405" s="26"/>
      <c r="DS405" s="26"/>
      <c r="DT405" s="26"/>
      <c r="DU405" s="26"/>
      <c r="DV405" s="229"/>
      <c r="DW405" s="26"/>
      <c r="DX405" s="26"/>
      <c r="DY405" s="26"/>
      <c r="DZ405" s="26"/>
      <c r="EA405" s="26"/>
      <c r="EB405" s="26"/>
      <c r="EC405" s="26"/>
      <c r="ED405" s="26"/>
      <c r="EE405" s="229"/>
      <c r="EF405" s="26"/>
      <c r="EG405" s="26"/>
      <c r="EH405" s="26"/>
      <c r="EI405" s="26"/>
      <c r="EJ405" s="26"/>
      <c r="EK405" s="26"/>
      <c r="EL405" s="26"/>
      <c r="EM405" s="26"/>
      <c r="EN405" s="229"/>
      <c r="EO405" s="26"/>
      <c r="EP405" s="26"/>
      <c r="EQ405" s="26"/>
      <c r="ER405" s="26"/>
      <c r="ES405" s="26"/>
      <c r="ET405" s="26"/>
      <c r="EU405" s="26"/>
      <c r="EV405" s="26"/>
      <c r="EW405" s="229"/>
      <c r="EX405" s="26"/>
      <c r="EY405" s="26"/>
      <c r="EZ405" s="26"/>
      <c r="FA405" s="26"/>
      <c r="FB405" s="26"/>
      <c r="FC405" s="26"/>
      <c r="FD405" s="26"/>
      <c r="FE405" s="26"/>
      <c r="FF405" s="229"/>
      <c r="FG405" s="26"/>
      <c r="FH405" s="26"/>
      <c r="FI405" s="26"/>
      <c r="FJ405" s="26"/>
      <c r="FK405" s="26"/>
      <c r="FL405" s="26"/>
      <c r="FM405" s="26"/>
      <c r="FN405" s="26"/>
      <c r="FO405" s="219"/>
      <c r="FP405" s="26"/>
      <c r="FQ405" s="26"/>
      <c r="FR405" s="26"/>
      <c r="FS405" s="26"/>
      <c r="FT405" s="26"/>
      <c r="FU405" s="26"/>
      <c r="FV405" s="26"/>
      <c r="FW405" s="26"/>
      <c r="FX405" s="219"/>
      <c r="FY405" s="26"/>
      <c r="FZ405" s="26"/>
      <c r="GA405" s="26"/>
      <c r="GB405" s="26"/>
      <c r="GC405" s="26"/>
      <c r="GD405" s="26"/>
      <c r="GE405" s="26"/>
      <c r="GF405" s="26"/>
      <c r="GG405" s="229"/>
      <c r="GH405" s="26"/>
      <c r="GI405" s="26"/>
      <c r="GJ405" s="26"/>
      <c r="GK405" s="26"/>
      <c r="GL405" s="26"/>
      <c r="GM405" s="26"/>
      <c r="GN405" s="26"/>
      <c r="GO405" s="26"/>
      <c r="GP405" s="229"/>
      <c r="GQ405" s="229"/>
      <c r="GR405" s="229"/>
      <c r="GS405" s="229"/>
      <c r="GT405" s="229"/>
      <c r="GU405" s="229"/>
      <c r="GV405" s="229"/>
      <c r="GW405" s="229"/>
      <c r="GX405" s="229"/>
      <c r="GY405" s="229"/>
      <c r="GZ405" s="229"/>
      <c r="HA405" s="143">
        <f t="shared" si="385"/>
        <v>0</v>
      </c>
      <c r="HB405" s="44">
        <f t="shared" si="386"/>
        <v>0</v>
      </c>
      <c r="HC405" s="44">
        <f t="shared" si="382"/>
        <v>0</v>
      </c>
      <c r="HD405" s="44"/>
      <c r="HE405" s="26"/>
      <c r="HF405" s="44">
        <f t="shared" si="383"/>
        <v>0</v>
      </c>
      <c r="HG405" s="44">
        <f t="shared" si="384"/>
        <v>0</v>
      </c>
      <c r="HH405" s="262"/>
      <c r="HI405" s="14" t="str">
        <f t="shared" si="387"/>
        <v>не выпущено</v>
      </c>
      <c r="HJ405" s="41" t="str">
        <f t="shared" si="388"/>
        <v>-</v>
      </c>
      <c r="HK405" s="267" t="str">
        <f t="shared" si="389"/>
        <v>-</v>
      </c>
      <c r="HL405" s="268" t="str">
        <f t="shared" si="390"/>
        <v>-</v>
      </c>
      <c r="HM405" s="320">
        <v>1</v>
      </c>
      <c r="HN405"/>
      <c r="HO405" s="351" t="str">
        <f t="shared" ref="HO405:HO468" si="391">IF(AO405="","---/---",(IF(AZ405="аннулирован / VOID","аннулирован / VOID",(IF(FA405&gt;0,(IF(FE405&gt;0,FF405,"ожидание H1")),(IF(ER405&gt;0,(IF(EV405&gt;0,EW405,"ожидание G1")),(IF(EI405&gt;0,(IF(EM405&gt;0,EN405,"ожидание F1")),(IF(DZ405&gt;0,(IF(ED405&gt;0,EE405,"ожидание E1")),(IF(DQ405&gt;0,(IF(DU405&gt;0,DV405,"ожидание D1")),(IF(DH405&gt;0,(IF(DL405&gt;0,DM405,"ожидание C1")),(IF(CY405&gt;0,(IF(DC405&gt;0,DD405,"ожидание B1")),(IF(BM405&gt;0,(IF(CT405&gt;0,CU405,"ожидание A1")),"не выгружено A1")))))))))))))))))))</f>
        <v>---/---</v>
      </c>
      <c r="HP405" s="351" t="str">
        <f t="shared" ref="HP405:HP468" si="392">IF(AO405="","---/---",(IF(AZ405="аннулирован / VOID","аннулирован / VOID",(IF(GT405&gt;0,(IF(GX405&gt;0,GY405,"ожидание 04")),(IF(GK405&gt;0,(IF(GO405&gt;0,GP405,"ожидание 03")),(IF(GB405&gt;0,(IF(GF405&gt;0,GG405,"ожидание 02")),(IF(FS405&gt;0,(IF(FW405&gt;0,FX405,"ожидание 01")),(IF(FJ405&gt;0,(IF(FN405&gt;0,FO405,"ожидание 00")),"не выгружено 00")))))))))))))</f>
        <v>---/---</v>
      </c>
      <c r="HQ405" s="351" t="str">
        <f t="shared" ref="HQ405:HQ468" si="393">IF(AO405="","---/---",(IF(AZ405="аннулирован / VOID","аннулирован / VOID",(IF(GT405&gt;0,("выгружено 04"),(IF(GK405&gt;0,("выгружено 03"),(IF(GB405&gt;0,("выгружено 02"),(IF(FS405&gt;0,("выгружено 01"),(IF(FJ405&gt;0,("выгружено 00"),((IF(FA405&gt;0,("выгружено H1"),(IF(ER405&gt;0,("выгружено G1"),(IF(EI405&gt;0,("выгружено F1"),(IF(DZ405&gt;0,("выгружено E1"),(IF(DQ405&gt;0,("выгружено D1"),(IF(DH405&gt;0,("выгружено C1"),(IF(CY405&gt;0,("выгружено B1"),(IF(BM405&gt;0,("выгружено A1"),"не выгружено A1"))))))))))))))))))))))))))))))</f>
        <v>---/---</v>
      </c>
      <c r="HR405" s="351" t="str">
        <f t="shared" ref="HR405:HR468" si="394">IF(AO405="","---/---",(IF(AZ405="аннулирован / VOID","аннулирован / VOID",(IF(GT405&gt;0,(IF(GX405&gt;0,GY405,"ожидание 04")),(IF(GK405&gt;0,(IF(GO405&gt;0,GP405,"ожидание 03")),(IF(GB405&gt;0,(IF(GF405&gt;0,GG405,"ожидание 02")),(IF(FS405&gt;0,(IF(FW405&gt;0,FX405,"ожидание 01")),(IF(FJ405&gt;0,(IF(FN405&gt;0,FO405,"ожидание 00")),((IF(FA405&gt;0,(IF(FE405&gt;0,FF405,"ожидание H1")),(IF(ER405&gt;0,(IF(EV405&gt;0,EW405,"ожидание G1")),(IF(EI405&gt;0,(IF(EM405&gt;0,EN405,"ожидание F1")),(IF(DZ405&gt;0,(IF(ED405&gt;0,EE405,"ожидание E1")),(IF(DQ405&gt;0,(IF(DU405&gt;0,DV405,"ожидание D1")),(IF(DH405&gt;0,(IF(DL405&gt;0,DM405,"ожидание C1")),(IF(CY405&gt;0,(IF(DC405&gt;0,DD405,"ожидание B1")),(IF(BM405&gt;0,(IF(CT405&gt;0,CU405,"ожидание A1")),"не выгружено A1"))))))))))))))))))))))))))))))</f>
        <v>---/---</v>
      </c>
      <c r="HS405" s="351" t="b">
        <f t="shared" ref="HS405:HS468" si="395">IF((AND((OR((HQ405="выгружено 04"),(HQ405="выгружено 03"),(HQ405="выгружено 02"),(HQ405="выгружено 01"),(HQ405="выгружено 00"))),(OR(HR405=1,HR405=5)))),"Согласовано",IF((AND((OR((HQ405="выгружено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A1"))),(OR(HR405=2,HR405=3)))),"Устранить замечания"))</f>
        <v>0</v>
      </c>
      <c r="HT405" s="351" t="str">
        <f t="shared" ref="HT405:HT468" si="396">IF(AO405="","---/---",(IF(AZ405="аннулирован / VOID","аннулирован / VOID",(IF((AND((OR((HQ405="выгружено 04"),(HQ405="выгружено 03"),(HQ405="выгружено 02"),(HQ405="выгружено 01"),(HQ405="выгружено 00"))),(OR(HR405=1,HR405=5)))),"Согласовано",IF((AND((OR((HQ405="выгружено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A1"))),(OR(HR405=2,HR405=3)))),"Устранить замечания",IF((OR((HR405="ожидание 04"),(HR405="ожидание 03"),(HR405="ожидание 02"),(HR405="ожидание 01"),(HR405="ожидание 00"),(HR405="ожидание H1"),(HR405="ожидание G1"),(HR405="ожидание F1"),(HR405="ожидание E1"),(HR405="ожидание D1"),(HR405="ожидание C1"),(HR405="ожидание B1"),(HR405="ожидание A1"))),"ожидание замечаний",IF((AND((OR((HQ405="выгружено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A1"))),(OR(HR405=1,HR405=5)))),"Выпустить в 00",(IF(HQ405="не выгружено A1","не выгружено A1"))))))))))</f>
        <v>---/---</v>
      </c>
      <c r="HU405" s="351" t="str">
        <f t="shared" ref="HU405:HU468" si="397">IF(AO405="","---/---",(IF(AZ405="аннулирован / VOID","аннулирован / VOID",(IF(GX405&gt;0,GX405,(IF(GO405&gt;0,GO405,(IF(GF405&gt;0,GF405,(IF(FW405&gt;0,FW405,(IF(FN405&gt;0,FN405,(IF(FE405&gt;0,FE405,((IF(EV405&gt;0,EV405,(IF(EM405&gt;0,EM405,(IF(ED405&gt;0,ED405,(IF(DU405&gt;0,DU405,(IF(DL405&gt;0,DL405,(IF(DC405&gt;0,DC405,(IF(CT405&gt;0,CT405,(IF(BM405&gt;0,BM405,"не выгружено A1"))))))))))))))))))))))))))))))))</f>
        <v>---/---</v>
      </c>
      <c r="HV405" s="351" t="str">
        <f t="shared" ref="HV405:HV468" si="398">IF(AO405="","---/---",(IF(AZ405="аннулирован / VOID","аннулирован / VOID",(IF(GT405&gt;0,GS405,(IF(GK405&gt;0,GJ405,(IF(GB405&gt;0,GA405,(IF(FS405&gt;0,FR405,(IF(FJ405&gt;0,FI405,(IF(FA405&gt;0,EZ405,((IF(ER405&gt;0,EQ405,(IF(EI405&gt;0,EH405,(IF(DZ405&gt;0,DY405,(IF(DQ405&gt;0,DP405,(IF(DH405&gt;0,DG405,(IF(CY405&gt;0,CX405,(IF(BM405&gt;0,BL405,"не выгружено A1"))))))))))))))))))))))))))))))</f>
        <v>---/---</v>
      </c>
      <c r="HW405" s="351" t="str">
        <f t="shared" ref="HW405:HW468" si="399">IF(AO405="","---/---",(IF(AZ405="аннулирован / VOID","аннулирован / VOID",(IF(GS405&gt;0,(IF(GX405&gt;0,GX405,"ожидание 04")),(IF(GK405&gt;0,(IF(GO405&gt;0,GO405,"ожидание 03")),(IF(GB405&gt;0,(IF(GF405&gt;0,GF405,"ожидание 02")),(IF(FS405&gt;0,(IF(FW405&gt;0,FW405,"ожидание 01")),(IF(FJ405&gt;0,(IF(FN405&gt;0,FN405,"ожидание 00")),((IF(FA405&gt;0,(IF(FE405&gt;0,FE405,"ожидание H1")),(IF(ER405&gt;0,(IF(EV405&gt;0,EV405,"ожидание G1")),(IF(EI405&gt;0,(IF(EM405&gt;0,EM405,"ожидание F1")),(IF(DZ405&gt;0,(IF(ED405&gt;0,ED405,"ожидание E1")),(IF(DQ405&gt;0,(IF(DU405&gt;0,DU405,"ожидание D1")),(IF(DH405&gt;0,(IF(DL405&gt;0,DL405,"ожидание C1")),(IF(CY405&gt;0,(IF(DC405&gt;0,DC405,"ожидание B1")),(IF(BM405&gt;0,(IF(CT405&gt;0,CT405,"ожидание A1")),"не выгружено A1"))))))))))))))))))))))))))))))</f>
        <v>---/---</v>
      </c>
      <c r="HX405" s="351" t="str">
        <f t="shared" ref="HX405:HX468" si="400">IF(AO405="","---/---",(IF(AZ405="аннулирован / VOID","аннулирован / VOID",(IF(GT405&gt;0,(IF(GX405&gt;0,GW405,"ожидание 04")),(IF(GK405&gt;0,(IF(GO405&gt;0,GN405,"ожидание 03")),(IF(GB405&gt;0,(IF(GF405&gt;0,GE405,"ожидание 02")),(IF(FS405&gt;0,(IF(FW405&gt;0,FV405,"ожидание 01")),(IF(FJ405&gt;0,(IF(FN405&gt;0,FM405,"ожидание 00")),((IF(FA405&gt;0,(IF(FE405&gt;0,FD405,"ожидание H1")),(IF(ER405&gt;0,(IF(EV405&gt;0,EU405,"ожидание G1")),(IF(EI405&gt;0,(IF(EM405&gt;0,EL405,"ожидание F1")),(IF(DZ405&gt;0,(IF(ED405&gt;0,EC405,"ожидание E1")),(IF(DQ405&gt;0,(IF(DU405&gt;0,DT405,"ожидание D1")),(IF(DH405&gt;0,(IF(DL405&gt;0,DK405,"ожидание C1")),(IF(CY405&gt;0,(IF(DC405&gt;0,DB405,"ожидание B1")),(IF(BM405&gt;0,(IF(CT405&gt;0,CS405,"ожидание A1")),"не выгружено A1"))))))))))))))))))))))))))))))</f>
        <v>---/---</v>
      </c>
      <c r="HY405" s="364"/>
      <c r="HZ405" s="361" t="str">
        <f t="shared" ref="HZ405:HZ468" si="401">IF(AO405="","---/---",(IF(AZ405="аннулирован / VOID","аннулирован / VOID",(IF(GS405&gt;0,("выгружено"),(IF(GK405&gt;0,("выгружено"),(IF(GB405&gt;0,("выгружено"),(IF(FS405&gt;0,("выгружено"),(IF(FJ405&gt;0,("выгружено"),((IF(FA405&gt;0,("выгружено"),(IF(ER405&gt;0,("выгружено"),(IF(EI405&gt;0,("выгружено"),(IF(DZ405&gt;0,("выгружено"),(IF(DQ405&gt;0,("выгружено"),(IF(DH405&gt;0,("выгружено"),(IF(CY405&gt;0,("выгружено"),(IF(BM405&gt;0,("выгружено"),"не выгружено"))))))))))))))))))))))))))))))</f>
        <v>---/---</v>
      </c>
      <c r="IA405" s="361" t="str">
        <f t="shared" ref="IA405:IA468" si="402">IF(AO405="","---/---",(IF(AZ405="аннулирован / VOID","аннулирован / VOID",(IF(GS405&gt;0,("04"),(IF(GK405&gt;0,("03"),(IF(GB405&gt;0,("02"),(IF(FS405&gt;0,("01"),(IF(FJ405&gt;0,("00"),((IF(FA405&gt;0,("H1"),(IF(ER405&gt;0,("G1"),(IF(EI405&gt;0,("F1"),(IF(DZ405&gt;0,("E1"),(IF(DQ405&gt;0,("D1"),(IF(DH405&gt;0,("C1"),(IF(CY405&gt;0,("B1"),(IF(BM405&gt;0,("A1"),"A1"))))))))))))))))))))))))))))))</f>
        <v>---/---</v>
      </c>
      <c r="IB405" s="361" t="str">
        <f t="shared" ref="IB405:IB468" si="403">IF(AO405="","---/---",(IF(AZ405="аннулирован / VOID","аннулирован / VOID",(IF(GT405&gt;0,(IF(GX405&gt;0,GY405,"ожидание замечаний к ревизии")),(IF(GK405&gt;0,(IF(GO405&gt;0,GP405,"ожидание замечаний к ревизии")),(IF(GB405&gt;0,(IF(GF405&gt;0,GG405,"ожидание замечаний к ревизии")),(IF(FS405&gt;0,(IF(FW405&gt;0,FX405,"ожидание замечаний к ревизии")),(IF(FJ405&gt;0,(IF(FN405&gt;0,FO405,"ожидание замечаний к ревизии")),((IF(FA405&gt;0,(IF(FE405&gt;0,FF405,"ожидание замечаний к ревизии")),(IF(ER405&gt;0,(IF(EV405&gt;0,EW405,"ожидание замечаний к ревизии")),(IF(EI405&gt;0,(IF(EM405&gt;0,EN405,"ожидание замечаний к ревизии")),(IF(DZ405&gt;0,(IF(ED405&gt;0,EE405,"ожидание замечаний к ревизии")),(IF(DQ405&gt;0,(IF(DU405&gt;0,DV405,"ожидание замечаний к ревизии")),(IF(DH405&gt;0,(IF(DL405&gt;0,DM405,"ожидание замечаний к ревизии")),(IF(CY405&gt;0,(IF(DC405&gt;0,DD405,"ожидание замечаний к ревизии")),(IF(BM405&gt;0,(IF(CT405&gt;0,CU405,"ожидание замечаний к ревизии")),"не выгружено"))))))))))))))))))))))))))))))</f>
        <v>---/---</v>
      </c>
      <c r="IC405" s="361" t="str">
        <f t="shared" ref="IC405:IC468" si="404">IF(AO405="","---/---",(IF(AZ405="аннулирован / VOID","аннулирован / VOID",(IF(GT405&gt;0,(IF(GX405&gt;0,GY405,"04")),(IF(GK405&gt;0,(IF(GO405&gt;0,GP405,"03")),(IF(GB405&gt;0,(IF(GF405&gt;0,GG405,"02")),(IF(FS405&gt;0,(IF(FW405&gt;0,FX405,"01")),(IF(FJ405&gt;0,(IF(FN405&gt;0,FO405,"00")),((IF(FA405&gt;0,(IF(FE405&gt;0,FF405,"H1")),(IF(ER405&gt;0,(IF(EV405&gt;0,EW405,"G1")),(IF(EI405&gt;0,(IF(EM405&gt;0,EN405,"F1")),(IF(DZ405&gt;0,(IF(ED405&gt;0,EE405,"E1")),(IF(DQ405&gt;0,(IF(DU405&gt;0,DV405,"D1")),(IF(DH405&gt;0,(IF(DL405&gt;0,DM405,"C1")),(IF(CY405&gt;0,(IF(DC405&gt;0,DD405,"B1")),(IF(BM405&gt;0,(IF(CT405&gt;0,CU405,"A1")),"A1"))))))))))))))))))))))))))))))</f>
        <v>---/---</v>
      </c>
      <c r="ID405" s="351" t="str">
        <f t="shared" ref="ID405:ID468" si="405">IF(AO405="","---/---",(IF(AZ405="аннулирован / VOID","аннулирован / VOID",(IF(BM405&gt;0,"1","выгрузить A1")))))</f>
        <v>---/---</v>
      </c>
      <c r="IE405" s="351" t="s">
        <v>897</v>
      </c>
      <c r="IF405" s="356"/>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row>
    <row r="406" spans="1:287" s="1" customFormat="1" ht="28.5" customHeight="1">
      <c r="A406" s="15"/>
      <c r="B406" s="31" t="s">
        <v>164</v>
      </c>
      <c r="C406" s="31" t="s">
        <v>165</v>
      </c>
      <c r="D406" s="14"/>
      <c r="E406" s="14"/>
      <c r="F406" s="14"/>
      <c r="G406" s="14"/>
      <c r="H406" s="14" t="s">
        <v>723</v>
      </c>
      <c r="I406" s="14" t="s">
        <v>724</v>
      </c>
      <c r="J406" s="14"/>
      <c r="K406" s="14"/>
      <c r="L406" s="14"/>
      <c r="M406" s="14"/>
      <c r="N406" s="14"/>
      <c r="O406" s="14"/>
      <c r="P406" s="14"/>
      <c r="Q406" s="14"/>
      <c r="R406" s="14" t="s">
        <v>212</v>
      </c>
      <c r="S406" s="14" t="s">
        <v>397</v>
      </c>
      <c r="T406" s="14" t="s">
        <v>398</v>
      </c>
      <c r="U406" s="14" t="s">
        <v>166</v>
      </c>
      <c r="V406" s="14"/>
      <c r="W406" s="31"/>
      <c r="X406" s="31"/>
      <c r="Y406" s="31"/>
      <c r="Z406" s="31"/>
      <c r="AA406" s="31"/>
      <c r="AB406" s="31"/>
      <c r="AC406" s="31"/>
      <c r="AD406" s="14"/>
      <c r="AE406" s="31">
        <v>3</v>
      </c>
      <c r="AF406" s="31">
        <v>0</v>
      </c>
      <c r="AG406" s="31" t="s">
        <v>173</v>
      </c>
      <c r="AH406" s="31" t="s">
        <v>164</v>
      </c>
      <c r="AI406" s="31" t="s">
        <v>194</v>
      </c>
      <c r="AJ406" s="14"/>
      <c r="AK406" s="14"/>
      <c r="AL406" s="14" t="s">
        <v>127</v>
      </c>
      <c r="AM406" s="14"/>
      <c r="AN406" s="14" t="s">
        <v>225</v>
      </c>
      <c r="AO406" s="14" t="str">
        <f t="shared" ref="AO406:AO411" si="406">CONCATENATE("0055-",B406,"-",C406,"-","4",".",AE406,".",AF406,".",AG406,".",AH406,"-",AL406,".",AN406,"-",AI406)</f>
        <v>0055-CPC-GA1-4.3.0.00.CPC-ATH1.V4-0001</v>
      </c>
      <c r="AP406" s="14" t="str">
        <f t="shared" ref="AP406:AP411" si="407">CONCATENATE("0055-",B406,"-",C406,"-","4",".",AE406,".",AF406,".",AG406,".",AH406,"-",AL406,"-",AN406,"-",AI406,"_",BD406,"_",U406)</f>
        <v>0055-CPC-GA1-4.3.0.00.CPC-ATH1-V4-0001_A1_ER</v>
      </c>
      <c r="AQ406" s="21" t="s">
        <v>304</v>
      </c>
      <c r="AR406" s="21" t="s">
        <v>310</v>
      </c>
      <c r="AS406" s="21"/>
      <c r="AT406" s="21"/>
      <c r="AU406" s="21"/>
      <c r="AV406" s="21"/>
      <c r="AW406" s="21" t="s">
        <v>304</v>
      </c>
      <c r="AX406" s="21" t="s">
        <v>310</v>
      </c>
      <c r="AY406" s="14"/>
      <c r="AZ406" s="14" t="s">
        <v>798</v>
      </c>
      <c r="BA406" s="14" t="s">
        <v>600</v>
      </c>
      <c r="BB406" s="14" t="str">
        <f t="shared" si="331"/>
        <v>A1</v>
      </c>
      <c r="BC406" s="14" t="str">
        <f t="shared" si="381"/>
        <v>IFR</v>
      </c>
      <c r="BD406" s="14" t="str">
        <f t="shared" ref="BD406:BD411" si="408">BB406</f>
        <v>A1</v>
      </c>
      <c r="BE406" s="14"/>
      <c r="BF406" s="14"/>
      <c r="BG406" s="20"/>
      <c r="BH406" s="14"/>
      <c r="BI406" s="14"/>
      <c r="BJ406" s="336">
        <v>44088</v>
      </c>
      <c r="BK406" s="336">
        <f t="shared" ref="BK406:BK411" ca="1" si="409">IF(BM406&gt;0,BL406,IF(BJ406&lt;TODAY(),TODAY()+10,BJ406))</f>
        <v>43969</v>
      </c>
      <c r="BL406" s="41">
        <v>43969</v>
      </c>
      <c r="BM406" s="14" t="s">
        <v>796</v>
      </c>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336">
        <f t="shared" ref="CQ406:CQ411" si="410">WORKDAY(BJ406,20)</f>
        <v>44116</v>
      </c>
      <c r="CR406" s="336">
        <f t="shared" ref="CR406:CR411" ca="1" si="411">IF(BM406&gt;0,WORKDAY(BK406,20),"-")</f>
        <v>43997</v>
      </c>
      <c r="CS406" s="336">
        <v>43991</v>
      </c>
      <c r="CT406" s="325" t="s">
        <v>876</v>
      </c>
      <c r="CU406" s="143">
        <v>1</v>
      </c>
      <c r="CV406" s="41">
        <f t="shared" ref="CV406:CV411" si="412">WORKDAY(CQ406,10)</f>
        <v>44130</v>
      </c>
      <c r="CW406" s="41">
        <f t="shared" ref="CW406:CW411" ca="1" si="413">IF(CT406&gt;0,WORKDAY(CR406,10),"-")</f>
        <v>44011</v>
      </c>
      <c r="CX406" s="41"/>
      <c r="CY406" s="14"/>
      <c r="CZ406" s="41" t="str">
        <f t="shared" ref="CZ406:CZ411" si="414">IF(CY406&gt;0,WORKDAY(CV406,10),"-")</f>
        <v>-</v>
      </c>
      <c r="DA406" s="41" t="str">
        <f t="shared" ref="DA406:DA411" si="415">IF(CY406&gt;0,WORKDAY(CW406,10),"-")</f>
        <v>-</v>
      </c>
      <c r="DB406" s="14"/>
      <c r="DC406" s="14"/>
      <c r="DD406" s="143"/>
      <c r="DE406" s="41" t="str">
        <f t="shared" ref="DE406:DE411" si="416">IF(DC406&gt;0,WORKDAY(CZ406,10),"-")</f>
        <v>-</v>
      </c>
      <c r="DF406" s="41" t="str">
        <f t="shared" ref="DF406:DF411" si="417">IF(DC406&gt;0,WORKDAY(DA406,10),"-")</f>
        <v>-</v>
      </c>
      <c r="DG406" s="14"/>
      <c r="DH406" s="14"/>
      <c r="DI406" s="41" t="str">
        <f t="shared" ref="DI406:DI411" si="418">IF(DH406&gt;0,WORKDAY(DE406,10),"-")</f>
        <v>-</v>
      </c>
      <c r="DJ406" s="41" t="str">
        <f t="shared" ref="DJ406:DJ411" si="419">IF(DH406&gt;0,WORKDAY(DF406,10),"-")</f>
        <v>-</v>
      </c>
      <c r="DK406" s="14"/>
      <c r="DL406" s="14"/>
      <c r="DM406" s="143"/>
      <c r="DN406" s="41" t="str">
        <f t="shared" ref="DN406:DN411" si="420">IF(DL406&gt;0,WORKDAY(DI406,10),"-")</f>
        <v>-</v>
      </c>
      <c r="DO406" s="41" t="str">
        <f t="shared" ref="DO406:DO411" si="421">IF(DL406&gt;0,WORKDAY(DJ406,10),"-")</f>
        <v>-</v>
      </c>
      <c r="DP406" s="14"/>
      <c r="DQ406" s="14"/>
      <c r="DR406" s="41" t="str">
        <f t="shared" ref="DR406:DR411" si="422">IF(DQ406&gt;0,WORKDAY(DN406,10),"-")</f>
        <v>-</v>
      </c>
      <c r="DS406" s="41" t="str">
        <f t="shared" ref="DS406:DS411" si="423">IF(DQ406&gt;0,WORKDAY(DO406,10),"-")</f>
        <v>-</v>
      </c>
      <c r="DT406" s="14"/>
      <c r="DU406" s="14"/>
      <c r="DV406" s="205"/>
      <c r="DW406" s="41" t="str">
        <f t="shared" ref="DW406:DW411" si="424">IF(DU406&gt;0,WORKDAY(DR406,10),"-")</f>
        <v>-</v>
      </c>
      <c r="DX406" s="41" t="str">
        <f t="shared" ref="DX406:DX411" si="425">IF(DU406&gt;0,WORKDAY(DS406,10),"-")</f>
        <v>-</v>
      </c>
      <c r="DY406" s="14"/>
      <c r="DZ406" s="14"/>
      <c r="EA406" s="41" t="str">
        <f t="shared" ref="EA406:EA411" si="426">IF(DZ406&gt;0,WORKDAY(DW406,10),"-")</f>
        <v>-</v>
      </c>
      <c r="EB406" s="41" t="str">
        <f t="shared" ref="EB406:EB411" si="427">IF(DZ406&gt;0,WORKDAY(DX406,10),"-")</f>
        <v>-</v>
      </c>
      <c r="EC406" s="14"/>
      <c r="ED406" s="14"/>
      <c r="EE406" s="205"/>
      <c r="EF406" s="41" t="str">
        <f t="shared" ref="EF406:EF411" si="428">IF(ED406&gt;0,WORKDAY(EA406,10),"-")</f>
        <v>-</v>
      </c>
      <c r="EG406" s="41" t="str">
        <f t="shared" ref="EG406:EG411" si="429">IF(ED406&gt;0,WORKDAY(EB406,10),"-")</f>
        <v>-</v>
      </c>
      <c r="EH406" s="14"/>
      <c r="EI406" s="14"/>
      <c r="EJ406" s="41" t="str">
        <f t="shared" ref="EJ406:EJ411" si="430">IF(EI406&gt;0,WORKDAY(EF406,10),"-")</f>
        <v>-</v>
      </c>
      <c r="EK406" s="41" t="str">
        <f t="shared" ref="EK406:EK411" si="431">IF(EI406&gt;0,WORKDAY(EG406,10),"-")</f>
        <v>-</v>
      </c>
      <c r="EL406" s="14"/>
      <c r="EM406" s="14"/>
      <c r="EN406" s="205"/>
      <c r="EO406" s="41" t="str">
        <f t="shared" ref="EO406:EO411" si="432">IF(EM406&gt;0,WORKDAY(EJ406,10),"-")</f>
        <v>-</v>
      </c>
      <c r="EP406" s="41" t="str">
        <f t="shared" ref="EP406:EP411" si="433">IF(EM406&gt;0,WORKDAY(EK406,10),"-")</f>
        <v>-</v>
      </c>
      <c r="EQ406" s="14"/>
      <c r="ER406" s="14"/>
      <c r="ES406" s="41" t="str">
        <f t="shared" ref="ES406:ES411" si="434">IF(ER406&gt;0,WORKDAY(EO406,10),"-")</f>
        <v>-</v>
      </c>
      <c r="ET406" s="41" t="str">
        <f t="shared" ref="ET406:ET411" si="435">IF(ER406&gt;0,WORKDAY(EP406,10),"-")</f>
        <v>-</v>
      </c>
      <c r="EU406" s="14"/>
      <c r="EV406" s="14"/>
      <c r="EW406" s="205"/>
      <c r="EX406" s="41" t="str">
        <f t="shared" ref="EX406:EX411" si="436">IF(EV406&gt;0,WORKDAY(ES406,10),"-")</f>
        <v>-</v>
      </c>
      <c r="EY406" s="41" t="str">
        <f t="shared" ref="EY406:EY411" si="437">IF(EV406&gt;0,WORKDAY(ET406,10),"-")</f>
        <v>-</v>
      </c>
      <c r="EZ406" s="14"/>
      <c r="FA406" s="14"/>
      <c r="FB406" s="41" t="str">
        <f t="shared" ref="FB406:FB411" si="438">IF(FA406&gt;0,WORKDAY(EX406,10),"-")</f>
        <v>-</v>
      </c>
      <c r="FC406" s="41" t="str">
        <f t="shared" ref="FC406:FC411" si="439">IF(FA406&gt;0,WORKDAY(EY406,10),"-")</f>
        <v>-</v>
      </c>
      <c r="FD406" s="14"/>
      <c r="FE406" s="14"/>
      <c r="FF406" s="295"/>
      <c r="FG406" s="41">
        <v>43476</v>
      </c>
      <c r="FH406" s="41">
        <f t="shared" ref="FH406:FH411" ca="1" si="440">IF(BK406&gt;0,IF(DH406&gt;0,WORKDAY(DG406,20),IF(CY406&gt;0,WORKDAY(CX406,30),IF(CT406&gt;0,WORKDAY(CS406,40),FG406))),"-")</f>
        <v>44047</v>
      </c>
      <c r="FI406" s="14"/>
      <c r="FJ406" s="14"/>
      <c r="FK406" s="41" t="str">
        <f t="shared" ref="FK406:FK411" si="441">IF(FJ406&gt;0,WORKDAY(FG406,10),"-")</f>
        <v>-</v>
      </c>
      <c r="FL406" s="41" t="str">
        <f t="shared" ref="FL406:FL411" si="442">IF(FJ406&gt;0,WORKDAY(FH406,10),"-")</f>
        <v>-</v>
      </c>
      <c r="FM406" s="14"/>
      <c r="FN406" s="14"/>
      <c r="FO406" s="143"/>
      <c r="FP406" s="41">
        <v>43476</v>
      </c>
      <c r="FQ406" s="41" t="str">
        <f t="shared" ref="FQ406:FQ411" si="443">IF(BT406&gt;0,IF(DQ406&gt;0,WORKDAY(DP406,20),IF(DH406&gt;0,WORKDAY(DG406,30),IF(DC406&gt;0,WORKDAY(DB406,40),FP406))),"-")</f>
        <v>-</v>
      </c>
      <c r="FR406" s="14"/>
      <c r="FS406" s="14"/>
      <c r="FT406" s="41" t="str">
        <f t="shared" ref="FT406:FT411" si="444">IF(FS406&gt;0,WORKDAY(FP406,10),"-")</f>
        <v>-</v>
      </c>
      <c r="FU406" s="41" t="str">
        <f t="shared" ref="FU406:FU411" si="445">IF(FS406&gt;0,WORKDAY(FQ406,10),"-")</f>
        <v>-</v>
      </c>
      <c r="FV406" s="14"/>
      <c r="FW406" s="14"/>
      <c r="FX406" s="143"/>
      <c r="FY406" s="41">
        <v>43476</v>
      </c>
      <c r="FZ406" s="41" t="str">
        <f t="shared" ref="FZ406:FZ411" si="446">IF(CC406&gt;0,IF(DZ406&gt;0,WORKDAY(DY406,20),IF(DQ406&gt;0,WORKDAY(DP406,30),IF(DL406&gt;0,WORKDAY(DK406,40),FY406))),"-")</f>
        <v>-</v>
      </c>
      <c r="GA406" s="14"/>
      <c r="GB406" s="14"/>
      <c r="GC406" s="41" t="str">
        <f t="shared" ref="GC406:GC411" si="447">IF(GB406&gt;0,WORKDAY(FY406,10),"-")</f>
        <v>-</v>
      </c>
      <c r="GD406" s="41" t="str">
        <f t="shared" ref="GD406:GD411" si="448">IF(GB406&gt;0,WORKDAY(FZ406,10),"-")</f>
        <v>-</v>
      </c>
      <c r="GE406" s="14"/>
      <c r="GF406" s="14"/>
      <c r="GG406" s="205"/>
      <c r="GH406" s="41"/>
      <c r="GI406" s="41"/>
      <c r="GJ406" s="14"/>
      <c r="GK406" s="14"/>
      <c r="GL406" s="41" t="str">
        <f t="shared" ref="GL406:GL411" si="449">IF(GK406&gt;0,WORKDAY(GH406,10),"-")</f>
        <v>-</v>
      </c>
      <c r="GM406" s="41" t="str">
        <f t="shared" ref="GM406:GM411" si="450">IF(GK406&gt;0,WORKDAY(GI406,10),"-")</f>
        <v>-</v>
      </c>
      <c r="GN406" s="14"/>
      <c r="GO406" s="14"/>
      <c r="GP406" s="228"/>
      <c r="GQ406" s="295"/>
      <c r="GR406" s="295"/>
      <c r="GS406" s="295"/>
      <c r="GT406" s="295"/>
      <c r="GU406" s="295"/>
      <c r="GV406" s="295"/>
      <c r="GW406" s="295"/>
      <c r="GX406" s="295"/>
      <c r="GY406" s="295"/>
      <c r="GZ406" s="147"/>
      <c r="HA406" s="143">
        <f t="shared" ca="1" si="385"/>
        <v>1</v>
      </c>
      <c r="HB406" s="44">
        <f t="shared" ca="1" si="386"/>
        <v>1.3819095477386936E-3</v>
      </c>
      <c r="HC406" s="44">
        <f t="shared" ca="1" si="382"/>
        <v>2.5125628140703518E-3</v>
      </c>
      <c r="HD406" s="44"/>
      <c r="HE406" s="44"/>
      <c r="HF406" s="44">
        <f t="shared" ca="1" si="383"/>
        <v>4.1666666666666675E-3</v>
      </c>
      <c r="HG406" s="44">
        <f t="shared" ca="1" si="384"/>
        <v>7.575757575757576E-3</v>
      </c>
      <c r="HH406" s="261"/>
      <c r="HI406" s="14" t="str">
        <f t="shared" si="387"/>
        <v>GA</v>
      </c>
      <c r="HJ406" s="41">
        <f t="shared" si="388"/>
        <v>43969</v>
      </c>
      <c r="HK406" s="267" t="str">
        <f t="shared" si="389"/>
        <v>A1</v>
      </c>
      <c r="HL406" s="268" t="str">
        <f t="shared" si="390"/>
        <v>0055-P2-GA1-CPC-TRM-00493</v>
      </c>
      <c r="HM406" s="320">
        <v>1</v>
      </c>
      <c r="HN406"/>
      <c r="HO406" s="351">
        <f t="shared" si="391"/>
        <v>1</v>
      </c>
      <c r="HP406" s="351" t="str">
        <f t="shared" si="392"/>
        <v>не выгружено 00</v>
      </c>
      <c r="HQ406" s="351" t="str">
        <f t="shared" si="393"/>
        <v>выгружено A1</v>
      </c>
      <c r="HR406" s="351">
        <f t="shared" si="394"/>
        <v>1</v>
      </c>
      <c r="HS406" s="351" t="b">
        <f t="shared" si="395"/>
        <v>0</v>
      </c>
      <c r="HT406" s="351" t="str">
        <f t="shared" si="396"/>
        <v>Выпустить в 00</v>
      </c>
      <c r="HU406" s="351" t="str">
        <f t="shared" si="397"/>
        <v>0055-P2-CPC-GA1-TRM-00378</v>
      </c>
      <c r="HV406" s="351">
        <f t="shared" si="398"/>
        <v>43969</v>
      </c>
      <c r="HW406" s="351" t="str">
        <f t="shared" si="399"/>
        <v>0055-P2-CPC-GA1-TRM-00378</v>
      </c>
      <c r="HX406" s="351">
        <f t="shared" si="400"/>
        <v>43991</v>
      </c>
      <c r="HY406" s="364"/>
      <c r="HZ406" s="361" t="str">
        <f t="shared" si="401"/>
        <v>выгружено</v>
      </c>
      <c r="IA406" s="361" t="str">
        <f t="shared" si="402"/>
        <v>A1</v>
      </c>
      <c r="IB406" s="361">
        <f t="shared" si="403"/>
        <v>1</v>
      </c>
      <c r="IC406" s="361">
        <f t="shared" si="404"/>
        <v>1</v>
      </c>
      <c r="ID406" s="351" t="str">
        <f t="shared" si="405"/>
        <v>1</v>
      </c>
      <c r="IE406" s="351" t="s">
        <v>894</v>
      </c>
      <c r="IF406" s="356">
        <v>1</v>
      </c>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row>
    <row r="407" spans="1:287" s="1" customFormat="1" ht="42.75" customHeight="1">
      <c r="A407" s="15"/>
      <c r="B407" s="31" t="s">
        <v>164</v>
      </c>
      <c r="C407" s="31" t="s">
        <v>165</v>
      </c>
      <c r="D407" s="14"/>
      <c r="E407" s="14"/>
      <c r="F407" s="14"/>
      <c r="G407" s="14"/>
      <c r="H407" s="14" t="s">
        <v>723</v>
      </c>
      <c r="I407" s="14" t="s">
        <v>724</v>
      </c>
      <c r="J407" s="14"/>
      <c r="K407" s="14"/>
      <c r="L407" s="14"/>
      <c r="M407" s="14"/>
      <c r="N407" s="14"/>
      <c r="O407" s="14"/>
      <c r="P407" s="14"/>
      <c r="Q407" s="14"/>
      <c r="R407" s="14" t="s">
        <v>215</v>
      </c>
      <c r="S407" s="14" t="s">
        <v>399</v>
      </c>
      <c r="T407" s="14" t="s">
        <v>408</v>
      </c>
      <c r="U407" s="14" t="s">
        <v>166</v>
      </c>
      <c r="V407" s="14"/>
      <c r="W407" s="31"/>
      <c r="X407" s="31"/>
      <c r="Y407" s="31"/>
      <c r="Z407" s="31"/>
      <c r="AA407" s="31"/>
      <c r="AB407" s="31"/>
      <c r="AC407" s="31"/>
      <c r="AD407" s="14"/>
      <c r="AE407" s="31">
        <v>3</v>
      </c>
      <c r="AF407" s="31">
        <v>0</v>
      </c>
      <c r="AG407" s="31" t="s">
        <v>173</v>
      </c>
      <c r="AH407" s="31" t="s">
        <v>164</v>
      </c>
      <c r="AI407" s="31" t="s">
        <v>194</v>
      </c>
      <c r="AJ407" s="14"/>
      <c r="AK407" s="14"/>
      <c r="AL407" s="14" t="s">
        <v>128</v>
      </c>
      <c r="AM407" s="14"/>
      <c r="AN407" s="14" t="s">
        <v>225</v>
      </c>
      <c r="AO407" s="14" t="str">
        <f t="shared" si="406"/>
        <v>0055-CPC-GA1-4.3.0.00.CPC-ATH2.V4-0001</v>
      </c>
      <c r="AP407" s="14" t="str">
        <f t="shared" si="407"/>
        <v>0055-CPC-GA1-4.3.0.00.CPC-ATH2-V4-0001_A1_ER</v>
      </c>
      <c r="AQ407" s="21" t="s">
        <v>305</v>
      </c>
      <c r="AR407" s="21" t="s">
        <v>311</v>
      </c>
      <c r="AS407" s="21"/>
      <c r="AT407" s="21"/>
      <c r="AU407" s="21"/>
      <c r="AV407" s="21"/>
      <c r="AW407" s="21" t="s">
        <v>305</v>
      </c>
      <c r="AX407" s="21" t="s">
        <v>311</v>
      </c>
      <c r="AY407" s="14"/>
      <c r="AZ407" s="14" t="s">
        <v>798</v>
      </c>
      <c r="BA407" s="14" t="s">
        <v>600</v>
      </c>
      <c r="BB407" s="14" t="str">
        <f t="shared" si="331"/>
        <v>A1</v>
      </c>
      <c r="BC407" s="14" t="str">
        <f t="shared" si="381"/>
        <v>IFR</v>
      </c>
      <c r="BD407" s="14" t="str">
        <f t="shared" si="408"/>
        <v>A1</v>
      </c>
      <c r="BE407" s="14"/>
      <c r="BF407" s="14"/>
      <c r="BG407" s="20"/>
      <c r="BH407" s="14"/>
      <c r="BI407" s="14"/>
      <c r="BJ407" s="336">
        <v>44088</v>
      </c>
      <c r="BK407" s="336">
        <f t="shared" ca="1" si="409"/>
        <v>43969</v>
      </c>
      <c r="BL407" s="41">
        <v>43969</v>
      </c>
      <c r="BM407" s="14" t="s">
        <v>796</v>
      </c>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336">
        <f t="shared" si="410"/>
        <v>44116</v>
      </c>
      <c r="CR407" s="336">
        <f t="shared" ca="1" si="411"/>
        <v>43997</v>
      </c>
      <c r="CS407" s="336">
        <v>43991</v>
      </c>
      <c r="CT407" s="325" t="s">
        <v>876</v>
      </c>
      <c r="CU407" s="143">
        <v>1</v>
      </c>
      <c r="CV407" s="41">
        <f t="shared" si="412"/>
        <v>44130</v>
      </c>
      <c r="CW407" s="41">
        <f t="shared" ca="1" si="413"/>
        <v>44011</v>
      </c>
      <c r="CX407" s="41"/>
      <c r="CY407" s="14"/>
      <c r="CZ407" s="41" t="str">
        <f t="shared" si="414"/>
        <v>-</v>
      </c>
      <c r="DA407" s="41" t="str">
        <f t="shared" si="415"/>
        <v>-</v>
      </c>
      <c r="DB407" s="14"/>
      <c r="DC407" s="14"/>
      <c r="DD407" s="143"/>
      <c r="DE407" s="41" t="str">
        <f t="shared" si="416"/>
        <v>-</v>
      </c>
      <c r="DF407" s="41" t="str">
        <f t="shared" si="417"/>
        <v>-</v>
      </c>
      <c r="DG407" s="14"/>
      <c r="DH407" s="14"/>
      <c r="DI407" s="41" t="str">
        <f t="shared" si="418"/>
        <v>-</v>
      </c>
      <c r="DJ407" s="41" t="str">
        <f t="shared" si="419"/>
        <v>-</v>
      </c>
      <c r="DK407" s="14"/>
      <c r="DL407" s="14"/>
      <c r="DM407" s="143"/>
      <c r="DN407" s="41" t="str">
        <f t="shared" si="420"/>
        <v>-</v>
      </c>
      <c r="DO407" s="41" t="str">
        <f t="shared" si="421"/>
        <v>-</v>
      </c>
      <c r="DP407" s="14"/>
      <c r="DQ407" s="14"/>
      <c r="DR407" s="41" t="str">
        <f t="shared" si="422"/>
        <v>-</v>
      </c>
      <c r="DS407" s="41" t="str">
        <f t="shared" si="423"/>
        <v>-</v>
      </c>
      <c r="DT407" s="14"/>
      <c r="DU407" s="14"/>
      <c r="DV407" s="205"/>
      <c r="DW407" s="41" t="str">
        <f t="shared" si="424"/>
        <v>-</v>
      </c>
      <c r="DX407" s="41" t="str">
        <f t="shared" si="425"/>
        <v>-</v>
      </c>
      <c r="DY407" s="14"/>
      <c r="DZ407" s="14"/>
      <c r="EA407" s="41" t="str">
        <f t="shared" si="426"/>
        <v>-</v>
      </c>
      <c r="EB407" s="41" t="str">
        <f t="shared" si="427"/>
        <v>-</v>
      </c>
      <c r="EC407" s="14"/>
      <c r="ED407" s="14"/>
      <c r="EE407" s="205"/>
      <c r="EF407" s="41" t="str">
        <f t="shared" si="428"/>
        <v>-</v>
      </c>
      <c r="EG407" s="41" t="str">
        <f t="shared" si="429"/>
        <v>-</v>
      </c>
      <c r="EH407" s="14"/>
      <c r="EI407" s="14"/>
      <c r="EJ407" s="41" t="str">
        <f t="shared" si="430"/>
        <v>-</v>
      </c>
      <c r="EK407" s="41" t="str">
        <f t="shared" si="431"/>
        <v>-</v>
      </c>
      <c r="EL407" s="14"/>
      <c r="EM407" s="14"/>
      <c r="EN407" s="205"/>
      <c r="EO407" s="41" t="str">
        <f t="shared" si="432"/>
        <v>-</v>
      </c>
      <c r="EP407" s="41" t="str">
        <f t="shared" si="433"/>
        <v>-</v>
      </c>
      <c r="EQ407" s="14"/>
      <c r="ER407" s="14"/>
      <c r="ES407" s="41" t="str">
        <f t="shared" si="434"/>
        <v>-</v>
      </c>
      <c r="ET407" s="41" t="str">
        <f t="shared" si="435"/>
        <v>-</v>
      </c>
      <c r="EU407" s="14"/>
      <c r="EV407" s="14"/>
      <c r="EW407" s="205"/>
      <c r="EX407" s="41" t="str">
        <f t="shared" si="436"/>
        <v>-</v>
      </c>
      <c r="EY407" s="41" t="str">
        <f t="shared" si="437"/>
        <v>-</v>
      </c>
      <c r="EZ407" s="14"/>
      <c r="FA407" s="14"/>
      <c r="FB407" s="41" t="str">
        <f t="shared" si="438"/>
        <v>-</v>
      </c>
      <c r="FC407" s="41" t="str">
        <f t="shared" si="439"/>
        <v>-</v>
      </c>
      <c r="FD407" s="14"/>
      <c r="FE407" s="14"/>
      <c r="FF407" s="295"/>
      <c r="FG407" s="41">
        <v>43476</v>
      </c>
      <c r="FH407" s="41">
        <f t="shared" ca="1" si="440"/>
        <v>44047</v>
      </c>
      <c r="FI407" s="14"/>
      <c r="FJ407" s="14"/>
      <c r="FK407" s="41" t="str">
        <f t="shared" si="441"/>
        <v>-</v>
      </c>
      <c r="FL407" s="41" t="str">
        <f t="shared" si="442"/>
        <v>-</v>
      </c>
      <c r="FM407" s="14"/>
      <c r="FN407" s="14"/>
      <c r="FO407" s="143"/>
      <c r="FP407" s="41">
        <v>43476</v>
      </c>
      <c r="FQ407" s="41" t="str">
        <f t="shared" si="443"/>
        <v>-</v>
      </c>
      <c r="FR407" s="14"/>
      <c r="FS407" s="14"/>
      <c r="FT407" s="41" t="str">
        <f t="shared" si="444"/>
        <v>-</v>
      </c>
      <c r="FU407" s="41" t="str">
        <f t="shared" si="445"/>
        <v>-</v>
      </c>
      <c r="FV407" s="14"/>
      <c r="FW407" s="14"/>
      <c r="FX407" s="143"/>
      <c r="FY407" s="41">
        <v>43476</v>
      </c>
      <c r="FZ407" s="41" t="str">
        <f t="shared" si="446"/>
        <v>-</v>
      </c>
      <c r="GA407" s="14"/>
      <c r="GB407" s="14"/>
      <c r="GC407" s="41" t="str">
        <f t="shared" si="447"/>
        <v>-</v>
      </c>
      <c r="GD407" s="41" t="str">
        <f t="shared" si="448"/>
        <v>-</v>
      </c>
      <c r="GE407" s="14"/>
      <c r="GF407" s="14"/>
      <c r="GG407" s="205"/>
      <c r="GH407" s="41"/>
      <c r="GI407" s="41"/>
      <c r="GJ407" s="14"/>
      <c r="GK407" s="14"/>
      <c r="GL407" s="41" t="str">
        <f t="shared" si="449"/>
        <v>-</v>
      </c>
      <c r="GM407" s="41" t="str">
        <f t="shared" si="450"/>
        <v>-</v>
      </c>
      <c r="GN407" s="14"/>
      <c r="GO407" s="14"/>
      <c r="GP407" s="228"/>
      <c r="GQ407" s="295"/>
      <c r="GR407" s="295"/>
      <c r="GS407" s="295"/>
      <c r="GT407" s="295"/>
      <c r="GU407" s="295"/>
      <c r="GV407" s="295"/>
      <c r="GW407" s="295"/>
      <c r="GX407" s="295"/>
      <c r="GY407" s="295"/>
      <c r="GZ407" s="147"/>
      <c r="HA407" s="143">
        <f t="shared" ca="1" si="385"/>
        <v>1</v>
      </c>
      <c r="HB407" s="44">
        <f t="shared" ca="1" si="386"/>
        <v>1.3819095477386936E-3</v>
      </c>
      <c r="HC407" s="44">
        <f t="shared" ca="1" si="382"/>
        <v>2.5125628140703518E-3</v>
      </c>
      <c r="HD407" s="44"/>
      <c r="HE407" s="44"/>
      <c r="HF407" s="44">
        <f t="shared" ca="1" si="383"/>
        <v>4.1666666666666675E-3</v>
      </c>
      <c r="HG407" s="44">
        <f t="shared" ca="1" si="384"/>
        <v>7.575757575757576E-3</v>
      </c>
      <c r="HH407" s="261"/>
      <c r="HI407" s="14" t="str">
        <f t="shared" si="387"/>
        <v>GA</v>
      </c>
      <c r="HJ407" s="41">
        <f t="shared" si="388"/>
        <v>43969</v>
      </c>
      <c r="HK407" s="267" t="str">
        <f t="shared" si="389"/>
        <v>A1</v>
      </c>
      <c r="HL407" s="268" t="str">
        <f t="shared" si="390"/>
        <v>0055-P2-GA1-CPC-TRM-00493</v>
      </c>
      <c r="HM407" s="320">
        <v>1</v>
      </c>
      <c r="HN407"/>
      <c r="HO407" s="351">
        <f t="shared" si="391"/>
        <v>1</v>
      </c>
      <c r="HP407" s="351" t="str">
        <f t="shared" si="392"/>
        <v>не выгружено 00</v>
      </c>
      <c r="HQ407" s="351" t="str">
        <f t="shared" si="393"/>
        <v>выгружено A1</v>
      </c>
      <c r="HR407" s="351">
        <f t="shared" si="394"/>
        <v>1</v>
      </c>
      <c r="HS407" s="351" t="b">
        <f t="shared" si="395"/>
        <v>0</v>
      </c>
      <c r="HT407" s="351" t="str">
        <f t="shared" si="396"/>
        <v>Выпустить в 00</v>
      </c>
      <c r="HU407" s="351" t="str">
        <f t="shared" si="397"/>
        <v>0055-P2-CPC-GA1-TRM-00378</v>
      </c>
      <c r="HV407" s="351">
        <f t="shared" si="398"/>
        <v>43969</v>
      </c>
      <c r="HW407" s="351" t="str">
        <f t="shared" si="399"/>
        <v>0055-P2-CPC-GA1-TRM-00378</v>
      </c>
      <c r="HX407" s="351">
        <f t="shared" si="400"/>
        <v>43991</v>
      </c>
      <c r="HY407" s="364"/>
      <c r="HZ407" s="361" t="str">
        <f t="shared" si="401"/>
        <v>выгружено</v>
      </c>
      <c r="IA407" s="361" t="str">
        <f t="shared" si="402"/>
        <v>A1</v>
      </c>
      <c r="IB407" s="361">
        <f t="shared" si="403"/>
        <v>1</v>
      </c>
      <c r="IC407" s="361">
        <f t="shared" si="404"/>
        <v>1</v>
      </c>
      <c r="ID407" s="351" t="str">
        <f t="shared" si="405"/>
        <v>1</v>
      </c>
      <c r="IE407" s="351" t="s">
        <v>894</v>
      </c>
      <c r="IF407" s="356">
        <v>1</v>
      </c>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row>
    <row r="408" spans="1:287" s="1" customFormat="1" ht="28.5" customHeight="1">
      <c r="A408" s="15"/>
      <c r="B408" s="31" t="s">
        <v>164</v>
      </c>
      <c r="C408" s="31" t="s">
        <v>165</v>
      </c>
      <c r="D408" s="14"/>
      <c r="E408" s="14"/>
      <c r="F408" s="14"/>
      <c r="G408" s="14"/>
      <c r="H408" s="14" t="s">
        <v>723</v>
      </c>
      <c r="I408" s="14" t="s">
        <v>724</v>
      </c>
      <c r="J408" s="14"/>
      <c r="K408" s="14"/>
      <c r="L408" s="14"/>
      <c r="M408" s="14"/>
      <c r="N408" s="14"/>
      <c r="O408" s="14"/>
      <c r="P408" s="14"/>
      <c r="Q408" s="14"/>
      <c r="R408" s="14" t="s">
        <v>210</v>
      </c>
      <c r="S408" s="14" t="s">
        <v>401</v>
      </c>
      <c r="T408" s="14" t="s">
        <v>400</v>
      </c>
      <c r="U408" s="14" t="s">
        <v>166</v>
      </c>
      <c r="V408" s="14"/>
      <c r="W408" s="31"/>
      <c r="X408" s="31"/>
      <c r="Y408" s="31"/>
      <c r="Z408" s="31"/>
      <c r="AA408" s="31"/>
      <c r="AB408" s="31"/>
      <c r="AC408" s="31"/>
      <c r="AD408" s="14"/>
      <c r="AE408" s="31">
        <v>3</v>
      </c>
      <c r="AF408" s="31">
        <v>0</v>
      </c>
      <c r="AG408" s="31" t="s">
        <v>173</v>
      </c>
      <c r="AH408" s="31" t="s">
        <v>164</v>
      </c>
      <c r="AI408" s="31" t="s">
        <v>194</v>
      </c>
      <c r="AJ408" s="14"/>
      <c r="AK408" s="14"/>
      <c r="AL408" s="14" t="s">
        <v>129</v>
      </c>
      <c r="AM408" s="14"/>
      <c r="AN408" s="14" t="s">
        <v>225</v>
      </c>
      <c r="AO408" s="14" t="str">
        <f t="shared" si="406"/>
        <v>0055-CPC-GA1-4.3.0.00.CPC-PS.V4-0001</v>
      </c>
      <c r="AP408" s="14" t="str">
        <f t="shared" si="407"/>
        <v>0055-CPC-GA1-4.3.0.00.CPC-PS-V4-0001_A1_ER</v>
      </c>
      <c r="AQ408" s="21" t="s">
        <v>306</v>
      </c>
      <c r="AR408" s="21" t="s">
        <v>312</v>
      </c>
      <c r="AS408" s="21"/>
      <c r="AT408" s="21"/>
      <c r="AU408" s="21"/>
      <c r="AV408" s="21"/>
      <c r="AW408" s="21" t="s">
        <v>306</v>
      </c>
      <c r="AX408" s="21" t="s">
        <v>312</v>
      </c>
      <c r="AY408" s="14"/>
      <c r="AZ408" s="14" t="s">
        <v>798</v>
      </c>
      <c r="BA408" s="14" t="s">
        <v>600</v>
      </c>
      <c r="BB408" s="14" t="str">
        <f t="shared" si="331"/>
        <v>A1</v>
      </c>
      <c r="BC408" s="14" t="str">
        <f t="shared" si="381"/>
        <v>IFR</v>
      </c>
      <c r="BD408" s="14" t="str">
        <f t="shared" si="408"/>
        <v>A1</v>
      </c>
      <c r="BE408" s="14"/>
      <c r="BF408" s="14"/>
      <c r="BG408" s="20"/>
      <c r="BH408" s="14"/>
      <c r="BI408" s="14"/>
      <c r="BJ408" s="336">
        <v>44088</v>
      </c>
      <c r="BK408" s="336">
        <f t="shared" ca="1" si="409"/>
        <v>43969</v>
      </c>
      <c r="BL408" s="41">
        <v>43969</v>
      </c>
      <c r="BM408" s="14" t="s">
        <v>796</v>
      </c>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336">
        <f t="shared" si="410"/>
        <v>44116</v>
      </c>
      <c r="CR408" s="336">
        <f t="shared" ca="1" si="411"/>
        <v>43997</v>
      </c>
      <c r="CS408" s="336">
        <v>43991</v>
      </c>
      <c r="CT408" s="325" t="s">
        <v>876</v>
      </c>
      <c r="CU408" s="143">
        <v>1</v>
      </c>
      <c r="CV408" s="41">
        <f t="shared" si="412"/>
        <v>44130</v>
      </c>
      <c r="CW408" s="41">
        <f t="shared" ca="1" si="413"/>
        <v>44011</v>
      </c>
      <c r="CX408" s="14"/>
      <c r="CY408" s="14"/>
      <c r="CZ408" s="41" t="str">
        <f t="shared" si="414"/>
        <v>-</v>
      </c>
      <c r="DA408" s="41" t="str">
        <f t="shared" si="415"/>
        <v>-</v>
      </c>
      <c r="DB408" s="14"/>
      <c r="DC408" s="14"/>
      <c r="DD408" s="143"/>
      <c r="DE408" s="41" t="str">
        <f t="shared" si="416"/>
        <v>-</v>
      </c>
      <c r="DF408" s="41" t="str">
        <f t="shared" si="417"/>
        <v>-</v>
      </c>
      <c r="DG408" s="14"/>
      <c r="DH408" s="14"/>
      <c r="DI408" s="41" t="str">
        <f t="shared" si="418"/>
        <v>-</v>
      </c>
      <c r="DJ408" s="41" t="str">
        <f t="shared" si="419"/>
        <v>-</v>
      </c>
      <c r="DK408" s="14"/>
      <c r="DL408" s="14"/>
      <c r="DM408" s="143"/>
      <c r="DN408" s="41" t="str">
        <f t="shared" si="420"/>
        <v>-</v>
      </c>
      <c r="DO408" s="41" t="str">
        <f t="shared" si="421"/>
        <v>-</v>
      </c>
      <c r="DP408" s="14"/>
      <c r="DQ408" s="14"/>
      <c r="DR408" s="41" t="str">
        <f t="shared" si="422"/>
        <v>-</v>
      </c>
      <c r="DS408" s="41" t="str">
        <f t="shared" si="423"/>
        <v>-</v>
      </c>
      <c r="DT408" s="14"/>
      <c r="DU408" s="14"/>
      <c r="DV408" s="205"/>
      <c r="DW408" s="41" t="str">
        <f t="shared" si="424"/>
        <v>-</v>
      </c>
      <c r="DX408" s="41" t="str">
        <f t="shared" si="425"/>
        <v>-</v>
      </c>
      <c r="DY408" s="14"/>
      <c r="DZ408" s="14"/>
      <c r="EA408" s="41" t="str">
        <f t="shared" si="426"/>
        <v>-</v>
      </c>
      <c r="EB408" s="41" t="str">
        <f t="shared" si="427"/>
        <v>-</v>
      </c>
      <c r="EC408" s="14"/>
      <c r="ED408" s="14"/>
      <c r="EE408" s="205"/>
      <c r="EF408" s="41" t="str">
        <f t="shared" si="428"/>
        <v>-</v>
      </c>
      <c r="EG408" s="41" t="str">
        <f t="shared" si="429"/>
        <v>-</v>
      </c>
      <c r="EH408" s="14"/>
      <c r="EI408" s="14"/>
      <c r="EJ408" s="41" t="str">
        <f t="shared" si="430"/>
        <v>-</v>
      </c>
      <c r="EK408" s="41" t="str">
        <f t="shared" si="431"/>
        <v>-</v>
      </c>
      <c r="EL408" s="14"/>
      <c r="EM408" s="14"/>
      <c r="EN408" s="205"/>
      <c r="EO408" s="41" t="str">
        <f t="shared" si="432"/>
        <v>-</v>
      </c>
      <c r="EP408" s="41" t="str">
        <f t="shared" si="433"/>
        <v>-</v>
      </c>
      <c r="EQ408" s="14"/>
      <c r="ER408" s="14"/>
      <c r="ES408" s="41" t="str">
        <f t="shared" si="434"/>
        <v>-</v>
      </c>
      <c r="ET408" s="41" t="str">
        <f t="shared" si="435"/>
        <v>-</v>
      </c>
      <c r="EU408" s="14"/>
      <c r="EV408" s="14"/>
      <c r="EW408" s="205"/>
      <c r="EX408" s="41" t="str">
        <f t="shared" si="436"/>
        <v>-</v>
      </c>
      <c r="EY408" s="41" t="str">
        <f t="shared" si="437"/>
        <v>-</v>
      </c>
      <c r="EZ408" s="14"/>
      <c r="FA408" s="14"/>
      <c r="FB408" s="41" t="str">
        <f t="shared" si="438"/>
        <v>-</v>
      </c>
      <c r="FC408" s="41" t="str">
        <f t="shared" si="439"/>
        <v>-</v>
      </c>
      <c r="FD408" s="14"/>
      <c r="FE408" s="14"/>
      <c r="FF408" s="295"/>
      <c r="FG408" s="41">
        <v>43476</v>
      </c>
      <c r="FH408" s="41">
        <f t="shared" ca="1" si="440"/>
        <v>44047</v>
      </c>
      <c r="FI408" s="14"/>
      <c r="FJ408" s="14"/>
      <c r="FK408" s="41" t="str">
        <f t="shared" si="441"/>
        <v>-</v>
      </c>
      <c r="FL408" s="41" t="str">
        <f t="shared" si="442"/>
        <v>-</v>
      </c>
      <c r="FM408" s="14"/>
      <c r="FN408" s="14"/>
      <c r="FO408" s="143"/>
      <c r="FP408" s="41">
        <v>43476</v>
      </c>
      <c r="FQ408" s="41" t="str">
        <f t="shared" si="443"/>
        <v>-</v>
      </c>
      <c r="FR408" s="14"/>
      <c r="FS408" s="14"/>
      <c r="FT408" s="41" t="str">
        <f t="shared" si="444"/>
        <v>-</v>
      </c>
      <c r="FU408" s="41" t="str">
        <f t="shared" si="445"/>
        <v>-</v>
      </c>
      <c r="FV408" s="14"/>
      <c r="FW408" s="14"/>
      <c r="FX408" s="143"/>
      <c r="FY408" s="41">
        <v>43476</v>
      </c>
      <c r="FZ408" s="41" t="str">
        <f t="shared" si="446"/>
        <v>-</v>
      </c>
      <c r="GA408" s="14"/>
      <c r="GB408" s="14"/>
      <c r="GC408" s="41" t="str">
        <f t="shared" si="447"/>
        <v>-</v>
      </c>
      <c r="GD408" s="41" t="str">
        <f t="shared" si="448"/>
        <v>-</v>
      </c>
      <c r="GE408" s="14"/>
      <c r="GF408" s="14"/>
      <c r="GG408" s="205"/>
      <c r="GH408" s="41"/>
      <c r="GI408" s="41"/>
      <c r="GJ408" s="14"/>
      <c r="GK408" s="14"/>
      <c r="GL408" s="41" t="str">
        <f t="shared" si="449"/>
        <v>-</v>
      </c>
      <c r="GM408" s="41" t="str">
        <f t="shared" si="450"/>
        <v>-</v>
      </c>
      <c r="GN408" s="14"/>
      <c r="GO408" s="14"/>
      <c r="GP408" s="228"/>
      <c r="GQ408" s="295"/>
      <c r="GR408" s="295"/>
      <c r="GS408" s="295"/>
      <c r="GT408" s="295"/>
      <c r="GU408" s="295"/>
      <c r="GV408" s="295"/>
      <c r="GW408" s="295"/>
      <c r="GX408" s="295"/>
      <c r="GY408" s="295"/>
      <c r="GZ408" s="147"/>
      <c r="HA408" s="143">
        <f t="shared" ca="1" si="385"/>
        <v>1</v>
      </c>
      <c r="HB408" s="44">
        <f t="shared" ca="1" si="386"/>
        <v>1.3819095477386936E-3</v>
      </c>
      <c r="HC408" s="44">
        <f t="shared" ca="1" si="382"/>
        <v>2.5125628140703518E-3</v>
      </c>
      <c r="HD408" s="44"/>
      <c r="HE408" s="44"/>
      <c r="HF408" s="44">
        <f t="shared" ca="1" si="383"/>
        <v>4.1666666666666675E-3</v>
      </c>
      <c r="HG408" s="44">
        <f t="shared" ca="1" si="384"/>
        <v>7.575757575757576E-3</v>
      </c>
      <c r="HH408" s="261"/>
      <c r="HI408" s="14" t="str">
        <f t="shared" si="387"/>
        <v>GA</v>
      </c>
      <c r="HJ408" s="41">
        <f t="shared" si="388"/>
        <v>43969</v>
      </c>
      <c r="HK408" s="267" t="str">
        <f t="shared" si="389"/>
        <v>A1</v>
      </c>
      <c r="HL408" s="268" t="str">
        <f t="shared" si="390"/>
        <v>0055-P2-GA1-CPC-TRM-00493</v>
      </c>
      <c r="HM408" s="320">
        <v>1</v>
      </c>
      <c r="HN408"/>
      <c r="HO408" s="351">
        <f t="shared" si="391"/>
        <v>1</v>
      </c>
      <c r="HP408" s="351" t="str">
        <f t="shared" si="392"/>
        <v>не выгружено 00</v>
      </c>
      <c r="HQ408" s="351" t="str">
        <f t="shared" si="393"/>
        <v>выгружено A1</v>
      </c>
      <c r="HR408" s="351">
        <f t="shared" si="394"/>
        <v>1</v>
      </c>
      <c r="HS408" s="351" t="b">
        <f t="shared" si="395"/>
        <v>0</v>
      </c>
      <c r="HT408" s="351" t="str">
        <f t="shared" si="396"/>
        <v>Выпустить в 00</v>
      </c>
      <c r="HU408" s="351" t="str">
        <f t="shared" si="397"/>
        <v>0055-P2-CPC-GA1-TRM-00378</v>
      </c>
      <c r="HV408" s="351">
        <f t="shared" si="398"/>
        <v>43969</v>
      </c>
      <c r="HW408" s="351" t="str">
        <f t="shared" si="399"/>
        <v>0055-P2-CPC-GA1-TRM-00378</v>
      </c>
      <c r="HX408" s="351">
        <f t="shared" si="400"/>
        <v>43991</v>
      </c>
      <c r="HY408" s="364"/>
      <c r="HZ408" s="361" t="str">
        <f t="shared" si="401"/>
        <v>выгружено</v>
      </c>
      <c r="IA408" s="361" t="str">
        <f t="shared" si="402"/>
        <v>A1</v>
      </c>
      <c r="IB408" s="361">
        <f t="shared" si="403"/>
        <v>1</v>
      </c>
      <c r="IC408" s="361">
        <f t="shared" si="404"/>
        <v>1</v>
      </c>
      <c r="ID408" s="351" t="str">
        <f t="shared" si="405"/>
        <v>1</v>
      </c>
      <c r="IE408" s="351" t="s">
        <v>894</v>
      </c>
      <c r="IF408" s="356">
        <v>1</v>
      </c>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row>
    <row r="409" spans="1:287" s="1" customFormat="1" ht="28.5" customHeight="1">
      <c r="A409" s="15"/>
      <c r="B409" s="31" t="s">
        <v>164</v>
      </c>
      <c r="C409" s="31" t="s">
        <v>165</v>
      </c>
      <c r="D409" s="14"/>
      <c r="E409" s="14"/>
      <c r="F409" s="14"/>
      <c r="G409" s="14"/>
      <c r="H409" s="14" t="s">
        <v>723</v>
      </c>
      <c r="I409" s="14" t="s">
        <v>724</v>
      </c>
      <c r="J409" s="14"/>
      <c r="K409" s="14"/>
      <c r="L409" s="14"/>
      <c r="M409" s="14"/>
      <c r="N409" s="14"/>
      <c r="O409" s="14"/>
      <c r="P409" s="14"/>
      <c r="Q409" s="14"/>
      <c r="R409" s="14" t="s">
        <v>211</v>
      </c>
      <c r="S409" s="14" t="s">
        <v>394</v>
      </c>
      <c r="T409" s="14" t="s">
        <v>407</v>
      </c>
      <c r="U409" s="14" t="s">
        <v>166</v>
      </c>
      <c r="V409" s="14"/>
      <c r="W409" s="31"/>
      <c r="X409" s="31"/>
      <c r="Y409" s="31"/>
      <c r="Z409" s="31"/>
      <c r="AA409" s="31"/>
      <c r="AB409" s="31"/>
      <c r="AC409" s="31"/>
      <c r="AD409" s="14"/>
      <c r="AE409" s="31">
        <v>3</v>
      </c>
      <c r="AF409" s="31">
        <v>0</v>
      </c>
      <c r="AG409" s="31" t="s">
        <v>173</v>
      </c>
      <c r="AH409" s="31" t="s">
        <v>164</v>
      </c>
      <c r="AI409" s="31" t="s">
        <v>194</v>
      </c>
      <c r="AJ409" s="14"/>
      <c r="AK409" s="14"/>
      <c r="AL409" s="14" t="s">
        <v>130</v>
      </c>
      <c r="AM409" s="14"/>
      <c r="AN409" s="14" t="s">
        <v>225</v>
      </c>
      <c r="AO409" s="14" t="str">
        <f t="shared" si="406"/>
        <v>0055-CPC-GA1-4.3.0.00.CPC-ASK1.V4-0001</v>
      </c>
      <c r="AP409" s="14" t="str">
        <f t="shared" si="407"/>
        <v>0055-CPC-GA1-4.3.0.00.CPC-ASK1-V4-0001_A1_ER</v>
      </c>
      <c r="AQ409" s="21" t="s">
        <v>307</v>
      </c>
      <c r="AR409" s="21" t="s">
        <v>642</v>
      </c>
      <c r="AS409" s="21"/>
      <c r="AT409" s="21"/>
      <c r="AU409" s="21"/>
      <c r="AV409" s="21"/>
      <c r="AW409" s="21" t="s">
        <v>307</v>
      </c>
      <c r="AX409" s="21" t="s">
        <v>642</v>
      </c>
      <c r="AY409" s="14"/>
      <c r="AZ409" s="14" t="s">
        <v>798</v>
      </c>
      <c r="BA409" s="14" t="s">
        <v>600</v>
      </c>
      <c r="BB409" s="14" t="str">
        <f t="shared" si="331"/>
        <v>A1</v>
      </c>
      <c r="BC409" s="14" t="str">
        <f t="shared" si="381"/>
        <v>IFR</v>
      </c>
      <c r="BD409" s="14" t="str">
        <f t="shared" si="408"/>
        <v>A1</v>
      </c>
      <c r="BE409" s="14"/>
      <c r="BF409" s="14"/>
      <c r="BG409" s="20"/>
      <c r="BH409" s="14"/>
      <c r="BI409" s="14"/>
      <c r="BJ409" s="336">
        <v>44088</v>
      </c>
      <c r="BK409" s="336">
        <f t="shared" ca="1" si="409"/>
        <v>43969</v>
      </c>
      <c r="BL409" s="41">
        <v>43969</v>
      </c>
      <c r="BM409" s="14" t="s">
        <v>796</v>
      </c>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336">
        <f t="shared" si="410"/>
        <v>44116</v>
      </c>
      <c r="CR409" s="336">
        <f t="shared" ca="1" si="411"/>
        <v>43997</v>
      </c>
      <c r="CS409" s="336">
        <v>43991</v>
      </c>
      <c r="CT409" s="325" t="s">
        <v>876</v>
      </c>
      <c r="CU409" s="143">
        <v>1</v>
      </c>
      <c r="CV409" s="41">
        <f t="shared" si="412"/>
        <v>44130</v>
      </c>
      <c r="CW409" s="41">
        <f t="shared" ca="1" si="413"/>
        <v>44011</v>
      </c>
      <c r="CX409" s="14"/>
      <c r="CY409" s="14"/>
      <c r="CZ409" s="41" t="str">
        <f t="shared" si="414"/>
        <v>-</v>
      </c>
      <c r="DA409" s="41" t="str">
        <f t="shared" si="415"/>
        <v>-</v>
      </c>
      <c r="DB409" s="14"/>
      <c r="DC409" s="14"/>
      <c r="DD409" s="143"/>
      <c r="DE409" s="41" t="str">
        <f t="shared" si="416"/>
        <v>-</v>
      </c>
      <c r="DF409" s="41" t="str">
        <f t="shared" si="417"/>
        <v>-</v>
      </c>
      <c r="DG409" s="14"/>
      <c r="DH409" s="14"/>
      <c r="DI409" s="41" t="str">
        <f t="shared" si="418"/>
        <v>-</v>
      </c>
      <c r="DJ409" s="41" t="str">
        <f t="shared" si="419"/>
        <v>-</v>
      </c>
      <c r="DK409" s="14"/>
      <c r="DL409" s="14"/>
      <c r="DM409" s="143"/>
      <c r="DN409" s="41" t="str">
        <f t="shared" si="420"/>
        <v>-</v>
      </c>
      <c r="DO409" s="41" t="str">
        <f t="shared" si="421"/>
        <v>-</v>
      </c>
      <c r="DP409" s="14"/>
      <c r="DQ409" s="14"/>
      <c r="DR409" s="41" t="str">
        <f t="shared" si="422"/>
        <v>-</v>
      </c>
      <c r="DS409" s="41" t="str">
        <f t="shared" si="423"/>
        <v>-</v>
      </c>
      <c r="DT409" s="14"/>
      <c r="DU409" s="14"/>
      <c r="DV409" s="205"/>
      <c r="DW409" s="41" t="str">
        <f t="shared" si="424"/>
        <v>-</v>
      </c>
      <c r="DX409" s="41" t="str">
        <f t="shared" si="425"/>
        <v>-</v>
      </c>
      <c r="DY409" s="14"/>
      <c r="DZ409" s="14"/>
      <c r="EA409" s="41" t="str">
        <f t="shared" si="426"/>
        <v>-</v>
      </c>
      <c r="EB409" s="41" t="str">
        <f t="shared" si="427"/>
        <v>-</v>
      </c>
      <c r="EC409" s="14"/>
      <c r="ED409" s="14"/>
      <c r="EE409" s="205"/>
      <c r="EF409" s="41" t="str">
        <f t="shared" si="428"/>
        <v>-</v>
      </c>
      <c r="EG409" s="41" t="str">
        <f t="shared" si="429"/>
        <v>-</v>
      </c>
      <c r="EH409" s="14"/>
      <c r="EI409" s="14"/>
      <c r="EJ409" s="41" t="str">
        <f t="shared" si="430"/>
        <v>-</v>
      </c>
      <c r="EK409" s="41" t="str">
        <f t="shared" si="431"/>
        <v>-</v>
      </c>
      <c r="EL409" s="14"/>
      <c r="EM409" s="14"/>
      <c r="EN409" s="205"/>
      <c r="EO409" s="41" t="str">
        <f t="shared" si="432"/>
        <v>-</v>
      </c>
      <c r="EP409" s="41" t="str">
        <f t="shared" si="433"/>
        <v>-</v>
      </c>
      <c r="EQ409" s="14"/>
      <c r="ER409" s="14"/>
      <c r="ES409" s="41" t="str">
        <f t="shared" si="434"/>
        <v>-</v>
      </c>
      <c r="ET409" s="41" t="str">
        <f t="shared" si="435"/>
        <v>-</v>
      </c>
      <c r="EU409" s="14"/>
      <c r="EV409" s="14"/>
      <c r="EW409" s="205"/>
      <c r="EX409" s="41" t="str">
        <f t="shared" si="436"/>
        <v>-</v>
      </c>
      <c r="EY409" s="41" t="str">
        <f t="shared" si="437"/>
        <v>-</v>
      </c>
      <c r="EZ409" s="14"/>
      <c r="FA409" s="14"/>
      <c r="FB409" s="41" t="str">
        <f t="shared" si="438"/>
        <v>-</v>
      </c>
      <c r="FC409" s="41" t="str">
        <f t="shared" si="439"/>
        <v>-</v>
      </c>
      <c r="FD409" s="14"/>
      <c r="FE409" s="14"/>
      <c r="FF409" s="295"/>
      <c r="FG409" s="41">
        <v>43476</v>
      </c>
      <c r="FH409" s="41">
        <f t="shared" ca="1" si="440"/>
        <v>44047</v>
      </c>
      <c r="FI409" s="14"/>
      <c r="FJ409" s="14"/>
      <c r="FK409" s="41" t="str">
        <f t="shared" si="441"/>
        <v>-</v>
      </c>
      <c r="FL409" s="41" t="str">
        <f t="shared" si="442"/>
        <v>-</v>
      </c>
      <c r="FM409" s="14"/>
      <c r="FN409" s="14"/>
      <c r="FO409" s="143"/>
      <c r="FP409" s="41">
        <v>43476</v>
      </c>
      <c r="FQ409" s="41" t="str">
        <f t="shared" si="443"/>
        <v>-</v>
      </c>
      <c r="FR409" s="14"/>
      <c r="FS409" s="14"/>
      <c r="FT409" s="41" t="str">
        <f t="shared" si="444"/>
        <v>-</v>
      </c>
      <c r="FU409" s="41" t="str">
        <f t="shared" si="445"/>
        <v>-</v>
      </c>
      <c r="FV409" s="14"/>
      <c r="FW409" s="14"/>
      <c r="FX409" s="205"/>
      <c r="FY409" s="41">
        <v>43476</v>
      </c>
      <c r="FZ409" s="41" t="str">
        <f t="shared" si="446"/>
        <v>-</v>
      </c>
      <c r="GA409" s="14"/>
      <c r="GB409" s="14"/>
      <c r="GC409" s="41" t="str">
        <f t="shared" si="447"/>
        <v>-</v>
      </c>
      <c r="GD409" s="41" t="str">
        <f t="shared" si="448"/>
        <v>-</v>
      </c>
      <c r="GE409" s="14"/>
      <c r="GF409" s="14"/>
      <c r="GG409" s="205"/>
      <c r="GH409" s="41"/>
      <c r="GI409" s="41"/>
      <c r="GJ409" s="14"/>
      <c r="GK409" s="14"/>
      <c r="GL409" s="41" t="str">
        <f t="shared" si="449"/>
        <v>-</v>
      </c>
      <c r="GM409" s="41" t="str">
        <f t="shared" si="450"/>
        <v>-</v>
      </c>
      <c r="GN409" s="14"/>
      <c r="GO409" s="14"/>
      <c r="GP409" s="228"/>
      <c r="GQ409" s="295"/>
      <c r="GR409" s="295"/>
      <c r="GS409" s="295"/>
      <c r="GT409" s="295"/>
      <c r="GU409" s="295"/>
      <c r="GV409" s="295"/>
      <c r="GW409" s="295"/>
      <c r="GX409" s="295"/>
      <c r="GY409" s="295"/>
      <c r="GZ409" s="147"/>
      <c r="HA409" s="143">
        <f t="shared" ca="1" si="385"/>
        <v>1</v>
      </c>
      <c r="HB409" s="44">
        <f t="shared" ca="1" si="386"/>
        <v>1.3819095477386936E-3</v>
      </c>
      <c r="HC409" s="44">
        <f t="shared" ca="1" si="382"/>
        <v>2.5125628140703518E-3</v>
      </c>
      <c r="HD409" s="44"/>
      <c r="HE409" s="44"/>
      <c r="HF409" s="44">
        <f t="shared" ca="1" si="383"/>
        <v>4.1666666666666675E-3</v>
      </c>
      <c r="HG409" s="44">
        <f t="shared" ca="1" si="384"/>
        <v>7.575757575757576E-3</v>
      </c>
      <c r="HH409" s="261"/>
      <c r="HI409" s="14" t="str">
        <f t="shared" si="387"/>
        <v>GA</v>
      </c>
      <c r="HJ409" s="41">
        <f t="shared" si="388"/>
        <v>43969</v>
      </c>
      <c r="HK409" s="267" t="str">
        <f t="shared" si="389"/>
        <v>A1</v>
      </c>
      <c r="HL409" s="268" t="str">
        <f t="shared" si="390"/>
        <v>0055-P2-GA1-CPC-TRM-00493</v>
      </c>
      <c r="HM409" s="320">
        <v>1</v>
      </c>
      <c r="HN409"/>
      <c r="HO409" s="351">
        <f t="shared" si="391"/>
        <v>1</v>
      </c>
      <c r="HP409" s="351" t="str">
        <f t="shared" si="392"/>
        <v>не выгружено 00</v>
      </c>
      <c r="HQ409" s="351" t="str">
        <f t="shared" si="393"/>
        <v>выгружено A1</v>
      </c>
      <c r="HR409" s="351">
        <f t="shared" si="394"/>
        <v>1</v>
      </c>
      <c r="HS409" s="351" t="b">
        <f t="shared" si="395"/>
        <v>0</v>
      </c>
      <c r="HT409" s="351" t="str">
        <f t="shared" si="396"/>
        <v>Выпустить в 00</v>
      </c>
      <c r="HU409" s="351" t="str">
        <f t="shared" si="397"/>
        <v>0055-P2-CPC-GA1-TRM-00378</v>
      </c>
      <c r="HV409" s="351">
        <f t="shared" si="398"/>
        <v>43969</v>
      </c>
      <c r="HW409" s="351" t="str">
        <f t="shared" si="399"/>
        <v>0055-P2-CPC-GA1-TRM-00378</v>
      </c>
      <c r="HX409" s="351">
        <f t="shared" si="400"/>
        <v>43991</v>
      </c>
      <c r="HY409" s="364"/>
      <c r="HZ409" s="361" t="str">
        <f t="shared" si="401"/>
        <v>выгружено</v>
      </c>
      <c r="IA409" s="361" t="str">
        <f t="shared" si="402"/>
        <v>A1</v>
      </c>
      <c r="IB409" s="361">
        <f t="shared" si="403"/>
        <v>1</v>
      </c>
      <c r="IC409" s="361">
        <f t="shared" si="404"/>
        <v>1</v>
      </c>
      <c r="ID409" s="351" t="str">
        <f t="shared" si="405"/>
        <v>1</v>
      </c>
      <c r="IE409" s="351" t="s">
        <v>894</v>
      </c>
      <c r="IF409" s="356">
        <v>1</v>
      </c>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row>
    <row r="410" spans="1:287" s="1" customFormat="1" ht="28.5" customHeight="1">
      <c r="A410" s="15"/>
      <c r="B410" s="31" t="s">
        <v>164</v>
      </c>
      <c r="C410" s="31" t="s">
        <v>165</v>
      </c>
      <c r="D410" s="14"/>
      <c r="E410" s="14"/>
      <c r="F410" s="14"/>
      <c r="G410" s="14"/>
      <c r="H410" s="14" t="s">
        <v>723</v>
      </c>
      <c r="I410" s="14" t="s">
        <v>724</v>
      </c>
      <c r="J410" s="14"/>
      <c r="K410" s="14"/>
      <c r="L410" s="14"/>
      <c r="M410" s="14"/>
      <c r="N410" s="14"/>
      <c r="O410" s="14"/>
      <c r="P410" s="14"/>
      <c r="Q410" s="14"/>
      <c r="R410" s="14" t="s">
        <v>213</v>
      </c>
      <c r="S410" s="14" t="s">
        <v>402</v>
      </c>
      <c r="T410" s="14" t="s">
        <v>405</v>
      </c>
      <c r="U410" s="14" t="s">
        <v>166</v>
      </c>
      <c r="V410" s="14"/>
      <c r="W410" s="31"/>
      <c r="X410" s="31"/>
      <c r="Y410" s="31"/>
      <c r="Z410" s="31"/>
      <c r="AA410" s="31"/>
      <c r="AB410" s="31"/>
      <c r="AC410" s="31"/>
      <c r="AD410" s="14"/>
      <c r="AE410" s="31">
        <v>3</v>
      </c>
      <c r="AF410" s="31">
        <v>0</v>
      </c>
      <c r="AG410" s="31" t="s">
        <v>173</v>
      </c>
      <c r="AH410" s="31" t="s">
        <v>164</v>
      </c>
      <c r="AI410" s="31" t="s">
        <v>194</v>
      </c>
      <c r="AJ410" s="14"/>
      <c r="AK410" s="14"/>
      <c r="AL410" s="14" t="s">
        <v>131</v>
      </c>
      <c r="AM410" s="14"/>
      <c r="AN410" s="14" t="s">
        <v>225</v>
      </c>
      <c r="AO410" s="14" t="str">
        <f t="shared" si="406"/>
        <v>0055-CPC-GA1-4.3.0.00.CPC-ASK2.V4-0001</v>
      </c>
      <c r="AP410" s="14" t="str">
        <f t="shared" si="407"/>
        <v>0055-CPC-GA1-4.3.0.00.CPC-ASK2-V4-0001_A1_ER</v>
      </c>
      <c r="AQ410" s="21" t="s">
        <v>308</v>
      </c>
      <c r="AR410" s="21" t="s">
        <v>313</v>
      </c>
      <c r="AS410" s="21"/>
      <c r="AT410" s="21"/>
      <c r="AU410" s="21"/>
      <c r="AV410" s="21"/>
      <c r="AW410" s="21" t="s">
        <v>308</v>
      </c>
      <c r="AX410" s="21" t="s">
        <v>313</v>
      </c>
      <c r="AY410" s="14"/>
      <c r="AZ410" s="14" t="s">
        <v>798</v>
      </c>
      <c r="BA410" s="14" t="s">
        <v>600</v>
      </c>
      <c r="BB410" s="14" t="str">
        <f t="shared" si="331"/>
        <v>A1</v>
      </c>
      <c r="BC410" s="14" t="str">
        <f t="shared" si="381"/>
        <v>IFR</v>
      </c>
      <c r="BD410" s="14" t="str">
        <f t="shared" si="408"/>
        <v>A1</v>
      </c>
      <c r="BE410" s="14"/>
      <c r="BF410" s="14"/>
      <c r="BG410" s="20"/>
      <c r="BH410" s="14"/>
      <c r="BI410" s="14"/>
      <c r="BJ410" s="336">
        <v>44088</v>
      </c>
      <c r="BK410" s="336">
        <f t="shared" ca="1" si="409"/>
        <v>43969</v>
      </c>
      <c r="BL410" s="41">
        <v>43969</v>
      </c>
      <c r="BM410" s="14" t="s">
        <v>796</v>
      </c>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336">
        <f t="shared" si="410"/>
        <v>44116</v>
      </c>
      <c r="CR410" s="336">
        <f t="shared" ca="1" si="411"/>
        <v>43997</v>
      </c>
      <c r="CS410" s="336">
        <v>43991</v>
      </c>
      <c r="CT410" s="325" t="s">
        <v>876</v>
      </c>
      <c r="CU410" s="143">
        <v>1</v>
      </c>
      <c r="CV410" s="41">
        <f t="shared" si="412"/>
        <v>44130</v>
      </c>
      <c r="CW410" s="41">
        <f t="shared" ca="1" si="413"/>
        <v>44011</v>
      </c>
      <c r="CX410" s="14"/>
      <c r="CY410" s="14"/>
      <c r="CZ410" s="41" t="str">
        <f t="shared" si="414"/>
        <v>-</v>
      </c>
      <c r="DA410" s="41" t="str">
        <f t="shared" si="415"/>
        <v>-</v>
      </c>
      <c r="DB410" s="41"/>
      <c r="DC410" s="14"/>
      <c r="DD410" s="143"/>
      <c r="DE410" s="41" t="str">
        <f t="shared" si="416"/>
        <v>-</v>
      </c>
      <c r="DF410" s="41" t="str">
        <f t="shared" si="417"/>
        <v>-</v>
      </c>
      <c r="DG410" s="14"/>
      <c r="DH410" s="14"/>
      <c r="DI410" s="41" t="str">
        <f t="shared" si="418"/>
        <v>-</v>
      </c>
      <c r="DJ410" s="41" t="str">
        <f t="shared" si="419"/>
        <v>-</v>
      </c>
      <c r="DK410" s="14"/>
      <c r="DL410" s="14"/>
      <c r="DM410" s="143"/>
      <c r="DN410" s="41" t="str">
        <f t="shared" si="420"/>
        <v>-</v>
      </c>
      <c r="DO410" s="41" t="str">
        <f t="shared" si="421"/>
        <v>-</v>
      </c>
      <c r="DP410" s="14"/>
      <c r="DQ410" s="14"/>
      <c r="DR410" s="41" t="str">
        <f t="shared" si="422"/>
        <v>-</v>
      </c>
      <c r="DS410" s="41" t="str">
        <f t="shared" si="423"/>
        <v>-</v>
      </c>
      <c r="DT410" s="14"/>
      <c r="DU410" s="14"/>
      <c r="DV410" s="205"/>
      <c r="DW410" s="41" t="str">
        <f t="shared" si="424"/>
        <v>-</v>
      </c>
      <c r="DX410" s="41" t="str">
        <f t="shared" si="425"/>
        <v>-</v>
      </c>
      <c r="DY410" s="14"/>
      <c r="DZ410" s="14"/>
      <c r="EA410" s="41" t="str">
        <f t="shared" si="426"/>
        <v>-</v>
      </c>
      <c r="EB410" s="41" t="str">
        <f t="shared" si="427"/>
        <v>-</v>
      </c>
      <c r="EC410" s="14"/>
      <c r="ED410" s="14"/>
      <c r="EE410" s="205"/>
      <c r="EF410" s="41" t="str">
        <f t="shared" si="428"/>
        <v>-</v>
      </c>
      <c r="EG410" s="41" t="str">
        <f t="shared" si="429"/>
        <v>-</v>
      </c>
      <c r="EH410" s="14"/>
      <c r="EI410" s="14"/>
      <c r="EJ410" s="41" t="str">
        <f t="shared" si="430"/>
        <v>-</v>
      </c>
      <c r="EK410" s="41" t="str">
        <f t="shared" si="431"/>
        <v>-</v>
      </c>
      <c r="EL410" s="14"/>
      <c r="EM410" s="14"/>
      <c r="EN410" s="205"/>
      <c r="EO410" s="41" t="str">
        <f t="shared" si="432"/>
        <v>-</v>
      </c>
      <c r="EP410" s="41" t="str">
        <f t="shared" si="433"/>
        <v>-</v>
      </c>
      <c r="EQ410" s="14"/>
      <c r="ER410" s="14"/>
      <c r="ES410" s="41" t="str">
        <f t="shared" si="434"/>
        <v>-</v>
      </c>
      <c r="ET410" s="41" t="str">
        <f t="shared" si="435"/>
        <v>-</v>
      </c>
      <c r="EU410" s="14"/>
      <c r="EV410" s="14"/>
      <c r="EW410" s="205"/>
      <c r="EX410" s="41" t="str">
        <f t="shared" si="436"/>
        <v>-</v>
      </c>
      <c r="EY410" s="41" t="str">
        <f t="shared" si="437"/>
        <v>-</v>
      </c>
      <c r="EZ410" s="14"/>
      <c r="FA410" s="14"/>
      <c r="FB410" s="41" t="str">
        <f t="shared" si="438"/>
        <v>-</v>
      </c>
      <c r="FC410" s="41" t="str">
        <f t="shared" si="439"/>
        <v>-</v>
      </c>
      <c r="FD410" s="14"/>
      <c r="FE410" s="14"/>
      <c r="FF410" s="295"/>
      <c r="FG410" s="41">
        <v>43476</v>
      </c>
      <c r="FH410" s="41">
        <f t="shared" ca="1" si="440"/>
        <v>44047</v>
      </c>
      <c r="FI410" s="14"/>
      <c r="FJ410" s="14"/>
      <c r="FK410" s="41" t="str">
        <f t="shared" si="441"/>
        <v>-</v>
      </c>
      <c r="FL410" s="41" t="str">
        <f t="shared" si="442"/>
        <v>-</v>
      </c>
      <c r="FM410" s="14"/>
      <c r="FN410" s="14"/>
      <c r="FO410" s="143"/>
      <c r="FP410" s="41">
        <v>43476</v>
      </c>
      <c r="FQ410" s="41" t="str">
        <f t="shared" si="443"/>
        <v>-</v>
      </c>
      <c r="FR410" s="14"/>
      <c r="FS410" s="14"/>
      <c r="FT410" s="41" t="str">
        <f t="shared" si="444"/>
        <v>-</v>
      </c>
      <c r="FU410" s="41" t="str">
        <f t="shared" si="445"/>
        <v>-</v>
      </c>
      <c r="FV410" s="14"/>
      <c r="FW410" s="14"/>
      <c r="FX410" s="205"/>
      <c r="FY410" s="41">
        <v>43476</v>
      </c>
      <c r="FZ410" s="41" t="str">
        <f t="shared" si="446"/>
        <v>-</v>
      </c>
      <c r="GA410" s="14"/>
      <c r="GB410" s="14"/>
      <c r="GC410" s="41" t="str">
        <f t="shared" si="447"/>
        <v>-</v>
      </c>
      <c r="GD410" s="41" t="str">
        <f t="shared" si="448"/>
        <v>-</v>
      </c>
      <c r="GE410" s="14"/>
      <c r="GF410" s="14"/>
      <c r="GG410" s="205"/>
      <c r="GH410" s="41"/>
      <c r="GI410" s="41"/>
      <c r="GJ410" s="14"/>
      <c r="GK410" s="14"/>
      <c r="GL410" s="41" t="str">
        <f t="shared" si="449"/>
        <v>-</v>
      </c>
      <c r="GM410" s="41" t="str">
        <f t="shared" si="450"/>
        <v>-</v>
      </c>
      <c r="GN410" s="14"/>
      <c r="GO410" s="14"/>
      <c r="GP410" s="228"/>
      <c r="GQ410" s="295"/>
      <c r="GR410" s="295"/>
      <c r="GS410" s="295"/>
      <c r="GT410" s="295"/>
      <c r="GU410" s="295"/>
      <c r="GV410" s="295"/>
      <c r="GW410" s="295"/>
      <c r="GX410" s="295"/>
      <c r="GY410" s="295"/>
      <c r="GZ410" s="147"/>
      <c r="HA410" s="143">
        <f t="shared" ca="1" si="385"/>
        <v>1</v>
      </c>
      <c r="HB410" s="44">
        <f t="shared" ca="1" si="386"/>
        <v>1.3819095477386936E-3</v>
      </c>
      <c r="HC410" s="44">
        <f t="shared" ca="1" si="382"/>
        <v>2.5125628140703518E-3</v>
      </c>
      <c r="HD410" s="44"/>
      <c r="HE410" s="44"/>
      <c r="HF410" s="44">
        <f t="shared" ca="1" si="383"/>
        <v>4.1666666666666675E-3</v>
      </c>
      <c r="HG410" s="44">
        <f t="shared" ca="1" si="384"/>
        <v>7.575757575757576E-3</v>
      </c>
      <c r="HH410" s="261"/>
      <c r="HI410" s="14" t="str">
        <f t="shared" si="387"/>
        <v>GA</v>
      </c>
      <c r="HJ410" s="41">
        <f t="shared" si="388"/>
        <v>43969</v>
      </c>
      <c r="HK410" s="267" t="str">
        <f t="shared" si="389"/>
        <v>A1</v>
      </c>
      <c r="HL410" s="268" t="str">
        <f t="shared" si="390"/>
        <v>0055-P2-GA1-CPC-TRM-00493</v>
      </c>
      <c r="HM410" s="320">
        <v>1</v>
      </c>
      <c r="HN410"/>
      <c r="HO410" s="351">
        <f t="shared" si="391"/>
        <v>1</v>
      </c>
      <c r="HP410" s="351" t="str">
        <f t="shared" si="392"/>
        <v>не выгружено 00</v>
      </c>
      <c r="HQ410" s="351" t="str">
        <f t="shared" si="393"/>
        <v>выгружено A1</v>
      </c>
      <c r="HR410" s="351">
        <f t="shared" si="394"/>
        <v>1</v>
      </c>
      <c r="HS410" s="351" t="b">
        <f t="shared" si="395"/>
        <v>0</v>
      </c>
      <c r="HT410" s="351" t="str">
        <f t="shared" si="396"/>
        <v>Выпустить в 00</v>
      </c>
      <c r="HU410" s="351" t="str">
        <f t="shared" si="397"/>
        <v>0055-P2-CPC-GA1-TRM-00378</v>
      </c>
      <c r="HV410" s="351">
        <f t="shared" si="398"/>
        <v>43969</v>
      </c>
      <c r="HW410" s="351" t="str">
        <f t="shared" si="399"/>
        <v>0055-P2-CPC-GA1-TRM-00378</v>
      </c>
      <c r="HX410" s="351">
        <f t="shared" si="400"/>
        <v>43991</v>
      </c>
      <c r="HY410" s="364"/>
      <c r="HZ410" s="361" t="str">
        <f t="shared" si="401"/>
        <v>выгружено</v>
      </c>
      <c r="IA410" s="361" t="str">
        <f t="shared" si="402"/>
        <v>A1</v>
      </c>
      <c r="IB410" s="361">
        <f t="shared" si="403"/>
        <v>1</v>
      </c>
      <c r="IC410" s="361">
        <f t="shared" si="404"/>
        <v>1</v>
      </c>
      <c r="ID410" s="351" t="str">
        <f t="shared" si="405"/>
        <v>1</v>
      </c>
      <c r="IE410" s="351" t="s">
        <v>894</v>
      </c>
      <c r="IF410" s="356">
        <v>1</v>
      </c>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row>
    <row r="411" spans="1:287" s="1" customFormat="1" ht="42.75" customHeight="1">
      <c r="A411" s="15"/>
      <c r="B411" s="31" t="s">
        <v>164</v>
      </c>
      <c r="C411" s="31" t="s">
        <v>165</v>
      </c>
      <c r="D411" s="14"/>
      <c r="E411" s="14"/>
      <c r="F411" s="14"/>
      <c r="G411" s="14"/>
      <c r="H411" s="14" t="s">
        <v>723</v>
      </c>
      <c r="I411" s="14" t="s">
        <v>724</v>
      </c>
      <c r="J411" s="14"/>
      <c r="K411" s="14"/>
      <c r="L411" s="14"/>
      <c r="M411" s="14"/>
      <c r="N411" s="14"/>
      <c r="O411" s="14"/>
      <c r="P411" s="14"/>
      <c r="Q411" s="14"/>
      <c r="R411" s="14" t="s">
        <v>214</v>
      </c>
      <c r="S411" s="14" t="s">
        <v>403</v>
      </c>
      <c r="T411" s="14" t="s">
        <v>404</v>
      </c>
      <c r="U411" s="14" t="s">
        <v>166</v>
      </c>
      <c r="V411" s="14"/>
      <c r="W411" s="31"/>
      <c r="X411" s="31"/>
      <c r="Y411" s="31"/>
      <c r="Z411" s="31"/>
      <c r="AA411" s="31"/>
      <c r="AB411" s="31"/>
      <c r="AC411" s="31"/>
      <c r="AD411" s="14"/>
      <c r="AE411" s="31">
        <v>3</v>
      </c>
      <c r="AF411" s="31">
        <v>0</v>
      </c>
      <c r="AG411" s="31" t="s">
        <v>173</v>
      </c>
      <c r="AH411" s="31" t="s">
        <v>164</v>
      </c>
      <c r="AI411" s="31" t="s">
        <v>194</v>
      </c>
      <c r="AJ411" s="14"/>
      <c r="AK411" s="14"/>
      <c r="AL411" s="14" t="s">
        <v>132</v>
      </c>
      <c r="AM411" s="14"/>
      <c r="AN411" s="14" t="s">
        <v>225</v>
      </c>
      <c r="AO411" s="14" t="str">
        <f t="shared" si="406"/>
        <v>0055-CPC-GA1-4.3.0.00.CPC-ATH4.V4-0001</v>
      </c>
      <c r="AP411" s="14" t="str">
        <f t="shared" si="407"/>
        <v>0055-CPC-GA1-4.3.0.00.CPC-ATH4-V4-0001_00_ER</v>
      </c>
      <c r="AQ411" s="21" t="s">
        <v>309</v>
      </c>
      <c r="AR411" s="21" t="s">
        <v>314</v>
      </c>
      <c r="AS411" s="21"/>
      <c r="AT411" s="21"/>
      <c r="AU411" s="21"/>
      <c r="AV411" s="21"/>
      <c r="AW411" s="21" t="s">
        <v>309</v>
      </c>
      <c r="AX411" s="21" t="s">
        <v>314</v>
      </c>
      <c r="AY411" s="14"/>
      <c r="AZ411" s="14" t="s">
        <v>798</v>
      </c>
      <c r="BA411" s="14" t="s">
        <v>600</v>
      </c>
      <c r="BB411" s="14" t="str">
        <f t="shared" si="331"/>
        <v>00</v>
      </c>
      <c r="BC411" s="14" t="str">
        <f t="shared" si="381"/>
        <v>IFU</v>
      </c>
      <c r="BD411" s="14" t="str">
        <f t="shared" si="408"/>
        <v>00</v>
      </c>
      <c r="BE411" s="14"/>
      <c r="BF411" s="14"/>
      <c r="BG411" s="20"/>
      <c r="BH411" s="14"/>
      <c r="BI411" s="14"/>
      <c r="BJ411" s="336">
        <v>44088</v>
      </c>
      <c r="BK411" s="336">
        <f t="shared" ca="1" si="409"/>
        <v>43875</v>
      </c>
      <c r="BL411" s="41">
        <v>43875</v>
      </c>
      <c r="BM411" s="14" t="s">
        <v>771</v>
      </c>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336">
        <f t="shared" si="410"/>
        <v>44116</v>
      </c>
      <c r="CR411" s="336">
        <f t="shared" ca="1" si="411"/>
        <v>43903</v>
      </c>
      <c r="CS411" s="336">
        <v>43986</v>
      </c>
      <c r="CT411" s="325" t="s">
        <v>901</v>
      </c>
      <c r="CU411" s="143">
        <v>1</v>
      </c>
      <c r="CV411" s="41">
        <f t="shared" si="412"/>
        <v>44130</v>
      </c>
      <c r="CW411" s="41">
        <f t="shared" ca="1" si="413"/>
        <v>43917</v>
      </c>
      <c r="CX411" s="14"/>
      <c r="CY411" s="14"/>
      <c r="CZ411" s="41" t="str">
        <f t="shared" si="414"/>
        <v>-</v>
      </c>
      <c r="DA411" s="41" t="str">
        <f t="shared" si="415"/>
        <v>-</v>
      </c>
      <c r="DB411" s="41"/>
      <c r="DC411" s="14"/>
      <c r="DD411" s="143"/>
      <c r="DE411" s="41" t="str">
        <f t="shared" si="416"/>
        <v>-</v>
      </c>
      <c r="DF411" s="41" t="str">
        <f t="shared" si="417"/>
        <v>-</v>
      </c>
      <c r="DG411" s="41"/>
      <c r="DH411" s="14"/>
      <c r="DI411" s="41" t="str">
        <f t="shared" si="418"/>
        <v>-</v>
      </c>
      <c r="DJ411" s="41" t="str">
        <f t="shared" si="419"/>
        <v>-</v>
      </c>
      <c r="DK411" s="14"/>
      <c r="DL411" s="14"/>
      <c r="DM411" s="143"/>
      <c r="DN411" s="41" t="str">
        <f t="shared" si="420"/>
        <v>-</v>
      </c>
      <c r="DO411" s="41" t="str">
        <f t="shared" si="421"/>
        <v>-</v>
      </c>
      <c r="DP411" s="14"/>
      <c r="DQ411" s="14"/>
      <c r="DR411" s="41" t="str">
        <f t="shared" si="422"/>
        <v>-</v>
      </c>
      <c r="DS411" s="41" t="str">
        <f t="shared" si="423"/>
        <v>-</v>
      </c>
      <c r="DT411" s="14"/>
      <c r="DU411" s="14"/>
      <c r="DV411" s="205"/>
      <c r="DW411" s="41" t="str">
        <f t="shared" si="424"/>
        <v>-</v>
      </c>
      <c r="DX411" s="41" t="str">
        <f t="shared" si="425"/>
        <v>-</v>
      </c>
      <c r="DY411" s="14"/>
      <c r="DZ411" s="14"/>
      <c r="EA411" s="41" t="str">
        <f t="shared" si="426"/>
        <v>-</v>
      </c>
      <c r="EB411" s="41" t="str">
        <f t="shared" si="427"/>
        <v>-</v>
      </c>
      <c r="EC411" s="14"/>
      <c r="ED411" s="14"/>
      <c r="EE411" s="205"/>
      <c r="EF411" s="41" t="str">
        <f t="shared" si="428"/>
        <v>-</v>
      </c>
      <c r="EG411" s="41" t="str">
        <f t="shared" si="429"/>
        <v>-</v>
      </c>
      <c r="EH411" s="14"/>
      <c r="EI411" s="14"/>
      <c r="EJ411" s="41" t="str">
        <f t="shared" si="430"/>
        <v>-</v>
      </c>
      <c r="EK411" s="41" t="str">
        <f t="shared" si="431"/>
        <v>-</v>
      </c>
      <c r="EL411" s="14"/>
      <c r="EM411" s="14"/>
      <c r="EN411" s="205"/>
      <c r="EO411" s="41" t="str">
        <f t="shared" si="432"/>
        <v>-</v>
      </c>
      <c r="EP411" s="41" t="str">
        <f t="shared" si="433"/>
        <v>-</v>
      </c>
      <c r="EQ411" s="14"/>
      <c r="ER411" s="14"/>
      <c r="ES411" s="41" t="str">
        <f t="shared" si="434"/>
        <v>-</v>
      </c>
      <c r="ET411" s="41" t="str">
        <f t="shared" si="435"/>
        <v>-</v>
      </c>
      <c r="EU411" s="14"/>
      <c r="EV411" s="14"/>
      <c r="EW411" s="205"/>
      <c r="EX411" s="41" t="str">
        <f t="shared" si="436"/>
        <v>-</v>
      </c>
      <c r="EY411" s="41" t="str">
        <f t="shared" si="437"/>
        <v>-</v>
      </c>
      <c r="EZ411" s="14"/>
      <c r="FA411" s="14"/>
      <c r="FB411" s="41" t="str">
        <f t="shared" si="438"/>
        <v>-</v>
      </c>
      <c r="FC411" s="41" t="str">
        <f t="shared" si="439"/>
        <v>-</v>
      </c>
      <c r="FD411" s="14"/>
      <c r="FE411" s="14"/>
      <c r="FF411" s="295"/>
      <c r="FG411" s="41">
        <v>43583</v>
      </c>
      <c r="FH411" s="41">
        <f t="shared" ca="1" si="440"/>
        <v>44042</v>
      </c>
      <c r="FI411" s="14">
        <v>44077</v>
      </c>
      <c r="FJ411" s="14" t="s">
        <v>923</v>
      </c>
      <c r="FK411" s="41">
        <f t="shared" si="441"/>
        <v>43595</v>
      </c>
      <c r="FL411" s="41">
        <f t="shared" ca="1" si="442"/>
        <v>44056</v>
      </c>
      <c r="FM411" s="14"/>
      <c r="FN411" s="14"/>
      <c r="FO411" s="143"/>
      <c r="FP411" s="41">
        <v>43583</v>
      </c>
      <c r="FQ411" s="41" t="str">
        <f t="shared" si="443"/>
        <v>-</v>
      </c>
      <c r="FR411" s="14"/>
      <c r="FS411" s="14"/>
      <c r="FT411" s="41" t="str">
        <f t="shared" si="444"/>
        <v>-</v>
      </c>
      <c r="FU411" s="41" t="str">
        <f t="shared" si="445"/>
        <v>-</v>
      </c>
      <c r="FV411" s="14"/>
      <c r="FW411" s="14"/>
      <c r="FX411" s="205"/>
      <c r="FY411" s="41">
        <v>43583</v>
      </c>
      <c r="FZ411" s="41" t="str">
        <f t="shared" si="446"/>
        <v>-</v>
      </c>
      <c r="GA411" s="14"/>
      <c r="GB411" s="14"/>
      <c r="GC411" s="41" t="str">
        <f t="shared" si="447"/>
        <v>-</v>
      </c>
      <c r="GD411" s="41" t="str">
        <f t="shared" si="448"/>
        <v>-</v>
      </c>
      <c r="GE411" s="14"/>
      <c r="GF411" s="14"/>
      <c r="GG411" s="205"/>
      <c r="GH411" s="41"/>
      <c r="GI411" s="41"/>
      <c r="GJ411" s="14"/>
      <c r="GK411" s="14"/>
      <c r="GL411" s="41" t="str">
        <f t="shared" si="449"/>
        <v>-</v>
      </c>
      <c r="GM411" s="41" t="str">
        <f t="shared" si="450"/>
        <v>-</v>
      </c>
      <c r="GN411" s="14"/>
      <c r="GO411" s="14"/>
      <c r="GP411" s="228"/>
      <c r="GQ411" s="295"/>
      <c r="GR411" s="295"/>
      <c r="GS411" s="295"/>
      <c r="GT411" s="295"/>
      <c r="GU411" s="295"/>
      <c r="GV411" s="295"/>
      <c r="GW411" s="295"/>
      <c r="GX411" s="295"/>
      <c r="GY411" s="295"/>
      <c r="GZ411" s="147"/>
      <c r="HA411" s="143">
        <f t="shared" ca="1" si="385"/>
        <v>1</v>
      </c>
      <c r="HB411" s="44">
        <f t="shared" ca="1" si="386"/>
        <v>2.5125628140703518E-3</v>
      </c>
      <c r="HC411" s="44">
        <f t="shared" ca="1" si="382"/>
        <v>2.5125628140703518E-3</v>
      </c>
      <c r="HD411" s="44"/>
      <c r="HE411" s="44"/>
      <c r="HF411" s="44">
        <f t="shared" ca="1" si="383"/>
        <v>7.575757575757576E-3</v>
      </c>
      <c r="HG411" s="44">
        <f t="shared" ca="1" si="384"/>
        <v>7.575757575757576E-3</v>
      </c>
      <c r="HH411" s="261"/>
      <c r="HI411" s="14" t="str">
        <f t="shared" si="387"/>
        <v>rev. 00</v>
      </c>
      <c r="HJ411" s="41">
        <f t="shared" si="388"/>
        <v>44077</v>
      </c>
      <c r="HK411" s="267" t="str">
        <f t="shared" si="389"/>
        <v>00</v>
      </c>
      <c r="HL411" s="268" t="str">
        <f t="shared" si="390"/>
        <v>0055-P2-CPC-GA1-TRM-00576</v>
      </c>
      <c r="HM411" s="320">
        <v>1</v>
      </c>
      <c r="HN411"/>
      <c r="HO411" s="351">
        <f t="shared" si="391"/>
        <v>1</v>
      </c>
      <c r="HP411" s="351" t="str">
        <f t="shared" si="392"/>
        <v>ожидание 00</v>
      </c>
      <c r="HQ411" s="351" t="str">
        <f t="shared" si="393"/>
        <v>выгружено 00</v>
      </c>
      <c r="HR411" s="351" t="str">
        <f t="shared" si="394"/>
        <v>ожидание 00</v>
      </c>
      <c r="HS411" s="351" t="b">
        <f t="shared" si="395"/>
        <v>0</v>
      </c>
      <c r="HT411" s="351" t="str">
        <f t="shared" si="396"/>
        <v>ожидание замечаний</v>
      </c>
      <c r="HU411" s="351" t="str">
        <f t="shared" si="397"/>
        <v>0055-P2-CPC-GA1-TRM-00371</v>
      </c>
      <c r="HV411" s="351">
        <f t="shared" si="398"/>
        <v>44077</v>
      </c>
      <c r="HW411" s="351" t="str">
        <f t="shared" si="399"/>
        <v>ожидание 00</v>
      </c>
      <c r="HX411" s="351" t="str">
        <f t="shared" si="400"/>
        <v>ожидание 00</v>
      </c>
      <c r="HY411" s="364"/>
      <c r="HZ411" s="361" t="str">
        <f t="shared" si="401"/>
        <v>выгружено</v>
      </c>
      <c r="IA411" s="361" t="str">
        <f t="shared" si="402"/>
        <v>00</v>
      </c>
      <c r="IB411" s="361" t="str">
        <f t="shared" si="403"/>
        <v>ожидание замечаний к ревизии</v>
      </c>
      <c r="IC411" s="361" t="str">
        <f t="shared" si="404"/>
        <v>00</v>
      </c>
      <c r="ID411" s="351" t="str">
        <f t="shared" si="405"/>
        <v>1</v>
      </c>
      <c r="IE411" s="351" t="s">
        <v>894</v>
      </c>
      <c r="IF411" s="356">
        <v>1</v>
      </c>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row>
    <row r="412" spans="1:287" s="27" customFormat="1" ht="15" customHeight="1">
      <c r="A412" s="15"/>
      <c r="B412" s="32"/>
      <c r="C412" s="32"/>
      <c r="D412" s="26"/>
      <c r="E412" s="26"/>
      <c r="F412" s="26"/>
      <c r="G412" s="26"/>
      <c r="H412" s="26"/>
      <c r="I412" s="26"/>
      <c r="J412" s="26"/>
      <c r="K412" s="26"/>
      <c r="L412" s="26"/>
      <c r="M412" s="26"/>
      <c r="N412" s="26"/>
      <c r="O412" s="26"/>
      <c r="P412" s="26"/>
      <c r="Q412" s="26"/>
      <c r="R412" s="26"/>
      <c r="S412" s="26"/>
      <c r="T412" s="26"/>
      <c r="U412" s="26"/>
      <c r="V412" s="26"/>
      <c r="W412" s="32"/>
      <c r="X412" s="32"/>
      <c r="Y412" s="32"/>
      <c r="Z412" s="32"/>
      <c r="AA412" s="32"/>
      <c r="AB412" s="32"/>
      <c r="AC412" s="32"/>
      <c r="AD412" s="26"/>
      <c r="AE412" s="32"/>
      <c r="AF412" s="32"/>
      <c r="AG412" s="32"/>
      <c r="AH412" s="32"/>
      <c r="AI412" s="32"/>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341"/>
      <c r="BK412" s="341"/>
      <c r="BL412" s="163"/>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338"/>
      <c r="CR412" s="338"/>
      <c r="CS412" s="338"/>
      <c r="CT412" s="326"/>
      <c r="CU412" s="219"/>
      <c r="CV412" s="26"/>
      <c r="CW412" s="26"/>
      <c r="CX412" s="26"/>
      <c r="CY412" s="26"/>
      <c r="CZ412" s="26"/>
      <c r="DA412" s="26"/>
      <c r="DB412" s="26"/>
      <c r="DC412" s="26"/>
      <c r="DD412" s="219"/>
      <c r="DE412" s="26"/>
      <c r="DF412" s="26"/>
      <c r="DG412" s="26"/>
      <c r="DH412" s="26"/>
      <c r="DI412" s="26"/>
      <c r="DJ412" s="26"/>
      <c r="DK412" s="26"/>
      <c r="DL412" s="26"/>
      <c r="DM412" s="219"/>
      <c r="DN412" s="26"/>
      <c r="DO412" s="26"/>
      <c r="DP412" s="26"/>
      <c r="DQ412" s="26"/>
      <c r="DR412" s="26"/>
      <c r="DS412" s="26"/>
      <c r="DT412" s="26"/>
      <c r="DU412" s="26"/>
      <c r="DV412" s="229"/>
      <c r="DW412" s="26"/>
      <c r="DX412" s="26"/>
      <c r="DY412" s="26"/>
      <c r="DZ412" s="26"/>
      <c r="EA412" s="26"/>
      <c r="EB412" s="26"/>
      <c r="EC412" s="26"/>
      <c r="ED412" s="26"/>
      <c r="EE412" s="229"/>
      <c r="EF412" s="26"/>
      <c r="EG412" s="26"/>
      <c r="EH412" s="26"/>
      <c r="EI412" s="26"/>
      <c r="EJ412" s="26"/>
      <c r="EK412" s="26"/>
      <c r="EL412" s="26"/>
      <c r="EM412" s="26"/>
      <c r="EN412" s="229"/>
      <c r="EO412" s="26"/>
      <c r="EP412" s="26"/>
      <c r="EQ412" s="26"/>
      <c r="ER412" s="26"/>
      <c r="ES412" s="26"/>
      <c r="ET412" s="26"/>
      <c r="EU412" s="26"/>
      <c r="EV412" s="26"/>
      <c r="EW412" s="229"/>
      <c r="EX412" s="26"/>
      <c r="EY412" s="26"/>
      <c r="EZ412" s="26"/>
      <c r="FA412" s="26"/>
      <c r="FB412" s="26"/>
      <c r="FC412" s="26"/>
      <c r="FD412" s="26"/>
      <c r="FE412" s="26"/>
      <c r="FF412" s="229"/>
      <c r="FG412" s="26"/>
      <c r="FH412" s="26"/>
      <c r="FI412" s="26"/>
      <c r="FJ412" s="26"/>
      <c r="FK412" s="26"/>
      <c r="FL412" s="26"/>
      <c r="FM412" s="26"/>
      <c r="FN412" s="26"/>
      <c r="FO412" s="219"/>
      <c r="FP412" s="26"/>
      <c r="FQ412" s="26"/>
      <c r="FR412" s="26"/>
      <c r="FS412" s="26"/>
      <c r="FT412" s="26"/>
      <c r="FU412" s="26"/>
      <c r="FV412" s="26"/>
      <c r="FW412" s="26"/>
      <c r="FX412" s="229"/>
      <c r="FY412" s="26"/>
      <c r="FZ412" s="26"/>
      <c r="GA412" s="26"/>
      <c r="GB412" s="26"/>
      <c r="GC412" s="26"/>
      <c r="GD412" s="26"/>
      <c r="GE412" s="26"/>
      <c r="GF412" s="26"/>
      <c r="GG412" s="229"/>
      <c r="GH412" s="26"/>
      <c r="GI412" s="26"/>
      <c r="GJ412" s="26"/>
      <c r="GK412" s="26"/>
      <c r="GL412" s="26"/>
      <c r="GM412" s="26"/>
      <c r="GN412" s="26"/>
      <c r="GO412" s="26"/>
      <c r="GP412" s="229"/>
      <c r="GQ412" s="229"/>
      <c r="GR412" s="229"/>
      <c r="GS412" s="229"/>
      <c r="GT412" s="229"/>
      <c r="GU412" s="229"/>
      <c r="GV412" s="229"/>
      <c r="GW412" s="229"/>
      <c r="GX412" s="229"/>
      <c r="GY412" s="229"/>
      <c r="GZ412" s="229"/>
      <c r="HA412" s="143">
        <f t="shared" si="385"/>
        <v>0</v>
      </c>
      <c r="HB412" s="44">
        <f t="shared" si="386"/>
        <v>0</v>
      </c>
      <c r="HC412" s="44">
        <f t="shared" ref="HC412:HC419" si="451">IF(BK412&gt;43101,HA412/$HA$535,0)</f>
        <v>0</v>
      </c>
      <c r="HD412" s="44"/>
      <c r="HE412" s="26"/>
      <c r="HF412" s="44">
        <f t="shared" si="383"/>
        <v>0</v>
      </c>
      <c r="HG412" s="44">
        <f t="shared" si="384"/>
        <v>0</v>
      </c>
      <c r="HH412" s="262"/>
      <c r="HI412" s="14" t="str">
        <f t="shared" si="387"/>
        <v>не выпущено</v>
      </c>
      <c r="HJ412" s="41" t="str">
        <f t="shared" si="388"/>
        <v>-</v>
      </c>
      <c r="HK412" s="267" t="str">
        <f t="shared" si="389"/>
        <v>-</v>
      </c>
      <c r="HL412" s="268" t="str">
        <f t="shared" si="390"/>
        <v>-</v>
      </c>
      <c r="HM412" s="320">
        <v>1</v>
      </c>
      <c r="HN412"/>
      <c r="HO412" s="351" t="str">
        <f t="shared" si="391"/>
        <v>---/---</v>
      </c>
      <c r="HP412" s="351" t="str">
        <f t="shared" si="392"/>
        <v>---/---</v>
      </c>
      <c r="HQ412" s="351" t="str">
        <f t="shared" si="393"/>
        <v>---/---</v>
      </c>
      <c r="HR412" s="351" t="str">
        <f t="shared" si="394"/>
        <v>---/---</v>
      </c>
      <c r="HS412" s="351" t="b">
        <f t="shared" si="395"/>
        <v>0</v>
      </c>
      <c r="HT412" s="351" t="str">
        <f t="shared" si="396"/>
        <v>---/---</v>
      </c>
      <c r="HU412" s="351" t="str">
        <f t="shared" si="397"/>
        <v>---/---</v>
      </c>
      <c r="HV412" s="351" t="str">
        <f t="shared" si="398"/>
        <v>---/---</v>
      </c>
      <c r="HW412" s="351" t="str">
        <f t="shared" si="399"/>
        <v>---/---</v>
      </c>
      <c r="HX412" s="351" t="str">
        <f t="shared" si="400"/>
        <v>---/---</v>
      </c>
      <c r="HY412" s="364"/>
      <c r="HZ412" s="361" t="str">
        <f t="shared" si="401"/>
        <v>---/---</v>
      </c>
      <c r="IA412" s="361" t="str">
        <f t="shared" si="402"/>
        <v>---/---</v>
      </c>
      <c r="IB412" s="361" t="str">
        <f t="shared" si="403"/>
        <v>---/---</v>
      </c>
      <c r="IC412" s="361" t="str">
        <f t="shared" si="404"/>
        <v>---/---</v>
      </c>
      <c r="ID412" s="351" t="str">
        <f t="shared" si="405"/>
        <v>---/---</v>
      </c>
      <c r="IE412" s="351" t="s">
        <v>897</v>
      </c>
      <c r="IF412" s="356"/>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row>
    <row r="413" spans="1:287" s="1" customFormat="1" ht="28.5" customHeight="1">
      <c r="A413" s="15"/>
      <c r="B413" s="31" t="s">
        <v>164</v>
      </c>
      <c r="C413" s="31" t="s">
        <v>165</v>
      </c>
      <c r="D413" s="14"/>
      <c r="E413" s="14"/>
      <c r="F413" s="14"/>
      <c r="G413" s="14"/>
      <c r="H413" s="14" t="s">
        <v>723</v>
      </c>
      <c r="I413" s="14" t="s">
        <v>724</v>
      </c>
      <c r="J413" s="14"/>
      <c r="K413" s="14"/>
      <c r="L413" s="14"/>
      <c r="M413" s="14"/>
      <c r="N413" s="14"/>
      <c r="O413" s="14"/>
      <c r="P413" s="14"/>
      <c r="Q413" s="14"/>
      <c r="R413" s="14" t="s">
        <v>212</v>
      </c>
      <c r="S413" s="14" t="s">
        <v>397</v>
      </c>
      <c r="T413" s="14" t="s">
        <v>398</v>
      </c>
      <c r="U413" s="14" t="s">
        <v>166</v>
      </c>
      <c r="V413" s="14"/>
      <c r="W413" s="31"/>
      <c r="X413" s="31"/>
      <c r="Y413" s="31"/>
      <c r="Z413" s="31"/>
      <c r="AA413" s="31"/>
      <c r="AB413" s="31"/>
      <c r="AC413" s="31"/>
      <c r="AD413" s="14"/>
      <c r="AE413" s="31">
        <v>3</v>
      </c>
      <c r="AF413" s="31">
        <v>0</v>
      </c>
      <c r="AG413" s="31" t="s">
        <v>173</v>
      </c>
      <c r="AH413" s="31" t="s">
        <v>164</v>
      </c>
      <c r="AI413" s="31" t="s">
        <v>194</v>
      </c>
      <c r="AJ413" s="14"/>
      <c r="AK413" s="14"/>
      <c r="AL413" s="14" t="s">
        <v>127</v>
      </c>
      <c r="AM413" s="14"/>
      <c r="AN413" s="14" t="s">
        <v>204</v>
      </c>
      <c r="AO413" s="14" t="str">
        <f t="shared" ref="AO413:AO420" si="452">CONCATENATE("0055-",B413,"-",C413,"-","4",".",AE413,".",AF413,".",AG413,".",AH413,"-",AL413,".",AN413,"-",AI413)</f>
        <v>0055-CPC-GA1-4.3.0.00.CPC-ATH1.V6-0001</v>
      </c>
      <c r="AP413" s="14" t="str">
        <f t="shared" ref="AP413:AP420" si="453">CONCATENATE("0055-",B413,"-",C413,"-","4",".",AE413,".",AF413,".",AG413,".",AH413,"-",AL413,"-",AN413,"-",AI413,"_",BD413,"_",U413)</f>
        <v>0055-CPC-GA1-4.3.0.00.CPC-ATH1-V6-0001_A1_ER</v>
      </c>
      <c r="AQ413" s="21" t="s">
        <v>203</v>
      </c>
      <c r="AR413" s="21" t="s">
        <v>202</v>
      </c>
      <c r="AS413" s="21"/>
      <c r="AT413" s="21"/>
      <c r="AU413" s="21"/>
      <c r="AV413" s="21"/>
      <c r="AW413" s="21" t="s">
        <v>436</v>
      </c>
      <c r="AX413" s="21" t="s">
        <v>452</v>
      </c>
      <c r="AY413" s="14"/>
      <c r="AZ413" s="14"/>
      <c r="BA413" s="14" t="s">
        <v>600</v>
      </c>
      <c r="BB413" s="14" t="str">
        <f t="shared" ref="BB413:BB477" si="454">IF(GK413&gt;0,"03",IF(GB413&gt;0,"02",IF(FS413&gt;0,"01",IF(FJ413&gt;0,"00",IF(FA413&gt;0,"H1",IF(ER413&gt;0,"G1",IF(EI413&gt;0,"F1",IF(DZ413&gt;0,"E1",IF(DQ413&gt;0,"D1",IF(DH413&gt;0,"C1",IF(CY413&gt;0,"B1",IF(BM413&gt;0,"A1","-"))))))))))))</f>
        <v>A1</v>
      </c>
      <c r="BC413" s="14" t="str">
        <f t="shared" si="381"/>
        <v>IFR</v>
      </c>
      <c r="BD413" s="14" t="str">
        <f t="shared" ref="BD413:BD420" si="455">BB413</f>
        <v>A1</v>
      </c>
      <c r="BE413" s="14"/>
      <c r="BF413" s="14"/>
      <c r="BG413" s="20"/>
      <c r="BH413" s="14"/>
      <c r="BI413" s="14"/>
      <c r="BJ413" s="336">
        <v>44088</v>
      </c>
      <c r="BK413" s="336">
        <f t="shared" ref="BK413:BK420" ca="1" si="456">IF(BM413&gt;0,BL413,IF(BJ413&lt;TODAY(),TODAY()+10,BJ413))</f>
        <v>44071</v>
      </c>
      <c r="BL413" s="41">
        <v>44071</v>
      </c>
      <c r="BM413" s="14" t="s">
        <v>917</v>
      </c>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336">
        <f t="shared" ref="CQ413:CQ420" si="457">WORKDAY(BJ413,20)</f>
        <v>44116</v>
      </c>
      <c r="CR413" s="336">
        <f t="shared" ref="CR413:CR420" ca="1" si="458">IF(BM413&gt;0,WORKDAY(BK413,20),"-")</f>
        <v>44099</v>
      </c>
      <c r="CS413" s="336"/>
      <c r="CT413" s="325"/>
      <c r="CU413" s="143"/>
      <c r="CV413" s="41">
        <f t="shared" ref="CV413:CV418" si="459">WORKDAY(CQ413,10)</f>
        <v>44130</v>
      </c>
      <c r="CW413" s="41" t="str">
        <f t="shared" ref="CW413:CW418" si="460">IF(CT413&gt;0,WORKDAY(CR413,10),"-")</f>
        <v>-</v>
      </c>
      <c r="CX413" s="14"/>
      <c r="CY413" s="14"/>
      <c r="CZ413" s="41" t="str">
        <f t="shared" ref="CZ413:CZ418" si="461">IF(CY413&gt;0,WORKDAY(CV413,10),"-")</f>
        <v>-</v>
      </c>
      <c r="DA413" s="41" t="str">
        <f t="shared" ref="DA413:DA418" si="462">IF(CY413&gt;0,WORKDAY(CW413,10),"-")</f>
        <v>-</v>
      </c>
      <c r="DB413" s="14"/>
      <c r="DC413" s="14"/>
      <c r="DD413" s="143"/>
      <c r="DE413" s="41" t="str">
        <f t="shared" ref="DE413:DE418" si="463">IF(DC413&gt;0,WORKDAY(CZ413,10),"-")</f>
        <v>-</v>
      </c>
      <c r="DF413" s="41" t="str">
        <f t="shared" ref="DF413:DF418" si="464">IF(DC413&gt;0,WORKDAY(DA413,10),"-")</f>
        <v>-</v>
      </c>
      <c r="DG413" s="14"/>
      <c r="DH413" s="14"/>
      <c r="DI413" s="41" t="str">
        <f t="shared" ref="DI413:DI418" si="465">IF(DH413&gt;0,WORKDAY(DE413,10),"-")</f>
        <v>-</v>
      </c>
      <c r="DJ413" s="41" t="str">
        <f t="shared" ref="DJ413:DJ418" si="466">IF(DH413&gt;0,WORKDAY(DF413,10),"-")</f>
        <v>-</v>
      </c>
      <c r="DK413" s="14"/>
      <c r="DL413" s="14"/>
      <c r="DM413" s="143"/>
      <c r="DN413" s="41" t="str">
        <f t="shared" ref="DN413:DN418" si="467">IF(DL413&gt;0,WORKDAY(DI413,10),"-")</f>
        <v>-</v>
      </c>
      <c r="DO413" s="41" t="str">
        <f t="shared" ref="DO413:DO418" si="468">IF(DL413&gt;0,WORKDAY(DJ413,10),"-")</f>
        <v>-</v>
      </c>
      <c r="DP413" s="14"/>
      <c r="DQ413" s="14"/>
      <c r="DR413" s="41" t="str">
        <f t="shared" ref="DR413:DR418" si="469">IF(DQ413&gt;0,WORKDAY(DN413,10),"-")</f>
        <v>-</v>
      </c>
      <c r="DS413" s="41" t="str">
        <f t="shared" ref="DS413:DS418" si="470">IF(DQ413&gt;0,WORKDAY(DO413,10),"-")</f>
        <v>-</v>
      </c>
      <c r="DT413" s="14"/>
      <c r="DU413" s="14"/>
      <c r="DV413" s="205"/>
      <c r="DW413" s="41" t="str">
        <f t="shared" ref="DW413:DW418" si="471">IF(DU413&gt;0,WORKDAY(DR413,10),"-")</f>
        <v>-</v>
      </c>
      <c r="DX413" s="41" t="str">
        <f t="shared" ref="DX413:DX418" si="472">IF(DU413&gt;0,WORKDAY(DS413,10),"-")</f>
        <v>-</v>
      </c>
      <c r="DY413" s="14"/>
      <c r="DZ413" s="14"/>
      <c r="EA413" s="41" t="str">
        <f t="shared" ref="EA413:EA418" si="473">IF(DZ413&gt;0,WORKDAY(DW413,10),"-")</f>
        <v>-</v>
      </c>
      <c r="EB413" s="41" t="str">
        <f t="shared" ref="EB413:EB418" si="474">IF(DZ413&gt;0,WORKDAY(DX413,10),"-")</f>
        <v>-</v>
      </c>
      <c r="EC413" s="14"/>
      <c r="ED413" s="14"/>
      <c r="EE413" s="205"/>
      <c r="EF413" s="41" t="str">
        <f t="shared" ref="EF413:EF418" si="475">IF(ED413&gt;0,WORKDAY(EA413,10),"-")</f>
        <v>-</v>
      </c>
      <c r="EG413" s="41" t="str">
        <f t="shared" ref="EG413:EG418" si="476">IF(ED413&gt;0,WORKDAY(EB413,10),"-")</f>
        <v>-</v>
      </c>
      <c r="EH413" s="14"/>
      <c r="EI413" s="14"/>
      <c r="EJ413" s="41" t="str">
        <f t="shared" ref="EJ413:EJ418" si="477">IF(EI413&gt;0,WORKDAY(EF413,10),"-")</f>
        <v>-</v>
      </c>
      <c r="EK413" s="41" t="str">
        <f t="shared" ref="EK413:EK418" si="478">IF(EI413&gt;0,WORKDAY(EG413,10),"-")</f>
        <v>-</v>
      </c>
      <c r="EL413" s="14"/>
      <c r="EM413" s="14"/>
      <c r="EN413" s="205"/>
      <c r="EO413" s="41" t="str">
        <f t="shared" ref="EO413:EO418" si="479">IF(EM413&gt;0,WORKDAY(EJ413,10),"-")</f>
        <v>-</v>
      </c>
      <c r="EP413" s="41" t="str">
        <f t="shared" ref="EP413:EP418" si="480">IF(EM413&gt;0,WORKDAY(EK413,10),"-")</f>
        <v>-</v>
      </c>
      <c r="EQ413" s="14"/>
      <c r="ER413" s="14"/>
      <c r="ES413" s="41" t="str">
        <f t="shared" ref="ES413:ES418" si="481">IF(ER413&gt;0,WORKDAY(EO413,10),"-")</f>
        <v>-</v>
      </c>
      <c r="ET413" s="41" t="str">
        <f t="shared" ref="ET413:ET418" si="482">IF(ER413&gt;0,WORKDAY(EP413,10),"-")</f>
        <v>-</v>
      </c>
      <c r="EU413" s="14"/>
      <c r="EV413" s="14"/>
      <c r="EW413" s="205"/>
      <c r="EX413" s="41" t="str">
        <f t="shared" ref="EX413:EX418" si="483">IF(EV413&gt;0,WORKDAY(ES413,10),"-")</f>
        <v>-</v>
      </c>
      <c r="EY413" s="41" t="str">
        <f t="shared" ref="EY413:EY418" si="484">IF(EV413&gt;0,WORKDAY(ET413,10),"-")</f>
        <v>-</v>
      </c>
      <c r="EZ413" s="14"/>
      <c r="FA413" s="14"/>
      <c r="FB413" s="41" t="str">
        <f t="shared" ref="FB413:FB418" si="485">IF(FA413&gt;0,WORKDAY(EX413,10),"-")</f>
        <v>-</v>
      </c>
      <c r="FC413" s="41" t="str">
        <f t="shared" ref="FC413:FC418" si="486">IF(FA413&gt;0,WORKDAY(EY413,10),"-")</f>
        <v>-</v>
      </c>
      <c r="FD413" s="14"/>
      <c r="FE413" s="14"/>
      <c r="FF413" s="295"/>
      <c r="FG413" s="41">
        <v>43596</v>
      </c>
      <c r="FH413" s="41">
        <f t="shared" ref="FH413:FH418" ca="1" si="487">IF(BK413&gt;0,IF(DH413&gt;0,WORKDAY(DG413,20),IF(CY413&gt;0,WORKDAY(CX413,30),IF(CT413&gt;0,WORKDAY(CS413,40),FG413))),"-")</f>
        <v>43596</v>
      </c>
      <c r="FI413" s="14"/>
      <c r="FJ413" s="14"/>
      <c r="FK413" s="41" t="str">
        <f t="shared" ref="FK413:FK418" si="488">IF(FJ413&gt;0,WORKDAY(FG413,10),"-")</f>
        <v>-</v>
      </c>
      <c r="FL413" s="41" t="str">
        <f t="shared" ref="FL413:FL418" si="489">IF(FJ413&gt;0,WORKDAY(FH413,10),"-")</f>
        <v>-</v>
      </c>
      <c r="FM413" s="14"/>
      <c r="FN413" s="14"/>
      <c r="FO413" s="143"/>
      <c r="FP413" s="41">
        <v>43596</v>
      </c>
      <c r="FQ413" s="41" t="str">
        <f t="shared" ref="FQ413:FQ418" si="490">IF(BT413&gt;0,IF(DQ413&gt;0,WORKDAY(DP413,20),IF(DH413&gt;0,WORKDAY(DG413,30),IF(DC413&gt;0,WORKDAY(DB413,40),FP413))),"-")</f>
        <v>-</v>
      </c>
      <c r="FR413" s="14"/>
      <c r="FS413" s="14"/>
      <c r="FT413" s="41" t="str">
        <f t="shared" ref="FT413:FT418" si="491">IF(FS413&gt;0,WORKDAY(FP413,10),"-")</f>
        <v>-</v>
      </c>
      <c r="FU413" s="41" t="str">
        <f t="shared" ref="FU413:FU418" si="492">IF(FS413&gt;0,WORKDAY(FQ413,10),"-")</f>
        <v>-</v>
      </c>
      <c r="FV413" s="14"/>
      <c r="FW413" s="14"/>
      <c r="FX413" s="205"/>
      <c r="FY413" s="41">
        <v>43596</v>
      </c>
      <c r="FZ413" s="41" t="str">
        <f t="shared" ref="FZ413:FZ418" si="493">IF(CC413&gt;0,IF(DZ413&gt;0,WORKDAY(DY413,20),IF(DQ413&gt;0,WORKDAY(DP413,30),IF(DL413&gt;0,WORKDAY(DK413,40),FY413))),"-")</f>
        <v>-</v>
      </c>
      <c r="GA413" s="14"/>
      <c r="GB413" s="14"/>
      <c r="GC413" s="41" t="str">
        <f t="shared" ref="GC413:GC418" si="494">IF(GB413&gt;0,WORKDAY(FY413,10),"-")</f>
        <v>-</v>
      </c>
      <c r="GD413" s="41" t="str">
        <f t="shared" ref="GD413:GD418" si="495">IF(GB413&gt;0,WORKDAY(FZ413,10),"-")</f>
        <v>-</v>
      </c>
      <c r="GE413" s="14"/>
      <c r="GF413" s="14"/>
      <c r="GG413" s="205"/>
      <c r="GH413" s="41"/>
      <c r="GI413" s="41"/>
      <c r="GJ413" s="14"/>
      <c r="GK413" s="14"/>
      <c r="GL413" s="41" t="str">
        <f t="shared" ref="GL413:GL418" si="496">IF(GK413&gt;0,WORKDAY(GH413,10),"-")</f>
        <v>-</v>
      </c>
      <c r="GM413" s="41" t="str">
        <f t="shared" ref="GM413:GM418" si="497">IF(GK413&gt;0,WORKDAY(GI413,10),"-")</f>
        <v>-</v>
      </c>
      <c r="GN413" s="14"/>
      <c r="GO413" s="14"/>
      <c r="GP413" s="228"/>
      <c r="GQ413" s="295"/>
      <c r="GR413" s="295"/>
      <c r="GS413" s="295"/>
      <c r="GT413" s="295"/>
      <c r="GU413" s="295"/>
      <c r="GV413" s="295"/>
      <c r="GW413" s="295"/>
      <c r="GX413" s="295"/>
      <c r="GY413" s="295"/>
      <c r="GZ413" s="147"/>
      <c r="HA413" s="143">
        <f t="shared" ca="1" si="385"/>
        <v>1</v>
      </c>
      <c r="HB413" s="44">
        <f t="shared" ca="1" si="386"/>
        <v>1.1306532663316582E-3</v>
      </c>
      <c r="HC413" s="44">
        <f t="shared" ca="1" si="451"/>
        <v>2.5125628140703518E-3</v>
      </c>
      <c r="HD413" s="44"/>
      <c r="HE413" s="44"/>
      <c r="HF413" s="44">
        <f t="shared" ca="1" si="383"/>
        <v>3.4090909090909094E-3</v>
      </c>
      <c r="HG413" s="44">
        <f t="shared" ca="1" si="384"/>
        <v>7.575757575757576E-3</v>
      </c>
      <c r="HH413" s="261"/>
      <c r="HI413" s="14" t="str">
        <f t="shared" si="387"/>
        <v>CPECC</v>
      </c>
      <c r="HJ413" s="41">
        <f t="shared" si="388"/>
        <v>44071</v>
      </c>
      <c r="HK413" s="267" t="str">
        <f t="shared" si="389"/>
        <v>A1</v>
      </c>
      <c r="HL413" s="268" t="str">
        <f t="shared" si="390"/>
        <v>0055-P2-GA1-CPC-TRM-00559</v>
      </c>
      <c r="HM413" s="320">
        <v>1</v>
      </c>
      <c r="HN413"/>
      <c r="HO413" s="351" t="str">
        <f t="shared" si="391"/>
        <v>ожидание A1</v>
      </c>
      <c r="HP413" s="351" t="str">
        <f t="shared" si="392"/>
        <v>не выгружено 00</v>
      </c>
      <c r="HQ413" s="351" t="str">
        <f t="shared" si="393"/>
        <v>выгружено A1</v>
      </c>
      <c r="HR413" s="351" t="str">
        <f t="shared" si="394"/>
        <v>ожидание A1</v>
      </c>
      <c r="HS413" s="351" t="b">
        <f t="shared" si="395"/>
        <v>0</v>
      </c>
      <c r="HT413" s="351" t="str">
        <f t="shared" si="396"/>
        <v>ожидание замечаний</v>
      </c>
      <c r="HU413" s="351" t="str">
        <f t="shared" si="397"/>
        <v>0055-P2-GA1-CPC-TRM-00559</v>
      </c>
      <c r="HV413" s="351">
        <f t="shared" si="398"/>
        <v>44071</v>
      </c>
      <c r="HW413" s="351" t="str">
        <f t="shared" si="399"/>
        <v>ожидание A1</v>
      </c>
      <c r="HX413" s="351" t="str">
        <f t="shared" si="400"/>
        <v>ожидание A1</v>
      </c>
      <c r="HY413" s="364"/>
      <c r="HZ413" s="361" t="str">
        <f t="shared" si="401"/>
        <v>выгружено</v>
      </c>
      <c r="IA413" s="361" t="str">
        <f t="shared" si="402"/>
        <v>A1</v>
      </c>
      <c r="IB413" s="361" t="str">
        <f t="shared" si="403"/>
        <v>ожидание замечаний к ревизии</v>
      </c>
      <c r="IC413" s="361" t="str">
        <f t="shared" si="404"/>
        <v>A1</v>
      </c>
      <c r="ID413" s="351" t="str">
        <f t="shared" si="405"/>
        <v>1</v>
      </c>
      <c r="IE413" s="351" t="s">
        <v>896</v>
      </c>
      <c r="IF413" s="356">
        <v>1</v>
      </c>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row>
    <row r="414" spans="1:287" s="1" customFormat="1" ht="42.75" customHeight="1">
      <c r="A414" s="15"/>
      <c r="B414" s="31" t="s">
        <v>164</v>
      </c>
      <c r="C414" s="31" t="s">
        <v>165</v>
      </c>
      <c r="D414" s="14"/>
      <c r="E414" s="14"/>
      <c r="F414" s="14"/>
      <c r="G414" s="14"/>
      <c r="H414" s="14" t="s">
        <v>723</v>
      </c>
      <c r="I414" s="14" t="s">
        <v>724</v>
      </c>
      <c r="J414" s="14"/>
      <c r="K414" s="14"/>
      <c r="L414" s="14"/>
      <c r="M414" s="14"/>
      <c r="N414" s="14"/>
      <c r="O414" s="14"/>
      <c r="P414" s="14"/>
      <c r="Q414" s="14"/>
      <c r="R414" s="14" t="s">
        <v>215</v>
      </c>
      <c r="S414" s="14" t="s">
        <v>399</v>
      </c>
      <c r="T414" s="14" t="s">
        <v>408</v>
      </c>
      <c r="U414" s="14" t="s">
        <v>166</v>
      </c>
      <c r="V414" s="14"/>
      <c r="W414" s="31"/>
      <c r="X414" s="31"/>
      <c r="Y414" s="31"/>
      <c r="Z414" s="31"/>
      <c r="AA414" s="31"/>
      <c r="AB414" s="31"/>
      <c r="AC414" s="31"/>
      <c r="AD414" s="14"/>
      <c r="AE414" s="31">
        <v>3</v>
      </c>
      <c r="AF414" s="31">
        <v>0</v>
      </c>
      <c r="AG414" s="31" t="s">
        <v>173</v>
      </c>
      <c r="AH414" s="31" t="s">
        <v>164</v>
      </c>
      <c r="AI414" s="31" t="s">
        <v>194</v>
      </c>
      <c r="AJ414" s="14"/>
      <c r="AK414" s="14"/>
      <c r="AL414" s="14" t="s">
        <v>128</v>
      </c>
      <c r="AM414" s="14"/>
      <c r="AN414" s="14" t="s">
        <v>204</v>
      </c>
      <c r="AO414" s="14" t="str">
        <f t="shared" si="452"/>
        <v>0055-CPC-GA1-4.3.0.00.CPC-ATH2.V6-0001</v>
      </c>
      <c r="AP414" s="14" t="str">
        <f t="shared" si="453"/>
        <v>0055-CPC-GA1-4.3.0.00.CPC-ATH2-V6-0001_A1_ER</v>
      </c>
      <c r="AQ414" s="21" t="s">
        <v>203</v>
      </c>
      <c r="AR414" s="21" t="s">
        <v>202</v>
      </c>
      <c r="AS414" s="21"/>
      <c r="AT414" s="21"/>
      <c r="AU414" s="21"/>
      <c r="AV414" s="21"/>
      <c r="AW414" s="21" t="s">
        <v>438</v>
      </c>
      <c r="AX414" s="21" t="s">
        <v>454</v>
      </c>
      <c r="AY414" s="14"/>
      <c r="AZ414" s="14"/>
      <c r="BA414" s="14" t="s">
        <v>600</v>
      </c>
      <c r="BB414" s="14" t="str">
        <f t="shared" si="454"/>
        <v>A1</v>
      </c>
      <c r="BC414" s="14" t="str">
        <f t="shared" si="381"/>
        <v>IFR</v>
      </c>
      <c r="BD414" s="14" t="str">
        <f t="shared" si="455"/>
        <v>A1</v>
      </c>
      <c r="BE414" s="14"/>
      <c r="BF414" s="14"/>
      <c r="BG414" s="20"/>
      <c r="BH414" s="14"/>
      <c r="BI414" s="14"/>
      <c r="BJ414" s="336">
        <v>44088</v>
      </c>
      <c r="BK414" s="336">
        <f t="shared" ca="1" si="456"/>
        <v>44071</v>
      </c>
      <c r="BL414" s="41">
        <v>44071</v>
      </c>
      <c r="BM414" s="14" t="s">
        <v>918</v>
      </c>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336">
        <f t="shared" si="457"/>
        <v>44116</v>
      </c>
      <c r="CR414" s="336">
        <f t="shared" ca="1" si="458"/>
        <v>44099</v>
      </c>
      <c r="CS414" s="340"/>
      <c r="CT414" s="325"/>
      <c r="CU414" s="143"/>
      <c r="CV414" s="41">
        <f t="shared" si="459"/>
        <v>44130</v>
      </c>
      <c r="CW414" s="41" t="str">
        <f t="shared" si="460"/>
        <v>-</v>
      </c>
      <c r="CX414" s="14"/>
      <c r="CY414" s="14"/>
      <c r="CZ414" s="41" t="str">
        <f t="shared" si="461"/>
        <v>-</v>
      </c>
      <c r="DA414" s="41" t="str">
        <f t="shared" si="462"/>
        <v>-</v>
      </c>
      <c r="DB414" s="14"/>
      <c r="DC414" s="14"/>
      <c r="DD414" s="143"/>
      <c r="DE414" s="41" t="str">
        <f t="shared" si="463"/>
        <v>-</v>
      </c>
      <c r="DF414" s="41" t="str">
        <f t="shared" si="464"/>
        <v>-</v>
      </c>
      <c r="DG414" s="14"/>
      <c r="DH414" s="14"/>
      <c r="DI414" s="41" t="str">
        <f t="shared" si="465"/>
        <v>-</v>
      </c>
      <c r="DJ414" s="41" t="str">
        <f t="shared" si="466"/>
        <v>-</v>
      </c>
      <c r="DK414" s="14"/>
      <c r="DL414" s="14"/>
      <c r="DM414" s="143"/>
      <c r="DN414" s="41" t="str">
        <f t="shared" si="467"/>
        <v>-</v>
      </c>
      <c r="DO414" s="41" t="str">
        <f t="shared" si="468"/>
        <v>-</v>
      </c>
      <c r="DP414" s="14"/>
      <c r="DQ414" s="14"/>
      <c r="DR414" s="41" t="str">
        <f t="shared" si="469"/>
        <v>-</v>
      </c>
      <c r="DS414" s="41" t="str">
        <f t="shared" si="470"/>
        <v>-</v>
      </c>
      <c r="DT414" s="14"/>
      <c r="DU414" s="14"/>
      <c r="DV414" s="205"/>
      <c r="DW414" s="41" t="str">
        <f t="shared" si="471"/>
        <v>-</v>
      </c>
      <c r="DX414" s="41" t="str">
        <f t="shared" si="472"/>
        <v>-</v>
      </c>
      <c r="DY414" s="14"/>
      <c r="DZ414" s="14"/>
      <c r="EA414" s="41" t="str">
        <f t="shared" si="473"/>
        <v>-</v>
      </c>
      <c r="EB414" s="41" t="str">
        <f t="shared" si="474"/>
        <v>-</v>
      </c>
      <c r="EC414" s="14"/>
      <c r="ED414" s="14"/>
      <c r="EE414" s="205"/>
      <c r="EF414" s="41" t="str">
        <f t="shared" si="475"/>
        <v>-</v>
      </c>
      <c r="EG414" s="41" t="str">
        <f t="shared" si="476"/>
        <v>-</v>
      </c>
      <c r="EH414" s="14"/>
      <c r="EI414" s="14"/>
      <c r="EJ414" s="41" t="str">
        <f t="shared" si="477"/>
        <v>-</v>
      </c>
      <c r="EK414" s="41" t="str">
        <f t="shared" si="478"/>
        <v>-</v>
      </c>
      <c r="EL414" s="14"/>
      <c r="EM414" s="14"/>
      <c r="EN414" s="205"/>
      <c r="EO414" s="41" t="str">
        <f t="shared" si="479"/>
        <v>-</v>
      </c>
      <c r="EP414" s="41" t="str">
        <f t="shared" si="480"/>
        <v>-</v>
      </c>
      <c r="EQ414" s="14"/>
      <c r="ER414" s="14"/>
      <c r="ES414" s="41" t="str">
        <f t="shared" si="481"/>
        <v>-</v>
      </c>
      <c r="ET414" s="41" t="str">
        <f t="shared" si="482"/>
        <v>-</v>
      </c>
      <c r="EU414" s="14"/>
      <c r="EV414" s="14"/>
      <c r="EW414" s="205"/>
      <c r="EX414" s="41" t="str">
        <f t="shared" si="483"/>
        <v>-</v>
      </c>
      <c r="EY414" s="41" t="str">
        <f t="shared" si="484"/>
        <v>-</v>
      </c>
      <c r="EZ414" s="14"/>
      <c r="FA414" s="14"/>
      <c r="FB414" s="41" t="str">
        <f t="shared" si="485"/>
        <v>-</v>
      </c>
      <c r="FC414" s="41" t="str">
        <f t="shared" si="486"/>
        <v>-</v>
      </c>
      <c r="FD414" s="14"/>
      <c r="FE414" s="14"/>
      <c r="FF414" s="295"/>
      <c r="FG414" s="41">
        <v>43636</v>
      </c>
      <c r="FH414" s="41">
        <f t="shared" ca="1" si="487"/>
        <v>43636</v>
      </c>
      <c r="FI414" s="14"/>
      <c r="FJ414" s="14"/>
      <c r="FK414" s="41" t="str">
        <f t="shared" si="488"/>
        <v>-</v>
      </c>
      <c r="FL414" s="41" t="str">
        <f t="shared" si="489"/>
        <v>-</v>
      </c>
      <c r="FM414" s="14"/>
      <c r="FN414" s="14"/>
      <c r="FO414" s="143"/>
      <c r="FP414" s="41">
        <v>43636</v>
      </c>
      <c r="FQ414" s="41" t="str">
        <f t="shared" si="490"/>
        <v>-</v>
      </c>
      <c r="FR414" s="14"/>
      <c r="FS414" s="14"/>
      <c r="FT414" s="41" t="str">
        <f t="shared" si="491"/>
        <v>-</v>
      </c>
      <c r="FU414" s="41" t="str">
        <f t="shared" si="492"/>
        <v>-</v>
      </c>
      <c r="FV414" s="14"/>
      <c r="FW414" s="14"/>
      <c r="FX414" s="205"/>
      <c r="FY414" s="41">
        <v>43636</v>
      </c>
      <c r="FZ414" s="41" t="str">
        <f t="shared" si="493"/>
        <v>-</v>
      </c>
      <c r="GA414" s="14"/>
      <c r="GB414" s="14"/>
      <c r="GC414" s="41" t="str">
        <f t="shared" si="494"/>
        <v>-</v>
      </c>
      <c r="GD414" s="41" t="str">
        <f t="shared" si="495"/>
        <v>-</v>
      </c>
      <c r="GE414" s="14"/>
      <c r="GF414" s="14"/>
      <c r="GG414" s="205"/>
      <c r="GH414" s="41"/>
      <c r="GI414" s="41"/>
      <c r="GJ414" s="14"/>
      <c r="GK414" s="14"/>
      <c r="GL414" s="41" t="str">
        <f t="shared" si="496"/>
        <v>-</v>
      </c>
      <c r="GM414" s="41" t="str">
        <f t="shared" si="497"/>
        <v>-</v>
      </c>
      <c r="GN414" s="14"/>
      <c r="GO414" s="14"/>
      <c r="GP414" s="228"/>
      <c r="GQ414" s="295"/>
      <c r="GR414" s="295"/>
      <c r="GS414" s="295"/>
      <c r="GT414" s="295"/>
      <c r="GU414" s="295"/>
      <c r="GV414" s="295"/>
      <c r="GW414" s="295"/>
      <c r="GX414" s="295"/>
      <c r="GY414" s="295"/>
      <c r="GZ414" s="147"/>
      <c r="HA414" s="143">
        <f t="shared" ca="1" si="385"/>
        <v>1</v>
      </c>
      <c r="HB414" s="44">
        <f t="shared" ca="1" si="386"/>
        <v>1.1306532663316582E-3</v>
      </c>
      <c r="HC414" s="44">
        <f t="shared" ca="1" si="451"/>
        <v>2.5125628140703518E-3</v>
      </c>
      <c r="HD414" s="44"/>
      <c r="HE414" s="44"/>
      <c r="HF414" s="44">
        <f t="shared" ca="1" si="383"/>
        <v>3.4090909090909094E-3</v>
      </c>
      <c r="HG414" s="44">
        <f t="shared" ca="1" si="384"/>
        <v>7.575757575757576E-3</v>
      </c>
      <c r="HH414" s="261"/>
      <c r="HI414" s="14" t="str">
        <f t="shared" si="387"/>
        <v>CPECC</v>
      </c>
      <c r="HJ414" s="41">
        <f t="shared" si="388"/>
        <v>44071</v>
      </c>
      <c r="HK414" s="267" t="str">
        <f t="shared" si="389"/>
        <v>A1</v>
      </c>
      <c r="HL414" s="268" t="str">
        <f t="shared" si="390"/>
        <v>0055-P2-GA1-CPC-TRM-00561</v>
      </c>
      <c r="HM414" s="320">
        <v>1</v>
      </c>
      <c r="HN414"/>
      <c r="HO414" s="351" t="str">
        <f t="shared" si="391"/>
        <v>ожидание A1</v>
      </c>
      <c r="HP414" s="351" t="str">
        <f t="shared" si="392"/>
        <v>не выгружено 00</v>
      </c>
      <c r="HQ414" s="351" t="str">
        <f t="shared" si="393"/>
        <v>выгружено A1</v>
      </c>
      <c r="HR414" s="351" t="str">
        <f t="shared" si="394"/>
        <v>ожидание A1</v>
      </c>
      <c r="HS414" s="351" t="b">
        <f t="shared" si="395"/>
        <v>0</v>
      </c>
      <c r="HT414" s="351" t="str">
        <f t="shared" si="396"/>
        <v>ожидание замечаний</v>
      </c>
      <c r="HU414" s="351" t="str">
        <f t="shared" si="397"/>
        <v>0055-P2-GA1-CPC-TRM-00561</v>
      </c>
      <c r="HV414" s="351">
        <f t="shared" si="398"/>
        <v>44071</v>
      </c>
      <c r="HW414" s="351" t="str">
        <f t="shared" si="399"/>
        <v>ожидание A1</v>
      </c>
      <c r="HX414" s="351" t="str">
        <f t="shared" si="400"/>
        <v>ожидание A1</v>
      </c>
      <c r="HY414" s="364"/>
      <c r="HZ414" s="361" t="str">
        <f t="shared" si="401"/>
        <v>выгружено</v>
      </c>
      <c r="IA414" s="361" t="str">
        <f t="shared" si="402"/>
        <v>A1</v>
      </c>
      <c r="IB414" s="361" t="str">
        <f t="shared" si="403"/>
        <v>ожидание замечаний к ревизии</v>
      </c>
      <c r="IC414" s="361" t="str">
        <f t="shared" si="404"/>
        <v>A1</v>
      </c>
      <c r="ID414" s="351" t="str">
        <f t="shared" si="405"/>
        <v>1</v>
      </c>
      <c r="IE414" s="351" t="s">
        <v>896</v>
      </c>
      <c r="IF414" s="356">
        <v>1</v>
      </c>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row>
    <row r="415" spans="1:287" s="1" customFormat="1" ht="28.5" customHeight="1">
      <c r="A415" s="15"/>
      <c r="B415" s="31" t="s">
        <v>164</v>
      </c>
      <c r="C415" s="31" t="s">
        <v>165</v>
      </c>
      <c r="D415" s="14"/>
      <c r="E415" s="14"/>
      <c r="F415" s="14"/>
      <c r="G415" s="14"/>
      <c r="H415" s="14" t="s">
        <v>723</v>
      </c>
      <c r="I415" s="14" t="s">
        <v>724</v>
      </c>
      <c r="J415" s="14"/>
      <c r="K415" s="14"/>
      <c r="L415" s="14"/>
      <c r="M415" s="14"/>
      <c r="N415" s="14"/>
      <c r="O415" s="14"/>
      <c r="P415" s="14"/>
      <c r="Q415" s="14"/>
      <c r="R415" s="14" t="s">
        <v>210</v>
      </c>
      <c r="S415" s="14" t="s">
        <v>401</v>
      </c>
      <c r="T415" s="14" t="s">
        <v>400</v>
      </c>
      <c r="U415" s="14" t="s">
        <v>166</v>
      </c>
      <c r="V415" s="14"/>
      <c r="W415" s="31"/>
      <c r="X415" s="31"/>
      <c r="Y415" s="31"/>
      <c r="Z415" s="31"/>
      <c r="AA415" s="31"/>
      <c r="AB415" s="31"/>
      <c r="AC415" s="31"/>
      <c r="AD415" s="14"/>
      <c r="AE415" s="31">
        <v>3</v>
      </c>
      <c r="AF415" s="31">
        <v>0</v>
      </c>
      <c r="AG415" s="31" t="s">
        <v>173</v>
      </c>
      <c r="AH415" s="31" t="s">
        <v>164</v>
      </c>
      <c r="AI415" s="31" t="s">
        <v>194</v>
      </c>
      <c r="AJ415" s="14"/>
      <c r="AK415" s="14"/>
      <c r="AL415" s="14" t="s">
        <v>129</v>
      </c>
      <c r="AM415" s="14"/>
      <c r="AN415" s="14" t="s">
        <v>204</v>
      </c>
      <c r="AO415" s="14" t="str">
        <f t="shared" si="452"/>
        <v>0055-CPC-GA1-4.3.0.00.CPC-PS.V6-0001</v>
      </c>
      <c r="AP415" s="14" t="str">
        <f t="shared" si="453"/>
        <v>0055-CPC-GA1-4.3.0.00.CPC-PS-V6-0001_A1_ER</v>
      </c>
      <c r="AQ415" s="21" t="s">
        <v>203</v>
      </c>
      <c r="AR415" s="21" t="s">
        <v>202</v>
      </c>
      <c r="AS415" s="21"/>
      <c r="AT415" s="21"/>
      <c r="AU415" s="21"/>
      <c r="AV415" s="21"/>
      <c r="AW415" s="21" t="s">
        <v>441</v>
      </c>
      <c r="AX415" s="21" t="s">
        <v>456</v>
      </c>
      <c r="AY415" s="14"/>
      <c r="AZ415" s="14"/>
      <c r="BA415" s="14" t="s">
        <v>600</v>
      </c>
      <c r="BB415" s="14" t="str">
        <f t="shared" si="454"/>
        <v>A1</v>
      </c>
      <c r="BC415" s="14" t="str">
        <f t="shared" si="381"/>
        <v>IFR</v>
      </c>
      <c r="BD415" s="14" t="str">
        <f t="shared" si="455"/>
        <v>A1</v>
      </c>
      <c r="BE415" s="14"/>
      <c r="BF415" s="14"/>
      <c r="BG415" s="20"/>
      <c r="BH415" s="14"/>
      <c r="BI415" s="14"/>
      <c r="BJ415" s="336">
        <v>44088</v>
      </c>
      <c r="BK415" s="336">
        <f t="shared" ca="1" si="456"/>
        <v>44071</v>
      </c>
      <c r="BL415" s="41">
        <v>44071</v>
      </c>
      <c r="BM415" s="14" t="s">
        <v>919</v>
      </c>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336">
        <f t="shared" si="457"/>
        <v>44116</v>
      </c>
      <c r="CR415" s="336">
        <f t="shared" ca="1" si="458"/>
        <v>44099</v>
      </c>
      <c r="CS415" s="336"/>
      <c r="CT415" s="325"/>
      <c r="CU415" s="143"/>
      <c r="CV415" s="41">
        <f t="shared" si="459"/>
        <v>44130</v>
      </c>
      <c r="CW415" s="41" t="str">
        <f t="shared" si="460"/>
        <v>-</v>
      </c>
      <c r="CX415" s="14"/>
      <c r="CY415" s="14"/>
      <c r="CZ415" s="41" t="str">
        <f t="shared" si="461"/>
        <v>-</v>
      </c>
      <c r="DA415" s="41" t="str">
        <f t="shared" si="462"/>
        <v>-</v>
      </c>
      <c r="DB415" s="14"/>
      <c r="DC415" s="14"/>
      <c r="DD415" s="143"/>
      <c r="DE415" s="41" t="str">
        <f t="shared" si="463"/>
        <v>-</v>
      </c>
      <c r="DF415" s="41" t="str">
        <f t="shared" si="464"/>
        <v>-</v>
      </c>
      <c r="DG415" s="14"/>
      <c r="DH415" s="14"/>
      <c r="DI415" s="41" t="str">
        <f t="shared" si="465"/>
        <v>-</v>
      </c>
      <c r="DJ415" s="41" t="str">
        <f t="shared" si="466"/>
        <v>-</v>
      </c>
      <c r="DK415" s="14"/>
      <c r="DL415" s="14"/>
      <c r="DM415" s="143"/>
      <c r="DN415" s="41" t="str">
        <f t="shared" si="467"/>
        <v>-</v>
      </c>
      <c r="DO415" s="41" t="str">
        <f t="shared" si="468"/>
        <v>-</v>
      </c>
      <c r="DP415" s="14"/>
      <c r="DQ415" s="14"/>
      <c r="DR415" s="41" t="str">
        <f t="shared" si="469"/>
        <v>-</v>
      </c>
      <c r="DS415" s="41" t="str">
        <f t="shared" si="470"/>
        <v>-</v>
      </c>
      <c r="DT415" s="14"/>
      <c r="DU415" s="14"/>
      <c r="DV415" s="205"/>
      <c r="DW415" s="41" t="str">
        <f t="shared" si="471"/>
        <v>-</v>
      </c>
      <c r="DX415" s="41" t="str">
        <f t="shared" si="472"/>
        <v>-</v>
      </c>
      <c r="DY415" s="14"/>
      <c r="DZ415" s="14"/>
      <c r="EA415" s="41" t="str">
        <f t="shared" si="473"/>
        <v>-</v>
      </c>
      <c r="EB415" s="41" t="str">
        <f t="shared" si="474"/>
        <v>-</v>
      </c>
      <c r="EC415" s="14"/>
      <c r="ED415" s="14"/>
      <c r="EE415" s="205"/>
      <c r="EF415" s="41" t="str">
        <f t="shared" si="475"/>
        <v>-</v>
      </c>
      <c r="EG415" s="41" t="str">
        <f t="shared" si="476"/>
        <v>-</v>
      </c>
      <c r="EH415" s="14"/>
      <c r="EI415" s="14"/>
      <c r="EJ415" s="41" t="str">
        <f t="shared" si="477"/>
        <v>-</v>
      </c>
      <c r="EK415" s="41" t="str">
        <f t="shared" si="478"/>
        <v>-</v>
      </c>
      <c r="EL415" s="14"/>
      <c r="EM415" s="14"/>
      <c r="EN415" s="205"/>
      <c r="EO415" s="41" t="str">
        <f t="shared" si="479"/>
        <v>-</v>
      </c>
      <c r="EP415" s="41" t="str">
        <f t="shared" si="480"/>
        <v>-</v>
      </c>
      <c r="EQ415" s="14"/>
      <c r="ER415" s="14"/>
      <c r="ES415" s="41" t="str">
        <f t="shared" si="481"/>
        <v>-</v>
      </c>
      <c r="ET415" s="41" t="str">
        <f t="shared" si="482"/>
        <v>-</v>
      </c>
      <c r="EU415" s="14"/>
      <c r="EV415" s="14"/>
      <c r="EW415" s="205"/>
      <c r="EX415" s="41" t="str">
        <f t="shared" si="483"/>
        <v>-</v>
      </c>
      <c r="EY415" s="41" t="str">
        <f t="shared" si="484"/>
        <v>-</v>
      </c>
      <c r="EZ415" s="14"/>
      <c r="FA415" s="14"/>
      <c r="FB415" s="41" t="str">
        <f t="shared" si="485"/>
        <v>-</v>
      </c>
      <c r="FC415" s="41" t="str">
        <f t="shared" si="486"/>
        <v>-</v>
      </c>
      <c r="FD415" s="14"/>
      <c r="FE415" s="14"/>
      <c r="FF415" s="295"/>
      <c r="FG415" s="41">
        <v>43636</v>
      </c>
      <c r="FH415" s="41">
        <f t="shared" ca="1" si="487"/>
        <v>43636</v>
      </c>
      <c r="FI415" s="14"/>
      <c r="FJ415" s="14"/>
      <c r="FK415" s="41" t="str">
        <f t="shared" si="488"/>
        <v>-</v>
      </c>
      <c r="FL415" s="41" t="str">
        <f t="shared" si="489"/>
        <v>-</v>
      </c>
      <c r="FM415" s="14"/>
      <c r="FN415" s="14"/>
      <c r="FO415" s="143"/>
      <c r="FP415" s="41">
        <v>43636</v>
      </c>
      <c r="FQ415" s="41" t="str">
        <f t="shared" si="490"/>
        <v>-</v>
      </c>
      <c r="FR415" s="14"/>
      <c r="FS415" s="14"/>
      <c r="FT415" s="41" t="str">
        <f t="shared" si="491"/>
        <v>-</v>
      </c>
      <c r="FU415" s="41" t="str">
        <f t="shared" si="492"/>
        <v>-</v>
      </c>
      <c r="FV415" s="14"/>
      <c r="FW415" s="14"/>
      <c r="FX415" s="205"/>
      <c r="FY415" s="41">
        <v>43636</v>
      </c>
      <c r="FZ415" s="41" t="str">
        <f t="shared" si="493"/>
        <v>-</v>
      </c>
      <c r="GA415" s="14"/>
      <c r="GB415" s="14"/>
      <c r="GC415" s="41" t="str">
        <f t="shared" si="494"/>
        <v>-</v>
      </c>
      <c r="GD415" s="41" t="str">
        <f t="shared" si="495"/>
        <v>-</v>
      </c>
      <c r="GE415" s="14"/>
      <c r="GF415" s="14"/>
      <c r="GG415" s="205"/>
      <c r="GH415" s="41"/>
      <c r="GI415" s="41"/>
      <c r="GJ415" s="14"/>
      <c r="GK415" s="14"/>
      <c r="GL415" s="41" t="str">
        <f t="shared" si="496"/>
        <v>-</v>
      </c>
      <c r="GM415" s="41" t="str">
        <f t="shared" si="497"/>
        <v>-</v>
      </c>
      <c r="GN415" s="14"/>
      <c r="GO415" s="14"/>
      <c r="GP415" s="228"/>
      <c r="GQ415" s="295"/>
      <c r="GR415" s="295"/>
      <c r="GS415" s="295"/>
      <c r="GT415" s="295"/>
      <c r="GU415" s="295"/>
      <c r="GV415" s="295"/>
      <c r="GW415" s="295"/>
      <c r="GX415" s="295"/>
      <c r="GY415" s="295"/>
      <c r="GZ415" s="147"/>
      <c r="HA415" s="143">
        <f t="shared" ca="1" si="385"/>
        <v>1</v>
      </c>
      <c r="HB415" s="44">
        <f t="shared" ca="1" si="386"/>
        <v>1.1306532663316582E-3</v>
      </c>
      <c r="HC415" s="44">
        <f t="shared" ca="1" si="451"/>
        <v>2.5125628140703518E-3</v>
      </c>
      <c r="HD415" s="44"/>
      <c r="HE415" s="44"/>
      <c r="HF415" s="44">
        <f t="shared" ca="1" si="383"/>
        <v>3.4090909090909094E-3</v>
      </c>
      <c r="HG415" s="44">
        <f t="shared" ca="1" si="384"/>
        <v>7.575757575757576E-3</v>
      </c>
      <c r="HH415" s="261"/>
      <c r="HI415" s="14" t="str">
        <f t="shared" si="387"/>
        <v>CPECC</v>
      </c>
      <c r="HJ415" s="41">
        <f t="shared" si="388"/>
        <v>44071</v>
      </c>
      <c r="HK415" s="267" t="str">
        <f t="shared" si="389"/>
        <v>A1</v>
      </c>
      <c r="HL415" s="268" t="str">
        <f t="shared" si="390"/>
        <v>0055-P2-GA1-CPC-TRM-00562</v>
      </c>
      <c r="HM415" s="320">
        <v>1</v>
      </c>
      <c r="HN415"/>
      <c r="HO415" s="351" t="str">
        <f t="shared" si="391"/>
        <v>ожидание A1</v>
      </c>
      <c r="HP415" s="351" t="str">
        <f t="shared" si="392"/>
        <v>не выгружено 00</v>
      </c>
      <c r="HQ415" s="351" t="str">
        <f t="shared" si="393"/>
        <v>выгружено A1</v>
      </c>
      <c r="HR415" s="351" t="str">
        <f t="shared" si="394"/>
        <v>ожидание A1</v>
      </c>
      <c r="HS415" s="351" t="b">
        <f t="shared" si="395"/>
        <v>0</v>
      </c>
      <c r="HT415" s="351" t="str">
        <f t="shared" si="396"/>
        <v>ожидание замечаний</v>
      </c>
      <c r="HU415" s="351" t="str">
        <f t="shared" si="397"/>
        <v>0055-P2-GA1-CPC-TRM-00562</v>
      </c>
      <c r="HV415" s="351">
        <f t="shared" si="398"/>
        <v>44071</v>
      </c>
      <c r="HW415" s="351" t="str">
        <f t="shared" si="399"/>
        <v>ожидание A1</v>
      </c>
      <c r="HX415" s="351" t="str">
        <f t="shared" si="400"/>
        <v>ожидание A1</v>
      </c>
      <c r="HY415" s="364"/>
      <c r="HZ415" s="361" t="str">
        <f t="shared" si="401"/>
        <v>выгружено</v>
      </c>
      <c r="IA415" s="361" t="str">
        <f t="shared" si="402"/>
        <v>A1</v>
      </c>
      <c r="IB415" s="361" t="str">
        <f t="shared" si="403"/>
        <v>ожидание замечаний к ревизии</v>
      </c>
      <c r="IC415" s="361" t="str">
        <f t="shared" si="404"/>
        <v>A1</v>
      </c>
      <c r="ID415" s="351" t="str">
        <f t="shared" si="405"/>
        <v>1</v>
      </c>
      <c r="IE415" s="351" t="s">
        <v>896</v>
      </c>
      <c r="IF415" s="356">
        <v>1</v>
      </c>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row>
    <row r="416" spans="1:287" s="1" customFormat="1" ht="28.5" customHeight="1">
      <c r="A416" s="15"/>
      <c r="B416" s="31" t="s">
        <v>164</v>
      </c>
      <c r="C416" s="31" t="s">
        <v>165</v>
      </c>
      <c r="D416" s="14"/>
      <c r="E416" s="14"/>
      <c r="F416" s="14"/>
      <c r="G416" s="14"/>
      <c r="H416" s="14" t="s">
        <v>723</v>
      </c>
      <c r="I416" s="14" t="s">
        <v>724</v>
      </c>
      <c r="J416" s="14"/>
      <c r="K416" s="14"/>
      <c r="L416" s="14"/>
      <c r="M416" s="14"/>
      <c r="N416" s="14"/>
      <c r="O416" s="14"/>
      <c r="P416" s="14"/>
      <c r="Q416" s="14"/>
      <c r="R416" s="14" t="s">
        <v>211</v>
      </c>
      <c r="S416" s="14" t="s">
        <v>394</v>
      </c>
      <c r="T416" s="14" t="s">
        <v>407</v>
      </c>
      <c r="U416" s="14" t="s">
        <v>166</v>
      </c>
      <c r="V416" s="14"/>
      <c r="W416" s="31"/>
      <c r="X416" s="31"/>
      <c r="Y416" s="31"/>
      <c r="Z416" s="31"/>
      <c r="AA416" s="31"/>
      <c r="AB416" s="31"/>
      <c r="AC416" s="31"/>
      <c r="AD416" s="14"/>
      <c r="AE416" s="31">
        <v>3</v>
      </c>
      <c r="AF416" s="31">
        <v>0</v>
      </c>
      <c r="AG416" s="31" t="s">
        <v>173</v>
      </c>
      <c r="AH416" s="31" t="s">
        <v>164</v>
      </c>
      <c r="AI416" s="31" t="s">
        <v>194</v>
      </c>
      <c r="AJ416" s="14"/>
      <c r="AK416" s="14"/>
      <c r="AL416" s="14" t="s">
        <v>130</v>
      </c>
      <c r="AM416" s="14"/>
      <c r="AN416" s="14" t="s">
        <v>204</v>
      </c>
      <c r="AO416" s="14" t="str">
        <f t="shared" si="452"/>
        <v>0055-CPC-GA1-4.3.0.00.CPC-ASK1.V6-0001</v>
      </c>
      <c r="AP416" s="14" t="str">
        <f t="shared" si="453"/>
        <v>0055-CPC-GA1-4.3.0.00.CPC-ASK1-V6-0001_A1_ER</v>
      </c>
      <c r="AQ416" s="21" t="s">
        <v>203</v>
      </c>
      <c r="AR416" s="21" t="s">
        <v>202</v>
      </c>
      <c r="AS416" s="21"/>
      <c r="AT416" s="21"/>
      <c r="AU416" s="21"/>
      <c r="AV416" s="21"/>
      <c r="AW416" s="21" t="s">
        <v>442</v>
      </c>
      <c r="AX416" s="21" t="s">
        <v>643</v>
      </c>
      <c r="AY416" s="14"/>
      <c r="AZ416" s="14"/>
      <c r="BA416" s="14" t="s">
        <v>600</v>
      </c>
      <c r="BB416" s="14" t="str">
        <f t="shared" si="454"/>
        <v>A1</v>
      </c>
      <c r="BC416" s="14" t="str">
        <f t="shared" si="381"/>
        <v>IFR</v>
      </c>
      <c r="BD416" s="14" t="str">
        <f t="shared" si="455"/>
        <v>A1</v>
      </c>
      <c r="BE416" s="14"/>
      <c r="BF416" s="14"/>
      <c r="BG416" s="20"/>
      <c r="BH416" s="14"/>
      <c r="BI416" s="14"/>
      <c r="BJ416" s="336">
        <v>44088</v>
      </c>
      <c r="BK416" s="336">
        <f t="shared" ca="1" si="456"/>
        <v>44071</v>
      </c>
      <c r="BL416" s="41">
        <v>44071</v>
      </c>
      <c r="BM416" s="14" t="s">
        <v>920</v>
      </c>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336">
        <f t="shared" si="457"/>
        <v>44116</v>
      </c>
      <c r="CR416" s="336">
        <f t="shared" ca="1" si="458"/>
        <v>44099</v>
      </c>
      <c r="CS416" s="336"/>
      <c r="CT416" s="325"/>
      <c r="CU416" s="143"/>
      <c r="CV416" s="41">
        <f t="shared" si="459"/>
        <v>44130</v>
      </c>
      <c r="CW416" s="41" t="str">
        <f t="shared" si="460"/>
        <v>-</v>
      </c>
      <c r="CX416" s="14"/>
      <c r="CY416" s="14"/>
      <c r="CZ416" s="41" t="str">
        <f t="shared" si="461"/>
        <v>-</v>
      </c>
      <c r="DA416" s="41" t="str">
        <f t="shared" si="462"/>
        <v>-</v>
      </c>
      <c r="DB416" s="14"/>
      <c r="DC416" s="14"/>
      <c r="DD416" s="143"/>
      <c r="DE416" s="41" t="str">
        <f t="shared" si="463"/>
        <v>-</v>
      </c>
      <c r="DF416" s="41" t="str">
        <f t="shared" si="464"/>
        <v>-</v>
      </c>
      <c r="DG416" s="14"/>
      <c r="DH416" s="14"/>
      <c r="DI416" s="41" t="str">
        <f t="shared" si="465"/>
        <v>-</v>
      </c>
      <c r="DJ416" s="41" t="str">
        <f t="shared" si="466"/>
        <v>-</v>
      </c>
      <c r="DK416" s="14"/>
      <c r="DL416" s="14"/>
      <c r="DM416" s="143"/>
      <c r="DN416" s="41" t="str">
        <f t="shared" si="467"/>
        <v>-</v>
      </c>
      <c r="DO416" s="41" t="str">
        <f t="shared" si="468"/>
        <v>-</v>
      </c>
      <c r="DP416" s="14"/>
      <c r="DQ416" s="14"/>
      <c r="DR416" s="41" t="str">
        <f t="shared" si="469"/>
        <v>-</v>
      </c>
      <c r="DS416" s="41" t="str">
        <f t="shared" si="470"/>
        <v>-</v>
      </c>
      <c r="DT416" s="14"/>
      <c r="DU416" s="14"/>
      <c r="DV416" s="205"/>
      <c r="DW416" s="41" t="str">
        <f t="shared" si="471"/>
        <v>-</v>
      </c>
      <c r="DX416" s="41" t="str">
        <f t="shared" si="472"/>
        <v>-</v>
      </c>
      <c r="DY416" s="14"/>
      <c r="DZ416" s="14"/>
      <c r="EA416" s="41" t="str">
        <f t="shared" si="473"/>
        <v>-</v>
      </c>
      <c r="EB416" s="41" t="str">
        <f t="shared" si="474"/>
        <v>-</v>
      </c>
      <c r="EC416" s="14"/>
      <c r="ED416" s="14"/>
      <c r="EE416" s="205"/>
      <c r="EF416" s="41" t="str">
        <f t="shared" si="475"/>
        <v>-</v>
      </c>
      <c r="EG416" s="41" t="str">
        <f t="shared" si="476"/>
        <v>-</v>
      </c>
      <c r="EH416" s="14"/>
      <c r="EI416" s="14"/>
      <c r="EJ416" s="41" t="str">
        <f t="shared" si="477"/>
        <v>-</v>
      </c>
      <c r="EK416" s="41" t="str">
        <f t="shared" si="478"/>
        <v>-</v>
      </c>
      <c r="EL416" s="14"/>
      <c r="EM416" s="14"/>
      <c r="EN416" s="205"/>
      <c r="EO416" s="41" t="str">
        <f t="shared" si="479"/>
        <v>-</v>
      </c>
      <c r="EP416" s="41" t="str">
        <f t="shared" si="480"/>
        <v>-</v>
      </c>
      <c r="EQ416" s="14"/>
      <c r="ER416" s="14"/>
      <c r="ES416" s="41" t="str">
        <f t="shared" si="481"/>
        <v>-</v>
      </c>
      <c r="ET416" s="41" t="str">
        <f t="shared" si="482"/>
        <v>-</v>
      </c>
      <c r="EU416" s="14"/>
      <c r="EV416" s="14"/>
      <c r="EW416" s="205"/>
      <c r="EX416" s="41" t="str">
        <f t="shared" si="483"/>
        <v>-</v>
      </c>
      <c r="EY416" s="41" t="str">
        <f t="shared" si="484"/>
        <v>-</v>
      </c>
      <c r="EZ416" s="14"/>
      <c r="FA416" s="14"/>
      <c r="FB416" s="41" t="str">
        <f t="shared" si="485"/>
        <v>-</v>
      </c>
      <c r="FC416" s="41" t="str">
        <f t="shared" si="486"/>
        <v>-</v>
      </c>
      <c r="FD416" s="14"/>
      <c r="FE416" s="14"/>
      <c r="FF416" s="295"/>
      <c r="FG416" s="41">
        <v>43636</v>
      </c>
      <c r="FH416" s="41">
        <f t="shared" ca="1" si="487"/>
        <v>43636</v>
      </c>
      <c r="FI416" s="14"/>
      <c r="FJ416" s="14"/>
      <c r="FK416" s="41" t="str">
        <f t="shared" si="488"/>
        <v>-</v>
      </c>
      <c r="FL416" s="41" t="str">
        <f t="shared" si="489"/>
        <v>-</v>
      </c>
      <c r="FM416" s="14"/>
      <c r="FN416" s="14"/>
      <c r="FO416" s="143"/>
      <c r="FP416" s="41">
        <v>43636</v>
      </c>
      <c r="FQ416" s="41" t="str">
        <f t="shared" si="490"/>
        <v>-</v>
      </c>
      <c r="FR416" s="14"/>
      <c r="FS416" s="14"/>
      <c r="FT416" s="41" t="str">
        <f t="shared" si="491"/>
        <v>-</v>
      </c>
      <c r="FU416" s="41" t="str">
        <f t="shared" si="492"/>
        <v>-</v>
      </c>
      <c r="FV416" s="14"/>
      <c r="FW416" s="14"/>
      <c r="FX416" s="205"/>
      <c r="FY416" s="41">
        <v>43636</v>
      </c>
      <c r="FZ416" s="41" t="str">
        <f t="shared" si="493"/>
        <v>-</v>
      </c>
      <c r="GA416" s="14"/>
      <c r="GB416" s="14"/>
      <c r="GC416" s="41" t="str">
        <f t="shared" si="494"/>
        <v>-</v>
      </c>
      <c r="GD416" s="41" t="str">
        <f t="shared" si="495"/>
        <v>-</v>
      </c>
      <c r="GE416" s="14"/>
      <c r="GF416" s="14"/>
      <c r="GG416" s="205"/>
      <c r="GH416" s="41"/>
      <c r="GI416" s="41"/>
      <c r="GJ416" s="14"/>
      <c r="GK416" s="14"/>
      <c r="GL416" s="41" t="str">
        <f t="shared" si="496"/>
        <v>-</v>
      </c>
      <c r="GM416" s="41" t="str">
        <f t="shared" si="497"/>
        <v>-</v>
      </c>
      <c r="GN416" s="14"/>
      <c r="GO416" s="14"/>
      <c r="GP416" s="228"/>
      <c r="GQ416" s="295"/>
      <c r="GR416" s="295"/>
      <c r="GS416" s="295"/>
      <c r="GT416" s="295"/>
      <c r="GU416" s="295"/>
      <c r="GV416" s="295"/>
      <c r="GW416" s="295"/>
      <c r="GX416" s="295"/>
      <c r="GY416" s="295"/>
      <c r="GZ416" s="147"/>
      <c r="HA416" s="143">
        <f t="shared" ca="1" si="385"/>
        <v>1</v>
      </c>
      <c r="HB416" s="44">
        <f t="shared" ca="1" si="386"/>
        <v>1.1306532663316582E-3</v>
      </c>
      <c r="HC416" s="44">
        <f t="shared" ca="1" si="451"/>
        <v>2.5125628140703518E-3</v>
      </c>
      <c r="HD416" s="44"/>
      <c r="HE416" s="44"/>
      <c r="HF416" s="44">
        <f t="shared" ca="1" si="383"/>
        <v>3.4090909090909094E-3</v>
      </c>
      <c r="HG416" s="44">
        <f t="shared" ca="1" si="384"/>
        <v>7.575757575757576E-3</v>
      </c>
      <c r="HH416" s="261"/>
      <c r="HI416" s="14" t="str">
        <f t="shared" si="387"/>
        <v>CPECC</v>
      </c>
      <c r="HJ416" s="41">
        <f t="shared" si="388"/>
        <v>44071</v>
      </c>
      <c r="HK416" s="267" t="str">
        <f t="shared" si="389"/>
        <v>A1</v>
      </c>
      <c r="HL416" s="268" t="str">
        <f t="shared" si="390"/>
        <v>0055-P2-GA1-CPC-TRM-00563</v>
      </c>
      <c r="HM416" s="320">
        <v>1</v>
      </c>
      <c r="HN416"/>
      <c r="HO416" s="351" t="str">
        <f t="shared" si="391"/>
        <v>ожидание A1</v>
      </c>
      <c r="HP416" s="351" t="str">
        <f t="shared" si="392"/>
        <v>не выгружено 00</v>
      </c>
      <c r="HQ416" s="351" t="str">
        <f t="shared" si="393"/>
        <v>выгружено A1</v>
      </c>
      <c r="HR416" s="351" t="str">
        <f t="shared" si="394"/>
        <v>ожидание A1</v>
      </c>
      <c r="HS416" s="351" t="b">
        <f t="shared" si="395"/>
        <v>0</v>
      </c>
      <c r="HT416" s="351" t="str">
        <f t="shared" si="396"/>
        <v>ожидание замечаний</v>
      </c>
      <c r="HU416" s="351" t="str">
        <f t="shared" si="397"/>
        <v>0055-P2-GA1-CPC-TRM-00563</v>
      </c>
      <c r="HV416" s="351">
        <f t="shared" si="398"/>
        <v>44071</v>
      </c>
      <c r="HW416" s="351" t="str">
        <f t="shared" si="399"/>
        <v>ожидание A1</v>
      </c>
      <c r="HX416" s="351" t="str">
        <f t="shared" si="400"/>
        <v>ожидание A1</v>
      </c>
      <c r="HY416" s="364"/>
      <c r="HZ416" s="361" t="str">
        <f t="shared" si="401"/>
        <v>выгружено</v>
      </c>
      <c r="IA416" s="361" t="str">
        <f t="shared" si="402"/>
        <v>A1</v>
      </c>
      <c r="IB416" s="361" t="str">
        <f t="shared" si="403"/>
        <v>ожидание замечаний к ревизии</v>
      </c>
      <c r="IC416" s="361" t="str">
        <f t="shared" si="404"/>
        <v>A1</v>
      </c>
      <c r="ID416" s="351" t="str">
        <f t="shared" si="405"/>
        <v>1</v>
      </c>
      <c r="IE416" s="351" t="s">
        <v>896</v>
      </c>
      <c r="IF416" s="356">
        <v>1</v>
      </c>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row>
    <row r="417" spans="1:287" s="1" customFormat="1" ht="28.5" customHeight="1">
      <c r="A417" s="15"/>
      <c r="B417" s="31" t="s">
        <v>164</v>
      </c>
      <c r="C417" s="31" t="s">
        <v>165</v>
      </c>
      <c r="D417" s="14"/>
      <c r="E417" s="14"/>
      <c r="F417" s="14"/>
      <c r="G417" s="14"/>
      <c r="H417" s="14" t="s">
        <v>723</v>
      </c>
      <c r="I417" s="14" t="s">
        <v>724</v>
      </c>
      <c r="J417" s="14"/>
      <c r="K417" s="14"/>
      <c r="L417" s="14"/>
      <c r="M417" s="14"/>
      <c r="N417" s="14"/>
      <c r="O417" s="14"/>
      <c r="P417" s="14"/>
      <c r="Q417" s="14"/>
      <c r="R417" s="14" t="s">
        <v>213</v>
      </c>
      <c r="S417" s="14" t="s">
        <v>402</v>
      </c>
      <c r="T417" s="14" t="s">
        <v>405</v>
      </c>
      <c r="U417" s="14" t="s">
        <v>166</v>
      </c>
      <c r="V417" s="14"/>
      <c r="W417" s="31"/>
      <c r="X417" s="31"/>
      <c r="Y417" s="31"/>
      <c r="Z417" s="31"/>
      <c r="AA417" s="31"/>
      <c r="AB417" s="31"/>
      <c r="AC417" s="31"/>
      <c r="AD417" s="14"/>
      <c r="AE417" s="31">
        <v>3</v>
      </c>
      <c r="AF417" s="31">
        <v>0</v>
      </c>
      <c r="AG417" s="31" t="s">
        <v>173</v>
      </c>
      <c r="AH417" s="31" t="s">
        <v>164</v>
      </c>
      <c r="AI417" s="31" t="s">
        <v>194</v>
      </c>
      <c r="AJ417" s="14"/>
      <c r="AK417" s="14"/>
      <c r="AL417" s="14" t="s">
        <v>131</v>
      </c>
      <c r="AM417" s="14"/>
      <c r="AN417" s="14" t="s">
        <v>204</v>
      </c>
      <c r="AO417" s="14" t="str">
        <f t="shared" si="452"/>
        <v>0055-CPC-GA1-4.3.0.00.CPC-ASK2.V6-0001</v>
      </c>
      <c r="AP417" s="14" t="str">
        <f t="shared" si="453"/>
        <v>0055-CPC-GA1-4.3.0.00.CPC-ASK2-V6-0001_A1_ER</v>
      </c>
      <c r="AQ417" s="21" t="s">
        <v>203</v>
      </c>
      <c r="AR417" s="21" t="s">
        <v>202</v>
      </c>
      <c r="AS417" s="21"/>
      <c r="AT417" s="21"/>
      <c r="AU417" s="21"/>
      <c r="AV417" s="21"/>
      <c r="AW417" s="21" t="s">
        <v>444</v>
      </c>
      <c r="AX417" s="21" t="s">
        <v>458</v>
      </c>
      <c r="AY417" s="14"/>
      <c r="AZ417" s="14"/>
      <c r="BA417" s="14" t="s">
        <v>600</v>
      </c>
      <c r="BB417" s="14" t="str">
        <f t="shared" si="454"/>
        <v>A1</v>
      </c>
      <c r="BC417" s="14" t="str">
        <f t="shared" si="381"/>
        <v>IFR</v>
      </c>
      <c r="BD417" s="14" t="str">
        <f t="shared" si="455"/>
        <v>A1</v>
      </c>
      <c r="BE417" s="14"/>
      <c r="BF417" s="14"/>
      <c r="BG417" s="20"/>
      <c r="BH417" s="14"/>
      <c r="BI417" s="14"/>
      <c r="BJ417" s="336">
        <v>44088</v>
      </c>
      <c r="BK417" s="336">
        <f t="shared" ca="1" si="456"/>
        <v>44071</v>
      </c>
      <c r="BL417" s="41">
        <v>44071</v>
      </c>
      <c r="BM417" s="14" t="s">
        <v>921</v>
      </c>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336">
        <f t="shared" si="457"/>
        <v>44116</v>
      </c>
      <c r="CR417" s="336">
        <f t="shared" ca="1" si="458"/>
        <v>44099</v>
      </c>
      <c r="CS417" s="336"/>
      <c r="CT417" s="325"/>
      <c r="CU417" s="143"/>
      <c r="CV417" s="41">
        <f t="shared" si="459"/>
        <v>44130</v>
      </c>
      <c r="CW417" s="41" t="str">
        <f t="shared" si="460"/>
        <v>-</v>
      </c>
      <c r="CX417" s="14"/>
      <c r="CY417" s="14"/>
      <c r="CZ417" s="41" t="str">
        <f t="shared" si="461"/>
        <v>-</v>
      </c>
      <c r="DA417" s="41" t="str">
        <f t="shared" si="462"/>
        <v>-</v>
      </c>
      <c r="DB417" s="14"/>
      <c r="DC417" s="14"/>
      <c r="DD417" s="143"/>
      <c r="DE417" s="41" t="str">
        <f t="shared" si="463"/>
        <v>-</v>
      </c>
      <c r="DF417" s="41" t="str">
        <f t="shared" si="464"/>
        <v>-</v>
      </c>
      <c r="DG417" s="14"/>
      <c r="DH417" s="14"/>
      <c r="DI417" s="41" t="str">
        <f t="shared" si="465"/>
        <v>-</v>
      </c>
      <c r="DJ417" s="41" t="str">
        <f t="shared" si="466"/>
        <v>-</v>
      </c>
      <c r="DK417" s="14"/>
      <c r="DL417" s="14"/>
      <c r="DM417" s="143"/>
      <c r="DN417" s="41" t="str">
        <f t="shared" si="467"/>
        <v>-</v>
      </c>
      <c r="DO417" s="41" t="str">
        <f t="shared" si="468"/>
        <v>-</v>
      </c>
      <c r="DP417" s="14"/>
      <c r="DQ417" s="14"/>
      <c r="DR417" s="41" t="str">
        <f t="shared" si="469"/>
        <v>-</v>
      </c>
      <c r="DS417" s="41" t="str">
        <f t="shared" si="470"/>
        <v>-</v>
      </c>
      <c r="DT417" s="14"/>
      <c r="DU417" s="14"/>
      <c r="DV417" s="205"/>
      <c r="DW417" s="41" t="str">
        <f t="shared" si="471"/>
        <v>-</v>
      </c>
      <c r="DX417" s="41" t="str">
        <f t="shared" si="472"/>
        <v>-</v>
      </c>
      <c r="DY417" s="14"/>
      <c r="DZ417" s="14"/>
      <c r="EA417" s="41" t="str">
        <f t="shared" si="473"/>
        <v>-</v>
      </c>
      <c r="EB417" s="41" t="str">
        <f t="shared" si="474"/>
        <v>-</v>
      </c>
      <c r="EC417" s="14"/>
      <c r="ED417" s="14"/>
      <c r="EE417" s="205"/>
      <c r="EF417" s="41" t="str">
        <f t="shared" si="475"/>
        <v>-</v>
      </c>
      <c r="EG417" s="41" t="str">
        <f t="shared" si="476"/>
        <v>-</v>
      </c>
      <c r="EH417" s="14"/>
      <c r="EI417" s="14"/>
      <c r="EJ417" s="41" t="str">
        <f t="shared" si="477"/>
        <v>-</v>
      </c>
      <c r="EK417" s="41" t="str">
        <f t="shared" si="478"/>
        <v>-</v>
      </c>
      <c r="EL417" s="14"/>
      <c r="EM417" s="14"/>
      <c r="EN417" s="205"/>
      <c r="EO417" s="41" t="str">
        <f t="shared" si="479"/>
        <v>-</v>
      </c>
      <c r="EP417" s="41" t="str">
        <f t="shared" si="480"/>
        <v>-</v>
      </c>
      <c r="EQ417" s="14"/>
      <c r="ER417" s="14"/>
      <c r="ES417" s="41" t="str">
        <f t="shared" si="481"/>
        <v>-</v>
      </c>
      <c r="ET417" s="41" t="str">
        <f t="shared" si="482"/>
        <v>-</v>
      </c>
      <c r="EU417" s="14"/>
      <c r="EV417" s="14"/>
      <c r="EW417" s="205"/>
      <c r="EX417" s="41" t="str">
        <f t="shared" si="483"/>
        <v>-</v>
      </c>
      <c r="EY417" s="41" t="str">
        <f t="shared" si="484"/>
        <v>-</v>
      </c>
      <c r="EZ417" s="14"/>
      <c r="FA417" s="14"/>
      <c r="FB417" s="41" t="str">
        <f t="shared" si="485"/>
        <v>-</v>
      </c>
      <c r="FC417" s="41" t="str">
        <f t="shared" si="486"/>
        <v>-</v>
      </c>
      <c r="FD417" s="14"/>
      <c r="FE417" s="14"/>
      <c r="FF417" s="295"/>
      <c r="FG417" s="41">
        <v>43636</v>
      </c>
      <c r="FH417" s="41">
        <f t="shared" ca="1" si="487"/>
        <v>43636</v>
      </c>
      <c r="FI417" s="14"/>
      <c r="FJ417" s="14"/>
      <c r="FK417" s="41" t="str">
        <f t="shared" si="488"/>
        <v>-</v>
      </c>
      <c r="FL417" s="41" t="str">
        <f t="shared" si="489"/>
        <v>-</v>
      </c>
      <c r="FM417" s="14"/>
      <c r="FN417" s="14"/>
      <c r="FO417" s="143"/>
      <c r="FP417" s="41">
        <v>43636</v>
      </c>
      <c r="FQ417" s="41" t="str">
        <f t="shared" si="490"/>
        <v>-</v>
      </c>
      <c r="FR417" s="14"/>
      <c r="FS417" s="14"/>
      <c r="FT417" s="41" t="str">
        <f t="shared" si="491"/>
        <v>-</v>
      </c>
      <c r="FU417" s="41" t="str">
        <f t="shared" si="492"/>
        <v>-</v>
      </c>
      <c r="FV417" s="14"/>
      <c r="FW417" s="14"/>
      <c r="FX417" s="205"/>
      <c r="FY417" s="41">
        <v>43636</v>
      </c>
      <c r="FZ417" s="41" t="str">
        <f t="shared" si="493"/>
        <v>-</v>
      </c>
      <c r="GA417" s="14"/>
      <c r="GB417" s="14"/>
      <c r="GC417" s="41" t="str">
        <f t="shared" si="494"/>
        <v>-</v>
      </c>
      <c r="GD417" s="41" t="str">
        <f t="shared" si="495"/>
        <v>-</v>
      </c>
      <c r="GE417" s="14"/>
      <c r="GF417" s="14"/>
      <c r="GG417" s="205"/>
      <c r="GH417" s="41"/>
      <c r="GI417" s="41"/>
      <c r="GJ417" s="14"/>
      <c r="GK417" s="14"/>
      <c r="GL417" s="41" t="str">
        <f t="shared" si="496"/>
        <v>-</v>
      </c>
      <c r="GM417" s="41" t="str">
        <f t="shared" si="497"/>
        <v>-</v>
      </c>
      <c r="GN417" s="14"/>
      <c r="GO417" s="14"/>
      <c r="GP417" s="228"/>
      <c r="GQ417" s="295"/>
      <c r="GR417" s="295"/>
      <c r="GS417" s="295"/>
      <c r="GT417" s="295"/>
      <c r="GU417" s="295"/>
      <c r="GV417" s="295"/>
      <c r="GW417" s="295"/>
      <c r="GX417" s="295"/>
      <c r="GY417" s="295"/>
      <c r="GZ417" s="147"/>
      <c r="HA417" s="143">
        <f t="shared" ca="1" si="385"/>
        <v>1</v>
      </c>
      <c r="HB417" s="44">
        <f t="shared" ca="1" si="386"/>
        <v>1.1306532663316582E-3</v>
      </c>
      <c r="HC417" s="44">
        <f t="shared" ca="1" si="451"/>
        <v>2.5125628140703518E-3</v>
      </c>
      <c r="HD417" s="44"/>
      <c r="HE417" s="44"/>
      <c r="HF417" s="44">
        <f t="shared" ca="1" si="383"/>
        <v>3.4090909090909094E-3</v>
      </c>
      <c r="HG417" s="44">
        <f t="shared" ca="1" si="384"/>
        <v>7.575757575757576E-3</v>
      </c>
      <c r="HH417" s="261"/>
      <c r="HI417" s="14" t="str">
        <f t="shared" si="387"/>
        <v>CPECC</v>
      </c>
      <c r="HJ417" s="41">
        <f t="shared" si="388"/>
        <v>44071</v>
      </c>
      <c r="HK417" s="267" t="str">
        <f t="shared" si="389"/>
        <v>A1</v>
      </c>
      <c r="HL417" s="268" t="str">
        <f t="shared" si="390"/>
        <v>0055-P2-GA1-CPC-TRM-00564</v>
      </c>
      <c r="HM417" s="320">
        <v>1</v>
      </c>
      <c r="HN417"/>
      <c r="HO417" s="351" t="str">
        <f t="shared" si="391"/>
        <v>ожидание A1</v>
      </c>
      <c r="HP417" s="351" t="str">
        <f t="shared" si="392"/>
        <v>не выгружено 00</v>
      </c>
      <c r="HQ417" s="351" t="str">
        <f t="shared" si="393"/>
        <v>выгружено A1</v>
      </c>
      <c r="HR417" s="351" t="str">
        <f t="shared" si="394"/>
        <v>ожидание A1</v>
      </c>
      <c r="HS417" s="351" t="b">
        <f t="shared" si="395"/>
        <v>0</v>
      </c>
      <c r="HT417" s="351" t="str">
        <f t="shared" si="396"/>
        <v>ожидание замечаний</v>
      </c>
      <c r="HU417" s="351" t="str">
        <f t="shared" si="397"/>
        <v>0055-P2-GA1-CPC-TRM-00564</v>
      </c>
      <c r="HV417" s="351">
        <f t="shared" si="398"/>
        <v>44071</v>
      </c>
      <c r="HW417" s="351" t="str">
        <f t="shared" si="399"/>
        <v>ожидание A1</v>
      </c>
      <c r="HX417" s="351" t="str">
        <f t="shared" si="400"/>
        <v>ожидание A1</v>
      </c>
      <c r="HY417" s="364"/>
      <c r="HZ417" s="361" t="str">
        <f t="shared" si="401"/>
        <v>выгружено</v>
      </c>
      <c r="IA417" s="361" t="str">
        <f t="shared" si="402"/>
        <v>A1</v>
      </c>
      <c r="IB417" s="361" t="str">
        <f t="shared" si="403"/>
        <v>ожидание замечаний к ревизии</v>
      </c>
      <c r="IC417" s="361" t="str">
        <f t="shared" si="404"/>
        <v>A1</v>
      </c>
      <c r="ID417" s="351" t="str">
        <f t="shared" si="405"/>
        <v>1</v>
      </c>
      <c r="IE417" s="351" t="s">
        <v>896</v>
      </c>
      <c r="IF417" s="356">
        <v>1</v>
      </c>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row>
    <row r="418" spans="1:287" s="1" customFormat="1" ht="42.75" customHeight="1">
      <c r="A418" s="15"/>
      <c r="B418" s="31" t="s">
        <v>164</v>
      </c>
      <c r="C418" s="31" t="s">
        <v>165</v>
      </c>
      <c r="D418" s="14"/>
      <c r="E418" s="14"/>
      <c r="F418" s="14"/>
      <c r="G418" s="14"/>
      <c r="H418" s="14" t="s">
        <v>723</v>
      </c>
      <c r="I418" s="14" t="s">
        <v>724</v>
      </c>
      <c r="J418" s="14"/>
      <c r="K418" s="14"/>
      <c r="L418" s="14"/>
      <c r="M418" s="14"/>
      <c r="N418" s="14"/>
      <c r="O418" s="14"/>
      <c r="P418" s="14"/>
      <c r="Q418" s="14"/>
      <c r="R418" s="14" t="s">
        <v>214</v>
      </c>
      <c r="S418" s="14" t="s">
        <v>403</v>
      </c>
      <c r="T418" s="14" t="s">
        <v>404</v>
      </c>
      <c r="U418" s="14" t="s">
        <v>166</v>
      </c>
      <c r="V418" s="14"/>
      <c r="W418" s="31"/>
      <c r="X418" s="31"/>
      <c r="Y418" s="31"/>
      <c r="Z418" s="31"/>
      <c r="AA418" s="31"/>
      <c r="AB418" s="31"/>
      <c r="AC418" s="31"/>
      <c r="AD418" s="14"/>
      <c r="AE418" s="31">
        <v>3</v>
      </c>
      <c r="AF418" s="31">
        <v>0</v>
      </c>
      <c r="AG418" s="31" t="s">
        <v>173</v>
      </c>
      <c r="AH418" s="31" t="s">
        <v>164</v>
      </c>
      <c r="AI418" s="31" t="s">
        <v>194</v>
      </c>
      <c r="AJ418" s="14"/>
      <c r="AK418" s="14"/>
      <c r="AL418" s="14" t="s">
        <v>132</v>
      </c>
      <c r="AM418" s="14"/>
      <c r="AN418" s="14" t="s">
        <v>204</v>
      </c>
      <c r="AO418" s="14" t="str">
        <f t="shared" si="452"/>
        <v>0055-CPC-GA1-4.3.0.00.CPC-ATH4.V6-0001</v>
      </c>
      <c r="AP418" s="14" t="str">
        <f t="shared" si="453"/>
        <v>0055-CPC-GA1-4.3.0.00.CPC-ATH4-V6-0001_00_ER</v>
      </c>
      <c r="AQ418" s="21" t="s">
        <v>203</v>
      </c>
      <c r="AR418" s="21" t="s">
        <v>202</v>
      </c>
      <c r="AS418" s="21"/>
      <c r="AT418" s="21"/>
      <c r="AU418" s="21"/>
      <c r="AV418" s="21"/>
      <c r="AW418" s="21" t="s">
        <v>446</v>
      </c>
      <c r="AX418" s="21" t="s">
        <v>460</v>
      </c>
      <c r="AY418" s="14"/>
      <c r="AZ418" s="14" t="s">
        <v>798</v>
      </c>
      <c r="BA418" s="14" t="s">
        <v>600</v>
      </c>
      <c r="BB418" s="14" t="str">
        <f t="shared" si="454"/>
        <v>00</v>
      </c>
      <c r="BC418" s="14" t="str">
        <f t="shared" si="381"/>
        <v>IFU</v>
      </c>
      <c r="BD418" s="14" t="str">
        <f t="shared" si="455"/>
        <v>00</v>
      </c>
      <c r="BE418" s="14"/>
      <c r="BF418" s="14"/>
      <c r="BG418" s="20"/>
      <c r="BH418" s="14"/>
      <c r="BI418" s="14"/>
      <c r="BJ418" s="336">
        <v>44088</v>
      </c>
      <c r="BK418" s="336">
        <f t="shared" ca="1" si="456"/>
        <v>43875</v>
      </c>
      <c r="BL418" s="41">
        <v>43875</v>
      </c>
      <c r="BM418" s="14" t="s">
        <v>771</v>
      </c>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336">
        <f t="shared" si="457"/>
        <v>44116</v>
      </c>
      <c r="CR418" s="336">
        <f t="shared" ca="1" si="458"/>
        <v>43903</v>
      </c>
      <c r="CS418" s="336">
        <v>43986</v>
      </c>
      <c r="CT418" s="325" t="s">
        <v>901</v>
      </c>
      <c r="CU418" s="143">
        <v>1</v>
      </c>
      <c r="CV418" s="41">
        <f t="shared" si="459"/>
        <v>44130</v>
      </c>
      <c r="CW418" s="41">
        <f t="shared" ca="1" si="460"/>
        <v>43917</v>
      </c>
      <c r="CX418" s="41"/>
      <c r="CY418" s="14"/>
      <c r="CZ418" s="41" t="str">
        <f t="shared" si="461"/>
        <v>-</v>
      </c>
      <c r="DA418" s="41" t="str">
        <f t="shared" si="462"/>
        <v>-</v>
      </c>
      <c r="DB418" s="14"/>
      <c r="DC418" s="14"/>
      <c r="DD418" s="143"/>
      <c r="DE418" s="41" t="str">
        <f t="shared" si="463"/>
        <v>-</v>
      </c>
      <c r="DF418" s="41" t="str">
        <f t="shared" si="464"/>
        <v>-</v>
      </c>
      <c r="DG418" s="14"/>
      <c r="DH418" s="14"/>
      <c r="DI418" s="41" t="str">
        <f t="shared" si="465"/>
        <v>-</v>
      </c>
      <c r="DJ418" s="41" t="str">
        <f t="shared" si="466"/>
        <v>-</v>
      </c>
      <c r="DK418" s="14"/>
      <c r="DL418" s="14"/>
      <c r="DM418" s="143"/>
      <c r="DN418" s="41" t="str">
        <f t="shared" si="467"/>
        <v>-</v>
      </c>
      <c r="DO418" s="41" t="str">
        <f t="shared" si="468"/>
        <v>-</v>
      </c>
      <c r="DP418" s="14"/>
      <c r="DQ418" s="14"/>
      <c r="DR418" s="41" t="str">
        <f t="shared" si="469"/>
        <v>-</v>
      </c>
      <c r="DS418" s="41" t="str">
        <f t="shared" si="470"/>
        <v>-</v>
      </c>
      <c r="DT418" s="14"/>
      <c r="DU418" s="14"/>
      <c r="DV418" s="205"/>
      <c r="DW418" s="41" t="str">
        <f t="shared" si="471"/>
        <v>-</v>
      </c>
      <c r="DX418" s="41" t="str">
        <f t="shared" si="472"/>
        <v>-</v>
      </c>
      <c r="DY418" s="14"/>
      <c r="DZ418" s="14"/>
      <c r="EA418" s="41" t="str">
        <f t="shared" si="473"/>
        <v>-</v>
      </c>
      <c r="EB418" s="41" t="str">
        <f t="shared" si="474"/>
        <v>-</v>
      </c>
      <c r="EC418" s="14"/>
      <c r="ED418" s="14"/>
      <c r="EE418" s="205"/>
      <c r="EF418" s="41" t="str">
        <f t="shared" si="475"/>
        <v>-</v>
      </c>
      <c r="EG418" s="41" t="str">
        <f t="shared" si="476"/>
        <v>-</v>
      </c>
      <c r="EH418" s="14"/>
      <c r="EI418" s="14"/>
      <c r="EJ418" s="41" t="str">
        <f t="shared" si="477"/>
        <v>-</v>
      </c>
      <c r="EK418" s="41" t="str">
        <f t="shared" si="478"/>
        <v>-</v>
      </c>
      <c r="EL418" s="14"/>
      <c r="EM418" s="14"/>
      <c r="EN418" s="205"/>
      <c r="EO418" s="41" t="str">
        <f t="shared" si="479"/>
        <v>-</v>
      </c>
      <c r="EP418" s="41" t="str">
        <f t="shared" si="480"/>
        <v>-</v>
      </c>
      <c r="EQ418" s="14"/>
      <c r="ER418" s="14"/>
      <c r="ES418" s="41" t="str">
        <f t="shared" si="481"/>
        <v>-</v>
      </c>
      <c r="ET418" s="41" t="str">
        <f t="shared" si="482"/>
        <v>-</v>
      </c>
      <c r="EU418" s="14"/>
      <c r="EV418" s="14"/>
      <c r="EW418" s="205"/>
      <c r="EX418" s="41" t="str">
        <f t="shared" si="483"/>
        <v>-</v>
      </c>
      <c r="EY418" s="41" t="str">
        <f t="shared" si="484"/>
        <v>-</v>
      </c>
      <c r="EZ418" s="14"/>
      <c r="FA418" s="14"/>
      <c r="FB418" s="41" t="str">
        <f t="shared" si="485"/>
        <v>-</v>
      </c>
      <c r="FC418" s="41" t="str">
        <f t="shared" si="486"/>
        <v>-</v>
      </c>
      <c r="FD418" s="14"/>
      <c r="FE418" s="14"/>
      <c r="FF418" s="295"/>
      <c r="FG418" s="41">
        <v>43596</v>
      </c>
      <c r="FH418" s="41">
        <f t="shared" ca="1" si="487"/>
        <v>44042</v>
      </c>
      <c r="FI418" s="14">
        <v>44077</v>
      </c>
      <c r="FJ418" s="14" t="s">
        <v>923</v>
      </c>
      <c r="FK418" s="41">
        <f t="shared" si="488"/>
        <v>43609</v>
      </c>
      <c r="FL418" s="41">
        <f t="shared" ca="1" si="489"/>
        <v>44056</v>
      </c>
      <c r="FM418" s="14"/>
      <c r="FN418" s="14"/>
      <c r="FO418" s="143"/>
      <c r="FP418" s="41">
        <v>43596</v>
      </c>
      <c r="FQ418" s="41" t="str">
        <f t="shared" si="490"/>
        <v>-</v>
      </c>
      <c r="FR418" s="14"/>
      <c r="FS418" s="14"/>
      <c r="FT418" s="41" t="str">
        <f t="shared" si="491"/>
        <v>-</v>
      </c>
      <c r="FU418" s="41" t="str">
        <f t="shared" si="492"/>
        <v>-</v>
      </c>
      <c r="FV418" s="14"/>
      <c r="FW418" s="14"/>
      <c r="FX418" s="205"/>
      <c r="FY418" s="41">
        <v>43596</v>
      </c>
      <c r="FZ418" s="41" t="str">
        <f t="shared" si="493"/>
        <v>-</v>
      </c>
      <c r="GA418" s="14"/>
      <c r="GB418" s="14"/>
      <c r="GC418" s="41" t="str">
        <f t="shared" si="494"/>
        <v>-</v>
      </c>
      <c r="GD418" s="41" t="str">
        <f t="shared" si="495"/>
        <v>-</v>
      </c>
      <c r="GE418" s="14"/>
      <c r="GF418" s="14"/>
      <c r="GG418" s="205"/>
      <c r="GH418" s="41"/>
      <c r="GI418" s="41"/>
      <c r="GJ418" s="14"/>
      <c r="GK418" s="14"/>
      <c r="GL418" s="41" t="str">
        <f t="shared" si="496"/>
        <v>-</v>
      </c>
      <c r="GM418" s="41" t="str">
        <f t="shared" si="497"/>
        <v>-</v>
      </c>
      <c r="GN418" s="14"/>
      <c r="GO418" s="14"/>
      <c r="GP418" s="228"/>
      <c r="GQ418" s="295"/>
      <c r="GR418" s="295"/>
      <c r="GS418" s="295"/>
      <c r="GT418" s="295"/>
      <c r="GU418" s="295"/>
      <c r="GV418" s="295"/>
      <c r="GW418" s="295"/>
      <c r="GX418" s="295"/>
      <c r="GY418" s="295"/>
      <c r="GZ418" s="147"/>
      <c r="HA418" s="143">
        <f t="shared" ca="1" si="385"/>
        <v>1</v>
      </c>
      <c r="HB418" s="44">
        <f t="shared" ca="1" si="386"/>
        <v>2.5125628140703518E-3</v>
      </c>
      <c r="HC418" s="44">
        <f t="shared" ca="1" si="451"/>
        <v>2.5125628140703518E-3</v>
      </c>
      <c r="HD418" s="44"/>
      <c r="HE418" s="44"/>
      <c r="HF418" s="44">
        <f t="shared" ca="1" si="383"/>
        <v>7.575757575757576E-3</v>
      </c>
      <c r="HG418" s="44">
        <f t="shared" ca="1" si="384"/>
        <v>7.575757575757576E-3</v>
      </c>
      <c r="HH418" s="261"/>
      <c r="HI418" s="14" t="str">
        <f t="shared" si="387"/>
        <v>rev. 00</v>
      </c>
      <c r="HJ418" s="41">
        <f t="shared" si="388"/>
        <v>44077</v>
      </c>
      <c r="HK418" s="267" t="str">
        <f t="shared" si="389"/>
        <v>00</v>
      </c>
      <c r="HL418" s="268" t="str">
        <f t="shared" si="390"/>
        <v>0055-P2-CPC-GA1-TRM-00576</v>
      </c>
      <c r="HM418" s="320">
        <v>1</v>
      </c>
      <c r="HN418"/>
      <c r="HO418" s="351">
        <f t="shared" si="391"/>
        <v>1</v>
      </c>
      <c r="HP418" s="351" t="str">
        <f t="shared" si="392"/>
        <v>ожидание 00</v>
      </c>
      <c r="HQ418" s="351" t="str">
        <f t="shared" si="393"/>
        <v>выгружено 00</v>
      </c>
      <c r="HR418" s="351" t="str">
        <f t="shared" si="394"/>
        <v>ожидание 00</v>
      </c>
      <c r="HS418" s="351" t="b">
        <f t="shared" si="395"/>
        <v>0</v>
      </c>
      <c r="HT418" s="351" t="str">
        <f t="shared" si="396"/>
        <v>ожидание замечаний</v>
      </c>
      <c r="HU418" s="351" t="str">
        <f t="shared" si="397"/>
        <v>0055-P2-CPC-GA1-TRM-00371</v>
      </c>
      <c r="HV418" s="351">
        <f t="shared" si="398"/>
        <v>44077</v>
      </c>
      <c r="HW418" s="351" t="str">
        <f t="shared" si="399"/>
        <v>ожидание 00</v>
      </c>
      <c r="HX418" s="351" t="str">
        <f t="shared" si="400"/>
        <v>ожидание 00</v>
      </c>
      <c r="HY418" s="364"/>
      <c r="HZ418" s="361" t="str">
        <f t="shared" si="401"/>
        <v>выгружено</v>
      </c>
      <c r="IA418" s="361" t="str">
        <f t="shared" si="402"/>
        <v>00</v>
      </c>
      <c r="IB418" s="361" t="str">
        <f t="shared" si="403"/>
        <v>ожидание замечаний к ревизии</v>
      </c>
      <c r="IC418" s="361" t="str">
        <f t="shared" si="404"/>
        <v>00</v>
      </c>
      <c r="ID418" s="351" t="str">
        <f t="shared" si="405"/>
        <v>1</v>
      </c>
      <c r="IE418" s="351" t="s">
        <v>894</v>
      </c>
      <c r="IF418" s="356">
        <v>1</v>
      </c>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row>
    <row r="419" spans="1:287" s="27" customFormat="1" ht="15" customHeight="1">
      <c r="A419" s="15"/>
      <c r="B419" s="32"/>
      <c r="C419" s="32"/>
      <c r="D419" s="26"/>
      <c r="E419" s="26"/>
      <c r="F419" s="26"/>
      <c r="G419" s="26"/>
      <c r="H419" s="26"/>
      <c r="I419" s="26"/>
      <c r="J419" s="26"/>
      <c r="K419" s="26"/>
      <c r="L419" s="26"/>
      <c r="M419" s="26"/>
      <c r="N419" s="26"/>
      <c r="O419" s="26"/>
      <c r="P419" s="26"/>
      <c r="Q419" s="26"/>
      <c r="R419" s="26"/>
      <c r="S419" s="26"/>
      <c r="T419" s="26"/>
      <c r="U419" s="26"/>
      <c r="V419" s="26"/>
      <c r="W419" s="32"/>
      <c r="X419" s="32"/>
      <c r="Y419" s="32"/>
      <c r="Z419" s="32"/>
      <c r="AA419" s="32"/>
      <c r="AB419" s="32"/>
      <c r="AC419" s="32"/>
      <c r="AD419" s="26"/>
      <c r="AE419" s="32"/>
      <c r="AF419" s="32"/>
      <c r="AG419" s="32"/>
      <c r="AH419" s="32"/>
      <c r="AI419" s="32"/>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341"/>
      <c r="BK419" s="341"/>
      <c r="BL419" s="163"/>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338"/>
      <c r="CR419" s="338"/>
      <c r="CS419" s="338"/>
      <c r="CT419" s="326"/>
      <c r="CU419" s="219"/>
      <c r="CV419" s="26"/>
      <c r="CW419" s="26"/>
      <c r="CX419" s="26"/>
      <c r="CY419" s="26"/>
      <c r="CZ419" s="26"/>
      <c r="DA419" s="26"/>
      <c r="DB419" s="26"/>
      <c r="DC419" s="26"/>
      <c r="DD419" s="219"/>
      <c r="DE419" s="26"/>
      <c r="DF419" s="26"/>
      <c r="DG419" s="26"/>
      <c r="DH419" s="26"/>
      <c r="DI419" s="26"/>
      <c r="DJ419" s="26"/>
      <c r="DK419" s="26"/>
      <c r="DL419" s="26"/>
      <c r="DM419" s="219"/>
      <c r="DN419" s="26"/>
      <c r="DO419" s="26"/>
      <c r="DP419" s="26"/>
      <c r="DQ419" s="26"/>
      <c r="DR419" s="26"/>
      <c r="DS419" s="26"/>
      <c r="DT419" s="26"/>
      <c r="DU419" s="26"/>
      <c r="DV419" s="229"/>
      <c r="DW419" s="26"/>
      <c r="DX419" s="26"/>
      <c r="DY419" s="26"/>
      <c r="DZ419" s="26"/>
      <c r="EA419" s="26"/>
      <c r="EB419" s="26"/>
      <c r="EC419" s="26"/>
      <c r="ED419" s="26"/>
      <c r="EE419" s="229"/>
      <c r="EF419" s="26"/>
      <c r="EG419" s="26"/>
      <c r="EH419" s="26"/>
      <c r="EI419" s="26"/>
      <c r="EJ419" s="26"/>
      <c r="EK419" s="26"/>
      <c r="EL419" s="26"/>
      <c r="EM419" s="26"/>
      <c r="EN419" s="229"/>
      <c r="EO419" s="26"/>
      <c r="EP419" s="26"/>
      <c r="EQ419" s="26"/>
      <c r="ER419" s="26"/>
      <c r="ES419" s="26"/>
      <c r="ET419" s="26"/>
      <c r="EU419" s="26"/>
      <c r="EV419" s="26"/>
      <c r="EW419" s="229"/>
      <c r="EX419" s="26"/>
      <c r="EY419" s="26"/>
      <c r="EZ419" s="26"/>
      <c r="FA419" s="26"/>
      <c r="FB419" s="26"/>
      <c r="FC419" s="26"/>
      <c r="FD419" s="26"/>
      <c r="FE419" s="26"/>
      <c r="FF419" s="229"/>
      <c r="FG419" s="26"/>
      <c r="FH419" s="26"/>
      <c r="FI419" s="26"/>
      <c r="FJ419" s="26"/>
      <c r="FK419" s="26"/>
      <c r="FL419" s="26"/>
      <c r="FM419" s="26"/>
      <c r="FN419" s="26"/>
      <c r="FO419" s="219"/>
      <c r="FP419" s="26"/>
      <c r="FQ419" s="26"/>
      <c r="FR419" s="26"/>
      <c r="FS419" s="26"/>
      <c r="FT419" s="26"/>
      <c r="FU419" s="26"/>
      <c r="FV419" s="26"/>
      <c r="FW419" s="26"/>
      <c r="FX419" s="229"/>
      <c r="FY419" s="26"/>
      <c r="FZ419" s="26"/>
      <c r="GA419" s="26"/>
      <c r="GB419" s="26"/>
      <c r="GC419" s="26"/>
      <c r="GD419" s="26"/>
      <c r="GE419" s="26"/>
      <c r="GF419" s="26"/>
      <c r="GG419" s="229"/>
      <c r="GH419" s="26"/>
      <c r="GI419" s="26"/>
      <c r="GJ419" s="26"/>
      <c r="GK419" s="26"/>
      <c r="GL419" s="26"/>
      <c r="GM419" s="26"/>
      <c r="GN419" s="26"/>
      <c r="GO419" s="26"/>
      <c r="GP419" s="229"/>
      <c r="GQ419" s="229"/>
      <c r="GR419" s="229"/>
      <c r="GS419" s="229"/>
      <c r="GT419" s="229"/>
      <c r="GU419" s="229"/>
      <c r="GV419" s="229"/>
      <c r="GW419" s="229"/>
      <c r="GX419" s="229"/>
      <c r="GY419" s="229"/>
      <c r="GZ419" s="229"/>
      <c r="HA419" s="143">
        <f t="shared" si="385"/>
        <v>0</v>
      </c>
      <c r="HB419" s="44">
        <f t="shared" si="386"/>
        <v>0</v>
      </c>
      <c r="HC419" s="44">
        <f t="shared" si="451"/>
        <v>0</v>
      </c>
      <c r="HD419" s="44"/>
      <c r="HE419" s="26"/>
      <c r="HF419" s="44">
        <f t="shared" si="383"/>
        <v>0</v>
      </c>
      <c r="HG419" s="44">
        <f t="shared" si="384"/>
        <v>0</v>
      </c>
      <c r="HH419" s="262"/>
      <c r="HI419" s="14" t="str">
        <f t="shared" si="387"/>
        <v>не выпущено</v>
      </c>
      <c r="HJ419" s="41" t="str">
        <f t="shared" si="388"/>
        <v>-</v>
      </c>
      <c r="HK419" s="267" t="str">
        <f t="shared" si="389"/>
        <v>-</v>
      </c>
      <c r="HL419" s="268" t="str">
        <f t="shared" si="390"/>
        <v>-</v>
      </c>
      <c r="HM419" s="320">
        <v>1</v>
      </c>
      <c r="HN419"/>
      <c r="HO419" s="351" t="str">
        <f t="shared" si="391"/>
        <v>---/---</v>
      </c>
      <c r="HP419" s="351" t="str">
        <f t="shared" si="392"/>
        <v>---/---</v>
      </c>
      <c r="HQ419" s="351" t="str">
        <f t="shared" si="393"/>
        <v>---/---</v>
      </c>
      <c r="HR419" s="351" t="str">
        <f t="shared" si="394"/>
        <v>---/---</v>
      </c>
      <c r="HS419" s="351" t="b">
        <f t="shared" si="395"/>
        <v>0</v>
      </c>
      <c r="HT419" s="351" t="str">
        <f t="shared" si="396"/>
        <v>---/---</v>
      </c>
      <c r="HU419" s="351" t="str">
        <f t="shared" si="397"/>
        <v>---/---</v>
      </c>
      <c r="HV419" s="351" t="str">
        <f t="shared" si="398"/>
        <v>---/---</v>
      </c>
      <c r="HW419" s="351" t="str">
        <f t="shared" si="399"/>
        <v>---/---</v>
      </c>
      <c r="HX419" s="351" t="str">
        <f t="shared" si="400"/>
        <v>---/---</v>
      </c>
      <c r="HY419" s="364"/>
      <c r="HZ419" s="361" t="str">
        <f t="shared" si="401"/>
        <v>---/---</v>
      </c>
      <c r="IA419" s="361" t="str">
        <f t="shared" si="402"/>
        <v>---/---</v>
      </c>
      <c r="IB419" s="361" t="str">
        <f t="shared" si="403"/>
        <v>---/---</v>
      </c>
      <c r="IC419" s="361" t="str">
        <f t="shared" si="404"/>
        <v>---/---</v>
      </c>
      <c r="ID419" s="351" t="str">
        <f t="shared" si="405"/>
        <v>---/---</v>
      </c>
      <c r="IE419" s="351" t="s">
        <v>897</v>
      </c>
      <c r="IF419" s="356"/>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row>
    <row r="420" spans="1:287" s="1" customFormat="1" ht="42.75" customHeight="1">
      <c r="A420" s="15"/>
      <c r="B420" s="31" t="s">
        <v>164</v>
      </c>
      <c r="C420" s="31" t="s">
        <v>165</v>
      </c>
      <c r="D420" s="14"/>
      <c r="E420" s="14"/>
      <c r="F420" s="14"/>
      <c r="G420" s="14"/>
      <c r="H420" s="14" t="s">
        <v>723</v>
      </c>
      <c r="I420" s="14" t="s">
        <v>724</v>
      </c>
      <c r="J420" s="14"/>
      <c r="K420" s="14"/>
      <c r="L420" s="14"/>
      <c r="M420" s="14"/>
      <c r="N420" s="14"/>
      <c r="O420" s="14"/>
      <c r="P420" s="14"/>
      <c r="Q420" s="14"/>
      <c r="R420" s="14" t="s">
        <v>214</v>
      </c>
      <c r="S420" s="14" t="s">
        <v>403</v>
      </c>
      <c r="T420" s="14" t="s">
        <v>404</v>
      </c>
      <c r="U420" s="14" t="s">
        <v>166</v>
      </c>
      <c r="V420" s="14"/>
      <c r="W420" s="31"/>
      <c r="X420" s="31"/>
      <c r="Y420" s="31"/>
      <c r="Z420" s="31"/>
      <c r="AA420" s="31"/>
      <c r="AB420" s="31"/>
      <c r="AC420" s="31"/>
      <c r="AD420" s="14"/>
      <c r="AE420" s="31">
        <v>3</v>
      </c>
      <c r="AF420" s="31">
        <v>0</v>
      </c>
      <c r="AG420" s="31" t="s">
        <v>173</v>
      </c>
      <c r="AH420" s="31" t="s">
        <v>164</v>
      </c>
      <c r="AI420" s="31" t="s">
        <v>194</v>
      </c>
      <c r="AJ420" s="14"/>
      <c r="AK420" s="14"/>
      <c r="AL420" s="14" t="s">
        <v>132</v>
      </c>
      <c r="AM420" s="14"/>
      <c r="AN420" s="14" t="s">
        <v>864</v>
      </c>
      <c r="AO420" s="14" t="str">
        <f t="shared" si="452"/>
        <v>0055-CPC-GA1-4.3.0.00.CPC-ATH4.V7-0001</v>
      </c>
      <c r="AP420" s="14" t="str">
        <f t="shared" si="453"/>
        <v>0055-CPC-GA1-4.3.0.00.CPC-ATH4-V7-0001_00_ER</v>
      </c>
      <c r="AQ420" s="21"/>
      <c r="AR420" s="21"/>
      <c r="AS420" s="21"/>
      <c r="AT420" s="21"/>
      <c r="AU420" s="21"/>
      <c r="AV420" s="21"/>
      <c r="AW420" s="21" t="s">
        <v>862</v>
      </c>
      <c r="AX420" s="21" t="s">
        <v>861</v>
      </c>
      <c r="AY420" s="14"/>
      <c r="AZ420" s="14"/>
      <c r="BA420" s="14" t="s">
        <v>600</v>
      </c>
      <c r="BB420" s="14" t="str">
        <f t="shared" si="454"/>
        <v>00</v>
      </c>
      <c r="BC420" s="14" t="str">
        <f t="shared" si="381"/>
        <v>IFU</v>
      </c>
      <c r="BD420" s="14" t="str">
        <f t="shared" si="455"/>
        <v>00</v>
      </c>
      <c r="BE420" s="14"/>
      <c r="BF420" s="14"/>
      <c r="BG420" s="20"/>
      <c r="BH420" s="14"/>
      <c r="BI420" s="14"/>
      <c r="BJ420" s="336">
        <v>44088</v>
      </c>
      <c r="BK420" s="336">
        <f t="shared" ca="1" si="456"/>
        <v>0</v>
      </c>
      <c r="BL420" s="41"/>
      <c r="BM420" s="334" t="s">
        <v>865</v>
      </c>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336">
        <f t="shared" si="457"/>
        <v>44116</v>
      </c>
      <c r="CR420" s="336">
        <f t="shared" ca="1" si="458"/>
        <v>27</v>
      </c>
      <c r="CS420" s="336">
        <v>43986</v>
      </c>
      <c r="CT420" s="325" t="s">
        <v>901</v>
      </c>
      <c r="CU420" s="143">
        <v>1</v>
      </c>
      <c r="CV420" s="41"/>
      <c r="CW420" s="41"/>
      <c r="CX420" s="41"/>
      <c r="CY420" s="14"/>
      <c r="CZ420" s="41"/>
      <c r="DA420" s="41"/>
      <c r="DB420" s="14"/>
      <c r="DC420" s="14"/>
      <c r="DD420" s="143"/>
      <c r="DE420" s="41"/>
      <c r="DF420" s="41"/>
      <c r="DG420" s="14"/>
      <c r="DH420" s="14"/>
      <c r="DI420" s="41"/>
      <c r="DJ420" s="41"/>
      <c r="DK420" s="14"/>
      <c r="DL420" s="14"/>
      <c r="DM420" s="143"/>
      <c r="DN420" s="41"/>
      <c r="DO420" s="41"/>
      <c r="DP420" s="14"/>
      <c r="DQ420" s="14"/>
      <c r="DR420" s="41"/>
      <c r="DS420" s="41"/>
      <c r="DT420" s="14"/>
      <c r="DU420" s="14"/>
      <c r="DV420" s="295"/>
      <c r="DW420" s="41"/>
      <c r="DX420" s="41"/>
      <c r="DY420" s="14"/>
      <c r="DZ420" s="14"/>
      <c r="EA420" s="41"/>
      <c r="EB420" s="41"/>
      <c r="EC420" s="14"/>
      <c r="ED420" s="14"/>
      <c r="EE420" s="295"/>
      <c r="EF420" s="41"/>
      <c r="EG420" s="41"/>
      <c r="EH420" s="14"/>
      <c r="EI420" s="14"/>
      <c r="EJ420" s="41"/>
      <c r="EK420" s="41"/>
      <c r="EL420" s="14"/>
      <c r="EM420" s="14"/>
      <c r="EN420" s="295"/>
      <c r="EO420" s="41"/>
      <c r="EP420" s="41"/>
      <c r="EQ420" s="14"/>
      <c r="ER420" s="14"/>
      <c r="ES420" s="41"/>
      <c r="ET420" s="41"/>
      <c r="EU420" s="14"/>
      <c r="EV420" s="14"/>
      <c r="EW420" s="295"/>
      <c r="EX420" s="41"/>
      <c r="EY420" s="41"/>
      <c r="EZ420" s="14"/>
      <c r="FA420" s="14"/>
      <c r="FB420" s="41"/>
      <c r="FC420" s="41"/>
      <c r="FD420" s="14"/>
      <c r="FE420" s="14"/>
      <c r="FF420" s="295"/>
      <c r="FG420" s="41"/>
      <c r="FH420" s="41"/>
      <c r="FI420" s="14">
        <v>44077</v>
      </c>
      <c r="FJ420" s="14" t="s">
        <v>923</v>
      </c>
      <c r="FK420" s="41"/>
      <c r="FL420" s="41"/>
      <c r="FM420" s="14"/>
      <c r="FN420" s="14"/>
      <c r="FO420" s="143"/>
      <c r="FP420" s="41"/>
      <c r="FQ420" s="41"/>
      <c r="FR420" s="14"/>
      <c r="FS420" s="14"/>
      <c r="FT420" s="41"/>
      <c r="FU420" s="41"/>
      <c r="FV420" s="14"/>
      <c r="FW420" s="14"/>
      <c r="FX420" s="295"/>
      <c r="FY420" s="41"/>
      <c r="FZ420" s="41"/>
      <c r="GA420" s="14"/>
      <c r="GB420" s="14"/>
      <c r="GC420" s="41"/>
      <c r="GD420" s="41"/>
      <c r="GE420" s="14"/>
      <c r="GF420" s="14"/>
      <c r="GG420" s="295"/>
      <c r="GH420" s="41"/>
      <c r="GI420" s="41"/>
      <c r="GJ420" s="14"/>
      <c r="GK420" s="14"/>
      <c r="GL420" s="41"/>
      <c r="GM420" s="41"/>
      <c r="GN420" s="14"/>
      <c r="GO420" s="14"/>
      <c r="GP420" s="295"/>
      <c r="GQ420" s="295"/>
      <c r="GR420" s="295"/>
      <c r="GS420" s="295"/>
      <c r="GT420" s="295"/>
      <c r="GU420" s="295"/>
      <c r="GV420" s="295"/>
      <c r="GW420" s="295"/>
      <c r="GX420" s="295"/>
      <c r="GY420" s="295"/>
      <c r="GZ420" s="295"/>
      <c r="HA420" s="143"/>
      <c r="HB420" s="44"/>
      <c r="HC420" s="44"/>
      <c r="HD420" s="44"/>
      <c r="HE420" s="44"/>
      <c r="HF420" s="44"/>
      <c r="HG420" s="44"/>
      <c r="HH420" s="261"/>
      <c r="HI420" s="14"/>
      <c r="HJ420" s="41"/>
      <c r="HK420" s="267"/>
      <c r="HL420" s="268"/>
      <c r="HM420" s="320"/>
      <c r="HN420" s="333" t="s">
        <v>863</v>
      </c>
      <c r="HO420" s="351">
        <f t="shared" si="391"/>
        <v>1</v>
      </c>
      <c r="HP420" s="351" t="str">
        <f t="shared" si="392"/>
        <v>ожидание 00</v>
      </c>
      <c r="HQ420" s="351" t="str">
        <f t="shared" si="393"/>
        <v>выгружено 00</v>
      </c>
      <c r="HR420" s="351" t="str">
        <f t="shared" si="394"/>
        <v>ожидание 00</v>
      </c>
      <c r="HS420" s="351" t="b">
        <f t="shared" si="395"/>
        <v>0</v>
      </c>
      <c r="HT420" s="351" t="str">
        <f t="shared" si="396"/>
        <v>ожидание замечаний</v>
      </c>
      <c r="HU420" s="351" t="str">
        <f t="shared" si="397"/>
        <v>0055-P2-CPC-GA1-TRM-00371</v>
      </c>
      <c r="HV420" s="351">
        <f t="shared" si="398"/>
        <v>44077</v>
      </c>
      <c r="HW420" s="351" t="str">
        <f t="shared" si="399"/>
        <v>ожидание 00</v>
      </c>
      <c r="HX420" s="351" t="str">
        <f t="shared" si="400"/>
        <v>ожидание 00</v>
      </c>
      <c r="HY420" s="364"/>
      <c r="HZ420" s="361" t="str">
        <f t="shared" si="401"/>
        <v>выгружено</v>
      </c>
      <c r="IA420" s="361" t="str">
        <f t="shared" si="402"/>
        <v>00</v>
      </c>
      <c r="IB420" s="361" t="str">
        <f t="shared" si="403"/>
        <v>ожидание замечаний к ревизии</v>
      </c>
      <c r="IC420" s="361" t="str">
        <f t="shared" si="404"/>
        <v>00</v>
      </c>
      <c r="ID420" s="351" t="str">
        <f t="shared" si="405"/>
        <v>1</v>
      </c>
      <c r="IE420" s="351" t="s">
        <v>894</v>
      </c>
      <c r="IF420" s="356">
        <v>1</v>
      </c>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row>
    <row r="421" spans="1:287" s="27" customFormat="1" ht="15" customHeight="1">
      <c r="A421" s="15"/>
      <c r="B421" s="32"/>
      <c r="C421" s="32"/>
      <c r="D421" s="26"/>
      <c r="E421" s="26"/>
      <c r="F421" s="26"/>
      <c r="G421" s="26"/>
      <c r="H421" s="26"/>
      <c r="I421" s="26"/>
      <c r="J421" s="26"/>
      <c r="K421" s="26"/>
      <c r="L421" s="26"/>
      <c r="M421" s="26"/>
      <c r="N421" s="26"/>
      <c r="O421" s="26"/>
      <c r="P421" s="26"/>
      <c r="Q421" s="26"/>
      <c r="R421" s="26"/>
      <c r="S421" s="26"/>
      <c r="T421" s="26"/>
      <c r="U421" s="26"/>
      <c r="V421" s="26"/>
      <c r="W421" s="32"/>
      <c r="X421" s="32"/>
      <c r="Y421" s="32"/>
      <c r="Z421" s="32"/>
      <c r="AA421" s="32"/>
      <c r="AB421" s="32"/>
      <c r="AC421" s="32"/>
      <c r="AD421" s="26"/>
      <c r="AE421" s="32"/>
      <c r="AF421" s="32"/>
      <c r="AG421" s="32"/>
      <c r="AH421" s="32"/>
      <c r="AI421" s="32"/>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341"/>
      <c r="BK421" s="341"/>
      <c r="BL421" s="163"/>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338"/>
      <c r="CR421" s="338"/>
      <c r="CS421" s="338"/>
      <c r="CT421" s="326"/>
      <c r="CU421" s="219"/>
      <c r="CV421" s="26"/>
      <c r="CW421" s="26"/>
      <c r="CX421" s="26"/>
      <c r="CY421" s="26"/>
      <c r="CZ421" s="26"/>
      <c r="DA421" s="26"/>
      <c r="DB421" s="26"/>
      <c r="DC421" s="26"/>
      <c r="DD421" s="219"/>
      <c r="DE421" s="26"/>
      <c r="DF421" s="26"/>
      <c r="DG421" s="26"/>
      <c r="DH421" s="26"/>
      <c r="DI421" s="26"/>
      <c r="DJ421" s="26"/>
      <c r="DK421" s="26"/>
      <c r="DL421" s="26"/>
      <c r="DM421" s="219"/>
      <c r="DN421" s="26"/>
      <c r="DO421" s="26"/>
      <c r="DP421" s="26"/>
      <c r="DQ421" s="26"/>
      <c r="DR421" s="26"/>
      <c r="DS421" s="26"/>
      <c r="DT421" s="26"/>
      <c r="DU421" s="26"/>
      <c r="DV421" s="229"/>
      <c r="DW421" s="26"/>
      <c r="DX421" s="26"/>
      <c r="DY421" s="26"/>
      <c r="DZ421" s="26"/>
      <c r="EA421" s="26"/>
      <c r="EB421" s="26"/>
      <c r="EC421" s="26"/>
      <c r="ED421" s="26"/>
      <c r="EE421" s="229"/>
      <c r="EF421" s="26"/>
      <c r="EG421" s="26"/>
      <c r="EH421" s="26"/>
      <c r="EI421" s="26"/>
      <c r="EJ421" s="26"/>
      <c r="EK421" s="26"/>
      <c r="EL421" s="26"/>
      <c r="EM421" s="26"/>
      <c r="EN421" s="229"/>
      <c r="EO421" s="26"/>
      <c r="EP421" s="26"/>
      <c r="EQ421" s="26"/>
      <c r="ER421" s="26"/>
      <c r="ES421" s="26"/>
      <c r="ET421" s="26"/>
      <c r="EU421" s="26"/>
      <c r="EV421" s="26"/>
      <c r="EW421" s="229"/>
      <c r="EX421" s="26"/>
      <c r="EY421" s="26"/>
      <c r="EZ421" s="26"/>
      <c r="FA421" s="26"/>
      <c r="FB421" s="26"/>
      <c r="FC421" s="26"/>
      <c r="FD421" s="26"/>
      <c r="FE421" s="26"/>
      <c r="FF421" s="229"/>
      <c r="FG421" s="26"/>
      <c r="FH421" s="26"/>
      <c r="FI421" s="26"/>
      <c r="FJ421" s="26"/>
      <c r="FK421" s="26"/>
      <c r="FL421" s="26"/>
      <c r="FM421" s="26"/>
      <c r="FN421" s="26"/>
      <c r="FO421" s="219"/>
      <c r="FP421" s="26"/>
      <c r="FQ421" s="26"/>
      <c r="FR421" s="26"/>
      <c r="FS421" s="26"/>
      <c r="FT421" s="26"/>
      <c r="FU421" s="26"/>
      <c r="FV421" s="26"/>
      <c r="FW421" s="26"/>
      <c r="FX421" s="229"/>
      <c r="FY421" s="26"/>
      <c r="FZ421" s="26"/>
      <c r="GA421" s="26"/>
      <c r="GB421" s="26"/>
      <c r="GC421" s="26"/>
      <c r="GD421" s="26"/>
      <c r="GE421" s="26"/>
      <c r="GF421" s="26"/>
      <c r="GG421" s="229"/>
      <c r="GH421" s="26"/>
      <c r="GI421" s="26"/>
      <c r="GJ421" s="26"/>
      <c r="GK421" s="26"/>
      <c r="GL421" s="26"/>
      <c r="GM421" s="26"/>
      <c r="GN421" s="26"/>
      <c r="GO421" s="26"/>
      <c r="GP421" s="229"/>
      <c r="GQ421" s="229"/>
      <c r="GR421" s="229"/>
      <c r="GS421" s="229"/>
      <c r="GT421" s="229"/>
      <c r="GU421" s="229"/>
      <c r="GV421" s="229"/>
      <c r="GW421" s="229"/>
      <c r="GX421" s="229"/>
      <c r="GY421" s="229"/>
      <c r="GZ421" s="229"/>
      <c r="HA421" s="143"/>
      <c r="HB421" s="44"/>
      <c r="HC421" s="44"/>
      <c r="HD421" s="44"/>
      <c r="HE421" s="26"/>
      <c r="HF421" s="44"/>
      <c r="HG421" s="44"/>
      <c r="HH421" s="262"/>
      <c r="HI421" s="14"/>
      <c r="HJ421" s="41"/>
      <c r="HK421" s="267"/>
      <c r="HL421" s="268"/>
      <c r="HM421" s="320"/>
      <c r="HN421"/>
      <c r="HO421" s="351" t="str">
        <f t="shared" si="391"/>
        <v>---/---</v>
      </c>
      <c r="HP421" s="351" t="str">
        <f t="shared" si="392"/>
        <v>---/---</v>
      </c>
      <c r="HQ421" s="351" t="str">
        <f t="shared" si="393"/>
        <v>---/---</v>
      </c>
      <c r="HR421" s="351" t="str">
        <f t="shared" si="394"/>
        <v>---/---</v>
      </c>
      <c r="HS421" s="351" t="b">
        <f t="shared" si="395"/>
        <v>0</v>
      </c>
      <c r="HT421" s="351" t="str">
        <f t="shared" si="396"/>
        <v>---/---</v>
      </c>
      <c r="HU421" s="351" t="str">
        <f t="shared" si="397"/>
        <v>---/---</v>
      </c>
      <c r="HV421" s="351" t="str">
        <f t="shared" si="398"/>
        <v>---/---</v>
      </c>
      <c r="HW421" s="351" t="str">
        <f t="shared" si="399"/>
        <v>---/---</v>
      </c>
      <c r="HX421" s="351" t="str">
        <f t="shared" si="400"/>
        <v>---/---</v>
      </c>
      <c r="HY421" s="364"/>
      <c r="HZ421" s="361" t="str">
        <f t="shared" si="401"/>
        <v>---/---</v>
      </c>
      <c r="IA421" s="361" t="str">
        <f t="shared" si="402"/>
        <v>---/---</v>
      </c>
      <c r="IB421" s="361" t="str">
        <f t="shared" si="403"/>
        <v>---/---</v>
      </c>
      <c r="IC421" s="361" t="str">
        <f t="shared" si="404"/>
        <v>---/---</v>
      </c>
      <c r="ID421" s="351" t="str">
        <f t="shared" si="405"/>
        <v>---/---</v>
      </c>
      <c r="IE421" s="351" t="s">
        <v>897</v>
      </c>
      <c r="IF421" s="356"/>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row>
    <row r="422" spans="1:287" s="1" customFormat="1" ht="28.5" customHeight="1">
      <c r="A422" s="15"/>
      <c r="B422" s="31" t="s">
        <v>164</v>
      </c>
      <c r="C422" s="31" t="s">
        <v>165</v>
      </c>
      <c r="D422" s="14"/>
      <c r="E422" s="14"/>
      <c r="F422" s="14"/>
      <c r="G422" s="14"/>
      <c r="H422" s="14" t="s">
        <v>723</v>
      </c>
      <c r="I422" s="14" t="s">
        <v>724</v>
      </c>
      <c r="J422" s="14"/>
      <c r="K422" s="14"/>
      <c r="L422" s="14"/>
      <c r="M422" s="14"/>
      <c r="N422" s="14"/>
      <c r="O422" s="14"/>
      <c r="P422" s="14"/>
      <c r="Q422" s="14"/>
      <c r="R422" s="14" t="s">
        <v>212</v>
      </c>
      <c r="S422" s="14" t="s">
        <v>397</v>
      </c>
      <c r="T422" s="14" t="s">
        <v>398</v>
      </c>
      <c r="U422" s="14" t="s">
        <v>166</v>
      </c>
      <c r="V422" s="14"/>
      <c r="W422" s="31"/>
      <c r="X422" s="31"/>
      <c r="Y422" s="31"/>
      <c r="Z422" s="31"/>
      <c r="AA422" s="31"/>
      <c r="AB422" s="31"/>
      <c r="AC422" s="31"/>
      <c r="AD422" s="14"/>
      <c r="AE422" s="31">
        <v>3</v>
      </c>
      <c r="AF422" s="31">
        <v>0</v>
      </c>
      <c r="AG422" s="31" t="s">
        <v>173</v>
      </c>
      <c r="AH422" s="31" t="s">
        <v>164</v>
      </c>
      <c r="AI422" s="31" t="s">
        <v>194</v>
      </c>
      <c r="AJ422" s="14"/>
      <c r="AK422" s="14"/>
      <c r="AL422" s="14" t="s">
        <v>127</v>
      </c>
      <c r="AM422" s="14"/>
      <c r="AN422" s="14" t="s">
        <v>205</v>
      </c>
      <c r="AO422" s="14" t="str">
        <f t="shared" ref="AO422:AO427" si="498">CONCATENATE("0055-",B422,"-",C422,"-","4",".",AE422,".",AF422,".",AG422,".",AH422,"-",AL422,".",AN422,"-",AI422)</f>
        <v>0055-CPC-GA1-4.3.0.00.CPC-ATH1.V8-0001</v>
      </c>
      <c r="AP422" s="14" t="str">
        <f t="shared" ref="AP422:AP427" si="499">CONCATENATE("0055-",B422,"-",C422,"-","4",".",AE422,".",AF422,".",AG422,".",AH422,"-",AL422,"-",AN422,"-",AI422,"_",BD422,"_",U422)</f>
        <v>0055-CPC-GA1-4.3.0.00.CPC-ATH1-V8-0001_A1_ER</v>
      </c>
      <c r="AQ422" s="21" t="s">
        <v>217</v>
      </c>
      <c r="AR422" s="21" t="s">
        <v>218</v>
      </c>
      <c r="AS422" s="21"/>
      <c r="AT422" s="21"/>
      <c r="AU422" s="21"/>
      <c r="AV422" s="21"/>
      <c r="AW422" s="21" t="s">
        <v>437</v>
      </c>
      <c r="AX422" s="21" t="s">
        <v>453</v>
      </c>
      <c r="AY422" s="14"/>
      <c r="AZ422" s="14"/>
      <c r="BA422" s="14" t="s">
        <v>600</v>
      </c>
      <c r="BB422" s="14" t="str">
        <f t="shared" si="454"/>
        <v>A1</v>
      </c>
      <c r="BC422" s="14" t="str">
        <f t="shared" si="381"/>
        <v>IFR</v>
      </c>
      <c r="BD422" s="14" t="str">
        <f t="shared" ref="BD422:BD427" si="500">BB422</f>
        <v>A1</v>
      </c>
      <c r="BE422" s="14"/>
      <c r="BF422" s="14"/>
      <c r="BG422" s="20"/>
      <c r="BH422" s="14"/>
      <c r="BI422" s="14"/>
      <c r="BJ422" s="336">
        <v>44088</v>
      </c>
      <c r="BK422" s="336">
        <f t="shared" ref="BK422:BK427" ca="1" si="501">IF(BM422&gt;0,BL422,IF(BJ422&lt;TODAY(),TODAY()+10,BJ422))</f>
        <v>44071</v>
      </c>
      <c r="BL422" s="41">
        <v>44071</v>
      </c>
      <c r="BM422" s="14" t="s">
        <v>917</v>
      </c>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336">
        <f t="shared" ref="CQ422:CQ427" si="502">WORKDAY(BJ422,20)</f>
        <v>44116</v>
      </c>
      <c r="CR422" s="336">
        <f t="shared" ref="CR422:CR427" ca="1" si="503">IF(BM422&gt;0,WORKDAY(BK422,20),"-")</f>
        <v>44099</v>
      </c>
      <c r="CS422" s="336"/>
      <c r="CT422" s="325"/>
      <c r="CU422" s="143"/>
      <c r="CV422" s="41">
        <f t="shared" ref="CV422:CV427" si="504">WORKDAY(CQ422,10)</f>
        <v>44130</v>
      </c>
      <c r="CW422" s="41" t="str">
        <f t="shared" ref="CW422:CW427" si="505">IF(CT422&gt;0,WORKDAY(CR422,10),"-")</f>
        <v>-</v>
      </c>
      <c r="CX422" s="14"/>
      <c r="CY422" s="14"/>
      <c r="CZ422" s="41" t="str">
        <f t="shared" ref="CZ422:CZ427" si="506">IF(CY422&gt;0,WORKDAY(CV422,10),"-")</f>
        <v>-</v>
      </c>
      <c r="DA422" s="41" t="str">
        <f t="shared" ref="DA422:DA427" si="507">IF(CY422&gt;0,WORKDAY(CW422,10),"-")</f>
        <v>-</v>
      </c>
      <c r="DB422" s="14"/>
      <c r="DC422" s="14"/>
      <c r="DD422" s="143"/>
      <c r="DE422" s="41" t="str">
        <f t="shared" ref="DE422:DE427" si="508">IF(DC422&gt;0,WORKDAY(CZ422,10),"-")</f>
        <v>-</v>
      </c>
      <c r="DF422" s="41" t="str">
        <f t="shared" ref="DF422:DF427" si="509">IF(DC422&gt;0,WORKDAY(DA422,10),"-")</f>
        <v>-</v>
      </c>
      <c r="DG422" s="14"/>
      <c r="DH422" s="14"/>
      <c r="DI422" s="41" t="str">
        <f t="shared" ref="DI422:DI427" si="510">IF(DH422&gt;0,WORKDAY(DE422,10),"-")</f>
        <v>-</v>
      </c>
      <c r="DJ422" s="41" t="str">
        <f t="shared" ref="DJ422:DJ427" si="511">IF(DH422&gt;0,WORKDAY(DF422,10),"-")</f>
        <v>-</v>
      </c>
      <c r="DK422" s="14"/>
      <c r="DL422" s="14"/>
      <c r="DM422" s="143"/>
      <c r="DN422" s="41" t="str">
        <f t="shared" ref="DN422:DN427" si="512">IF(DL422&gt;0,WORKDAY(DI422,10),"-")</f>
        <v>-</v>
      </c>
      <c r="DO422" s="41" t="str">
        <f t="shared" ref="DO422:DO427" si="513">IF(DL422&gt;0,WORKDAY(DJ422,10),"-")</f>
        <v>-</v>
      </c>
      <c r="DP422" s="14"/>
      <c r="DQ422" s="14"/>
      <c r="DR422" s="41" t="str">
        <f t="shared" ref="DR422:DR427" si="514">IF(DQ422&gt;0,WORKDAY(DN422,10),"-")</f>
        <v>-</v>
      </c>
      <c r="DS422" s="41" t="str">
        <f t="shared" ref="DS422:DS427" si="515">IF(DQ422&gt;0,WORKDAY(DO422,10),"-")</f>
        <v>-</v>
      </c>
      <c r="DT422" s="14"/>
      <c r="DU422" s="14"/>
      <c r="DV422" s="205"/>
      <c r="DW422" s="41" t="str">
        <f t="shared" ref="DW422:DW427" si="516">IF(DU422&gt;0,WORKDAY(DR422,10),"-")</f>
        <v>-</v>
      </c>
      <c r="DX422" s="41" t="str">
        <f t="shared" ref="DX422:DX427" si="517">IF(DU422&gt;0,WORKDAY(DS422,10),"-")</f>
        <v>-</v>
      </c>
      <c r="DY422" s="14"/>
      <c r="DZ422" s="14"/>
      <c r="EA422" s="41" t="str">
        <f t="shared" ref="EA422:EA427" si="518">IF(DZ422&gt;0,WORKDAY(DW422,10),"-")</f>
        <v>-</v>
      </c>
      <c r="EB422" s="41" t="str">
        <f t="shared" ref="EB422:EB427" si="519">IF(DZ422&gt;0,WORKDAY(DX422,10),"-")</f>
        <v>-</v>
      </c>
      <c r="EC422" s="14"/>
      <c r="ED422" s="14"/>
      <c r="EE422" s="205"/>
      <c r="EF422" s="41" t="str">
        <f t="shared" ref="EF422:EF427" si="520">IF(ED422&gt;0,WORKDAY(EA422,10),"-")</f>
        <v>-</v>
      </c>
      <c r="EG422" s="41" t="str">
        <f t="shared" ref="EG422:EG427" si="521">IF(ED422&gt;0,WORKDAY(EB422,10),"-")</f>
        <v>-</v>
      </c>
      <c r="EH422" s="14"/>
      <c r="EI422" s="14"/>
      <c r="EJ422" s="41" t="str">
        <f t="shared" ref="EJ422:EJ427" si="522">IF(EI422&gt;0,WORKDAY(EF422,10),"-")</f>
        <v>-</v>
      </c>
      <c r="EK422" s="41" t="str">
        <f t="shared" ref="EK422:EK427" si="523">IF(EI422&gt;0,WORKDAY(EG422,10),"-")</f>
        <v>-</v>
      </c>
      <c r="EL422" s="14"/>
      <c r="EM422" s="14"/>
      <c r="EN422" s="205"/>
      <c r="EO422" s="41" t="str">
        <f t="shared" ref="EO422:EO427" si="524">IF(EM422&gt;0,WORKDAY(EJ422,10),"-")</f>
        <v>-</v>
      </c>
      <c r="EP422" s="41" t="str">
        <f t="shared" ref="EP422:EP427" si="525">IF(EM422&gt;0,WORKDAY(EK422,10),"-")</f>
        <v>-</v>
      </c>
      <c r="EQ422" s="14"/>
      <c r="ER422" s="14"/>
      <c r="ES422" s="41" t="str">
        <f t="shared" ref="ES422:ES427" si="526">IF(ER422&gt;0,WORKDAY(EO422,10),"-")</f>
        <v>-</v>
      </c>
      <c r="ET422" s="41" t="str">
        <f t="shared" ref="ET422:ET427" si="527">IF(ER422&gt;0,WORKDAY(EP422,10),"-")</f>
        <v>-</v>
      </c>
      <c r="EU422" s="14"/>
      <c r="EV422" s="14"/>
      <c r="EW422" s="205"/>
      <c r="EX422" s="41" t="str">
        <f t="shared" ref="EX422:EX427" si="528">IF(EV422&gt;0,WORKDAY(ES422,10),"-")</f>
        <v>-</v>
      </c>
      <c r="EY422" s="41" t="str">
        <f t="shared" ref="EY422:EY427" si="529">IF(EV422&gt;0,WORKDAY(ET422,10),"-")</f>
        <v>-</v>
      </c>
      <c r="EZ422" s="14"/>
      <c r="FA422" s="14"/>
      <c r="FB422" s="41" t="str">
        <f t="shared" ref="FB422:FB427" si="530">IF(FA422&gt;0,WORKDAY(EX422,10),"-")</f>
        <v>-</v>
      </c>
      <c r="FC422" s="41" t="str">
        <f t="shared" ref="FC422:FC427" si="531">IF(FA422&gt;0,WORKDAY(EY422,10),"-")</f>
        <v>-</v>
      </c>
      <c r="FD422" s="14"/>
      <c r="FE422" s="14"/>
      <c r="FF422" s="295"/>
      <c r="FG422" s="41">
        <v>43596</v>
      </c>
      <c r="FH422" s="41">
        <f t="shared" ref="FH422:FH427" ca="1" si="532">IF(BK422&gt;0,IF(DH422&gt;0,WORKDAY(DG422,20),IF(CY422&gt;0,WORKDAY(CX422,30),IF(CT422&gt;0,WORKDAY(CS422,40),FG422))),"-")</f>
        <v>43596</v>
      </c>
      <c r="FI422" s="14"/>
      <c r="FJ422" s="14"/>
      <c r="FK422" s="41" t="str">
        <f t="shared" ref="FK422:FK427" si="533">IF(FJ422&gt;0,WORKDAY(FG422,10),"-")</f>
        <v>-</v>
      </c>
      <c r="FL422" s="41" t="str">
        <f t="shared" ref="FL422:FL427" si="534">IF(FJ422&gt;0,WORKDAY(FH422,10),"-")</f>
        <v>-</v>
      </c>
      <c r="FM422" s="14"/>
      <c r="FN422" s="14"/>
      <c r="FO422" s="143"/>
      <c r="FP422" s="41">
        <v>43596</v>
      </c>
      <c r="FQ422" s="41" t="str">
        <f t="shared" ref="FQ422:FQ427" si="535">IF(BT422&gt;0,IF(DQ422&gt;0,WORKDAY(DP422,20),IF(DH422&gt;0,WORKDAY(DG422,30),IF(DC422&gt;0,WORKDAY(DB422,40),FP422))),"-")</f>
        <v>-</v>
      </c>
      <c r="FR422" s="14"/>
      <c r="FS422" s="14"/>
      <c r="FT422" s="41" t="str">
        <f t="shared" ref="FT422:FT427" si="536">IF(FS422&gt;0,WORKDAY(FP422,10),"-")</f>
        <v>-</v>
      </c>
      <c r="FU422" s="41" t="str">
        <f t="shared" ref="FU422:FU427" si="537">IF(FS422&gt;0,WORKDAY(FQ422,10),"-")</f>
        <v>-</v>
      </c>
      <c r="FV422" s="14"/>
      <c r="FW422" s="14"/>
      <c r="FX422" s="205"/>
      <c r="FY422" s="41">
        <v>43596</v>
      </c>
      <c r="FZ422" s="41" t="str">
        <f t="shared" ref="FZ422:FZ427" si="538">IF(CC422&gt;0,IF(DZ422&gt;0,WORKDAY(DY422,20),IF(DQ422&gt;0,WORKDAY(DP422,30),IF(DL422&gt;0,WORKDAY(DK422,40),FY422))),"-")</f>
        <v>-</v>
      </c>
      <c r="GA422" s="14"/>
      <c r="GB422" s="14"/>
      <c r="GC422" s="41" t="str">
        <f t="shared" ref="GC422:GC427" si="539">IF(GB422&gt;0,WORKDAY(FY422,10),"-")</f>
        <v>-</v>
      </c>
      <c r="GD422" s="41" t="str">
        <f t="shared" ref="GD422:GD427" si="540">IF(GB422&gt;0,WORKDAY(FZ422,10),"-")</f>
        <v>-</v>
      </c>
      <c r="GE422" s="14"/>
      <c r="GF422" s="14"/>
      <c r="GG422" s="205"/>
      <c r="GH422" s="41"/>
      <c r="GI422" s="41"/>
      <c r="GJ422" s="14"/>
      <c r="GK422" s="14"/>
      <c r="GL422" s="41" t="str">
        <f t="shared" ref="GL422:GL427" si="541">IF(GK422&gt;0,WORKDAY(GH422,10),"-")</f>
        <v>-</v>
      </c>
      <c r="GM422" s="41" t="str">
        <f t="shared" ref="GM422:GM427" si="542">IF(GK422&gt;0,WORKDAY(GI422,10),"-")</f>
        <v>-</v>
      </c>
      <c r="GN422" s="14"/>
      <c r="GO422" s="14"/>
      <c r="GP422" s="228"/>
      <c r="GQ422" s="295"/>
      <c r="GR422" s="295"/>
      <c r="GS422" s="295"/>
      <c r="GT422" s="295"/>
      <c r="GU422" s="295"/>
      <c r="GV422" s="295"/>
      <c r="GW422" s="295"/>
      <c r="GX422" s="295"/>
      <c r="GY422" s="295"/>
      <c r="GZ422" s="147"/>
      <c r="HA422" s="143">
        <f t="shared" ref="HA422:HA469" ca="1" si="543">IF(AZ422="аннулирован / VOID",0,IF(BK422&gt;0,1,0))</f>
        <v>1</v>
      </c>
      <c r="HB422" s="44">
        <f t="shared" ref="HB422:HB469" ca="1" si="544">IF(FV422&gt;43101,(HA422/$HA$535)*$FV$13,IF(FR422&gt;43101,(HA422/$HA$535)*$FR$13,IF(FM422&gt;43101,(HA422/$HA$535)*$FM$13,IF(FI422&gt;43101,(HA422/$HA$535)*$FI$13,IF(EU422&gt;43101,(HA422/$HA$535)*$EU$13,IF(EQ422&gt;43101,(HA422/$HA$535)*$EQ$13,IF(FR422&gt;43101,(EL422/$HA$535)*$EL$13,IF(EH422&gt;43101,(HA422/$HA$535)*$EH$13,IF(EC422&gt;43101,(HA422/$HA$535)*$EC$13,IF(DY422&gt;43101,(HA422/$HA$535)*$DY$13,IF(DT422&gt;43101,(HA422/$HA$535)*$DT$13,IF(DP422&gt;43101,(HA422/$HA$535)*$DP$13,IF(DK422&gt;43101,(HA422/$HA$535)*$DK$13,IF(DG422&gt;43101,(HA422/$HA$535)*$DG$13,IF(DB422&gt;43101,(HA422/$HA$535)*$DB$13,IF(CX422&gt;43101,(HA422/$HA$535)*$CX$13,IF(CS422&gt;43101,(HA422/$HA$535)*$CS$13,IF(BL422&gt;43101,(HA422/$HA$535)*$BL$13,0))))))))))))))))))</f>
        <v>1.1306532663316582E-3</v>
      </c>
      <c r="HC422" s="44">
        <f t="shared" ref="HC422:HC469" ca="1" si="545">IF(BK422&gt;43101,HA422/$HA$535,0)</f>
        <v>2.5125628140703518E-3</v>
      </c>
      <c r="HD422" s="44"/>
      <c r="HE422" s="44"/>
      <c r="HF422" s="44">
        <f t="shared" ref="HF422:HF453" ca="1" si="546">IF(FV422&gt;43101,(HA422/$HA$537)*$FV$13,IF(FR422&gt;43101,(HA422/$HA$537)*$FR$13,IF(FM422&gt;43101,(HA422/$HA$537)*$FM$13,IF(FI422&gt;43101,(HA422/$HA$537)*$FI$13,IF(EU422&gt;43101,(HA422/$HA$537)*$EU$13,IF(EQ422&gt;43101,(HA422/$HA$537)*$EQ$13,IF(EL422&gt;43101,(HA422/$HA$537)*$EL$13,IF(EH422&gt;43101,(HA422/$HA$537)*$EH$13,IF(EC422&gt;43101,(HA422/$HA$537)*$EC$13,IF(DY422&gt;43101,(HA422/$HA$537)*$DY$13,IF(DT422&gt;43101,(HA422/$HA$537)*$DT$13,IF(DP422&gt;43101,(HA422/$HA$537)*$DP$13,IF(DK422&gt;43101,(HA422/$HA$537)*$DK$13,IF(DG422&gt;43101,(HA422/$HA$537)*$DG$13,IF(DB422&gt;43101,(HA422/$HA$537)*$DB$13,IF(CX422&gt;43101,(HA422/$HA$537)*$CX$13,IF(CS422&gt;43101,(HA422/$HA$537)*$CS$13,IF(BL422&gt;43101,(HA422/$HA$537)*$BL$13,0))))))))))))))))))</f>
        <v>3.4090909090909094E-3</v>
      </c>
      <c r="HG422" s="44">
        <f t="shared" ref="HG422:HG469" ca="1" si="547">IF(BK422&gt;43101,HA422/$HA$537,0)</f>
        <v>7.575757575757576E-3</v>
      </c>
      <c r="HH422" s="261"/>
      <c r="HI422" s="14" t="str">
        <f t="shared" ref="HI422:HI453" si="548">IF(FJ422&gt;0,"rev. 00",IF(EV422&gt;0,"GA",IF(ER422&gt;0,"CPECC",IF(EM422&gt;0,"GA",IF(EI422&gt;0,"CPECC",IF(ED422&gt;0,"GA",IF(DZ422&gt;0,"CPECC",IF(DU422&gt;0,"GA",IF(DQ422&gt;0,"CPECC",IF(DL422&gt;0,"GA",IF(DH422&gt;0,"CPECC",IF(DC422&gt;0,"GA",IF(CY422&gt;0,"CPECC",IF(CT422&gt;0,"GA",IF(BM422&gt;0,"CPECC","не выпущено")))))))))))))))</f>
        <v>CPECC</v>
      </c>
      <c r="HJ422" s="41">
        <f t="shared" ref="HJ422:HJ453" si="549">IF(GB422&gt;0,GA422,IF(FS422&gt;0,FR422,IF(FJ422&gt;0,FI422,IF(DH422&gt;0,DG422,IF(CY422&gt;0,CX422,IF(BM422&gt;0,BL422,"-"))))))</f>
        <v>44071</v>
      </c>
      <c r="HK422" s="267" t="str">
        <f t="shared" ref="HK422:HK453" si="550">IF(FS422&gt;0,"00",IF(FJ422&gt;0,"00",IF(DQ422&gt;0,"D1",IF(DH422&gt;0,"C1",IF(CY422&gt;0,"B1",IF(BM422&gt;0,"A1","-"))))))</f>
        <v>A1</v>
      </c>
      <c r="HL422" s="268" t="str">
        <f t="shared" ref="HL422:HL453" si="551">IF(GB422&gt;0,GB422,IF(FS422&gt;0,FS422,IF(FJ422&gt;0,FJ422,IF(DH422&gt;0,DH422,IF(CY422&gt;0,CY422,IF(BM422&gt;0,BM422,"-"))))))</f>
        <v>0055-P2-GA1-CPC-TRM-00559</v>
      </c>
      <c r="HM422" s="320">
        <v>1</v>
      </c>
      <c r="HN422"/>
      <c r="HO422" s="351" t="str">
        <f t="shared" si="391"/>
        <v>ожидание A1</v>
      </c>
      <c r="HP422" s="351" t="str">
        <f t="shared" si="392"/>
        <v>не выгружено 00</v>
      </c>
      <c r="HQ422" s="351" t="str">
        <f t="shared" si="393"/>
        <v>выгружено A1</v>
      </c>
      <c r="HR422" s="351" t="str">
        <f t="shared" si="394"/>
        <v>ожидание A1</v>
      </c>
      <c r="HS422" s="351" t="b">
        <f t="shared" si="395"/>
        <v>0</v>
      </c>
      <c r="HT422" s="351" t="str">
        <f t="shared" si="396"/>
        <v>ожидание замечаний</v>
      </c>
      <c r="HU422" s="351" t="str">
        <f t="shared" si="397"/>
        <v>0055-P2-GA1-CPC-TRM-00559</v>
      </c>
      <c r="HV422" s="351">
        <f t="shared" si="398"/>
        <v>44071</v>
      </c>
      <c r="HW422" s="351" t="str">
        <f t="shared" si="399"/>
        <v>ожидание A1</v>
      </c>
      <c r="HX422" s="351" t="str">
        <f t="shared" si="400"/>
        <v>ожидание A1</v>
      </c>
      <c r="HY422" s="364"/>
      <c r="HZ422" s="361" t="str">
        <f t="shared" si="401"/>
        <v>выгружено</v>
      </c>
      <c r="IA422" s="361" t="str">
        <f t="shared" si="402"/>
        <v>A1</v>
      </c>
      <c r="IB422" s="361" t="str">
        <f t="shared" si="403"/>
        <v>ожидание замечаний к ревизии</v>
      </c>
      <c r="IC422" s="361" t="str">
        <f t="shared" si="404"/>
        <v>A1</v>
      </c>
      <c r="ID422" s="351" t="str">
        <f t="shared" si="405"/>
        <v>1</v>
      </c>
      <c r="IE422" s="351" t="s">
        <v>896</v>
      </c>
      <c r="IF422" s="356">
        <v>1</v>
      </c>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row>
    <row r="423" spans="1:287" s="1" customFormat="1" ht="42.75" customHeight="1">
      <c r="A423" s="15"/>
      <c r="B423" s="31" t="s">
        <v>164</v>
      </c>
      <c r="C423" s="31" t="s">
        <v>165</v>
      </c>
      <c r="D423" s="14"/>
      <c r="E423" s="14"/>
      <c r="F423" s="14"/>
      <c r="G423" s="14"/>
      <c r="H423" s="14" t="s">
        <v>723</v>
      </c>
      <c r="I423" s="14" t="s">
        <v>724</v>
      </c>
      <c r="J423" s="14"/>
      <c r="K423" s="14"/>
      <c r="L423" s="14"/>
      <c r="M423" s="14"/>
      <c r="N423" s="14"/>
      <c r="O423" s="14"/>
      <c r="P423" s="14"/>
      <c r="Q423" s="14"/>
      <c r="R423" s="14" t="s">
        <v>215</v>
      </c>
      <c r="S423" s="14" t="s">
        <v>399</v>
      </c>
      <c r="T423" s="14" t="s">
        <v>408</v>
      </c>
      <c r="U423" s="14" t="s">
        <v>166</v>
      </c>
      <c r="V423" s="14"/>
      <c r="W423" s="31"/>
      <c r="X423" s="31"/>
      <c r="Y423" s="31"/>
      <c r="Z423" s="31"/>
      <c r="AA423" s="31"/>
      <c r="AB423" s="31"/>
      <c r="AC423" s="31"/>
      <c r="AD423" s="14"/>
      <c r="AE423" s="31">
        <v>3</v>
      </c>
      <c r="AF423" s="31">
        <v>0</v>
      </c>
      <c r="AG423" s="31" t="s">
        <v>173</v>
      </c>
      <c r="AH423" s="31" t="s">
        <v>164</v>
      </c>
      <c r="AI423" s="31" t="s">
        <v>194</v>
      </c>
      <c r="AJ423" s="14"/>
      <c r="AK423" s="14"/>
      <c r="AL423" s="14" t="s">
        <v>128</v>
      </c>
      <c r="AM423" s="14"/>
      <c r="AN423" s="14" t="s">
        <v>205</v>
      </c>
      <c r="AO423" s="14" t="str">
        <f t="shared" si="498"/>
        <v>0055-CPC-GA1-4.3.0.00.CPC-ATH2.V8-0001</v>
      </c>
      <c r="AP423" s="14" t="str">
        <f t="shared" si="499"/>
        <v>0055-CPC-GA1-4.3.0.00.CPC-ATH2-V8-0001_A1_ER</v>
      </c>
      <c r="AQ423" s="21" t="s">
        <v>217</v>
      </c>
      <c r="AR423" s="21" t="s">
        <v>218</v>
      </c>
      <c r="AS423" s="21"/>
      <c r="AT423" s="21"/>
      <c r="AU423" s="21"/>
      <c r="AV423" s="21"/>
      <c r="AW423" s="21" t="s">
        <v>439</v>
      </c>
      <c r="AX423" s="21" t="s">
        <v>455</v>
      </c>
      <c r="AY423" s="14"/>
      <c r="AZ423" s="14"/>
      <c r="BA423" s="14" t="s">
        <v>600</v>
      </c>
      <c r="BB423" s="14" t="str">
        <f t="shared" si="454"/>
        <v>A1</v>
      </c>
      <c r="BC423" s="14" t="str">
        <f t="shared" si="381"/>
        <v>IFR</v>
      </c>
      <c r="BD423" s="14" t="str">
        <f t="shared" si="500"/>
        <v>A1</v>
      </c>
      <c r="BE423" s="14"/>
      <c r="BF423" s="14"/>
      <c r="BG423" s="20"/>
      <c r="BH423" s="14"/>
      <c r="BI423" s="14"/>
      <c r="BJ423" s="336">
        <v>44088</v>
      </c>
      <c r="BK423" s="336">
        <f t="shared" ca="1" si="501"/>
        <v>44071</v>
      </c>
      <c r="BL423" s="41">
        <v>44071</v>
      </c>
      <c r="BM423" s="14" t="s">
        <v>918</v>
      </c>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336">
        <f t="shared" si="502"/>
        <v>44116</v>
      </c>
      <c r="CR423" s="336">
        <f t="shared" ca="1" si="503"/>
        <v>44099</v>
      </c>
      <c r="CS423" s="340"/>
      <c r="CT423" s="325"/>
      <c r="CU423" s="143"/>
      <c r="CV423" s="41">
        <f t="shared" si="504"/>
        <v>44130</v>
      </c>
      <c r="CW423" s="41" t="str">
        <f t="shared" si="505"/>
        <v>-</v>
      </c>
      <c r="CX423" s="14"/>
      <c r="CY423" s="14"/>
      <c r="CZ423" s="41" t="str">
        <f t="shared" si="506"/>
        <v>-</v>
      </c>
      <c r="DA423" s="41" t="str">
        <f t="shared" si="507"/>
        <v>-</v>
      </c>
      <c r="DB423" s="14"/>
      <c r="DC423" s="14"/>
      <c r="DD423" s="143"/>
      <c r="DE423" s="41" t="str">
        <f t="shared" si="508"/>
        <v>-</v>
      </c>
      <c r="DF423" s="41" t="str">
        <f t="shared" si="509"/>
        <v>-</v>
      </c>
      <c r="DG423" s="14"/>
      <c r="DH423" s="14"/>
      <c r="DI423" s="41" t="str">
        <f t="shared" si="510"/>
        <v>-</v>
      </c>
      <c r="DJ423" s="41" t="str">
        <f t="shared" si="511"/>
        <v>-</v>
      </c>
      <c r="DK423" s="14"/>
      <c r="DL423" s="14"/>
      <c r="DM423" s="143"/>
      <c r="DN423" s="41" t="str">
        <f t="shared" si="512"/>
        <v>-</v>
      </c>
      <c r="DO423" s="41" t="str">
        <f t="shared" si="513"/>
        <v>-</v>
      </c>
      <c r="DP423" s="14"/>
      <c r="DQ423" s="14"/>
      <c r="DR423" s="41" t="str">
        <f t="shared" si="514"/>
        <v>-</v>
      </c>
      <c r="DS423" s="41" t="str">
        <f t="shared" si="515"/>
        <v>-</v>
      </c>
      <c r="DT423" s="14"/>
      <c r="DU423" s="14"/>
      <c r="DV423" s="205"/>
      <c r="DW423" s="41" t="str">
        <f t="shared" si="516"/>
        <v>-</v>
      </c>
      <c r="DX423" s="41" t="str">
        <f t="shared" si="517"/>
        <v>-</v>
      </c>
      <c r="DY423" s="14"/>
      <c r="DZ423" s="14"/>
      <c r="EA423" s="41" t="str">
        <f t="shared" si="518"/>
        <v>-</v>
      </c>
      <c r="EB423" s="41" t="str">
        <f t="shared" si="519"/>
        <v>-</v>
      </c>
      <c r="EC423" s="14"/>
      <c r="ED423" s="14"/>
      <c r="EE423" s="205"/>
      <c r="EF423" s="41" t="str">
        <f t="shared" si="520"/>
        <v>-</v>
      </c>
      <c r="EG423" s="41" t="str">
        <f t="shared" si="521"/>
        <v>-</v>
      </c>
      <c r="EH423" s="14"/>
      <c r="EI423" s="14"/>
      <c r="EJ423" s="41" t="str">
        <f t="shared" si="522"/>
        <v>-</v>
      </c>
      <c r="EK423" s="41" t="str">
        <f t="shared" si="523"/>
        <v>-</v>
      </c>
      <c r="EL423" s="14"/>
      <c r="EM423" s="14"/>
      <c r="EN423" s="205"/>
      <c r="EO423" s="41" t="str">
        <f t="shared" si="524"/>
        <v>-</v>
      </c>
      <c r="EP423" s="41" t="str">
        <f t="shared" si="525"/>
        <v>-</v>
      </c>
      <c r="EQ423" s="14"/>
      <c r="ER423" s="14"/>
      <c r="ES423" s="41" t="str">
        <f t="shared" si="526"/>
        <v>-</v>
      </c>
      <c r="ET423" s="41" t="str">
        <f t="shared" si="527"/>
        <v>-</v>
      </c>
      <c r="EU423" s="14"/>
      <c r="EV423" s="14"/>
      <c r="EW423" s="205"/>
      <c r="EX423" s="41" t="str">
        <f t="shared" si="528"/>
        <v>-</v>
      </c>
      <c r="EY423" s="41" t="str">
        <f t="shared" si="529"/>
        <v>-</v>
      </c>
      <c r="EZ423" s="14"/>
      <c r="FA423" s="14"/>
      <c r="FB423" s="41" t="str">
        <f t="shared" si="530"/>
        <v>-</v>
      </c>
      <c r="FC423" s="41" t="str">
        <f t="shared" si="531"/>
        <v>-</v>
      </c>
      <c r="FD423" s="14"/>
      <c r="FE423" s="14"/>
      <c r="FF423" s="295"/>
      <c r="FG423" s="41">
        <v>43636</v>
      </c>
      <c r="FH423" s="41">
        <f t="shared" ca="1" si="532"/>
        <v>43636</v>
      </c>
      <c r="FI423" s="14"/>
      <c r="FJ423" s="14"/>
      <c r="FK423" s="41" t="str">
        <f t="shared" si="533"/>
        <v>-</v>
      </c>
      <c r="FL423" s="41" t="str">
        <f t="shared" si="534"/>
        <v>-</v>
      </c>
      <c r="FM423" s="14"/>
      <c r="FN423" s="14"/>
      <c r="FO423" s="143"/>
      <c r="FP423" s="41">
        <v>43636</v>
      </c>
      <c r="FQ423" s="41" t="str">
        <f t="shared" si="535"/>
        <v>-</v>
      </c>
      <c r="FR423" s="14"/>
      <c r="FS423" s="14"/>
      <c r="FT423" s="41" t="str">
        <f t="shared" si="536"/>
        <v>-</v>
      </c>
      <c r="FU423" s="41" t="str">
        <f t="shared" si="537"/>
        <v>-</v>
      </c>
      <c r="FV423" s="14"/>
      <c r="FW423" s="14"/>
      <c r="FX423" s="205"/>
      <c r="FY423" s="41">
        <v>43636</v>
      </c>
      <c r="FZ423" s="41" t="str">
        <f t="shared" si="538"/>
        <v>-</v>
      </c>
      <c r="GA423" s="14"/>
      <c r="GB423" s="14"/>
      <c r="GC423" s="41" t="str">
        <f t="shared" si="539"/>
        <v>-</v>
      </c>
      <c r="GD423" s="41" t="str">
        <f t="shared" si="540"/>
        <v>-</v>
      </c>
      <c r="GE423" s="14"/>
      <c r="GF423" s="14"/>
      <c r="GG423" s="205"/>
      <c r="GH423" s="41"/>
      <c r="GI423" s="41"/>
      <c r="GJ423" s="14"/>
      <c r="GK423" s="14"/>
      <c r="GL423" s="41" t="str">
        <f t="shared" si="541"/>
        <v>-</v>
      </c>
      <c r="GM423" s="41" t="str">
        <f t="shared" si="542"/>
        <v>-</v>
      </c>
      <c r="GN423" s="14"/>
      <c r="GO423" s="14"/>
      <c r="GP423" s="228"/>
      <c r="GQ423" s="295"/>
      <c r="GR423" s="295"/>
      <c r="GS423" s="295"/>
      <c r="GT423" s="295"/>
      <c r="GU423" s="295"/>
      <c r="GV423" s="295"/>
      <c r="GW423" s="295"/>
      <c r="GX423" s="295"/>
      <c r="GY423" s="295"/>
      <c r="GZ423" s="147"/>
      <c r="HA423" s="143">
        <f t="shared" ca="1" si="543"/>
        <v>1</v>
      </c>
      <c r="HB423" s="44">
        <f t="shared" ca="1" si="544"/>
        <v>1.1306532663316582E-3</v>
      </c>
      <c r="HC423" s="44">
        <f t="shared" ca="1" si="545"/>
        <v>2.5125628140703518E-3</v>
      </c>
      <c r="HD423" s="44"/>
      <c r="HE423" s="44"/>
      <c r="HF423" s="44">
        <f t="shared" ca="1" si="546"/>
        <v>3.4090909090909094E-3</v>
      </c>
      <c r="HG423" s="44">
        <f t="shared" ca="1" si="547"/>
        <v>7.575757575757576E-3</v>
      </c>
      <c r="HH423" s="261"/>
      <c r="HI423" s="14" t="str">
        <f t="shared" si="548"/>
        <v>CPECC</v>
      </c>
      <c r="HJ423" s="41">
        <f t="shared" si="549"/>
        <v>44071</v>
      </c>
      <c r="HK423" s="267" t="str">
        <f t="shared" si="550"/>
        <v>A1</v>
      </c>
      <c r="HL423" s="268" t="str">
        <f t="shared" si="551"/>
        <v>0055-P2-GA1-CPC-TRM-00561</v>
      </c>
      <c r="HM423" s="320">
        <v>1</v>
      </c>
      <c r="HN423"/>
      <c r="HO423" s="351" t="str">
        <f t="shared" si="391"/>
        <v>ожидание A1</v>
      </c>
      <c r="HP423" s="351" t="str">
        <f t="shared" si="392"/>
        <v>не выгружено 00</v>
      </c>
      <c r="HQ423" s="351" t="str">
        <f t="shared" si="393"/>
        <v>выгружено A1</v>
      </c>
      <c r="HR423" s="351" t="str">
        <f t="shared" si="394"/>
        <v>ожидание A1</v>
      </c>
      <c r="HS423" s="351" t="b">
        <f t="shared" si="395"/>
        <v>0</v>
      </c>
      <c r="HT423" s="351" t="str">
        <f t="shared" si="396"/>
        <v>ожидание замечаний</v>
      </c>
      <c r="HU423" s="351" t="str">
        <f t="shared" si="397"/>
        <v>0055-P2-GA1-CPC-TRM-00561</v>
      </c>
      <c r="HV423" s="351">
        <f t="shared" si="398"/>
        <v>44071</v>
      </c>
      <c r="HW423" s="351" t="str">
        <f t="shared" si="399"/>
        <v>ожидание A1</v>
      </c>
      <c r="HX423" s="351" t="str">
        <f t="shared" si="400"/>
        <v>ожидание A1</v>
      </c>
      <c r="HY423" s="364"/>
      <c r="HZ423" s="361" t="str">
        <f t="shared" si="401"/>
        <v>выгружено</v>
      </c>
      <c r="IA423" s="361" t="str">
        <f t="shared" si="402"/>
        <v>A1</v>
      </c>
      <c r="IB423" s="361" t="str">
        <f t="shared" si="403"/>
        <v>ожидание замечаний к ревизии</v>
      </c>
      <c r="IC423" s="361" t="str">
        <f t="shared" si="404"/>
        <v>A1</v>
      </c>
      <c r="ID423" s="351" t="str">
        <f t="shared" si="405"/>
        <v>1</v>
      </c>
      <c r="IE423" s="351" t="s">
        <v>896</v>
      </c>
      <c r="IF423" s="356">
        <v>1</v>
      </c>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row>
    <row r="424" spans="1:287" s="1" customFormat="1" ht="28.5" customHeight="1">
      <c r="A424" s="15"/>
      <c r="B424" s="31" t="s">
        <v>164</v>
      </c>
      <c r="C424" s="31" t="s">
        <v>165</v>
      </c>
      <c r="D424" s="14"/>
      <c r="E424" s="14"/>
      <c r="F424" s="14"/>
      <c r="G424" s="14"/>
      <c r="H424" s="14" t="s">
        <v>723</v>
      </c>
      <c r="I424" s="14" t="s">
        <v>724</v>
      </c>
      <c r="J424" s="14"/>
      <c r="K424" s="14"/>
      <c r="L424" s="14"/>
      <c r="M424" s="14"/>
      <c r="N424" s="14"/>
      <c r="O424" s="14"/>
      <c r="P424" s="14"/>
      <c r="Q424" s="14"/>
      <c r="R424" s="14" t="s">
        <v>210</v>
      </c>
      <c r="S424" s="14" t="s">
        <v>401</v>
      </c>
      <c r="T424" s="14" t="s">
        <v>400</v>
      </c>
      <c r="U424" s="14" t="s">
        <v>166</v>
      </c>
      <c r="V424" s="14"/>
      <c r="W424" s="31"/>
      <c r="X424" s="31"/>
      <c r="Y424" s="31"/>
      <c r="Z424" s="31"/>
      <c r="AA424" s="31"/>
      <c r="AB424" s="31"/>
      <c r="AC424" s="31"/>
      <c r="AD424" s="14"/>
      <c r="AE424" s="31">
        <v>3</v>
      </c>
      <c r="AF424" s="31">
        <v>0</v>
      </c>
      <c r="AG424" s="31" t="s">
        <v>173</v>
      </c>
      <c r="AH424" s="31" t="s">
        <v>164</v>
      </c>
      <c r="AI424" s="31" t="s">
        <v>194</v>
      </c>
      <c r="AJ424" s="14"/>
      <c r="AK424" s="14"/>
      <c r="AL424" s="14" t="s">
        <v>129</v>
      </c>
      <c r="AM424" s="14"/>
      <c r="AN424" s="14" t="s">
        <v>205</v>
      </c>
      <c r="AO424" s="14" t="str">
        <f t="shared" si="498"/>
        <v>0055-CPC-GA1-4.3.0.00.CPC-PS.V8-0001</v>
      </c>
      <c r="AP424" s="14" t="str">
        <f t="shared" si="499"/>
        <v>0055-CPC-GA1-4.3.0.00.CPC-PS-V8-0001_A1_ER</v>
      </c>
      <c r="AQ424" s="21" t="s">
        <v>217</v>
      </c>
      <c r="AR424" s="21" t="s">
        <v>218</v>
      </c>
      <c r="AS424" s="21"/>
      <c r="AT424" s="21"/>
      <c r="AU424" s="21"/>
      <c r="AV424" s="21"/>
      <c r="AW424" s="21" t="s">
        <v>440</v>
      </c>
      <c r="AX424" s="21" t="s">
        <v>457</v>
      </c>
      <c r="AY424" s="14"/>
      <c r="AZ424" s="14"/>
      <c r="BA424" s="14" t="s">
        <v>600</v>
      </c>
      <c r="BB424" s="14" t="str">
        <f t="shared" si="454"/>
        <v>A1</v>
      </c>
      <c r="BC424" s="14" t="str">
        <f t="shared" si="381"/>
        <v>IFR</v>
      </c>
      <c r="BD424" s="14" t="str">
        <f t="shared" si="500"/>
        <v>A1</v>
      </c>
      <c r="BE424" s="14"/>
      <c r="BF424" s="14"/>
      <c r="BG424" s="20"/>
      <c r="BH424" s="14"/>
      <c r="BI424" s="14"/>
      <c r="BJ424" s="336">
        <v>44088</v>
      </c>
      <c r="BK424" s="336">
        <f t="shared" ca="1" si="501"/>
        <v>44071</v>
      </c>
      <c r="BL424" s="41">
        <v>44071</v>
      </c>
      <c r="BM424" s="14" t="s">
        <v>919</v>
      </c>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336">
        <f t="shared" si="502"/>
        <v>44116</v>
      </c>
      <c r="CR424" s="336">
        <f t="shared" ca="1" si="503"/>
        <v>44099</v>
      </c>
      <c r="CS424" s="336"/>
      <c r="CT424" s="325"/>
      <c r="CU424" s="143"/>
      <c r="CV424" s="41">
        <f t="shared" si="504"/>
        <v>44130</v>
      </c>
      <c r="CW424" s="41" t="str">
        <f t="shared" si="505"/>
        <v>-</v>
      </c>
      <c r="CX424" s="14"/>
      <c r="CY424" s="14"/>
      <c r="CZ424" s="41" t="str">
        <f t="shared" si="506"/>
        <v>-</v>
      </c>
      <c r="DA424" s="41" t="str">
        <f t="shared" si="507"/>
        <v>-</v>
      </c>
      <c r="DB424" s="14"/>
      <c r="DC424" s="14"/>
      <c r="DD424" s="143"/>
      <c r="DE424" s="41" t="str">
        <f t="shared" si="508"/>
        <v>-</v>
      </c>
      <c r="DF424" s="41" t="str">
        <f t="shared" si="509"/>
        <v>-</v>
      </c>
      <c r="DG424" s="14"/>
      <c r="DH424" s="14"/>
      <c r="DI424" s="41" t="str">
        <f t="shared" si="510"/>
        <v>-</v>
      </c>
      <c r="DJ424" s="41" t="str">
        <f t="shared" si="511"/>
        <v>-</v>
      </c>
      <c r="DK424" s="14"/>
      <c r="DL424" s="14"/>
      <c r="DM424" s="143"/>
      <c r="DN424" s="41" t="str">
        <f t="shared" si="512"/>
        <v>-</v>
      </c>
      <c r="DO424" s="41" t="str">
        <f t="shared" si="513"/>
        <v>-</v>
      </c>
      <c r="DP424" s="14"/>
      <c r="DQ424" s="14"/>
      <c r="DR424" s="41" t="str">
        <f t="shared" si="514"/>
        <v>-</v>
      </c>
      <c r="DS424" s="41" t="str">
        <f t="shared" si="515"/>
        <v>-</v>
      </c>
      <c r="DT424" s="14"/>
      <c r="DU424" s="14"/>
      <c r="DV424" s="205"/>
      <c r="DW424" s="41" t="str">
        <f t="shared" si="516"/>
        <v>-</v>
      </c>
      <c r="DX424" s="41" t="str">
        <f t="shared" si="517"/>
        <v>-</v>
      </c>
      <c r="DY424" s="14"/>
      <c r="DZ424" s="14"/>
      <c r="EA424" s="41" t="str">
        <f t="shared" si="518"/>
        <v>-</v>
      </c>
      <c r="EB424" s="41" t="str">
        <f t="shared" si="519"/>
        <v>-</v>
      </c>
      <c r="EC424" s="14"/>
      <c r="ED424" s="14"/>
      <c r="EE424" s="205"/>
      <c r="EF424" s="41" t="str">
        <f t="shared" si="520"/>
        <v>-</v>
      </c>
      <c r="EG424" s="41" t="str">
        <f t="shared" si="521"/>
        <v>-</v>
      </c>
      <c r="EH424" s="14"/>
      <c r="EI424" s="14"/>
      <c r="EJ424" s="41" t="str">
        <f t="shared" si="522"/>
        <v>-</v>
      </c>
      <c r="EK424" s="41" t="str">
        <f t="shared" si="523"/>
        <v>-</v>
      </c>
      <c r="EL424" s="14"/>
      <c r="EM424" s="14"/>
      <c r="EN424" s="205"/>
      <c r="EO424" s="41" t="str">
        <f t="shared" si="524"/>
        <v>-</v>
      </c>
      <c r="EP424" s="41" t="str">
        <f t="shared" si="525"/>
        <v>-</v>
      </c>
      <c r="EQ424" s="14"/>
      <c r="ER424" s="14"/>
      <c r="ES424" s="41" t="str">
        <f t="shared" si="526"/>
        <v>-</v>
      </c>
      <c r="ET424" s="41" t="str">
        <f t="shared" si="527"/>
        <v>-</v>
      </c>
      <c r="EU424" s="14"/>
      <c r="EV424" s="14"/>
      <c r="EW424" s="205"/>
      <c r="EX424" s="41" t="str">
        <f t="shared" si="528"/>
        <v>-</v>
      </c>
      <c r="EY424" s="41" t="str">
        <f t="shared" si="529"/>
        <v>-</v>
      </c>
      <c r="EZ424" s="14"/>
      <c r="FA424" s="14"/>
      <c r="FB424" s="41" t="str">
        <f t="shared" si="530"/>
        <v>-</v>
      </c>
      <c r="FC424" s="41" t="str">
        <f t="shared" si="531"/>
        <v>-</v>
      </c>
      <c r="FD424" s="14"/>
      <c r="FE424" s="14"/>
      <c r="FF424" s="295"/>
      <c r="FG424" s="41">
        <v>43636</v>
      </c>
      <c r="FH424" s="41">
        <f t="shared" ca="1" si="532"/>
        <v>43636</v>
      </c>
      <c r="FI424" s="14"/>
      <c r="FJ424" s="14"/>
      <c r="FK424" s="41" t="str">
        <f t="shared" si="533"/>
        <v>-</v>
      </c>
      <c r="FL424" s="41" t="str">
        <f t="shared" si="534"/>
        <v>-</v>
      </c>
      <c r="FM424" s="14"/>
      <c r="FN424" s="14"/>
      <c r="FO424" s="143"/>
      <c r="FP424" s="41">
        <v>43636</v>
      </c>
      <c r="FQ424" s="41" t="str">
        <f t="shared" si="535"/>
        <v>-</v>
      </c>
      <c r="FR424" s="14"/>
      <c r="FS424" s="14"/>
      <c r="FT424" s="41" t="str">
        <f t="shared" si="536"/>
        <v>-</v>
      </c>
      <c r="FU424" s="41" t="str">
        <f t="shared" si="537"/>
        <v>-</v>
      </c>
      <c r="FV424" s="14"/>
      <c r="FW424" s="14"/>
      <c r="FX424" s="205"/>
      <c r="FY424" s="41">
        <v>43636</v>
      </c>
      <c r="FZ424" s="41" t="str">
        <f t="shared" si="538"/>
        <v>-</v>
      </c>
      <c r="GA424" s="14"/>
      <c r="GB424" s="14"/>
      <c r="GC424" s="41" t="str">
        <f t="shared" si="539"/>
        <v>-</v>
      </c>
      <c r="GD424" s="41" t="str">
        <f t="shared" si="540"/>
        <v>-</v>
      </c>
      <c r="GE424" s="14"/>
      <c r="GF424" s="14"/>
      <c r="GG424" s="205"/>
      <c r="GH424" s="41"/>
      <c r="GI424" s="41"/>
      <c r="GJ424" s="14"/>
      <c r="GK424" s="14"/>
      <c r="GL424" s="41" t="str">
        <f t="shared" si="541"/>
        <v>-</v>
      </c>
      <c r="GM424" s="41" t="str">
        <f t="shared" si="542"/>
        <v>-</v>
      </c>
      <c r="GN424" s="14"/>
      <c r="GO424" s="14"/>
      <c r="GP424" s="228"/>
      <c r="GQ424" s="295"/>
      <c r="GR424" s="295"/>
      <c r="GS424" s="295"/>
      <c r="GT424" s="295"/>
      <c r="GU424" s="295"/>
      <c r="GV424" s="295"/>
      <c r="GW424" s="295"/>
      <c r="GX424" s="295"/>
      <c r="GY424" s="295"/>
      <c r="GZ424" s="147"/>
      <c r="HA424" s="143">
        <f t="shared" ca="1" si="543"/>
        <v>1</v>
      </c>
      <c r="HB424" s="44">
        <f t="shared" ca="1" si="544"/>
        <v>1.1306532663316582E-3</v>
      </c>
      <c r="HC424" s="44">
        <f t="shared" ca="1" si="545"/>
        <v>2.5125628140703518E-3</v>
      </c>
      <c r="HD424" s="44"/>
      <c r="HE424" s="44"/>
      <c r="HF424" s="44">
        <f t="shared" ca="1" si="546"/>
        <v>3.4090909090909094E-3</v>
      </c>
      <c r="HG424" s="44">
        <f t="shared" ca="1" si="547"/>
        <v>7.575757575757576E-3</v>
      </c>
      <c r="HH424" s="261"/>
      <c r="HI424" s="14" t="str">
        <f t="shared" si="548"/>
        <v>CPECC</v>
      </c>
      <c r="HJ424" s="41">
        <f t="shared" si="549"/>
        <v>44071</v>
      </c>
      <c r="HK424" s="267" t="str">
        <f t="shared" si="550"/>
        <v>A1</v>
      </c>
      <c r="HL424" s="268" t="str">
        <f t="shared" si="551"/>
        <v>0055-P2-GA1-CPC-TRM-00562</v>
      </c>
      <c r="HM424" s="320">
        <v>1</v>
      </c>
      <c r="HN424"/>
      <c r="HO424" s="351" t="str">
        <f t="shared" si="391"/>
        <v>ожидание A1</v>
      </c>
      <c r="HP424" s="351" t="str">
        <f t="shared" si="392"/>
        <v>не выгружено 00</v>
      </c>
      <c r="HQ424" s="351" t="str">
        <f t="shared" si="393"/>
        <v>выгружено A1</v>
      </c>
      <c r="HR424" s="351" t="str">
        <f t="shared" si="394"/>
        <v>ожидание A1</v>
      </c>
      <c r="HS424" s="351" t="b">
        <f t="shared" si="395"/>
        <v>0</v>
      </c>
      <c r="HT424" s="351" t="str">
        <f t="shared" si="396"/>
        <v>ожидание замечаний</v>
      </c>
      <c r="HU424" s="351" t="str">
        <f t="shared" si="397"/>
        <v>0055-P2-GA1-CPC-TRM-00562</v>
      </c>
      <c r="HV424" s="351">
        <f t="shared" si="398"/>
        <v>44071</v>
      </c>
      <c r="HW424" s="351" t="str">
        <f t="shared" si="399"/>
        <v>ожидание A1</v>
      </c>
      <c r="HX424" s="351" t="str">
        <f t="shared" si="400"/>
        <v>ожидание A1</v>
      </c>
      <c r="HY424" s="364"/>
      <c r="HZ424" s="361" t="str">
        <f t="shared" si="401"/>
        <v>выгружено</v>
      </c>
      <c r="IA424" s="361" t="str">
        <f t="shared" si="402"/>
        <v>A1</v>
      </c>
      <c r="IB424" s="361" t="str">
        <f t="shared" si="403"/>
        <v>ожидание замечаний к ревизии</v>
      </c>
      <c r="IC424" s="361" t="str">
        <f t="shared" si="404"/>
        <v>A1</v>
      </c>
      <c r="ID424" s="351" t="str">
        <f t="shared" si="405"/>
        <v>1</v>
      </c>
      <c r="IE424" s="351" t="s">
        <v>896</v>
      </c>
      <c r="IF424" s="356">
        <v>1</v>
      </c>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row>
    <row r="425" spans="1:287" s="1" customFormat="1" ht="28.5" customHeight="1">
      <c r="A425" s="15"/>
      <c r="B425" s="31" t="s">
        <v>164</v>
      </c>
      <c r="C425" s="31" t="s">
        <v>165</v>
      </c>
      <c r="D425" s="14"/>
      <c r="E425" s="14"/>
      <c r="F425" s="14"/>
      <c r="G425" s="14"/>
      <c r="H425" s="14" t="s">
        <v>723</v>
      </c>
      <c r="I425" s="14" t="s">
        <v>724</v>
      </c>
      <c r="J425" s="14"/>
      <c r="K425" s="14"/>
      <c r="L425" s="14"/>
      <c r="M425" s="14"/>
      <c r="N425" s="14"/>
      <c r="O425" s="14"/>
      <c r="P425" s="14"/>
      <c r="Q425" s="14"/>
      <c r="R425" s="14" t="s">
        <v>211</v>
      </c>
      <c r="S425" s="14" t="s">
        <v>394</v>
      </c>
      <c r="T425" s="14" t="s">
        <v>407</v>
      </c>
      <c r="U425" s="14" t="s">
        <v>166</v>
      </c>
      <c r="V425" s="14"/>
      <c r="W425" s="31"/>
      <c r="X425" s="31"/>
      <c r="Y425" s="31"/>
      <c r="Z425" s="31"/>
      <c r="AA425" s="31"/>
      <c r="AB425" s="31"/>
      <c r="AC425" s="31"/>
      <c r="AD425" s="14"/>
      <c r="AE425" s="31">
        <v>3</v>
      </c>
      <c r="AF425" s="31">
        <v>0</v>
      </c>
      <c r="AG425" s="31" t="s">
        <v>173</v>
      </c>
      <c r="AH425" s="31" t="s">
        <v>164</v>
      </c>
      <c r="AI425" s="31" t="s">
        <v>194</v>
      </c>
      <c r="AJ425" s="14"/>
      <c r="AK425" s="14"/>
      <c r="AL425" s="14" t="s">
        <v>130</v>
      </c>
      <c r="AM425" s="14"/>
      <c r="AN425" s="14" t="s">
        <v>205</v>
      </c>
      <c r="AO425" s="14" t="str">
        <f t="shared" si="498"/>
        <v>0055-CPC-GA1-4.3.0.00.CPC-ASK1.V8-0001</v>
      </c>
      <c r="AP425" s="14" t="str">
        <f t="shared" si="499"/>
        <v>0055-CPC-GA1-4.3.0.00.CPC-ASK1-V8-0001_A1_ER</v>
      </c>
      <c r="AQ425" s="21" t="s">
        <v>217</v>
      </c>
      <c r="AR425" s="21" t="s">
        <v>218</v>
      </c>
      <c r="AS425" s="21"/>
      <c r="AT425" s="21"/>
      <c r="AU425" s="21"/>
      <c r="AV425" s="21"/>
      <c r="AW425" s="21" t="s">
        <v>443</v>
      </c>
      <c r="AX425" s="21" t="s">
        <v>644</v>
      </c>
      <c r="AY425" s="14"/>
      <c r="AZ425" s="14"/>
      <c r="BA425" s="14" t="s">
        <v>600</v>
      </c>
      <c r="BB425" s="14" t="str">
        <f t="shared" si="454"/>
        <v>A1</v>
      </c>
      <c r="BC425" s="14" t="str">
        <f t="shared" si="381"/>
        <v>IFR</v>
      </c>
      <c r="BD425" s="14" t="str">
        <f t="shared" si="500"/>
        <v>A1</v>
      </c>
      <c r="BE425" s="14"/>
      <c r="BF425" s="14"/>
      <c r="BG425" s="20"/>
      <c r="BH425" s="14"/>
      <c r="BI425" s="14"/>
      <c r="BJ425" s="336">
        <v>44088</v>
      </c>
      <c r="BK425" s="336">
        <f t="shared" ca="1" si="501"/>
        <v>44071</v>
      </c>
      <c r="BL425" s="41">
        <v>44071</v>
      </c>
      <c r="BM425" s="14" t="s">
        <v>920</v>
      </c>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336">
        <f t="shared" si="502"/>
        <v>44116</v>
      </c>
      <c r="CR425" s="336">
        <f t="shared" ca="1" si="503"/>
        <v>44099</v>
      </c>
      <c r="CS425" s="336"/>
      <c r="CT425" s="325"/>
      <c r="CU425" s="143"/>
      <c r="CV425" s="41">
        <f t="shared" si="504"/>
        <v>44130</v>
      </c>
      <c r="CW425" s="41" t="str">
        <f t="shared" si="505"/>
        <v>-</v>
      </c>
      <c r="CX425" s="14"/>
      <c r="CY425" s="14"/>
      <c r="CZ425" s="41" t="str">
        <f t="shared" si="506"/>
        <v>-</v>
      </c>
      <c r="DA425" s="41" t="str">
        <f t="shared" si="507"/>
        <v>-</v>
      </c>
      <c r="DB425" s="14"/>
      <c r="DC425" s="14"/>
      <c r="DD425" s="143"/>
      <c r="DE425" s="41" t="str">
        <f t="shared" si="508"/>
        <v>-</v>
      </c>
      <c r="DF425" s="41" t="str">
        <f t="shared" si="509"/>
        <v>-</v>
      </c>
      <c r="DG425" s="14"/>
      <c r="DH425" s="14"/>
      <c r="DI425" s="41" t="str">
        <f t="shared" si="510"/>
        <v>-</v>
      </c>
      <c r="DJ425" s="41" t="str">
        <f t="shared" si="511"/>
        <v>-</v>
      </c>
      <c r="DK425" s="14"/>
      <c r="DL425" s="14"/>
      <c r="DM425" s="143"/>
      <c r="DN425" s="41" t="str">
        <f t="shared" si="512"/>
        <v>-</v>
      </c>
      <c r="DO425" s="41" t="str">
        <f t="shared" si="513"/>
        <v>-</v>
      </c>
      <c r="DP425" s="14"/>
      <c r="DQ425" s="14"/>
      <c r="DR425" s="41" t="str">
        <f t="shared" si="514"/>
        <v>-</v>
      </c>
      <c r="DS425" s="41" t="str">
        <f t="shared" si="515"/>
        <v>-</v>
      </c>
      <c r="DT425" s="14"/>
      <c r="DU425" s="14"/>
      <c r="DV425" s="205"/>
      <c r="DW425" s="41" t="str">
        <f t="shared" si="516"/>
        <v>-</v>
      </c>
      <c r="DX425" s="41" t="str">
        <f t="shared" si="517"/>
        <v>-</v>
      </c>
      <c r="DY425" s="14"/>
      <c r="DZ425" s="14"/>
      <c r="EA425" s="41" t="str">
        <f t="shared" si="518"/>
        <v>-</v>
      </c>
      <c r="EB425" s="41" t="str">
        <f t="shared" si="519"/>
        <v>-</v>
      </c>
      <c r="EC425" s="14"/>
      <c r="ED425" s="14"/>
      <c r="EE425" s="205"/>
      <c r="EF425" s="41" t="str">
        <f t="shared" si="520"/>
        <v>-</v>
      </c>
      <c r="EG425" s="41" t="str">
        <f t="shared" si="521"/>
        <v>-</v>
      </c>
      <c r="EH425" s="14"/>
      <c r="EI425" s="14"/>
      <c r="EJ425" s="41" t="str">
        <f t="shared" si="522"/>
        <v>-</v>
      </c>
      <c r="EK425" s="41" t="str">
        <f t="shared" si="523"/>
        <v>-</v>
      </c>
      <c r="EL425" s="14"/>
      <c r="EM425" s="14"/>
      <c r="EN425" s="205"/>
      <c r="EO425" s="41" t="str">
        <f t="shared" si="524"/>
        <v>-</v>
      </c>
      <c r="EP425" s="41" t="str">
        <f t="shared" si="525"/>
        <v>-</v>
      </c>
      <c r="EQ425" s="14"/>
      <c r="ER425" s="14"/>
      <c r="ES425" s="41" t="str">
        <f t="shared" si="526"/>
        <v>-</v>
      </c>
      <c r="ET425" s="41" t="str">
        <f t="shared" si="527"/>
        <v>-</v>
      </c>
      <c r="EU425" s="14"/>
      <c r="EV425" s="14"/>
      <c r="EW425" s="205"/>
      <c r="EX425" s="41" t="str">
        <f t="shared" si="528"/>
        <v>-</v>
      </c>
      <c r="EY425" s="41" t="str">
        <f t="shared" si="529"/>
        <v>-</v>
      </c>
      <c r="EZ425" s="14"/>
      <c r="FA425" s="14"/>
      <c r="FB425" s="41" t="str">
        <f t="shared" si="530"/>
        <v>-</v>
      </c>
      <c r="FC425" s="41" t="str">
        <f t="shared" si="531"/>
        <v>-</v>
      </c>
      <c r="FD425" s="14"/>
      <c r="FE425" s="14"/>
      <c r="FF425" s="295"/>
      <c r="FG425" s="41">
        <v>43636</v>
      </c>
      <c r="FH425" s="41">
        <f t="shared" ca="1" si="532"/>
        <v>43636</v>
      </c>
      <c r="FI425" s="14"/>
      <c r="FJ425" s="14"/>
      <c r="FK425" s="41" t="str">
        <f t="shared" si="533"/>
        <v>-</v>
      </c>
      <c r="FL425" s="41" t="str">
        <f t="shared" si="534"/>
        <v>-</v>
      </c>
      <c r="FM425" s="14"/>
      <c r="FN425" s="14"/>
      <c r="FO425" s="143"/>
      <c r="FP425" s="41">
        <v>43636</v>
      </c>
      <c r="FQ425" s="41" t="str">
        <f t="shared" si="535"/>
        <v>-</v>
      </c>
      <c r="FR425" s="14"/>
      <c r="FS425" s="14"/>
      <c r="FT425" s="41" t="str">
        <f t="shared" si="536"/>
        <v>-</v>
      </c>
      <c r="FU425" s="41" t="str">
        <f t="shared" si="537"/>
        <v>-</v>
      </c>
      <c r="FV425" s="14"/>
      <c r="FW425" s="14"/>
      <c r="FX425" s="205"/>
      <c r="FY425" s="41">
        <v>43636</v>
      </c>
      <c r="FZ425" s="41" t="str">
        <f t="shared" si="538"/>
        <v>-</v>
      </c>
      <c r="GA425" s="14"/>
      <c r="GB425" s="14"/>
      <c r="GC425" s="41" t="str">
        <f t="shared" si="539"/>
        <v>-</v>
      </c>
      <c r="GD425" s="41" t="str">
        <f t="shared" si="540"/>
        <v>-</v>
      </c>
      <c r="GE425" s="14"/>
      <c r="GF425" s="14"/>
      <c r="GG425" s="205"/>
      <c r="GH425" s="41"/>
      <c r="GI425" s="41"/>
      <c r="GJ425" s="14"/>
      <c r="GK425" s="14"/>
      <c r="GL425" s="41" t="str">
        <f t="shared" si="541"/>
        <v>-</v>
      </c>
      <c r="GM425" s="41" t="str">
        <f t="shared" si="542"/>
        <v>-</v>
      </c>
      <c r="GN425" s="14"/>
      <c r="GO425" s="14"/>
      <c r="GP425" s="228"/>
      <c r="GQ425" s="295"/>
      <c r="GR425" s="295"/>
      <c r="GS425" s="295"/>
      <c r="GT425" s="295"/>
      <c r="GU425" s="295"/>
      <c r="GV425" s="295"/>
      <c r="GW425" s="295"/>
      <c r="GX425" s="295"/>
      <c r="GY425" s="295"/>
      <c r="GZ425" s="147"/>
      <c r="HA425" s="143">
        <f t="shared" ca="1" si="543"/>
        <v>1</v>
      </c>
      <c r="HB425" s="44">
        <f t="shared" ca="1" si="544"/>
        <v>1.1306532663316582E-3</v>
      </c>
      <c r="HC425" s="44">
        <f t="shared" ca="1" si="545"/>
        <v>2.5125628140703518E-3</v>
      </c>
      <c r="HD425" s="44"/>
      <c r="HE425" s="44"/>
      <c r="HF425" s="44">
        <f t="shared" ca="1" si="546"/>
        <v>3.4090909090909094E-3</v>
      </c>
      <c r="HG425" s="44">
        <f t="shared" ca="1" si="547"/>
        <v>7.575757575757576E-3</v>
      </c>
      <c r="HH425" s="261"/>
      <c r="HI425" s="14" t="str">
        <f t="shared" si="548"/>
        <v>CPECC</v>
      </c>
      <c r="HJ425" s="41">
        <f t="shared" si="549"/>
        <v>44071</v>
      </c>
      <c r="HK425" s="267" t="str">
        <f t="shared" si="550"/>
        <v>A1</v>
      </c>
      <c r="HL425" s="268" t="str">
        <f t="shared" si="551"/>
        <v>0055-P2-GA1-CPC-TRM-00563</v>
      </c>
      <c r="HM425" s="320">
        <v>1</v>
      </c>
      <c r="HN425"/>
      <c r="HO425" s="351" t="str">
        <f t="shared" si="391"/>
        <v>ожидание A1</v>
      </c>
      <c r="HP425" s="351" t="str">
        <f t="shared" si="392"/>
        <v>не выгружено 00</v>
      </c>
      <c r="HQ425" s="351" t="str">
        <f t="shared" si="393"/>
        <v>выгружено A1</v>
      </c>
      <c r="HR425" s="351" t="str">
        <f t="shared" si="394"/>
        <v>ожидание A1</v>
      </c>
      <c r="HS425" s="351" t="b">
        <f t="shared" si="395"/>
        <v>0</v>
      </c>
      <c r="HT425" s="351" t="str">
        <f t="shared" si="396"/>
        <v>ожидание замечаний</v>
      </c>
      <c r="HU425" s="351" t="str">
        <f t="shared" si="397"/>
        <v>0055-P2-GA1-CPC-TRM-00563</v>
      </c>
      <c r="HV425" s="351">
        <f t="shared" si="398"/>
        <v>44071</v>
      </c>
      <c r="HW425" s="351" t="str">
        <f t="shared" si="399"/>
        <v>ожидание A1</v>
      </c>
      <c r="HX425" s="351" t="str">
        <f t="shared" si="400"/>
        <v>ожидание A1</v>
      </c>
      <c r="HY425" s="364"/>
      <c r="HZ425" s="361" t="str">
        <f t="shared" si="401"/>
        <v>выгружено</v>
      </c>
      <c r="IA425" s="361" t="str">
        <f t="shared" si="402"/>
        <v>A1</v>
      </c>
      <c r="IB425" s="361" t="str">
        <f t="shared" si="403"/>
        <v>ожидание замечаний к ревизии</v>
      </c>
      <c r="IC425" s="361" t="str">
        <f t="shared" si="404"/>
        <v>A1</v>
      </c>
      <c r="ID425" s="351" t="str">
        <f t="shared" si="405"/>
        <v>1</v>
      </c>
      <c r="IE425" s="351" t="s">
        <v>896</v>
      </c>
      <c r="IF425" s="356">
        <v>1</v>
      </c>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row>
    <row r="426" spans="1:287" s="1" customFormat="1" ht="28.5" customHeight="1">
      <c r="A426" s="15"/>
      <c r="B426" s="31" t="s">
        <v>164</v>
      </c>
      <c r="C426" s="31" t="s">
        <v>165</v>
      </c>
      <c r="D426" s="14"/>
      <c r="E426" s="14"/>
      <c r="F426" s="14"/>
      <c r="G426" s="14"/>
      <c r="H426" s="14" t="s">
        <v>723</v>
      </c>
      <c r="I426" s="14" t="s">
        <v>724</v>
      </c>
      <c r="J426" s="14"/>
      <c r="K426" s="14"/>
      <c r="L426" s="14"/>
      <c r="M426" s="14"/>
      <c r="N426" s="14"/>
      <c r="O426" s="14"/>
      <c r="P426" s="14"/>
      <c r="Q426" s="14"/>
      <c r="R426" s="14" t="s">
        <v>213</v>
      </c>
      <c r="S426" s="14" t="s">
        <v>402</v>
      </c>
      <c r="T426" s="14" t="s">
        <v>405</v>
      </c>
      <c r="U426" s="14" t="s">
        <v>166</v>
      </c>
      <c r="V426" s="14"/>
      <c r="W426" s="31"/>
      <c r="X426" s="31"/>
      <c r="Y426" s="31"/>
      <c r="Z426" s="31"/>
      <c r="AA426" s="31"/>
      <c r="AB426" s="31"/>
      <c r="AC426" s="31"/>
      <c r="AD426" s="14"/>
      <c r="AE426" s="31">
        <v>3</v>
      </c>
      <c r="AF426" s="31">
        <v>0</v>
      </c>
      <c r="AG426" s="31" t="s">
        <v>173</v>
      </c>
      <c r="AH426" s="31" t="s">
        <v>164</v>
      </c>
      <c r="AI426" s="31" t="s">
        <v>194</v>
      </c>
      <c r="AJ426" s="14"/>
      <c r="AK426" s="14"/>
      <c r="AL426" s="14" t="s">
        <v>131</v>
      </c>
      <c r="AM426" s="14"/>
      <c r="AN426" s="14" t="s">
        <v>205</v>
      </c>
      <c r="AO426" s="14" t="str">
        <f t="shared" si="498"/>
        <v>0055-CPC-GA1-4.3.0.00.CPC-ASK2.V8-0001</v>
      </c>
      <c r="AP426" s="14" t="str">
        <f t="shared" si="499"/>
        <v>0055-CPC-GA1-4.3.0.00.CPC-ASK2-V8-0001_A1_ER</v>
      </c>
      <c r="AQ426" s="21" t="s">
        <v>217</v>
      </c>
      <c r="AR426" s="21" t="s">
        <v>218</v>
      </c>
      <c r="AS426" s="21"/>
      <c r="AT426" s="21"/>
      <c r="AU426" s="21"/>
      <c r="AV426" s="21"/>
      <c r="AW426" s="21" t="s">
        <v>445</v>
      </c>
      <c r="AX426" s="21" t="s">
        <v>459</v>
      </c>
      <c r="AY426" s="14"/>
      <c r="AZ426" s="14"/>
      <c r="BA426" s="14" t="s">
        <v>600</v>
      </c>
      <c r="BB426" s="14" t="str">
        <f t="shared" si="454"/>
        <v>A1</v>
      </c>
      <c r="BC426" s="14" t="str">
        <f t="shared" si="381"/>
        <v>IFR</v>
      </c>
      <c r="BD426" s="14" t="str">
        <f t="shared" si="500"/>
        <v>A1</v>
      </c>
      <c r="BE426" s="14"/>
      <c r="BF426" s="14"/>
      <c r="BG426" s="20"/>
      <c r="BH426" s="14"/>
      <c r="BI426" s="14"/>
      <c r="BJ426" s="336">
        <v>44088</v>
      </c>
      <c r="BK426" s="336">
        <f t="shared" ca="1" si="501"/>
        <v>44071</v>
      </c>
      <c r="BL426" s="41">
        <v>44071</v>
      </c>
      <c r="BM426" s="14" t="s">
        <v>921</v>
      </c>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336">
        <f t="shared" si="502"/>
        <v>44116</v>
      </c>
      <c r="CR426" s="336">
        <f t="shared" ca="1" si="503"/>
        <v>44099</v>
      </c>
      <c r="CS426" s="336"/>
      <c r="CT426" s="325"/>
      <c r="CU426" s="143"/>
      <c r="CV426" s="41">
        <f t="shared" si="504"/>
        <v>44130</v>
      </c>
      <c r="CW426" s="41" t="str">
        <f t="shared" si="505"/>
        <v>-</v>
      </c>
      <c r="CX426" s="14"/>
      <c r="CY426" s="14"/>
      <c r="CZ426" s="41" t="str">
        <f t="shared" si="506"/>
        <v>-</v>
      </c>
      <c r="DA426" s="41" t="str">
        <f t="shared" si="507"/>
        <v>-</v>
      </c>
      <c r="DB426" s="14"/>
      <c r="DC426" s="14"/>
      <c r="DD426" s="143"/>
      <c r="DE426" s="41" t="str">
        <f t="shared" si="508"/>
        <v>-</v>
      </c>
      <c r="DF426" s="41" t="str">
        <f t="shared" si="509"/>
        <v>-</v>
      </c>
      <c r="DG426" s="14"/>
      <c r="DH426" s="14"/>
      <c r="DI426" s="41" t="str">
        <f t="shared" si="510"/>
        <v>-</v>
      </c>
      <c r="DJ426" s="41" t="str">
        <f t="shared" si="511"/>
        <v>-</v>
      </c>
      <c r="DK426" s="14"/>
      <c r="DL426" s="14"/>
      <c r="DM426" s="143"/>
      <c r="DN426" s="41" t="str">
        <f t="shared" si="512"/>
        <v>-</v>
      </c>
      <c r="DO426" s="41" t="str">
        <f t="shared" si="513"/>
        <v>-</v>
      </c>
      <c r="DP426" s="14"/>
      <c r="DQ426" s="14"/>
      <c r="DR426" s="41" t="str">
        <f t="shared" si="514"/>
        <v>-</v>
      </c>
      <c r="DS426" s="41" t="str">
        <f t="shared" si="515"/>
        <v>-</v>
      </c>
      <c r="DT426" s="14"/>
      <c r="DU426" s="14"/>
      <c r="DV426" s="205"/>
      <c r="DW426" s="41" t="str">
        <f t="shared" si="516"/>
        <v>-</v>
      </c>
      <c r="DX426" s="41" t="str">
        <f t="shared" si="517"/>
        <v>-</v>
      </c>
      <c r="DY426" s="14"/>
      <c r="DZ426" s="14"/>
      <c r="EA426" s="41" t="str">
        <f t="shared" si="518"/>
        <v>-</v>
      </c>
      <c r="EB426" s="41" t="str">
        <f t="shared" si="519"/>
        <v>-</v>
      </c>
      <c r="EC426" s="14"/>
      <c r="ED426" s="14"/>
      <c r="EE426" s="205"/>
      <c r="EF426" s="41" t="str">
        <f t="shared" si="520"/>
        <v>-</v>
      </c>
      <c r="EG426" s="41" t="str">
        <f t="shared" si="521"/>
        <v>-</v>
      </c>
      <c r="EH426" s="14"/>
      <c r="EI426" s="14"/>
      <c r="EJ426" s="41" t="str">
        <f t="shared" si="522"/>
        <v>-</v>
      </c>
      <c r="EK426" s="41" t="str">
        <f t="shared" si="523"/>
        <v>-</v>
      </c>
      <c r="EL426" s="14"/>
      <c r="EM426" s="14"/>
      <c r="EN426" s="205"/>
      <c r="EO426" s="41" t="str">
        <f t="shared" si="524"/>
        <v>-</v>
      </c>
      <c r="EP426" s="41" t="str">
        <f t="shared" si="525"/>
        <v>-</v>
      </c>
      <c r="EQ426" s="14"/>
      <c r="ER426" s="14"/>
      <c r="ES426" s="41" t="str">
        <f t="shared" si="526"/>
        <v>-</v>
      </c>
      <c r="ET426" s="41" t="str">
        <f t="shared" si="527"/>
        <v>-</v>
      </c>
      <c r="EU426" s="14"/>
      <c r="EV426" s="14"/>
      <c r="EW426" s="205"/>
      <c r="EX426" s="41" t="str">
        <f t="shared" si="528"/>
        <v>-</v>
      </c>
      <c r="EY426" s="41" t="str">
        <f t="shared" si="529"/>
        <v>-</v>
      </c>
      <c r="EZ426" s="14"/>
      <c r="FA426" s="14"/>
      <c r="FB426" s="41" t="str">
        <f t="shared" si="530"/>
        <v>-</v>
      </c>
      <c r="FC426" s="41" t="str">
        <f t="shared" si="531"/>
        <v>-</v>
      </c>
      <c r="FD426" s="14"/>
      <c r="FE426" s="14"/>
      <c r="FF426" s="295"/>
      <c r="FG426" s="41">
        <v>43636</v>
      </c>
      <c r="FH426" s="41">
        <f t="shared" ca="1" si="532"/>
        <v>43636</v>
      </c>
      <c r="FI426" s="14"/>
      <c r="FJ426" s="14"/>
      <c r="FK426" s="41" t="str">
        <f t="shared" si="533"/>
        <v>-</v>
      </c>
      <c r="FL426" s="41" t="str">
        <f t="shared" si="534"/>
        <v>-</v>
      </c>
      <c r="FM426" s="14"/>
      <c r="FN426" s="14"/>
      <c r="FO426" s="143"/>
      <c r="FP426" s="41">
        <v>43636</v>
      </c>
      <c r="FQ426" s="41" t="str">
        <f t="shared" si="535"/>
        <v>-</v>
      </c>
      <c r="FR426" s="14"/>
      <c r="FS426" s="14"/>
      <c r="FT426" s="41" t="str">
        <f t="shared" si="536"/>
        <v>-</v>
      </c>
      <c r="FU426" s="41" t="str">
        <f t="shared" si="537"/>
        <v>-</v>
      </c>
      <c r="FV426" s="14"/>
      <c r="FW426" s="14"/>
      <c r="FX426" s="205"/>
      <c r="FY426" s="41">
        <v>43636</v>
      </c>
      <c r="FZ426" s="41" t="str">
        <f t="shared" si="538"/>
        <v>-</v>
      </c>
      <c r="GA426" s="14"/>
      <c r="GB426" s="14"/>
      <c r="GC426" s="41" t="str">
        <f t="shared" si="539"/>
        <v>-</v>
      </c>
      <c r="GD426" s="41" t="str">
        <f t="shared" si="540"/>
        <v>-</v>
      </c>
      <c r="GE426" s="14"/>
      <c r="GF426" s="14"/>
      <c r="GG426" s="205"/>
      <c r="GH426" s="41"/>
      <c r="GI426" s="41"/>
      <c r="GJ426" s="14"/>
      <c r="GK426" s="14"/>
      <c r="GL426" s="41" t="str">
        <f t="shared" si="541"/>
        <v>-</v>
      </c>
      <c r="GM426" s="41" t="str">
        <f t="shared" si="542"/>
        <v>-</v>
      </c>
      <c r="GN426" s="14"/>
      <c r="GO426" s="14"/>
      <c r="GP426" s="228"/>
      <c r="GQ426" s="295"/>
      <c r="GR426" s="295"/>
      <c r="GS426" s="295"/>
      <c r="GT426" s="295"/>
      <c r="GU426" s="295"/>
      <c r="GV426" s="295"/>
      <c r="GW426" s="295"/>
      <c r="GX426" s="295"/>
      <c r="GY426" s="295"/>
      <c r="GZ426" s="147"/>
      <c r="HA426" s="143">
        <f t="shared" ca="1" si="543"/>
        <v>1</v>
      </c>
      <c r="HB426" s="44">
        <f t="shared" ca="1" si="544"/>
        <v>1.1306532663316582E-3</v>
      </c>
      <c r="HC426" s="44">
        <f t="shared" ca="1" si="545"/>
        <v>2.5125628140703518E-3</v>
      </c>
      <c r="HD426" s="44"/>
      <c r="HE426" s="44"/>
      <c r="HF426" s="44">
        <f t="shared" ca="1" si="546"/>
        <v>3.4090909090909094E-3</v>
      </c>
      <c r="HG426" s="44">
        <f t="shared" ca="1" si="547"/>
        <v>7.575757575757576E-3</v>
      </c>
      <c r="HH426" s="261"/>
      <c r="HI426" s="14" t="str">
        <f t="shared" si="548"/>
        <v>CPECC</v>
      </c>
      <c r="HJ426" s="41">
        <f t="shared" si="549"/>
        <v>44071</v>
      </c>
      <c r="HK426" s="267" t="str">
        <f t="shared" si="550"/>
        <v>A1</v>
      </c>
      <c r="HL426" s="268" t="str">
        <f t="shared" si="551"/>
        <v>0055-P2-GA1-CPC-TRM-00564</v>
      </c>
      <c r="HM426" s="320">
        <v>1</v>
      </c>
      <c r="HN426"/>
      <c r="HO426" s="351" t="str">
        <f t="shared" si="391"/>
        <v>ожидание A1</v>
      </c>
      <c r="HP426" s="351" t="str">
        <f t="shared" si="392"/>
        <v>не выгружено 00</v>
      </c>
      <c r="HQ426" s="351" t="str">
        <f t="shared" si="393"/>
        <v>выгружено A1</v>
      </c>
      <c r="HR426" s="351" t="str">
        <f t="shared" si="394"/>
        <v>ожидание A1</v>
      </c>
      <c r="HS426" s="351" t="b">
        <f t="shared" si="395"/>
        <v>0</v>
      </c>
      <c r="HT426" s="351" t="str">
        <f t="shared" si="396"/>
        <v>ожидание замечаний</v>
      </c>
      <c r="HU426" s="351" t="str">
        <f t="shared" si="397"/>
        <v>0055-P2-GA1-CPC-TRM-00564</v>
      </c>
      <c r="HV426" s="351">
        <f t="shared" si="398"/>
        <v>44071</v>
      </c>
      <c r="HW426" s="351" t="str">
        <f t="shared" si="399"/>
        <v>ожидание A1</v>
      </c>
      <c r="HX426" s="351" t="str">
        <f t="shared" si="400"/>
        <v>ожидание A1</v>
      </c>
      <c r="HY426" s="364"/>
      <c r="HZ426" s="361" t="str">
        <f t="shared" si="401"/>
        <v>выгружено</v>
      </c>
      <c r="IA426" s="361" t="str">
        <f t="shared" si="402"/>
        <v>A1</v>
      </c>
      <c r="IB426" s="361" t="str">
        <f t="shared" si="403"/>
        <v>ожидание замечаний к ревизии</v>
      </c>
      <c r="IC426" s="361" t="str">
        <f t="shared" si="404"/>
        <v>A1</v>
      </c>
      <c r="ID426" s="351" t="str">
        <f t="shared" si="405"/>
        <v>1</v>
      </c>
      <c r="IE426" s="351" t="s">
        <v>896</v>
      </c>
      <c r="IF426" s="356">
        <v>1</v>
      </c>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row>
    <row r="427" spans="1:287" s="1" customFormat="1" ht="42.75" customHeight="1">
      <c r="A427" s="15"/>
      <c r="B427" s="31" t="s">
        <v>164</v>
      </c>
      <c r="C427" s="31" t="s">
        <v>165</v>
      </c>
      <c r="D427" s="14"/>
      <c r="E427" s="14"/>
      <c r="F427" s="14"/>
      <c r="G427" s="14"/>
      <c r="H427" s="14" t="s">
        <v>723</v>
      </c>
      <c r="I427" s="14" t="s">
        <v>724</v>
      </c>
      <c r="J427" s="14"/>
      <c r="K427" s="14"/>
      <c r="L427" s="14"/>
      <c r="M427" s="14"/>
      <c r="N427" s="14"/>
      <c r="O427" s="14"/>
      <c r="P427" s="14"/>
      <c r="Q427" s="14"/>
      <c r="R427" s="14" t="s">
        <v>214</v>
      </c>
      <c r="S427" s="14" t="s">
        <v>403</v>
      </c>
      <c r="T427" s="14" t="s">
        <v>404</v>
      </c>
      <c r="U427" s="14" t="s">
        <v>166</v>
      </c>
      <c r="V427" s="14"/>
      <c r="W427" s="31"/>
      <c r="X427" s="31"/>
      <c r="Y427" s="31"/>
      <c r="Z427" s="31"/>
      <c r="AA427" s="31"/>
      <c r="AB427" s="31"/>
      <c r="AC427" s="31"/>
      <c r="AD427" s="14"/>
      <c r="AE427" s="31">
        <v>3</v>
      </c>
      <c r="AF427" s="31">
        <v>0</v>
      </c>
      <c r="AG427" s="31" t="s">
        <v>173</v>
      </c>
      <c r="AH427" s="31" t="s">
        <v>164</v>
      </c>
      <c r="AI427" s="31" t="s">
        <v>194</v>
      </c>
      <c r="AJ427" s="14"/>
      <c r="AK427" s="14"/>
      <c r="AL427" s="14" t="s">
        <v>132</v>
      </c>
      <c r="AM427" s="14"/>
      <c r="AN427" s="14" t="s">
        <v>205</v>
      </c>
      <c r="AO427" s="14" t="str">
        <f t="shared" si="498"/>
        <v>0055-CPC-GA1-4.3.0.00.CPC-ATH4.V8-0001</v>
      </c>
      <c r="AP427" s="14" t="str">
        <f t="shared" si="499"/>
        <v>0055-CPC-GA1-4.3.0.00.CPC-ATH4-V8-0001_00_ER</v>
      </c>
      <c r="AQ427" s="21" t="s">
        <v>217</v>
      </c>
      <c r="AR427" s="21" t="s">
        <v>218</v>
      </c>
      <c r="AS427" s="21"/>
      <c r="AT427" s="21"/>
      <c r="AU427" s="21"/>
      <c r="AV427" s="21"/>
      <c r="AW427" s="21" t="s">
        <v>447</v>
      </c>
      <c r="AX427" s="21" t="s">
        <v>461</v>
      </c>
      <c r="AY427" s="14"/>
      <c r="AZ427" s="14" t="s">
        <v>798</v>
      </c>
      <c r="BA427" s="14" t="s">
        <v>600</v>
      </c>
      <c r="BB427" s="14" t="str">
        <f t="shared" si="454"/>
        <v>00</v>
      </c>
      <c r="BC427" s="14" t="str">
        <f t="shared" si="381"/>
        <v>IFU</v>
      </c>
      <c r="BD427" s="14" t="str">
        <f t="shared" si="500"/>
        <v>00</v>
      </c>
      <c r="BE427" s="14"/>
      <c r="BF427" s="14"/>
      <c r="BG427" s="20"/>
      <c r="BH427" s="14"/>
      <c r="BI427" s="14"/>
      <c r="BJ427" s="336">
        <v>44088</v>
      </c>
      <c r="BK427" s="336">
        <f t="shared" ca="1" si="501"/>
        <v>43875</v>
      </c>
      <c r="BL427" s="41">
        <v>43875</v>
      </c>
      <c r="BM427" s="14" t="s">
        <v>771</v>
      </c>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336">
        <f t="shared" si="502"/>
        <v>44116</v>
      </c>
      <c r="CR427" s="336">
        <f t="shared" ca="1" si="503"/>
        <v>43903</v>
      </c>
      <c r="CS427" s="336">
        <v>43986</v>
      </c>
      <c r="CT427" s="325" t="s">
        <v>901</v>
      </c>
      <c r="CU427" s="143">
        <v>1</v>
      </c>
      <c r="CV427" s="41">
        <f t="shared" si="504"/>
        <v>44130</v>
      </c>
      <c r="CW427" s="41">
        <f t="shared" ca="1" si="505"/>
        <v>43917</v>
      </c>
      <c r="CX427" s="14"/>
      <c r="CY427" s="14"/>
      <c r="CZ427" s="41" t="str">
        <f t="shared" si="506"/>
        <v>-</v>
      </c>
      <c r="DA427" s="41" t="str">
        <f t="shared" si="507"/>
        <v>-</v>
      </c>
      <c r="DB427" s="14"/>
      <c r="DC427" s="14"/>
      <c r="DD427" s="143"/>
      <c r="DE427" s="41" t="str">
        <f t="shared" si="508"/>
        <v>-</v>
      </c>
      <c r="DF427" s="41" t="str">
        <f t="shared" si="509"/>
        <v>-</v>
      </c>
      <c r="DG427" s="14"/>
      <c r="DH427" s="14"/>
      <c r="DI427" s="41" t="str">
        <f t="shared" si="510"/>
        <v>-</v>
      </c>
      <c r="DJ427" s="41" t="str">
        <f t="shared" si="511"/>
        <v>-</v>
      </c>
      <c r="DK427" s="14"/>
      <c r="DL427" s="14"/>
      <c r="DM427" s="143"/>
      <c r="DN427" s="41" t="str">
        <f t="shared" si="512"/>
        <v>-</v>
      </c>
      <c r="DO427" s="41" t="str">
        <f t="shared" si="513"/>
        <v>-</v>
      </c>
      <c r="DP427" s="14"/>
      <c r="DQ427" s="14"/>
      <c r="DR427" s="41" t="str">
        <f t="shared" si="514"/>
        <v>-</v>
      </c>
      <c r="DS427" s="41" t="str">
        <f t="shared" si="515"/>
        <v>-</v>
      </c>
      <c r="DT427" s="14"/>
      <c r="DU427" s="14"/>
      <c r="DV427" s="205"/>
      <c r="DW427" s="41" t="str">
        <f t="shared" si="516"/>
        <v>-</v>
      </c>
      <c r="DX427" s="41" t="str">
        <f t="shared" si="517"/>
        <v>-</v>
      </c>
      <c r="DY427" s="14"/>
      <c r="DZ427" s="14"/>
      <c r="EA427" s="41" t="str">
        <f t="shared" si="518"/>
        <v>-</v>
      </c>
      <c r="EB427" s="41" t="str">
        <f t="shared" si="519"/>
        <v>-</v>
      </c>
      <c r="EC427" s="14"/>
      <c r="ED427" s="14"/>
      <c r="EE427" s="205"/>
      <c r="EF427" s="41" t="str">
        <f t="shared" si="520"/>
        <v>-</v>
      </c>
      <c r="EG427" s="41" t="str">
        <f t="shared" si="521"/>
        <v>-</v>
      </c>
      <c r="EH427" s="14"/>
      <c r="EI427" s="14"/>
      <c r="EJ427" s="41" t="str">
        <f t="shared" si="522"/>
        <v>-</v>
      </c>
      <c r="EK427" s="41" t="str">
        <f t="shared" si="523"/>
        <v>-</v>
      </c>
      <c r="EL427" s="14"/>
      <c r="EM427" s="14"/>
      <c r="EN427" s="205"/>
      <c r="EO427" s="41" t="str">
        <f t="shared" si="524"/>
        <v>-</v>
      </c>
      <c r="EP427" s="41" t="str">
        <f t="shared" si="525"/>
        <v>-</v>
      </c>
      <c r="EQ427" s="14"/>
      <c r="ER427" s="14"/>
      <c r="ES427" s="41" t="str">
        <f t="shared" si="526"/>
        <v>-</v>
      </c>
      <c r="ET427" s="41" t="str">
        <f t="shared" si="527"/>
        <v>-</v>
      </c>
      <c r="EU427" s="14"/>
      <c r="EV427" s="14"/>
      <c r="EW427" s="205"/>
      <c r="EX427" s="41" t="str">
        <f t="shared" si="528"/>
        <v>-</v>
      </c>
      <c r="EY427" s="41" t="str">
        <f t="shared" si="529"/>
        <v>-</v>
      </c>
      <c r="EZ427" s="14"/>
      <c r="FA427" s="14"/>
      <c r="FB427" s="41" t="str">
        <f t="shared" si="530"/>
        <v>-</v>
      </c>
      <c r="FC427" s="41" t="str">
        <f t="shared" si="531"/>
        <v>-</v>
      </c>
      <c r="FD427" s="14"/>
      <c r="FE427" s="14"/>
      <c r="FF427" s="295"/>
      <c r="FG427" s="41">
        <v>43596</v>
      </c>
      <c r="FH427" s="41">
        <f t="shared" ca="1" si="532"/>
        <v>44042</v>
      </c>
      <c r="FI427" s="14">
        <v>44077</v>
      </c>
      <c r="FJ427" s="14" t="s">
        <v>923</v>
      </c>
      <c r="FK427" s="41">
        <f t="shared" si="533"/>
        <v>43609</v>
      </c>
      <c r="FL427" s="41">
        <f t="shared" ca="1" si="534"/>
        <v>44056</v>
      </c>
      <c r="FM427" s="14"/>
      <c r="FN427" s="14"/>
      <c r="FO427" s="143"/>
      <c r="FP427" s="41">
        <v>43596</v>
      </c>
      <c r="FQ427" s="41" t="str">
        <f t="shared" si="535"/>
        <v>-</v>
      </c>
      <c r="FR427" s="14"/>
      <c r="FS427" s="14"/>
      <c r="FT427" s="41" t="str">
        <f t="shared" si="536"/>
        <v>-</v>
      </c>
      <c r="FU427" s="41" t="str">
        <f t="shared" si="537"/>
        <v>-</v>
      </c>
      <c r="FV427" s="14"/>
      <c r="FW427" s="14"/>
      <c r="FX427" s="143"/>
      <c r="FY427" s="41">
        <v>43596</v>
      </c>
      <c r="FZ427" s="41" t="str">
        <f t="shared" si="538"/>
        <v>-</v>
      </c>
      <c r="GA427" s="14"/>
      <c r="GB427" s="14"/>
      <c r="GC427" s="41" t="str">
        <f t="shared" si="539"/>
        <v>-</v>
      </c>
      <c r="GD427" s="41" t="str">
        <f t="shared" si="540"/>
        <v>-</v>
      </c>
      <c r="GE427" s="14"/>
      <c r="GF427" s="14"/>
      <c r="GG427" s="205"/>
      <c r="GH427" s="41"/>
      <c r="GI427" s="41"/>
      <c r="GJ427" s="14"/>
      <c r="GK427" s="14"/>
      <c r="GL427" s="41" t="str">
        <f t="shared" si="541"/>
        <v>-</v>
      </c>
      <c r="GM427" s="41" t="str">
        <f t="shared" si="542"/>
        <v>-</v>
      </c>
      <c r="GN427" s="14"/>
      <c r="GO427" s="14"/>
      <c r="GP427" s="228"/>
      <c r="GQ427" s="295"/>
      <c r="GR427" s="295"/>
      <c r="GS427" s="295"/>
      <c r="GT427" s="295"/>
      <c r="GU427" s="295"/>
      <c r="GV427" s="295"/>
      <c r="GW427" s="295"/>
      <c r="GX427" s="295"/>
      <c r="GY427" s="295"/>
      <c r="GZ427" s="147"/>
      <c r="HA427" s="143">
        <f t="shared" ca="1" si="543"/>
        <v>1</v>
      </c>
      <c r="HB427" s="44">
        <f t="shared" ca="1" si="544"/>
        <v>2.5125628140703518E-3</v>
      </c>
      <c r="HC427" s="44">
        <f t="shared" ca="1" si="545"/>
        <v>2.5125628140703518E-3</v>
      </c>
      <c r="HD427" s="44"/>
      <c r="HE427" s="44"/>
      <c r="HF427" s="44">
        <f t="shared" ca="1" si="546"/>
        <v>7.575757575757576E-3</v>
      </c>
      <c r="HG427" s="44">
        <f t="shared" ca="1" si="547"/>
        <v>7.575757575757576E-3</v>
      </c>
      <c r="HH427" s="261"/>
      <c r="HI427" s="14" t="str">
        <f t="shared" si="548"/>
        <v>rev. 00</v>
      </c>
      <c r="HJ427" s="41">
        <f t="shared" si="549"/>
        <v>44077</v>
      </c>
      <c r="HK427" s="267" t="str">
        <f t="shared" si="550"/>
        <v>00</v>
      </c>
      <c r="HL427" s="268" t="str">
        <f t="shared" si="551"/>
        <v>0055-P2-CPC-GA1-TRM-00576</v>
      </c>
      <c r="HM427" s="320">
        <v>1</v>
      </c>
      <c r="HN427"/>
      <c r="HO427" s="351">
        <f t="shared" si="391"/>
        <v>1</v>
      </c>
      <c r="HP427" s="351" t="str">
        <f t="shared" si="392"/>
        <v>ожидание 00</v>
      </c>
      <c r="HQ427" s="351" t="str">
        <f t="shared" si="393"/>
        <v>выгружено 00</v>
      </c>
      <c r="HR427" s="351" t="str">
        <f t="shared" si="394"/>
        <v>ожидание 00</v>
      </c>
      <c r="HS427" s="351" t="b">
        <f t="shared" si="395"/>
        <v>0</v>
      </c>
      <c r="HT427" s="351" t="str">
        <f t="shared" si="396"/>
        <v>ожидание замечаний</v>
      </c>
      <c r="HU427" s="351" t="str">
        <f t="shared" si="397"/>
        <v>0055-P2-CPC-GA1-TRM-00371</v>
      </c>
      <c r="HV427" s="351">
        <f t="shared" si="398"/>
        <v>44077</v>
      </c>
      <c r="HW427" s="351" t="str">
        <f t="shared" si="399"/>
        <v>ожидание 00</v>
      </c>
      <c r="HX427" s="351" t="str">
        <f t="shared" si="400"/>
        <v>ожидание 00</v>
      </c>
      <c r="HY427" s="364"/>
      <c r="HZ427" s="361" t="str">
        <f t="shared" si="401"/>
        <v>выгружено</v>
      </c>
      <c r="IA427" s="361" t="str">
        <f t="shared" si="402"/>
        <v>00</v>
      </c>
      <c r="IB427" s="361" t="str">
        <f t="shared" si="403"/>
        <v>ожидание замечаний к ревизии</v>
      </c>
      <c r="IC427" s="361" t="str">
        <f t="shared" si="404"/>
        <v>00</v>
      </c>
      <c r="ID427" s="351" t="str">
        <f t="shared" si="405"/>
        <v>1</v>
      </c>
      <c r="IE427" s="351" t="s">
        <v>894</v>
      </c>
      <c r="IF427" s="356">
        <v>1</v>
      </c>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row>
    <row r="428" spans="1:287" s="27" customFormat="1" ht="15" customHeight="1">
      <c r="A428" s="15"/>
      <c r="B428" s="32"/>
      <c r="C428" s="32"/>
      <c r="D428" s="26"/>
      <c r="E428" s="26"/>
      <c r="F428" s="26"/>
      <c r="G428" s="26"/>
      <c r="H428" s="26"/>
      <c r="I428" s="26"/>
      <c r="J428" s="26"/>
      <c r="K428" s="26"/>
      <c r="L428" s="26"/>
      <c r="M428" s="26"/>
      <c r="N428" s="26"/>
      <c r="O428" s="26"/>
      <c r="P428" s="26"/>
      <c r="Q428" s="26"/>
      <c r="R428" s="26"/>
      <c r="S428" s="26"/>
      <c r="T428" s="26"/>
      <c r="U428" s="26"/>
      <c r="V428" s="26"/>
      <c r="W428" s="32"/>
      <c r="X428" s="32"/>
      <c r="Y428" s="32"/>
      <c r="Z428" s="32"/>
      <c r="AA428" s="32"/>
      <c r="AB428" s="32"/>
      <c r="AC428" s="32"/>
      <c r="AD428" s="26"/>
      <c r="AE428" s="32"/>
      <c r="AF428" s="32"/>
      <c r="AG428" s="32"/>
      <c r="AH428" s="32"/>
      <c r="AI428" s="32"/>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341"/>
      <c r="BK428" s="341"/>
      <c r="BL428" s="163"/>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c r="CO428" s="26"/>
      <c r="CP428" s="26"/>
      <c r="CQ428" s="338"/>
      <c r="CR428" s="338"/>
      <c r="CS428" s="338"/>
      <c r="CT428" s="326"/>
      <c r="CU428" s="219"/>
      <c r="CV428" s="26"/>
      <c r="CW428" s="26"/>
      <c r="CX428" s="26"/>
      <c r="CY428" s="26"/>
      <c r="CZ428" s="26"/>
      <c r="DA428" s="26"/>
      <c r="DB428" s="26"/>
      <c r="DC428" s="26"/>
      <c r="DD428" s="219"/>
      <c r="DE428" s="26"/>
      <c r="DF428" s="26"/>
      <c r="DG428" s="26"/>
      <c r="DH428" s="26"/>
      <c r="DI428" s="26"/>
      <c r="DJ428" s="26"/>
      <c r="DK428" s="26"/>
      <c r="DL428" s="26"/>
      <c r="DM428" s="219"/>
      <c r="DN428" s="26"/>
      <c r="DO428" s="26"/>
      <c r="DP428" s="26"/>
      <c r="DQ428" s="26"/>
      <c r="DR428" s="26"/>
      <c r="DS428" s="26"/>
      <c r="DT428" s="26"/>
      <c r="DU428" s="26"/>
      <c r="DV428" s="229"/>
      <c r="DW428" s="26"/>
      <c r="DX428" s="26"/>
      <c r="DY428" s="26"/>
      <c r="DZ428" s="26"/>
      <c r="EA428" s="26"/>
      <c r="EB428" s="26"/>
      <c r="EC428" s="26"/>
      <c r="ED428" s="26"/>
      <c r="EE428" s="229"/>
      <c r="EF428" s="26"/>
      <c r="EG428" s="26"/>
      <c r="EH428" s="26"/>
      <c r="EI428" s="26"/>
      <c r="EJ428" s="26"/>
      <c r="EK428" s="26"/>
      <c r="EL428" s="26"/>
      <c r="EM428" s="26"/>
      <c r="EN428" s="229"/>
      <c r="EO428" s="26"/>
      <c r="EP428" s="26"/>
      <c r="EQ428" s="26"/>
      <c r="ER428" s="26"/>
      <c r="ES428" s="26"/>
      <c r="ET428" s="26"/>
      <c r="EU428" s="26"/>
      <c r="EV428" s="26"/>
      <c r="EW428" s="229"/>
      <c r="EX428" s="26"/>
      <c r="EY428" s="26"/>
      <c r="EZ428" s="26"/>
      <c r="FA428" s="26"/>
      <c r="FB428" s="26"/>
      <c r="FC428" s="26"/>
      <c r="FD428" s="26"/>
      <c r="FE428" s="26"/>
      <c r="FF428" s="229"/>
      <c r="FG428" s="26"/>
      <c r="FH428" s="26"/>
      <c r="FI428" s="26"/>
      <c r="FJ428" s="26"/>
      <c r="FK428" s="26"/>
      <c r="FL428" s="26"/>
      <c r="FM428" s="26"/>
      <c r="FN428" s="26"/>
      <c r="FO428" s="219"/>
      <c r="FP428" s="26"/>
      <c r="FQ428" s="26"/>
      <c r="FR428" s="26"/>
      <c r="FS428" s="26"/>
      <c r="FT428" s="26"/>
      <c r="FU428" s="26"/>
      <c r="FV428" s="26"/>
      <c r="FW428" s="26"/>
      <c r="FX428" s="229"/>
      <c r="FY428" s="26"/>
      <c r="FZ428" s="26"/>
      <c r="GA428" s="26"/>
      <c r="GB428" s="26"/>
      <c r="GC428" s="26"/>
      <c r="GD428" s="26"/>
      <c r="GE428" s="26"/>
      <c r="GF428" s="26"/>
      <c r="GG428" s="229"/>
      <c r="GH428" s="26"/>
      <c r="GI428" s="26"/>
      <c r="GJ428" s="26"/>
      <c r="GK428" s="26"/>
      <c r="GL428" s="26"/>
      <c r="GM428" s="26"/>
      <c r="GN428" s="26"/>
      <c r="GO428" s="26"/>
      <c r="GP428" s="229"/>
      <c r="GQ428" s="229"/>
      <c r="GR428" s="229"/>
      <c r="GS428" s="229"/>
      <c r="GT428" s="229"/>
      <c r="GU428" s="229"/>
      <c r="GV428" s="229"/>
      <c r="GW428" s="229"/>
      <c r="GX428" s="229"/>
      <c r="GY428" s="229"/>
      <c r="GZ428" s="229"/>
      <c r="HA428" s="143">
        <f t="shared" si="543"/>
        <v>0</v>
      </c>
      <c r="HB428" s="44">
        <f t="shared" si="544"/>
        <v>0</v>
      </c>
      <c r="HC428" s="44">
        <f t="shared" si="545"/>
        <v>0</v>
      </c>
      <c r="HD428" s="44"/>
      <c r="HE428" s="26"/>
      <c r="HF428" s="44">
        <f t="shared" si="546"/>
        <v>0</v>
      </c>
      <c r="HG428" s="44">
        <f t="shared" si="547"/>
        <v>0</v>
      </c>
      <c r="HH428" s="262"/>
      <c r="HI428" s="14" t="str">
        <f t="shared" si="548"/>
        <v>не выпущено</v>
      </c>
      <c r="HJ428" s="41" t="str">
        <f t="shared" si="549"/>
        <v>-</v>
      </c>
      <c r="HK428" s="267" t="str">
        <f t="shared" si="550"/>
        <v>-</v>
      </c>
      <c r="HL428" s="268" t="str">
        <f t="shared" si="551"/>
        <v>-</v>
      </c>
      <c r="HM428" s="320">
        <v>1</v>
      </c>
      <c r="HN428"/>
      <c r="HO428" s="351" t="str">
        <f t="shared" si="391"/>
        <v>---/---</v>
      </c>
      <c r="HP428" s="351" t="str">
        <f t="shared" si="392"/>
        <v>---/---</v>
      </c>
      <c r="HQ428" s="351" t="str">
        <f t="shared" si="393"/>
        <v>---/---</v>
      </c>
      <c r="HR428" s="351" t="str">
        <f t="shared" si="394"/>
        <v>---/---</v>
      </c>
      <c r="HS428" s="351" t="b">
        <f t="shared" si="395"/>
        <v>0</v>
      </c>
      <c r="HT428" s="351" t="str">
        <f t="shared" si="396"/>
        <v>---/---</v>
      </c>
      <c r="HU428" s="351" t="str">
        <f t="shared" si="397"/>
        <v>---/---</v>
      </c>
      <c r="HV428" s="351" t="str">
        <f t="shared" si="398"/>
        <v>---/---</v>
      </c>
      <c r="HW428" s="351" t="str">
        <f t="shared" si="399"/>
        <v>---/---</v>
      </c>
      <c r="HX428" s="351" t="str">
        <f t="shared" si="400"/>
        <v>---/---</v>
      </c>
      <c r="HY428" s="364"/>
      <c r="HZ428" s="361" t="str">
        <f t="shared" si="401"/>
        <v>---/---</v>
      </c>
      <c r="IA428" s="361" t="str">
        <f t="shared" si="402"/>
        <v>---/---</v>
      </c>
      <c r="IB428" s="361" t="str">
        <f t="shared" si="403"/>
        <v>---/---</v>
      </c>
      <c r="IC428" s="361" t="str">
        <f t="shared" si="404"/>
        <v>---/---</v>
      </c>
      <c r="ID428" s="351" t="str">
        <f t="shared" si="405"/>
        <v>---/---</v>
      </c>
      <c r="IE428" s="351" t="s">
        <v>897</v>
      </c>
      <c r="IF428" s="356"/>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row>
    <row r="429" spans="1:287" s="1" customFormat="1" ht="36.6" customHeight="1">
      <c r="A429" s="15"/>
      <c r="B429" s="32"/>
      <c r="C429" s="32"/>
      <c r="D429" s="26"/>
      <c r="E429" s="26"/>
      <c r="F429" s="26"/>
      <c r="G429" s="26"/>
      <c r="H429" s="26"/>
      <c r="I429" s="26"/>
      <c r="J429" s="26"/>
      <c r="K429" s="26"/>
      <c r="L429" s="26"/>
      <c r="M429" s="26"/>
      <c r="N429" s="26"/>
      <c r="O429" s="26"/>
      <c r="P429" s="26"/>
      <c r="Q429" s="26"/>
      <c r="R429" s="26"/>
      <c r="S429" s="26"/>
      <c r="T429" s="26"/>
      <c r="U429" s="26"/>
      <c r="V429" s="26"/>
      <c r="W429" s="32"/>
      <c r="X429" s="32"/>
      <c r="Y429" s="32"/>
      <c r="Z429" s="32"/>
      <c r="AA429" s="32"/>
      <c r="AB429" s="32"/>
      <c r="AC429" s="32"/>
      <c r="AD429" s="26"/>
      <c r="AE429" s="32"/>
      <c r="AF429" s="32"/>
      <c r="AG429" s="32"/>
      <c r="AH429" s="32"/>
      <c r="AI429" s="32"/>
      <c r="AJ429" s="26"/>
      <c r="AK429" s="26"/>
      <c r="AL429" s="26"/>
      <c r="AM429" s="26"/>
      <c r="AN429" s="26"/>
      <c r="AO429" s="26"/>
      <c r="AP429" s="26"/>
      <c r="AQ429" s="162" t="s">
        <v>64</v>
      </c>
      <c r="AR429" s="162" t="s">
        <v>65</v>
      </c>
      <c r="AS429" s="162"/>
      <c r="AT429" s="162"/>
      <c r="AU429" s="162"/>
      <c r="AV429" s="162"/>
      <c r="AW429" s="162" t="s">
        <v>64</v>
      </c>
      <c r="AX429" s="162" t="s">
        <v>65</v>
      </c>
      <c r="AY429" s="26"/>
      <c r="AZ429" s="26"/>
      <c r="BA429" s="26"/>
      <c r="BB429" s="26"/>
      <c r="BC429" s="26"/>
      <c r="BD429" s="26"/>
      <c r="BE429" s="26"/>
      <c r="BF429" s="26"/>
      <c r="BG429" s="26"/>
      <c r="BH429" s="26"/>
      <c r="BI429" s="26"/>
      <c r="BJ429" s="341"/>
      <c r="BK429" s="341"/>
      <c r="BL429" s="163"/>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338"/>
      <c r="CR429" s="338"/>
      <c r="CS429" s="338"/>
      <c r="CT429" s="326"/>
      <c r="CU429" s="219"/>
      <c r="CV429" s="26"/>
      <c r="CW429" s="26"/>
      <c r="CX429" s="26"/>
      <c r="CY429" s="26"/>
      <c r="CZ429" s="26"/>
      <c r="DA429" s="26"/>
      <c r="DB429" s="26"/>
      <c r="DC429" s="26"/>
      <c r="DD429" s="219"/>
      <c r="DE429" s="26"/>
      <c r="DF429" s="26"/>
      <c r="DG429" s="26"/>
      <c r="DH429" s="26"/>
      <c r="DI429" s="26"/>
      <c r="DJ429" s="26"/>
      <c r="DK429" s="26"/>
      <c r="DL429" s="26"/>
      <c r="DM429" s="219"/>
      <c r="DN429" s="26"/>
      <c r="DO429" s="26"/>
      <c r="DP429" s="26"/>
      <c r="DQ429" s="26"/>
      <c r="DR429" s="26"/>
      <c r="DS429" s="26"/>
      <c r="DT429" s="26"/>
      <c r="DU429" s="26"/>
      <c r="DV429" s="229"/>
      <c r="DW429" s="26"/>
      <c r="DX429" s="26"/>
      <c r="DY429" s="26"/>
      <c r="DZ429" s="26"/>
      <c r="EA429" s="26"/>
      <c r="EB429" s="26"/>
      <c r="EC429" s="26"/>
      <c r="ED429" s="26"/>
      <c r="EE429" s="229"/>
      <c r="EF429" s="26"/>
      <c r="EG429" s="26"/>
      <c r="EH429" s="26"/>
      <c r="EI429" s="26"/>
      <c r="EJ429" s="26"/>
      <c r="EK429" s="26"/>
      <c r="EL429" s="26"/>
      <c r="EM429" s="26"/>
      <c r="EN429" s="229"/>
      <c r="EO429" s="26"/>
      <c r="EP429" s="26"/>
      <c r="EQ429" s="26"/>
      <c r="ER429" s="26"/>
      <c r="ES429" s="26"/>
      <c r="ET429" s="26"/>
      <c r="EU429" s="26"/>
      <c r="EV429" s="26"/>
      <c r="EW429" s="229"/>
      <c r="EX429" s="26"/>
      <c r="EY429" s="26"/>
      <c r="EZ429" s="26"/>
      <c r="FA429" s="26"/>
      <c r="FB429" s="26"/>
      <c r="FC429" s="26"/>
      <c r="FD429" s="26"/>
      <c r="FE429" s="26"/>
      <c r="FF429" s="229"/>
      <c r="FG429" s="163" t="s">
        <v>385</v>
      </c>
      <c r="FH429" s="163" t="str">
        <f t="shared" ref="FH429:FH435" si="552">IF(BK429&gt;0,IF(DH429&gt;0,WORKDAY(DG429,20),IF(CY429&gt;0,WORKDAY(CX429,30),IF(CT429&gt;0,WORKDAY(CS429,40),FG429))),"-")</f>
        <v>-</v>
      </c>
      <c r="FI429" s="26"/>
      <c r="FJ429" s="26"/>
      <c r="FK429" s="26"/>
      <c r="FL429" s="26"/>
      <c r="FM429" s="26"/>
      <c r="FN429" s="26"/>
      <c r="FO429" s="219"/>
      <c r="FP429" s="163" t="s">
        <v>385</v>
      </c>
      <c r="FQ429" s="163" t="str">
        <f t="shared" ref="FQ429:FQ435" si="553">IF(BT429&gt;0,IF(DQ429&gt;0,WORKDAY(DP429,20),IF(DH429&gt;0,WORKDAY(DG429,30),IF(DC429&gt;0,WORKDAY(DB429,40),FP429))),"-")</f>
        <v>-</v>
      </c>
      <c r="FR429" s="26"/>
      <c r="FS429" s="26"/>
      <c r="FT429" s="26"/>
      <c r="FU429" s="26"/>
      <c r="FV429" s="26"/>
      <c r="FW429" s="26"/>
      <c r="FX429" s="229"/>
      <c r="FY429" s="163" t="s">
        <v>385</v>
      </c>
      <c r="FZ429" s="163" t="str">
        <f t="shared" ref="FZ429:FZ435" si="554">IF(CC429&gt;0,IF(DZ429&gt;0,WORKDAY(DY429,20),IF(DQ429&gt;0,WORKDAY(DP429,30),IF(DL429&gt;0,WORKDAY(DK429,40),FY429))),"-")</f>
        <v>-</v>
      </c>
      <c r="GA429" s="26"/>
      <c r="GB429" s="26"/>
      <c r="GC429" s="26"/>
      <c r="GD429" s="26"/>
      <c r="GE429" s="26"/>
      <c r="GF429" s="26"/>
      <c r="GG429" s="229"/>
      <c r="GH429" s="163"/>
      <c r="GI429" s="163"/>
      <c r="GJ429" s="26"/>
      <c r="GK429" s="26"/>
      <c r="GL429" s="26"/>
      <c r="GM429" s="26"/>
      <c r="GN429" s="26"/>
      <c r="GO429" s="26"/>
      <c r="GP429" s="229"/>
      <c r="GQ429" s="229"/>
      <c r="GR429" s="229"/>
      <c r="GS429" s="229"/>
      <c r="GT429" s="229"/>
      <c r="GU429" s="229"/>
      <c r="GV429" s="229"/>
      <c r="GW429" s="229"/>
      <c r="GX429" s="229"/>
      <c r="GY429" s="229"/>
      <c r="GZ429" s="229"/>
      <c r="HA429" s="143">
        <f t="shared" si="543"/>
        <v>0</v>
      </c>
      <c r="HB429" s="44">
        <f t="shared" si="544"/>
        <v>0</v>
      </c>
      <c r="HC429" s="164">
        <f t="shared" si="545"/>
        <v>0</v>
      </c>
      <c r="HD429" s="164"/>
      <c r="HE429" s="164"/>
      <c r="HF429" s="44">
        <f t="shared" si="546"/>
        <v>0</v>
      </c>
      <c r="HG429" s="44">
        <f t="shared" si="547"/>
        <v>0</v>
      </c>
      <c r="HH429" s="262"/>
      <c r="HI429" s="14" t="str">
        <f t="shared" si="548"/>
        <v>не выпущено</v>
      </c>
      <c r="HJ429" s="41" t="str">
        <f t="shared" si="549"/>
        <v>-</v>
      </c>
      <c r="HK429" s="267" t="str">
        <f t="shared" si="550"/>
        <v>-</v>
      </c>
      <c r="HL429" s="268" t="str">
        <f t="shared" si="551"/>
        <v>-</v>
      </c>
      <c r="HM429" s="320">
        <v>1</v>
      </c>
      <c r="HN429"/>
      <c r="HO429" s="351" t="str">
        <f t="shared" si="391"/>
        <v>---/---</v>
      </c>
      <c r="HP429" s="351" t="str">
        <f t="shared" si="392"/>
        <v>---/---</v>
      </c>
      <c r="HQ429" s="351" t="str">
        <f t="shared" si="393"/>
        <v>---/---</v>
      </c>
      <c r="HR429" s="351" t="str">
        <f t="shared" si="394"/>
        <v>---/---</v>
      </c>
      <c r="HS429" s="351" t="b">
        <f t="shared" si="395"/>
        <v>0</v>
      </c>
      <c r="HT429" s="351" t="str">
        <f t="shared" si="396"/>
        <v>---/---</v>
      </c>
      <c r="HU429" s="351" t="str">
        <f t="shared" si="397"/>
        <v>---/---</v>
      </c>
      <c r="HV429" s="351" t="str">
        <f t="shared" si="398"/>
        <v>---/---</v>
      </c>
      <c r="HW429" s="351" t="str">
        <f t="shared" si="399"/>
        <v>---/---</v>
      </c>
      <c r="HX429" s="351" t="str">
        <f t="shared" si="400"/>
        <v>---/---</v>
      </c>
      <c r="HY429" s="364"/>
      <c r="HZ429" s="361" t="str">
        <f t="shared" si="401"/>
        <v>---/---</v>
      </c>
      <c r="IA429" s="361" t="str">
        <f t="shared" si="402"/>
        <v>---/---</v>
      </c>
      <c r="IB429" s="361" t="str">
        <f t="shared" si="403"/>
        <v>---/---</v>
      </c>
      <c r="IC429" s="361" t="str">
        <f t="shared" si="404"/>
        <v>---/---</v>
      </c>
      <c r="ID429" s="351" t="str">
        <f t="shared" si="405"/>
        <v>---/---</v>
      </c>
      <c r="IE429" s="351" t="s">
        <v>897</v>
      </c>
      <c r="IF429" s="356"/>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row>
    <row r="430" spans="1:287" s="1" customFormat="1" ht="25.9" customHeight="1">
      <c r="A430" s="15"/>
      <c r="B430" s="31" t="s">
        <v>164</v>
      </c>
      <c r="C430" s="31" t="s">
        <v>165</v>
      </c>
      <c r="D430" s="14"/>
      <c r="E430" s="14"/>
      <c r="F430" s="14"/>
      <c r="G430" s="14"/>
      <c r="H430" s="14" t="s">
        <v>723</v>
      </c>
      <c r="I430" s="14" t="s">
        <v>724</v>
      </c>
      <c r="J430" s="14"/>
      <c r="K430" s="14"/>
      <c r="L430" s="14"/>
      <c r="M430" s="14"/>
      <c r="N430" s="14"/>
      <c r="O430" s="14"/>
      <c r="P430" s="14"/>
      <c r="Q430" s="14"/>
      <c r="R430" s="14" t="s">
        <v>212</v>
      </c>
      <c r="S430" s="14" t="s">
        <v>397</v>
      </c>
      <c r="T430" s="14" t="s">
        <v>398</v>
      </c>
      <c r="U430" s="14" t="s">
        <v>166</v>
      </c>
      <c r="V430" s="14"/>
      <c r="W430" s="31"/>
      <c r="X430" s="31"/>
      <c r="Y430" s="31"/>
      <c r="Z430" s="31"/>
      <c r="AA430" s="31"/>
      <c r="AB430" s="31"/>
      <c r="AC430" s="31"/>
      <c r="AD430" s="14"/>
      <c r="AE430" s="31">
        <v>3</v>
      </c>
      <c r="AF430" s="31">
        <v>0</v>
      </c>
      <c r="AG430" s="31" t="s">
        <v>173</v>
      </c>
      <c r="AH430" s="31" t="s">
        <v>164</v>
      </c>
      <c r="AI430" s="31" t="s">
        <v>194</v>
      </c>
      <c r="AJ430" s="14"/>
      <c r="AK430" s="14"/>
      <c r="AL430" s="14" t="s">
        <v>127</v>
      </c>
      <c r="AM430" s="14"/>
      <c r="AN430" s="14" t="s">
        <v>182</v>
      </c>
      <c r="AO430" s="14" t="str">
        <f t="shared" ref="AO430:AO435" si="555">CONCATENATE("0055-",B430,"-",C430,"-","4",".",AE430,".",AF430,".",AG430,".",AH430,"-",AL430,".",AN430,"-",AI430)</f>
        <v>0055-CPC-GA1-4.3.0.00.CPC-ATH1.CW-0001</v>
      </c>
      <c r="AP430" s="14" t="str">
        <f t="shared" ref="AP430:AP435" si="556">CONCATENATE("0055-",B430,"-",C430,"-","4",".",AE430,".",AF430,".",AG430,".",AH430,"-",AL430,"-",AN430,"-",AI430,"_",BD430,"_",U430)</f>
        <v>0055-CPC-GA1-4.3.0.00.CPC-ATH1-CW-0001_A1_ER</v>
      </c>
      <c r="AQ430" s="21" t="s">
        <v>66</v>
      </c>
      <c r="AR430" s="21" t="s">
        <v>67</v>
      </c>
      <c r="AS430" s="21"/>
      <c r="AT430" s="21"/>
      <c r="AU430" s="21"/>
      <c r="AV430" s="21"/>
      <c r="AW430" s="21" t="s">
        <v>481</v>
      </c>
      <c r="AX430" s="21" t="s">
        <v>462</v>
      </c>
      <c r="AY430" s="14"/>
      <c r="AZ430" s="14" t="s">
        <v>798</v>
      </c>
      <c r="BA430" s="14" t="s">
        <v>600</v>
      </c>
      <c r="BB430" s="14" t="str">
        <f t="shared" si="454"/>
        <v>A1</v>
      </c>
      <c r="BC430" s="14" t="str">
        <f t="shared" ref="BC430:BC435" si="557">IF(OR(BB430="A1",BB430="B1",BB430="C1",BB430="D1",BB430="E1",BB430="F1",BB430="G1",BB430="H1"),"IFR",IF(OR(BB430="00",BB430="01",BB430="02",BB430="03",BB430="04",BB430="05"),"IFU","-"))</f>
        <v>IFR</v>
      </c>
      <c r="BD430" s="14" t="str">
        <f t="shared" ref="BD430:BD435" si="558">BB430</f>
        <v>A1</v>
      </c>
      <c r="BE430" s="14"/>
      <c r="BF430" s="14"/>
      <c r="BG430" s="20"/>
      <c r="BH430" s="14"/>
      <c r="BI430" s="14"/>
      <c r="BJ430" s="336">
        <v>44088</v>
      </c>
      <c r="BK430" s="336">
        <f t="shared" ref="BK430:BK435" ca="1" si="559">IF(BM430&gt;0,BL430,IF(BJ430&lt;TODAY(),TODAY()+10,BJ430))</f>
        <v>44008</v>
      </c>
      <c r="BL430" s="41">
        <v>44008</v>
      </c>
      <c r="BM430" s="14" t="s">
        <v>794</v>
      </c>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336">
        <f t="shared" ref="CQ430:CQ435" si="560">WORKDAY(BJ430,20)</f>
        <v>44116</v>
      </c>
      <c r="CR430" s="336">
        <f t="shared" ref="CR430:CR435" ca="1" si="561">IF(BM430&gt;0,WORKDAY(BK430,20),"-")</f>
        <v>44036</v>
      </c>
      <c r="CS430" s="336">
        <v>44033</v>
      </c>
      <c r="CT430" s="325" t="s">
        <v>905</v>
      </c>
      <c r="CU430" s="143">
        <v>1</v>
      </c>
      <c r="CV430" s="41">
        <f t="shared" ref="CV430:CV435" si="562">WORKDAY(CQ430,10)</f>
        <v>44130</v>
      </c>
      <c r="CW430" s="41">
        <f t="shared" ref="CW430:CW435" ca="1" si="563">IF(CT430&gt;0,WORKDAY(CR430,10),"-")</f>
        <v>44050</v>
      </c>
      <c r="CX430" s="14"/>
      <c r="CY430" s="14"/>
      <c r="CZ430" s="41" t="str">
        <f t="shared" ref="CZ430:CZ435" si="564">IF(CY430&gt;0,WORKDAY(CV430,10),"-")</f>
        <v>-</v>
      </c>
      <c r="DA430" s="41" t="str">
        <f t="shared" ref="DA430:DA435" si="565">IF(CY430&gt;0,WORKDAY(CW430,10),"-")</f>
        <v>-</v>
      </c>
      <c r="DB430" s="14"/>
      <c r="DC430" s="14"/>
      <c r="DD430" s="143"/>
      <c r="DE430" s="41" t="str">
        <f t="shared" ref="DE430:DE435" si="566">IF(DC430&gt;0,WORKDAY(CZ430,10),"-")</f>
        <v>-</v>
      </c>
      <c r="DF430" s="41" t="str">
        <f t="shared" ref="DF430:DF435" si="567">IF(DC430&gt;0,WORKDAY(DA430,10),"-")</f>
        <v>-</v>
      </c>
      <c r="DG430" s="14"/>
      <c r="DH430" s="14"/>
      <c r="DI430" s="41" t="str">
        <f t="shared" ref="DI430:DI435" si="568">IF(DH430&gt;0,WORKDAY(DE430,10),"-")</f>
        <v>-</v>
      </c>
      <c r="DJ430" s="41" t="str">
        <f t="shared" ref="DJ430:DJ435" si="569">IF(DH430&gt;0,WORKDAY(DF430,10),"-")</f>
        <v>-</v>
      </c>
      <c r="DK430" s="14"/>
      <c r="DL430" s="14"/>
      <c r="DM430" s="143"/>
      <c r="DN430" s="41" t="str">
        <f t="shared" ref="DN430:DN435" si="570">IF(DL430&gt;0,WORKDAY(DI430,10),"-")</f>
        <v>-</v>
      </c>
      <c r="DO430" s="41" t="str">
        <f t="shared" ref="DO430:DO435" si="571">IF(DL430&gt;0,WORKDAY(DJ430,10),"-")</f>
        <v>-</v>
      </c>
      <c r="DP430" s="14"/>
      <c r="DQ430" s="14"/>
      <c r="DR430" s="41" t="str">
        <f t="shared" ref="DR430:DR435" si="572">IF(DQ430&gt;0,WORKDAY(DN430,10),"-")</f>
        <v>-</v>
      </c>
      <c r="DS430" s="41" t="str">
        <f t="shared" ref="DS430:DS435" si="573">IF(DQ430&gt;0,WORKDAY(DO430,10),"-")</f>
        <v>-</v>
      </c>
      <c r="DT430" s="14"/>
      <c r="DU430" s="14"/>
      <c r="DV430" s="205"/>
      <c r="DW430" s="41" t="str">
        <f t="shared" ref="DW430:DW435" si="574">IF(DU430&gt;0,WORKDAY(DR430,10),"-")</f>
        <v>-</v>
      </c>
      <c r="DX430" s="41" t="str">
        <f t="shared" ref="DX430:DX435" si="575">IF(DU430&gt;0,WORKDAY(DS430,10),"-")</f>
        <v>-</v>
      </c>
      <c r="DY430" s="14"/>
      <c r="DZ430" s="14"/>
      <c r="EA430" s="41" t="str">
        <f t="shared" ref="EA430:EA435" si="576">IF(DZ430&gt;0,WORKDAY(DW430,10),"-")</f>
        <v>-</v>
      </c>
      <c r="EB430" s="41" t="str">
        <f t="shared" ref="EB430:EB435" si="577">IF(DZ430&gt;0,WORKDAY(DX430,10),"-")</f>
        <v>-</v>
      </c>
      <c r="EC430" s="14"/>
      <c r="ED430" s="14"/>
      <c r="EE430" s="205"/>
      <c r="EF430" s="41" t="str">
        <f t="shared" ref="EF430:EF435" si="578">IF(ED430&gt;0,WORKDAY(EA430,10),"-")</f>
        <v>-</v>
      </c>
      <c r="EG430" s="41" t="str">
        <f t="shared" ref="EG430:EG435" si="579">IF(ED430&gt;0,WORKDAY(EB430,10),"-")</f>
        <v>-</v>
      </c>
      <c r="EH430" s="14"/>
      <c r="EI430" s="14"/>
      <c r="EJ430" s="41" t="str">
        <f t="shared" ref="EJ430:EJ435" si="580">IF(EI430&gt;0,WORKDAY(EF430,10),"-")</f>
        <v>-</v>
      </c>
      <c r="EK430" s="41" t="str">
        <f t="shared" ref="EK430:EK435" si="581">IF(EI430&gt;0,WORKDAY(EG430,10),"-")</f>
        <v>-</v>
      </c>
      <c r="EL430" s="14"/>
      <c r="EM430" s="14"/>
      <c r="EN430" s="205"/>
      <c r="EO430" s="41" t="str">
        <f t="shared" ref="EO430:EO435" si="582">IF(EM430&gt;0,WORKDAY(EJ430,10),"-")</f>
        <v>-</v>
      </c>
      <c r="EP430" s="41" t="str">
        <f t="shared" ref="EP430:EP435" si="583">IF(EM430&gt;0,WORKDAY(EK430,10),"-")</f>
        <v>-</v>
      </c>
      <c r="EQ430" s="14"/>
      <c r="ER430" s="14"/>
      <c r="ES430" s="41" t="str">
        <f t="shared" ref="ES430:ES435" si="584">IF(ER430&gt;0,WORKDAY(EO430,10),"-")</f>
        <v>-</v>
      </c>
      <c r="ET430" s="41" t="str">
        <f t="shared" ref="ET430:ET435" si="585">IF(ER430&gt;0,WORKDAY(EP430,10),"-")</f>
        <v>-</v>
      </c>
      <c r="EU430" s="14"/>
      <c r="EV430" s="14"/>
      <c r="EW430" s="205"/>
      <c r="EX430" s="41" t="str">
        <f t="shared" ref="EX430:EX435" si="586">IF(EV430&gt;0,WORKDAY(ES430,10),"-")</f>
        <v>-</v>
      </c>
      <c r="EY430" s="41" t="str">
        <f t="shared" ref="EY430:EY435" si="587">IF(EV430&gt;0,WORKDAY(ET430,10),"-")</f>
        <v>-</v>
      </c>
      <c r="EZ430" s="14"/>
      <c r="FA430" s="14"/>
      <c r="FB430" s="41" t="str">
        <f t="shared" ref="FB430:FB435" si="588">IF(FA430&gt;0,WORKDAY(EX430,10),"-")</f>
        <v>-</v>
      </c>
      <c r="FC430" s="41" t="str">
        <f t="shared" ref="FC430:FC435" si="589">IF(FA430&gt;0,WORKDAY(EY430,10),"-")</f>
        <v>-</v>
      </c>
      <c r="FD430" s="14"/>
      <c r="FE430" s="14"/>
      <c r="FF430" s="295"/>
      <c r="FG430" s="41">
        <v>43568</v>
      </c>
      <c r="FH430" s="41">
        <f t="shared" ca="1" si="552"/>
        <v>44089</v>
      </c>
      <c r="FI430" s="14"/>
      <c r="FJ430" s="14"/>
      <c r="FK430" s="41" t="str">
        <f t="shared" ref="FK430:FK435" si="590">IF(FJ430&gt;0,WORKDAY(FG430,10),"-")</f>
        <v>-</v>
      </c>
      <c r="FL430" s="41" t="str">
        <f t="shared" ref="FL430:FL435" si="591">IF(FJ430&gt;0,WORKDAY(FH430,10),"-")</f>
        <v>-</v>
      </c>
      <c r="FM430" s="14"/>
      <c r="FN430" s="14"/>
      <c r="FO430" s="143"/>
      <c r="FP430" s="41">
        <v>43568</v>
      </c>
      <c r="FQ430" s="41" t="str">
        <f t="shared" si="553"/>
        <v>-</v>
      </c>
      <c r="FR430" s="14"/>
      <c r="FS430" s="14"/>
      <c r="FT430" s="41" t="str">
        <f t="shared" ref="FT430:FT435" si="592">IF(FS430&gt;0,WORKDAY(FP430,10),"-")</f>
        <v>-</v>
      </c>
      <c r="FU430" s="41" t="str">
        <f t="shared" ref="FU430:FU435" si="593">IF(FS430&gt;0,WORKDAY(FQ430,10),"-")</f>
        <v>-</v>
      </c>
      <c r="FV430" s="14"/>
      <c r="FW430" s="14"/>
      <c r="FX430" s="205"/>
      <c r="FY430" s="41">
        <v>43568</v>
      </c>
      <c r="FZ430" s="41" t="str">
        <f t="shared" si="554"/>
        <v>-</v>
      </c>
      <c r="GA430" s="14"/>
      <c r="GB430" s="14"/>
      <c r="GC430" s="41" t="str">
        <f t="shared" ref="GC430:GC435" si="594">IF(GB430&gt;0,WORKDAY(FY430,10),"-")</f>
        <v>-</v>
      </c>
      <c r="GD430" s="41" t="str">
        <f t="shared" ref="GD430:GD435" si="595">IF(GB430&gt;0,WORKDAY(FZ430,10),"-")</f>
        <v>-</v>
      </c>
      <c r="GE430" s="14"/>
      <c r="GF430" s="14"/>
      <c r="GG430" s="205"/>
      <c r="GH430" s="41"/>
      <c r="GI430" s="41"/>
      <c r="GJ430" s="14"/>
      <c r="GK430" s="14"/>
      <c r="GL430" s="41" t="str">
        <f t="shared" ref="GL430:GL435" si="596">IF(GK430&gt;0,WORKDAY(GH430,10),"-")</f>
        <v>-</v>
      </c>
      <c r="GM430" s="41" t="str">
        <f t="shared" ref="GM430:GM435" si="597">IF(GK430&gt;0,WORKDAY(GI430,10),"-")</f>
        <v>-</v>
      </c>
      <c r="GN430" s="14"/>
      <c r="GO430" s="14"/>
      <c r="GP430" s="228"/>
      <c r="GQ430" s="295"/>
      <c r="GR430" s="295"/>
      <c r="GS430" s="295"/>
      <c r="GT430" s="295"/>
      <c r="GU430" s="295"/>
      <c r="GV430" s="295"/>
      <c r="GW430" s="295"/>
      <c r="GX430" s="295"/>
      <c r="GY430" s="295"/>
      <c r="GZ430" s="147"/>
      <c r="HA430" s="143">
        <f t="shared" ca="1" si="543"/>
        <v>1</v>
      </c>
      <c r="HB430" s="44">
        <f t="shared" ca="1" si="544"/>
        <v>1.3819095477386936E-3</v>
      </c>
      <c r="HC430" s="44">
        <f t="shared" ca="1" si="545"/>
        <v>2.5125628140703518E-3</v>
      </c>
      <c r="HD430" s="44"/>
      <c r="HE430" s="44"/>
      <c r="HF430" s="44">
        <f t="shared" ca="1" si="546"/>
        <v>4.1666666666666675E-3</v>
      </c>
      <c r="HG430" s="44">
        <f t="shared" ca="1" si="547"/>
        <v>7.575757575757576E-3</v>
      </c>
      <c r="HH430" s="371" t="s">
        <v>913</v>
      </c>
      <c r="HI430" s="14" t="str">
        <f t="shared" si="548"/>
        <v>GA</v>
      </c>
      <c r="HJ430" s="41">
        <f t="shared" si="549"/>
        <v>44008</v>
      </c>
      <c r="HK430" s="267" t="str">
        <f t="shared" si="550"/>
        <v>A1</v>
      </c>
      <c r="HL430" s="268" t="str">
        <f t="shared" si="551"/>
        <v>0055-P2-GA1-CPC-TRM-00486</v>
      </c>
      <c r="HM430" s="320">
        <v>1</v>
      </c>
      <c r="HN430"/>
      <c r="HO430" s="351">
        <f t="shared" si="391"/>
        <v>1</v>
      </c>
      <c r="HP430" s="351" t="str">
        <f t="shared" si="392"/>
        <v>не выгружено 00</v>
      </c>
      <c r="HQ430" s="351" t="str">
        <f t="shared" si="393"/>
        <v>выгружено A1</v>
      </c>
      <c r="HR430" s="351">
        <f t="shared" si="394"/>
        <v>1</v>
      </c>
      <c r="HS430" s="351" t="b">
        <f t="shared" si="395"/>
        <v>0</v>
      </c>
      <c r="HT430" s="351" t="str">
        <f t="shared" si="396"/>
        <v>Выпустить в 00</v>
      </c>
      <c r="HU430" s="351" t="str">
        <f t="shared" si="397"/>
        <v>0055-P2-CPC-GA1-TRM-00409</v>
      </c>
      <c r="HV430" s="351">
        <f t="shared" si="398"/>
        <v>44008</v>
      </c>
      <c r="HW430" s="351" t="str">
        <f t="shared" si="399"/>
        <v>0055-P2-CPC-GA1-TRM-00409</v>
      </c>
      <c r="HX430" s="351">
        <f t="shared" si="400"/>
        <v>44033</v>
      </c>
      <c r="HY430" s="364"/>
      <c r="HZ430" s="361" t="str">
        <f t="shared" si="401"/>
        <v>выгружено</v>
      </c>
      <c r="IA430" s="361" t="str">
        <f t="shared" si="402"/>
        <v>A1</v>
      </c>
      <c r="IB430" s="361">
        <f t="shared" si="403"/>
        <v>1</v>
      </c>
      <c r="IC430" s="361">
        <f t="shared" si="404"/>
        <v>1</v>
      </c>
      <c r="ID430" s="351" t="str">
        <f t="shared" si="405"/>
        <v>1</v>
      </c>
      <c r="IE430" s="351" t="s">
        <v>894</v>
      </c>
      <c r="IF430" s="356">
        <v>1</v>
      </c>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row>
    <row r="431" spans="1:287" s="1" customFormat="1" ht="25.15" customHeight="1">
      <c r="A431" s="15"/>
      <c r="B431" s="31" t="s">
        <v>164</v>
      </c>
      <c r="C431" s="31" t="s">
        <v>165</v>
      </c>
      <c r="D431" s="14"/>
      <c r="E431" s="14"/>
      <c r="F431" s="14"/>
      <c r="G431" s="14"/>
      <c r="H431" s="14" t="s">
        <v>723</v>
      </c>
      <c r="I431" s="14" t="s">
        <v>724</v>
      </c>
      <c r="J431" s="14"/>
      <c r="K431" s="14"/>
      <c r="L431" s="14"/>
      <c r="M431" s="14"/>
      <c r="N431" s="14"/>
      <c r="O431" s="14"/>
      <c r="P431" s="14"/>
      <c r="Q431" s="14"/>
      <c r="R431" s="14" t="s">
        <v>215</v>
      </c>
      <c r="S431" s="14" t="s">
        <v>399</v>
      </c>
      <c r="T431" s="14" t="s">
        <v>408</v>
      </c>
      <c r="U431" s="14" t="s">
        <v>166</v>
      </c>
      <c r="V431" s="14"/>
      <c r="W431" s="31"/>
      <c r="X431" s="31"/>
      <c r="Y431" s="31"/>
      <c r="Z431" s="31"/>
      <c r="AA431" s="31"/>
      <c r="AB431" s="31"/>
      <c r="AC431" s="31"/>
      <c r="AD431" s="14"/>
      <c r="AE431" s="31">
        <v>3</v>
      </c>
      <c r="AF431" s="31">
        <v>0</v>
      </c>
      <c r="AG431" s="31" t="s">
        <v>173</v>
      </c>
      <c r="AH431" s="31" t="s">
        <v>164</v>
      </c>
      <c r="AI431" s="31" t="s">
        <v>194</v>
      </c>
      <c r="AJ431" s="14"/>
      <c r="AK431" s="14"/>
      <c r="AL431" s="14" t="s">
        <v>128</v>
      </c>
      <c r="AM431" s="14"/>
      <c r="AN431" s="14" t="s">
        <v>182</v>
      </c>
      <c r="AO431" s="14" t="str">
        <f t="shared" si="555"/>
        <v>0055-CPC-GA1-4.3.0.00.CPC-ATH2.CW-0001</v>
      </c>
      <c r="AP431" s="14" t="str">
        <f t="shared" si="556"/>
        <v>0055-CPC-GA1-4.3.0.00.CPC-ATH2-CW-0001_A1_ER</v>
      </c>
      <c r="AQ431" s="21" t="s">
        <v>66</v>
      </c>
      <c r="AR431" s="21" t="s">
        <v>67</v>
      </c>
      <c r="AS431" s="21"/>
      <c r="AT431" s="21"/>
      <c r="AU431" s="21"/>
      <c r="AV431" s="21"/>
      <c r="AW431" s="21" t="s">
        <v>485</v>
      </c>
      <c r="AX431" s="21" t="s">
        <v>466</v>
      </c>
      <c r="AY431" s="14"/>
      <c r="AZ431" s="14" t="s">
        <v>798</v>
      </c>
      <c r="BA431" s="14" t="s">
        <v>600</v>
      </c>
      <c r="BB431" s="14" t="str">
        <f t="shared" si="454"/>
        <v>A1</v>
      </c>
      <c r="BC431" s="14" t="str">
        <f t="shared" si="557"/>
        <v>IFR</v>
      </c>
      <c r="BD431" s="14" t="str">
        <f t="shared" si="558"/>
        <v>A1</v>
      </c>
      <c r="BE431" s="14"/>
      <c r="BF431" s="14"/>
      <c r="BG431" s="20"/>
      <c r="BH431" s="14"/>
      <c r="BI431" s="14"/>
      <c r="BJ431" s="336">
        <v>44088</v>
      </c>
      <c r="BK431" s="336">
        <f t="shared" ca="1" si="559"/>
        <v>44008</v>
      </c>
      <c r="BL431" s="41">
        <v>44008</v>
      </c>
      <c r="BM431" s="14" t="s">
        <v>794</v>
      </c>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336">
        <f t="shared" si="560"/>
        <v>44116</v>
      </c>
      <c r="CR431" s="336">
        <f t="shared" ca="1" si="561"/>
        <v>44036</v>
      </c>
      <c r="CS431" s="336">
        <v>44033</v>
      </c>
      <c r="CT431" s="325" t="s">
        <v>905</v>
      </c>
      <c r="CU431" s="143">
        <v>1</v>
      </c>
      <c r="CV431" s="41">
        <f t="shared" si="562"/>
        <v>44130</v>
      </c>
      <c r="CW431" s="41">
        <f t="shared" ca="1" si="563"/>
        <v>44050</v>
      </c>
      <c r="CX431" s="14"/>
      <c r="CY431" s="14"/>
      <c r="CZ431" s="41" t="str">
        <f t="shared" si="564"/>
        <v>-</v>
      </c>
      <c r="DA431" s="41" t="str">
        <f t="shared" si="565"/>
        <v>-</v>
      </c>
      <c r="DB431" s="14"/>
      <c r="DC431" s="14"/>
      <c r="DD431" s="143"/>
      <c r="DE431" s="41" t="str">
        <f t="shared" si="566"/>
        <v>-</v>
      </c>
      <c r="DF431" s="41" t="str">
        <f t="shared" si="567"/>
        <v>-</v>
      </c>
      <c r="DG431" s="14"/>
      <c r="DH431" s="14"/>
      <c r="DI431" s="41" t="str">
        <f t="shared" si="568"/>
        <v>-</v>
      </c>
      <c r="DJ431" s="41" t="str">
        <f t="shared" si="569"/>
        <v>-</v>
      </c>
      <c r="DK431" s="14"/>
      <c r="DL431" s="14"/>
      <c r="DM431" s="143"/>
      <c r="DN431" s="41" t="str">
        <f t="shared" si="570"/>
        <v>-</v>
      </c>
      <c r="DO431" s="41" t="str">
        <f t="shared" si="571"/>
        <v>-</v>
      </c>
      <c r="DP431" s="14"/>
      <c r="DQ431" s="14"/>
      <c r="DR431" s="41" t="str">
        <f t="shared" si="572"/>
        <v>-</v>
      </c>
      <c r="DS431" s="41" t="str">
        <f t="shared" si="573"/>
        <v>-</v>
      </c>
      <c r="DT431" s="14"/>
      <c r="DU431" s="14"/>
      <c r="DV431" s="205"/>
      <c r="DW431" s="41" t="str">
        <f t="shared" si="574"/>
        <v>-</v>
      </c>
      <c r="DX431" s="41" t="str">
        <f t="shared" si="575"/>
        <v>-</v>
      </c>
      <c r="DY431" s="14"/>
      <c r="DZ431" s="14"/>
      <c r="EA431" s="41" t="str">
        <f t="shared" si="576"/>
        <v>-</v>
      </c>
      <c r="EB431" s="41" t="str">
        <f t="shared" si="577"/>
        <v>-</v>
      </c>
      <c r="EC431" s="14"/>
      <c r="ED431" s="14"/>
      <c r="EE431" s="205"/>
      <c r="EF431" s="41" t="str">
        <f t="shared" si="578"/>
        <v>-</v>
      </c>
      <c r="EG431" s="41" t="str">
        <f t="shared" si="579"/>
        <v>-</v>
      </c>
      <c r="EH431" s="14"/>
      <c r="EI431" s="14"/>
      <c r="EJ431" s="41" t="str">
        <f t="shared" si="580"/>
        <v>-</v>
      </c>
      <c r="EK431" s="41" t="str">
        <f t="shared" si="581"/>
        <v>-</v>
      </c>
      <c r="EL431" s="14"/>
      <c r="EM431" s="14"/>
      <c r="EN431" s="205"/>
      <c r="EO431" s="41" t="str">
        <f t="shared" si="582"/>
        <v>-</v>
      </c>
      <c r="EP431" s="41" t="str">
        <f t="shared" si="583"/>
        <v>-</v>
      </c>
      <c r="EQ431" s="14"/>
      <c r="ER431" s="14"/>
      <c r="ES431" s="41" t="str">
        <f t="shared" si="584"/>
        <v>-</v>
      </c>
      <c r="ET431" s="41" t="str">
        <f t="shared" si="585"/>
        <v>-</v>
      </c>
      <c r="EU431" s="14"/>
      <c r="EV431" s="14"/>
      <c r="EW431" s="205"/>
      <c r="EX431" s="41" t="str">
        <f t="shared" si="586"/>
        <v>-</v>
      </c>
      <c r="EY431" s="41" t="str">
        <f t="shared" si="587"/>
        <v>-</v>
      </c>
      <c r="EZ431" s="14"/>
      <c r="FA431" s="14"/>
      <c r="FB431" s="41" t="str">
        <f t="shared" si="588"/>
        <v>-</v>
      </c>
      <c r="FC431" s="41" t="str">
        <f t="shared" si="589"/>
        <v>-</v>
      </c>
      <c r="FD431" s="14"/>
      <c r="FE431" s="14"/>
      <c r="FF431" s="295"/>
      <c r="FG431" s="41">
        <v>43568</v>
      </c>
      <c r="FH431" s="41">
        <f t="shared" ca="1" si="552"/>
        <v>44089</v>
      </c>
      <c r="FI431" s="14"/>
      <c r="FJ431" s="14"/>
      <c r="FK431" s="41" t="str">
        <f t="shared" si="590"/>
        <v>-</v>
      </c>
      <c r="FL431" s="41" t="str">
        <f t="shared" si="591"/>
        <v>-</v>
      </c>
      <c r="FM431" s="14"/>
      <c r="FN431" s="14"/>
      <c r="FO431" s="143"/>
      <c r="FP431" s="41">
        <v>43568</v>
      </c>
      <c r="FQ431" s="41" t="str">
        <f t="shared" si="553"/>
        <v>-</v>
      </c>
      <c r="FR431" s="14"/>
      <c r="FS431" s="14"/>
      <c r="FT431" s="41" t="str">
        <f t="shared" si="592"/>
        <v>-</v>
      </c>
      <c r="FU431" s="41" t="str">
        <f t="shared" si="593"/>
        <v>-</v>
      </c>
      <c r="FV431" s="14"/>
      <c r="FW431" s="14"/>
      <c r="FX431" s="205"/>
      <c r="FY431" s="41">
        <v>43568</v>
      </c>
      <c r="FZ431" s="41" t="str">
        <f t="shared" si="554"/>
        <v>-</v>
      </c>
      <c r="GA431" s="14"/>
      <c r="GB431" s="14"/>
      <c r="GC431" s="41" t="str">
        <f t="shared" si="594"/>
        <v>-</v>
      </c>
      <c r="GD431" s="41" t="str">
        <f t="shared" si="595"/>
        <v>-</v>
      </c>
      <c r="GE431" s="14"/>
      <c r="GF431" s="14"/>
      <c r="GG431" s="205"/>
      <c r="GH431" s="41"/>
      <c r="GI431" s="41"/>
      <c r="GJ431" s="14"/>
      <c r="GK431" s="14"/>
      <c r="GL431" s="41" t="str">
        <f t="shared" si="596"/>
        <v>-</v>
      </c>
      <c r="GM431" s="41" t="str">
        <f t="shared" si="597"/>
        <v>-</v>
      </c>
      <c r="GN431" s="14"/>
      <c r="GO431" s="14"/>
      <c r="GP431" s="228"/>
      <c r="GQ431" s="295"/>
      <c r="GR431" s="295"/>
      <c r="GS431" s="295"/>
      <c r="GT431" s="295"/>
      <c r="GU431" s="295"/>
      <c r="GV431" s="295"/>
      <c r="GW431" s="295"/>
      <c r="GX431" s="295"/>
      <c r="GY431" s="295"/>
      <c r="GZ431" s="147"/>
      <c r="HA431" s="143">
        <f t="shared" ca="1" si="543"/>
        <v>1</v>
      </c>
      <c r="HB431" s="44">
        <f t="shared" ca="1" si="544"/>
        <v>1.3819095477386936E-3</v>
      </c>
      <c r="HC431" s="44">
        <f t="shared" ca="1" si="545"/>
        <v>2.5125628140703518E-3</v>
      </c>
      <c r="HD431" s="44"/>
      <c r="HE431" s="44"/>
      <c r="HF431" s="44">
        <f t="shared" ca="1" si="546"/>
        <v>4.1666666666666675E-3</v>
      </c>
      <c r="HG431" s="44">
        <f t="shared" ca="1" si="547"/>
        <v>7.575757575757576E-3</v>
      </c>
      <c r="HH431" s="371" t="s">
        <v>914</v>
      </c>
      <c r="HI431" s="14" t="str">
        <f t="shared" si="548"/>
        <v>GA</v>
      </c>
      <c r="HJ431" s="41">
        <f t="shared" si="549"/>
        <v>44008</v>
      </c>
      <c r="HK431" s="267" t="str">
        <f t="shared" si="550"/>
        <v>A1</v>
      </c>
      <c r="HL431" s="268" t="str">
        <f t="shared" si="551"/>
        <v>0055-P2-GA1-CPC-TRM-00486</v>
      </c>
      <c r="HM431" s="320">
        <v>1</v>
      </c>
      <c r="HN431"/>
      <c r="HO431" s="351">
        <f t="shared" si="391"/>
        <v>1</v>
      </c>
      <c r="HP431" s="351" t="str">
        <f t="shared" si="392"/>
        <v>не выгружено 00</v>
      </c>
      <c r="HQ431" s="351" t="str">
        <f t="shared" si="393"/>
        <v>выгружено A1</v>
      </c>
      <c r="HR431" s="351">
        <f t="shared" si="394"/>
        <v>1</v>
      </c>
      <c r="HS431" s="351" t="b">
        <f t="shared" si="395"/>
        <v>0</v>
      </c>
      <c r="HT431" s="351" t="str">
        <f t="shared" si="396"/>
        <v>Выпустить в 00</v>
      </c>
      <c r="HU431" s="351" t="str">
        <f t="shared" si="397"/>
        <v>0055-P2-CPC-GA1-TRM-00409</v>
      </c>
      <c r="HV431" s="351">
        <f t="shared" si="398"/>
        <v>44008</v>
      </c>
      <c r="HW431" s="351" t="str">
        <f t="shared" si="399"/>
        <v>0055-P2-CPC-GA1-TRM-00409</v>
      </c>
      <c r="HX431" s="351">
        <f t="shared" si="400"/>
        <v>44033</v>
      </c>
      <c r="HY431" s="364"/>
      <c r="HZ431" s="361" t="str">
        <f t="shared" si="401"/>
        <v>выгружено</v>
      </c>
      <c r="IA431" s="361" t="str">
        <f t="shared" si="402"/>
        <v>A1</v>
      </c>
      <c r="IB431" s="361">
        <f t="shared" si="403"/>
        <v>1</v>
      </c>
      <c r="IC431" s="361">
        <f t="shared" si="404"/>
        <v>1</v>
      </c>
      <c r="ID431" s="351" t="str">
        <f t="shared" si="405"/>
        <v>1</v>
      </c>
      <c r="IE431" s="351" t="s">
        <v>894</v>
      </c>
      <c r="IF431" s="356">
        <v>1</v>
      </c>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row>
    <row r="432" spans="1:287" s="1" customFormat="1" ht="24" customHeight="1">
      <c r="A432" s="15"/>
      <c r="B432" s="31" t="s">
        <v>164</v>
      </c>
      <c r="C432" s="31" t="s">
        <v>165</v>
      </c>
      <c r="D432" s="14"/>
      <c r="E432" s="14"/>
      <c r="F432" s="14"/>
      <c r="G432" s="14"/>
      <c r="H432" s="14" t="s">
        <v>723</v>
      </c>
      <c r="I432" s="14" t="s">
        <v>724</v>
      </c>
      <c r="J432" s="14"/>
      <c r="K432" s="14"/>
      <c r="L432" s="14"/>
      <c r="M432" s="14"/>
      <c r="N432" s="14"/>
      <c r="O432" s="14"/>
      <c r="P432" s="14"/>
      <c r="Q432" s="14"/>
      <c r="R432" s="14" t="s">
        <v>210</v>
      </c>
      <c r="S432" s="14" t="s">
        <v>401</v>
      </c>
      <c r="T432" s="14" t="s">
        <v>400</v>
      </c>
      <c r="U432" s="14" t="s">
        <v>166</v>
      </c>
      <c r="V432" s="14"/>
      <c r="W432" s="31"/>
      <c r="X432" s="31"/>
      <c r="Y432" s="31"/>
      <c r="Z432" s="31"/>
      <c r="AA432" s="31"/>
      <c r="AB432" s="31"/>
      <c r="AC432" s="31"/>
      <c r="AD432" s="14"/>
      <c r="AE432" s="31">
        <v>3</v>
      </c>
      <c r="AF432" s="31">
        <v>0</v>
      </c>
      <c r="AG432" s="31" t="s">
        <v>173</v>
      </c>
      <c r="AH432" s="31" t="s">
        <v>164</v>
      </c>
      <c r="AI432" s="31" t="s">
        <v>194</v>
      </c>
      <c r="AJ432" s="14"/>
      <c r="AK432" s="14"/>
      <c r="AL432" s="14" t="s">
        <v>129</v>
      </c>
      <c r="AM432" s="14"/>
      <c r="AN432" s="14" t="s">
        <v>182</v>
      </c>
      <c r="AO432" s="14" t="str">
        <f t="shared" si="555"/>
        <v>0055-CPC-GA1-4.3.0.00.CPC-PS.CW-0001</v>
      </c>
      <c r="AP432" s="14" t="str">
        <f t="shared" si="556"/>
        <v>0055-CPC-GA1-4.3.0.00.CPC-PS-CW-0001_A1_ER</v>
      </c>
      <c r="AQ432" s="21" t="s">
        <v>66</v>
      </c>
      <c r="AR432" s="21" t="s">
        <v>67</v>
      </c>
      <c r="AS432" s="21"/>
      <c r="AT432" s="21"/>
      <c r="AU432" s="21"/>
      <c r="AV432" s="21"/>
      <c r="AW432" s="21" t="s">
        <v>489</v>
      </c>
      <c r="AX432" s="21" t="s">
        <v>470</v>
      </c>
      <c r="AY432" s="14"/>
      <c r="AZ432" s="14" t="s">
        <v>798</v>
      </c>
      <c r="BA432" s="14" t="s">
        <v>600</v>
      </c>
      <c r="BB432" s="14" t="str">
        <f t="shared" si="454"/>
        <v>A1</v>
      </c>
      <c r="BC432" s="14" t="str">
        <f t="shared" si="557"/>
        <v>IFR</v>
      </c>
      <c r="BD432" s="14" t="str">
        <f t="shared" si="558"/>
        <v>A1</v>
      </c>
      <c r="BE432" s="14"/>
      <c r="BF432" s="14"/>
      <c r="BG432" s="20"/>
      <c r="BH432" s="14"/>
      <c r="BI432" s="14"/>
      <c r="BJ432" s="336">
        <v>44088</v>
      </c>
      <c r="BK432" s="336">
        <f t="shared" ca="1" si="559"/>
        <v>44008</v>
      </c>
      <c r="BL432" s="41">
        <v>44008</v>
      </c>
      <c r="BM432" s="14" t="s">
        <v>793</v>
      </c>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336">
        <f t="shared" si="560"/>
        <v>44116</v>
      </c>
      <c r="CR432" s="336">
        <f t="shared" ca="1" si="561"/>
        <v>44036</v>
      </c>
      <c r="CS432" s="336">
        <v>44033</v>
      </c>
      <c r="CT432" s="325" t="s">
        <v>905</v>
      </c>
      <c r="CU432" s="143">
        <v>1</v>
      </c>
      <c r="CV432" s="41">
        <f t="shared" si="562"/>
        <v>44130</v>
      </c>
      <c r="CW432" s="41">
        <f t="shared" ca="1" si="563"/>
        <v>44050</v>
      </c>
      <c r="CX432" s="14"/>
      <c r="CY432" s="14"/>
      <c r="CZ432" s="41" t="str">
        <f t="shared" si="564"/>
        <v>-</v>
      </c>
      <c r="DA432" s="41" t="str">
        <f t="shared" si="565"/>
        <v>-</v>
      </c>
      <c r="DB432" s="14"/>
      <c r="DC432" s="14"/>
      <c r="DD432" s="143"/>
      <c r="DE432" s="41" t="str">
        <f t="shared" si="566"/>
        <v>-</v>
      </c>
      <c r="DF432" s="41" t="str">
        <f t="shared" si="567"/>
        <v>-</v>
      </c>
      <c r="DG432" s="14"/>
      <c r="DH432" s="14"/>
      <c r="DI432" s="41" t="str">
        <f t="shared" si="568"/>
        <v>-</v>
      </c>
      <c r="DJ432" s="41" t="str">
        <f t="shared" si="569"/>
        <v>-</v>
      </c>
      <c r="DK432" s="14"/>
      <c r="DL432" s="14"/>
      <c r="DM432" s="143"/>
      <c r="DN432" s="41" t="str">
        <f t="shared" si="570"/>
        <v>-</v>
      </c>
      <c r="DO432" s="41" t="str">
        <f t="shared" si="571"/>
        <v>-</v>
      </c>
      <c r="DP432" s="14"/>
      <c r="DQ432" s="14"/>
      <c r="DR432" s="41" t="str">
        <f t="shared" si="572"/>
        <v>-</v>
      </c>
      <c r="DS432" s="41" t="str">
        <f t="shared" si="573"/>
        <v>-</v>
      </c>
      <c r="DT432" s="14"/>
      <c r="DU432" s="14"/>
      <c r="DV432" s="205"/>
      <c r="DW432" s="41" t="str">
        <f t="shared" si="574"/>
        <v>-</v>
      </c>
      <c r="DX432" s="41" t="str">
        <f t="shared" si="575"/>
        <v>-</v>
      </c>
      <c r="DY432" s="14"/>
      <c r="DZ432" s="14"/>
      <c r="EA432" s="41" t="str">
        <f t="shared" si="576"/>
        <v>-</v>
      </c>
      <c r="EB432" s="41" t="str">
        <f t="shared" si="577"/>
        <v>-</v>
      </c>
      <c r="EC432" s="14"/>
      <c r="ED432" s="14"/>
      <c r="EE432" s="205"/>
      <c r="EF432" s="41" t="str">
        <f t="shared" si="578"/>
        <v>-</v>
      </c>
      <c r="EG432" s="41" t="str">
        <f t="shared" si="579"/>
        <v>-</v>
      </c>
      <c r="EH432" s="14"/>
      <c r="EI432" s="14"/>
      <c r="EJ432" s="41" t="str">
        <f t="shared" si="580"/>
        <v>-</v>
      </c>
      <c r="EK432" s="41" t="str">
        <f t="shared" si="581"/>
        <v>-</v>
      </c>
      <c r="EL432" s="14"/>
      <c r="EM432" s="14"/>
      <c r="EN432" s="205"/>
      <c r="EO432" s="41" t="str">
        <f t="shared" si="582"/>
        <v>-</v>
      </c>
      <c r="EP432" s="41" t="str">
        <f t="shared" si="583"/>
        <v>-</v>
      </c>
      <c r="EQ432" s="14"/>
      <c r="ER432" s="14"/>
      <c r="ES432" s="41" t="str">
        <f t="shared" si="584"/>
        <v>-</v>
      </c>
      <c r="ET432" s="41" t="str">
        <f t="shared" si="585"/>
        <v>-</v>
      </c>
      <c r="EU432" s="14"/>
      <c r="EV432" s="14"/>
      <c r="EW432" s="205"/>
      <c r="EX432" s="41" t="str">
        <f t="shared" si="586"/>
        <v>-</v>
      </c>
      <c r="EY432" s="41" t="str">
        <f t="shared" si="587"/>
        <v>-</v>
      </c>
      <c r="EZ432" s="14"/>
      <c r="FA432" s="14"/>
      <c r="FB432" s="41" t="str">
        <f t="shared" si="588"/>
        <v>-</v>
      </c>
      <c r="FC432" s="41" t="str">
        <f t="shared" si="589"/>
        <v>-</v>
      </c>
      <c r="FD432" s="14"/>
      <c r="FE432" s="14"/>
      <c r="FF432" s="295"/>
      <c r="FG432" s="41">
        <v>43568</v>
      </c>
      <c r="FH432" s="41">
        <f t="shared" ca="1" si="552"/>
        <v>44089</v>
      </c>
      <c r="FI432" s="14"/>
      <c r="FJ432" s="14"/>
      <c r="FK432" s="41" t="str">
        <f t="shared" si="590"/>
        <v>-</v>
      </c>
      <c r="FL432" s="41" t="str">
        <f t="shared" si="591"/>
        <v>-</v>
      </c>
      <c r="FM432" s="14"/>
      <c r="FN432" s="14"/>
      <c r="FO432" s="143"/>
      <c r="FP432" s="41">
        <v>43568</v>
      </c>
      <c r="FQ432" s="41" t="str">
        <f t="shared" si="553"/>
        <v>-</v>
      </c>
      <c r="FR432" s="14"/>
      <c r="FS432" s="14"/>
      <c r="FT432" s="41" t="str">
        <f t="shared" si="592"/>
        <v>-</v>
      </c>
      <c r="FU432" s="41" t="str">
        <f t="shared" si="593"/>
        <v>-</v>
      </c>
      <c r="FV432" s="14"/>
      <c r="FW432" s="14"/>
      <c r="FX432" s="205"/>
      <c r="FY432" s="41">
        <v>43568</v>
      </c>
      <c r="FZ432" s="41" t="str">
        <f t="shared" si="554"/>
        <v>-</v>
      </c>
      <c r="GA432" s="14"/>
      <c r="GB432" s="14"/>
      <c r="GC432" s="41" t="str">
        <f t="shared" si="594"/>
        <v>-</v>
      </c>
      <c r="GD432" s="41" t="str">
        <f t="shared" si="595"/>
        <v>-</v>
      </c>
      <c r="GE432" s="14"/>
      <c r="GF432" s="14"/>
      <c r="GG432" s="205"/>
      <c r="GH432" s="41"/>
      <c r="GI432" s="41"/>
      <c r="GJ432" s="14"/>
      <c r="GK432" s="14"/>
      <c r="GL432" s="41" t="str">
        <f t="shared" si="596"/>
        <v>-</v>
      </c>
      <c r="GM432" s="41" t="str">
        <f t="shared" si="597"/>
        <v>-</v>
      </c>
      <c r="GN432" s="14"/>
      <c r="GO432" s="14"/>
      <c r="GP432" s="228"/>
      <c r="GQ432" s="295"/>
      <c r="GR432" s="295"/>
      <c r="GS432" s="295"/>
      <c r="GT432" s="295"/>
      <c r="GU432" s="295"/>
      <c r="GV432" s="295"/>
      <c r="GW432" s="295"/>
      <c r="GX432" s="295"/>
      <c r="GY432" s="295"/>
      <c r="GZ432" s="147"/>
      <c r="HA432" s="143">
        <f t="shared" ca="1" si="543"/>
        <v>1</v>
      </c>
      <c r="HB432" s="44">
        <f t="shared" ca="1" si="544"/>
        <v>1.3819095477386936E-3</v>
      </c>
      <c r="HC432" s="44">
        <f t="shared" ca="1" si="545"/>
        <v>2.5125628140703518E-3</v>
      </c>
      <c r="HD432" s="44"/>
      <c r="HE432" s="44"/>
      <c r="HF432" s="44">
        <f t="shared" ca="1" si="546"/>
        <v>4.1666666666666675E-3</v>
      </c>
      <c r="HG432" s="44">
        <f t="shared" ca="1" si="547"/>
        <v>7.575757575757576E-3</v>
      </c>
      <c r="HH432" s="261"/>
      <c r="HI432" s="14" t="str">
        <f t="shared" si="548"/>
        <v>GA</v>
      </c>
      <c r="HJ432" s="41">
        <f t="shared" si="549"/>
        <v>44008</v>
      </c>
      <c r="HK432" s="267" t="str">
        <f t="shared" si="550"/>
        <v>A1</v>
      </c>
      <c r="HL432" s="268" t="str">
        <f t="shared" si="551"/>
        <v>0055-P2-GA1-CPC-TRM-00485</v>
      </c>
      <c r="HM432" s="320">
        <v>1</v>
      </c>
      <c r="HN432"/>
      <c r="HO432" s="351">
        <f t="shared" si="391"/>
        <v>1</v>
      </c>
      <c r="HP432" s="351" t="str">
        <f t="shared" si="392"/>
        <v>не выгружено 00</v>
      </c>
      <c r="HQ432" s="351" t="str">
        <f t="shared" si="393"/>
        <v>выгружено A1</v>
      </c>
      <c r="HR432" s="351">
        <f t="shared" si="394"/>
        <v>1</v>
      </c>
      <c r="HS432" s="351" t="b">
        <f t="shared" si="395"/>
        <v>0</v>
      </c>
      <c r="HT432" s="351" t="str">
        <f t="shared" si="396"/>
        <v>Выпустить в 00</v>
      </c>
      <c r="HU432" s="351" t="str">
        <f t="shared" si="397"/>
        <v>0055-P2-CPC-GA1-TRM-00409</v>
      </c>
      <c r="HV432" s="351">
        <f t="shared" si="398"/>
        <v>44008</v>
      </c>
      <c r="HW432" s="351" t="str">
        <f t="shared" si="399"/>
        <v>0055-P2-CPC-GA1-TRM-00409</v>
      </c>
      <c r="HX432" s="351">
        <f t="shared" si="400"/>
        <v>44033</v>
      </c>
      <c r="HY432" s="364"/>
      <c r="HZ432" s="361" t="str">
        <f t="shared" si="401"/>
        <v>выгружено</v>
      </c>
      <c r="IA432" s="361" t="str">
        <f t="shared" si="402"/>
        <v>A1</v>
      </c>
      <c r="IB432" s="361">
        <f t="shared" si="403"/>
        <v>1</v>
      </c>
      <c r="IC432" s="361">
        <f t="shared" si="404"/>
        <v>1</v>
      </c>
      <c r="ID432" s="351" t="str">
        <f t="shared" si="405"/>
        <v>1</v>
      </c>
      <c r="IE432" s="351" t="s">
        <v>894</v>
      </c>
      <c r="IF432" s="356">
        <v>1</v>
      </c>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row>
    <row r="433" spans="1:287" s="1" customFormat="1" ht="28.9" customHeight="1">
      <c r="A433" s="15"/>
      <c r="B433" s="31" t="s">
        <v>164</v>
      </c>
      <c r="C433" s="31" t="s">
        <v>165</v>
      </c>
      <c r="D433" s="14"/>
      <c r="E433" s="14"/>
      <c r="F433" s="14"/>
      <c r="G433" s="14"/>
      <c r="H433" s="14" t="s">
        <v>723</v>
      </c>
      <c r="I433" s="14" t="s">
        <v>724</v>
      </c>
      <c r="J433" s="14"/>
      <c r="K433" s="14"/>
      <c r="L433" s="14"/>
      <c r="M433" s="14"/>
      <c r="N433" s="14"/>
      <c r="O433" s="14"/>
      <c r="P433" s="14"/>
      <c r="Q433" s="14"/>
      <c r="R433" s="14" t="s">
        <v>211</v>
      </c>
      <c r="S433" s="14" t="s">
        <v>394</v>
      </c>
      <c r="T433" s="14" t="s">
        <v>407</v>
      </c>
      <c r="U433" s="14" t="s">
        <v>166</v>
      </c>
      <c r="V433" s="14"/>
      <c r="W433" s="31"/>
      <c r="X433" s="31"/>
      <c r="Y433" s="31"/>
      <c r="Z433" s="31"/>
      <c r="AA433" s="31"/>
      <c r="AB433" s="31"/>
      <c r="AC433" s="31"/>
      <c r="AD433" s="14"/>
      <c r="AE433" s="31">
        <v>3</v>
      </c>
      <c r="AF433" s="31">
        <v>0</v>
      </c>
      <c r="AG433" s="31" t="s">
        <v>173</v>
      </c>
      <c r="AH433" s="31" t="s">
        <v>164</v>
      </c>
      <c r="AI433" s="31" t="s">
        <v>194</v>
      </c>
      <c r="AJ433" s="14"/>
      <c r="AK433" s="14"/>
      <c r="AL433" s="14" t="s">
        <v>130</v>
      </c>
      <c r="AM433" s="14"/>
      <c r="AN433" s="14" t="s">
        <v>182</v>
      </c>
      <c r="AO433" s="14" t="str">
        <f t="shared" si="555"/>
        <v>0055-CPC-GA1-4.3.0.00.CPC-ASK1.CW-0001</v>
      </c>
      <c r="AP433" s="14" t="str">
        <f t="shared" si="556"/>
        <v>0055-CPC-GA1-4.3.0.00.CPC-ASK1-CW-0001_A1_ER</v>
      </c>
      <c r="AQ433" s="21" t="s">
        <v>66</v>
      </c>
      <c r="AR433" s="21" t="s">
        <v>67</v>
      </c>
      <c r="AS433" s="21"/>
      <c r="AT433" s="21"/>
      <c r="AU433" s="21"/>
      <c r="AV433" s="21"/>
      <c r="AW433" s="21" t="s">
        <v>493</v>
      </c>
      <c r="AX433" s="21" t="s">
        <v>474</v>
      </c>
      <c r="AY433" s="14"/>
      <c r="AZ433" s="14" t="s">
        <v>798</v>
      </c>
      <c r="BA433" s="14" t="s">
        <v>600</v>
      </c>
      <c r="BB433" s="14" t="str">
        <f t="shared" si="454"/>
        <v>A1</v>
      </c>
      <c r="BC433" s="14" t="str">
        <f t="shared" si="557"/>
        <v>IFR</v>
      </c>
      <c r="BD433" s="14" t="str">
        <f t="shared" si="558"/>
        <v>A1</v>
      </c>
      <c r="BE433" s="14"/>
      <c r="BF433" s="14"/>
      <c r="BG433" s="20"/>
      <c r="BH433" s="14"/>
      <c r="BI433" s="14"/>
      <c r="BJ433" s="336">
        <v>44088</v>
      </c>
      <c r="BK433" s="336">
        <f t="shared" ca="1" si="559"/>
        <v>43978</v>
      </c>
      <c r="BL433" s="41">
        <v>43978</v>
      </c>
      <c r="BM433" s="14" t="s">
        <v>797</v>
      </c>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336">
        <f t="shared" si="560"/>
        <v>44116</v>
      </c>
      <c r="CR433" s="336">
        <f t="shared" ca="1" si="561"/>
        <v>44006</v>
      </c>
      <c r="CS433" s="336" t="s">
        <v>877</v>
      </c>
      <c r="CT433" s="325" t="s">
        <v>876</v>
      </c>
      <c r="CU433" s="143">
        <v>1</v>
      </c>
      <c r="CV433" s="41">
        <f t="shared" si="562"/>
        <v>44130</v>
      </c>
      <c r="CW433" s="41">
        <f t="shared" ca="1" si="563"/>
        <v>44020</v>
      </c>
      <c r="CX433" s="14"/>
      <c r="CY433" s="14"/>
      <c r="CZ433" s="41" t="str">
        <f t="shared" si="564"/>
        <v>-</v>
      </c>
      <c r="DA433" s="41" t="str">
        <f t="shared" si="565"/>
        <v>-</v>
      </c>
      <c r="DB433" s="14"/>
      <c r="DC433" s="14"/>
      <c r="DD433" s="143"/>
      <c r="DE433" s="41" t="str">
        <f t="shared" si="566"/>
        <v>-</v>
      </c>
      <c r="DF433" s="41" t="str">
        <f t="shared" si="567"/>
        <v>-</v>
      </c>
      <c r="DG433" s="14"/>
      <c r="DH433" s="14"/>
      <c r="DI433" s="41" t="str">
        <f t="shared" si="568"/>
        <v>-</v>
      </c>
      <c r="DJ433" s="41" t="str">
        <f t="shared" si="569"/>
        <v>-</v>
      </c>
      <c r="DK433" s="14"/>
      <c r="DL433" s="14"/>
      <c r="DM433" s="143"/>
      <c r="DN433" s="41" t="str">
        <f t="shared" si="570"/>
        <v>-</v>
      </c>
      <c r="DO433" s="41" t="str">
        <f t="shared" si="571"/>
        <v>-</v>
      </c>
      <c r="DP433" s="14"/>
      <c r="DQ433" s="14"/>
      <c r="DR433" s="41" t="str">
        <f t="shared" si="572"/>
        <v>-</v>
      </c>
      <c r="DS433" s="41" t="str">
        <f t="shared" si="573"/>
        <v>-</v>
      </c>
      <c r="DT433" s="14"/>
      <c r="DU433" s="14"/>
      <c r="DV433" s="205"/>
      <c r="DW433" s="41" t="str">
        <f t="shared" si="574"/>
        <v>-</v>
      </c>
      <c r="DX433" s="41" t="str">
        <f t="shared" si="575"/>
        <v>-</v>
      </c>
      <c r="DY433" s="14"/>
      <c r="DZ433" s="14"/>
      <c r="EA433" s="41" t="str">
        <f t="shared" si="576"/>
        <v>-</v>
      </c>
      <c r="EB433" s="41" t="str">
        <f t="shared" si="577"/>
        <v>-</v>
      </c>
      <c r="EC433" s="14"/>
      <c r="ED433" s="14"/>
      <c r="EE433" s="205"/>
      <c r="EF433" s="41" t="str">
        <f t="shared" si="578"/>
        <v>-</v>
      </c>
      <c r="EG433" s="41" t="str">
        <f t="shared" si="579"/>
        <v>-</v>
      </c>
      <c r="EH433" s="14"/>
      <c r="EI433" s="14"/>
      <c r="EJ433" s="41" t="str">
        <f t="shared" si="580"/>
        <v>-</v>
      </c>
      <c r="EK433" s="41" t="str">
        <f t="shared" si="581"/>
        <v>-</v>
      </c>
      <c r="EL433" s="14"/>
      <c r="EM433" s="14"/>
      <c r="EN433" s="205"/>
      <c r="EO433" s="41" t="str">
        <f t="shared" si="582"/>
        <v>-</v>
      </c>
      <c r="EP433" s="41" t="str">
        <f t="shared" si="583"/>
        <v>-</v>
      </c>
      <c r="EQ433" s="14"/>
      <c r="ER433" s="14"/>
      <c r="ES433" s="41" t="str">
        <f t="shared" si="584"/>
        <v>-</v>
      </c>
      <c r="ET433" s="41" t="str">
        <f t="shared" si="585"/>
        <v>-</v>
      </c>
      <c r="EU433" s="14"/>
      <c r="EV433" s="14"/>
      <c r="EW433" s="205"/>
      <c r="EX433" s="41" t="str">
        <f t="shared" si="586"/>
        <v>-</v>
      </c>
      <c r="EY433" s="41" t="str">
        <f t="shared" si="587"/>
        <v>-</v>
      </c>
      <c r="EZ433" s="14"/>
      <c r="FA433" s="14"/>
      <c r="FB433" s="41" t="str">
        <f t="shared" si="588"/>
        <v>-</v>
      </c>
      <c r="FC433" s="41" t="str">
        <f t="shared" si="589"/>
        <v>-</v>
      </c>
      <c r="FD433" s="14"/>
      <c r="FE433" s="14"/>
      <c r="FF433" s="295"/>
      <c r="FG433" s="41">
        <v>43568</v>
      </c>
      <c r="FH433" s="41" t="e">
        <f t="shared" ca="1" si="552"/>
        <v>#VALUE!</v>
      </c>
      <c r="FI433" s="14"/>
      <c r="FJ433" s="14"/>
      <c r="FK433" s="41" t="str">
        <f t="shared" si="590"/>
        <v>-</v>
      </c>
      <c r="FL433" s="41" t="str">
        <f t="shared" si="591"/>
        <v>-</v>
      </c>
      <c r="FM433" s="14"/>
      <c r="FN433" s="14"/>
      <c r="FO433" s="143"/>
      <c r="FP433" s="41">
        <v>43568</v>
      </c>
      <c r="FQ433" s="41" t="str">
        <f t="shared" si="553"/>
        <v>-</v>
      </c>
      <c r="FR433" s="14"/>
      <c r="FS433" s="14"/>
      <c r="FT433" s="41" t="str">
        <f t="shared" si="592"/>
        <v>-</v>
      </c>
      <c r="FU433" s="41" t="str">
        <f t="shared" si="593"/>
        <v>-</v>
      </c>
      <c r="FV433" s="14"/>
      <c r="FW433" s="14"/>
      <c r="FX433" s="205"/>
      <c r="FY433" s="41">
        <v>43568</v>
      </c>
      <c r="FZ433" s="41" t="str">
        <f t="shared" si="554"/>
        <v>-</v>
      </c>
      <c r="GA433" s="14"/>
      <c r="GB433" s="14"/>
      <c r="GC433" s="41" t="str">
        <f t="shared" si="594"/>
        <v>-</v>
      </c>
      <c r="GD433" s="41" t="str">
        <f t="shared" si="595"/>
        <v>-</v>
      </c>
      <c r="GE433" s="14"/>
      <c r="GF433" s="14"/>
      <c r="GG433" s="205"/>
      <c r="GH433" s="41"/>
      <c r="GI433" s="41"/>
      <c r="GJ433" s="14"/>
      <c r="GK433" s="14"/>
      <c r="GL433" s="41" t="str">
        <f t="shared" si="596"/>
        <v>-</v>
      </c>
      <c r="GM433" s="41" t="str">
        <f t="shared" si="597"/>
        <v>-</v>
      </c>
      <c r="GN433" s="14"/>
      <c r="GO433" s="14"/>
      <c r="GP433" s="228"/>
      <c r="GQ433" s="295"/>
      <c r="GR433" s="295"/>
      <c r="GS433" s="295"/>
      <c r="GT433" s="295"/>
      <c r="GU433" s="295"/>
      <c r="GV433" s="295"/>
      <c r="GW433" s="295"/>
      <c r="GX433" s="295"/>
      <c r="GY433" s="295"/>
      <c r="GZ433" s="147"/>
      <c r="HA433" s="143">
        <f t="shared" ca="1" si="543"/>
        <v>1</v>
      </c>
      <c r="HB433" s="44">
        <f t="shared" ca="1" si="544"/>
        <v>1.3819095477386936E-3</v>
      </c>
      <c r="HC433" s="44">
        <f t="shared" ca="1" si="545"/>
        <v>2.5125628140703518E-3</v>
      </c>
      <c r="HD433" s="44"/>
      <c r="HE433" s="44"/>
      <c r="HF433" s="44">
        <f t="shared" ca="1" si="546"/>
        <v>4.1666666666666675E-3</v>
      </c>
      <c r="HG433" s="44">
        <f t="shared" ca="1" si="547"/>
        <v>7.575757575757576E-3</v>
      </c>
      <c r="HH433" s="261"/>
      <c r="HI433" s="14" t="str">
        <f t="shared" si="548"/>
        <v>GA</v>
      </c>
      <c r="HJ433" s="41">
        <f t="shared" si="549"/>
        <v>43978</v>
      </c>
      <c r="HK433" s="267" t="str">
        <f t="shared" si="550"/>
        <v>A1</v>
      </c>
      <c r="HL433" s="268" t="str">
        <f t="shared" si="551"/>
        <v>0055-P2-GA1-CPC-TRM-00498</v>
      </c>
      <c r="HM433" s="320">
        <v>1</v>
      </c>
      <c r="HN433"/>
      <c r="HO433" s="351">
        <f t="shared" si="391"/>
        <v>1</v>
      </c>
      <c r="HP433" s="351" t="str">
        <f t="shared" si="392"/>
        <v>не выгружено 00</v>
      </c>
      <c r="HQ433" s="351" t="str">
        <f t="shared" si="393"/>
        <v>выгружено A1</v>
      </c>
      <c r="HR433" s="351">
        <f t="shared" si="394"/>
        <v>1</v>
      </c>
      <c r="HS433" s="351" t="b">
        <f t="shared" si="395"/>
        <v>0</v>
      </c>
      <c r="HT433" s="351" t="str">
        <f t="shared" si="396"/>
        <v>Выпустить в 00</v>
      </c>
      <c r="HU433" s="351" t="str">
        <f t="shared" si="397"/>
        <v>0055-P2-CPC-GA1-TRM-00378</v>
      </c>
      <c r="HV433" s="351">
        <f t="shared" si="398"/>
        <v>43978</v>
      </c>
      <c r="HW433" s="351" t="str">
        <f t="shared" si="399"/>
        <v>0055-P2-CPC-GA1-TRM-00378</v>
      </c>
      <c r="HX433" s="351" t="str">
        <f t="shared" si="400"/>
        <v xml:space="preserve">09.06.2020
</v>
      </c>
      <c r="HY433" s="364"/>
      <c r="HZ433" s="361" t="str">
        <f t="shared" si="401"/>
        <v>выгружено</v>
      </c>
      <c r="IA433" s="361" t="str">
        <f t="shared" si="402"/>
        <v>A1</v>
      </c>
      <c r="IB433" s="361">
        <f t="shared" si="403"/>
        <v>1</v>
      </c>
      <c r="IC433" s="361">
        <f t="shared" si="404"/>
        <v>1</v>
      </c>
      <c r="ID433" s="351" t="str">
        <f t="shared" si="405"/>
        <v>1</v>
      </c>
      <c r="IE433" s="351" t="s">
        <v>894</v>
      </c>
      <c r="IF433" s="356">
        <v>1</v>
      </c>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row>
    <row r="434" spans="1:287" s="1" customFormat="1" ht="23.45" customHeight="1">
      <c r="A434" s="15"/>
      <c r="B434" s="31" t="s">
        <v>164</v>
      </c>
      <c r="C434" s="31" t="s">
        <v>165</v>
      </c>
      <c r="D434" s="14"/>
      <c r="E434" s="14"/>
      <c r="F434" s="14"/>
      <c r="G434" s="14"/>
      <c r="H434" s="14" t="s">
        <v>723</v>
      </c>
      <c r="I434" s="14" t="s">
        <v>724</v>
      </c>
      <c r="J434" s="14"/>
      <c r="K434" s="14"/>
      <c r="L434" s="14"/>
      <c r="M434" s="14"/>
      <c r="N434" s="14"/>
      <c r="O434" s="14"/>
      <c r="P434" s="14"/>
      <c r="Q434" s="14"/>
      <c r="R434" s="14" t="s">
        <v>213</v>
      </c>
      <c r="S434" s="14" t="s">
        <v>402</v>
      </c>
      <c r="T434" s="14" t="s">
        <v>405</v>
      </c>
      <c r="U434" s="14" t="s">
        <v>166</v>
      </c>
      <c r="V434" s="14"/>
      <c r="W434" s="31"/>
      <c r="X434" s="31"/>
      <c r="Y434" s="31"/>
      <c r="Z434" s="31"/>
      <c r="AA434" s="31"/>
      <c r="AB434" s="31"/>
      <c r="AC434" s="31"/>
      <c r="AD434" s="14"/>
      <c r="AE434" s="31">
        <v>3</v>
      </c>
      <c r="AF434" s="31">
        <v>0</v>
      </c>
      <c r="AG434" s="31" t="s">
        <v>173</v>
      </c>
      <c r="AH434" s="31" t="s">
        <v>164</v>
      </c>
      <c r="AI434" s="31" t="s">
        <v>194</v>
      </c>
      <c r="AJ434" s="14"/>
      <c r="AK434" s="14"/>
      <c r="AL434" s="14" t="s">
        <v>131</v>
      </c>
      <c r="AM434" s="14"/>
      <c r="AN434" s="14" t="s">
        <v>182</v>
      </c>
      <c r="AO434" s="14" t="str">
        <f t="shared" si="555"/>
        <v>0055-CPC-GA1-4.3.0.00.CPC-ASK2.CW-0001</v>
      </c>
      <c r="AP434" s="14" t="str">
        <f t="shared" si="556"/>
        <v>0055-CPC-GA1-4.3.0.00.CPC-ASK2-CW-0001_A1_ER</v>
      </c>
      <c r="AQ434" s="21" t="s">
        <v>66</v>
      </c>
      <c r="AR434" s="21" t="s">
        <v>67</v>
      </c>
      <c r="AS434" s="21"/>
      <c r="AT434" s="21"/>
      <c r="AU434" s="21"/>
      <c r="AV434" s="21"/>
      <c r="AW434" s="21" t="s">
        <v>497</v>
      </c>
      <c r="AX434" s="21" t="s">
        <v>652</v>
      </c>
      <c r="AY434" s="14"/>
      <c r="AZ434" s="14" t="s">
        <v>798</v>
      </c>
      <c r="BA434" s="14" t="s">
        <v>600</v>
      </c>
      <c r="BB434" s="14" t="str">
        <f t="shared" si="454"/>
        <v>A1</v>
      </c>
      <c r="BC434" s="14" t="str">
        <f t="shared" si="557"/>
        <v>IFR</v>
      </c>
      <c r="BD434" s="14" t="str">
        <f t="shared" si="558"/>
        <v>A1</v>
      </c>
      <c r="BE434" s="14"/>
      <c r="BF434" s="14"/>
      <c r="BG434" s="20"/>
      <c r="BH434" s="14"/>
      <c r="BI434" s="14"/>
      <c r="BJ434" s="336">
        <v>44088</v>
      </c>
      <c r="BK434" s="336">
        <f t="shared" ca="1" si="559"/>
        <v>43965</v>
      </c>
      <c r="BL434" s="41">
        <v>43965</v>
      </c>
      <c r="BM434" s="14" t="s">
        <v>792</v>
      </c>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336">
        <f t="shared" si="560"/>
        <v>44116</v>
      </c>
      <c r="CR434" s="336">
        <f t="shared" ca="1" si="561"/>
        <v>43993</v>
      </c>
      <c r="CS434" s="336" t="s">
        <v>877</v>
      </c>
      <c r="CT434" s="325" t="s">
        <v>876</v>
      </c>
      <c r="CU434" s="143">
        <v>1</v>
      </c>
      <c r="CV434" s="41">
        <f t="shared" si="562"/>
        <v>44130</v>
      </c>
      <c r="CW434" s="41">
        <f t="shared" ca="1" si="563"/>
        <v>44007</v>
      </c>
      <c r="CX434" s="14"/>
      <c r="CY434" s="14"/>
      <c r="CZ434" s="41" t="str">
        <f t="shared" si="564"/>
        <v>-</v>
      </c>
      <c r="DA434" s="41" t="str">
        <f t="shared" si="565"/>
        <v>-</v>
      </c>
      <c r="DB434" s="14"/>
      <c r="DC434" s="14"/>
      <c r="DD434" s="143"/>
      <c r="DE434" s="41" t="str">
        <f t="shared" si="566"/>
        <v>-</v>
      </c>
      <c r="DF434" s="41" t="str">
        <f t="shared" si="567"/>
        <v>-</v>
      </c>
      <c r="DG434" s="14"/>
      <c r="DH434" s="14"/>
      <c r="DI434" s="41" t="str">
        <f t="shared" si="568"/>
        <v>-</v>
      </c>
      <c r="DJ434" s="41" t="str">
        <f t="shared" si="569"/>
        <v>-</v>
      </c>
      <c r="DK434" s="14"/>
      <c r="DL434" s="14"/>
      <c r="DM434" s="143"/>
      <c r="DN434" s="41" t="str">
        <f t="shared" si="570"/>
        <v>-</v>
      </c>
      <c r="DO434" s="41" t="str">
        <f t="shared" si="571"/>
        <v>-</v>
      </c>
      <c r="DP434" s="14"/>
      <c r="DQ434" s="14"/>
      <c r="DR434" s="41" t="str">
        <f t="shared" si="572"/>
        <v>-</v>
      </c>
      <c r="DS434" s="41" t="str">
        <f t="shared" si="573"/>
        <v>-</v>
      </c>
      <c r="DT434" s="14"/>
      <c r="DU434" s="14"/>
      <c r="DV434" s="205"/>
      <c r="DW434" s="41" t="str">
        <f t="shared" si="574"/>
        <v>-</v>
      </c>
      <c r="DX434" s="41" t="str">
        <f t="shared" si="575"/>
        <v>-</v>
      </c>
      <c r="DY434" s="14"/>
      <c r="DZ434" s="14"/>
      <c r="EA434" s="41" t="str">
        <f t="shared" si="576"/>
        <v>-</v>
      </c>
      <c r="EB434" s="41" t="str">
        <f t="shared" si="577"/>
        <v>-</v>
      </c>
      <c r="EC434" s="14"/>
      <c r="ED434" s="14"/>
      <c r="EE434" s="205"/>
      <c r="EF434" s="41" t="str">
        <f t="shared" si="578"/>
        <v>-</v>
      </c>
      <c r="EG434" s="41" t="str">
        <f t="shared" si="579"/>
        <v>-</v>
      </c>
      <c r="EH434" s="14"/>
      <c r="EI434" s="14"/>
      <c r="EJ434" s="41" t="str">
        <f t="shared" si="580"/>
        <v>-</v>
      </c>
      <c r="EK434" s="41" t="str">
        <f t="shared" si="581"/>
        <v>-</v>
      </c>
      <c r="EL434" s="14"/>
      <c r="EM434" s="14"/>
      <c r="EN434" s="205"/>
      <c r="EO434" s="41" t="str">
        <f t="shared" si="582"/>
        <v>-</v>
      </c>
      <c r="EP434" s="41" t="str">
        <f t="shared" si="583"/>
        <v>-</v>
      </c>
      <c r="EQ434" s="14"/>
      <c r="ER434" s="14"/>
      <c r="ES434" s="41" t="str">
        <f t="shared" si="584"/>
        <v>-</v>
      </c>
      <c r="ET434" s="41" t="str">
        <f t="shared" si="585"/>
        <v>-</v>
      </c>
      <c r="EU434" s="14"/>
      <c r="EV434" s="14"/>
      <c r="EW434" s="205"/>
      <c r="EX434" s="41" t="str">
        <f t="shared" si="586"/>
        <v>-</v>
      </c>
      <c r="EY434" s="41" t="str">
        <f t="shared" si="587"/>
        <v>-</v>
      </c>
      <c r="EZ434" s="14"/>
      <c r="FA434" s="14"/>
      <c r="FB434" s="41" t="str">
        <f t="shared" si="588"/>
        <v>-</v>
      </c>
      <c r="FC434" s="41" t="str">
        <f t="shared" si="589"/>
        <v>-</v>
      </c>
      <c r="FD434" s="14"/>
      <c r="FE434" s="14"/>
      <c r="FF434" s="295"/>
      <c r="FG434" s="41">
        <v>43568</v>
      </c>
      <c r="FH434" s="41" t="e">
        <f t="shared" ca="1" si="552"/>
        <v>#VALUE!</v>
      </c>
      <c r="FI434" s="14"/>
      <c r="FJ434" s="14"/>
      <c r="FK434" s="41" t="str">
        <f t="shared" si="590"/>
        <v>-</v>
      </c>
      <c r="FL434" s="41" t="str">
        <f t="shared" si="591"/>
        <v>-</v>
      </c>
      <c r="FM434" s="14"/>
      <c r="FN434" s="14"/>
      <c r="FO434" s="143"/>
      <c r="FP434" s="41">
        <v>43568</v>
      </c>
      <c r="FQ434" s="41" t="str">
        <f t="shared" si="553"/>
        <v>-</v>
      </c>
      <c r="FR434" s="14"/>
      <c r="FS434" s="14"/>
      <c r="FT434" s="41" t="str">
        <f t="shared" si="592"/>
        <v>-</v>
      </c>
      <c r="FU434" s="41" t="str">
        <f t="shared" si="593"/>
        <v>-</v>
      </c>
      <c r="FV434" s="14"/>
      <c r="FW434" s="14"/>
      <c r="FX434" s="205"/>
      <c r="FY434" s="41">
        <v>43568</v>
      </c>
      <c r="FZ434" s="41" t="str">
        <f t="shared" si="554"/>
        <v>-</v>
      </c>
      <c r="GA434" s="14"/>
      <c r="GB434" s="14"/>
      <c r="GC434" s="41" t="str">
        <f t="shared" si="594"/>
        <v>-</v>
      </c>
      <c r="GD434" s="41" t="str">
        <f t="shared" si="595"/>
        <v>-</v>
      </c>
      <c r="GE434" s="14"/>
      <c r="GF434" s="14"/>
      <c r="GG434" s="205"/>
      <c r="GH434" s="41"/>
      <c r="GI434" s="41"/>
      <c r="GJ434" s="14"/>
      <c r="GK434" s="14"/>
      <c r="GL434" s="41" t="str">
        <f t="shared" si="596"/>
        <v>-</v>
      </c>
      <c r="GM434" s="41" t="str">
        <f t="shared" si="597"/>
        <v>-</v>
      </c>
      <c r="GN434" s="14"/>
      <c r="GO434" s="14"/>
      <c r="GP434" s="228"/>
      <c r="GQ434" s="295"/>
      <c r="GR434" s="295"/>
      <c r="GS434" s="295"/>
      <c r="GT434" s="295"/>
      <c r="GU434" s="295"/>
      <c r="GV434" s="295"/>
      <c r="GW434" s="295"/>
      <c r="GX434" s="295"/>
      <c r="GY434" s="295"/>
      <c r="GZ434" s="147"/>
      <c r="HA434" s="143">
        <f t="shared" ca="1" si="543"/>
        <v>1</v>
      </c>
      <c r="HB434" s="44">
        <f t="shared" ca="1" si="544"/>
        <v>1.3819095477386936E-3</v>
      </c>
      <c r="HC434" s="44">
        <f t="shared" ca="1" si="545"/>
        <v>2.5125628140703518E-3</v>
      </c>
      <c r="HD434" s="44"/>
      <c r="HE434" s="44"/>
      <c r="HF434" s="44">
        <f t="shared" ca="1" si="546"/>
        <v>4.1666666666666675E-3</v>
      </c>
      <c r="HG434" s="44">
        <f t="shared" ca="1" si="547"/>
        <v>7.575757575757576E-3</v>
      </c>
      <c r="HH434" s="261"/>
      <c r="HI434" s="14" t="str">
        <f t="shared" si="548"/>
        <v>GA</v>
      </c>
      <c r="HJ434" s="41">
        <f t="shared" si="549"/>
        <v>43965</v>
      </c>
      <c r="HK434" s="267" t="str">
        <f t="shared" si="550"/>
        <v>A1</v>
      </c>
      <c r="HL434" s="268" t="str">
        <f t="shared" si="551"/>
        <v>0055-P2-GA1-CPC-TRM-00480</v>
      </c>
      <c r="HM434" s="320">
        <v>1</v>
      </c>
      <c r="HN434"/>
      <c r="HO434" s="351">
        <f t="shared" si="391"/>
        <v>1</v>
      </c>
      <c r="HP434" s="351" t="str">
        <f t="shared" si="392"/>
        <v>не выгружено 00</v>
      </c>
      <c r="HQ434" s="351" t="str">
        <f t="shared" si="393"/>
        <v>выгружено A1</v>
      </c>
      <c r="HR434" s="351">
        <f t="shared" si="394"/>
        <v>1</v>
      </c>
      <c r="HS434" s="351" t="b">
        <f t="shared" si="395"/>
        <v>0</v>
      </c>
      <c r="HT434" s="351" t="str">
        <f t="shared" si="396"/>
        <v>Выпустить в 00</v>
      </c>
      <c r="HU434" s="351" t="str">
        <f t="shared" si="397"/>
        <v>0055-P2-CPC-GA1-TRM-00378</v>
      </c>
      <c r="HV434" s="351">
        <f t="shared" si="398"/>
        <v>43965</v>
      </c>
      <c r="HW434" s="351" t="str">
        <f t="shared" si="399"/>
        <v>0055-P2-CPC-GA1-TRM-00378</v>
      </c>
      <c r="HX434" s="351" t="str">
        <f t="shared" si="400"/>
        <v xml:space="preserve">09.06.2020
</v>
      </c>
      <c r="HY434" s="364"/>
      <c r="HZ434" s="361" t="str">
        <f t="shared" si="401"/>
        <v>выгружено</v>
      </c>
      <c r="IA434" s="361" t="str">
        <f t="shared" si="402"/>
        <v>A1</v>
      </c>
      <c r="IB434" s="361">
        <f t="shared" si="403"/>
        <v>1</v>
      </c>
      <c r="IC434" s="361">
        <f t="shared" si="404"/>
        <v>1</v>
      </c>
      <c r="ID434" s="351" t="str">
        <f t="shared" si="405"/>
        <v>1</v>
      </c>
      <c r="IE434" s="351" t="s">
        <v>894</v>
      </c>
      <c r="IF434" s="356">
        <v>1</v>
      </c>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row>
    <row r="435" spans="1:287" s="1" customFormat="1" ht="29.25" customHeight="1">
      <c r="A435" s="15"/>
      <c r="B435" s="31" t="s">
        <v>164</v>
      </c>
      <c r="C435" s="31" t="s">
        <v>165</v>
      </c>
      <c r="D435" s="14"/>
      <c r="E435" s="14"/>
      <c r="F435" s="14"/>
      <c r="G435" s="14"/>
      <c r="H435" s="14" t="s">
        <v>723</v>
      </c>
      <c r="I435" s="14" t="s">
        <v>724</v>
      </c>
      <c r="J435" s="14"/>
      <c r="K435" s="14"/>
      <c r="L435" s="14"/>
      <c r="M435" s="14"/>
      <c r="N435" s="14"/>
      <c r="O435" s="14"/>
      <c r="P435" s="14"/>
      <c r="Q435" s="14"/>
      <c r="R435" s="14" t="s">
        <v>214</v>
      </c>
      <c r="S435" s="14" t="s">
        <v>403</v>
      </c>
      <c r="T435" s="14" t="s">
        <v>404</v>
      </c>
      <c r="U435" s="14" t="s">
        <v>166</v>
      </c>
      <c r="V435" s="14"/>
      <c r="W435" s="31"/>
      <c r="X435" s="31"/>
      <c r="Y435" s="31"/>
      <c r="Z435" s="31"/>
      <c r="AA435" s="31"/>
      <c r="AB435" s="31"/>
      <c r="AC435" s="31"/>
      <c r="AD435" s="14"/>
      <c r="AE435" s="31">
        <v>3</v>
      </c>
      <c r="AF435" s="31">
        <v>0</v>
      </c>
      <c r="AG435" s="31" t="s">
        <v>173</v>
      </c>
      <c r="AH435" s="31" t="s">
        <v>164</v>
      </c>
      <c r="AI435" s="31" t="s">
        <v>194</v>
      </c>
      <c r="AJ435" s="14"/>
      <c r="AK435" s="14"/>
      <c r="AL435" s="14" t="s">
        <v>132</v>
      </c>
      <c r="AM435" s="14"/>
      <c r="AN435" s="14" t="s">
        <v>182</v>
      </c>
      <c r="AO435" s="14" t="str">
        <f t="shared" si="555"/>
        <v>0055-CPC-GA1-4.3.0.00.CPC-ATH4.CW-0001</v>
      </c>
      <c r="AP435" s="14" t="str">
        <f t="shared" si="556"/>
        <v>0055-CPC-GA1-4.3.0.00.CPC-ATH4-CW-0001_00_ER</v>
      </c>
      <c r="AQ435" s="21" t="s">
        <v>66</v>
      </c>
      <c r="AR435" s="21" t="s">
        <v>67</v>
      </c>
      <c r="AS435" s="21"/>
      <c r="AT435" s="21"/>
      <c r="AU435" s="21"/>
      <c r="AV435" s="21"/>
      <c r="AW435" s="21" t="s">
        <v>500</v>
      </c>
      <c r="AX435" s="21" t="s">
        <v>478</v>
      </c>
      <c r="AY435" s="14"/>
      <c r="AZ435" s="14" t="s">
        <v>798</v>
      </c>
      <c r="BA435" s="14" t="s">
        <v>600</v>
      </c>
      <c r="BB435" s="14" t="str">
        <f t="shared" si="454"/>
        <v>00</v>
      </c>
      <c r="BC435" s="14" t="str">
        <f t="shared" si="557"/>
        <v>IFU</v>
      </c>
      <c r="BD435" s="14" t="str">
        <f t="shared" si="558"/>
        <v>00</v>
      </c>
      <c r="BE435" s="14"/>
      <c r="BF435" s="14"/>
      <c r="BG435" s="20"/>
      <c r="BH435" s="14"/>
      <c r="BI435" s="14"/>
      <c r="BJ435" s="336">
        <v>44088</v>
      </c>
      <c r="BK435" s="336">
        <f t="shared" ca="1" si="559"/>
        <v>43875</v>
      </c>
      <c r="BL435" s="41">
        <v>43875</v>
      </c>
      <c r="BM435" s="14" t="s">
        <v>771</v>
      </c>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336">
        <f t="shared" si="560"/>
        <v>44116</v>
      </c>
      <c r="CR435" s="336">
        <f t="shared" ca="1" si="561"/>
        <v>43903</v>
      </c>
      <c r="CS435" s="336">
        <v>43986</v>
      </c>
      <c r="CT435" s="325" t="s">
        <v>901</v>
      </c>
      <c r="CU435" s="143">
        <v>1</v>
      </c>
      <c r="CV435" s="41">
        <f t="shared" si="562"/>
        <v>44130</v>
      </c>
      <c r="CW435" s="41">
        <f t="shared" ca="1" si="563"/>
        <v>43917</v>
      </c>
      <c r="CX435" s="14"/>
      <c r="CY435" s="14"/>
      <c r="CZ435" s="41" t="str">
        <f t="shared" si="564"/>
        <v>-</v>
      </c>
      <c r="DA435" s="41" t="str">
        <f t="shared" si="565"/>
        <v>-</v>
      </c>
      <c r="DB435" s="14"/>
      <c r="DC435" s="14"/>
      <c r="DD435" s="143"/>
      <c r="DE435" s="41" t="str">
        <f t="shared" si="566"/>
        <v>-</v>
      </c>
      <c r="DF435" s="41" t="str">
        <f t="shared" si="567"/>
        <v>-</v>
      </c>
      <c r="DG435" s="14"/>
      <c r="DH435" s="14"/>
      <c r="DI435" s="41" t="str">
        <f t="shared" si="568"/>
        <v>-</v>
      </c>
      <c r="DJ435" s="41" t="str">
        <f t="shared" si="569"/>
        <v>-</v>
      </c>
      <c r="DK435" s="14"/>
      <c r="DL435" s="14"/>
      <c r="DM435" s="143"/>
      <c r="DN435" s="41" t="str">
        <f t="shared" si="570"/>
        <v>-</v>
      </c>
      <c r="DO435" s="41" t="str">
        <f t="shared" si="571"/>
        <v>-</v>
      </c>
      <c r="DP435" s="14"/>
      <c r="DQ435" s="14"/>
      <c r="DR435" s="41" t="str">
        <f t="shared" si="572"/>
        <v>-</v>
      </c>
      <c r="DS435" s="41" t="str">
        <f t="shared" si="573"/>
        <v>-</v>
      </c>
      <c r="DT435" s="14"/>
      <c r="DU435" s="14"/>
      <c r="DV435" s="205"/>
      <c r="DW435" s="41" t="str">
        <f t="shared" si="574"/>
        <v>-</v>
      </c>
      <c r="DX435" s="41" t="str">
        <f t="shared" si="575"/>
        <v>-</v>
      </c>
      <c r="DY435" s="14"/>
      <c r="DZ435" s="14"/>
      <c r="EA435" s="41" t="str">
        <f t="shared" si="576"/>
        <v>-</v>
      </c>
      <c r="EB435" s="41" t="str">
        <f t="shared" si="577"/>
        <v>-</v>
      </c>
      <c r="EC435" s="14"/>
      <c r="ED435" s="14"/>
      <c r="EE435" s="205"/>
      <c r="EF435" s="41" t="str">
        <f t="shared" si="578"/>
        <v>-</v>
      </c>
      <c r="EG435" s="41" t="str">
        <f t="shared" si="579"/>
        <v>-</v>
      </c>
      <c r="EH435" s="14"/>
      <c r="EI435" s="14"/>
      <c r="EJ435" s="41" t="str">
        <f t="shared" si="580"/>
        <v>-</v>
      </c>
      <c r="EK435" s="41" t="str">
        <f t="shared" si="581"/>
        <v>-</v>
      </c>
      <c r="EL435" s="14"/>
      <c r="EM435" s="14"/>
      <c r="EN435" s="205"/>
      <c r="EO435" s="41" t="str">
        <f t="shared" si="582"/>
        <v>-</v>
      </c>
      <c r="EP435" s="41" t="str">
        <f t="shared" si="583"/>
        <v>-</v>
      </c>
      <c r="EQ435" s="14"/>
      <c r="ER435" s="14"/>
      <c r="ES435" s="41" t="str">
        <f t="shared" si="584"/>
        <v>-</v>
      </c>
      <c r="ET435" s="41" t="str">
        <f t="shared" si="585"/>
        <v>-</v>
      </c>
      <c r="EU435" s="14"/>
      <c r="EV435" s="14"/>
      <c r="EW435" s="205"/>
      <c r="EX435" s="41" t="str">
        <f t="shared" si="586"/>
        <v>-</v>
      </c>
      <c r="EY435" s="41" t="str">
        <f t="shared" si="587"/>
        <v>-</v>
      </c>
      <c r="EZ435" s="14"/>
      <c r="FA435" s="14"/>
      <c r="FB435" s="41" t="str">
        <f t="shared" si="588"/>
        <v>-</v>
      </c>
      <c r="FC435" s="41" t="str">
        <f t="shared" si="589"/>
        <v>-</v>
      </c>
      <c r="FD435" s="14"/>
      <c r="FE435" s="14"/>
      <c r="FF435" s="295"/>
      <c r="FG435" s="41">
        <v>43568</v>
      </c>
      <c r="FH435" s="41">
        <f t="shared" ca="1" si="552"/>
        <v>44042</v>
      </c>
      <c r="FI435" s="372">
        <v>44075</v>
      </c>
      <c r="FJ435" s="14" t="s">
        <v>922</v>
      </c>
      <c r="FK435" s="41">
        <f t="shared" si="590"/>
        <v>43581</v>
      </c>
      <c r="FL435" s="41">
        <f t="shared" ca="1" si="591"/>
        <v>44056</v>
      </c>
      <c r="FM435" s="14"/>
      <c r="FN435" s="14"/>
      <c r="FO435" s="143"/>
      <c r="FP435" s="41">
        <v>43568</v>
      </c>
      <c r="FQ435" s="41" t="str">
        <f t="shared" si="553"/>
        <v>-</v>
      </c>
      <c r="FR435" s="14"/>
      <c r="FS435" s="14"/>
      <c r="FT435" s="41" t="str">
        <f t="shared" si="592"/>
        <v>-</v>
      </c>
      <c r="FU435" s="41" t="str">
        <f t="shared" si="593"/>
        <v>-</v>
      </c>
      <c r="FV435" s="14"/>
      <c r="FW435" s="14"/>
      <c r="FX435" s="205"/>
      <c r="FY435" s="41">
        <v>43568</v>
      </c>
      <c r="FZ435" s="41" t="str">
        <f t="shared" si="554"/>
        <v>-</v>
      </c>
      <c r="GA435" s="14"/>
      <c r="GB435" s="14"/>
      <c r="GC435" s="41" t="str">
        <f t="shared" si="594"/>
        <v>-</v>
      </c>
      <c r="GD435" s="41" t="str">
        <f t="shared" si="595"/>
        <v>-</v>
      </c>
      <c r="GE435" s="14"/>
      <c r="GF435" s="14"/>
      <c r="GG435" s="205"/>
      <c r="GH435" s="41"/>
      <c r="GI435" s="41"/>
      <c r="GJ435" s="14"/>
      <c r="GK435" s="14"/>
      <c r="GL435" s="41" t="str">
        <f t="shared" si="596"/>
        <v>-</v>
      </c>
      <c r="GM435" s="41" t="str">
        <f t="shared" si="597"/>
        <v>-</v>
      </c>
      <c r="GN435" s="14"/>
      <c r="GO435" s="14"/>
      <c r="GP435" s="228"/>
      <c r="GQ435" s="295"/>
      <c r="GR435" s="295"/>
      <c r="GS435" s="295"/>
      <c r="GT435" s="295"/>
      <c r="GU435" s="295"/>
      <c r="GV435" s="295"/>
      <c r="GW435" s="295"/>
      <c r="GX435" s="295"/>
      <c r="GY435" s="295"/>
      <c r="GZ435" s="147"/>
      <c r="HA435" s="143">
        <f t="shared" ca="1" si="543"/>
        <v>1</v>
      </c>
      <c r="HB435" s="44">
        <f t="shared" ca="1" si="544"/>
        <v>2.5125628140703518E-3</v>
      </c>
      <c r="HC435" s="44">
        <f t="shared" ca="1" si="545"/>
        <v>2.5125628140703518E-3</v>
      </c>
      <c r="HD435" s="44"/>
      <c r="HE435" s="44"/>
      <c r="HF435" s="44">
        <f t="shared" ca="1" si="546"/>
        <v>7.575757575757576E-3</v>
      </c>
      <c r="HG435" s="44">
        <f t="shared" ca="1" si="547"/>
        <v>7.575757575757576E-3</v>
      </c>
      <c r="HH435" s="261"/>
      <c r="HI435" s="14" t="str">
        <f t="shared" si="548"/>
        <v>rev. 00</v>
      </c>
      <c r="HJ435" s="41">
        <f t="shared" si="549"/>
        <v>44075</v>
      </c>
      <c r="HK435" s="267" t="str">
        <f t="shared" si="550"/>
        <v>00</v>
      </c>
      <c r="HL435" s="268" t="str">
        <f t="shared" si="551"/>
        <v>0055-P2-CPC-GA1-TRM-00572</v>
      </c>
      <c r="HM435" s="320">
        <v>1</v>
      </c>
      <c r="HN435"/>
      <c r="HO435" s="351">
        <f t="shared" si="391"/>
        <v>1</v>
      </c>
      <c r="HP435" s="351" t="str">
        <f t="shared" si="392"/>
        <v>ожидание 00</v>
      </c>
      <c r="HQ435" s="351" t="str">
        <f t="shared" si="393"/>
        <v>выгружено 00</v>
      </c>
      <c r="HR435" s="351" t="str">
        <f t="shared" si="394"/>
        <v>ожидание 00</v>
      </c>
      <c r="HS435" s="351" t="b">
        <f t="shared" si="395"/>
        <v>0</v>
      </c>
      <c r="HT435" s="351" t="str">
        <f t="shared" si="396"/>
        <v>ожидание замечаний</v>
      </c>
      <c r="HU435" s="351" t="str">
        <f t="shared" si="397"/>
        <v>0055-P2-CPC-GA1-TRM-00371</v>
      </c>
      <c r="HV435" s="351">
        <f t="shared" si="398"/>
        <v>44075</v>
      </c>
      <c r="HW435" s="351" t="str">
        <f t="shared" si="399"/>
        <v>ожидание 00</v>
      </c>
      <c r="HX435" s="351" t="str">
        <f t="shared" si="400"/>
        <v>ожидание 00</v>
      </c>
      <c r="HY435" s="364"/>
      <c r="HZ435" s="361" t="str">
        <f t="shared" si="401"/>
        <v>выгружено</v>
      </c>
      <c r="IA435" s="361" t="str">
        <f t="shared" si="402"/>
        <v>00</v>
      </c>
      <c r="IB435" s="361" t="str">
        <f t="shared" si="403"/>
        <v>ожидание замечаний к ревизии</v>
      </c>
      <c r="IC435" s="361" t="str">
        <f t="shared" si="404"/>
        <v>00</v>
      </c>
      <c r="ID435" s="351" t="str">
        <f t="shared" si="405"/>
        <v>1</v>
      </c>
      <c r="IE435" s="351" t="s">
        <v>894</v>
      </c>
      <c r="IF435" s="356">
        <v>1</v>
      </c>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row>
    <row r="436" spans="1:287" s="27" customFormat="1" ht="15" customHeight="1">
      <c r="A436" s="15"/>
      <c r="B436" s="32"/>
      <c r="C436" s="32"/>
      <c r="D436" s="26"/>
      <c r="E436" s="26"/>
      <c r="F436" s="26"/>
      <c r="G436" s="26"/>
      <c r="H436" s="26"/>
      <c r="I436" s="26"/>
      <c r="J436" s="26"/>
      <c r="K436" s="26"/>
      <c r="L436" s="26"/>
      <c r="M436" s="26"/>
      <c r="N436" s="26"/>
      <c r="O436" s="26"/>
      <c r="P436" s="26"/>
      <c r="Q436" s="26"/>
      <c r="R436" s="26"/>
      <c r="S436" s="26"/>
      <c r="T436" s="26"/>
      <c r="U436" s="26"/>
      <c r="V436" s="26"/>
      <c r="W436" s="32"/>
      <c r="X436" s="32"/>
      <c r="Y436" s="32"/>
      <c r="Z436" s="32"/>
      <c r="AA436" s="32"/>
      <c r="AB436" s="32"/>
      <c r="AC436" s="32"/>
      <c r="AD436" s="26"/>
      <c r="AE436" s="32"/>
      <c r="AF436" s="32"/>
      <c r="AG436" s="32"/>
      <c r="AH436" s="32"/>
      <c r="AI436" s="32"/>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341"/>
      <c r="BK436" s="341"/>
      <c r="BL436" s="163"/>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338"/>
      <c r="CR436" s="338"/>
      <c r="CS436" s="338"/>
      <c r="CT436" s="326"/>
      <c r="CU436" s="219"/>
      <c r="CV436" s="26"/>
      <c r="CW436" s="26"/>
      <c r="CX436" s="26"/>
      <c r="CY436" s="26"/>
      <c r="CZ436" s="26"/>
      <c r="DA436" s="26"/>
      <c r="DB436" s="26"/>
      <c r="DC436" s="26"/>
      <c r="DD436" s="219"/>
      <c r="DE436" s="26"/>
      <c r="DF436" s="26"/>
      <c r="DG436" s="26"/>
      <c r="DH436" s="26"/>
      <c r="DI436" s="26"/>
      <c r="DJ436" s="26"/>
      <c r="DK436" s="26"/>
      <c r="DL436" s="26"/>
      <c r="DM436" s="219"/>
      <c r="DN436" s="26"/>
      <c r="DO436" s="26"/>
      <c r="DP436" s="26"/>
      <c r="DQ436" s="26"/>
      <c r="DR436" s="26"/>
      <c r="DS436" s="26"/>
      <c r="DT436" s="26"/>
      <c r="DU436" s="26"/>
      <c r="DV436" s="229"/>
      <c r="DW436" s="26"/>
      <c r="DX436" s="26"/>
      <c r="DY436" s="26"/>
      <c r="DZ436" s="26"/>
      <c r="EA436" s="26"/>
      <c r="EB436" s="26"/>
      <c r="EC436" s="26"/>
      <c r="ED436" s="26"/>
      <c r="EE436" s="229"/>
      <c r="EF436" s="26"/>
      <c r="EG436" s="26"/>
      <c r="EH436" s="26"/>
      <c r="EI436" s="26"/>
      <c r="EJ436" s="26"/>
      <c r="EK436" s="26"/>
      <c r="EL436" s="26"/>
      <c r="EM436" s="26"/>
      <c r="EN436" s="229"/>
      <c r="EO436" s="26"/>
      <c r="EP436" s="26"/>
      <c r="EQ436" s="26"/>
      <c r="ER436" s="26"/>
      <c r="ES436" s="26"/>
      <c r="ET436" s="26"/>
      <c r="EU436" s="26"/>
      <c r="EV436" s="26"/>
      <c r="EW436" s="229"/>
      <c r="EX436" s="26"/>
      <c r="EY436" s="26"/>
      <c r="EZ436" s="26"/>
      <c r="FA436" s="26"/>
      <c r="FB436" s="26"/>
      <c r="FC436" s="26"/>
      <c r="FD436" s="26"/>
      <c r="FE436" s="26"/>
      <c r="FF436" s="229"/>
      <c r="FG436" s="26"/>
      <c r="FH436" s="26"/>
      <c r="FI436" s="26"/>
      <c r="FJ436" s="26"/>
      <c r="FK436" s="26"/>
      <c r="FL436" s="26"/>
      <c r="FM436" s="26"/>
      <c r="FN436" s="26"/>
      <c r="FO436" s="219"/>
      <c r="FP436" s="26"/>
      <c r="FQ436" s="26"/>
      <c r="FR436" s="26"/>
      <c r="FS436" s="26"/>
      <c r="FT436" s="26"/>
      <c r="FU436" s="26"/>
      <c r="FV436" s="26"/>
      <c r="FW436" s="26"/>
      <c r="FX436" s="229"/>
      <c r="FY436" s="26"/>
      <c r="FZ436" s="26"/>
      <c r="GA436" s="26"/>
      <c r="GB436" s="26"/>
      <c r="GC436" s="26"/>
      <c r="GD436" s="26"/>
      <c r="GE436" s="26"/>
      <c r="GF436" s="26"/>
      <c r="GG436" s="229"/>
      <c r="GH436" s="26"/>
      <c r="GI436" s="26"/>
      <c r="GJ436" s="26"/>
      <c r="GK436" s="26"/>
      <c r="GL436" s="26"/>
      <c r="GM436" s="26"/>
      <c r="GN436" s="26"/>
      <c r="GO436" s="26"/>
      <c r="GP436" s="229"/>
      <c r="GQ436" s="229"/>
      <c r="GR436" s="229"/>
      <c r="GS436" s="229"/>
      <c r="GT436" s="229"/>
      <c r="GU436" s="229"/>
      <c r="GV436" s="229"/>
      <c r="GW436" s="229"/>
      <c r="GX436" s="229"/>
      <c r="GY436" s="229"/>
      <c r="GZ436" s="229"/>
      <c r="HA436" s="143">
        <f t="shared" si="543"/>
        <v>0</v>
      </c>
      <c r="HB436" s="44">
        <f t="shared" si="544"/>
        <v>0</v>
      </c>
      <c r="HC436" s="44">
        <f t="shared" si="545"/>
        <v>0</v>
      </c>
      <c r="HD436" s="44"/>
      <c r="HE436" s="26"/>
      <c r="HF436" s="44">
        <f t="shared" si="546"/>
        <v>0</v>
      </c>
      <c r="HG436" s="44">
        <f t="shared" si="547"/>
        <v>0</v>
      </c>
      <c r="HH436" s="262"/>
      <c r="HI436" s="14" t="str">
        <f t="shared" si="548"/>
        <v>не выпущено</v>
      </c>
      <c r="HJ436" s="41" t="str">
        <f t="shared" si="549"/>
        <v>-</v>
      </c>
      <c r="HK436" s="267" t="str">
        <f t="shared" si="550"/>
        <v>-</v>
      </c>
      <c r="HL436" s="268" t="str">
        <f t="shared" si="551"/>
        <v>-</v>
      </c>
      <c r="HM436" s="320">
        <v>1</v>
      </c>
      <c r="HN436"/>
      <c r="HO436" s="351" t="str">
        <f t="shared" si="391"/>
        <v>---/---</v>
      </c>
      <c r="HP436" s="351" t="str">
        <f t="shared" si="392"/>
        <v>---/---</v>
      </c>
      <c r="HQ436" s="351" t="str">
        <f t="shared" si="393"/>
        <v>---/---</v>
      </c>
      <c r="HR436" s="351" t="str">
        <f t="shared" si="394"/>
        <v>---/---</v>
      </c>
      <c r="HS436" s="351" t="b">
        <f t="shared" si="395"/>
        <v>0</v>
      </c>
      <c r="HT436" s="351" t="str">
        <f t="shared" si="396"/>
        <v>---/---</v>
      </c>
      <c r="HU436" s="351" t="str">
        <f t="shared" si="397"/>
        <v>---/---</v>
      </c>
      <c r="HV436" s="351" t="str">
        <f t="shared" si="398"/>
        <v>---/---</v>
      </c>
      <c r="HW436" s="351" t="str">
        <f t="shared" si="399"/>
        <v>---/---</v>
      </c>
      <c r="HX436" s="351" t="str">
        <f t="shared" si="400"/>
        <v>---/---</v>
      </c>
      <c r="HY436" s="364"/>
      <c r="HZ436" s="361" t="str">
        <f t="shared" si="401"/>
        <v>---/---</v>
      </c>
      <c r="IA436" s="361" t="str">
        <f t="shared" si="402"/>
        <v>---/---</v>
      </c>
      <c r="IB436" s="361" t="str">
        <f t="shared" si="403"/>
        <v>---/---</v>
      </c>
      <c r="IC436" s="361" t="str">
        <f t="shared" si="404"/>
        <v>---/---</v>
      </c>
      <c r="ID436" s="351" t="str">
        <f t="shared" si="405"/>
        <v>---/---</v>
      </c>
      <c r="IE436" s="351" t="s">
        <v>897</v>
      </c>
      <c r="IF436" s="35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row>
    <row r="437" spans="1:287" s="1" customFormat="1" ht="36.6" customHeight="1">
      <c r="A437" s="15"/>
      <c r="B437" s="32"/>
      <c r="C437" s="32"/>
      <c r="D437" s="26"/>
      <c r="E437" s="26"/>
      <c r="F437" s="26"/>
      <c r="G437" s="26"/>
      <c r="H437" s="26"/>
      <c r="I437" s="26"/>
      <c r="J437" s="26"/>
      <c r="K437" s="26"/>
      <c r="L437" s="26"/>
      <c r="M437" s="26"/>
      <c r="N437" s="26"/>
      <c r="O437" s="26"/>
      <c r="P437" s="26"/>
      <c r="Q437" s="26"/>
      <c r="R437" s="26"/>
      <c r="S437" s="26"/>
      <c r="T437" s="26"/>
      <c r="U437" s="26"/>
      <c r="V437" s="26"/>
      <c r="W437" s="32"/>
      <c r="X437" s="32"/>
      <c r="Y437" s="32"/>
      <c r="Z437" s="32"/>
      <c r="AA437" s="32"/>
      <c r="AB437" s="32"/>
      <c r="AC437" s="32"/>
      <c r="AD437" s="26"/>
      <c r="AE437" s="32"/>
      <c r="AF437" s="32"/>
      <c r="AG437" s="32"/>
      <c r="AH437" s="32"/>
      <c r="AI437" s="32"/>
      <c r="AJ437" s="26"/>
      <c r="AK437" s="26"/>
      <c r="AL437" s="26"/>
      <c r="AM437" s="26"/>
      <c r="AN437" s="26"/>
      <c r="AO437" s="26"/>
      <c r="AP437" s="26"/>
      <c r="AQ437" s="162" t="s">
        <v>68</v>
      </c>
      <c r="AR437" s="162" t="s">
        <v>69</v>
      </c>
      <c r="AS437" s="162"/>
      <c r="AT437" s="162"/>
      <c r="AU437" s="162"/>
      <c r="AV437" s="162"/>
      <c r="AW437" s="162" t="s">
        <v>68</v>
      </c>
      <c r="AX437" s="162" t="s">
        <v>69</v>
      </c>
      <c r="AY437" s="26"/>
      <c r="AZ437" s="26"/>
      <c r="BA437" s="26"/>
      <c r="BB437" s="26"/>
      <c r="BC437" s="26"/>
      <c r="BD437" s="26"/>
      <c r="BE437" s="26"/>
      <c r="BF437" s="26"/>
      <c r="BG437" s="26"/>
      <c r="BH437" s="26"/>
      <c r="BI437" s="26"/>
      <c r="BJ437" s="341"/>
      <c r="BK437" s="341"/>
      <c r="BL437" s="163"/>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c r="CP437" s="26"/>
      <c r="CQ437" s="338"/>
      <c r="CR437" s="338"/>
      <c r="CS437" s="338"/>
      <c r="CT437" s="326"/>
      <c r="CU437" s="219"/>
      <c r="CV437" s="26"/>
      <c r="CW437" s="26"/>
      <c r="CX437" s="26"/>
      <c r="CY437" s="26"/>
      <c r="CZ437" s="26"/>
      <c r="DA437" s="26"/>
      <c r="DB437" s="26"/>
      <c r="DC437" s="26"/>
      <c r="DD437" s="219"/>
      <c r="DE437" s="26"/>
      <c r="DF437" s="26"/>
      <c r="DG437" s="26"/>
      <c r="DH437" s="26"/>
      <c r="DI437" s="26"/>
      <c r="DJ437" s="26"/>
      <c r="DK437" s="26"/>
      <c r="DL437" s="26"/>
      <c r="DM437" s="219"/>
      <c r="DN437" s="26"/>
      <c r="DO437" s="26"/>
      <c r="DP437" s="26"/>
      <c r="DQ437" s="26"/>
      <c r="DR437" s="26"/>
      <c r="DS437" s="26"/>
      <c r="DT437" s="26"/>
      <c r="DU437" s="26"/>
      <c r="DV437" s="229"/>
      <c r="DW437" s="26"/>
      <c r="DX437" s="26"/>
      <c r="DY437" s="26"/>
      <c r="DZ437" s="26"/>
      <c r="EA437" s="26"/>
      <c r="EB437" s="26"/>
      <c r="EC437" s="26"/>
      <c r="ED437" s="26"/>
      <c r="EE437" s="229"/>
      <c r="EF437" s="26"/>
      <c r="EG437" s="26"/>
      <c r="EH437" s="26"/>
      <c r="EI437" s="26"/>
      <c r="EJ437" s="26"/>
      <c r="EK437" s="26"/>
      <c r="EL437" s="26"/>
      <c r="EM437" s="26"/>
      <c r="EN437" s="229"/>
      <c r="EO437" s="26"/>
      <c r="EP437" s="26"/>
      <c r="EQ437" s="26"/>
      <c r="ER437" s="26"/>
      <c r="ES437" s="26"/>
      <c r="ET437" s="26"/>
      <c r="EU437" s="26"/>
      <c r="EV437" s="26"/>
      <c r="EW437" s="229"/>
      <c r="EX437" s="26"/>
      <c r="EY437" s="26"/>
      <c r="EZ437" s="26"/>
      <c r="FA437" s="26"/>
      <c r="FB437" s="26"/>
      <c r="FC437" s="26"/>
      <c r="FD437" s="26"/>
      <c r="FE437" s="26"/>
      <c r="FF437" s="229"/>
      <c r="FG437" s="163" t="s">
        <v>385</v>
      </c>
      <c r="FH437" s="163" t="str">
        <f t="shared" ref="FH437:FH443" si="598">IF(BK437&gt;0,IF(DH437&gt;0,WORKDAY(DG437,20),IF(CY437&gt;0,WORKDAY(CX437,30),IF(CT437&gt;0,WORKDAY(CS437,40),FG437))),"-")</f>
        <v>-</v>
      </c>
      <c r="FI437" s="26"/>
      <c r="FJ437" s="26"/>
      <c r="FK437" s="26"/>
      <c r="FL437" s="26"/>
      <c r="FM437" s="26"/>
      <c r="FN437" s="26"/>
      <c r="FO437" s="219"/>
      <c r="FP437" s="163" t="s">
        <v>385</v>
      </c>
      <c r="FQ437" s="163" t="str">
        <f t="shared" ref="FQ437:FQ443" si="599">IF(BT437&gt;0,IF(DQ437&gt;0,WORKDAY(DP437,20),IF(DH437&gt;0,WORKDAY(DG437,30),IF(DC437&gt;0,WORKDAY(DB437,40),FP437))),"-")</f>
        <v>-</v>
      </c>
      <c r="FR437" s="26"/>
      <c r="FS437" s="26"/>
      <c r="FT437" s="26"/>
      <c r="FU437" s="26"/>
      <c r="FV437" s="26"/>
      <c r="FW437" s="26"/>
      <c r="FX437" s="229"/>
      <c r="FY437" s="163" t="s">
        <v>385</v>
      </c>
      <c r="FZ437" s="163" t="str">
        <f t="shared" ref="FZ437:FZ443" si="600">IF(CC437&gt;0,IF(DZ437&gt;0,WORKDAY(DY437,20),IF(DQ437&gt;0,WORKDAY(DP437,30),IF(DL437&gt;0,WORKDAY(DK437,40),FY437))),"-")</f>
        <v>-</v>
      </c>
      <c r="GA437" s="26"/>
      <c r="GB437" s="26"/>
      <c r="GC437" s="26"/>
      <c r="GD437" s="26"/>
      <c r="GE437" s="26"/>
      <c r="GF437" s="26"/>
      <c r="GG437" s="229"/>
      <c r="GH437" s="163"/>
      <c r="GI437" s="163"/>
      <c r="GJ437" s="26"/>
      <c r="GK437" s="26"/>
      <c r="GL437" s="26"/>
      <c r="GM437" s="26"/>
      <c r="GN437" s="26"/>
      <c r="GO437" s="26"/>
      <c r="GP437" s="229"/>
      <c r="GQ437" s="229"/>
      <c r="GR437" s="229"/>
      <c r="GS437" s="229"/>
      <c r="GT437" s="229"/>
      <c r="GU437" s="229"/>
      <c r="GV437" s="229"/>
      <c r="GW437" s="229"/>
      <c r="GX437" s="229"/>
      <c r="GY437" s="229"/>
      <c r="GZ437" s="229"/>
      <c r="HA437" s="143">
        <f t="shared" si="543"/>
        <v>0</v>
      </c>
      <c r="HB437" s="44">
        <f t="shared" si="544"/>
        <v>0</v>
      </c>
      <c r="HC437" s="164">
        <f t="shared" si="545"/>
        <v>0</v>
      </c>
      <c r="HD437" s="164"/>
      <c r="HE437" s="164"/>
      <c r="HF437" s="44">
        <f t="shared" si="546"/>
        <v>0</v>
      </c>
      <c r="HG437" s="44">
        <f t="shared" si="547"/>
        <v>0</v>
      </c>
      <c r="HH437" s="262"/>
      <c r="HI437" s="14" t="str">
        <f t="shared" si="548"/>
        <v>не выпущено</v>
      </c>
      <c r="HJ437" s="41" t="str">
        <f t="shared" si="549"/>
        <v>-</v>
      </c>
      <c r="HK437" s="267" t="str">
        <f t="shared" si="550"/>
        <v>-</v>
      </c>
      <c r="HL437" s="268" t="str">
        <f t="shared" si="551"/>
        <v>-</v>
      </c>
      <c r="HM437" s="320">
        <v>1</v>
      </c>
      <c r="HN437"/>
      <c r="HO437" s="351" t="str">
        <f t="shared" si="391"/>
        <v>---/---</v>
      </c>
      <c r="HP437" s="351" t="str">
        <f t="shared" si="392"/>
        <v>---/---</v>
      </c>
      <c r="HQ437" s="351" t="str">
        <f t="shared" si="393"/>
        <v>---/---</v>
      </c>
      <c r="HR437" s="351" t="str">
        <f t="shared" si="394"/>
        <v>---/---</v>
      </c>
      <c r="HS437" s="351" t="b">
        <f t="shared" si="395"/>
        <v>0</v>
      </c>
      <c r="HT437" s="351" t="str">
        <f t="shared" si="396"/>
        <v>---/---</v>
      </c>
      <c r="HU437" s="351" t="str">
        <f t="shared" si="397"/>
        <v>---/---</v>
      </c>
      <c r="HV437" s="351" t="str">
        <f t="shared" si="398"/>
        <v>---/---</v>
      </c>
      <c r="HW437" s="351" t="str">
        <f t="shared" si="399"/>
        <v>---/---</v>
      </c>
      <c r="HX437" s="351" t="str">
        <f t="shared" si="400"/>
        <v>---/---</v>
      </c>
      <c r="HY437" s="364"/>
      <c r="HZ437" s="361" t="str">
        <f t="shared" si="401"/>
        <v>---/---</v>
      </c>
      <c r="IA437" s="361" t="str">
        <f t="shared" si="402"/>
        <v>---/---</v>
      </c>
      <c r="IB437" s="361" t="str">
        <f t="shared" si="403"/>
        <v>---/---</v>
      </c>
      <c r="IC437" s="361" t="str">
        <f t="shared" si="404"/>
        <v>---/---</v>
      </c>
      <c r="ID437" s="351" t="str">
        <f t="shared" si="405"/>
        <v>---/---</v>
      </c>
      <c r="IE437" s="351" t="s">
        <v>897</v>
      </c>
      <c r="IF437" s="356"/>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row>
    <row r="438" spans="1:287" s="1" customFormat="1" ht="23.45" customHeight="1">
      <c r="A438" s="15"/>
      <c r="B438" s="31" t="s">
        <v>164</v>
      </c>
      <c r="C438" s="31" t="s">
        <v>165</v>
      </c>
      <c r="D438" s="14"/>
      <c r="E438" s="14"/>
      <c r="F438" s="14"/>
      <c r="G438" s="14"/>
      <c r="H438" s="14" t="s">
        <v>723</v>
      </c>
      <c r="I438" s="14" t="s">
        <v>724</v>
      </c>
      <c r="J438" s="14"/>
      <c r="K438" s="14"/>
      <c r="L438" s="14"/>
      <c r="M438" s="14"/>
      <c r="N438" s="14"/>
      <c r="O438" s="14"/>
      <c r="P438" s="14"/>
      <c r="Q438" s="14"/>
      <c r="R438" s="14" t="s">
        <v>212</v>
      </c>
      <c r="S438" s="14" t="s">
        <v>397</v>
      </c>
      <c r="T438" s="14" t="s">
        <v>398</v>
      </c>
      <c r="U438" s="14" t="s">
        <v>166</v>
      </c>
      <c r="V438" s="14"/>
      <c r="W438" s="31"/>
      <c r="X438" s="31"/>
      <c r="Y438" s="31"/>
      <c r="Z438" s="31"/>
      <c r="AA438" s="31"/>
      <c r="AB438" s="31"/>
      <c r="AC438" s="31"/>
      <c r="AD438" s="14"/>
      <c r="AE438" s="31">
        <v>3</v>
      </c>
      <c r="AF438" s="31">
        <v>0</v>
      </c>
      <c r="AG438" s="31" t="s">
        <v>173</v>
      </c>
      <c r="AH438" s="31" t="s">
        <v>164</v>
      </c>
      <c r="AI438" s="31" t="s">
        <v>194</v>
      </c>
      <c r="AJ438" s="14"/>
      <c r="AK438" s="14"/>
      <c r="AL438" s="14" t="s">
        <v>127</v>
      </c>
      <c r="AM438" s="14"/>
      <c r="AN438" s="14" t="s">
        <v>183</v>
      </c>
      <c r="AO438" s="14" t="str">
        <f t="shared" ref="AO438:AO443" si="601">CONCATENATE("0055-",B438,"-",C438,"-","4",".",AE438,".",AF438,".",AG438,".",AH438,"-",AL438,".",AN438,"-",AI438)</f>
        <v>0055-CPC-GA1-4.3.0.00.CPC-ATH1.LL-0001</v>
      </c>
      <c r="AP438" s="14" t="str">
        <f t="shared" ref="AP438:AP443" si="602">CONCATENATE("0055-",B438,"-",C438,"-","4",".",AE438,".",AF438,".",AG438,".",AH438,"-",AL438,"-",AN438,"-",AI438,"_",BD438,"_",U438)</f>
        <v>0055-CPC-GA1-4.3.0.00.CPC-ATH1-LL-0001_A1_ER</v>
      </c>
      <c r="AQ438" s="21" t="s">
        <v>71</v>
      </c>
      <c r="AR438" s="21" t="s">
        <v>70</v>
      </c>
      <c r="AS438" s="21"/>
      <c r="AT438" s="21"/>
      <c r="AU438" s="21"/>
      <c r="AV438" s="21"/>
      <c r="AW438" s="21" t="s">
        <v>482</v>
      </c>
      <c r="AX438" s="21" t="s">
        <v>463</v>
      </c>
      <c r="AY438" s="14"/>
      <c r="AZ438" s="14" t="s">
        <v>798</v>
      </c>
      <c r="BA438" s="14" t="s">
        <v>600</v>
      </c>
      <c r="BB438" s="14" t="str">
        <f t="shared" si="454"/>
        <v>A1</v>
      </c>
      <c r="BC438" s="14" t="str">
        <f t="shared" ref="BC438:BC443" si="603">IF(OR(BB438="A1",BB438="B1",BB438="C1",BB438="D1",BB438="E1",BB438="F1",BB438="G1",BB438="H1"),"IFR",IF(OR(BB438="00",BB438="01",BB438="02",BB438="03",BB438="04",BB438="05"),"IFU","-"))</f>
        <v>IFR</v>
      </c>
      <c r="BD438" s="14" t="str">
        <f t="shared" ref="BD438:BD443" si="604">BB438</f>
        <v>A1</v>
      </c>
      <c r="BE438" s="14"/>
      <c r="BF438" s="14"/>
      <c r="BG438" s="20"/>
      <c r="BH438" s="14"/>
      <c r="BI438" s="14"/>
      <c r="BJ438" s="336">
        <v>44088</v>
      </c>
      <c r="BK438" s="336">
        <f t="shared" ref="BK438:BK443" ca="1" si="605">IF(BM438&gt;0,BL438,IF(BJ438&lt;TODAY(),TODAY()+10,BJ438))</f>
        <v>44008</v>
      </c>
      <c r="BL438" s="41">
        <v>44008</v>
      </c>
      <c r="BM438" s="14" t="s">
        <v>794</v>
      </c>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336">
        <f t="shared" ref="CQ438:CQ443" si="606">WORKDAY(BJ438,20)</f>
        <v>44116</v>
      </c>
      <c r="CR438" s="336">
        <f t="shared" ref="CR438:CR443" ca="1" si="607">IF(BM438&gt;0,WORKDAY(BK438,20),"-")</f>
        <v>44036</v>
      </c>
      <c r="CS438" s="336" t="s">
        <v>906</v>
      </c>
      <c r="CT438" s="325" t="s">
        <v>905</v>
      </c>
      <c r="CU438" s="143">
        <v>1</v>
      </c>
      <c r="CV438" s="41">
        <f t="shared" ref="CV438:CV443" si="608">WORKDAY(CQ438,10)</f>
        <v>44130</v>
      </c>
      <c r="CW438" s="41">
        <f t="shared" ref="CW438:CW443" ca="1" si="609">IF(CT438&gt;0,WORKDAY(CR438,10),"-")</f>
        <v>44050</v>
      </c>
      <c r="CX438" s="41"/>
      <c r="CY438" s="14"/>
      <c r="CZ438" s="41" t="str">
        <f t="shared" ref="CZ438:CZ443" si="610">IF(CY438&gt;0,WORKDAY(CV438,10),"-")</f>
        <v>-</v>
      </c>
      <c r="DA438" s="41" t="str">
        <f t="shared" ref="DA438:DA443" si="611">IF(CY438&gt;0,WORKDAY(CW438,10),"-")</f>
        <v>-</v>
      </c>
      <c r="DB438" s="41"/>
      <c r="DC438" s="14"/>
      <c r="DD438" s="143"/>
      <c r="DE438" s="41" t="str">
        <f t="shared" ref="DE438:DE443" si="612">IF(DC438&gt;0,WORKDAY(CZ438,10),"-")</f>
        <v>-</v>
      </c>
      <c r="DF438" s="41" t="str">
        <f t="shared" ref="DF438:DF443" si="613">IF(DC438&gt;0,WORKDAY(DA438,10),"-")</f>
        <v>-</v>
      </c>
      <c r="DG438" s="41"/>
      <c r="DH438" s="14"/>
      <c r="DI438" s="41" t="str">
        <f t="shared" ref="DI438:DI443" si="614">IF(DH438&gt;0,WORKDAY(DE438,10),"-")</f>
        <v>-</v>
      </c>
      <c r="DJ438" s="41" t="str">
        <f t="shared" ref="DJ438:DJ443" si="615">IF(DH438&gt;0,WORKDAY(DF438,10),"-")</f>
        <v>-</v>
      </c>
      <c r="DK438" s="14"/>
      <c r="DL438" s="14"/>
      <c r="DM438" s="143"/>
      <c r="DN438" s="41" t="str">
        <f t="shared" ref="DN438:DN443" si="616">IF(DL438&gt;0,WORKDAY(DI438,10),"-")</f>
        <v>-</v>
      </c>
      <c r="DO438" s="41" t="str">
        <f t="shared" ref="DO438:DO443" si="617">IF(DL438&gt;0,WORKDAY(DJ438,10),"-")</f>
        <v>-</v>
      </c>
      <c r="DP438" s="41"/>
      <c r="DQ438" s="14"/>
      <c r="DR438" s="41" t="str">
        <f t="shared" ref="DR438:DR443" si="618">IF(DQ438&gt;0,WORKDAY(DN438,10),"-")</f>
        <v>-</v>
      </c>
      <c r="DS438" s="41" t="str">
        <f t="shared" ref="DS438:DS443" si="619">IF(DQ438&gt;0,WORKDAY(DO438,10),"-")</f>
        <v>-</v>
      </c>
      <c r="DT438" s="14"/>
      <c r="DU438" s="14"/>
      <c r="DV438" s="205"/>
      <c r="DW438" s="41" t="str">
        <f t="shared" ref="DW438:DW443" si="620">IF(DU438&gt;0,WORKDAY(DR438,10),"-")</f>
        <v>-</v>
      </c>
      <c r="DX438" s="41" t="str">
        <f t="shared" ref="DX438:DX443" si="621">IF(DU438&gt;0,WORKDAY(DS438,10),"-")</f>
        <v>-</v>
      </c>
      <c r="DY438" s="41"/>
      <c r="DZ438" s="14"/>
      <c r="EA438" s="41" t="str">
        <f t="shared" ref="EA438:EA443" si="622">IF(DZ438&gt;0,WORKDAY(DW438,10),"-")</f>
        <v>-</v>
      </c>
      <c r="EB438" s="41" t="str">
        <f t="shared" ref="EB438:EB443" si="623">IF(DZ438&gt;0,WORKDAY(DX438,10),"-")</f>
        <v>-</v>
      </c>
      <c r="EC438" s="14"/>
      <c r="ED438" s="14"/>
      <c r="EE438" s="205"/>
      <c r="EF438" s="41" t="str">
        <f t="shared" ref="EF438:EF443" si="624">IF(ED438&gt;0,WORKDAY(EA438,10),"-")</f>
        <v>-</v>
      </c>
      <c r="EG438" s="41" t="str">
        <f t="shared" ref="EG438:EG443" si="625">IF(ED438&gt;0,WORKDAY(EB438,10),"-")</f>
        <v>-</v>
      </c>
      <c r="EH438" s="41"/>
      <c r="EI438" s="14"/>
      <c r="EJ438" s="41" t="str">
        <f t="shared" ref="EJ438:EJ443" si="626">IF(EI438&gt;0,WORKDAY(EF438,10),"-")</f>
        <v>-</v>
      </c>
      <c r="EK438" s="41" t="str">
        <f t="shared" ref="EK438:EK443" si="627">IF(EI438&gt;0,WORKDAY(EG438,10),"-")</f>
        <v>-</v>
      </c>
      <c r="EL438" s="14"/>
      <c r="EM438" s="14"/>
      <c r="EN438" s="205"/>
      <c r="EO438" s="41" t="str">
        <f t="shared" ref="EO438:EO443" si="628">IF(EM438&gt;0,WORKDAY(EJ438,10),"-")</f>
        <v>-</v>
      </c>
      <c r="EP438" s="41" t="str">
        <f t="shared" ref="EP438:EP443" si="629">IF(EM438&gt;0,WORKDAY(EK438,10),"-")</f>
        <v>-</v>
      </c>
      <c r="EQ438" s="41"/>
      <c r="ER438" s="14"/>
      <c r="ES438" s="41" t="str">
        <f t="shared" ref="ES438:ES443" si="630">IF(ER438&gt;0,WORKDAY(EO438,10),"-")</f>
        <v>-</v>
      </c>
      <c r="ET438" s="41" t="str">
        <f t="shared" ref="ET438:ET443" si="631">IF(ER438&gt;0,WORKDAY(EP438,10),"-")</f>
        <v>-</v>
      </c>
      <c r="EU438" s="14"/>
      <c r="EV438" s="14"/>
      <c r="EW438" s="205"/>
      <c r="EX438" s="41" t="str">
        <f t="shared" ref="EX438:EX443" si="632">IF(EV438&gt;0,WORKDAY(ES438,10),"-")</f>
        <v>-</v>
      </c>
      <c r="EY438" s="41" t="str">
        <f t="shared" ref="EY438:EY443" si="633">IF(EV438&gt;0,WORKDAY(ET438,10),"-")</f>
        <v>-</v>
      </c>
      <c r="EZ438" s="41"/>
      <c r="FA438" s="14"/>
      <c r="FB438" s="41" t="str">
        <f t="shared" ref="FB438:FB443" si="634">IF(FA438&gt;0,WORKDAY(EX438,10),"-")</f>
        <v>-</v>
      </c>
      <c r="FC438" s="41" t="str">
        <f t="shared" ref="FC438:FC443" si="635">IF(FA438&gt;0,WORKDAY(EY438,10),"-")</f>
        <v>-</v>
      </c>
      <c r="FD438" s="14"/>
      <c r="FE438" s="14"/>
      <c r="FF438" s="295"/>
      <c r="FG438" s="41">
        <v>43459</v>
      </c>
      <c r="FH438" s="41" t="e">
        <f t="shared" ca="1" si="598"/>
        <v>#VALUE!</v>
      </c>
      <c r="FI438" s="41"/>
      <c r="FJ438" s="14"/>
      <c r="FK438" s="41" t="str">
        <f t="shared" ref="FK438:FK443" si="636">IF(FJ438&gt;0,WORKDAY(FG438,10),"-")</f>
        <v>-</v>
      </c>
      <c r="FL438" s="41" t="str">
        <f t="shared" ref="FL438:FL443" si="637">IF(FJ438&gt;0,WORKDAY(FH438,10),"-")</f>
        <v>-</v>
      </c>
      <c r="FM438" s="14"/>
      <c r="FN438" s="14"/>
      <c r="FO438" s="143"/>
      <c r="FP438" s="41">
        <v>43459</v>
      </c>
      <c r="FQ438" s="41" t="str">
        <f t="shared" si="599"/>
        <v>-</v>
      </c>
      <c r="FR438" s="41"/>
      <c r="FS438" s="14"/>
      <c r="FT438" s="41" t="str">
        <f t="shared" ref="FT438:FT443" si="638">IF(FS438&gt;0,WORKDAY(FP438,10),"-")</f>
        <v>-</v>
      </c>
      <c r="FU438" s="41" t="str">
        <f t="shared" ref="FU438:FU443" si="639">IF(FS438&gt;0,WORKDAY(FQ438,10),"-")</f>
        <v>-</v>
      </c>
      <c r="FV438" s="14"/>
      <c r="FW438" s="14"/>
      <c r="FX438" s="205"/>
      <c r="FY438" s="41">
        <v>43459</v>
      </c>
      <c r="FZ438" s="41" t="str">
        <f t="shared" si="600"/>
        <v>-</v>
      </c>
      <c r="GA438" s="41"/>
      <c r="GB438" s="14"/>
      <c r="GC438" s="41" t="str">
        <f t="shared" ref="GC438:GC443" si="640">IF(GB438&gt;0,WORKDAY(FY438,10),"-")</f>
        <v>-</v>
      </c>
      <c r="GD438" s="41" t="str">
        <f t="shared" ref="GD438:GD443" si="641">IF(GB438&gt;0,WORKDAY(FZ438,10),"-")</f>
        <v>-</v>
      </c>
      <c r="GE438" s="14"/>
      <c r="GF438" s="14"/>
      <c r="GG438" s="205"/>
      <c r="GH438" s="41"/>
      <c r="GI438" s="41"/>
      <c r="GJ438" s="41"/>
      <c r="GK438" s="14"/>
      <c r="GL438" s="41" t="str">
        <f t="shared" ref="GL438:GL443" si="642">IF(GK438&gt;0,WORKDAY(GH438,10),"-")</f>
        <v>-</v>
      </c>
      <c r="GM438" s="41" t="str">
        <f t="shared" ref="GM438:GM443" si="643">IF(GK438&gt;0,WORKDAY(GI438,10),"-")</f>
        <v>-</v>
      </c>
      <c r="GN438" s="14"/>
      <c r="GO438" s="14"/>
      <c r="GP438" s="228"/>
      <c r="GQ438" s="295"/>
      <c r="GR438" s="295"/>
      <c r="GS438" s="295"/>
      <c r="GT438" s="295"/>
      <c r="GU438" s="295"/>
      <c r="GV438" s="295"/>
      <c r="GW438" s="295"/>
      <c r="GX438" s="295"/>
      <c r="GY438" s="295"/>
      <c r="GZ438" s="147"/>
      <c r="HA438" s="143">
        <f t="shared" ca="1" si="543"/>
        <v>1</v>
      </c>
      <c r="HB438" s="44">
        <f t="shared" ca="1" si="544"/>
        <v>1.3819095477386936E-3</v>
      </c>
      <c r="HC438" s="44">
        <f t="shared" ca="1" si="545"/>
        <v>2.5125628140703518E-3</v>
      </c>
      <c r="HD438" s="44"/>
      <c r="HE438" s="44"/>
      <c r="HF438" s="44">
        <f t="shared" ca="1" si="546"/>
        <v>4.1666666666666675E-3</v>
      </c>
      <c r="HG438" s="44">
        <f t="shared" ca="1" si="547"/>
        <v>7.575757575757576E-3</v>
      </c>
      <c r="HH438" s="261"/>
      <c r="HI438" s="14" t="str">
        <f t="shared" si="548"/>
        <v>GA</v>
      </c>
      <c r="HJ438" s="41">
        <f t="shared" si="549"/>
        <v>44008</v>
      </c>
      <c r="HK438" s="267" t="str">
        <f t="shared" si="550"/>
        <v>A1</v>
      </c>
      <c r="HL438" s="268" t="str">
        <f t="shared" si="551"/>
        <v>0055-P2-GA1-CPC-TRM-00486</v>
      </c>
      <c r="HM438" s="320">
        <v>1</v>
      </c>
      <c r="HN438"/>
      <c r="HO438" s="351">
        <f t="shared" si="391"/>
        <v>1</v>
      </c>
      <c r="HP438" s="351" t="str">
        <f t="shared" si="392"/>
        <v>не выгружено 00</v>
      </c>
      <c r="HQ438" s="351" t="str">
        <f t="shared" si="393"/>
        <v>выгружено A1</v>
      </c>
      <c r="HR438" s="351">
        <f t="shared" si="394"/>
        <v>1</v>
      </c>
      <c r="HS438" s="351" t="b">
        <f t="shared" si="395"/>
        <v>0</v>
      </c>
      <c r="HT438" s="351" t="str">
        <f t="shared" si="396"/>
        <v>Выпустить в 00</v>
      </c>
      <c r="HU438" s="351" t="str">
        <f t="shared" si="397"/>
        <v>0055-P2-CPC-GA1-TRM-00409</v>
      </c>
      <c r="HV438" s="351">
        <f t="shared" si="398"/>
        <v>44008</v>
      </c>
      <c r="HW438" s="351" t="str">
        <f t="shared" si="399"/>
        <v>0055-P2-CPC-GA1-TRM-00409</v>
      </c>
      <c r="HX438" s="351" t="str">
        <f t="shared" si="400"/>
        <v xml:space="preserve">21.07.2020
</v>
      </c>
      <c r="HY438" s="364"/>
      <c r="HZ438" s="361" t="str">
        <f t="shared" si="401"/>
        <v>выгружено</v>
      </c>
      <c r="IA438" s="361" t="str">
        <f t="shared" si="402"/>
        <v>A1</v>
      </c>
      <c r="IB438" s="361">
        <f t="shared" si="403"/>
        <v>1</v>
      </c>
      <c r="IC438" s="361">
        <f t="shared" si="404"/>
        <v>1</v>
      </c>
      <c r="ID438" s="351" t="str">
        <f t="shared" si="405"/>
        <v>1</v>
      </c>
      <c r="IE438" s="351" t="s">
        <v>894</v>
      </c>
      <c r="IF438" s="356">
        <v>1</v>
      </c>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row>
    <row r="439" spans="1:287" s="1" customFormat="1" ht="25.9" customHeight="1">
      <c r="A439" s="15"/>
      <c r="B439" s="31" t="s">
        <v>164</v>
      </c>
      <c r="C439" s="31" t="s">
        <v>165</v>
      </c>
      <c r="D439" s="14"/>
      <c r="E439" s="14"/>
      <c r="F439" s="14"/>
      <c r="G439" s="14"/>
      <c r="H439" s="14" t="s">
        <v>723</v>
      </c>
      <c r="I439" s="14" t="s">
        <v>724</v>
      </c>
      <c r="J439" s="14"/>
      <c r="K439" s="14"/>
      <c r="L439" s="14"/>
      <c r="M439" s="14"/>
      <c r="N439" s="14"/>
      <c r="O439" s="14"/>
      <c r="P439" s="14"/>
      <c r="Q439" s="14"/>
      <c r="R439" s="14" t="s">
        <v>215</v>
      </c>
      <c r="S439" s="14" t="s">
        <v>399</v>
      </c>
      <c r="T439" s="14" t="s">
        <v>408</v>
      </c>
      <c r="U439" s="14" t="s">
        <v>166</v>
      </c>
      <c r="V439" s="14"/>
      <c r="W439" s="31"/>
      <c r="X439" s="31"/>
      <c r="Y439" s="31"/>
      <c r="Z439" s="31"/>
      <c r="AA439" s="31"/>
      <c r="AB439" s="31"/>
      <c r="AC439" s="31"/>
      <c r="AD439" s="14"/>
      <c r="AE439" s="31">
        <v>3</v>
      </c>
      <c r="AF439" s="31">
        <v>0</v>
      </c>
      <c r="AG439" s="31" t="s">
        <v>173</v>
      </c>
      <c r="AH439" s="31" t="s">
        <v>164</v>
      </c>
      <c r="AI439" s="31" t="s">
        <v>194</v>
      </c>
      <c r="AJ439" s="14"/>
      <c r="AK439" s="14"/>
      <c r="AL439" s="14" t="s">
        <v>128</v>
      </c>
      <c r="AM439" s="14"/>
      <c r="AN439" s="14" t="s">
        <v>183</v>
      </c>
      <c r="AO439" s="14" t="str">
        <f t="shared" si="601"/>
        <v>0055-CPC-GA1-4.3.0.00.CPC-ATH2.LL-0001</v>
      </c>
      <c r="AP439" s="14" t="str">
        <f t="shared" si="602"/>
        <v>0055-CPC-GA1-4.3.0.00.CPC-ATH2-LL-0001_A1_ER</v>
      </c>
      <c r="AQ439" s="21" t="s">
        <v>71</v>
      </c>
      <c r="AR439" s="21" t="s">
        <v>70</v>
      </c>
      <c r="AS439" s="21"/>
      <c r="AT439" s="21"/>
      <c r="AU439" s="21"/>
      <c r="AV439" s="21"/>
      <c r="AW439" s="21" t="s">
        <v>486</v>
      </c>
      <c r="AX439" s="21" t="s">
        <v>467</v>
      </c>
      <c r="AY439" s="14"/>
      <c r="AZ439" s="14" t="s">
        <v>798</v>
      </c>
      <c r="BA439" s="14" t="s">
        <v>600</v>
      </c>
      <c r="BB439" s="14" t="str">
        <f t="shared" si="454"/>
        <v>A1</v>
      </c>
      <c r="BC439" s="14" t="str">
        <f t="shared" si="603"/>
        <v>IFR</v>
      </c>
      <c r="BD439" s="14" t="str">
        <f t="shared" si="604"/>
        <v>A1</v>
      </c>
      <c r="BE439" s="14"/>
      <c r="BF439" s="14"/>
      <c r="BG439" s="20"/>
      <c r="BH439" s="14"/>
      <c r="BI439" s="14"/>
      <c r="BJ439" s="336">
        <v>44088</v>
      </c>
      <c r="BK439" s="336">
        <f t="shared" ca="1" si="605"/>
        <v>44008</v>
      </c>
      <c r="BL439" s="41">
        <v>44008</v>
      </c>
      <c r="BM439" s="14" t="s">
        <v>794</v>
      </c>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336">
        <f t="shared" si="606"/>
        <v>44116</v>
      </c>
      <c r="CR439" s="336">
        <f t="shared" ca="1" si="607"/>
        <v>44036</v>
      </c>
      <c r="CS439" s="336" t="s">
        <v>906</v>
      </c>
      <c r="CT439" s="325" t="s">
        <v>905</v>
      </c>
      <c r="CU439" s="143">
        <v>1</v>
      </c>
      <c r="CV439" s="41">
        <f t="shared" si="608"/>
        <v>44130</v>
      </c>
      <c r="CW439" s="41">
        <f t="shared" ca="1" si="609"/>
        <v>44050</v>
      </c>
      <c r="CX439" s="41"/>
      <c r="CY439" s="14"/>
      <c r="CZ439" s="41" t="str">
        <f t="shared" si="610"/>
        <v>-</v>
      </c>
      <c r="DA439" s="41" t="str">
        <f t="shared" si="611"/>
        <v>-</v>
      </c>
      <c r="DB439" s="41"/>
      <c r="DC439" s="14"/>
      <c r="DD439" s="143"/>
      <c r="DE439" s="41" t="str">
        <f t="shared" si="612"/>
        <v>-</v>
      </c>
      <c r="DF439" s="41" t="str">
        <f t="shared" si="613"/>
        <v>-</v>
      </c>
      <c r="DG439" s="41"/>
      <c r="DH439" s="14"/>
      <c r="DI439" s="41" t="str">
        <f t="shared" si="614"/>
        <v>-</v>
      </c>
      <c r="DJ439" s="41" t="str">
        <f t="shared" si="615"/>
        <v>-</v>
      </c>
      <c r="DK439" s="14"/>
      <c r="DL439" s="14"/>
      <c r="DM439" s="143"/>
      <c r="DN439" s="41" t="str">
        <f t="shared" si="616"/>
        <v>-</v>
      </c>
      <c r="DO439" s="41" t="str">
        <f t="shared" si="617"/>
        <v>-</v>
      </c>
      <c r="DP439" s="41"/>
      <c r="DQ439" s="14"/>
      <c r="DR439" s="41" t="str">
        <f t="shared" si="618"/>
        <v>-</v>
      </c>
      <c r="DS439" s="41" t="str">
        <f t="shared" si="619"/>
        <v>-</v>
      </c>
      <c r="DT439" s="14"/>
      <c r="DU439" s="14"/>
      <c r="DV439" s="205"/>
      <c r="DW439" s="41" t="str">
        <f t="shared" si="620"/>
        <v>-</v>
      </c>
      <c r="DX439" s="41" t="str">
        <f t="shared" si="621"/>
        <v>-</v>
      </c>
      <c r="DY439" s="41"/>
      <c r="DZ439" s="14"/>
      <c r="EA439" s="41" t="str">
        <f t="shared" si="622"/>
        <v>-</v>
      </c>
      <c r="EB439" s="41" t="str">
        <f t="shared" si="623"/>
        <v>-</v>
      </c>
      <c r="EC439" s="14"/>
      <c r="ED439" s="14"/>
      <c r="EE439" s="205"/>
      <c r="EF439" s="41" t="str">
        <f t="shared" si="624"/>
        <v>-</v>
      </c>
      <c r="EG439" s="41" t="str">
        <f t="shared" si="625"/>
        <v>-</v>
      </c>
      <c r="EH439" s="41"/>
      <c r="EI439" s="14"/>
      <c r="EJ439" s="41" t="str">
        <f t="shared" si="626"/>
        <v>-</v>
      </c>
      <c r="EK439" s="41" t="str">
        <f t="shared" si="627"/>
        <v>-</v>
      </c>
      <c r="EL439" s="14"/>
      <c r="EM439" s="14"/>
      <c r="EN439" s="205"/>
      <c r="EO439" s="41" t="str">
        <f t="shared" si="628"/>
        <v>-</v>
      </c>
      <c r="EP439" s="41" t="str">
        <f t="shared" si="629"/>
        <v>-</v>
      </c>
      <c r="EQ439" s="41"/>
      <c r="ER439" s="14"/>
      <c r="ES439" s="41" t="str">
        <f t="shared" si="630"/>
        <v>-</v>
      </c>
      <c r="ET439" s="41" t="str">
        <f t="shared" si="631"/>
        <v>-</v>
      </c>
      <c r="EU439" s="14"/>
      <c r="EV439" s="14"/>
      <c r="EW439" s="205"/>
      <c r="EX439" s="41" t="str">
        <f t="shared" si="632"/>
        <v>-</v>
      </c>
      <c r="EY439" s="41" t="str">
        <f t="shared" si="633"/>
        <v>-</v>
      </c>
      <c r="EZ439" s="41"/>
      <c r="FA439" s="14"/>
      <c r="FB439" s="41" t="str">
        <f t="shared" si="634"/>
        <v>-</v>
      </c>
      <c r="FC439" s="41" t="str">
        <f t="shared" si="635"/>
        <v>-</v>
      </c>
      <c r="FD439" s="14"/>
      <c r="FE439" s="14"/>
      <c r="FF439" s="295"/>
      <c r="FG439" s="41">
        <v>43459</v>
      </c>
      <c r="FH439" s="41" t="e">
        <f t="shared" ca="1" si="598"/>
        <v>#VALUE!</v>
      </c>
      <c r="FI439" s="41"/>
      <c r="FJ439" s="14"/>
      <c r="FK439" s="41" t="str">
        <f t="shared" si="636"/>
        <v>-</v>
      </c>
      <c r="FL439" s="41" t="str">
        <f t="shared" si="637"/>
        <v>-</v>
      </c>
      <c r="FM439" s="14"/>
      <c r="FN439" s="14"/>
      <c r="FO439" s="143"/>
      <c r="FP439" s="41">
        <v>43459</v>
      </c>
      <c r="FQ439" s="41" t="str">
        <f t="shared" si="599"/>
        <v>-</v>
      </c>
      <c r="FR439" s="41"/>
      <c r="FS439" s="14"/>
      <c r="FT439" s="41" t="str">
        <f t="shared" si="638"/>
        <v>-</v>
      </c>
      <c r="FU439" s="41" t="str">
        <f t="shared" si="639"/>
        <v>-</v>
      </c>
      <c r="FV439" s="14"/>
      <c r="FW439" s="14"/>
      <c r="FX439" s="205"/>
      <c r="FY439" s="41">
        <v>43459</v>
      </c>
      <c r="FZ439" s="41" t="str">
        <f t="shared" si="600"/>
        <v>-</v>
      </c>
      <c r="GA439" s="41"/>
      <c r="GB439" s="14"/>
      <c r="GC439" s="41" t="str">
        <f t="shared" si="640"/>
        <v>-</v>
      </c>
      <c r="GD439" s="41" t="str">
        <f t="shared" si="641"/>
        <v>-</v>
      </c>
      <c r="GE439" s="14"/>
      <c r="GF439" s="14"/>
      <c r="GG439" s="205"/>
      <c r="GH439" s="41"/>
      <c r="GI439" s="41"/>
      <c r="GJ439" s="41"/>
      <c r="GK439" s="14"/>
      <c r="GL439" s="41" t="str">
        <f t="shared" si="642"/>
        <v>-</v>
      </c>
      <c r="GM439" s="41" t="str">
        <f t="shared" si="643"/>
        <v>-</v>
      </c>
      <c r="GN439" s="14"/>
      <c r="GO439" s="14"/>
      <c r="GP439" s="228"/>
      <c r="GQ439" s="295"/>
      <c r="GR439" s="295"/>
      <c r="GS439" s="295"/>
      <c r="GT439" s="295"/>
      <c r="GU439" s="295"/>
      <c r="GV439" s="295"/>
      <c r="GW439" s="295"/>
      <c r="GX439" s="295"/>
      <c r="GY439" s="295"/>
      <c r="GZ439" s="147"/>
      <c r="HA439" s="143">
        <f t="shared" ca="1" si="543"/>
        <v>1</v>
      </c>
      <c r="HB439" s="44">
        <f t="shared" ca="1" si="544"/>
        <v>1.3819095477386936E-3</v>
      </c>
      <c r="HC439" s="44">
        <f t="shared" ca="1" si="545"/>
        <v>2.5125628140703518E-3</v>
      </c>
      <c r="HD439" s="44"/>
      <c r="HE439" s="44"/>
      <c r="HF439" s="44">
        <f t="shared" ca="1" si="546"/>
        <v>4.1666666666666675E-3</v>
      </c>
      <c r="HG439" s="44">
        <f t="shared" ca="1" si="547"/>
        <v>7.575757575757576E-3</v>
      </c>
      <c r="HH439" s="261"/>
      <c r="HI439" s="14" t="str">
        <f t="shared" si="548"/>
        <v>GA</v>
      </c>
      <c r="HJ439" s="41">
        <f t="shared" si="549"/>
        <v>44008</v>
      </c>
      <c r="HK439" s="267" t="str">
        <f t="shared" si="550"/>
        <v>A1</v>
      </c>
      <c r="HL439" s="268" t="str">
        <f t="shared" si="551"/>
        <v>0055-P2-GA1-CPC-TRM-00486</v>
      </c>
      <c r="HM439" s="320">
        <v>1</v>
      </c>
      <c r="HN439"/>
      <c r="HO439" s="351">
        <f t="shared" si="391"/>
        <v>1</v>
      </c>
      <c r="HP439" s="351" t="str">
        <f t="shared" si="392"/>
        <v>не выгружено 00</v>
      </c>
      <c r="HQ439" s="351" t="str">
        <f t="shared" si="393"/>
        <v>выгружено A1</v>
      </c>
      <c r="HR439" s="351">
        <f t="shared" si="394"/>
        <v>1</v>
      </c>
      <c r="HS439" s="351" t="b">
        <f t="shared" si="395"/>
        <v>0</v>
      </c>
      <c r="HT439" s="351" t="str">
        <f t="shared" si="396"/>
        <v>Выпустить в 00</v>
      </c>
      <c r="HU439" s="351" t="str">
        <f t="shared" si="397"/>
        <v>0055-P2-CPC-GA1-TRM-00409</v>
      </c>
      <c r="HV439" s="351">
        <f t="shared" si="398"/>
        <v>44008</v>
      </c>
      <c r="HW439" s="351" t="str">
        <f t="shared" si="399"/>
        <v>0055-P2-CPC-GA1-TRM-00409</v>
      </c>
      <c r="HX439" s="351" t="str">
        <f t="shared" si="400"/>
        <v xml:space="preserve">21.07.2020
</v>
      </c>
      <c r="HY439" s="364"/>
      <c r="HZ439" s="361" t="str">
        <f t="shared" si="401"/>
        <v>выгружено</v>
      </c>
      <c r="IA439" s="361" t="str">
        <f t="shared" si="402"/>
        <v>A1</v>
      </c>
      <c r="IB439" s="361">
        <f t="shared" si="403"/>
        <v>1</v>
      </c>
      <c r="IC439" s="361">
        <f t="shared" si="404"/>
        <v>1</v>
      </c>
      <c r="ID439" s="351" t="str">
        <f t="shared" si="405"/>
        <v>1</v>
      </c>
      <c r="IE439" s="351" t="s">
        <v>894</v>
      </c>
      <c r="IF439" s="356">
        <v>1</v>
      </c>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row>
    <row r="440" spans="1:287" s="1" customFormat="1" ht="23.45" customHeight="1">
      <c r="A440" s="15"/>
      <c r="B440" s="31" t="s">
        <v>164</v>
      </c>
      <c r="C440" s="31" t="s">
        <v>165</v>
      </c>
      <c r="D440" s="14"/>
      <c r="E440" s="14"/>
      <c r="F440" s="14"/>
      <c r="G440" s="14"/>
      <c r="H440" s="14" t="s">
        <v>723</v>
      </c>
      <c r="I440" s="14" t="s">
        <v>724</v>
      </c>
      <c r="J440" s="14"/>
      <c r="K440" s="14"/>
      <c r="L440" s="14"/>
      <c r="M440" s="14"/>
      <c r="N440" s="14"/>
      <c r="O440" s="14"/>
      <c r="P440" s="14"/>
      <c r="Q440" s="14"/>
      <c r="R440" s="14" t="s">
        <v>210</v>
      </c>
      <c r="S440" s="14" t="s">
        <v>401</v>
      </c>
      <c r="T440" s="14" t="s">
        <v>400</v>
      </c>
      <c r="U440" s="14" t="s">
        <v>166</v>
      </c>
      <c r="V440" s="14"/>
      <c r="W440" s="31"/>
      <c r="X440" s="31"/>
      <c r="Y440" s="31"/>
      <c r="Z440" s="31"/>
      <c r="AA440" s="31"/>
      <c r="AB440" s="31"/>
      <c r="AC440" s="31"/>
      <c r="AD440" s="14"/>
      <c r="AE440" s="31">
        <v>3</v>
      </c>
      <c r="AF440" s="31">
        <v>0</v>
      </c>
      <c r="AG440" s="31" t="s">
        <v>173</v>
      </c>
      <c r="AH440" s="31" t="s">
        <v>164</v>
      </c>
      <c r="AI440" s="31" t="s">
        <v>194</v>
      </c>
      <c r="AJ440" s="14"/>
      <c r="AK440" s="14"/>
      <c r="AL440" s="14" t="s">
        <v>129</v>
      </c>
      <c r="AM440" s="14"/>
      <c r="AN440" s="14" t="s">
        <v>183</v>
      </c>
      <c r="AO440" s="14" t="str">
        <f t="shared" si="601"/>
        <v>0055-CPC-GA1-4.3.0.00.CPC-PS.LL-0001</v>
      </c>
      <c r="AP440" s="14" t="str">
        <f t="shared" si="602"/>
        <v>0055-CPC-GA1-4.3.0.00.CPC-PS-LL-0001_A1_ER</v>
      </c>
      <c r="AQ440" s="21" t="s">
        <v>71</v>
      </c>
      <c r="AR440" s="21" t="s">
        <v>70</v>
      </c>
      <c r="AS440" s="21"/>
      <c r="AT440" s="21"/>
      <c r="AU440" s="21"/>
      <c r="AV440" s="21"/>
      <c r="AW440" s="21" t="s">
        <v>490</v>
      </c>
      <c r="AX440" s="21" t="s">
        <v>471</v>
      </c>
      <c r="AY440" s="14"/>
      <c r="AZ440" s="14" t="s">
        <v>798</v>
      </c>
      <c r="BA440" s="14" t="s">
        <v>600</v>
      </c>
      <c r="BB440" s="14" t="str">
        <f t="shared" si="454"/>
        <v>A1</v>
      </c>
      <c r="BC440" s="14" t="str">
        <f t="shared" si="603"/>
        <v>IFR</v>
      </c>
      <c r="BD440" s="14" t="str">
        <f t="shared" si="604"/>
        <v>A1</v>
      </c>
      <c r="BE440" s="14"/>
      <c r="BF440" s="14"/>
      <c r="BG440" s="20"/>
      <c r="BH440" s="14"/>
      <c r="BI440" s="14"/>
      <c r="BJ440" s="336">
        <v>44088</v>
      </c>
      <c r="BK440" s="336">
        <f t="shared" ca="1" si="605"/>
        <v>44008</v>
      </c>
      <c r="BL440" s="41">
        <v>44008</v>
      </c>
      <c r="BM440" s="14" t="s">
        <v>793</v>
      </c>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336">
        <f t="shared" si="606"/>
        <v>44116</v>
      </c>
      <c r="CR440" s="336">
        <f t="shared" ca="1" si="607"/>
        <v>44036</v>
      </c>
      <c r="CS440" s="336" t="s">
        <v>906</v>
      </c>
      <c r="CT440" s="325" t="s">
        <v>905</v>
      </c>
      <c r="CU440" s="143">
        <v>1</v>
      </c>
      <c r="CV440" s="41">
        <f t="shared" si="608"/>
        <v>44130</v>
      </c>
      <c r="CW440" s="41">
        <f t="shared" ca="1" si="609"/>
        <v>44050</v>
      </c>
      <c r="CX440" s="41"/>
      <c r="CY440" s="14"/>
      <c r="CZ440" s="41" t="str">
        <f t="shared" si="610"/>
        <v>-</v>
      </c>
      <c r="DA440" s="41" t="str">
        <f t="shared" si="611"/>
        <v>-</v>
      </c>
      <c r="DB440" s="41"/>
      <c r="DC440" s="14"/>
      <c r="DD440" s="143"/>
      <c r="DE440" s="41" t="str">
        <f t="shared" si="612"/>
        <v>-</v>
      </c>
      <c r="DF440" s="41" t="str">
        <f t="shared" si="613"/>
        <v>-</v>
      </c>
      <c r="DG440" s="41"/>
      <c r="DH440" s="14"/>
      <c r="DI440" s="41" t="str">
        <f t="shared" si="614"/>
        <v>-</v>
      </c>
      <c r="DJ440" s="41" t="str">
        <f t="shared" si="615"/>
        <v>-</v>
      </c>
      <c r="DK440" s="14"/>
      <c r="DL440" s="14"/>
      <c r="DM440" s="143"/>
      <c r="DN440" s="41" t="str">
        <f t="shared" si="616"/>
        <v>-</v>
      </c>
      <c r="DO440" s="41" t="str">
        <f t="shared" si="617"/>
        <v>-</v>
      </c>
      <c r="DP440" s="41"/>
      <c r="DQ440" s="14"/>
      <c r="DR440" s="41" t="str">
        <f t="shared" si="618"/>
        <v>-</v>
      </c>
      <c r="DS440" s="41" t="str">
        <f t="shared" si="619"/>
        <v>-</v>
      </c>
      <c r="DT440" s="14"/>
      <c r="DU440" s="14"/>
      <c r="DV440" s="205"/>
      <c r="DW440" s="41" t="str">
        <f t="shared" si="620"/>
        <v>-</v>
      </c>
      <c r="DX440" s="41" t="str">
        <f t="shared" si="621"/>
        <v>-</v>
      </c>
      <c r="DY440" s="41"/>
      <c r="DZ440" s="14"/>
      <c r="EA440" s="41" t="str">
        <f t="shared" si="622"/>
        <v>-</v>
      </c>
      <c r="EB440" s="41" t="str">
        <f t="shared" si="623"/>
        <v>-</v>
      </c>
      <c r="EC440" s="14"/>
      <c r="ED440" s="14"/>
      <c r="EE440" s="205"/>
      <c r="EF440" s="41" t="str">
        <f t="shared" si="624"/>
        <v>-</v>
      </c>
      <c r="EG440" s="41" t="str">
        <f t="shared" si="625"/>
        <v>-</v>
      </c>
      <c r="EH440" s="41"/>
      <c r="EI440" s="14"/>
      <c r="EJ440" s="41" t="str">
        <f t="shared" si="626"/>
        <v>-</v>
      </c>
      <c r="EK440" s="41" t="str">
        <f t="shared" si="627"/>
        <v>-</v>
      </c>
      <c r="EL440" s="14"/>
      <c r="EM440" s="14"/>
      <c r="EN440" s="205"/>
      <c r="EO440" s="41" t="str">
        <f t="shared" si="628"/>
        <v>-</v>
      </c>
      <c r="EP440" s="41" t="str">
        <f t="shared" si="629"/>
        <v>-</v>
      </c>
      <c r="EQ440" s="41"/>
      <c r="ER440" s="14"/>
      <c r="ES440" s="41" t="str">
        <f t="shared" si="630"/>
        <v>-</v>
      </c>
      <c r="ET440" s="41" t="str">
        <f t="shared" si="631"/>
        <v>-</v>
      </c>
      <c r="EU440" s="14"/>
      <c r="EV440" s="14"/>
      <c r="EW440" s="205"/>
      <c r="EX440" s="41" t="str">
        <f t="shared" si="632"/>
        <v>-</v>
      </c>
      <c r="EY440" s="41" t="str">
        <f t="shared" si="633"/>
        <v>-</v>
      </c>
      <c r="EZ440" s="41"/>
      <c r="FA440" s="14"/>
      <c r="FB440" s="41" t="str">
        <f t="shared" si="634"/>
        <v>-</v>
      </c>
      <c r="FC440" s="41" t="str">
        <f t="shared" si="635"/>
        <v>-</v>
      </c>
      <c r="FD440" s="14"/>
      <c r="FE440" s="14"/>
      <c r="FF440" s="295"/>
      <c r="FG440" s="41">
        <v>43459</v>
      </c>
      <c r="FH440" s="41" t="e">
        <f t="shared" ca="1" si="598"/>
        <v>#VALUE!</v>
      </c>
      <c r="FI440" s="41"/>
      <c r="FJ440" s="14"/>
      <c r="FK440" s="41" t="str">
        <f t="shared" si="636"/>
        <v>-</v>
      </c>
      <c r="FL440" s="41" t="str">
        <f t="shared" si="637"/>
        <v>-</v>
      </c>
      <c r="FM440" s="14"/>
      <c r="FN440" s="14"/>
      <c r="FO440" s="143"/>
      <c r="FP440" s="41">
        <v>43459</v>
      </c>
      <c r="FQ440" s="41" t="str">
        <f t="shared" si="599"/>
        <v>-</v>
      </c>
      <c r="FR440" s="41"/>
      <c r="FS440" s="14"/>
      <c r="FT440" s="41" t="str">
        <f t="shared" si="638"/>
        <v>-</v>
      </c>
      <c r="FU440" s="41" t="str">
        <f t="shared" si="639"/>
        <v>-</v>
      </c>
      <c r="FV440" s="14"/>
      <c r="FW440" s="14"/>
      <c r="FX440" s="205"/>
      <c r="FY440" s="41">
        <v>43459</v>
      </c>
      <c r="FZ440" s="41" t="str">
        <f t="shared" si="600"/>
        <v>-</v>
      </c>
      <c r="GA440" s="41"/>
      <c r="GB440" s="14"/>
      <c r="GC440" s="41" t="str">
        <f t="shared" si="640"/>
        <v>-</v>
      </c>
      <c r="GD440" s="41" t="str">
        <f t="shared" si="641"/>
        <v>-</v>
      </c>
      <c r="GE440" s="14"/>
      <c r="GF440" s="14"/>
      <c r="GG440" s="205"/>
      <c r="GH440" s="41"/>
      <c r="GI440" s="41"/>
      <c r="GJ440" s="41"/>
      <c r="GK440" s="14"/>
      <c r="GL440" s="41" t="str">
        <f t="shared" si="642"/>
        <v>-</v>
      </c>
      <c r="GM440" s="41" t="str">
        <f t="shared" si="643"/>
        <v>-</v>
      </c>
      <c r="GN440" s="14"/>
      <c r="GO440" s="14"/>
      <c r="GP440" s="228"/>
      <c r="GQ440" s="295"/>
      <c r="GR440" s="295"/>
      <c r="GS440" s="295"/>
      <c r="GT440" s="295"/>
      <c r="GU440" s="295"/>
      <c r="GV440" s="295"/>
      <c r="GW440" s="295"/>
      <c r="GX440" s="295"/>
      <c r="GY440" s="295"/>
      <c r="GZ440" s="147"/>
      <c r="HA440" s="143">
        <f t="shared" ca="1" si="543"/>
        <v>1</v>
      </c>
      <c r="HB440" s="44">
        <f t="shared" ca="1" si="544"/>
        <v>1.3819095477386936E-3</v>
      </c>
      <c r="HC440" s="44">
        <f t="shared" ca="1" si="545"/>
        <v>2.5125628140703518E-3</v>
      </c>
      <c r="HD440" s="44"/>
      <c r="HE440" s="44"/>
      <c r="HF440" s="44">
        <f t="shared" ca="1" si="546"/>
        <v>4.1666666666666675E-3</v>
      </c>
      <c r="HG440" s="44">
        <f t="shared" ca="1" si="547"/>
        <v>7.575757575757576E-3</v>
      </c>
      <c r="HH440" s="261"/>
      <c r="HI440" s="14" t="str">
        <f t="shared" si="548"/>
        <v>GA</v>
      </c>
      <c r="HJ440" s="41">
        <f t="shared" si="549"/>
        <v>44008</v>
      </c>
      <c r="HK440" s="267" t="str">
        <f t="shared" si="550"/>
        <v>A1</v>
      </c>
      <c r="HL440" s="268" t="str">
        <f t="shared" si="551"/>
        <v>0055-P2-GA1-CPC-TRM-00485</v>
      </c>
      <c r="HM440" s="320">
        <v>1</v>
      </c>
      <c r="HN440"/>
      <c r="HO440" s="351">
        <f t="shared" si="391"/>
        <v>1</v>
      </c>
      <c r="HP440" s="351" t="str">
        <f t="shared" si="392"/>
        <v>не выгружено 00</v>
      </c>
      <c r="HQ440" s="351" t="str">
        <f t="shared" si="393"/>
        <v>выгружено A1</v>
      </c>
      <c r="HR440" s="351">
        <f t="shared" si="394"/>
        <v>1</v>
      </c>
      <c r="HS440" s="351" t="b">
        <f t="shared" si="395"/>
        <v>0</v>
      </c>
      <c r="HT440" s="351" t="str">
        <f t="shared" si="396"/>
        <v>Выпустить в 00</v>
      </c>
      <c r="HU440" s="351" t="str">
        <f t="shared" si="397"/>
        <v>0055-P2-CPC-GA1-TRM-00409</v>
      </c>
      <c r="HV440" s="351">
        <f t="shared" si="398"/>
        <v>44008</v>
      </c>
      <c r="HW440" s="351" t="str">
        <f t="shared" si="399"/>
        <v>0055-P2-CPC-GA1-TRM-00409</v>
      </c>
      <c r="HX440" s="351" t="str">
        <f t="shared" si="400"/>
        <v xml:space="preserve">21.07.2020
</v>
      </c>
      <c r="HY440" s="364"/>
      <c r="HZ440" s="361" t="str">
        <f t="shared" si="401"/>
        <v>выгружено</v>
      </c>
      <c r="IA440" s="361" t="str">
        <f t="shared" si="402"/>
        <v>A1</v>
      </c>
      <c r="IB440" s="361">
        <f t="shared" si="403"/>
        <v>1</v>
      </c>
      <c r="IC440" s="361">
        <f t="shared" si="404"/>
        <v>1</v>
      </c>
      <c r="ID440" s="351" t="str">
        <f t="shared" si="405"/>
        <v>1</v>
      </c>
      <c r="IE440" s="351" t="s">
        <v>894</v>
      </c>
      <c r="IF440" s="356">
        <v>1</v>
      </c>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row>
    <row r="441" spans="1:287" s="1" customFormat="1" ht="27.6" customHeight="1">
      <c r="A441" s="15"/>
      <c r="B441" s="31" t="s">
        <v>164</v>
      </c>
      <c r="C441" s="31" t="s">
        <v>165</v>
      </c>
      <c r="D441" s="14"/>
      <c r="E441" s="14"/>
      <c r="F441" s="14"/>
      <c r="G441" s="14"/>
      <c r="H441" s="14" t="s">
        <v>723</v>
      </c>
      <c r="I441" s="14" t="s">
        <v>724</v>
      </c>
      <c r="J441" s="14"/>
      <c r="K441" s="14"/>
      <c r="L441" s="14"/>
      <c r="M441" s="14"/>
      <c r="N441" s="14"/>
      <c r="O441" s="14"/>
      <c r="P441" s="14"/>
      <c r="Q441" s="14"/>
      <c r="R441" s="14" t="s">
        <v>211</v>
      </c>
      <c r="S441" s="14" t="s">
        <v>394</v>
      </c>
      <c r="T441" s="14" t="s">
        <v>407</v>
      </c>
      <c r="U441" s="14" t="s">
        <v>166</v>
      </c>
      <c r="V441" s="14"/>
      <c r="W441" s="31"/>
      <c r="X441" s="31"/>
      <c r="Y441" s="31"/>
      <c r="Z441" s="31"/>
      <c r="AA441" s="31"/>
      <c r="AB441" s="31"/>
      <c r="AC441" s="31"/>
      <c r="AD441" s="14"/>
      <c r="AE441" s="31">
        <v>3</v>
      </c>
      <c r="AF441" s="31">
        <v>0</v>
      </c>
      <c r="AG441" s="31" t="s">
        <v>173</v>
      </c>
      <c r="AH441" s="31" t="s">
        <v>164</v>
      </c>
      <c r="AI441" s="31" t="s">
        <v>194</v>
      </c>
      <c r="AJ441" s="14"/>
      <c r="AK441" s="14"/>
      <c r="AL441" s="14" t="s">
        <v>130</v>
      </c>
      <c r="AM441" s="14"/>
      <c r="AN441" s="14" t="s">
        <v>183</v>
      </c>
      <c r="AO441" s="14" t="str">
        <f t="shared" si="601"/>
        <v>0055-CPC-GA1-4.3.0.00.CPC-ASK1.LL-0001</v>
      </c>
      <c r="AP441" s="14" t="str">
        <f t="shared" si="602"/>
        <v>0055-CPC-GA1-4.3.0.00.CPC-ASK1-LL-0001_A1_ER</v>
      </c>
      <c r="AQ441" s="21" t="s">
        <v>71</v>
      </c>
      <c r="AR441" s="21" t="s">
        <v>70</v>
      </c>
      <c r="AS441" s="21"/>
      <c r="AT441" s="21"/>
      <c r="AU441" s="21"/>
      <c r="AV441" s="21"/>
      <c r="AW441" s="21" t="s">
        <v>494</v>
      </c>
      <c r="AX441" s="21" t="s">
        <v>475</v>
      </c>
      <c r="AY441" s="14"/>
      <c r="AZ441" s="14" t="s">
        <v>798</v>
      </c>
      <c r="BA441" s="14" t="s">
        <v>600</v>
      </c>
      <c r="BB441" s="14" t="str">
        <f t="shared" si="454"/>
        <v>A1</v>
      </c>
      <c r="BC441" s="14" t="str">
        <f t="shared" si="603"/>
        <v>IFR</v>
      </c>
      <c r="BD441" s="14" t="str">
        <f t="shared" si="604"/>
        <v>A1</v>
      </c>
      <c r="BE441" s="14"/>
      <c r="BF441" s="14"/>
      <c r="BG441" s="20"/>
      <c r="BH441" s="14"/>
      <c r="BI441" s="14"/>
      <c r="BJ441" s="336">
        <v>44088</v>
      </c>
      <c r="BK441" s="336">
        <f t="shared" ca="1" si="605"/>
        <v>44008</v>
      </c>
      <c r="BL441" s="41">
        <v>44008</v>
      </c>
      <c r="BM441" s="14" t="s">
        <v>795</v>
      </c>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336">
        <f t="shared" si="606"/>
        <v>44116</v>
      </c>
      <c r="CR441" s="336">
        <f t="shared" ca="1" si="607"/>
        <v>44036</v>
      </c>
      <c r="CS441" s="336"/>
      <c r="CT441" s="325"/>
      <c r="CU441" s="143"/>
      <c r="CV441" s="41">
        <f t="shared" si="608"/>
        <v>44130</v>
      </c>
      <c r="CW441" s="41" t="str">
        <f t="shared" si="609"/>
        <v>-</v>
      </c>
      <c r="CX441" s="41"/>
      <c r="CY441" s="14"/>
      <c r="CZ441" s="41" t="str">
        <f t="shared" si="610"/>
        <v>-</v>
      </c>
      <c r="DA441" s="41" t="str">
        <f t="shared" si="611"/>
        <v>-</v>
      </c>
      <c r="DB441" s="41"/>
      <c r="DC441" s="14"/>
      <c r="DD441" s="143"/>
      <c r="DE441" s="41" t="str">
        <f t="shared" si="612"/>
        <v>-</v>
      </c>
      <c r="DF441" s="41" t="str">
        <f t="shared" si="613"/>
        <v>-</v>
      </c>
      <c r="DG441" s="41"/>
      <c r="DH441" s="14"/>
      <c r="DI441" s="41" t="str">
        <f t="shared" si="614"/>
        <v>-</v>
      </c>
      <c r="DJ441" s="41" t="str">
        <f t="shared" si="615"/>
        <v>-</v>
      </c>
      <c r="DK441" s="14"/>
      <c r="DL441" s="14"/>
      <c r="DM441" s="143"/>
      <c r="DN441" s="41" t="str">
        <f t="shared" si="616"/>
        <v>-</v>
      </c>
      <c r="DO441" s="41" t="str">
        <f t="shared" si="617"/>
        <v>-</v>
      </c>
      <c r="DP441" s="41"/>
      <c r="DQ441" s="14"/>
      <c r="DR441" s="41" t="str">
        <f t="shared" si="618"/>
        <v>-</v>
      </c>
      <c r="DS441" s="41" t="str">
        <f t="shared" si="619"/>
        <v>-</v>
      </c>
      <c r="DT441" s="14"/>
      <c r="DU441" s="14"/>
      <c r="DV441" s="205"/>
      <c r="DW441" s="41" t="str">
        <f t="shared" si="620"/>
        <v>-</v>
      </c>
      <c r="DX441" s="41" t="str">
        <f t="shared" si="621"/>
        <v>-</v>
      </c>
      <c r="DY441" s="41"/>
      <c r="DZ441" s="14"/>
      <c r="EA441" s="41" t="str">
        <f t="shared" si="622"/>
        <v>-</v>
      </c>
      <c r="EB441" s="41" t="str">
        <f t="shared" si="623"/>
        <v>-</v>
      </c>
      <c r="EC441" s="14"/>
      <c r="ED441" s="14"/>
      <c r="EE441" s="205"/>
      <c r="EF441" s="41" t="str">
        <f t="shared" si="624"/>
        <v>-</v>
      </c>
      <c r="EG441" s="41" t="str">
        <f t="shared" si="625"/>
        <v>-</v>
      </c>
      <c r="EH441" s="41"/>
      <c r="EI441" s="14"/>
      <c r="EJ441" s="41" t="str">
        <f t="shared" si="626"/>
        <v>-</v>
      </c>
      <c r="EK441" s="41" t="str">
        <f t="shared" si="627"/>
        <v>-</v>
      </c>
      <c r="EL441" s="14"/>
      <c r="EM441" s="14"/>
      <c r="EN441" s="205"/>
      <c r="EO441" s="41" t="str">
        <f t="shared" si="628"/>
        <v>-</v>
      </c>
      <c r="EP441" s="41" t="str">
        <f t="shared" si="629"/>
        <v>-</v>
      </c>
      <c r="EQ441" s="41"/>
      <c r="ER441" s="14"/>
      <c r="ES441" s="41" t="str">
        <f t="shared" si="630"/>
        <v>-</v>
      </c>
      <c r="ET441" s="41" t="str">
        <f t="shared" si="631"/>
        <v>-</v>
      </c>
      <c r="EU441" s="14"/>
      <c r="EV441" s="14"/>
      <c r="EW441" s="205"/>
      <c r="EX441" s="41" t="str">
        <f t="shared" si="632"/>
        <v>-</v>
      </c>
      <c r="EY441" s="41" t="str">
        <f t="shared" si="633"/>
        <v>-</v>
      </c>
      <c r="EZ441" s="41"/>
      <c r="FA441" s="14"/>
      <c r="FB441" s="41" t="str">
        <f t="shared" si="634"/>
        <v>-</v>
      </c>
      <c r="FC441" s="41" t="str">
        <f t="shared" si="635"/>
        <v>-</v>
      </c>
      <c r="FD441" s="14"/>
      <c r="FE441" s="14"/>
      <c r="FF441" s="295"/>
      <c r="FG441" s="41">
        <v>43459</v>
      </c>
      <c r="FH441" s="41">
        <f t="shared" ca="1" si="598"/>
        <v>43459</v>
      </c>
      <c r="FI441" s="41"/>
      <c r="FJ441" s="14"/>
      <c r="FK441" s="41" t="str">
        <f t="shared" si="636"/>
        <v>-</v>
      </c>
      <c r="FL441" s="41" t="str">
        <f t="shared" si="637"/>
        <v>-</v>
      </c>
      <c r="FM441" s="14"/>
      <c r="FN441" s="14"/>
      <c r="FO441" s="143"/>
      <c r="FP441" s="41">
        <v>43459</v>
      </c>
      <c r="FQ441" s="41" t="str">
        <f t="shared" si="599"/>
        <v>-</v>
      </c>
      <c r="FR441" s="41"/>
      <c r="FS441" s="14"/>
      <c r="FT441" s="41" t="str">
        <f t="shared" si="638"/>
        <v>-</v>
      </c>
      <c r="FU441" s="41" t="str">
        <f t="shared" si="639"/>
        <v>-</v>
      </c>
      <c r="FV441" s="14"/>
      <c r="FW441" s="14"/>
      <c r="FX441" s="205"/>
      <c r="FY441" s="41">
        <v>43459</v>
      </c>
      <c r="FZ441" s="41" t="str">
        <f t="shared" si="600"/>
        <v>-</v>
      </c>
      <c r="GA441" s="41"/>
      <c r="GB441" s="14"/>
      <c r="GC441" s="41" t="str">
        <f t="shared" si="640"/>
        <v>-</v>
      </c>
      <c r="GD441" s="41" t="str">
        <f t="shared" si="641"/>
        <v>-</v>
      </c>
      <c r="GE441" s="14"/>
      <c r="GF441" s="14"/>
      <c r="GG441" s="205"/>
      <c r="GH441" s="41"/>
      <c r="GI441" s="41"/>
      <c r="GJ441" s="41"/>
      <c r="GK441" s="14"/>
      <c r="GL441" s="41" t="str">
        <f t="shared" si="642"/>
        <v>-</v>
      </c>
      <c r="GM441" s="41" t="str">
        <f t="shared" si="643"/>
        <v>-</v>
      </c>
      <c r="GN441" s="14"/>
      <c r="GO441" s="14"/>
      <c r="GP441" s="228"/>
      <c r="GQ441" s="295"/>
      <c r="GR441" s="295"/>
      <c r="GS441" s="295"/>
      <c r="GT441" s="295"/>
      <c r="GU441" s="295"/>
      <c r="GV441" s="295"/>
      <c r="GW441" s="295"/>
      <c r="GX441" s="295"/>
      <c r="GY441" s="295"/>
      <c r="GZ441" s="147"/>
      <c r="HA441" s="143">
        <f t="shared" ca="1" si="543"/>
        <v>1</v>
      </c>
      <c r="HB441" s="44">
        <f t="shared" ca="1" si="544"/>
        <v>1.1306532663316582E-3</v>
      </c>
      <c r="HC441" s="44">
        <f t="shared" ca="1" si="545"/>
        <v>2.5125628140703518E-3</v>
      </c>
      <c r="HD441" s="44"/>
      <c r="HE441" s="44"/>
      <c r="HF441" s="44">
        <f t="shared" ca="1" si="546"/>
        <v>3.4090909090909094E-3</v>
      </c>
      <c r="HG441" s="44">
        <f t="shared" ca="1" si="547"/>
        <v>7.575757575757576E-3</v>
      </c>
      <c r="HH441" s="261"/>
      <c r="HI441" s="14" t="str">
        <f t="shared" si="548"/>
        <v>CPECC</v>
      </c>
      <c r="HJ441" s="41">
        <f t="shared" si="549"/>
        <v>44008</v>
      </c>
      <c r="HK441" s="267" t="str">
        <f t="shared" si="550"/>
        <v>A1</v>
      </c>
      <c r="HL441" s="268" t="str">
        <f t="shared" si="551"/>
        <v>0055-P2-GA1-CPC-TRM-00487</v>
      </c>
      <c r="HM441" s="320">
        <v>1</v>
      </c>
      <c r="HN441"/>
      <c r="HO441" s="351" t="str">
        <f t="shared" si="391"/>
        <v>ожидание A1</v>
      </c>
      <c r="HP441" s="351" t="str">
        <f t="shared" si="392"/>
        <v>не выгружено 00</v>
      </c>
      <c r="HQ441" s="351" t="str">
        <f t="shared" si="393"/>
        <v>выгружено A1</v>
      </c>
      <c r="HR441" s="351" t="str">
        <f t="shared" si="394"/>
        <v>ожидание A1</v>
      </c>
      <c r="HS441" s="351" t="b">
        <f t="shared" si="395"/>
        <v>0</v>
      </c>
      <c r="HT441" s="351" t="str">
        <f t="shared" si="396"/>
        <v>ожидание замечаний</v>
      </c>
      <c r="HU441" s="351" t="str">
        <f t="shared" si="397"/>
        <v>0055-P2-GA1-CPC-TRM-00487</v>
      </c>
      <c r="HV441" s="351">
        <f t="shared" si="398"/>
        <v>44008</v>
      </c>
      <c r="HW441" s="351" t="str">
        <f t="shared" si="399"/>
        <v>ожидание A1</v>
      </c>
      <c r="HX441" s="351" t="str">
        <f t="shared" si="400"/>
        <v>ожидание A1</v>
      </c>
      <c r="HY441" s="364"/>
      <c r="HZ441" s="361" t="str">
        <f t="shared" si="401"/>
        <v>выгружено</v>
      </c>
      <c r="IA441" s="361" t="str">
        <f t="shared" si="402"/>
        <v>A1</v>
      </c>
      <c r="IB441" s="361" t="str">
        <f t="shared" si="403"/>
        <v>ожидание замечаний к ревизии</v>
      </c>
      <c r="IC441" s="361" t="str">
        <f t="shared" si="404"/>
        <v>A1</v>
      </c>
      <c r="ID441" s="351" t="str">
        <f t="shared" si="405"/>
        <v>1</v>
      </c>
      <c r="IE441" s="351" t="s">
        <v>894</v>
      </c>
      <c r="IF441" s="356">
        <v>1</v>
      </c>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row>
    <row r="442" spans="1:287" s="1" customFormat="1" ht="25.15" customHeight="1">
      <c r="A442" s="15"/>
      <c r="B442" s="31" t="s">
        <v>164</v>
      </c>
      <c r="C442" s="31" t="s">
        <v>165</v>
      </c>
      <c r="D442" s="14"/>
      <c r="E442" s="14"/>
      <c r="F442" s="14"/>
      <c r="G442" s="14"/>
      <c r="H442" s="14" t="s">
        <v>723</v>
      </c>
      <c r="I442" s="14" t="s">
        <v>724</v>
      </c>
      <c r="J442" s="14"/>
      <c r="K442" s="14"/>
      <c r="L442" s="14"/>
      <c r="M442" s="14"/>
      <c r="N442" s="14"/>
      <c r="O442" s="14"/>
      <c r="P442" s="14"/>
      <c r="Q442" s="14"/>
      <c r="R442" s="14" t="s">
        <v>213</v>
      </c>
      <c r="S442" s="14" t="s">
        <v>402</v>
      </c>
      <c r="T442" s="14" t="s">
        <v>405</v>
      </c>
      <c r="U442" s="14" t="s">
        <v>166</v>
      </c>
      <c r="V442" s="14"/>
      <c r="W442" s="31"/>
      <c r="X442" s="31"/>
      <c r="Y442" s="31"/>
      <c r="Z442" s="31"/>
      <c r="AA442" s="31"/>
      <c r="AB442" s="31"/>
      <c r="AC442" s="31"/>
      <c r="AD442" s="14"/>
      <c r="AE442" s="31">
        <v>3</v>
      </c>
      <c r="AF442" s="31">
        <v>0</v>
      </c>
      <c r="AG442" s="31" t="s">
        <v>173</v>
      </c>
      <c r="AH442" s="31" t="s">
        <v>164</v>
      </c>
      <c r="AI442" s="31" t="s">
        <v>194</v>
      </c>
      <c r="AJ442" s="14"/>
      <c r="AK442" s="14"/>
      <c r="AL442" s="14" t="s">
        <v>131</v>
      </c>
      <c r="AM442" s="14"/>
      <c r="AN442" s="14" t="s">
        <v>183</v>
      </c>
      <c r="AO442" s="14" t="str">
        <f t="shared" si="601"/>
        <v>0055-CPC-GA1-4.3.0.00.CPC-ASK2.LL-0001</v>
      </c>
      <c r="AP442" s="14" t="str">
        <f t="shared" si="602"/>
        <v>0055-CPC-GA1-4.3.0.00.CPC-ASK2-LL-0001_A1_ER</v>
      </c>
      <c r="AQ442" s="21" t="s">
        <v>71</v>
      </c>
      <c r="AR442" s="21" t="s">
        <v>70</v>
      </c>
      <c r="AS442" s="21"/>
      <c r="AT442" s="21"/>
      <c r="AU442" s="21"/>
      <c r="AV442" s="21"/>
      <c r="AW442" s="21" t="s">
        <v>498</v>
      </c>
      <c r="AX442" s="21" t="s">
        <v>653</v>
      </c>
      <c r="AY442" s="14"/>
      <c r="AZ442" s="14" t="s">
        <v>798</v>
      </c>
      <c r="BA442" s="14" t="s">
        <v>600</v>
      </c>
      <c r="BB442" s="14" t="str">
        <f t="shared" si="454"/>
        <v>A1</v>
      </c>
      <c r="BC442" s="14" t="str">
        <f t="shared" si="603"/>
        <v>IFR</v>
      </c>
      <c r="BD442" s="14" t="str">
        <f t="shared" si="604"/>
        <v>A1</v>
      </c>
      <c r="BE442" s="14"/>
      <c r="BF442" s="14"/>
      <c r="BG442" s="20"/>
      <c r="BH442" s="14"/>
      <c r="BI442" s="14"/>
      <c r="BJ442" s="336">
        <v>44088</v>
      </c>
      <c r="BK442" s="336">
        <f t="shared" ca="1" si="605"/>
        <v>43965</v>
      </c>
      <c r="BL442" s="41">
        <v>43965</v>
      </c>
      <c r="BM442" s="14" t="s">
        <v>792</v>
      </c>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336">
        <f t="shared" si="606"/>
        <v>44116</v>
      </c>
      <c r="CR442" s="336">
        <f t="shared" ca="1" si="607"/>
        <v>43993</v>
      </c>
      <c r="CS442" s="336">
        <v>43991</v>
      </c>
      <c r="CT442" s="325" t="s">
        <v>876</v>
      </c>
      <c r="CU442" s="143">
        <v>1</v>
      </c>
      <c r="CV442" s="41">
        <f t="shared" si="608"/>
        <v>44130</v>
      </c>
      <c r="CW442" s="41">
        <f t="shared" ca="1" si="609"/>
        <v>44007</v>
      </c>
      <c r="CX442" s="41"/>
      <c r="CY442" s="14"/>
      <c r="CZ442" s="41" t="str">
        <f t="shared" si="610"/>
        <v>-</v>
      </c>
      <c r="DA442" s="41" t="str">
        <f t="shared" si="611"/>
        <v>-</v>
      </c>
      <c r="DB442" s="41"/>
      <c r="DC442" s="14"/>
      <c r="DD442" s="143"/>
      <c r="DE442" s="41" t="str">
        <f t="shared" si="612"/>
        <v>-</v>
      </c>
      <c r="DF442" s="41" t="str">
        <f t="shared" si="613"/>
        <v>-</v>
      </c>
      <c r="DG442" s="41"/>
      <c r="DH442" s="14"/>
      <c r="DI442" s="41" t="str">
        <f t="shared" si="614"/>
        <v>-</v>
      </c>
      <c r="DJ442" s="41" t="str">
        <f t="shared" si="615"/>
        <v>-</v>
      </c>
      <c r="DK442" s="14"/>
      <c r="DL442" s="14"/>
      <c r="DM442" s="143"/>
      <c r="DN442" s="41" t="str">
        <f t="shared" si="616"/>
        <v>-</v>
      </c>
      <c r="DO442" s="41" t="str">
        <f t="shared" si="617"/>
        <v>-</v>
      </c>
      <c r="DP442" s="41"/>
      <c r="DQ442" s="14"/>
      <c r="DR442" s="41" t="str">
        <f t="shared" si="618"/>
        <v>-</v>
      </c>
      <c r="DS442" s="41" t="str">
        <f t="shared" si="619"/>
        <v>-</v>
      </c>
      <c r="DT442" s="14"/>
      <c r="DU442" s="14"/>
      <c r="DV442" s="205"/>
      <c r="DW442" s="41" t="str">
        <f t="shared" si="620"/>
        <v>-</v>
      </c>
      <c r="DX442" s="41" t="str">
        <f t="shared" si="621"/>
        <v>-</v>
      </c>
      <c r="DY442" s="41"/>
      <c r="DZ442" s="14"/>
      <c r="EA442" s="41" t="str">
        <f t="shared" si="622"/>
        <v>-</v>
      </c>
      <c r="EB442" s="41" t="str">
        <f t="shared" si="623"/>
        <v>-</v>
      </c>
      <c r="EC442" s="14"/>
      <c r="ED442" s="14"/>
      <c r="EE442" s="205"/>
      <c r="EF442" s="41" t="str">
        <f t="shared" si="624"/>
        <v>-</v>
      </c>
      <c r="EG442" s="41" t="str">
        <f t="shared" si="625"/>
        <v>-</v>
      </c>
      <c r="EH442" s="41"/>
      <c r="EI442" s="14"/>
      <c r="EJ442" s="41" t="str">
        <f t="shared" si="626"/>
        <v>-</v>
      </c>
      <c r="EK442" s="41" t="str">
        <f t="shared" si="627"/>
        <v>-</v>
      </c>
      <c r="EL442" s="14"/>
      <c r="EM442" s="14"/>
      <c r="EN442" s="205"/>
      <c r="EO442" s="41" t="str">
        <f t="shared" si="628"/>
        <v>-</v>
      </c>
      <c r="EP442" s="41" t="str">
        <f t="shared" si="629"/>
        <v>-</v>
      </c>
      <c r="EQ442" s="41"/>
      <c r="ER442" s="14"/>
      <c r="ES442" s="41" t="str">
        <f t="shared" si="630"/>
        <v>-</v>
      </c>
      <c r="ET442" s="41" t="str">
        <f t="shared" si="631"/>
        <v>-</v>
      </c>
      <c r="EU442" s="14"/>
      <c r="EV442" s="14"/>
      <c r="EW442" s="205"/>
      <c r="EX442" s="41" t="str">
        <f t="shared" si="632"/>
        <v>-</v>
      </c>
      <c r="EY442" s="41" t="str">
        <f t="shared" si="633"/>
        <v>-</v>
      </c>
      <c r="EZ442" s="41"/>
      <c r="FA442" s="14"/>
      <c r="FB442" s="41" t="str">
        <f t="shared" si="634"/>
        <v>-</v>
      </c>
      <c r="FC442" s="41" t="str">
        <f t="shared" si="635"/>
        <v>-</v>
      </c>
      <c r="FD442" s="14"/>
      <c r="FE442" s="14"/>
      <c r="FF442" s="295"/>
      <c r="FG442" s="41">
        <v>43459</v>
      </c>
      <c r="FH442" s="41">
        <f t="shared" ca="1" si="598"/>
        <v>44047</v>
      </c>
      <c r="FI442" s="41"/>
      <c r="FJ442" s="14"/>
      <c r="FK442" s="41" t="str">
        <f t="shared" si="636"/>
        <v>-</v>
      </c>
      <c r="FL442" s="41" t="str">
        <f t="shared" si="637"/>
        <v>-</v>
      </c>
      <c r="FM442" s="14"/>
      <c r="FN442" s="14"/>
      <c r="FO442" s="143"/>
      <c r="FP442" s="41">
        <v>43459</v>
      </c>
      <c r="FQ442" s="41" t="str">
        <f t="shared" si="599"/>
        <v>-</v>
      </c>
      <c r="FR442" s="41"/>
      <c r="FS442" s="14"/>
      <c r="FT442" s="41" t="str">
        <f t="shared" si="638"/>
        <v>-</v>
      </c>
      <c r="FU442" s="41" t="str">
        <f t="shared" si="639"/>
        <v>-</v>
      </c>
      <c r="FV442" s="14"/>
      <c r="FW442" s="14"/>
      <c r="FX442" s="205"/>
      <c r="FY442" s="41">
        <v>43459</v>
      </c>
      <c r="FZ442" s="41" t="str">
        <f t="shared" si="600"/>
        <v>-</v>
      </c>
      <c r="GA442" s="41"/>
      <c r="GB442" s="14"/>
      <c r="GC442" s="41" t="str">
        <f t="shared" si="640"/>
        <v>-</v>
      </c>
      <c r="GD442" s="41" t="str">
        <f t="shared" si="641"/>
        <v>-</v>
      </c>
      <c r="GE442" s="14"/>
      <c r="GF442" s="14"/>
      <c r="GG442" s="205"/>
      <c r="GH442" s="41"/>
      <c r="GI442" s="41"/>
      <c r="GJ442" s="41"/>
      <c r="GK442" s="14"/>
      <c r="GL442" s="41" t="str">
        <f t="shared" si="642"/>
        <v>-</v>
      </c>
      <c r="GM442" s="41" t="str">
        <f t="shared" si="643"/>
        <v>-</v>
      </c>
      <c r="GN442" s="14"/>
      <c r="GO442" s="14"/>
      <c r="GP442" s="228"/>
      <c r="GQ442" s="295"/>
      <c r="GR442" s="295"/>
      <c r="GS442" s="295"/>
      <c r="GT442" s="295"/>
      <c r="GU442" s="295"/>
      <c r="GV442" s="295"/>
      <c r="GW442" s="295"/>
      <c r="GX442" s="295"/>
      <c r="GY442" s="295"/>
      <c r="GZ442" s="147"/>
      <c r="HA442" s="143">
        <f t="shared" ca="1" si="543"/>
        <v>1</v>
      </c>
      <c r="HB442" s="44">
        <f t="shared" ca="1" si="544"/>
        <v>1.3819095477386936E-3</v>
      </c>
      <c r="HC442" s="44">
        <f t="shared" ca="1" si="545"/>
        <v>2.5125628140703518E-3</v>
      </c>
      <c r="HD442" s="44"/>
      <c r="HE442" s="44"/>
      <c r="HF442" s="44">
        <f t="shared" ca="1" si="546"/>
        <v>4.1666666666666675E-3</v>
      </c>
      <c r="HG442" s="44">
        <f t="shared" ca="1" si="547"/>
        <v>7.575757575757576E-3</v>
      </c>
      <c r="HH442" s="261"/>
      <c r="HI442" s="14" t="str">
        <f t="shared" si="548"/>
        <v>GA</v>
      </c>
      <c r="HJ442" s="41">
        <f t="shared" si="549"/>
        <v>43965</v>
      </c>
      <c r="HK442" s="267" t="str">
        <f t="shared" si="550"/>
        <v>A1</v>
      </c>
      <c r="HL442" s="268" t="str">
        <f t="shared" si="551"/>
        <v>0055-P2-GA1-CPC-TRM-00480</v>
      </c>
      <c r="HM442" s="320">
        <v>1</v>
      </c>
      <c r="HN442"/>
      <c r="HO442" s="351">
        <f t="shared" si="391"/>
        <v>1</v>
      </c>
      <c r="HP442" s="351" t="str">
        <f t="shared" si="392"/>
        <v>не выгружено 00</v>
      </c>
      <c r="HQ442" s="351" t="str">
        <f t="shared" si="393"/>
        <v>выгружено A1</v>
      </c>
      <c r="HR442" s="351">
        <f t="shared" si="394"/>
        <v>1</v>
      </c>
      <c r="HS442" s="351" t="b">
        <f t="shared" si="395"/>
        <v>0</v>
      </c>
      <c r="HT442" s="351" t="str">
        <f t="shared" si="396"/>
        <v>Выпустить в 00</v>
      </c>
      <c r="HU442" s="351" t="str">
        <f t="shared" si="397"/>
        <v>0055-P2-CPC-GA1-TRM-00378</v>
      </c>
      <c r="HV442" s="351">
        <f t="shared" si="398"/>
        <v>43965</v>
      </c>
      <c r="HW442" s="351" t="str">
        <f t="shared" si="399"/>
        <v>0055-P2-CPC-GA1-TRM-00378</v>
      </c>
      <c r="HX442" s="351">
        <f t="shared" si="400"/>
        <v>43991</v>
      </c>
      <c r="HY442" s="364"/>
      <c r="HZ442" s="361" t="str">
        <f t="shared" si="401"/>
        <v>выгружено</v>
      </c>
      <c r="IA442" s="361" t="str">
        <f t="shared" si="402"/>
        <v>A1</v>
      </c>
      <c r="IB442" s="361">
        <f t="shared" si="403"/>
        <v>1</v>
      </c>
      <c r="IC442" s="361">
        <f t="shared" si="404"/>
        <v>1</v>
      </c>
      <c r="ID442" s="351" t="str">
        <f t="shared" si="405"/>
        <v>1</v>
      </c>
      <c r="IE442" s="351" t="s">
        <v>894</v>
      </c>
      <c r="IF442" s="356">
        <v>1</v>
      </c>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row>
    <row r="443" spans="1:287" s="1" customFormat="1" ht="29.25" customHeight="1">
      <c r="A443" s="15"/>
      <c r="B443" s="31" t="s">
        <v>164</v>
      </c>
      <c r="C443" s="31" t="s">
        <v>165</v>
      </c>
      <c r="D443" s="14"/>
      <c r="E443" s="14"/>
      <c r="F443" s="14"/>
      <c r="G443" s="14"/>
      <c r="H443" s="14" t="s">
        <v>723</v>
      </c>
      <c r="I443" s="14" t="s">
        <v>724</v>
      </c>
      <c r="J443" s="14"/>
      <c r="K443" s="14"/>
      <c r="L443" s="14"/>
      <c r="M443" s="14"/>
      <c r="N443" s="14"/>
      <c r="O443" s="14"/>
      <c r="P443" s="14"/>
      <c r="Q443" s="14"/>
      <c r="R443" s="14" t="s">
        <v>214</v>
      </c>
      <c r="S443" s="14" t="s">
        <v>403</v>
      </c>
      <c r="T443" s="14" t="s">
        <v>404</v>
      </c>
      <c r="U443" s="14" t="s">
        <v>166</v>
      </c>
      <c r="V443" s="14"/>
      <c r="W443" s="31"/>
      <c r="X443" s="31"/>
      <c r="Y443" s="31"/>
      <c r="Z443" s="31"/>
      <c r="AA443" s="31"/>
      <c r="AB443" s="31"/>
      <c r="AC443" s="31"/>
      <c r="AD443" s="14"/>
      <c r="AE443" s="31">
        <v>3</v>
      </c>
      <c r="AF443" s="31">
        <v>0</v>
      </c>
      <c r="AG443" s="31" t="s">
        <v>173</v>
      </c>
      <c r="AH443" s="31" t="s">
        <v>164</v>
      </c>
      <c r="AI443" s="31" t="s">
        <v>194</v>
      </c>
      <c r="AJ443" s="14"/>
      <c r="AK443" s="14"/>
      <c r="AL443" s="14" t="s">
        <v>132</v>
      </c>
      <c r="AM443" s="14"/>
      <c r="AN443" s="14" t="s">
        <v>183</v>
      </c>
      <c r="AO443" s="14" t="str">
        <f t="shared" si="601"/>
        <v>0055-CPC-GA1-4.3.0.00.CPC-ATH4.LL-0001</v>
      </c>
      <c r="AP443" s="14" t="str">
        <f t="shared" si="602"/>
        <v>0055-CPC-GA1-4.3.0.00.CPC-ATH4-LL-0001_00_ER</v>
      </c>
      <c r="AQ443" s="21" t="s">
        <v>71</v>
      </c>
      <c r="AR443" s="21" t="s">
        <v>70</v>
      </c>
      <c r="AS443" s="21"/>
      <c r="AT443" s="21"/>
      <c r="AU443" s="21"/>
      <c r="AV443" s="21"/>
      <c r="AW443" s="21" t="s">
        <v>501</v>
      </c>
      <c r="AX443" s="21" t="s">
        <v>479</v>
      </c>
      <c r="AY443" s="14"/>
      <c r="AZ443" s="14" t="s">
        <v>798</v>
      </c>
      <c r="BA443" s="14" t="s">
        <v>600</v>
      </c>
      <c r="BB443" s="14" t="str">
        <f t="shared" si="454"/>
        <v>00</v>
      </c>
      <c r="BC443" s="14" t="str">
        <f t="shared" si="603"/>
        <v>IFU</v>
      </c>
      <c r="BD443" s="14" t="str">
        <f t="shared" si="604"/>
        <v>00</v>
      </c>
      <c r="BE443" s="14"/>
      <c r="BF443" s="14"/>
      <c r="BG443" s="20"/>
      <c r="BH443" s="14"/>
      <c r="BI443" s="14"/>
      <c r="BJ443" s="336">
        <v>44088</v>
      </c>
      <c r="BK443" s="336">
        <f t="shared" ca="1" si="605"/>
        <v>43875</v>
      </c>
      <c r="BL443" s="41">
        <v>43875</v>
      </c>
      <c r="BM443" s="14" t="s">
        <v>771</v>
      </c>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336">
        <f t="shared" si="606"/>
        <v>44116</v>
      </c>
      <c r="CR443" s="336">
        <f t="shared" ca="1" si="607"/>
        <v>43903</v>
      </c>
      <c r="CS443" s="336">
        <v>43986</v>
      </c>
      <c r="CT443" s="325" t="s">
        <v>901</v>
      </c>
      <c r="CU443" s="143">
        <v>1</v>
      </c>
      <c r="CV443" s="41">
        <f t="shared" si="608"/>
        <v>44130</v>
      </c>
      <c r="CW443" s="41">
        <f t="shared" ca="1" si="609"/>
        <v>43917</v>
      </c>
      <c r="CX443" s="14"/>
      <c r="CY443" s="14"/>
      <c r="CZ443" s="41" t="str">
        <f t="shared" si="610"/>
        <v>-</v>
      </c>
      <c r="DA443" s="41" t="str">
        <f t="shared" si="611"/>
        <v>-</v>
      </c>
      <c r="DB443" s="14"/>
      <c r="DC443" s="14"/>
      <c r="DD443" s="143"/>
      <c r="DE443" s="41" t="str">
        <f t="shared" si="612"/>
        <v>-</v>
      </c>
      <c r="DF443" s="41" t="str">
        <f t="shared" si="613"/>
        <v>-</v>
      </c>
      <c r="DG443" s="14"/>
      <c r="DH443" s="14"/>
      <c r="DI443" s="41" t="str">
        <f t="shared" si="614"/>
        <v>-</v>
      </c>
      <c r="DJ443" s="41" t="str">
        <f t="shared" si="615"/>
        <v>-</v>
      </c>
      <c r="DK443" s="14"/>
      <c r="DL443" s="14"/>
      <c r="DM443" s="143"/>
      <c r="DN443" s="41" t="str">
        <f t="shared" si="616"/>
        <v>-</v>
      </c>
      <c r="DO443" s="41" t="str">
        <f t="shared" si="617"/>
        <v>-</v>
      </c>
      <c r="DP443" s="14"/>
      <c r="DQ443" s="14"/>
      <c r="DR443" s="41" t="str">
        <f t="shared" si="618"/>
        <v>-</v>
      </c>
      <c r="DS443" s="41" t="str">
        <f t="shared" si="619"/>
        <v>-</v>
      </c>
      <c r="DT443" s="14"/>
      <c r="DU443" s="14"/>
      <c r="DV443" s="205"/>
      <c r="DW443" s="41" t="str">
        <f t="shared" si="620"/>
        <v>-</v>
      </c>
      <c r="DX443" s="41" t="str">
        <f t="shared" si="621"/>
        <v>-</v>
      </c>
      <c r="DY443" s="14"/>
      <c r="DZ443" s="14"/>
      <c r="EA443" s="41" t="str">
        <f t="shared" si="622"/>
        <v>-</v>
      </c>
      <c r="EB443" s="41" t="str">
        <f t="shared" si="623"/>
        <v>-</v>
      </c>
      <c r="EC443" s="14"/>
      <c r="ED443" s="14"/>
      <c r="EE443" s="205"/>
      <c r="EF443" s="41" t="str">
        <f t="shared" si="624"/>
        <v>-</v>
      </c>
      <c r="EG443" s="41" t="str">
        <f t="shared" si="625"/>
        <v>-</v>
      </c>
      <c r="EH443" s="14"/>
      <c r="EI443" s="14"/>
      <c r="EJ443" s="41" t="str">
        <f t="shared" si="626"/>
        <v>-</v>
      </c>
      <c r="EK443" s="41" t="str">
        <f t="shared" si="627"/>
        <v>-</v>
      </c>
      <c r="EL443" s="14"/>
      <c r="EM443" s="14"/>
      <c r="EN443" s="205"/>
      <c r="EO443" s="41" t="str">
        <f t="shared" si="628"/>
        <v>-</v>
      </c>
      <c r="EP443" s="41" t="str">
        <f t="shared" si="629"/>
        <v>-</v>
      </c>
      <c r="EQ443" s="14"/>
      <c r="ER443" s="14"/>
      <c r="ES443" s="41" t="str">
        <f t="shared" si="630"/>
        <v>-</v>
      </c>
      <c r="ET443" s="41" t="str">
        <f t="shared" si="631"/>
        <v>-</v>
      </c>
      <c r="EU443" s="14"/>
      <c r="EV443" s="14"/>
      <c r="EW443" s="205"/>
      <c r="EX443" s="41" t="str">
        <f t="shared" si="632"/>
        <v>-</v>
      </c>
      <c r="EY443" s="41" t="str">
        <f t="shared" si="633"/>
        <v>-</v>
      </c>
      <c r="EZ443" s="14"/>
      <c r="FA443" s="14"/>
      <c r="FB443" s="41" t="str">
        <f t="shared" si="634"/>
        <v>-</v>
      </c>
      <c r="FC443" s="41" t="str">
        <f t="shared" si="635"/>
        <v>-</v>
      </c>
      <c r="FD443" s="14"/>
      <c r="FE443" s="14"/>
      <c r="FF443" s="295"/>
      <c r="FG443" s="41">
        <v>43583</v>
      </c>
      <c r="FH443" s="41">
        <f t="shared" ca="1" si="598"/>
        <v>44042</v>
      </c>
      <c r="FI443" s="372">
        <v>44075</v>
      </c>
      <c r="FJ443" s="14" t="s">
        <v>922</v>
      </c>
      <c r="FK443" s="41">
        <f t="shared" si="636"/>
        <v>43595</v>
      </c>
      <c r="FL443" s="41">
        <f t="shared" ca="1" si="637"/>
        <v>44056</v>
      </c>
      <c r="FM443" s="14"/>
      <c r="FN443" s="14"/>
      <c r="FO443" s="143"/>
      <c r="FP443" s="41">
        <v>43583</v>
      </c>
      <c r="FQ443" s="41" t="str">
        <f t="shared" si="599"/>
        <v>-</v>
      </c>
      <c r="FR443" s="14"/>
      <c r="FS443" s="14"/>
      <c r="FT443" s="41" t="str">
        <f t="shared" si="638"/>
        <v>-</v>
      </c>
      <c r="FU443" s="41" t="str">
        <f t="shared" si="639"/>
        <v>-</v>
      </c>
      <c r="FV443" s="14"/>
      <c r="FW443" s="14"/>
      <c r="FX443" s="205"/>
      <c r="FY443" s="41">
        <v>43583</v>
      </c>
      <c r="FZ443" s="41" t="str">
        <f t="shared" si="600"/>
        <v>-</v>
      </c>
      <c r="GA443" s="14"/>
      <c r="GB443" s="14"/>
      <c r="GC443" s="41" t="str">
        <f t="shared" si="640"/>
        <v>-</v>
      </c>
      <c r="GD443" s="41" t="str">
        <f t="shared" si="641"/>
        <v>-</v>
      </c>
      <c r="GE443" s="14"/>
      <c r="GF443" s="14"/>
      <c r="GG443" s="205"/>
      <c r="GH443" s="41"/>
      <c r="GI443" s="41"/>
      <c r="GJ443" s="14"/>
      <c r="GK443" s="14"/>
      <c r="GL443" s="41" t="str">
        <f t="shared" si="642"/>
        <v>-</v>
      </c>
      <c r="GM443" s="41" t="str">
        <f t="shared" si="643"/>
        <v>-</v>
      </c>
      <c r="GN443" s="14"/>
      <c r="GO443" s="14"/>
      <c r="GP443" s="228"/>
      <c r="GQ443" s="295"/>
      <c r="GR443" s="295"/>
      <c r="GS443" s="295"/>
      <c r="GT443" s="295"/>
      <c r="GU443" s="295"/>
      <c r="GV443" s="295"/>
      <c r="GW443" s="295"/>
      <c r="GX443" s="295"/>
      <c r="GY443" s="295"/>
      <c r="GZ443" s="147"/>
      <c r="HA443" s="143">
        <f t="shared" ca="1" si="543"/>
        <v>1</v>
      </c>
      <c r="HB443" s="44">
        <f t="shared" ca="1" si="544"/>
        <v>2.5125628140703518E-3</v>
      </c>
      <c r="HC443" s="44">
        <f t="shared" ca="1" si="545"/>
        <v>2.5125628140703518E-3</v>
      </c>
      <c r="HD443" s="44"/>
      <c r="HE443" s="44"/>
      <c r="HF443" s="44">
        <f t="shared" ca="1" si="546"/>
        <v>7.575757575757576E-3</v>
      </c>
      <c r="HG443" s="44">
        <f t="shared" ca="1" si="547"/>
        <v>7.575757575757576E-3</v>
      </c>
      <c r="HH443" s="261"/>
      <c r="HI443" s="14" t="str">
        <f t="shared" si="548"/>
        <v>rev. 00</v>
      </c>
      <c r="HJ443" s="41">
        <f t="shared" si="549"/>
        <v>44075</v>
      </c>
      <c r="HK443" s="267" t="str">
        <f t="shared" si="550"/>
        <v>00</v>
      </c>
      <c r="HL443" s="268" t="str">
        <f t="shared" si="551"/>
        <v>0055-P2-CPC-GA1-TRM-00572</v>
      </c>
      <c r="HM443" s="320">
        <v>1</v>
      </c>
      <c r="HN443"/>
      <c r="HO443" s="351">
        <f t="shared" si="391"/>
        <v>1</v>
      </c>
      <c r="HP443" s="351" t="str">
        <f t="shared" si="392"/>
        <v>ожидание 00</v>
      </c>
      <c r="HQ443" s="351" t="str">
        <f t="shared" si="393"/>
        <v>выгружено 00</v>
      </c>
      <c r="HR443" s="351" t="str">
        <f t="shared" si="394"/>
        <v>ожидание 00</v>
      </c>
      <c r="HS443" s="351" t="b">
        <f t="shared" si="395"/>
        <v>0</v>
      </c>
      <c r="HT443" s="351" t="str">
        <f t="shared" si="396"/>
        <v>ожидание замечаний</v>
      </c>
      <c r="HU443" s="351" t="str">
        <f t="shared" si="397"/>
        <v>0055-P2-CPC-GA1-TRM-00371</v>
      </c>
      <c r="HV443" s="351">
        <f t="shared" si="398"/>
        <v>44075</v>
      </c>
      <c r="HW443" s="351" t="str">
        <f t="shared" si="399"/>
        <v>ожидание 00</v>
      </c>
      <c r="HX443" s="351" t="str">
        <f t="shared" si="400"/>
        <v>ожидание 00</v>
      </c>
      <c r="HY443" s="364"/>
      <c r="HZ443" s="361" t="str">
        <f t="shared" si="401"/>
        <v>выгружено</v>
      </c>
      <c r="IA443" s="361" t="str">
        <f t="shared" si="402"/>
        <v>00</v>
      </c>
      <c r="IB443" s="361" t="str">
        <f t="shared" si="403"/>
        <v>ожидание замечаний к ревизии</v>
      </c>
      <c r="IC443" s="361" t="str">
        <f t="shared" si="404"/>
        <v>00</v>
      </c>
      <c r="ID443" s="351" t="str">
        <f t="shared" si="405"/>
        <v>1</v>
      </c>
      <c r="IE443" s="351" t="s">
        <v>894</v>
      </c>
      <c r="IF443" s="356">
        <v>1</v>
      </c>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row>
    <row r="444" spans="1:287" s="27" customFormat="1" ht="15" customHeight="1">
      <c r="A444" s="15"/>
      <c r="B444" s="32"/>
      <c r="C444" s="32"/>
      <c r="D444" s="26"/>
      <c r="E444" s="26"/>
      <c r="F444" s="26"/>
      <c r="G444" s="26"/>
      <c r="H444" s="26"/>
      <c r="I444" s="26"/>
      <c r="J444" s="26"/>
      <c r="K444" s="26"/>
      <c r="L444" s="26"/>
      <c r="M444" s="26"/>
      <c r="N444" s="26"/>
      <c r="O444" s="26"/>
      <c r="P444" s="26"/>
      <c r="Q444" s="26"/>
      <c r="R444" s="26"/>
      <c r="S444" s="26"/>
      <c r="T444" s="26"/>
      <c r="U444" s="26"/>
      <c r="V444" s="26"/>
      <c r="W444" s="32"/>
      <c r="X444" s="32"/>
      <c r="Y444" s="32"/>
      <c r="Z444" s="32"/>
      <c r="AA444" s="32"/>
      <c r="AB444" s="32"/>
      <c r="AC444" s="32"/>
      <c r="AD444" s="26"/>
      <c r="AE444" s="32"/>
      <c r="AF444" s="32"/>
      <c r="AG444" s="32"/>
      <c r="AH444" s="32"/>
      <c r="AI444" s="32"/>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341"/>
      <c r="BK444" s="341"/>
      <c r="BL444" s="163"/>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338"/>
      <c r="CR444" s="338"/>
      <c r="CS444" s="338"/>
      <c r="CT444" s="326"/>
      <c r="CU444" s="219"/>
      <c r="CV444" s="26"/>
      <c r="CW444" s="26"/>
      <c r="CX444" s="26"/>
      <c r="CY444" s="26"/>
      <c r="CZ444" s="26"/>
      <c r="DA444" s="26"/>
      <c r="DB444" s="26"/>
      <c r="DC444" s="26"/>
      <c r="DD444" s="219"/>
      <c r="DE444" s="26"/>
      <c r="DF444" s="26"/>
      <c r="DG444" s="26"/>
      <c r="DH444" s="26"/>
      <c r="DI444" s="26"/>
      <c r="DJ444" s="26"/>
      <c r="DK444" s="26"/>
      <c r="DL444" s="26"/>
      <c r="DM444" s="219"/>
      <c r="DN444" s="26"/>
      <c r="DO444" s="26"/>
      <c r="DP444" s="26"/>
      <c r="DQ444" s="26"/>
      <c r="DR444" s="26"/>
      <c r="DS444" s="26"/>
      <c r="DT444" s="26"/>
      <c r="DU444" s="26"/>
      <c r="DV444" s="229"/>
      <c r="DW444" s="26"/>
      <c r="DX444" s="26"/>
      <c r="DY444" s="26"/>
      <c r="DZ444" s="26"/>
      <c r="EA444" s="26"/>
      <c r="EB444" s="26"/>
      <c r="EC444" s="26"/>
      <c r="ED444" s="26"/>
      <c r="EE444" s="229"/>
      <c r="EF444" s="26"/>
      <c r="EG444" s="26"/>
      <c r="EH444" s="26"/>
      <c r="EI444" s="26"/>
      <c r="EJ444" s="26"/>
      <c r="EK444" s="26"/>
      <c r="EL444" s="26"/>
      <c r="EM444" s="26"/>
      <c r="EN444" s="229"/>
      <c r="EO444" s="26"/>
      <c r="EP444" s="26"/>
      <c r="EQ444" s="26"/>
      <c r="ER444" s="26"/>
      <c r="ES444" s="26"/>
      <c r="ET444" s="26"/>
      <c r="EU444" s="26"/>
      <c r="EV444" s="26"/>
      <c r="EW444" s="229"/>
      <c r="EX444" s="26"/>
      <c r="EY444" s="26"/>
      <c r="EZ444" s="26"/>
      <c r="FA444" s="26"/>
      <c r="FB444" s="26"/>
      <c r="FC444" s="26"/>
      <c r="FD444" s="26"/>
      <c r="FE444" s="26"/>
      <c r="FF444" s="229"/>
      <c r="FG444" s="26"/>
      <c r="FH444" s="26"/>
      <c r="FI444" s="26"/>
      <c r="FJ444" s="26"/>
      <c r="FK444" s="26"/>
      <c r="FL444" s="26"/>
      <c r="FM444" s="26"/>
      <c r="FN444" s="26"/>
      <c r="FO444" s="219"/>
      <c r="FP444" s="26"/>
      <c r="FQ444" s="26"/>
      <c r="FR444" s="26"/>
      <c r="FS444" s="26"/>
      <c r="FT444" s="26"/>
      <c r="FU444" s="26"/>
      <c r="FV444" s="26"/>
      <c r="FW444" s="26"/>
      <c r="FX444" s="229"/>
      <c r="FY444" s="26"/>
      <c r="FZ444" s="26"/>
      <c r="GA444" s="26"/>
      <c r="GB444" s="26"/>
      <c r="GC444" s="26"/>
      <c r="GD444" s="26"/>
      <c r="GE444" s="26"/>
      <c r="GF444" s="26"/>
      <c r="GG444" s="229"/>
      <c r="GH444" s="26"/>
      <c r="GI444" s="26"/>
      <c r="GJ444" s="26"/>
      <c r="GK444" s="26"/>
      <c r="GL444" s="26"/>
      <c r="GM444" s="26"/>
      <c r="GN444" s="26"/>
      <c r="GO444" s="26"/>
      <c r="GP444" s="229"/>
      <c r="GQ444" s="229"/>
      <c r="GR444" s="229"/>
      <c r="GS444" s="229"/>
      <c r="GT444" s="229"/>
      <c r="GU444" s="229"/>
      <c r="GV444" s="229"/>
      <c r="GW444" s="229"/>
      <c r="GX444" s="229"/>
      <c r="GY444" s="229"/>
      <c r="GZ444" s="229"/>
      <c r="HA444" s="143">
        <f t="shared" si="543"/>
        <v>0</v>
      </c>
      <c r="HB444" s="44">
        <f t="shared" si="544"/>
        <v>0</v>
      </c>
      <c r="HC444" s="44">
        <f t="shared" si="545"/>
        <v>0</v>
      </c>
      <c r="HD444" s="44"/>
      <c r="HE444" s="26"/>
      <c r="HF444" s="44">
        <f t="shared" si="546"/>
        <v>0</v>
      </c>
      <c r="HG444" s="44">
        <f t="shared" si="547"/>
        <v>0</v>
      </c>
      <c r="HH444" s="262"/>
      <c r="HI444" s="14" t="str">
        <f t="shared" si="548"/>
        <v>не выпущено</v>
      </c>
      <c r="HJ444" s="41" t="str">
        <f t="shared" si="549"/>
        <v>-</v>
      </c>
      <c r="HK444" s="267" t="str">
        <f t="shared" si="550"/>
        <v>-</v>
      </c>
      <c r="HL444" s="268" t="str">
        <f t="shared" si="551"/>
        <v>-</v>
      </c>
      <c r="HM444" s="320">
        <v>1</v>
      </c>
      <c r="HN444"/>
      <c r="HO444" s="351" t="str">
        <f t="shared" si="391"/>
        <v>---/---</v>
      </c>
      <c r="HP444" s="351" t="str">
        <f t="shared" si="392"/>
        <v>---/---</v>
      </c>
      <c r="HQ444" s="351" t="str">
        <f t="shared" si="393"/>
        <v>---/---</v>
      </c>
      <c r="HR444" s="351" t="str">
        <f t="shared" si="394"/>
        <v>---/---</v>
      </c>
      <c r="HS444" s="351" t="b">
        <f t="shared" si="395"/>
        <v>0</v>
      </c>
      <c r="HT444" s="351" t="str">
        <f t="shared" si="396"/>
        <v>---/---</v>
      </c>
      <c r="HU444" s="351" t="str">
        <f t="shared" si="397"/>
        <v>---/---</v>
      </c>
      <c r="HV444" s="351" t="str">
        <f t="shared" si="398"/>
        <v>---/---</v>
      </c>
      <c r="HW444" s="351" t="str">
        <f t="shared" si="399"/>
        <v>---/---</v>
      </c>
      <c r="HX444" s="351" t="str">
        <f t="shared" si="400"/>
        <v>---/---</v>
      </c>
      <c r="HY444" s="364"/>
      <c r="HZ444" s="361" t="str">
        <f t="shared" si="401"/>
        <v>---/---</v>
      </c>
      <c r="IA444" s="361" t="str">
        <f t="shared" si="402"/>
        <v>---/---</v>
      </c>
      <c r="IB444" s="361" t="str">
        <f t="shared" si="403"/>
        <v>---/---</v>
      </c>
      <c r="IC444" s="361" t="str">
        <f t="shared" si="404"/>
        <v>---/---</v>
      </c>
      <c r="ID444" s="351" t="str">
        <f t="shared" si="405"/>
        <v>---/---</v>
      </c>
      <c r="IE444" s="351" t="s">
        <v>897</v>
      </c>
      <c r="IF444" s="356"/>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row>
    <row r="445" spans="1:287" s="1" customFormat="1" ht="25.15" customHeight="1">
      <c r="A445" s="15"/>
      <c r="B445" s="31" t="s">
        <v>164</v>
      </c>
      <c r="C445" s="31" t="s">
        <v>165</v>
      </c>
      <c r="D445" s="14"/>
      <c r="E445" s="14"/>
      <c r="F445" s="14"/>
      <c r="G445" s="14"/>
      <c r="H445" s="14" t="s">
        <v>723</v>
      </c>
      <c r="I445" s="14" t="s">
        <v>724</v>
      </c>
      <c r="J445" s="14"/>
      <c r="K445" s="14"/>
      <c r="L445" s="14"/>
      <c r="M445" s="14"/>
      <c r="N445" s="14"/>
      <c r="O445" s="14"/>
      <c r="P445" s="14"/>
      <c r="Q445" s="14"/>
      <c r="R445" s="14" t="s">
        <v>212</v>
      </c>
      <c r="S445" s="14" t="s">
        <v>397</v>
      </c>
      <c r="T445" s="14" t="s">
        <v>398</v>
      </c>
      <c r="U445" s="14" t="s">
        <v>166</v>
      </c>
      <c r="V445" s="14"/>
      <c r="W445" s="31"/>
      <c r="X445" s="31"/>
      <c r="Y445" s="31"/>
      <c r="Z445" s="31"/>
      <c r="AA445" s="31"/>
      <c r="AB445" s="31"/>
      <c r="AC445" s="31"/>
      <c r="AD445" s="14"/>
      <c r="AE445" s="31">
        <v>3</v>
      </c>
      <c r="AF445" s="31">
        <v>0</v>
      </c>
      <c r="AG445" s="31" t="s">
        <v>173</v>
      </c>
      <c r="AH445" s="31" t="s">
        <v>164</v>
      </c>
      <c r="AI445" s="31" t="s">
        <v>198</v>
      </c>
      <c r="AJ445" s="14"/>
      <c r="AK445" s="14"/>
      <c r="AL445" s="14" t="s">
        <v>127</v>
      </c>
      <c r="AM445" s="14"/>
      <c r="AN445" s="14" t="s">
        <v>184</v>
      </c>
      <c r="AO445" s="14" t="str">
        <f>CONCATENATE("0055-",B445,"-",C445,"-","4",".",AE445,".",AF445,".",AG445,".",AH445,"-",AL445,".",AN445,"-",AI445)</f>
        <v>0055-CPC-GA1-4.3.0.00.CPC-ATH1.CX-0002</v>
      </c>
      <c r="AP445" s="14" t="str">
        <f>CONCATENATE("0055-",B445,"-",C445,"-","4",".",AE445,".",AF445,".",AG445,".",AH445,"-",AL445,"-",AN445,"-",AI445,"_",BD445,"_",U445)</f>
        <v>0055-CPC-GA1-4.3.0.00.CPC-ATH1-CX-0002_A1_ER</v>
      </c>
      <c r="AQ445" s="21" t="s">
        <v>78</v>
      </c>
      <c r="AR445" s="21" t="s">
        <v>79</v>
      </c>
      <c r="AS445" s="21"/>
      <c r="AT445" s="21"/>
      <c r="AU445" s="21"/>
      <c r="AV445" s="21"/>
      <c r="AW445" s="21" t="s">
        <v>483</v>
      </c>
      <c r="AX445" s="21" t="s">
        <v>464</v>
      </c>
      <c r="AY445" s="14"/>
      <c r="AZ445" s="14" t="s">
        <v>798</v>
      </c>
      <c r="BA445" s="14" t="s">
        <v>600</v>
      </c>
      <c r="BB445" s="14" t="str">
        <f t="shared" si="454"/>
        <v>A1</v>
      </c>
      <c r="BC445" s="14" t="str">
        <f t="shared" ref="BC445:BC448" si="644">IF(OR(BB445="A1",BB445="B1",BB445="C1",BB445="D1",BB445="E1",BB445="F1",BB445="G1",BB445="H1"),"IFR",IF(OR(BB445="00",BB445="01",BB445="02",BB445="03",BB445="04",BB445="05"),"IFU","-"))</f>
        <v>IFR</v>
      </c>
      <c r="BD445" s="14" t="str">
        <f>BB445</f>
        <v>A1</v>
      </c>
      <c r="BE445" s="14"/>
      <c r="BF445" s="14"/>
      <c r="BG445" s="20"/>
      <c r="BH445" s="14"/>
      <c r="BI445" s="14"/>
      <c r="BJ445" s="336">
        <v>44088</v>
      </c>
      <c r="BK445" s="336">
        <f ca="1">IF(BM445&gt;0,BL445,IF(BJ445&lt;TODAY(),TODAY()+10,BJ445))</f>
        <v>44008</v>
      </c>
      <c r="BL445" s="41">
        <v>44008</v>
      </c>
      <c r="BM445" s="14" t="s">
        <v>794</v>
      </c>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336">
        <f>WORKDAY(BJ445,20)</f>
        <v>44116</v>
      </c>
      <c r="CR445" s="336">
        <f ca="1">IF(BM445&gt;0,WORKDAY(BK445,20),"-")</f>
        <v>44036</v>
      </c>
      <c r="CS445" s="336">
        <v>44033</v>
      </c>
      <c r="CT445" s="325" t="s">
        <v>905</v>
      </c>
      <c r="CU445" s="143">
        <v>1</v>
      </c>
      <c r="CV445" s="41">
        <f>WORKDAY(CQ445,10)</f>
        <v>44130</v>
      </c>
      <c r="CW445" s="41">
        <f ca="1">IF(CT445&gt;0,WORKDAY(CR445,10),"-")</f>
        <v>44050</v>
      </c>
      <c r="CX445" s="14"/>
      <c r="CY445" s="14"/>
      <c r="CZ445" s="41" t="str">
        <f>IF(CY445&gt;0,WORKDAY(CV445,10),"-")</f>
        <v>-</v>
      </c>
      <c r="DA445" s="41" t="str">
        <f>IF(CY445&gt;0,WORKDAY(CW445,10),"-")</f>
        <v>-</v>
      </c>
      <c r="DB445" s="14"/>
      <c r="DC445" s="14"/>
      <c r="DD445" s="143"/>
      <c r="DE445" s="41" t="str">
        <f>IF(DC445&gt;0,WORKDAY(CZ445,10),"-")</f>
        <v>-</v>
      </c>
      <c r="DF445" s="41" t="str">
        <f>IF(DC445&gt;0,WORKDAY(DA445,10),"-")</f>
        <v>-</v>
      </c>
      <c r="DG445" s="14"/>
      <c r="DH445" s="14"/>
      <c r="DI445" s="41" t="str">
        <f>IF(DH445&gt;0,WORKDAY(DE445,10),"-")</f>
        <v>-</v>
      </c>
      <c r="DJ445" s="41" t="str">
        <f>IF(DH445&gt;0,WORKDAY(DF445,10),"-")</f>
        <v>-</v>
      </c>
      <c r="DK445" s="14"/>
      <c r="DL445" s="14"/>
      <c r="DM445" s="143"/>
      <c r="DN445" s="41" t="str">
        <f>IF(DL445&gt;0,WORKDAY(DI445,10),"-")</f>
        <v>-</v>
      </c>
      <c r="DO445" s="41" t="str">
        <f>IF(DL445&gt;0,WORKDAY(DJ445,10),"-")</f>
        <v>-</v>
      </c>
      <c r="DP445" s="14"/>
      <c r="DQ445" s="14"/>
      <c r="DR445" s="41" t="str">
        <f>IF(DQ445&gt;0,WORKDAY(DN445,10),"-")</f>
        <v>-</v>
      </c>
      <c r="DS445" s="41" t="str">
        <f>IF(DQ445&gt;0,WORKDAY(DO445,10),"-")</f>
        <v>-</v>
      </c>
      <c r="DT445" s="14"/>
      <c r="DU445" s="14"/>
      <c r="DV445" s="205"/>
      <c r="DW445" s="41" t="str">
        <f>IF(DU445&gt;0,WORKDAY(DR445,10),"-")</f>
        <v>-</v>
      </c>
      <c r="DX445" s="41" t="str">
        <f>IF(DU445&gt;0,WORKDAY(DS445,10),"-")</f>
        <v>-</v>
      </c>
      <c r="DY445" s="14"/>
      <c r="DZ445" s="14"/>
      <c r="EA445" s="41" t="str">
        <f>IF(DZ445&gt;0,WORKDAY(DW445,10),"-")</f>
        <v>-</v>
      </c>
      <c r="EB445" s="41" t="str">
        <f>IF(DZ445&gt;0,WORKDAY(DX445,10),"-")</f>
        <v>-</v>
      </c>
      <c r="EC445" s="14"/>
      <c r="ED445" s="14"/>
      <c r="EE445" s="205"/>
      <c r="EF445" s="41" t="str">
        <f>IF(ED445&gt;0,WORKDAY(EA445,10),"-")</f>
        <v>-</v>
      </c>
      <c r="EG445" s="41" t="str">
        <f>IF(ED445&gt;0,WORKDAY(EB445,10),"-")</f>
        <v>-</v>
      </c>
      <c r="EH445" s="14"/>
      <c r="EI445" s="14"/>
      <c r="EJ445" s="41" t="str">
        <f>IF(EI445&gt;0,WORKDAY(EF445,10),"-")</f>
        <v>-</v>
      </c>
      <c r="EK445" s="41" t="str">
        <f>IF(EI445&gt;0,WORKDAY(EG445,10),"-")</f>
        <v>-</v>
      </c>
      <c r="EL445" s="14"/>
      <c r="EM445" s="14"/>
      <c r="EN445" s="205"/>
      <c r="EO445" s="41" t="str">
        <f>IF(EM445&gt;0,WORKDAY(EJ445,10),"-")</f>
        <v>-</v>
      </c>
      <c r="EP445" s="41" t="str">
        <f>IF(EM445&gt;0,WORKDAY(EK445,10),"-")</f>
        <v>-</v>
      </c>
      <c r="EQ445" s="14"/>
      <c r="ER445" s="14"/>
      <c r="ES445" s="41" t="str">
        <f>IF(ER445&gt;0,WORKDAY(EO445,10),"-")</f>
        <v>-</v>
      </c>
      <c r="ET445" s="41" t="str">
        <f>IF(ER445&gt;0,WORKDAY(EP445,10),"-")</f>
        <v>-</v>
      </c>
      <c r="EU445" s="14"/>
      <c r="EV445" s="14"/>
      <c r="EW445" s="205"/>
      <c r="EX445" s="41" t="str">
        <f>IF(EV445&gt;0,WORKDAY(ES445,10),"-")</f>
        <v>-</v>
      </c>
      <c r="EY445" s="41" t="str">
        <f>IF(EV445&gt;0,WORKDAY(ET445,10),"-")</f>
        <v>-</v>
      </c>
      <c r="EZ445" s="14"/>
      <c r="FA445" s="14"/>
      <c r="FB445" s="41" t="str">
        <f>IF(FA445&gt;0,WORKDAY(EX445,10),"-")</f>
        <v>-</v>
      </c>
      <c r="FC445" s="41" t="str">
        <f>IF(FA445&gt;0,WORKDAY(EY445,10),"-")</f>
        <v>-</v>
      </c>
      <c r="FD445" s="14"/>
      <c r="FE445" s="14"/>
      <c r="FF445" s="295"/>
      <c r="FG445" s="41">
        <v>43583</v>
      </c>
      <c r="FH445" s="41">
        <f ca="1">IF(BK445&gt;0,IF(DH445&gt;0,WORKDAY(DG445,20),IF(CY445&gt;0,WORKDAY(CX445,30),IF(CT445&gt;0,WORKDAY(CS445,40),FG445))),"-")</f>
        <v>44089</v>
      </c>
      <c r="FI445" s="14"/>
      <c r="FJ445" s="14"/>
      <c r="FK445" s="41" t="str">
        <f>IF(FJ445&gt;0,WORKDAY(FG445,10),"-")</f>
        <v>-</v>
      </c>
      <c r="FL445" s="41" t="str">
        <f>IF(FJ445&gt;0,WORKDAY(FH445,10),"-")</f>
        <v>-</v>
      </c>
      <c r="FM445" s="14"/>
      <c r="FN445" s="14"/>
      <c r="FO445" s="143"/>
      <c r="FP445" s="41">
        <v>43583</v>
      </c>
      <c r="FQ445" s="41" t="str">
        <f>IF(BT445&gt;0,IF(DQ445&gt;0,WORKDAY(DP445,20),IF(DH445&gt;0,WORKDAY(DG445,30),IF(DC445&gt;0,WORKDAY(DB445,40),FP445))),"-")</f>
        <v>-</v>
      </c>
      <c r="FR445" s="14"/>
      <c r="FS445" s="14"/>
      <c r="FT445" s="41" t="str">
        <f>IF(FS445&gt;0,WORKDAY(FP445,10),"-")</f>
        <v>-</v>
      </c>
      <c r="FU445" s="41" t="str">
        <f>IF(FS445&gt;0,WORKDAY(FQ445,10),"-")</f>
        <v>-</v>
      </c>
      <c r="FV445" s="14"/>
      <c r="FW445" s="14"/>
      <c r="FX445" s="205"/>
      <c r="FY445" s="41">
        <v>43583</v>
      </c>
      <c r="FZ445" s="41" t="str">
        <f>IF(CC445&gt;0,IF(DZ445&gt;0,WORKDAY(DY445,20),IF(DQ445&gt;0,WORKDAY(DP445,30),IF(DL445&gt;0,WORKDAY(DK445,40),FY445))),"-")</f>
        <v>-</v>
      </c>
      <c r="GA445" s="14"/>
      <c r="GB445" s="14"/>
      <c r="GC445" s="41" t="str">
        <f>IF(GB445&gt;0,WORKDAY(FY445,10),"-")</f>
        <v>-</v>
      </c>
      <c r="GD445" s="41" t="str">
        <f>IF(GB445&gt;0,WORKDAY(FZ445,10),"-")</f>
        <v>-</v>
      </c>
      <c r="GE445" s="14"/>
      <c r="GF445" s="14"/>
      <c r="GG445" s="205"/>
      <c r="GH445" s="41"/>
      <c r="GI445" s="41"/>
      <c r="GJ445" s="14"/>
      <c r="GK445" s="14"/>
      <c r="GL445" s="41" t="str">
        <f>IF(GK445&gt;0,WORKDAY(GH445,10),"-")</f>
        <v>-</v>
      </c>
      <c r="GM445" s="41" t="str">
        <f>IF(GK445&gt;0,WORKDAY(GI445,10),"-")</f>
        <v>-</v>
      </c>
      <c r="GN445" s="14"/>
      <c r="GO445" s="14"/>
      <c r="GP445" s="228"/>
      <c r="GQ445" s="295"/>
      <c r="GR445" s="295"/>
      <c r="GS445" s="295"/>
      <c r="GT445" s="295"/>
      <c r="GU445" s="295"/>
      <c r="GV445" s="295"/>
      <c r="GW445" s="295"/>
      <c r="GX445" s="295"/>
      <c r="GY445" s="295"/>
      <c r="GZ445" s="147"/>
      <c r="HA445" s="143">
        <f t="shared" ca="1" si="543"/>
        <v>1</v>
      </c>
      <c r="HB445" s="44">
        <f t="shared" ca="1" si="544"/>
        <v>1.3819095477386936E-3</v>
      </c>
      <c r="HC445" s="44">
        <f t="shared" ca="1" si="545"/>
        <v>2.5125628140703518E-3</v>
      </c>
      <c r="HD445" s="44"/>
      <c r="HE445" s="44"/>
      <c r="HF445" s="44">
        <f t="shared" ca="1" si="546"/>
        <v>4.1666666666666675E-3</v>
      </c>
      <c r="HG445" s="44">
        <f t="shared" ca="1" si="547"/>
        <v>7.575757575757576E-3</v>
      </c>
      <c r="HH445" s="261"/>
      <c r="HI445" s="14" t="str">
        <f t="shared" si="548"/>
        <v>GA</v>
      </c>
      <c r="HJ445" s="41">
        <f t="shared" si="549"/>
        <v>44008</v>
      </c>
      <c r="HK445" s="267" t="str">
        <f t="shared" si="550"/>
        <v>A1</v>
      </c>
      <c r="HL445" s="268" t="str">
        <f t="shared" si="551"/>
        <v>0055-P2-GA1-CPC-TRM-00486</v>
      </c>
      <c r="HM445" s="320">
        <v>1</v>
      </c>
      <c r="HN445"/>
      <c r="HO445" s="351">
        <f t="shared" si="391"/>
        <v>1</v>
      </c>
      <c r="HP445" s="351" t="str">
        <f t="shared" si="392"/>
        <v>не выгружено 00</v>
      </c>
      <c r="HQ445" s="351" t="str">
        <f t="shared" si="393"/>
        <v>выгружено A1</v>
      </c>
      <c r="HR445" s="351">
        <f t="shared" si="394"/>
        <v>1</v>
      </c>
      <c r="HS445" s="351" t="b">
        <f t="shared" si="395"/>
        <v>0</v>
      </c>
      <c r="HT445" s="351" t="str">
        <f t="shared" si="396"/>
        <v>Выпустить в 00</v>
      </c>
      <c r="HU445" s="351" t="str">
        <f t="shared" si="397"/>
        <v>0055-P2-CPC-GA1-TRM-00409</v>
      </c>
      <c r="HV445" s="351">
        <f t="shared" si="398"/>
        <v>44008</v>
      </c>
      <c r="HW445" s="351" t="str">
        <f t="shared" si="399"/>
        <v>0055-P2-CPC-GA1-TRM-00409</v>
      </c>
      <c r="HX445" s="351">
        <f t="shared" si="400"/>
        <v>44033</v>
      </c>
      <c r="HY445" s="364"/>
      <c r="HZ445" s="361" t="str">
        <f t="shared" si="401"/>
        <v>выгружено</v>
      </c>
      <c r="IA445" s="361" t="str">
        <f t="shared" si="402"/>
        <v>A1</v>
      </c>
      <c r="IB445" s="361">
        <f t="shared" si="403"/>
        <v>1</v>
      </c>
      <c r="IC445" s="361">
        <f t="shared" si="404"/>
        <v>1</v>
      </c>
      <c r="ID445" s="351" t="str">
        <f t="shared" si="405"/>
        <v>1</v>
      </c>
      <c r="IE445" s="351" t="s">
        <v>894</v>
      </c>
      <c r="IF445" s="356">
        <v>1</v>
      </c>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row>
    <row r="446" spans="1:287" s="1" customFormat="1" ht="25.15" customHeight="1">
      <c r="A446" s="15"/>
      <c r="B446" s="31" t="s">
        <v>164</v>
      </c>
      <c r="C446" s="31" t="s">
        <v>165</v>
      </c>
      <c r="D446" s="14"/>
      <c r="E446" s="14"/>
      <c r="F446" s="14"/>
      <c r="G446" s="14"/>
      <c r="H446" s="14" t="s">
        <v>723</v>
      </c>
      <c r="I446" s="14" t="s">
        <v>724</v>
      </c>
      <c r="J446" s="14"/>
      <c r="K446" s="14"/>
      <c r="L446" s="14"/>
      <c r="M446" s="14"/>
      <c r="N446" s="14"/>
      <c r="O446" s="14"/>
      <c r="P446" s="14"/>
      <c r="Q446" s="14"/>
      <c r="R446" s="14" t="s">
        <v>215</v>
      </c>
      <c r="S446" s="14" t="s">
        <v>399</v>
      </c>
      <c r="T446" s="14" t="s">
        <v>408</v>
      </c>
      <c r="U446" s="14" t="s">
        <v>166</v>
      </c>
      <c r="V446" s="14"/>
      <c r="W446" s="31"/>
      <c r="X446" s="31"/>
      <c r="Y446" s="31"/>
      <c r="Z446" s="31"/>
      <c r="AA446" s="31"/>
      <c r="AB446" s="31"/>
      <c r="AC446" s="31"/>
      <c r="AD446" s="14"/>
      <c r="AE446" s="31">
        <v>3</v>
      </c>
      <c r="AF446" s="31">
        <v>0</v>
      </c>
      <c r="AG446" s="31" t="s">
        <v>173</v>
      </c>
      <c r="AH446" s="31" t="s">
        <v>164</v>
      </c>
      <c r="AI446" s="31" t="s">
        <v>198</v>
      </c>
      <c r="AJ446" s="14"/>
      <c r="AK446" s="14"/>
      <c r="AL446" s="14" t="s">
        <v>128</v>
      </c>
      <c r="AM446" s="14"/>
      <c r="AN446" s="14" t="s">
        <v>184</v>
      </c>
      <c r="AO446" s="14" t="str">
        <f>CONCATENATE("0055-",B446,"-",C446,"-","4",".",AE446,".",AF446,".",AG446,".",AH446,"-",AL446,".",AN446,"-",AI446)</f>
        <v>0055-CPC-GA1-4.3.0.00.CPC-ATH2.CX-0002</v>
      </c>
      <c r="AP446" s="14" t="str">
        <f>CONCATENATE("0055-",B446,"-",C446,"-","4",".",AE446,".",AF446,".",AG446,".",AH446,"-",AL446,"-",AN446,"-",AI446,"_",BD446,"_",U446)</f>
        <v>0055-CPC-GA1-4.3.0.00.CPC-ATH2-CX-0002_A1_ER</v>
      </c>
      <c r="AQ446" s="21" t="s">
        <v>78</v>
      </c>
      <c r="AR446" s="21" t="s">
        <v>79</v>
      </c>
      <c r="AS446" s="21"/>
      <c r="AT446" s="21"/>
      <c r="AU446" s="21"/>
      <c r="AV446" s="21"/>
      <c r="AW446" s="21" t="s">
        <v>487</v>
      </c>
      <c r="AX446" s="21" t="s">
        <v>468</v>
      </c>
      <c r="AY446" s="14"/>
      <c r="AZ446" s="14" t="s">
        <v>798</v>
      </c>
      <c r="BA446" s="14" t="s">
        <v>600</v>
      </c>
      <c r="BB446" s="14" t="str">
        <f t="shared" si="454"/>
        <v>A1</v>
      </c>
      <c r="BC446" s="14" t="str">
        <f t="shared" si="644"/>
        <v>IFR</v>
      </c>
      <c r="BD446" s="14" t="str">
        <f>BB446</f>
        <v>A1</v>
      </c>
      <c r="BE446" s="14"/>
      <c r="BF446" s="14"/>
      <c r="BG446" s="20"/>
      <c r="BH446" s="14"/>
      <c r="BI446" s="14"/>
      <c r="BJ446" s="336">
        <v>44088</v>
      </c>
      <c r="BK446" s="336">
        <f ca="1">IF(BM446&gt;0,BL446,IF(BJ446&lt;TODAY(),TODAY()+10,BJ446))</f>
        <v>44008</v>
      </c>
      <c r="BL446" s="41">
        <v>44008</v>
      </c>
      <c r="BM446" s="14" t="s">
        <v>794</v>
      </c>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336">
        <f>WORKDAY(BJ446,20)</f>
        <v>44116</v>
      </c>
      <c r="CR446" s="336">
        <f ca="1">IF(BM446&gt;0,WORKDAY(BK446,20),"-")</f>
        <v>44036</v>
      </c>
      <c r="CS446" s="336">
        <v>44033</v>
      </c>
      <c r="CT446" s="325" t="s">
        <v>905</v>
      </c>
      <c r="CU446" s="143">
        <v>1</v>
      </c>
      <c r="CV446" s="41">
        <f>WORKDAY(CQ446,10)</f>
        <v>44130</v>
      </c>
      <c r="CW446" s="41">
        <f ca="1">IF(CT446&gt;0,WORKDAY(CR446,10),"-")</f>
        <v>44050</v>
      </c>
      <c r="CX446" s="14"/>
      <c r="CY446" s="14"/>
      <c r="CZ446" s="41" t="str">
        <f>IF(CY446&gt;0,WORKDAY(CV446,10),"-")</f>
        <v>-</v>
      </c>
      <c r="DA446" s="41" t="str">
        <f>IF(CY446&gt;0,WORKDAY(CW446,10),"-")</f>
        <v>-</v>
      </c>
      <c r="DB446" s="14"/>
      <c r="DC446" s="14"/>
      <c r="DD446" s="143"/>
      <c r="DE446" s="41" t="str">
        <f>IF(DC446&gt;0,WORKDAY(CZ446,10),"-")</f>
        <v>-</v>
      </c>
      <c r="DF446" s="41" t="str">
        <f>IF(DC446&gt;0,WORKDAY(DA446,10),"-")</f>
        <v>-</v>
      </c>
      <c r="DG446" s="14"/>
      <c r="DH446" s="14"/>
      <c r="DI446" s="41" t="str">
        <f>IF(DH446&gt;0,WORKDAY(DE446,10),"-")</f>
        <v>-</v>
      </c>
      <c r="DJ446" s="41" t="str">
        <f>IF(DH446&gt;0,WORKDAY(DF446,10),"-")</f>
        <v>-</v>
      </c>
      <c r="DK446" s="14"/>
      <c r="DL446" s="14"/>
      <c r="DM446" s="143"/>
      <c r="DN446" s="41" t="str">
        <f>IF(DL446&gt;0,WORKDAY(DI446,10),"-")</f>
        <v>-</v>
      </c>
      <c r="DO446" s="41" t="str">
        <f>IF(DL446&gt;0,WORKDAY(DJ446,10),"-")</f>
        <v>-</v>
      </c>
      <c r="DP446" s="14"/>
      <c r="DQ446" s="14"/>
      <c r="DR446" s="41" t="str">
        <f>IF(DQ446&gt;0,WORKDAY(DN446,10),"-")</f>
        <v>-</v>
      </c>
      <c r="DS446" s="41" t="str">
        <f>IF(DQ446&gt;0,WORKDAY(DO446,10),"-")</f>
        <v>-</v>
      </c>
      <c r="DT446" s="14"/>
      <c r="DU446" s="14"/>
      <c r="DV446" s="205"/>
      <c r="DW446" s="41" t="str">
        <f>IF(DU446&gt;0,WORKDAY(DR446,10),"-")</f>
        <v>-</v>
      </c>
      <c r="DX446" s="41" t="str">
        <f>IF(DU446&gt;0,WORKDAY(DS446,10),"-")</f>
        <v>-</v>
      </c>
      <c r="DY446" s="14"/>
      <c r="DZ446" s="14"/>
      <c r="EA446" s="41" t="str">
        <f>IF(DZ446&gt;0,WORKDAY(DW446,10),"-")</f>
        <v>-</v>
      </c>
      <c r="EB446" s="41" t="str">
        <f>IF(DZ446&gt;0,WORKDAY(DX446,10),"-")</f>
        <v>-</v>
      </c>
      <c r="EC446" s="14"/>
      <c r="ED446" s="14"/>
      <c r="EE446" s="205"/>
      <c r="EF446" s="41" t="str">
        <f>IF(ED446&gt;0,WORKDAY(EA446,10),"-")</f>
        <v>-</v>
      </c>
      <c r="EG446" s="41" t="str">
        <f>IF(ED446&gt;0,WORKDAY(EB446,10),"-")</f>
        <v>-</v>
      </c>
      <c r="EH446" s="14"/>
      <c r="EI446" s="14"/>
      <c r="EJ446" s="41" t="str">
        <f>IF(EI446&gt;0,WORKDAY(EF446,10),"-")</f>
        <v>-</v>
      </c>
      <c r="EK446" s="41" t="str">
        <f>IF(EI446&gt;0,WORKDAY(EG446,10),"-")</f>
        <v>-</v>
      </c>
      <c r="EL446" s="14"/>
      <c r="EM446" s="14"/>
      <c r="EN446" s="205"/>
      <c r="EO446" s="41" t="str">
        <f>IF(EM446&gt;0,WORKDAY(EJ446,10),"-")</f>
        <v>-</v>
      </c>
      <c r="EP446" s="41" t="str">
        <f>IF(EM446&gt;0,WORKDAY(EK446,10),"-")</f>
        <v>-</v>
      </c>
      <c r="EQ446" s="14"/>
      <c r="ER446" s="14"/>
      <c r="ES446" s="41" t="str">
        <f>IF(ER446&gt;0,WORKDAY(EO446,10),"-")</f>
        <v>-</v>
      </c>
      <c r="ET446" s="41" t="str">
        <f>IF(ER446&gt;0,WORKDAY(EP446,10),"-")</f>
        <v>-</v>
      </c>
      <c r="EU446" s="14"/>
      <c r="EV446" s="14"/>
      <c r="EW446" s="205"/>
      <c r="EX446" s="41" t="str">
        <f>IF(EV446&gt;0,WORKDAY(ES446,10),"-")</f>
        <v>-</v>
      </c>
      <c r="EY446" s="41" t="str">
        <f>IF(EV446&gt;0,WORKDAY(ET446,10),"-")</f>
        <v>-</v>
      </c>
      <c r="EZ446" s="14"/>
      <c r="FA446" s="14"/>
      <c r="FB446" s="41" t="str">
        <f>IF(FA446&gt;0,WORKDAY(EX446,10),"-")</f>
        <v>-</v>
      </c>
      <c r="FC446" s="41" t="str">
        <f>IF(FA446&gt;0,WORKDAY(EY446,10),"-")</f>
        <v>-</v>
      </c>
      <c r="FD446" s="14"/>
      <c r="FE446" s="14"/>
      <c r="FF446" s="295"/>
      <c r="FG446" s="41">
        <v>43583</v>
      </c>
      <c r="FH446" s="41">
        <f ca="1">IF(BK446&gt;0,IF(DH446&gt;0,WORKDAY(DG446,20),IF(CY446&gt;0,WORKDAY(CX446,30),IF(CT446&gt;0,WORKDAY(CS446,40),FG446))),"-")</f>
        <v>44089</v>
      </c>
      <c r="FI446" s="14"/>
      <c r="FJ446" s="14"/>
      <c r="FK446" s="41" t="str">
        <f>IF(FJ446&gt;0,WORKDAY(FG446,10),"-")</f>
        <v>-</v>
      </c>
      <c r="FL446" s="41" t="str">
        <f>IF(FJ446&gt;0,WORKDAY(FH446,10),"-")</f>
        <v>-</v>
      </c>
      <c r="FM446" s="14"/>
      <c r="FN446" s="14"/>
      <c r="FO446" s="143"/>
      <c r="FP446" s="41">
        <v>43583</v>
      </c>
      <c r="FQ446" s="41" t="str">
        <f>IF(BT446&gt;0,IF(DQ446&gt;0,WORKDAY(DP446,20),IF(DH446&gt;0,WORKDAY(DG446,30),IF(DC446&gt;0,WORKDAY(DB446,40),FP446))),"-")</f>
        <v>-</v>
      </c>
      <c r="FR446" s="14"/>
      <c r="FS446" s="14"/>
      <c r="FT446" s="41" t="str">
        <f>IF(FS446&gt;0,WORKDAY(FP446,10),"-")</f>
        <v>-</v>
      </c>
      <c r="FU446" s="41" t="str">
        <f>IF(FS446&gt;0,WORKDAY(FQ446,10),"-")</f>
        <v>-</v>
      </c>
      <c r="FV446" s="14"/>
      <c r="FW446" s="14"/>
      <c r="FX446" s="205"/>
      <c r="FY446" s="41">
        <v>43583</v>
      </c>
      <c r="FZ446" s="41" t="str">
        <f>IF(CC446&gt;0,IF(DZ446&gt;0,WORKDAY(DY446,20),IF(DQ446&gt;0,WORKDAY(DP446,30),IF(DL446&gt;0,WORKDAY(DK446,40),FY446))),"-")</f>
        <v>-</v>
      </c>
      <c r="GA446" s="14"/>
      <c r="GB446" s="14"/>
      <c r="GC446" s="41" t="str">
        <f>IF(GB446&gt;0,WORKDAY(FY446,10),"-")</f>
        <v>-</v>
      </c>
      <c r="GD446" s="41" t="str">
        <f>IF(GB446&gt;0,WORKDAY(FZ446,10),"-")</f>
        <v>-</v>
      </c>
      <c r="GE446" s="14"/>
      <c r="GF446" s="14"/>
      <c r="GG446" s="205"/>
      <c r="GH446" s="41"/>
      <c r="GI446" s="41"/>
      <c r="GJ446" s="14"/>
      <c r="GK446" s="14"/>
      <c r="GL446" s="41" t="str">
        <f>IF(GK446&gt;0,WORKDAY(GH446,10),"-")</f>
        <v>-</v>
      </c>
      <c r="GM446" s="41" t="str">
        <f>IF(GK446&gt;0,WORKDAY(GI446,10),"-")</f>
        <v>-</v>
      </c>
      <c r="GN446" s="14"/>
      <c r="GO446" s="14"/>
      <c r="GP446" s="228"/>
      <c r="GQ446" s="295"/>
      <c r="GR446" s="295"/>
      <c r="GS446" s="295"/>
      <c r="GT446" s="295"/>
      <c r="GU446" s="295"/>
      <c r="GV446" s="295"/>
      <c r="GW446" s="295"/>
      <c r="GX446" s="295"/>
      <c r="GY446" s="295"/>
      <c r="GZ446" s="147"/>
      <c r="HA446" s="143">
        <f t="shared" ca="1" si="543"/>
        <v>1</v>
      </c>
      <c r="HB446" s="44">
        <f t="shared" ca="1" si="544"/>
        <v>1.3819095477386936E-3</v>
      </c>
      <c r="HC446" s="44">
        <f t="shared" ca="1" si="545"/>
        <v>2.5125628140703518E-3</v>
      </c>
      <c r="HD446" s="44"/>
      <c r="HE446" s="44"/>
      <c r="HF446" s="44">
        <f t="shared" ca="1" si="546"/>
        <v>4.1666666666666675E-3</v>
      </c>
      <c r="HG446" s="44">
        <f t="shared" ca="1" si="547"/>
        <v>7.575757575757576E-3</v>
      </c>
      <c r="HH446" s="261"/>
      <c r="HI446" s="14" t="str">
        <f t="shared" si="548"/>
        <v>GA</v>
      </c>
      <c r="HJ446" s="41">
        <f t="shared" si="549"/>
        <v>44008</v>
      </c>
      <c r="HK446" s="267" t="str">
        <f t="shared" si="550"/>
        <v>A1</v>
      </c>
      <c r="HL446" s="268" t="str">
        <f t="shared" si="551"/>
        <v>0055-P2-GA1-CPC-TRM-00486</v>
      </c>
      <c r="HM446" s="320">
        <v>1</v>
      </c>
      <c r="HN446"/>
      <c r="HO446" s="351">
        <f t="shared" si="391"/>
        <v>1</v>
      </c>
      <c r="HP446" s="351" t="str">
        <f t="shared" si="392"/>
        <v>не выгружено 00</v>
      </c>
      <c r="HQ446" s="351" t="str">
        <f t="shared" si="393"/>
        <v>выгружено A1</v>
      </c>
      <c r="HR446" s="351">
        <f t="shared" si="394"/>
        <v>1</v>
      </c>
      <c r="HS446" s="351" t="b">
        <f t="shared" si="395"/>
        <v>0</v>
      </c>
      <c r="HT446" s="351" t="str">
        <f t="shared" si="396"/>
        <v>Выпустить в 00</v>
      </c>
      <c r="HU446" s="351" t="str">
        <f t="shared" si="397"/>
        <v>0055-P2-CPC-GA1-TRM-00409</v>
      </c>
      <c r="HV446" s="351">
        <f t="shared" si="398"/>
        <v>44008</v>
      </c>
      <c r="HW446" s="351" t="str">
        <f t="shared" si="399"/>
        <v>0055-P2-CPC-GA1-TRM-00409</v>
      </c>
      <c r="HX446" s="351">
        <f t="shared" si="400"/>
        <v>44033</v>
      </c>
      <c r="HY446" s="364"/>
      <c r="HZ446" s="361" t="str">
        <f t="shared" si="401"/>
        <v>выгружено</v>
      </c>
      <c r="IA446" s="361" t="str">
        <f t="shared" si="402"/>
        <v>A1</v>
      </c>
      <c r="IB446" s="361">
        <f t="shared" si="403"/>
        <v>1</v>
      </c>
      <c r="IC446" s="361">
        <f t="shared" si="404"/>
        <v>1</v>
      </c>
      <c r="ID446" s="351" t="str">
        <f t="shared" si="405"/>
        <v>1</v>
      </c>
      <c r="IE446" s="351" t="s">
        <v>894</v>
      </c>
      <c r="IF446" s="356">
        <v>1</v>
      </c>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row>
    <row r="447" spans="1:287" s="1" customFormat="1" ht="23.45" customHeight="1">
      <c r="A447" s="15"/>
      <c r="B447" s="31" t="s">
        <v>164</v>
      </c>
      <c r="C447" s="31" t="s">
        <v>165</v>
      </c>
      <c r="D447" s="14"/>
      <c r="E447" s="14"/>
      <c r="F447" s="14"/>
      <c r="G447" s="14"/>
      <c r="H447" s="14" t="s">
        <v>723</v>
      </c>
      <c r="I447" s="14" t="s">
        <v>724</v>
      </c>
      <c r="J447" s="14"/>
      <c r="K447" s="14"/>
      <c r="L447" s="14"/>
      <c r="M447" s="14"/>
      <c r="N447" s="14"/>
      <c r="O447" s="14"/>
      <c r="P447" s="14"/>
      <c r="Q447" s="14"/>
      <c r="R447" s="14" t="s">
        <v>210</v>
      </c>
      <c r="S447" s="14" t="s">
        <v>401</v>
      </c>
      <c r="T447" s="14" t="s">
        <v>400</v>
      </c>
      <c r="U447" s="14" t="s">
        <v>166</v>
      </c>
      <c r="V447" s="14"/>
      <c r="W447" s="31"/>
      <c r="X447" s="31"/>
      <c r="Y447" s="31"/>
      <c r="Z447" s="31"/>
      <c r="AA447" s="31"/>
      <c r="AB447" s="31"/>
      <c r="AC447" s="31"/>
      <c r="AD447" s="14"/>
      <c r="AE447" s="31">
        <v>3</v>
      </c>
      <c r="AF447" s="31">
        <v>0</v>
      </c>
      <c r="AG447" s="31" t="s">
        <v>173</v>
      </c>
      <c r="AH447" s="31" t="s">
        <v>164</v>
      </c>
      <c r="AI447" s="31" t="s">
        <v>198</v>
      </c>
      <c r="AJ447" s="14"/>
      <c r="AK447" s="14"/>
      <c r="AL447" s="14" t="s">
        <v>129</v>
      </c>
      <c r="AM447" s="14"/>
      <c r="AN447" s="14" t="s">
        <v>184</v>
      </c>
      <c r="AO447" s="14" t="str">
        <f>CONCATENATE("0055-",B447,"-",C447,"-","4",".",AE447,".",AF447,".",AG447,".",AH447,"-",AL447,".",AN447,"-",AI447)</f>
        <v>0055-CPC-GA1-4.3.0.00.CPC-PS.CX-0002</v>
      </c>
      <c r="AP447" s="14" t="str">
        <f>CONCATENATE("0055-",B447,"-",C447,"-","4",".",AE447,".",AF447,".",AG447,".",AH447,"-",AL447,"-",AN447,"-",AI447,"_",BD447,"_",U447)</f>
        <v>0055-CPC-GA1-4.3.0.00.CPC-PS-CX-0002_A1_ER</v>
      </c>
      <c r="AQ447" s="21" t="s">
        <v>78</v>
      </c>
      <c r="AR447" s="21" t="s">
        <v>79</v>
      </c>
      <c r="AS447" s="21"/>
      <c r="AT447" s="21"/>
      <c r="AU447" s="21"/>
      <c r="AV447" s="21"/>
      <c r="AW447" s="21" t="s">
        <v>491</v>
      </c>
      <c r="AX447" s="21" t="s">
        <v>472</v>
      </c>
      <c r="AY447" s="14"/>
      <c r="AZ447" s="14" t="s">
        <v>798</v>
      </c>
      <c r="BA447" s="14" t="s">
        <v>600</v>
      </c>
      <c r="BB447" s="14" t="str">
        <f t="shared" si="454"/>
        <v>A1</v>
      </c>
      <c r="BC447" s="14" t="str">
        <f t="shared" si="644"/>
        <v>IFR</v>
      </c>
      <c r="BD447" s="14" t="str">
        <f>BB447</f>
        <v>A1</v>
      </c>
      <c r="BE447" s="14"/>
      <c r="BF447" s="14"/>
      <c r="BG447" s="20"/>
      <c r="BH447" s="14"/>
      <c r="BI447" s="14"/>
      <c r="BJ447" s="336">
        <v>44088</v>
      </c>
      <c r="BK447" s="336">
        <f ca="1">IF(BM447&gt;0,BL447,IF(BJ447&lt;TODAY(),TODAY()+10,BJ447))</f>
        <v>44008</v>
      </c>
      <c r="BL447" s="41">
        <v>44008</v>
      </c>
      <c r="BM447" s="14" t="s">
        <v>793</v>
      </c>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336">
        <f>WORKDAY(BJ447,20)</f>
        <v>44116</v>
      </c>
      <c r="CR447" s="336">
        <f ca="1">IF(BM447&gt;0,WORKDAY(BK447,20),"-")</f>
        <v>44036</v>
      </c>
      <c r="CS447" s="336">
        <v>44033</v>
      </c>
      <c r="CT447" s="325" t="s">
        <v>905</v>
      </c>
      <c r="CU447" s="143">
        <v>1</v>
      </c>
      <c r="CV447" s="41">
        <f>WORKDAY(CQ447,10)</f>
        <v>44130</v>
      </c>
      <c r="CW447" s="41">
        <f ca="1">IF(CT447&gt;0,WORKDAY(CR447,10),"-")</f>
        <v>44050</v>
      </c>
      <c r="CX447" s="14"/>
      <c r="CY447" s="14"/>
      <c r="CZ447" s="41" t="str">
        <f>IF(CY447&gt;0,WORKDAY(CV447,10),"-")</f>
        <v>-</v>
      </c>
      <c r="DA447" s="41" t="str">
        <f>IF(CY447&gt;0,WORKDAY(CW447,10),"-")</f>
        <v>-</v>
      </c>
      <c r="DB447" s="14"/>
      <c r="DC447" s="14"/>
      <c r="DD447" s="143"/>
      <c r="DE447" s="41" t="str">
        <f>IF(DC447&gt;0,WORKDAY(CZ447,10),"-")</f>
        <v>-</v>
      </c>
      <c r="DF447" s="41" t="str">
        <f>IF(DC447&gt;0,WORKDAY(DA447,10),"-")</f>
        <v>-</v>
      </c>
      <c r="DG447" s="14"/>
      <c r="DH447" s="14"/>
      <c r="DI447" s="41" t="str">
        <f>IF(DH447&gt;0,WORKDAY(DE447,10),"-")</f>
        <v>-</v>
      </c>
      <c r="DJ447" s="41" t="str">
        <f>IF(DH447&gt;0,WORKDAY(DF447,10),"-")</f>
        <v>-</v>
      </c>
      <c r="DK447" s="14"/>
      <c r="DL447" s="14"/>
      <c r="DM447" s="143"/>
      <c r="DN447" s="41" t="str">
        <f>IF(DL447&gt;0,WORKDAY(DI447,10),"-")</f>
        <v>-</v>
      </c>
      <c r="DO447" s="41" t="str">
        <f>IF(DL447&gt;0,WORKDAY(DJ447,10),"-")</f>
        <v>-</v>
      </c>
      <c r="DP447" s="14"/>
      <c r="DQ447" s="14"/>
      <c r="DR447" s="41" t="str">
        <f>IF(DQ447&gt;0,WORKDAY(DN447,10),"-")</f>
        <v>-</v>
      </c>
      <c r="DS447" s="41" t="str">
        <f>IF(DQ447&gt;0,WORKDAY(DO447,10),"-")</f>
        <v>-</v>
      </c>
      <c r="DT447" s="14"/>
      <c r="DU447" s="14"/>
      <c r="DV447" s="205"/>
      <c r="DW447" s="41" t="str">
        <f>IF(DU447&gt;0,WORKDAY(DR447,10),"-")</f>
        <v>-</v>
      </c>
      <c r="DX447" s="41" t="str">
        <f>IF(DU447&gt;0,WORKDAY(DS447,10),"-")</f>
        <v>-</v>
      </c>
      <c r="DY447" s="14"/>
      <c r="DZ447" s="14"/>
      <c r="EA447" s="41" t="str">
        <f>IF(DZ447&gt;0,WORKDAY(DW447,10),"-")</f>
        <v>-</v>
      </c>
      <c r="EB447" s="41" t="str">
        <f>IF(DZ447&gt;0,WORKDAY(DX447,10),"-")</f>
        <v>-</v>
      </c>
      <c r="EC447" s="14"/>
      <c r="ED447" s="14"/>
      <c r="EE447" s="205"/>
      <c r="EF447" s="41" t="str">
        <f>IF(ED447&gt;0,WORKDAY(EA447,10),"-")</f>
        <v>-</v>
      </c>
      <c r="EG447" s="41" t="str">
        <f>IF(ED447&gt;0,WORKDAY(EB447,10),"-")</f>
        <v>-</v>
      </c>
      <c r="EH447" s="14"/>
      <c r="EI447" s="14"/>
      <c r="EJ447" s="41" t="str">
        <f>IF(EI447&gt;0,WORKDAY(EF447,10),"-")</f>
        <v>-</v>
      </c>
      <c r="EK447" s="41" t="str">
        <f>IF(EI447&gt;0,WORKDAY(EG447,10),"-")</f>
        <v>-</v>
      </c>
      <c r="EL447" s="14"/>
      <c r="EM447" s="14"/>
      <c r="EN447" s="205"/>
      <c r="EO447" s="41" t="str">
        <f>IF(EM447&gt;0,WORKDAY(EJ447,10),"-")</f>
        <v>-</v>
      </c>
      <c r="EP447" s="41" t="str">
        <f>IF(EM447&gt;0,WORKDAY(EK447,10),"-")</f>
        <v>-</v>
      </c>
      <c r="EQ447" s="14"/>
      <c r="ER447" s="14"/>
      <c r="ES447" s="41" t="str">
        <f>IF(ER447&gt;0,WORKDAY(EO447,10),"-")</f>
        <v>-</v>
      </c>
      <c r="ET447" s="41" t="str">
        <f>IF(ER447&gt;0,WORKDAY(EP447,10),"-")</f>
        <v>-</v>
      </c>
      <c r="EU447" s="14"/>
      <c r="EV447" s="14"/>
      <c r="EW447" s="205"/>
      <c r="EX447" s="41" t="str">
        <f>IF(EV447&gt;0,WORKDAY(ES447,10),"-")</f>
        <v>-</v>
      </c>
      <c r="EY447" s="41" t="str">
        <f>IF(EV447&gt;0,WORKDAY(ET447,10),"-")</f>
        <v>-</v>
      </c>
      <c r="EZ447" s="14"/>
      <c r="FA447" s="14"/>
      <c r="FB447" s="41" t="str">
        <f>IF(FA447&gt;0,WORKDAY(EX447,10),"-")</f>
        <v>-</v>
      </c>
      <c r="FC447" s="41" t="str">
        <f>IF(FA447&gt;0,WORKDAY(EY447,10),"-")</f>
        <v>-</v>
      </c>
      <c r="FD447" s="14"/>
      <c r="FE447" s="14"/>
      <c r="FF447" s="295"/>
      <c r="FG447" s="41">
        <v>43579</v>
      </c>
      <c r="FH447" s="41">
        <f ca="1">IF(BK447&gt;0,IF(DH447&gt;0,WORKDAY(DG447,20),IF(CY447&gt;0,WORKDAY(CX447,30),IF(CT447&gt;0,WORKDAY(CS447,40),FG447))),"-")</f>
        <v>44089</v>
      </c>
      <c r="FI447" s="14"/>
      <c r="FJ447" s="14"/>
      <c r="FK447" s="41" t="str">
        <f>IF(FJ447&gt;0,WORKDAY(FG447,10),"-")</f>
        <v>-</v>
      </c>
      <c r="FL447" s="41" t="str">
        <f>IF(FJ447&gt;0,WORKDAY(FH447,10),"-")</f>
        <v>-</v>
      </c>
      <c r="FM447" s="14"/>
      <c r="FN447" s="14"/>
      <c r="FO447" s="143"/>
      <c r="FP447" s="41">
        <v>43579</v>
      </c>
      <c r="FQ447" s="41" t="str">
        <f>IF(BT447&gt;0,IF(DQ447&gt;0,WORKDAY(DP447,20),IF(DH447&gt;0,WORKDAY(DG447,30),IF(DC447&gt;0,WORKDAY(DB447,40),FP447))),"-")</f>
        <v>-</v>
      </c>
      <c r="FR447" s="14"/>
      <c r="FS447" s="14"/>
      <c r="FT447" s="41" t="str">
        <f>IF(FS447&gt;0,WORKDAY(FP447,10),"-")</f>
        <v>-</v>
      </c>
      <c r="FU447" s="41" t="str">
        <f>IF(FS447&gt;0,WORKDAY(FQ447,10),"-")</f>
        <v>-</v>
      </c>
      <c r="FV447" s="14"/>
      <c r="FW447" s="14"/>
      <c r="FX447" s="205"/>
      <c r="FY447" s="41">
        <v>43579</v>
      </c>
      <c r="FZ447" s="41" t="str">
        <f>IF(CC447&gt;0,IF(DZ447&gt;0,WORKDAY(DY447,20),IF(DQ447&gt;0,WORKDAY(DP447,30),IF(DL447&gt;0,WORKDAY(DK447,40),FY447))),"-")</f>
        <v>-</v>
      </c>
      <c r="GA447" s="14"/>
      <c r="GB447" s="14"/>
      <c r="GC447" s="41" t="str">
        <f>IF(GB447&gt;0,WORKDAY(FY447,10),"-")</f>
        <v>-</v>
      </c>
      <c r="GD447" s="41" t="str">
        <f>IF(GB447&gt;0,WORKDAY(FZ447,10),"-")</f>
        <v>-</v>
      </c>
      <c r="GE447" s="14"/>
      <c r="GF447" s="14"/>
      <c r="GG447" s="205"/>
      <c r="GH447" s="41"/>
      <c r="GI447" s="41"/>
      <c r="GJ447" s="14"/>
      <c r="GK447" s="14"/>
      <c r="GL447" s="41" t="str">
        <f>IF(GK447&gt;0,WORKDAY(GH447,10),"-")</f>
        <v>-</v>
      </c>
      <c r="GM447" s="41" t="str">
        <f>IF(GK447&gt;0,WORKDAY(GI447,10),"-")</f>
        <v>-</v>
      </c>
      <c r="GN447" s="14"/>
      <c r="GO447" s="14"/>
      <c r="GP447" s="228"/>
      <c r="GQ447" s="295"/>
      <c r="GR447" s="295"/>
      <c r="GS447" s="295"/>
      <c r="GT447" s="295"/>
      <c r="GU447" s="295"/>
      <c r="GV447" s="295"/>
      <c r="GW447" s="295"/>
      <c r="GX447" s="295"/>
      <c r="GY447" s="295"/>
      <c r="GZ447" s="147"/>
      <c r="HA447" s="143">
        <f t="shared" ca="1" si="543"/>
        <v>1</v>
      </c>
      <c r="HB447" s="44">
        <f t="shared" ca="1" si="544"/>
        <v>1.3819095477386936E-3</v>
      </c>
      <c r="HC447" s="44">
        <f t="shared" ca="1" si="545"/>
        <v>2.5125628140703518E-3</v>
      </c>
      <c r="HD447" s="44"/>
      <c r="HE447" s="44"/>
      <c r="HF447" s="44">
        <f t="shared" ca="1" si="546"/>
        <v>4.1666666666666675E-3</v>
      </c>
      <c r="HG447" s="44">
        <f t="shared" ca="1" si="547"/>
        <v>7.575757575757576E-3</v>
      </c>
      <c r="HH447" s="261"/>
      <c r="HI447" s="14" t="str">
        <f t="shared" si="548"/>
        <v>GA</v>
      </c>
      <c r="HJ447" s="41">
        <f t="shared" si="549"/>
        <v>44008</v>
      </c>
      <c r="HK447" s="267" t="str">
        <f t="shared" si="550"/>
        <v>A1</v>
      </c>
      <c r="HL447" s="268" t="str">
        <f t="shared" si="551"/>
        <v>0055-P2-GA1-CPC-TRM-00485</v>
      </c>
      <c r="HM447" s="320">
        <v>1</v>
      </c>
      <c r="HN447"/>
      <c r="HO447" s="351">
        <f t="shared" si="391"/>
        <v>1</v>
      </c>
      <c r="HP447" s="351" t="str">
        <f t="shared" si="392"/>
        <v>не выгружено 00</v>
      </c>
      <c r="HQ447" s="351" t="str">
        <f t="shared" si="393"/>
        <v>выгружено A1</v>
      </c>
      <c r="HR447" s="351">
        <f t="shared" si="394"/>
        <v>1</v>
      </c>
      <c r="HS447" s="351" t="b">
        <f t="shared" si="395"/>
        <v>0</v>
      </c>
      <c r="HT447" s="351" t="str">
        <f t="shared" si="396"/>
        <v>Выпустить в 00</v>
      </c>
      <c r="HU447" s="351" t="str">
        <f t="shared" si="397"/>
        <v>0055-P2-CPC-GA1-TRM-00409</v>
      </c>
      <c r="HV447" s="351">
        <f t="shared" si="398"/>
        <v>44008</v>
      </c>
      <c r="HW447" s="351" t="str">
        <f t="shared" si="399"/>
        <v>0055-P2-CPC-GA1-TRM-00409</v>
      </c>
      <c r="HX447" s="351">
        <f t="shared" si="400"/>
        <v>44033</v>
      </c>
      <c r="HY447" s="364"/>
      <c r="HZ447" s="361" t="str">
        <f t="shared" si="401"/>
        <v>выгружено</v>
      </c>
      <c r="IA447" s="361" t="str">
        <f t="shared" si="402"/>
        <v>A1</v>
      </c>
      <c r="IB447" s="361">
        <f t="shared" si="403"/>
        <v>1</v>
      </c>
      <c r="IC447" s="361">
        <f t="shared" si="404"/>
        <v>1</v>
      </c>
      <c r="ID447" s="351" t="str">
        <f t="shared" si="405"/>
        <v>1</v>
      </c>
      <c r="IE447" s="351" t="s">
        <v>894</v>
      </c>
      <c r="IF447" s="356">
        <v>1</v>
      </c>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row>
    <row r="448" spans="1:287" s="1" customFormat="1" ht="23.45" customHeight="1">
      <c r="A448" s="15"/>
      <c r="B448" s="31" t="s">
        <v>164</v>
      </c>
      <c r="C448" s="31" t="s">
        <v>165</v>
      </c>
      <c r="D448" s="14"/>
      <c r="E448" s="14"/>
      <c r="F448" s="14"/>
      <c r="G448" s="14"/>
      <c r="H448" s="14" t="s">
        <v>723</v>
      </c>
      <c r="I448" s="14" t="s">
        <v>724</v>
      </c>
      <c r="J448" s="14"/>
      <c r="K448" s="14"/>
      <c r="L448" s="14"/>
      <c r="M448" s="14"/>
      <c r="N448" s="14"/>
      <c r="O448" s="14"/>
      <c r="P448" s="14"/>
      <c r="Q448" s="14"/>
      <c r="R448" s="14" t="s">
        <v>211</v>
      </c>
      <c r="S448" s="14" t="s">
        <v>394</v>
      </c>
      <c r="T448" s="14" t="s">
        <v>407</v>
      </c>
      <c r="U448" s="14" t="s">
        <v>166</v>
      </c>
      <c r="V448" s="14"/>
      <c r="W448" s="31"/>
      <c r="X448" s="31"/>
      <c r="Y448" s="31"/>
      <c r="Z448" s="31"/>
      <c r="AA448" s="31"/>
      <c r="AB448" s="31"/>
      <c r="AC448" s="31"/>
      <c r="AD448" s="14"/>
      <c r="AE448" s="31">
        <v>3</v>
      </c>
      <c r="AF448" s="31">
        <v>0</v>
      </c>
      <c r="AG448" s="31" t="s">
        <v>173</v>
      </c>
      <c r="AH448" s="31" t="s">
        <v>164</v>
      </c>
      <c r="AI448" s="31" t="s">
        <v>198</v>
      </c>
      <c r="AJ448" s="14"/>
      <c r="AK448" s="14"/>
      <c r="AL448" s="14" t="s">
        <v>130</v>
      </c>
      <c r="AM448" s="14"/>
      <c r="AN448" s="14" t="s">
        <v>184</v>
      </c>
      <c r="AO448" s="14" t="str">
        <f>CONCATENATE("0055-",B448,"-",C448,"-","4",".",AE448,".",AF448,".",AG448,".",AH448,"-",AL448,".",AN448,"-",AI448)</f>
        <v>0055-CPC-GA1-4.3.0.00.CPC-ASK1.CX-0002</v>
      </c>
      <c r="AP448" s="14" t="str">
        <f>CONCATENATE("0055-",B448,"-",C448,"-","4",".",AE448,".",AF448,".",AG448,".",AH448,"-",AL448,"-",AN448,"-",AI448,"_",BD448,"_",U448)</f>
        <v>0055-CPC-GA1-4.3.0.00.CPC-ASK1-CX-0002_A1_ER</v>
      </c>
      <c r="AQ448" s="21" t="s">
        <v>78</v>
      </c>
      <c r="AR448" s="21" t="s">
        <v>79</v>
      </c>
      <c r="AS448" s="21"/>
      <c r="AT448" s="21"/>
      <c r="AU448" s="21"/>
      <c r="AV448" s="21"/>
      <c r="AW448" s="21" t="s">
        <v>495</v>
      </c>
      <c r="AX448" s="21" t="s">
        <v>476</v>
      </c>
      <c r="AY448" s="14"/>
      <c r="AZ448" s="14" t="s">
        <v>798</v>
      </c>
      <c r="BA448" s="14" t="s">
        <v>600</v>
      </c>
      <c r="BB448" s="14" t="str">
        <f t="shared" si="454"/>
        <v>A1</v>
      </c>
      <c r="BC448" s="14" t="str">
        <f t="shared" si="644"/>
        <v>IFR</v>
      </c>
      <c r="BD448" s="14" t="str">
        <f>BB448</f>
        <v>A1</v>
      </c>
      <c r="BE448" s="14"/>
      <c r="BF448" s="14"/>
      <c r="BG448" s="20"/>
      <c r="BH448" s="14"/>
      <c r="BI448" s="14"/>
      <c r="BJ448" s="336">
        <v>44088</v>
      </c>
      <c r="BK448" s="336">
        <f ca="1">IF(BM448&gt;0,BL448,IF(BJ448&lt;TODAY(),TODAY()+10,BJ448))</f>
        <v>44008</v>
      </c>
      <c r="BL448" s="41">
        <v>44008</v>
      </c>
      <c r="BM448" s="14" t="s">
        <v>795</v>
      </c>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336">
        <f>WORKDAY(BJ448,20)</f>
        <v>44116</v>
      </c>
      <c r="CR448" s="336">
        <f ca="1">IF(BM448&gt;0,WORKDAY(BK448,20),"-")</f>
        <v>44036</v>
      </c>
      <c r="CS448" s="336"/>
      <c r="CT448" s="325"/>
      <c r="CU448" s="143"/>
      <c r="CV448" s="41">
        <f>WORKDAY(CQ448,10)</f>
        <v>44130</v>
      </c>
      <c r="CW448" s="41" t="str">
        <f>IF(CT448&gt;0,WORKDAY(CR448,10),"-")</f>
        <v>-</v>
      </c>
      <c r="CX448" s="14"/>
      <c r="CY448" s="14"/>
      <c r="CZ448" s="41" t="str">
        <f>IF(CY448&gt;0,WORKDAY(CV448,10),"-")</f>
        <v>-</v>
      </c>
      <c r="DA448" s="41" t="str">
        <f>IF(CY448&gt;0,WORKDAY(CW448,10),"-")</f>
        <v>-</v>
      </c>
      <c r="DB448" s="14"/>
      <c r="DC448" s="14"/>
      <c r="DD448" s="143"/>
      <c r="DE448" s="41" t="str">
        <f>IF(DC448&gt;0,WORKDAY(CZ448,10),"-")</f>
        <v>-</v>
      </c>
      <c r="DF448" s="41" t="str">
        <f>IF(DC448&gt;0,WORKDAY(DA448,10),"-")</f>
        <v>-</v>
      </c>
      <c r="DG448" s="14"/>
      <c r="DH448" s="14"/>
      <c r="DI448" s="41" t="str">
        <f>IF(DH448&gt;0,WORKDAY(DE448,10),"-")</f>
        <v>-</v>
      </c>
      <c r="DJ448" s="41" t="str">
        <f>IF(DH448&gt;0,WORKDAY(DF448,10),"-")</f>
        <v>-</v>
      </c>
      <c r="DK448" s="14"/>
      <c r="DL448" s="14"/>
      <c r="DM448" s="143"/>
      <c r="DN448" s="41" t="str">
        <f>IF(DL448&gt;0,WORKDAY(DI448,10),"-")</f>
        <v>-</v>
      </c>
      <c r="DO448" s="41" t="str">
        <f>IF(DL448&gt;0,WORKDAY(DJ448,10),"-")</f>
        <v>-</v>
      </c>
      <c r="DP448" s="14"/>
      <c r="DQ448" s="14"/>
      <c r="DR448" s="41" t="str">
        <f>IF(DQ448&gt;0,WORKDAY(DN448,10),"-")</f>
        <v>-</v>
      </c>
      <c r="DS448" s="41" t="str">
        <f>IF(DQ448&gt;0,WORKDAY(DO448,10),"-")</f>
        <v>-</v>
      </c>
      <c r="DT448" s="14"/>
      <c r="DU448" s="14"/>
      <c r="DV448" s="205"/>
      <c r="DW448" s="41" t="str">
        <f>IF(DU448&gt;0,WORKDAY(DR448,10),"-")</f>
        <v>-</v>
      </c>
      <c r="DX448" s="41" t="str">
        <f>IF(DU448&gt;0,WORKDAY(DS448,10),"-")</f>
        <v>-</v>
      </c>
      <c r="DY448" s="14"/>
      <c r="DZ448" s="14"/>
      <c r="EA448" s="41" t="str">
        <f>IF(DZ448&gt;0,WORKDAY(DW448,10),"-")</f>
        <v>-</v>
      </c>
      <c r="EB448" s="41" t="str">
        <f>IF(DZ448&gt;0,WORKDAY(DX448,10),"-")</f>
        <v>-</v>
      </c>
      <c r="EC448" s="14"/>
      <c r="ED448" s="14"/>
      <c r="EE448" s="205"/>
      <c r="EF448" s="41" t="str">
        <f>IF(ED448&gt;0,WORKDAY(EA448,10),"-")</f>
        <v>-</v>
      </c>
      <c r="EG448" s="41" t="str">
        <f>IF(ED448&gt;0,WORKDAY(EB448,10),"-")</f>
        <v>-</v>
      </c>
      <c r="EH448" s="14"/>
      <c r="EI448" s="14"/>
      <c r="EJ448" s="41" t="str">
        <f>IF(EI448&gt;0,WORKDAY(EF448,10),"-")</f>
        <v>-</v>
      </c>
      <c r="EK448" s="41" t="str">
        <f>IF(EI448&gt;0,WORKDAY(EG448,10),"-")</f>
        <v>-</v>
      </c>
      <c r="EL448" s="14"/>
      <c r="EM448" s="14"/>
      <c r="EN448" s="205"/>
      <c r="EO448" s="41" t="str">
        <f>IF(EM448&gt;0,WORKDAY(EJ448,10),"-")</f>
        <v>-</v>
      </c>
      <c r="EP448" s="41" t="str">
        <f>IF(EM448&gt;0,WORKDAY(EK448,10),"-")</f>
        <v>-</v>
      </c>
      <c r="EQ448" s="14"/>
      <c r="ER448" s="14"/>
      <c r="ES448" s="41" t="str">
        <f>IF(ER448&gt;0,WORKDAY(EO448,10),"-")</f>
        <v>-</v>
      </c>
      <c r="ET448" s="41" t="str">
        <f>IF(ER448&gt;0,WORKDAY(EP448,10),"-")</f>
        <v>-</v>
      </c>
      <c r="EU448" s="14"/>
      <c r="EV448" s="14"/>
      <c r="EW448" s="205"/>
      <c r="EX448" s="41" t="str">
        <f>IF(EV448&gt;0,WORKDAY(ES448,10),"-")</f>
        <v>-</v>
      </c>
      <c r="EY448" s="41" t="str">
        <f>IF(EV448&gt;0,WORKDAY(ET448,10),"-")</f>
        <v>-</v>
      </c>
      <c r="EZ448" s="14"/>
      <c r="FA448" s="14"/>
      <c r="FB448" s="41" t="str">
        <f>IF(FA448&gt;0,WORKDAY(EX448,10),"-")</f>
        <v>-</v>
      </c>
      <c r="FC448" s="41" t="str">
        <f>IF(FA448&gt;0,WORKDAY(EY448,10),"-")</f>
        <v>-</v>
      </c>
      <c r="FD448" s="14"/>
      <c r="FE448" s="14"/>
      <c r="FF448" s="295"/>
      <c r="FG448" s="41">
        <v>43608</v>
      </c>
      <c r="FH448" s="41">
        <f ca="1">IF(BK448&gt;0,IF(DH448&gt;0,WORKDAY(DG448,20),IF(CY448&gt;0,WORKDAY(CX448,30),IF(CT448&gt;0,WORKDAY(CS448,40),FG448))),"-")</f>
        <v>43608</v>
      </c>
      <c r="FI448" s="14"/>
      <c r="FJ448" s="14"/>
      <c r="FK448" s="41" t="str">
        <f>IF(FJ448&gt;0,WORKDAY(FG448,10),"-")</f>
        <v>-</v>
      </c>
      <c r="FL448" s="41" t="str">
        <f>IF(FJ448&gt;0,WORKDAY(FH448,10),"-")</f>
        <v>-</v>
      </c>
      <c r="FM448" s="14"/>
      <c r="FN448" s="14"/>
      <c r="FO448" s="143"/>
      <c r="FP448" s="41">
        <v>43608</v>
      </c>
      <c r="FQ448" s="41" t="str">
        <f>IF(BT448&gt;0,IF(DQ448&gt;0,WORKDAY(DP448,20),IF(DH448&gt;0,WORKDAY(DG448,30),IF(DC448&gt;0,WORKDAY(DB448,40),FP448))),"-")</f>
        <v>-</v>
      </c>
      <c r="FR448" s="14"/>
      <c r="FS448" s="14"/>
      <c r="FT448" s="41" t="str">
        <f>IF(FS448&gt;0,WORKDAY(FP448,10),"-")</f>
        <v>-</v>
      </c>
      <c r="FU448" s="41" t="str">
        <f>IF(FS448&gt;0,WORKDAY(FQ448,10),"-")</f>
        <v>-</v>
      </c>
      <c r="FV448" s="14"/>
      <c r="FW448" s="14"/>
      <c r="FX448" s="205"/>
      <c r="FY448" s="41">
        <v>43608</v>
      </c>
      <c r="FZ448" s="41" t="str">
        <f>IF(CC448&gt;0,IF(DZ448&gt;0,WORKDAY(DY448,20),IF(DQ448&gt;0,WORKDAY(DP448,30),IF(DL448&gt;0,WORKDAY(DK448,40),FY448))),"-")</f>
        <v>-</v>
      </c>
      <c r="GA448" s="14"/>
      <c r="GB448" s="14"/>
      <c r="GC448" s="41" t="str">
        <f>IF(GB448&gt;0,WORKDAY(FY448,10),"-")</f>
        <v>-</v>
      </c>
      <c r="GD448" s="41" t="str">
        <f>IF(GB448&gt;0,WORKDAY(FZ448,10),"-")</f>
        <v>-</v>
      </c>
      <c r="GE448" s="14"/>
      <c r="GF448" s="14"/>
      <c r="GG448" s="205"/>
      <c r="GH448" s="41"/>
      <c r="GI448" s="41"/>
      <c r="GJ448" s="14"/>
      <c r="GK448" s="14"/>
      <c r="GL448" s="41" t="str">
        <f>IF(GK448&gt;0,WORKDAY(GH448,10),"-")</f>
        <v>-</v>
      </c>
      <c r="GM448" s="41" t="str">
        <f>IF(GK448&gt;0,WORKDAY(GI448,10),"-")</f>
        <v>-</v>
      </c>
      <c r="GN448" s="14"/>
      <c r="GO448" s="14"/>
      <c r="GP448" s="228"/>
      <c r="GQ448" s="295"/>
      <c r="GR448" s="295"/>
      <c r="GS448" s="295"/>
      <c r="GT448" s="295"/>
      <c r="GU448" s="295"/>
      <c r="GV448" s="295"/>
      <c r="GW448" s="295"/>
      <c r="GX448" s="295"/>
      <c r="GY448" s="295"/>
      <c r="GZ448" s="147"/>
      <c r="HA448" s="143">
        <f t="shared" ca="1" si="543"/>
        <v>1</v>
      </c>
      <c r="HB448" s="44">
        <f t="shared" ca="1" si="544"/>
        <v>1.1306532663316582E-3</v>
      </c>
      <c r="HC448" s="44">
        <f t="shared" ca="1" si="545"/>
        <v>2.5125628140703518E-3</v>
      </c>
      <c r="HD448" s="44"/>
      <c r="HE448" s="44"/>
      <c r="HF448" s="44">
        <f t="shared" ca="1" si="546"/>
        <v>3.4090909090909094E-3</v>
      </c>
      <c r="HG448" s="44">
        <f t="shared" ca="1" si="547"/>
        <v>7.575757575757576E-3</v>
      </c>
      <c r="HH448" s="261"/>
      <c r="HI448" s="14" t="str">
        <f t="shared" si="548"/>
        <v>CPECC</v>
      </c>
      <c r="HJ448" s="41">
        <f t="shared" si="549"/>
        <v>44008</v>
      </c>
      <c r="HK448" s="267" t="str">
        <f t="shared" si="550"/>
        <v>A1</v>
      </c>
      <c r="HL448" s="268" t="str">
        <f t="shared" si="551"/>
        <v>0055-P2-GA1-CPC-TRM-00487</v>
      </c>
      <c r="HM448" s="320">
        <v>1</v>
      </c>
      <c r="HN448"/>
      <c r="HO448" s="351" t="str">
        <f t="shared" si="391"/>
        <v>ожидание A1</v>
      </c>
      <c r="HP448" s="351" t="str">
        <f t="shared" si="392"/>
        <v>не выгружено 00</v>
      </c>
      <c r="HQ448" s="351" t="str">
        <f t="shared" si="393"/>
        <v>выгружено A1</v>
      </c>
      <c r="HR448" s="351" t="str">
        <f t="shared" si="394"/>
        <v>ожидание A1</v>
      </c>
      <c r="HS448" s="351" t="b">
        <f t="shared" si="395"/>
        <v>0</v>
      </c>
      <c r="HT448" s="351" t="str">
        <f t="shared" si="396"/>
        <v>ожидание замечаний</v>
      </c>
      <c r="HU448" s="351" t="str">
        <f t="shared" si="397"/>
        <v>0055-P2-GA1-CPC-TRM-00487</v>
      </c>
      <c r="HV448" s="351">
        <f t="shared" si="398"/>
        <v>44008</v>
      </c>
      <c r="HW448" s="351" t="str">
        <f t="shared" si="399"/>
        <v>ожидание A1</v>
      </c>
      <c r="HX448" s="351" t="str">
        <f t="shared" si="400"/>
        <v>ожидание A1</v>
      </c>
      <c r="HY448" s="364"/>
      <c r="HZ448" s="361" t="str">
        <f t="shared" si="401"/>
        <v>выгружено</v>
      </c>
      <c r="IA448" s="361" t="str">
        <f t="shared" si="402"/>
        <v>A1</v>
      </c>
      <c r="IB448" s="361" t="str">
        <f t="shared" si="403"/>
        <v>ожидание замечаний к ревизии</v>
      </c>
      <c r="IC448" s="361" t="str">
        <f t="shared" si="404"/>
        <v>A1</v>
      </c>
      <c r="ID448" s="351" t="str">
        <f t="shared" si="405"/>
        <v>1</v>
      </c>
      <c r="IE448" s="351" t="s">
        <v>894</v>
      </c>
      <c r="IF448" s="356">
        <v>1</v>
      </c>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row>
    <row r="449" spans="1:287" s="27" customFormat="1" ht="15" customHeight="1">
      <c r="A449" s="15"/>
      <c r="B449" s="32"/>
      <c r="C449" s="32"/>
      <c r="D449" s="26"/>
      <c r="E449" s="26"/>
      <c r="F449" s="26"/>
      <c r="G449" s="26"/>
      <c r="H449" s="26"/>
      <c r="I449" s="26"/>
      <c r="J449" s="26"/>
      <c r="K449" s="26"/>
      <c r="L449" s="26"/>
      <c r="M449" s="26"/>
      <c r="N449" s="26"/>
      <c r="O449" s="26"/>
      <c r="P449" s="26"/>
      <c r="Q449" s="26"/>
      <c r="R449" s="26"/>
      <c r="S449" s="26"/>
      <c r="T449" s="26"/>
      <c r="U449" s="26"/>
      <c r="V449" s="26"/>
      <c r="W449" s="32"/>
      <c r="X449" s="32"/>
      <c r="Y449" s="32"/>
      <c r="Z449" s="32"/>
      <c r="AA449" s="32"/>
      <c r="AB449" s="32"/>
      <c r="AC449" s="32"/>
      <c r="AD449" s="26"/>
      <c r="AE449" s="32"/>
      <c r="AF449" s="32"/>
      <c r="AG449" s="32"/>
      <c r="AH449" s="32"/>
      <c r="AI449" s="32"/>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341"/>
      <c r="BK449" s="341"/>
      <c r="BL449" s="163"/>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338"/>
      <c r="CR449" s="338"/>
      <c r="CS449" s="338"/>
      <c r="CT449" s="326"/>
      <c r="CU449" s="219"/>
      <c r="CV449" s="26"/>
      <c r="CW449" s="26"/>
      <c r="CX449" s="26"/>
      <c r="CY449" s="26"/>
      <c r="CZ449" s="26"/>
      <c r="DA449" s="26"/>
      <c r="DB449" s="26"/>
      <c r="DC449" s="26"/>
      <c r="DD449" s="219"/>
      <c r="DE449" s="26"/>
      <c r="DF449" s="26"/>
      <c r="DG449" s="26"/>
      <c r="DH449" s="26"/>
      <c r="DI449" s="26"/>
      <c r="DJ449" s="26"/>
      <c r="DK449" s="26"/>
      <c r="DL449" s="26"/>
      <c r="DM449" s="219"/>
      <c r="DN449" s="26"/>
      <c r="DO449" s="26"/>
      <c r="DP449" s="26"/>
      <c r="DQ449" s="26"/>
      <c r="DR449" s="26"/>
      <c r="DS449" s="26"/>
      <c r="DT449" s="26"/>
      <c r="DU449" s="26"/>
      <c r="DV449" s="229"/>
      <c r="DW449" s="26"/>
      <c r="DX449" s="26"/>
      <c r="DY449" s="26"/>
      <c r="DZ449" s="26"/>
      <c r="EA449" s="26"/>
      <c r="EB449" s="26"/>
      <c r="EC449" s="26"/>
      <c r="ED449" s="26"/>
      <c r="EE449" s="229"/>
      <c r="EF449" s="26"/>
      <c r="EG449" s="26"/>
      <c r="EH449" s="26"/>
      <c r="EI449" s="26"/>
      <c r="EJ449" s="26"/>
      <c r="EK449" s="26"/>
      <c r="EL449" s="26"/>
      <c r="EM449" s="26"/>
      <c r="EN449" s="229"/>
      <c r="EO449" s="26"/>
      <c r="EP449" s="26"/>
      <c r="EQ449" s="26"/>
      <c r="ER449" s="26"/>
      <c r="ES449" s="26"/>
      <c r="ET449" s="26"/>
      <c r="EU449" s="26"/>
      <c r="EV449" s="26"/>
      <c r="EW449" s="229"/>
      <c r="EX449" s="26"/>
      <c r="EY449" s="26"/>
      <c r="EZ449" s="26"/>
      <c r="FA449" s="26"/>
      <c r="FB449" s="26"/>
      <c r="FC449" s="26"/>
      <c r="FD449" s="26"/>
      <c r="FE449" s="26"/>
      <c r="FF449" s="229"/>
      <c r="FG449" s="26"/>
      <c r="FH449" s="26"/>
      <c r="FI449" s="26"/>
      <c r="FJ449" s="26"/>
      <c r="FK449" s="26"/>
      <c r="FL449" s="26"/>
      <c r="FM449" s="26"/>
      <c r="FN449" s="26"/>
      <c r="FO449" s="219"/>
      <c r="FP449" s="26"/>
      <c r="FQ449" s="26"/>
      <c r="FR449" s="26"/>
      <c r="FS449" s="26"/>
      <c r="FT449" s="26"/>
      <c r="FU449" s="26"/>
      <c r="FV449" s="26"/>
      <c r="FW449" s="26"/>
      <c r="FX449" s="229"/>
      <c r="FY449" s="26"/>
      <c r="FZ449" s="26"/>
      <c r="GA449" s="26"/>
      <c r="GB449" s="26"/>
      <c r="GC449" s="26"/>
      <c r="GD449" s="26"/>
      <c r="GE449" s="26"/>
      <c r="GF449" s="26"/>
      <c r="GG449" s="229"/>
      <c r="GH449" s="26"/>
      <c r="GI449" s="26"/>
      <c r="GJ449" s="26"/>
      <c r="GK449" s="26"/>
      <c r="GL449" s="26"/>
      <c r="GM449" s="26"/>
      <c r="GN449" s="26"/>
      <c r="GO449" s="26"/>
      <c r="GP449" s="229"/>
      <c r="GQ449" s="229"/>
      <c r="GR449" s="229"/>
      <c r="GS449" s="229"/>
      <c r="GT449" s="229"/>
      <c r="GU449" s="229"/>
      <c r="GV449" s="229"/>
      <c r="GW449" s="229"/>
      <c r="GX449" s="229"/>
      <c r="GY449" s="229"/>
      <c r="GZ449" s="229"/>
      <c r="HA449" s="143">
        <f t="shared" si="543"/>
        <v>0</v>
      </c>
      <c r="HB449" s="44">
        <f t="shared" si="544"/>
        <v>0</v>
      </c>
      <c r="HC449" s="44">
        <f t="shared" si="545"/>
        <v>0</v>
      </c>
      <c r="HD449" s="44"/>
      <c r="HE449" s="26"/>
      <c r="HF449" s="44">
        <f t="shared" si="546"/>
        <v>0</v>
      </c>
      <c r="HG449" s="44">
        <f t="shared" si="547"/>
        <v>0</v>
      </c>
      <c r="HH449" s="262"/>
      <c r="HI449" s="14" t="str">
        <f t="shared" si="548"/>
        <v>не выпущено</v>
      </c>
      <c r="HJ449" s="41" t="str">
        <f t="shared" si="549"/>
        <v>-</v>
      </c>
      <c r="HK449" s="267" t="str">
        <f t="shared" si="550"/>
        <v>-</v>
      </c>
      <c r="HL449" s="268" t="str">
        <f t="shared" si="551"/>
        <v>-</v>
      </c>
      <c r="HM449" s="320">
        <v>1</v>
      </c>
      <c r="HN449"/>
      <c r="HO449" s="351" t="str">
        <f t="shared" si="391"/>
        <v>---/---</v>
      </c>
      <c r="HP449" s="351" t="str">
        <f t="shared" si="392"/>
        <v>---/---</v>
      </c>
      <c r="HQ449" s="351" t="str">
        <f t="shared" si="393"/>
        <v>---/---</v>
      </c>
      <c r="HR449" s="351" t="str">
        <f t="shared" si="394"/>
        <v>---/---</v>
      </c>
      <c r="HS449" s="351" t="b">
        <f t="shared" si="395"/>
        <v>0</v>
      </c>
      <c r="HT449" s="351" t="str">
        <f t="shared" si="396"/>
        <v>---/---</v>
      </c>
      <c r="HU449" s="351" t="str">
        <f t="shared" si="397"/>
        <v>---/---</v>
      </c>
      <c r="HV449" s="351" t="str">
        <f t="shared" si="398"/>
        <v>---/---</v>
      </c>
      <c r="HW449" s="351" t="str">
        <f t="shared" si="399"/>
        <v>---/---</v>
      </c>
      <c r="HX449" s="351" t="str">
        <f t="shared" si="400"/>
        <v>---/---</v>
      </c>
      <c r="HY449" s="364"/>
      <c r="HZ449" s="361" t="str">
        <f t="shared" si="401"/>
        <v>---/---</v>
      </c>
      <c r="IA449" s="361" t="str">
        <f t="shared" si="402"/>
        <v>---/---</v>
      </c>
      <c r="IB449" s="361" t="str">
        <f t="shared" si="403"/>
        <v>---/---</v>
      </c>
      <c r="IC449" s="361" t="str">
        <f t="shared" si="404"/>
        <v>---/---</v>
      </c>
      <c r="ID449" s="351" t="str">
        <f t="shared" si="405"/>
        <v>---/---</v>
      </c>
      <c r="IE449" s="351" t="s">
        <v>897</v>
      </c>
      <c r="IF449" s="356"/>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row>
    <row r="450" spans="1:287" s="1" customFormat="1" ht="28.9" customHeight="1">
      <c r="A450" s="15"/>
      <c r="B450" s="31" t="s">
        <v>164</v>
      </c>
      <c r="C450" s="31" t="s">
        <v>165</v>
      </c>
      <c r="D450" s="14"/>
      <c r="E450" s="14"/>
      <c r="F450" s="14"/>
      <c r="G450" s="14"/>
      <c r="H450" s="14" t="s">
        <v>723</v>
      </c>
      <c r="I450" s="14" t="s">
        <v>724</v>
      </c>
      <c r="J450" s="14"/>
      <c r="K450" s="14"/>
      <c r="L450" s="14"/>
      <c r="M450" s="14"/>
      <c r="N450" s="14"/>
      <c r="O450" s="14"/>
      <c r="P450" s="14"/>
      <c r="Q450" s="14"/>
      <c r="R450" s="14" t="s">
        <v>212</v>
      </c>
      <c r="S450" s="14" t="s">
        <v>397</v>
      </c>
      <c r="T450" s="14" t="s">
        <v>398</v>
      </c>
      <c r="U450" s="14" t="s">
        <v>166</v>
      </c>
      <c r="V450" s="14"/>
      <c r="W450" s="31"/>
      <c r="X450" s="31"/>
      <c r="Y450" s="31"/>
      <c r="Z450" s="31"/>
      <c r="AA450" s="31"/>
      <c r="AB450" s="31"/>
      <c r="AC450" s="31"/>
      <c r="AD450" s="14"/>
      <c r="AE450" s="31">
        <v>3</v>
      </c>
      <c r="AF450" s="31">
        <v>0</v>
      </c>
      <c r="AG450" s="31" t="s">
        <v>173</v>
      </c>
      <c r="AH450" s="31" t="s">
        <v>164</v>
      </c>
      <c r="AI450" s="31" t="s">
        <v>194</v>
      </c>
      <c r="AJ450" s="14"/>
      <c r="AK450" s="14"/>
      <c r="AL450" s="14" t="s">
        <v>127</v>
      </c>
      <c r="AM450" s="14"/>
      <c r="AN450" s="14" t="s">
        <v>184</v>
      </c>
      <c r="AO450" s="14" t="str">
        <f t="shared" ref="AO450:AO455" si="645">CONCATENATE("0055-",B450,"-",C450,"-","4",".",AE450,".",AF450,".",AG450,".",AH450,"-",AL450,".",AN450,"-",AI450)</f>
        <v>0055-CPC-GA1-4.3.0.00.CPC-ATH1.CX-0001</v>
      </c>
      <c r="AP450" s="14" t="str">
        <f t="shared" ref="AP450:AP455" si="646">CONCATENATE("0055-",B450,"-",C450,"-","4",".",AE450,".",AF450,".",AG450,".",AH450,"-",AL450,"-",AN450,"-",AI450,"_",BD450,"_",U450)</f>
        <v>0055-CPC-GA1-4.3.0.00.CPC-ATH1-CX-0001_A1_ER</v>
      </c>
      <c r="AQ450" s="21" t="s">
        <v>73</v>
      </c>
      <c r="AR450" s="21" t="s">
        <v>72</v>
      </c>
      <c r="AS450" s="21"/>
      <c r="AT450" s="21"/>
      <c r="AU450" s="21"/>
      <c r="AV450" s="21"/>
      <c r="AW450" s="21" t="s">
        <v>484</v>
      </c>
      <c r="AX450" s="21" t="s">
        <v>465</v>
      </c>
      <c r="AY450" s="14"/>
      <c r="AZ450" s="14" t="s">
        <v>798</v>
      </c>
      <c r="BA450" s="14" t="s">
        <v>600</v>
      </c>
      <c r="BB450" s="14" t="str">
        <f t="shared" si="454"/>
        <v>A1</v>
      </c>
      <c r="BC450" s="14" t="str">
        <f t="shared" ref="BC450:BC455" si="647">IF(OR(BB450="A1",BB450="B1",BB450="C1",BB450="D1",BB450="E1",BB450="F1",BB450="G1",BB450="H1"),"IFR",IF(OR(BB450="00",BB450="01",BB450="02",BB450="03",BB450="04",BB450="05"),"IFU","-"))</f>
        <v>IFR</v>
      </c>
      <c r="BD450" s="14" t="str">
        <f t="shared" ref="BD450:BD455" si="648">BB450</f>
        <v>A1</v>
      </c>
      <c r="BE450" s="14"/>
      <c r="BF450" s="14"/>
      <c r="BG450" s="20"/>
      <c r="BH450" s="14"/>
      <c r="BI450" s="14"/>
      <c r="BJ450" s="336">
        <v>44088</v>
      </c>
      <c r="BK450" s="336">
        <f t="shared" ref="BK450:BK455" ca="1" si="649">IF(BM450&gt;0,BL450,IF(BJ450&lt;TODAY(),TODAY()+10,BJ450))</f>
        <v>44008</v>
      </c>
      <c r="BL450" s="41">
        <v>44008</v>
      </c>
      <c r="BM450" s="14" t="s">
        <v>794</v>
      </c>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336">
        <f t="shared" ref="CQ450:CQ455" si="650">WORKDAY(BJ450,20)</f>
        <v>44116</v>
      </c>
      <c r="CR450" s="336">
        <f t="shared" ref="CR450:CR455" ca="1" si="651">IF(BM450&gt;0,WORKDAY(BK450,20),"-")</f>
        <v>44036</v>
      </c>
      <c r="CS450" s="336">
        <v>44033</v>
      </c>
      <c r="CT450" s="325" t="s">
        <v>905</v>
      </c>
      <c r="CU450" s="143">
        <v>1</v>
      </c>
      <c r="CV450" s="41">
        <f t="shared" ref="CV450:CV455" si="652">WORKDAY(CQ450,10)</f>
        <v>44130</v>
      </c>
      <c r="CW450" s="41">
        <f t="shared" ref="CW450:CW455" ca="1" si="653">IF(CT450&gt;0,WORKDAY(CR450,10),"-")</f>
        <v>44050</v>
      </c>
      <c r="CX450" s="41"/>
      <c r="CY450" s="14"/>
      <c r="CZ450" s="41" t="str">
        <f t="shared" ref="CZ450:CZ455" si="654">IF(CY450&gt;0,WORKDAY(CV450,10),"-")</f>
        <v>-</v>
      </c>
      <c r="DA450" s="41" t="str">
        <f t="shared" ref="DA450:DA455" si="655">IF(CY450&gt;0,WORKDAY(CW450,10),"-")</f>
        <v>-</v>
      </c>
      <c r="DB450" s="41"/>
      <c r="DC450" s="14"/>
      <c r="DD450" s="143"/>
      <c r="DE450" s="41" t="str">
        <f t="shared" ref="DE450:DE455" si="656">IF(DC450&gt;0,WORKDAY(CZ450,10),"-")</f>
        <v>-</v>
      </c>
      <c r="DF450" s="41" t="str">
        <f t="shared" ref="DF450:DF455" si="657">IF(DC450&gt;0,WORKDAY(DA450,10),"-")</f>
        <v>-</v>
      </c>
      <c r="DG450" s="41"/>
      <c r="DH450" s="14"/>
      <c r="DI450" s="41" t="str">
        <f t="shared" ref="DI450:DI455" si="658">IF(DH450&gt;0,WORKDAY(DE450,10),"-")</f>
        <v>-</v>
      </c>
      <c r="DJ450" s="41" t="str">
        <f t="shared" ref="DJ450:DJ455" si="659">IF(DH450&gt;0,WORKDAY(DF450,10),"-")</f>
        <v>-</v>
      </c>
      <c r="DK450" s="14"/>
      <c r="DL450" s="14"/>
      <c r="DM450" s="143"/>
      <c r="DN450" s="41" t="str">
        <f t="shared" ref="DN450:DN455" si="660">IF(DL450&gt;0,WORKDAY(DI450,10),"-")</f>
        <v>-</v>
      </c>
      <c r="DO450" s="41" t="str">
        <f t="shared" ref="DO450:DO455" si="661">IF(DL450&gt;0,WORKDAY(DJ450,10),"-")</f>
        <v>-</v>
      </c>
      <c r="DP450" s="41"/>
      <c r="DQ450" s="14"/>
      <c r="DR450" s="41" t="str">
        <f t="shared" ref="DR450:DR455" si="662">IF(DQ450&gt;0,WORKDAY(DN450,10),"-")</f>
        <v>-</v>
      </c>
      <c r="DS450" s="41" t="str">
        <f t="shared" ref="DS450:DS455" si="663">IF(DQ450&gt;0,WORKDAY(DO450,10),"-")</f>
        <v>-</v>
      </c>
      <c r="DT450" s="14"/>
      <c r="DU450" s="14"/>
      <c r="DV450" s="205"/>
      <c r="DW450" s="41" t="str">
        <f t="shared" ref="DW450:DW455" si="664">IF(DU450&gt;0,WORKDAY(DR450,10),"-")</f>
        <v>-</v>
      </c>
      <c r="DX450" s="41" t="str">
        <f t="shared" ref="DX450:DX455" si="665">IF(DU450&gt;0,WORKDAY(DS450,10),"-")</f>
        <v>-</v>
      </c>
      <c r="DY450" s="41"/>
      <c r="DZ450" s="14"/>
      <c r="EA450" s="41" t="str">
        <f t="shared" ref="EA450:EA455" si="666">IF(DZ450&gt;0,WORKDAY(DW450,10),"-")</f>
        <v>-</v>
      </c>
      <c r="EB450" s="41" t="str">
        <f t="shared" ref="EB450:EB455" si="667">IF(DZ450&gt;0,WORKDAY(DX450,10),"-")</f>
        <v>-</v>
      </c>
      <c r="EC450" s="14"/>
      <c r="ED450" s="14"/>
      <c r="EE450" s="205"/>
      <c r="EF450" s="41" t="str">
        <f t="shared" ref="EF450:EF455" si="668">IF(ED450&gt;0,WORKDAY(EA450,10),"-")</f>
        <v>-</v>
      </c>
      <c r="EG450" s="41" t="str">
        <f t="shared" ref="EG450:EG455" si="669">IF(ED450&gt;0,WORKDAY(EB450,10),"-")</f>
        <v>-</v>
      </c>
      <c r="EH450" s="41"/>
      <c r="EI450" s="14"/>
      <c r="EJ450" s="41" t="str">
        <f t="shared" ref="EJ450:EJ455" si="670">IF(EI450&gt;0,WORKDAY(EF450,10),"-")</f>
        <v>-</v>
      </c>
      <c r="EK450" s="41" t="str">
        <f t="shared" ref="EK450:EK455" si="671">IF(EI450&gt;0,WORKDAY(EG450,10),"-")</f>
        <v>-</v>
      </c>
      <c r="EL450" s="14"/>
      <c r="EM450" s="14"/>
      <c r="EN450" s="205"/>
      <c r="EO450" s="41" t="str">
        <f t="shared" ref="EO450:EO455" si="672">IF(EM450&gt;0,WORKDAY(EJ450,10),"-")</f>
        <v>-</v>
      </c>
      <c r="EP450" s="41" t="str">
        <f t="shared" ref="EP450:EP455" si="673">IF(EM450&gt;0,WORKDAY(EK450,10),"-")</f>
        <v>-</v>
      </c>
      <c r="EQ450" s="41"/>
      <c r="ER450" s="14"/>
      <c r="ES450" s="41" t="str">
        <f t="shared" ref="ES450:ES455" si="674">IF(ER450&gt;0,WORKDAY(EO450,10),"-")</f>
        <v>-</v>
      </c>
      <c r="ET450" s="41" t="str">
        <f t="shared" ref="ET450:ET455" si="675">IF(ER450&gt;0,WORKDAY(EP450,10),"-")</f>
        <v>-</v>
      </c>
      <c r="EU450" s="14"/>
      <c r="EV450" s="14"/>
      <c r="EW450" s="205"/>
      <c r="EX450" s="41" t="str">
        <f t="shared" ref="EX450:EX455" si="676">IF(EV450&gt;0,WORKDAY(ES450,10),"-")</f>
        <v>-</v>
      </c>
      <c r="EY450" s="41" t="str">
        <f t="shared" ref="EY450:EY455" si="677">IF(EV450&gt;0,WORKDAY(ET450,10),"-")</f>
        <v>-</v>
      </c>
      <c r="EZ450" s="41"/>
      <c r="FA450" s="14"/>
      <c r="FB450" s="41" t="str">
        <f t="shared" ref="FB450:FB455" si="678">IF(FA450&gt;0,WORKDAY(EX450,10),"-")</f>
        <v>-</v>
      </c>
      <c r="FC450" s="41" t="str">
        <f t="shared" ref="FC450:FC455" si="679">IF(FA450&gt;0,WORKDAY(EY450,10),"-")</f>
        <v>-</v>
      </c>
      <c r="FD450" s="14"/>
      <c r="FE450" s="14"/>
      <c r="FF450" s="295"/>
      <c r="FG450" s="41">
        <v>43459</v>
      </c>
      <c r="FH450" s="41">
        <f t="shared" ref="FH450:FH455" ca="1" si="680">IF(BK450&gt;0,IF(DH450&gt;0,WORKDAY(DG450,20),IF(CY450&gt;0,WORKDAY(CX450,30),IF(CT450&gt;0,WORKDAY(CS450,40),FG450))),"-")</f>
        <v>44089</v>
      </c>
      <c r="FI450" s="41"/>
      <c r="FJ450" s="14"/>
      <c r="FK450" s="41" t="str">
        <f t="shared" ref="FK450:FK455" si="681">IF(FJ450&gt;0,WORKDAY(FG450,10),"-")</f>
        <v>-</v>
      </c>
      <c r="FL450" s="41" t="str">
        <f t="shared" ref="FL450:FL455" si="682">IF(FJ450&gt;0,WORKDAY(FH450,10),"-")</f>
        <v>-</v>
      </c>
      <c r="FM450" s="14"/>
      <c r="FN450" s="14"/>
      <c r="FO450" s="143"/>
      <c r="FP450" s="41">
        <v>43459</v>
      </c>
      <c r="FQ450" s="41" t="str">
        <f t="shared" ref="FQ450:FQ455" si="683">IF(BT450&gt;0,IF(DQ450&gt;0,WORKDAY(DP450,20),IF(DH450&gt;0,WORKDAY(DG450,30),IF(DC450&gt;0,WORKDAY(DB450,40),FP450))),"-")</f>
        <v>-</v>
      </c>
      <c r="FR450" s="41"/>
      <c r="FS450" s="14"/>
      <c r="FT450" s="41" t="str">
        <f t="shared" ref="FT450:FT455" si="684">IF(FS450&gt;0,WORKDAY(FP450,10),"-")</f>
        <v>-</v>
      </c>
      <c r="FU450" s="41" t="str">
        <f t="shared" ref="FU450:FU455" si="685">IF(FS450&gt;0,WORKDAY(FQ450,10),"-")</f>
        <v>-</v>
      </c>
      <c r="FV450" s="14"/>
      <c r="FW450" s="14"/>
      <c r="FX450" s="205"/>
      <c r="FY450" s="41">
        <v>43459</v>
      </c>
      <c r="FZ450" s="41" t="str">
        <f t="shared" ref="FZ450:FZ455" si="686">IF(CC450&gt;0,IF(DZ450&gt;0,WORKDAY(DY450,20),IF(DQ450&gt;0,WORKDAY(DP450,30),IF(DL450&gt;0,WORKDAY(DK450,40),FY450))),"-")</f>
        <v>-</v>
      </c>
      <c r="GA450" s="41"/>
      <c r="GB450" s="14"/>
      <c r="GC450" s="41" t="str">
        <f t="shared" ref="GC450:GC455" si="687">IF(GB450&gt;0,WORKDAY(FY450,10),"-")</f>
        <v>-</v>
      </c>
      <c r="GD450" s="41" t="str">
        <f t="shared" ref="GD450:GD455" si="688">IF(GB450&gt;0,WORKDAY(FZ450,10),"-")</f>
        <v>-</v>
      </c>
      <c r="GE450" s="14"/>
      <c r="GF450" s="14"/>
      <c r="GG450" s="205"/>
      <c r="GH450" s="41"/>
      <c r="GI450" s="41"/>
      <c r="GJ450" s="41"/>
      <c r="GK450" s="14"/>
      <c r="GL450" s="41" t="str">
        <f t="shared" ref="GL450:GL455" si="689">IF(GK450&gt;0,WORKDAY(GH450,10),"-")</f>
        <v>-</v>
      </c>
      <c r="GM450" s="41" t="str">
        <f t="shared" ref="GM450:GM455" si="690">IF(GK450&gt;0,WORKDAY(GI450,10),"-")</f>
        <v>-</v>
      </c>
      <c r="GN450" s="14"/>
      <c r="GO450" s="14"/>
      <c r="GP450" s="228"/>
      <c r="GQ450" s="295"/>
      <c r="GR450" s="295"/>
      <c r="GS450" s="295"/>
      <c r="GT450" s="295"/>
      <c r="GU450" s="295"/>
      <c r="GV450" s="295"/>
      <c r="GW450" s="295"/>
      <c r="GX450" s="295"/>
      <c r="GY450" s="295"/>
      <c r="GZ450" s="147"/>
      <c r="HA450" s="143">
        <f t="shared" ca="1" si="543"/>
        <v>1</v>
      </c>
      <c r="HB450" s="44">
        <f t="shared" ca="1" si="544"/>
        <v>1.3819095477386936E-3</v>
      </c>
      <c r="HC450" s="44">
        <f t="shared" ca="1" si="545"/>
        <v>2.5125628140703518E-3</v>
      </c>
      <c r="HD450" s="44"/>
      <c r="HE450" s="44"/>
      <c r="HF450" s="44">
        <f t="shared" ca="1" si="546"/>
        <v>4.1666666666666675E-3</v>
      </c>
      <c r="HG450" s="44">
        <f t="shared" ca="1" si="547"/>
        <v>7.575757575757576E-3</v>
      </c>
      <c r="HH450" s="261"/>
      <c r="HI450" s="14" t="str">
        <f t="shared" si="548"/>
        <v>GA</v>
      </c>
      <c r="HJ450" s="41">
        <f t="shared" si="549"/>
        <v>44008</v>
      </c>
      <c r="HK450" s="267" t="str">
        <f t="shared" si="550"/>
        <v>A1</v>
      </c>
      <c r="HL450" s="268" t="str">
        <f t="shared" si="551"/>
        <v>0055-P2-GA1-CPC-TRM-00486</v>
      </c>
      <c r="HM450" s="320">
        <v>1</v>
      </c>
      <c r="HN450"/>
      <c r="HO450" s="351">
        <f t="shared" si="391"/>
        <v>1</v>
      </c>
      <c r="HP450" s="351" t="str">
        <f t="shared" si="392"/>
        <v>не выгружено 00</v>
      </c>
      <c r="HQ450" s="351" t="str">
        <f t="shared" si="393"/>
        <v>выгружено A1</v>
      </c>
      <c r="HR450" s="351">
        <f t="shared" si="394"/>
        <v>1</v>
      </c>
      <c r="HS450" s="351" t="b">
        <f t="shared" si="395"/>
        <v>0</v>
      </c>
      <c r="HT450" s="351" t="str">
        <f t="shared" si="396"/>
        <v>Выпустить в 00</v>
      </c>
      <c r="HU450" s="351" t="str">
        <f t="shared" si="397"/>
        <v>0055-P2-CPC-GA1-TRM-00409</v>
      </c>
      <c r="HV450" s="351">
        <f t="shared" si="398"/>
        <v>44008</v>
      </c>
      <c r="HW450" s="351" t="str">
        <f t="shared" si="399"/>
        <v>0055-P2-CPC-GA1-TRM-00409</v>
      </c>
      <c r="HX450" s="351">
        <f t="shared" si="400"/>
        <v>44033</v>
      </c>
      <c r="HY450" s="364"/>
      <c r="HZ450" s="361" t="str">
        <f t="shared" si="401"/>
        <v>выгружено</v>
      </c>
      <c r="IA450" s="361" t="str">
        <f t="shared" si="402"/>
        <v>A1</v>
      </c>
      <c r="IB450" s="361">
        <f t="shared" si="403"/>
        <v>1</v>
      </c>
      <c r="IC450" s="361">
        <f t="shared" si="404"/>
        <v>1</v>
      </c>
      <c r="ID450" s="351" t="str">
        <f t="shared" si="405"/>
        <v>1</v>
      </c>
      <c r="IE450" s="351" t="s">
        <v>894</v>
      </c>
      <c r="IF450" s="356">
        <v>1</v>
      </c>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row>
    <row r="451" spans="1:287" s="1" customFormat="1" ht="25.15" customHeight="1">
      <c r="A451" s="15"/>
      <c r="B451" s="31" t="s">
        <v>164</v>
      </c>
      <c r="C451" s="31" t="s">
        <v>165</v>
      </c>
      <c r="D451" s="14"/>
      <c r="E451" s="14"/>
      <c r="F451" s="14"/>
      <c r="G451" s="14"/>
      <c r="H451" s="14" t="s">
        <v>723</v>
      </c>
      <c r="I451" s="14" t="s">
        <v>724</v>
      </c>
      <c r="J451" s="14"/>
      <c r="K451" s="14"/>
      <c r="L451" s="14"/>
      <c r="M451" s="14"/>
      <c r="N451" s="14"/>
      <c r="O451" s="14"/>
      <c r="P451" s="14"/>
      <c r="Q451" s="14"/>
      <c r="R451" s="14" t="s">
        <v>215</v>
      </c>
      <c r="S451" s="14" t="s">
        <v>399</v>
      </c>
      <c r="T451" s="14" t="s">
        <v>408</v>
      </c>
      <c r="U451" s="14" t="s">
        <v>166</v>
      </c>
      <c r="V451" s="14"/>
      <c r="W451" s="31"/>
      <c r="X451" s="31"/>
      <c r="Y451" s="31"/>
      <c r="Z451" s="31"/>
      <c r="AA451" s="31"/>
      <c r="AB451" s="31"/>
      <c r="AC451" s="31"/>
      <c r="AD451" s="14"/>
      <c r="AE451" s="31">
        <v>3</v>
      </c>
      <c r="AF451" s="31">
        <v>0</v>
      </c>
      <c r="AG451" s="31" t="s">
        <v>173</v>
      </c>
      <c r="AH451" s="31" t="s">
        <v>164</v>
      </c>
      <c r="AI451" s="31" t="s">
        <v>194</v>
      </c>
      <c r="AJ451" s="14"/>
      <c r="AK451" s="14"/>
      <c r="AL451" s="14" t="s">
        <v>128</v>
      </c>
      <c r="AM451" s="14"/>
      <c r="AN451" s="14" t="s">
        <v>184</v>
      </c>
      <c r="AO451" s="14" t="str">
        <f t="shared" si="645"/>
        <v>0055-CPC-GA1-4.3.0.00.CPC-ATH2.CX-0001</v>
      </c>
      <c r="AP451" s="14" t="str">
        <f t="shared" si="646"/>
        <v>0055-CPC-GA1-4.3.0.00.CPC-ATH2-CX-0001_A1_ER</v>
      </c>
      <c r="AQ451" s="21" t="s">
        <v>73</v>
      </c>
      <c r="AR451" s="21" t="s">
        <v>72</v>
      </c>
      <c r="AS451" s="21"/>
      <c r="AT451" s="21"/>
      <c r="AU451" s="21"/>
      <c r="AV451" s="21"/>
      <c r="AW451" s="21" t="s">
        <v>488</v>
      </c>
      <c r="AX451" s="21" t="s">
        <v>469</v>
      </c>
      <c r="AY451" s="14"/>
      <c r="AZ451" s="14" t="s">
        <v>798</v>
      </c>
      <c r="BA451" s="14" t="s">
        <v>600</v>
      </c>
      <c r="BB451" s="14" t="str">
        <f t="shared" si="454"/>
        <v>A1</v>
      </c>
      <c r="BC451" s="14" t="str">
        <f t="shared" si="647"/>
        <v>IFR</v>
      </c>
      <c r="BD451" s="14" t="str">
        <f t="shared" si="648"/>
        <v>A1</v>
      </c>
      <c r="BE451" s="14"/>
      <c r="BF451" s="14"/>
      <c r="BG451" s="20"/>
      <c r="BH451" s="14"/>
      <c r="BI451" s="14"/>
      <c r="BJ451" s="336">
        <v>44088</v>
      </c>
      <c r="BK451" s="336">
        <f t="shared" ca="1" si="649"/>
        <v>44008</v>
      </c>
      <c r="BL451" s="41">
        <v>44008</v>
      </c>
      <c r="BM451" s="14" t="s">
        <v>794</v>
      </c>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336">
        <f t="shared" si="650"/>
        <v>44116</v>
      </c>
      <c r="CR451" s="336">
        <f t="shared" ca="1" si="651"/>
        <v>44036</v>
      </c>
      <c r="CS451" s="336">
        <v>44033</v>
      </c>
      <c r="CT451" s="325" t="s">
        <v>905</v>
      </c>
      <c r="CU451" s="143">
        <v>1</v>
      </c>
      <c r="CV451" s="41">
        <f t="shared" si="652"/>
        <v>44130</v>
      </c>
      <c r="CW451" s="41">
        <f t="shared" ca="1" si="653"/>
        <v>44050</v>
      </c>
      <c r="CX451" s="41"/>
      <c r="CY451" s="14"/>
      <c r="CZ451" s="41" t="str">
        <f t="shared" si="654"/>
        <v>-</v>
      </c>
      <c r="DA451" s="41" t="str">
        <f t="shared" si="655"/>
        <v>-</v>
      </c>
      <c r="DB451" s="41"/>
      <c r="DC451" s="14"/>
      <c r="DD451" s="143"/>
      <c r="DE451" s="41" t="str">
        <f t="shared" si="656"/>
        <v>-</v>
      </c>
      <c r="DF451" s="41" t="str">
        <f t="shared" si="657"/>
        <v>-</v>
      </c>
      <c r="DG451" s="41"/>
      <c r="DH451" s="14"/>
      <c r="DI451" s="41" t="str">
        <f t="shared" si="658"/>
        <v>-</v>
      </c>
      <c r="DJ451" s="41" t="str">
        <f t="shared" si="659"/>
        <v>-</v>
      </c>
      <c r="DK451" s="14"/>
      <c r="DL451" s="14"/>
      <c r="DM451" s="143"/>
      <c r="DN451" s="41" t="str">
        <f t="shared" si="660"/>
        <v>-</v>
      </c>
      <c r="DO451" s="41" t="str">
        <f t="shared" si="661"/>
        <v>-</v>
      </c>
      <c r="DP451" s="41"/>
      <c r="DQ451" s="14"/>
      <c r="DR451" s="41" t="str">
        <f t="shared" si="662"/>
        <v>-</v>
      </c>
      <c r="DS451" s="41" t="str">
        <f t="shared" si="663"/>
        <v>-</v>
      </c>
      <c r="DT451" s="14"/>
      <c r="DU451" s="14"/>
      <c r="DV451" s="205"/>
      <c r="DW451" s="41" t="str">
        <f t="shared" si="664"/>
        <v>-</v>
      </c>
      <c r="DX451" s="41" t="str">
        <f t="shared" si="665"/>
        <v>-</v>
      </c>
      <c r="DY451" s="41"/>
      <c r="DZ451" s="14"/>
      <c r="EA451" s="41" t="str">
        <f t="shared" si="666"/>
        <v>-</v>
      </c>
      <c r="EB451" s="41" t="str">
        <f t="shared" si="667"/>
        <v>-</v>
      </c>
      <c r="EC451" s="14"/>
      <c r="ED451" s="14"/>
      <c r="EE451" s="205"/>
      <c r="EF451" s="41" t="str">
        <f t="shared" si="668"/>
        <v>-</v>
      </c>
      <c r="EG451" s="41" t="str">
        <f t="shared" si="669"/>
        <v>-</v>
      </c>
      <c r="EH451" s="41"/>
      <c r="EI451" s="14"/>
      <c r="EJ451" s="41" t="str">
        <f t="shared" si="670"/>
        <v>-</v>
      </c>
      <c r="EK451" s="41" t="str">
        <f t="shared" si="671"/>
        <v>-</v>
      </c>
      <c r="EL451" s="14"/>
      <c r="EM451" s="14"/>
      <c r="EN451" s="205"/>
      <c r="EO451" s="41" t="str">
        <f t="shared" si="672"/>
        <v>-</v>
      </c>
      <c r="EP451" s="41" t="str">
        <f t="shared" si="673"/>
        <v>-</v>
      </c>
      <c r="EQ451" s="41"/>
      <c r="ER451" s="14"/>
      <c r="ES451" s="41" t="str">
        <f t="shared" si="674"/>
        <v>-</v>
      </c>
      <c r="ET451" s="41" t="str">
        <f t="shared" si="675"/>
        <v>-</v>
      </c>
      <c r="EU451" s="14"/>
      <c r="EV451" s="14"/>
      <c r="EW451" s="205"/>
      <c r="EX451" s="41" t="str">
        <f t="shared" si="676"/>
        <v>-</v>
      </c>
      <c r="EY451" s="41" t="str">
        <f t="shared" si="677"/>
        <v>-</v>
      </c>
      <c r="EZ451" s="41"/>
      <c r="FA451" s="14"/>
      <c r="FB451" s="41" t="str">
        <f t="shared" si="678"/>
        <v>-</v>
      </c>
      <c r="FC451" s="41" t="str">
        <f t="shared" si="679"/>
        <v>-</v>
      </c>
      <c r="FD451" s="14"/>
      <c r="FE451" s="14"/>
      <c r="FF451" s="295"/>
      <c r="FG451" s="41">
        <v>43459</v>
      </c>
      <c r="FH451" s="41">
        <f t="shared" ca="1" si="680"/>
        <v>44089</v>
      </c>
      <c r="FI451" s="41"/>
      <c r="FJ451" s="14"/>
      <c r="FK451" s="41" t="str">
        <f t="shared" si="681"/>
        <v>-</v>
      </c>
      <c r="FL451" s="41" t="str">
        <f t="shared" si="682"/>
        <v>-</v>
      </c>
      <c r="FM451" s="14"/>
      <c r="FN451" s="14"/>
      <c r="FO451" s="143"/>
      <c r="FP451" s="41">
        <v>43459</v>
      </c>
      <c r="FQ451" s="41" t="str">
        <f t="shared" si="683"/>
        <v>-</v>
      </c>
      <c r="FR451" s="41"/>
      <c r="FS451" s="14"/>
      <c r="FT451" s="41" t="str">
        <f t="shared" si="684"/>
        <v>-</v>
      </c>
      <c r="FU451" s="41" t="str">
        <f t="shared" si="685"/>
        <v>-</v>
      </c>
      <c r="FV451" s="14"/>
      <c r="FW451" s="14"/>
      <c r="FX451" s="205"/>
      <c r="FY451" s="41">
        <v>43459</v>
      </c>
      <c r="FZ451" s="41" t="str">
        <f t="shared" si="686"/>
        <v>-</v>
      </c>
      <c r="GA451" s="41"/>
      <c r="GB451" s="14"/>
      <c r="GC451" s="41" t="str">
        <f t="shared" si="687"/>
        <v>-</v>
      </c>
      <c r="GD451" s="41" t="str">
        <f t="shared" si="688"/>
        <v>-</v>
      </c>
      <c r="GE451" s="14"/>
      <c r="GF451" s="14"/>
      <c r="GG451" s="205"/>
      <c r="GH451" s="41"/>
      <c r="GI451" s="41"/>
      <c r="GJ451" s="41"/>
      <c r="GK451" s="14"/>
      <c r="GL451" s="41" t="str">
        <f t="shared" si="689"/>
        <v>-</v>
      </c>
      <c r="GM451" s="41" t="str">
        <f t="shared" si="690"/>
        <v>-</v>
      </c>
      <c r="GN451" s="14"/>
      <c r="GO451" s="14"/>
      <c r="GP451" s="228"/>
      <c r="GQ451" s="295"/>
      <c r="GR451" s="295"/>
      <c r="GS451" s="295"/>
      <c r="GT451" s="295"/>
      <c r="GU451" s="295"/>
      <c r="GV451" s="295"/>
      <c r="GW451" s="295"/>
      <c r="GX451" s="295"/>
      <c r="GY451" s="295"/>
      <c r="GZ451" s="147"/>
      <c r="HA451" s="143">
        <f t="shared" ca="1" si="543"/>
        <v>1</v>
      </c>
      <c r="HB451" s="44">
        <f t="shared" ca="1" si="544"/>
        <v>1.3819095477386936E-3</v>
      </c>
      <c r="HC451" s="44">
        <f t="shared" ca="1" si="545"/>
        <v>2.5125628140703518E-3</v>
      </c>
      <c r="HD451" s="44"/>
      <c r="HE451" s="44"/>
      <c r="HF451" s="44">
        <f t="shared" ca="1" si="546"/>
        <v>4.1666666666666675E-3</v>
      </c>
      <c r="HG451" s="44">
        <f t="shared" ca="1" si="547"/>
        <v>7.575757575757576E-3</v>
      </c>
      <c r="HH451" s="261"/>
      <c r="HI451" s="14" t="str">
        <f t="shared" si="548"/>
        <v>GA</v>
      </c>
      <c r="HJ451" s="41">
        <f t="shared" si="549"/>
        <v>44008</v>
      </c>
      <c r="HK451" s="267" t="str">
        <f t="shared" si="550"/>
        <v>A1</v>
      </c>
      <c r="HL451" s="268" t="str">
        <f t="shared" si="551"/>
        <v>0055-P2-GA1-CPC-TRM-00486</v>
      </c>
      <c r="HM451" s="320">
        <v>1</v>
      </c>
      <c r="HN451"/>
      <c r="HO451" s="351">
        <f t="shared" si="391"/>
        <v>1</v>
      </c>
      <c r="HP451" s="351" t="str">
        <f t="shared" si="392"/>
        <v>не выгружено 00</v>
      </c>
      <c r="HQ451" s="351" t="str">
        <f t="shared" si="393"/>
        <v>выгружено A1</v>
      </c>
      <c r="HR451" s="351">
        <f t="shared" si="394"/>
        <v>1</v>
      </c>
      <c r="HS451" s="351" t="b">
        <f t="shared" si="395"/>
        <v>0</v>
      </c>
      <c r="HT451" s="351" t="str">
        <f t="shared" si="396"/>
        <v>Выпустить в 00</v>
      </c>
      <c r="HU451" s="351" t="str">
        <f t="shared" si="397"/>
        <v>0055-P2-CPC-GA1-TRM-00409</v>
      </c>
      <c r="HV451" s="351">
        <f t="shared" si="398"/>
        <v>44008</v>
      </c>
      <c r="HW451" s="351" t="str">
        <f t="shared" si="399"/>
        <v>0055-P2-CPC-GA1-TRM-00409</v>
      </c>
      <c r="HX451" s="351">
        <f t="shared" si="400"/>
        <v>44033</v>
      </c>
      <c r="HY451" s="364"/>
      <c r="HZ451" s="361" t="str">
        <f t="shared" si="401"/>
        <v>выгружено</v>
      </c>
      <c r="IA451" s="361" t="str">
        <f t="shared" si="402"/>
        <v>A1</v>
      </c>
      <c r="IB451" s="361">
        <f t="shared" si="403"/>
        <v>1</v>
      </c>
      <c r="IC451" s="361">
        <f t="shared" si="404"/>
        <v>1</v>
      </c>
      <c r="ID451" s="351" t="str">
        <f t="shared" si="405"/>
        <v>1</v>
      </c>
      <c r="IE451" s="351" t="s">
        <v>894</v>
      </c>
      <c r="IF451" s="356">
        <v>1</v>
      </c>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row>
    <row r="452" spans="1:287" s="1" customFormat="1" ht="28.9" customHeight="1">
      <c r="A452" s="15"/>
      <c r="B452" s="31" t="s">
        <v>164</v>
      </c>
      <c r="C452" s="31" t="s">
        <v>165</v>
      </c>
      <c r="D452" s="14"/>
      <c r="E452" s="14"/>
      <c r="F452" s="14"/>
      <c r="G452" s="14"/>
      <c r="H452" s="14" t="s">
        <v>723</v>
      </c>
      <c r="I452" s="14" t="s">
        <v>724</v>
      </c>
      <c r="J452" s="14"/>
      <c r="K452" s="14"/>
      <c r="L452" s="14"/>
      <c r="M452" s="14"/>
      <c r="N452" s="14"/>
      <c r="O452" s="14"/>
      <c r="P452" s="14"/>
      <c r="Q452" s="14"/>
      <c r="R452" s="14" t="s">
        <v>210</v>
      </c>
      <c r="S452" s="14" t="s">
        <v>401</v>
      </c>
      <c r="T452" s="14" t="s">
        <v>400</v>
      </c>
      <c r="U452" s="14" t="s">
        <v>166</v>
      </c>
      <c r="V452" s="14"/>
      <c r="W452" s="31"/>
      <c r="X452" s="31"/>
      <c r="Y452" s="31"/>
      <c r="Z452" s="31"/>
      <c r="AA452" s="31"/>
      <c r="AB452" s="31"/>
      <c r="AC452" s="31"/>
      <c r="AD452" s="14"/>
      <c r="AE452" s="31">
        <v>3</v>
      </c>
      <c r="AF452" s="31">
        <v>0</v>
      </c>
      <c r="AG452" s="31" t="s">
        <v>173</v>
      </c>
      <c r="AH452" s="31" t="s">
        <v>164</v>
      </c>
      <c r="AI452" s="31" t="s">
        <v>194</v>
      </c>
      <c r="AJ452" s="14"/>
      <c r="AK452" s="14"/>
      <c r="AL452" s="14" t="s">
        <v>129</v>
      </c>
      <c r="AM452" s="14"/>
      <c r="AN452" s="14" t="s">
        <v>184</v>
      </c>
      <c r="AO452" s="14" t="str">
        <f t="shared" si="645"/>
        <v>0055-CPC-GA1-4.3.0.00.CPC-PS.CX-0001</v>
      </c>
      <c r="AP452" s="14" t="str">
        <f t="shared" si="646"/>
        <v>0055-CPC-GA1-4.3.0.00.CPC-PS-CX-0001_A1_ER</v>
      </c>
      <c r="AQ452" s="21" t="s">
        <v>73</v>
      </c>
      <c r="AR452" s="21" t="s">
        <v>72</v>
      </c>
      <c r="AS452" s="21"/>
      <c r="AT452" s="21"/>
      <c r="AU452" s="21"/>
      <c r="AV452" s="21"/>
      <c r="AW452" s="21" t="s">
        <v>492</v>
      </c>
      <c r="AX452" s="21" t="s">
        <v>473</v>
      </c>
      <c r="AY452" s="14"/>
      <c r="AZ452" s="14" t="s">
        <v>798</v>
      </c>
      <c r="BA452" s="14" t="s">
        <v>600</v>
      </c>
      <c r="BB452" s="14" t="str">
        <f t="shared" si="454"/>
        <v>A1</v>
      </c>
      <c r="BC452" s="14" t="str">
        <f t="shared" si="647"/>
        <v>IFR</v>
      </c>
      <c r="BD452" s="14" t="str">
        <f t="shared" si="648"/>
        <v>A1</v>
      </c>
      <c r="BE452" s="14"/>
      <c r="BF452" s="14"/>
      <c r="BG452" s="20"/>
      <c r="BH452" s="14"/>
      <c r="BI452" s="14"/>
      <c r="BJ452" s="336">
        <v>44088</v>
      </c>
      <c r="BK452" s="336">
        <f t="shared" ca="1" si="649"/>
        <v>44008</v>
      </c>
      <c r="BL452" s="41">
        <v>44008</v>
      </c>
      <c r="BM452" s="14" t="s">
        <v>793</v>
      </c>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336">
        <f t="shared" si="650"/>
        <v>44116</v>
      </c>
      <c r="CR452" s="336">
        <f t="shared" ca="1" si="651"/>
        <v>44036</v>
      </c>
      <c r="CS452" s="336">
        <v>44033</v>
      </c>
      <c r="CT452" s="325" t="s">
        <v>905</v>
      </c>
      <c r="CU452" s="143">
        <v>1</v>
      </c>
      <c r="CV452" s="41">
        <f t="shared" si="652"/>
        <v>44130</v>
      </c>
      <c r="CW452" s="41">
        <f t="shared" ca="1" si="653"/>
        <v>44050</v>
      </c>
      <c r="CX452" s="41"/>
      <c r="CY452" s="14"/>
      <c r="CZ452" s="41" t="str">
        <f t="shared" si="654"/>
        <v>-</v>
      </c>
      <c r="DA452" s="41" t="str">
        <f t="shared" si="655"/>
        <v>-</v>
      </c>
      <c r="DB452" s="41"/>
      <c r="DC452" s="14"/>
      <c r="DD452" s="143"/>
      <c r="DE452" s="41" t="str">
        <f t="shared" si="656"/>
        <v>-</v>
      </c>
      <c r="DF452" s="41" t="str">
        <f t="shared" si="657"/>
        <v>-</v>
      </c>
      <c r="DG452" s="41"/>
      <c r="DH452" s="14"/>
      <c r="DI452" s="41" t="str">
        <f t="shared" si="658"/>
        <v>-</v>
      </c>
      <c r="DJ452" s="41" t="str">
        <f t="shared" si="659"/>
        <v>-</v>
      </c>
      <c r="DK452" s="14"/>
      <c r="DL452" s="14"/>
      <c r="DM452" s="143"/>
      <c r="DN452" s="41" t="str">
        <f t="shared" si="660"/>
        <v>-</v>
      </c>
      <c r="DO452" s="41" t="str">
        <f t="shared" si="661"/>
        <v>-</v>
      </c>
      <c r="DP452" s="41"/>
      <c r="DQ452" s="14"/>
      <c r="DR452" s="41" t="str">
        <f t="shared" si="662"/>
        <v>-</v>
      </c>
      <c r="DS452" s="41" t="str">
        <f t="shared" si="663"/>
        <v>-</v>
      </c>
      <c r="DT452" s="14"/>
      <c r="DU452" s="14"/>
      <c r="DV452" s="205"/>
      <c r="DW452" s="41" t="str">
        <f t="shared" si="664"/>
        <v>-</v>
      </c>
      <c r="DX452" s="41" t="str">
        <f t="shared" si="665"/>
        <v>-</v>
      </c>
      <c r="DY452" s="41"/>
      <c r="DZ452" s="14"/>
      <c r="EA452" s="41" t="str">
        <f t="shared" si="666"/>
        <v>-</v>
      </c>
      <c r="EB452" s="41" t="str">
        <f t="shared" si="667"/>
        <v>-</v>
      </c>
      <c r="EC452" s="14"/>
      <c r="ED452" s="14"/>
      <c r="EE452" s="205"/>
      <c r="EF452" s="41" t="str">
        <f t="shared" si="668"/>
        <v>-</v>
      </c>
      <c r="EG452" s="41" t="str">
        <f t="shared" si="669"/>
        <v>-</v>
      </c>
      <c r="EH452" s="41"/>
      <c r="EI452" s="14"/>
      <c r="EJ452" s="41" t="str">
        <f t="shared" si="670"/>
        <v>-</v>
      </c>
      <c r="EK452" s="41" t="str">
        <f t="shared" si="671"/>
        <v>-</v>
      </c>
      <c r="EL452" s="14"/>
      <c r="EM452" s="14"/>
      <c r="EN452" s="205"/>
      <c r="EO452" s="41" t="str">
        <f t="shared" si="672"/>
        <v>-</v>
      </c>
      <c r="EP452" s="41" t="str">
        <f t="shared" si="673"/>
        <v>-</v>
      </c>
      <c r="EQ452" s="41"/>
      <c r="ER452" s="14"/>
      <c r="ES452" s="41" t="str">
        <f t="shared" si="674"/>
        <v>-</v>
      </c>
      <c r="ET452" s="41" t="str">
        <f t="shared" si="675"/>
        <v>-</v>
      </c>
      <c r="EU452" s="14"/>
      <c r="EV452" s="14"/>
      <c r="EW452" s="205"/>
      <c r="EX452" s="41" t="str">
        <f t="shared" si="676"/>
        <v>-</v>
      </c>
      <c r="EY452" s="41" t="str">
        <f t="shared" si="677"/>
        <v>-</v>
      </c>
      <c r="EZ452" s="41"/>
      <c r="FA452" s="14"/>
      <c r="FB452" s="41" t="str">
        <f t="shared" si="678"/>
        <v>-</v>
      </c>
      <c r="FC452" s="41" t="str">
        <f t="shared" si="679"/>
        <v>-</v>
      </c>
      <c r="FD452" s="14"/>
      <c r="FE452" s="14"/>
      <c r="FF452" s="295"/>
      <c r="FG452" s="41">
        <v>43459</v>
      </c>
      <c r="FH452" s="41">
        <f t="shared" ca="1" si="680"/>
        <v>44089</v>
      </c>
      <c r="FI452" s="41"/>
      <c r="FJ452" s="14"/>
      <c r="FK452" s="41" t="str">
        <f t="shared" si="681"/>
        <v>-</v>
      </c>
      <c r="FL452" s="41" t="str">
        <f t="shared" si="682"/>
        <v>-</v>
      </c>
      <c r="FM452" s="14"/>
      <c r="FN452" s="14"/>
      <c r="FO452" s="143"/>
      <c r="FP452" s="41">
        <v>43459</v>
      </c>
      <c r="FQ452" s="41" t="str">
        <f t="shared" si="683"/>
        <v>-</v>
      </c>
      <c r="FR452" s="41"/>
      <c r="FS452" s="14"/>
      <c r="FT452" s="41" t="str">
        <f t="shared" si="684"/>
        <v>-</v>
      </c>
      <c r="FU452" s="41" t="str">
        <f t="shared" si="685"/>
        <v>-</v>
      </c>
      <c r="FV452" s="14"/>
      <c r="FW452" s="14"/>
      <c r="FX452" s="205"/>
      <c r="FY452" s="41">
        <v>43459</v>
      </c>
      <c r="FZ452" s="41" t="str">
        <f t="shared" si="686"/>
        <v>-</v>
      </c>
      <c r="GA452" s="41"/>
      <c r="GB452" s="14"/>
      <c r="GC452" s="41" t="str">
        <f t="shared" si="687"/>
        <v>-</v>
      </c>
      <c r="GD452" s="41" t="str">
        <f t="shared" si="688"/>
        <v>-</v>
      </c>
      <c r="GE452" s="14"/>
      <c r="GF452" s="14"/>
      <c r="GG452" s="205"/>
      <c r="GH452" s="41"/>
      <c r="GI452" s="41"/>
      <c r="GJ452" s="41"/>
      <c r="GK452" s="14"/>
      <c r="GL452" s="41" t="str">
        <f t="shared" si="689"/>
        <v>-</v>
      </c>
      <c r="GM452" s="41" t="str">
        <f t="shared" si="690"/>
        <v>-</v>
      </c>
      <c r="GN452" s="14"/>
      <c r="GO452" s="14"/>
      <c r="GP452" s="228"/>
      <c r="GQ452" s="295"/>
      <c r="GR452" s="295"/>
      <c r="GS452" s="295"/>
      <c r="GT452" s="295"/>
      <c r="GU452" s="295"/>
      <c r="GV452" s="295"/>
      <c r="GW452" s="295"/>
      <c r="GX452" s="295"/>
      <c r="GY452" s="295"/>
      <c r="GZ452" s="147"/>
      <c r="HA452" s="143">
        <f t="shared" ca="1" si="543"/>
        <v>1</v>
      </c>
      <c r="HB452" s="44">
        <f t="shared" ca="1" si="544"/>
        <v>1.3819095477386936E-3</v>
      </c>
      <c r="HC452" s="44">
        <f t="shared" ca="1" si="545"/>
        <v>2.5125628140703518E-3</v>
      </c>
      <c r="HD452" s="44"/>
      <c r="HE452" s="44"/>
      <c r="HF452" s="44">
        <f t="shared" ca="1" si="546"/>
        <v>4.1666666666666675E-3</v>
      </c>
      <c r="HG452" s="44">
        <f t="shared" ca="1" si="547"/>
        <v>7.575757575757576E-3</v>
      </c>
      <c r="HH452" s="261"/>
      <c r="HI452" s="14" t="str">
        <f t="shared" si="548"/>
        <v>GA</v>
      </c>
      <c r="HJ452" s="41">
        <f t="shared" si="549"/>
        <v>44008</v>
      </c>
      <c r="HK452" s="267" t="str">
        <f t="shared" si="550"/>
        <v>A1</v>
      </c>
      <c r="HL452" s="268" t="str">
        <f t="shared" si="551"/>
        <v>0055-P2-GA1-CPC-TRM-00485</v>
      </c>
      <c r="HM452" s="320">
        <v>1</v>
      </c>
      <c r="HN452"/>
      <c r="HO452" s="351">
        <f t="shared" si="391"/>
        <v>1</v>
      </c>
      <c r="HP452" s="351" t="str">
        <f t="shared" si="392"/>
        <v>не выгружено 00</v>
      </c>
      <c r="HQ452" s="351" t="str">
        <f t="shared" si="393"/>
        <v>выгружено A1</v>
      </c>
      <c r="HR452" s="351">
        <f t="shared" si="394"/>
        <v>1</v>
      </c>
      <c r="HS452" s="351" t="b">
        <f t="shared" si="395"/>
        <v>0</v>
      </c>
      <c r="HT452" s="351" t="str">
        <f t="shared" si="396"/>
        <v>Выпустить в 00</v>
      </c>
      <c r="HU452" s="351" t="str">
        <f t="shared" si="397"/>
        <v>0055-P2-CPC-GA1-TRM-00409</v>
      </c>
      <c r="HV452" s="351">
        <f t="shared" si="398"/>
        <v>44008</v>
      </c>
      <c r="HW452" s="351" t="str">
        <f t="shared" si="399"/>
        <v>0055-P2-CPC-GA1-TRM-00409</v>
      </c>
      <c r="HX452" s="351">
        <f t="shared" si="400"/>
        <v>44033</v>
      </c>
      <c r="HY452" s="364"/>
      <c r="HZ452" s="361" t="str">
        <f t="shared" si="401"/>
        <v>выгружено</v>
      </c>
      <c r="IA452" s="361" t="str">
        <f t="shared" si="402"/>
        <v>A1</v>
      </c>
      <c r="IB452" s="361">
        <f t="shared" si="403"/>
        <v>1</v>
      </c>
      <c r="IC452" s="361">
        <f t="shared" si="404"/>
        <v>1</v>
      </c>
      <c r="ID452" s="351" t="str">
        <f t="shared" si="405"/>
        <v>1</v>
      </c>
      <c r="IE452" s="351" t="s">
        <v>894</v>
      </c>
      <c r="IF452" s="356">
        <v>1</v>
      </c>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row>
    <row r="453" spans="1:287" s="1" customFormat="1" ht="27.6" customHeight="1">
      <c r="A453" s="15"/>
      <c r="B453" s="31" t="s">
        <v>164</v>
      </c>
      <c r="C453" s="31" t="s">
        <v>165</v>
      </c>
      <c r="D453" s="14"/>
      <c r="E453" s="14"/>
      <c r="F453" s="14"/>
      <c r="G453" s="14"/>
      <c r="H453" s="14" t="s">
        <v>723</v>
      </c>
      <c r="I453" s="14" t="s">
        <v>724</v>
      </c>
      <c r="J453" s="14"/>
      <c r="K453" s="14"/>
      <c r="L453" s="14"/>
      <c r="M453" s="14"/>
      <c r="N453" s="14"/>
      <c r="O453" s="14"/>
      <c r="P453" s="14"/>
      <c r="Q453" s="14"/>
      <c r="R453" s="14" t="s">
        <v>211</v>
      </c>
      <c r="S453" s="14" t="s">
        <v>394</v>
      </c>
      <c r="T453" s="14" t="s">
        <v>407</v>
      </c>
      <c r="U453" s="14" t="s">
        <v>166</v>
      </c>
      <c r="V453" s="14"/>
      <c r="W453" s="31"/>
      <c r="X453" s="31"/>
      <c r="Y453" s="31"/>
      <c r="Z453" s="31"/>
      <c r="AA453" s="31"/>
      <c r="AB453" s="31"/>
      <c r="AC453" s="31"/>
      <c r="AD453" s="14"/>
      <c r="AE453" s="31">
        <v>3</v>
      </c>
      <c r="AF453" s="31">
        <v>0</v>
      </c>
      <c r="AG453" s="31" t="s">
        <v>173</v>
      </c>
      <c r="AH453" s="31" t="s">
        <v>164</v>
      </c>
      <c r="AI453" s="31" t="s">
        <v>194</v>
      </c>
      <c r="AJ453" s="14"/>
      <c r="AK453" s="14"/>
      <c r="AL453" s="14" t="s">
        <v>130</v>
      </c>
      <c r="AM453" s="14"/>
      <c r="AN453" s="14" t="s">
        <v>184</v>
      </c>
      <c r="AO453" s="14" t="str">
        <f t="shared" si="645"/>
        <v>0055-CPC-GA1-4.3.0.00.CPC-ASK1.CX-0001</v>
      </c>
      <c r="AP453" s="14" t="str">
        <f t="shared" si="646"/>
        <v>0055-CPC-GA1-4.3.0.00.CPC-ASK1-CX-0001_A1_ER</v>
      </c>
      <c r="AQ453" s="21" t="s">
        <v>73</v>
      </c>
      <c r="AR453" s="21" t="s">
        <v>72</v>
      </c>
      <c r="AS453" s="21"/>
      <c r="AT453" s="21"/>
      <c r="AU453" s="21"/>
      <c r="AV453" s="21"/>
      <c r="AW453" s="21" t="s">
        <v>496</v>
      </c>
      <c r="AX453" s="21" t="s">
        <v>477</v>
      </c>
      <c r="AY453" s="14"/>
      <c r="AZ453" s="14" t="s">
        <v>798</v>
      </c>
      <c r="BA453" s="14" t="s">
        <v>600</v>
      </c>
      <c r="BB453" s="14" t="str">
        <f t="shared" si="454"/>
        <v>A1</v>
      </c>
      <c r="BC453" s="14" t="str">
        <f t="shared" si="647"/>
        <v>IFR</v>
      </c>
      <c r="BD453" s="14" t="str">
        <f t="shared" si="648"/>
        <v>A1</v>
      </c>
      <c r="BE453" s="14"/>
      <c r="BF453" s="14"/>
      <c r="BG453" s="20"/>
      <c r="BH453" s="14"/>
      <c r="BI453" s="14"/>
      <c r="BJ453" s="336">
        <v>44088</v>
      </c>
      <c r="BK453" s="336">
        <f t="shared" ca="1" si="649"/>
        <v>44008</v>
      </c>
      <c r="BL453" s="41">
        <v>44008</v>
      </c>
      <c r="BM453" s="14" t="s">
        <v>795</v>
      </c>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336">
        <f t="shared" si="650"/>
        <v>44116</v>
      </c>
      <c r="CR453" s="336">
        <f t="shared" ca="1" si="651"/>
        <v>44036</v>
      </c>
      <c r="CS453" s="336"/>
      <c r="CT453" s="325"/>
      <c r="CU453" s="143"/>
      <c r="CV453" s="41">
        <f t="shared" si="652"/>
        <v>44130</v>
      </c>
      <c r="CW453" s="41" t="str">
        <f t="shared" si="653"/>
        <v>-</v>
      </c>
      <c r="CX453" s="41"/>
      <c r="CY453" s="14"/>
      <c r="CZ453" s="41" t="str">
        <f t="shared" si="654"/>
        <v>-</v>
      </c>
      <c r="DA453" s="41" t="str">
        <f t="shared" si="655"/>
        <v>-</v>
      </c>
      <c r="DB453" s="41"/>
      <c r="DC453" s="14"/>
      <c r="DD453" s="143"/>
      <c r="DE453" s="41" t="str">
        <f t="shared" si="656"/>
        <v>-</v>
      </c>
      <c r="DF453" s="41" t="str">
        <f t="shared" si="657"/>
        <v>-</v>
      </c>
      <c r="DG453" s="41"/>
      <c r="DH453" s="14"/>
      <c r="DI453" s="41" t="str">
        <f t="shared" si="658"/>
        <v>-</v>
      </c>
      <c r="DJ453" s="41" t="str">
        <f t="shared" si="659"/>
        <v>-</v>
      </c>
      <c r="DK453" s="14"/>
      <c r="DL453" s="14"/>
      <c r="DM453" s="143"/>
      <c r="DN453" s="41" t="str">
        <f t="shared" si="660"/>
        <v>-</v>
      </c>
      <c r="DO453" s="41" t="str">
        <f t="shared" si="661"/>
        <v>-</v>
      </c>
      <c r="DP453" s="41"/>
      <c r="DQ453" s="14"/>
      <c r="DR453" s="41" t="str">
        <f t="shared" si="662"/>
        <v>-</v>
      </c>
      <c r="DS453" s="41" t="str">
        <f t="shared" si="663"/>
        <v>-</v>
      </c>
      <c r="DT453" s="14"/>
      <c r="DU453" s="14"/>
      <c r="DV453" s="205"/>
      <c r="DW453" s="41" t="str">
        <f t="shared" si="664"/>
        <v>-</v>
      </c>
      <c r="DX453" s="41" t="str">
        <f t="shared" si="665"/>
        <v>-</v>
      </c>
      <c r="DY453" s="41"/>
      <c r="DZ453" s="14"/>
      <c r="EA453" s="41" t="str">
        <f t="shared" si="666"/>
        <v>-</v>
      </c>
      <c r="EB453" s="41" t="str">
        <f t="shared" si="667"/>
        <v>-</v>
      </c>
      <c r="EC453" s="14"/>
      <c r="ED453" s="14"/>
      <c r="EE453" s="205"/>
      <c r="EF453" s="41" t="str">
        <f t="shared" si="668"/>
        <v>-</v>
      </c>
      <c r="EG453" s="41" t="str">
        <f t="shared" si="669"/>
        <v>-</v>
      </c>
      <c r="EH453" s="41"/>
      <c r="EI453" s="14"/>
      <c r="EJ453" s="41" t="str">
        <f t="shared" si="670"/>
        <v>-</v>
      </c>
      <c r="EK453" s="41" t="str">
        <f t="shared" si="671"/>
        <v>-</v>
      </c>
      <c r="EL453" s="14"/>
      <c r="EM453" s="14"/>
      <c r="EN453" s="205"/>
      <c r="EO453" s="41" t="str">
        <f t="shared" si="672"/>
        <v>-</v>
      </c>
      <c r="EP453" s="41" t="str">
        <f t="shared" si="673"/>
        <v>-</v>
      </c>
      <c r="EQ453" s="41"/>
      <c r="ER453" s="14"/>
      <c r="ES453" s="41" t="str">
        <f t="shared" si="674"/>
        <v>-</v>
      </c>
      <c r="ET453" s="41" t="str">
        <f t="shared" si="675"/>
        <v>-</v>
      </c>
      <c r="EU453" s="14"/>
      <c r="EV453" s="14"/>
      <c r="EW453" s="205"/>
      <c r="EX453" s="41" t="str">
        <f t="shared" si="676"/>
        <v>-</v>
      </c>
      <c r="EY453" s="41" t="str">
        <f t="shared" si="677"/>
        <v>-</v>
      </c>
      <c r="EZ453" s="41"/>
      <c r="FA453" s="14"/>
      <c r="FB453" s="41" t="str">
        <f t="shared" si="678"/>
        <v>-</v>
      </c>
      <c r="FC453" s="41" t="str">
        <f t="shared" si="679"/>
        <v>-</v>
      </c>
      <c r="FD453" s="14"/>
      <c r="FE453" s="14"/>
      <c r="FF453" s="295"/>
      <c r="FG453" s="41">
        <v>43459</v>
      </c>
      <c r="FH453" s="41">
        <f t="shared" ca="1" si="680"/>
        <v>43459</v>
      </c>
      <c r="FI453" s="41"/>
      <c r="FJ453" s="14"/>
      <c r="FK453" s="41" t="str">
        <f t="shared" si="681"/>
        <v>-</v>
      </c>
      <c r="FL453" s="41" t="str">
        <f t="shared" si="682"/>
        <v>-</v>
      </c>
      <c r="FM453" s="14"/>
      <c r="FN453" s="14"/>
      <c r="FO453" s="143"/>
      <c r="FP453" s="41">
        <v>43459</v>
      </c>
      <c r="FQ453" s="41" t="str">
        <f t="shared" si="683"/>
        <v>-</v>
      </c>
      <c r="FR453" s="41"/>
      <c r="FS453" s="14"/>
      <c r="FT453" s="41" t="str">
        <f t="shared" si="684"/>
        <v>-</v>
      </c>
      <c r="FU453" s="41" t="str">
        <f t="shared" si="685"/>
        <v>-</v>
      </c>
      <c r="FV453" s="14"/>
      <c r="FW453" s="14"/>
      <c r="FX453" s="205"/>
      <c r="FY453" s="41">
        <v>43459</v>
      </c>
      <c r="FZ453" s="41" t="str">
        <f t="shared" si="686"/>
        <v>-</v>
      </c>
      <c r="GA453" s="41"/>
      <c r="GB453" s="14"/>
      <c r="GC453" s="41" t="str">
        <f t="shared" si="687"/>
        <v>-</v>
      </c>
      <c r="GD453" s="41" t="str">
        <f t="shared" si="688"/>
        <v>-</v>
      </c>
      <c r="GE453" s="14"/>
      <c r="GF453" s="14"/>
      <c r="GG453" s="205"/>
      <c r="GH453" s="41"/>
      <c r="GI453" s="41"/>
      <c r="GJ453" s="41"/>
      <c r="GK453" s="14"/>
      <c r="GL453" s="41" t="str">
        <f t="shared" si="689"/>
        <v>-</v>
      </c>
      <c r="GM453" s="41" t="str">
        <f t="shared" si="690"/>
        <v>-</v>
      </c>
      <c r="GN453" s="14"/>
      <c r="GO453" s="14"/>
      <c r="GP453" s="228"/>
      <c r="GQ453" s="295"/>
      <c r="GR453" s="295"/>
      <c r="GS453" s="295"/>
      <c r="GT453" s="295"/>
      <c r="GU453" s="295"/>
      <c r="GV453" s="295"/>
      <c r="GW453" s="295"/>
      <c r="GX453" s="295"/>
      <c r="GY453" s="295"/>
      <c r="GZ453" s="147"/>
      <c r="HA453" s="143">
        <f t="shared" ca="1" si="543"/>
        <v>1</v>
      </c>
      <c r="HB453" s="44">
        <f t="shared" ca="1" si="544"/>
        <v>1.1306532663316582E-3</v>
      </c>
      <c r="HC453" s="44">
        <f t="shared" ca="1" si="545"/>
        <v>2.5125628140703518E-3</v>
      </c>
      <c r="HD453" s="44"/>
      <c r="HE453" s="44"/>
      <c r="HF453" s="44">
        <f t="shared" ca="1" si="546"/>
        <v>3.4090909090909094E-3</v>
      </c>
      <c r="HG453" s="44">
        <f t="shared" ca="1" si="547"/>
        <v>7.575757575757576E-3</v>
      </c>
      <c r="HH453" s="261"/>
      <c r="HI453" s="14" t="str">
        <f t="shared" si="548"/>
        <v>CPECC</v>
      </c>
      <c r="HJ453" s="41">
        <f t="shared" si="549"/>
        <v>44008</v>
      </c>
      <c r="HK453" s="267" t="str">
        <f t="shared" si="550"/>
        <v>A1</v>
      </c>
      <c r="HL453" s="268" t="str">
        <f t="shared" si="551"/>
        <v>0055-P2-GA1-CPC-TRM-00487</v>
      </c>
      <c r="HM453" s="320">
        <v>1</v>
      </c>
      <c r="HN453"/>
      <c r="HO453" s="351" t="str">
        <f t="shared" si="391"/>
        <v>ожидание A1</v>
      </c>
      <c r="HP453" s="351" t="str">
        <f t="shared" si="392"/>
        <v>не выгружено 00</v>
      </c>
      <c r="HQ453" s="351" t="str">
        <f t="shared" si="393"/>
        <v>выгружено A1</v>
      </c>
      <c r="HR453" s="351" t="str">
        <f t="shared" si="394"/>
        <v>ожидание A1</v>
      </c>
      <c r="HS453" s="351" t="b">
        <f t="shared" si="395"/>
        <v>0</v>
      </c>
      <c r="HT453" s="351" t="str">
        <f t="shared" si="396"/>
        <v>ожидание замечаний</v>
      </c>
      <c r="HU453" s="351" t="str">
        <f t="shared" si="397"/>
        <v>0055-P2-GA1-CPC-TRM-00487</v>
      </c>
      <c r="HV453" s="351">
        <f t="shared" si="398"/>
        <v>44008</v>
      </c>
      <c r="HW453" s="351" t="str">
        <f t="shared" si="399"/>
        <v>ожидание A1</v>
      </c>
      <c r="HX453" s="351" t="str">
        <f t="shared" si="400"/>
        <v>ожидание A1</v>
      </c>
      <c r="HY453" s="364"/>
      <c r="HZ453" s="361" t="str">
        <f t="shared" si="401"/>
        <v>выгружено</v>
      </c>
      <c r="IA453" s="361" t="str">
        <f t="shared" si="402"/>
        <v>A1</v>
      </c>
      <c r="IB453" s="361" t="str">
        <f t="shared" si="403"/>
        <v>ожидание замечаний к ревизии</v>
      </c>
      <c r="IC453" s="361" t="str">
        <f t="shared" si="404"/>
        <v>A1</v>
      </c>
      <c r="ID453" s="351" t="str">
        <f t="shared" si="405"/>
        <v>1</v>
      </c>
      <c r="IE453" s="351" t="s">
        <v>894</v>
      </c>
      <c r="IF453" s="356">
        <v>1</v>
      </c>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row>
    <row r="454" spans="1:287" s="1" customFormat="1" ht="25.15" customHeight="1">
      <c r="A454" s="15"/>
      <c r="B454" s="31" t="s">
        <v>164</v>
      </c>
      <c r="C454" s="31" t="s">
        <v>165</v>
      </c>
      <c r="D454" s="14"/>
      <c r="E454" s="14"/>
      <c r="F454" s="14"/>
      <c r="G454" s="14"/>
      <c r="H454" s="14" t="s">
        <v>723</v>
      </c>
      <c r="I454" s="14" t="s">
        <v>724</v>
      </c>
      <c r="J454" s="14"/>
      <c r="K454" s="14"/>
      <c r="L454" s="14"/>
      <c r="M454" s="14"/>
      <c r="N454" s="14"/>
      <c r="O454" s="14"/>
      <c r="P454" s="14"/>
      <c r="Q454" s="14"/>
      <c r="R454" s="14" t="s">
        <v>213</v>
      </c>
      <c r="S454" s="14" t="s">
        <v>402</v>
      </c>
      <c r="T454" s="14" t="s">
        <v>405</v>
      </c>
      <c r="U454" s="14" t="s">
        <v>166</v>
      </c>
      <c r="V454" s="14"/>
      <c r="W454" s="31"/>
      <c r="X454" s="31"/>
      <c r="Y454" s="31"/>
      <c r="Z454" s="31"/>
      <c r="AA454" s="31"/>
      <c r="AB454" s="31"/>
      <c r="AC454" s="31"/>
      <c r="AD454" s="14"/>
      <c r="AE454" s="31">
        <v>3</v>
      </c>
      <c r="AF454" s="31">
        <v>0</v>
      </c>
      <c r="AG454" s="31" t="s">
        <v>173</v>
      </c>
      <c r="AH454" s="31" t="s">
        <v>164</v>
      </c>
      <c r="AI454" s="31" t="s">
        <v>194</v>
      </c>
      <c r="AJ454" s="14"/>
      <c r="AK454" s="14"/>
      <c r="AL454" s="14" t="s">
        <v>131</v>
      </c>
      <c r="AM454" s="14"/>
      <c r="AN454" s="14" t="s">
        <v>184</v>
      </c>
      <c r="AO454" s="14" t="str">
        <f t="shared" si="645"/>
        <v>0055-CPC-GA1-4.3.0.00.CPC-ASK2.CX-0001</v>
      </c>
      <c r="AP454" s="14" t="str">
        <f t="shared" si="646"/>
        <v>0055-CPC-GA1-4.3.0.00.CPC-ASK2-CX-0001_A1_ER</v>
      </c>
      <c r="AQ454" s="21" t="s">
        <v>73</v>
      </c>
      <c r="AR454" s="21" t="s">
        <v>72</v>
      </c>
      <c r="AS454" s="21"/>
      <c r="AT454" s="21"/>
      <c r="AU454" s="21"/>
      <c r="AV454" s="21"/>
      <c r="AW454" s="21" t="s">
        <v>499</v>
      </c>
      <c r="AX454" s="21" t="s">
        <v>654</v>
      </c>
      <c r="AY454" s="14"/>
      <c r="AZ454" s="14" t="s">
        <v>798</v>
      </c>
      <c r="BA454" s="14" t="s">
        <v>600</v>
      </c>
      <c r="BB454" s="14" t="str">
        <f t="shared" si="454"/>
        <v>A1</v>
      </c>
      <c r="BC454" s="14" t="str">
        <f t="shared" si="647"/>
        <v>IFR</v>
      </c>
      <c r="BD454" s="14" t="str">
        <f t="shared" si="648"/>
        <v>A1</v>
      </c>
      <c r="BE454" s="14"/>
      <c r="BF454" s="14"/>
      <c r="BG454" s="20"/>
      <c r="BH454" s="14"/>
      <c r="BI454" s="14"/>
      <c r="BJ454" s="336">
        <v>44088</v>
      </c>
      <c r="BK454" s="336">
        <f t="shared" ca="1" si="649"/>
        <v>43965</v>
      </c>
      <c r="BL454" s="41">
        <v>43965</v>
      </c>
      <c r="BM454" s="14" t="s">
        <v>792</v>
      </c>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336">
        <f t="shared" si="650"/>
        <v>44116</v>
      </c>
      <c r="CR454" s="336">
        <f t="shared" ca="1" si="651"/>
        <v>43993</v>
      </c>
      <c r="CS454" s="336">
        <v>43991</v>
      </c>
      <c r="CT454" s="325" t="s">
        <v>876</v>
      </c>
      <c r="CU454" s="143">
        <v>1</v>
      </c>
      <c r="CV454" s="41">
        <f t="shared" si="652"/>
        <v>44130</v>
      </c>
      <c r="CW454" s="41">
        <f t="shared" ca="1" si="653"/>
        <v>44007</v>
      </c>
      <c r="CX454" s="41"/>
      <c r="CY454" s="14"/>
      <c r="CZ454" s="41" t="str">
        <f t="shared" si="654"/>
        <v>-</v>
      </c>
      <c r="DA454" s="41" t="str">
        <f t="shared" si="655"/>
        <v>-</v>
      </c>
      <c r="DB454" s="41"/>
      <c r="DC454" s="14"/>
      <c r="DD454" s="143"/>
      <c r="DE454" s="41" t="str">
        <f t="shared" si="656"/>
        <v>-</v>
      </c>
      <c r="DF454" s="41" t="str">
        <f t="shared" si="657"/>
        <v>-</v>
      </c>
      <c r="DG454" s="41"/>
      <c r="DH454" s="14"/>
      <c r="DI454" s="41" t="str">
        <f t="shared" si="658"/>
        <v>-</v>
      </c>
      <c r="DJ454" s="41" t="str">
        <f t="shared" si="659"/>
        <v>-</v>
      </c>
      <c r="DK454" s="14"/>
      <c r="DL454" s="14"/>
      <c r="DM454" s="143"/>
      <c r="DN454" s="41" t="str">
        <f t="shared" si="660"/>
        <v>-</v>
      </c>
      <c r="DO454" s="41" t="str">
        <f t="shared" si="661"/>
        <v>-</v>
      </c>
      <c r="DP454" s="41"/>
      <c r="DQ454" s="14"/>
      <c r="DR454" s="41" t="str">
        <f t="shared" si="662"/>
        <v>-</v>
      </c>
      <c r="DS454" s="41" t="str">
        <f t="shared" si="663"/>
        <v>-</v>
      </c>
      <c r="DT454" s="14"/>
      <c r="DU454" s="14"/>
      <c r="DV454" s="205"/>
      <c r="DW454" s="41" t="str">
        <f t="shared" si="664"/>
        <v>-</v>
      </c>
      <c r="DX454" s="41" t="str">
        <f t="shared" si="665"/>
        <v>-</v>
      </c>
      <c r="DY454" s="41"/>
      <c r="DZ454" s="14"/>
      <c r="EA454" s="41" t="str">
        <f t="shared" si="666"/>
        <v>-</v>
      </c>
      <c r="EB454" s="41" t="str">
        <f t="shared" si="667"/>
        <v>-</v>
      </c>
      <c r="EC454" s="14"/>
      <c r="ED454" s="14"/>
      <c r="EE454" s="205"/>
      <c r="EF454" s="41" t="str">
        <f t="shared" si="668"/>
        <v>-</v>
      </c>
      <c r="EG454" s="41" t="str">
        <f t="shared" si="669"/>
        <v>-</v>
      </c>
      <c r="EH454" s="41"/>
      <c r="EI454" s="14"/>
      <c r="EJ454" s="41" t="str">
        <f t="shared" si="670"/>
        <v>-</v>
      </c>
      <c r="EK454" s="41" t="str">
        <f t="shared" si="671"/>
        <v>-</v>
      </c>
      <c r="EL454" s="14"/>
      <c r="EM454" s="14"/>
      <c r="EN454" s="205"/>
      <c r="EO454" s="41" t="str">
        <f t="shared" si="672"/>
        <v>-</v>
      </c>
      <c r="EP454" s="41" t="str">
        <f t="shared" si="673"/>
        <v>-</v>
      </c>
      <c r="EQ454" s="41"/>
      <c r="ER454" s="14"/>
      <c r="ES454" s="41" t="str">
        <f t="shared" si="674"/>
        <v>-</v>
      </c>
      <c r="ET454" s="41" t="str">
        <f t="shared" si="675"/>
        <v>-</v>
      </c>
      <c r="EU454" s="14"/>
      <c r="EV454" s="14"/>
      <c r="EW454" s="205"/>
      <c r="EX454" s="41" t="str">
        <f t="shared" si="676"/>
        <v>-</v>
      </c>
      <c r="EY454" s="41" t="str">
        <f t="shared" si="677"/>
        <v>-</v>
      </c>
      <c r="EZ454" s="41"/>
      <c r="FA454" s="14"/>
      <c r="FB454" s="41" t="str">
        <f t="shared" si="678"/>
        <v>-</v>
      </c>
      <c r="FC454" s="41" t="str">
        <f t="shared" si="679"/>
        <v>-</v>
      </c>
      <c r="FD454" s="14"/>
      <c r="FE454" s="14"/>
      <c r="FF454" s="295"/>
      <c r="FG454" s="41">
        <v>43459</v>
      </c>
      <c r="FH454" s="41">
        <f t="shared" ca="1" si="680"/>
        <v>44047</v>
      </c>
      <c r="FI454" s="41"/>
      <c r="FJ454" s="14"/>
      <c r="FK454" s="41" t="str">
        <f t="shared" si="681"/>
        <v>-</v>
      </c>
      <c r="FL454" s="41" t="str">
        <f t="shared" si="682"/>
        <v>-</v>
      </c>
      <c r="FM454" s="14"/>
      <c r="FN454" s="14"/>
      <c r="FO454" s="143"/>
      <c r="FP454" s="41">
        <v>43459</v>
      </c>
      <c r="FQ454" s="41" t="str">
        <f t="shared" si="683"/>
        <v>-</v>
      </c>
      <c r="FR454" s="41"/>
      <c r="FS454" s="14"/>
      <c r="FT454" s="41" t="str">
        <f t="shared" si="684"/>
        <v>-</v>
      </c>
      <c r="FU454" s="41" t="str">
        <f t="shared" si="685"/>
        <v>-</v>
      </c>
      <c r="FV454" s="14"/>
      <c r="FW454" s="14"/>
      <c r="FX454" s="205"/>
      <c r="FY454" s="41">
        <v>43459</v>
      </c>
      <c r="FZ454" s="41" t="str">
        <f t="shared" si="686"/>
        <v>-</v>
      </c>
      <c r="GA454" s="41"/>
      <c r="GB454" s="14"/>
      <c r="GC454" s="41" t="str">
        <f t="shared" si="687"/>
        <v>-</v>
      </c>
      <c r="GD454" s="41" t="str">
        <f t="shared" si="688"/>
        <v>-</v>
      </c>
      <c r="GE454" s="14"/>
      <c r="GF454" s="14"/>
      <c r="GG454" s="205"/>
      <c r="GH454" s="41"/>
      <c r="GI454" s="41"/>
      <c r="GJ454" s="41"/>
      <c r="GK454" s="14"/>
      <c r="GL454" s="41" t="str">
        <f t="shared" si="689"/>
        <v>-</v>
      </c>
      <c r="GM454" s="41" t="str">
        <f t="shared" si="690"/>
        <v>-</v>
      </c>
      <c r="GN454" s="14"/>
      <c r="GO454" s="14"/>
      <c r="GP454" s="228"/>
      <c r="GQ454" s="295"/>
      <c r="GR454" s="295"/>
      <c r="GS454" s="295"/>
      <c r="GT454" s="295"/>
      <c r="GU454" s="295"/>
      <c r="GV454" s="295"/>
      <c r="GW454" s="295"/>
      <c r="GX454" s="295"/>
      <c r="GY454" s="295"/>
      <c r="GZ454" s="147"/>
      <c r="HA454" s="143">
        <f t="shared" ca="1" si="543"/>
        <v>1</v>
      </c>
      <c r="HB454" s="44">
        <f t="shared" ca="1" si="544"/>
        <v>1.3819095477386936E-3</v>
      </c>
      <c r="HC454" s="44">
        <f t="shared" ca="1" si="545"/>
        <v>2.5125628140703518E-3</v>
      </c>
      <c r="HD454" s="44"/>
      <c r="HE454" s="44"/>
      <c r="HF454" s="44">
        <f t="shared" ref="HF454:HF485" ca="1" si="691">IF(FV454&gt;43101,(HA454/$HA$537)*$FV$13,IF(FR454&gt;43101,(HA454/$HA$537)*$FR$13,IF(FM454&gt;43101,(HA454/$HA$537)*$FM$13,IF(FI454&gt;43101,(HA454/$HA$537)*$FI$13,IF(EU454&gt;43101,(HA454/$HA$537)*$EU$13,IF(EQ454&gt;43101,(HA454/$HA$537)*$EQ$13,IF(EL454&gt;43101,(HA454/$HA$537)*$EL$13,IF(EH454&gt;43101,(HA454/$HA$537)*$EH$13,IF(EC454&gt;43101,(HA454/$HA$537)*$EC$13,IF(DY454&gt;43101,(HA454/$HA$537)*$DY$13,IF(DT454&gt;43101,(HA454/$HA$537)*$DT$13,IF(DP454&gt;43101,(HA454/$HA$537)*$DP$13,IF(DK454&gt;43101,(HA454/$HA$537)*$DK$13,IF(DG454&gt;43101,(HA454/$HA$537)*$DG$13,IF(DB454&gt;43101,(HA454/$HA$537)*$DB$13,IF(CX454&gt;43101,(HA454/$HA$537)*$CX$13,IF(CS454&gt;43101,(HA454/$HA$537)*$CS$13,IF(BL454&gt;43101,(HA454/$HA$537)*$BL$13,0))))))))))))))))))</f>
        <v>4.1666666666666675E-3</v>
      </c>
      <c r="HG454" s="44">
        <f t="shared" ca="1" si="547"/>
        <v>7.575757575757576E-3</v>
      </c>
      <c r="HH454" s="261"/>
      <c r="HI454" s="14" t="str">
        <f t="shared" ref="HI454:HI485" si="692">IF(FJ454&gt;0,"rev. 00",IF(EV454&gt;0,"GA",IF(ER454&gt;0,"CPECC",IF(EM454&gt;0,"GA",IF(EI454&gt;0,"CPECC",IF(ED454&gt;0,"GA",IF(DZ454&gt;0,"CPECC",IF(DU454&gt;0,"GA",IF(DQ454&gt;0,"CPECC",IF(DL454&gt;0,"GA",IF(DH454&gt;0,"CPECC",IF(DC454&gt;0,"GA",IF(CY454&gt;0,"CPECC",IF(CT454&gt;0,"GA",IF(BM454&gt;0,"CPECC","не выпущено")))))))))))))))</f>
        <v>GA</v>
      </c>
      <c r="HJ454" s="41">
        <f t="shared" ref="HJ454:HJ485" si="693">IF(GB454&gt;0,GA454,IF(FS454&gt;0,FR454,IF(FJ454&gt;0,FI454,IF(DH454&gt;0,DG454,IF(CY454&gt;0,CX454,IF(BM454&gt;0,BL454,"-"))))))</f>
        <v>43965</v>
      </c>
      <c r="HK454" s="267" t="str">
        <f t="shared" ref="HK454:HK485" si="694">IF(FS454&gt;0,"00",IF(FJ454&gt;0,"00",IF(DQ454&gt;0,"D1",IF(DH454&gt;0,"C1",IF(CY454&gt;0,"B1",IF(BM454&gt;0,"A1","-"))))))</f>
        <v>A1</v>
      </c>
      <c r="HL454" s="268" t="str">
        <f t="shared" ref="HL454:HL485" si="695">IF(GB454&gt;0,GB454,IF(FS454&gt;0,FS454,IF(FJ454&gt;0,FJ454,IF(DH454&gt;0,DH454,IF(CY454&gt;0,CY454,IF(BM454&gt;0,BM454,"-"))))))</f>
        <v>0055-P2-GA1-CPC-TRM-00480</v>
      </c>
      <c r="HM454" s="320">
        <v>1</v>
      </c>
      <c r="HN454"/>
      <c r="HO454" s="351">
        <f t="shared" si="391"/>
        <v>1</v>
      </c>
      <c r="HP454" s="351" t="str">
        <f t="shared" si="392"/>
        <v>не выгружено 00</v>
      </c>
      <c r="HQ454" s="351" t="str">
        <f t="shared" si="393"/>
        <v>выгружено A1</v>
      </c>
      <c r="HR454" s="351">
        <f t="shared" si="394"/>
        <v>1</v>
      </c>
      <c r="HS454" s="351" t="b">
        <f t="shared" si="395"/>
        <v>0</v>
      </c>
      <c r="HT454" s="351" t="str">
        <f t="shared" si="396"/>
        <v>Выпустить в 00</v>
      </c>
      <c r="HU454" s="351" t="str">
        <f t="shared" si="397"/>
        <v>0055-P2-CPC-GA1-TRM-00378</v>
      </c>
      <c r="HV454" s="351">
        <f t="shared" si="398"/>
        <v>43965</v>
      </c>
      <c r="HW454" s="351" t="str">
        <f t="shared" si="399"/>
        <v>0055-P2-CPC-GA1-TRM-00378</v>
      </c>
      <c r="HX454" s="351">
        <f t="shared" si="400"/>
        <v>43991</v>
      </c>
      <c r="HY454" s="364"/>
      <c r="HZ454" s="361" t="str">
        <f t="shared" si="401"/>
        <v>выгружено</v>
      </c>
      <c r="IA454" s="361" t="str">
        <f t="shared" si="402"/>
        <v>A1</v>
      </c>
      <c r="IB454" s="361">
        <f t="shared" si="403"/>
        <v>1</v>
      </c>
      <c r="IC454" s="361">
        <f t="shared" si="404"/>
        <v>1</v>
      </c>
      <c r="ID454" s="351" t="str">
        <f t="shared" si="405"/>
        <v>1</v>
      </c>
      <c r="IE454" s="351" t="s">
        <v>894</v>
      </c>
      <c r="IF454" s="356">
        <v>1</v>
      </c>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row>
    <row r="455" spans="1:287" s="1" customFormat="1" ht="30.75" customHeight="1">
      <c r="A455" s="15"/>
      <c r="B455" s="31" t="s">
        <v>164</v>
      </c>
      <c r="C455" s="31" t="s">
        <v>165</v>
      </c>
      <c r="D455" s="14"/>
      <c r="E455" s="14"/>
      <c r="F455" s="14"/>
      <c r="G455" s="14"/>
      <c r="H455" s="14" t="s">
        <v>723</v>
      </c>
      <c r="I455" s="14" t="s">
        <v>724</v>
      </c>
      <c r="J455" s="14"/>
      <c r="K455" s="14"/>
      <c r="L455" s="14"/>
      <c r="M455" s="14"/>
      <c r="N455" s="14"/>
      <c r="O455" s="14"/>
      <c r="P455" s="14"/>
      <c r="Q455" s="14"/>
      <c r="R455" s="14" t="s">
        <v>214</v>
      </c>
      <c r="S455" s="14" t="s">
        <v>403</v>
      </c>
      <c r="T455" s="14" t="s">
        <v>404</v>
      </c>
      <c r="U455" s="14" t="s">
        <v>166</v>
      </c>
      <c r="V455" s="14"/>
      <c r="W455" s="31"/>
      <c r="X455" s="31"/>
      <c r="Y455" s="31"/>
      <c r="Z455" s="31"/>
      <c r="AA455" s="31"/>
      <c r="AB455" s="31"/>
      <c r="AC455" s="31"/>
      <c r="AD455" s="14"/>
      <c r="AE455" s="31">
        <v>3</v>
      </c>
      <c r="AF455" s="31">
        <v>0</v>
      </c>
      <c r="AG455" s="31" t="s">
        <v>173</v>
      </c>
      <c r="AH455" s="31" t="s">
        <v>164</v>
      </c>
      <c r="AI455" s="31" t="s">
        <v>194</v>
      </c>
      <c r="AJ455" s="14"/>
      <c r="AK455" s="14"/>
      <c r="AL455" s="14" t="s">
        <v>132</v>
      </c>
      <c r="AM455" s="14"/>
      <c r="AN455" s="14" t="s">
        <v>184</v>
      </c>
      <c r="AO455" s="14" t="str">
        <f t="shared" si="645"/>
        <v>0055-CPC-GA1-4.3.0.00.CPC-ATH4.CX-0001</v>
      </c>
      <c r="AP455" s="14" t="str">
        <f t="shared" si="646"/>
        <v>0055-CPC-GA1-4.3.0.00.CPC-ATH4-CX-0001_00_ER</v>
      </c>
      <c r="AQ455" s="21" t="s">
        <v>73</v>
      </c>
      <c r="AR455" s="21" t="s">
        <v>72</v>
      </c>
      <c r="AS455" s="21"/>
      <c r="AT455" s="21"/>
      <c r="AU455" s="21"/>
      <c r="AV455" s="21"/>
      <c r="AW455" s="21" t="s">
        <v>73</v>
      </c>
      <c r="AX455" s="21" t="s">
        <v>480</v>
      </c>
      <c r="AY455" s="14"/>
      <c r="AZ455" s="14" t="s">
        <v>798</v>
      </c>
      <c r="BA455" s="14" t="s">
        <v>600</v>
      </c>
      <c r="BB455" s="14" t="str">
        <f t="shared" si="454"/>
        <v>00</v>
      </c>
      <c r="BC455" s="14" t="str">
        <f t="shared" si="647"/>
        <v>IFU</v>
      </c>
      <c r="BD455" s="14" t="str">
        <f t="shared" si="648"/>
        <v>00</v>
      </c>
      <c r="BE455" s="14"/>
      <c r="BF455" s="14"/>
      <c r="BG455" s="20"/>
      <c r="BH455" s="14"/>
      <c r="BI455" s="14"/>
      <c r="BJ455" s="336">
        <v>44088</v>
      </c>
      <c r="BK455" s="336">
        <f t="shared" ca="1" si="649"/>
        <v>43875</v>
      </c>
      <c r="BL455" s="41">
        <v>43875</v>
      </c>
      <c r="BM455" s="14" t="s">
        <v>771</v>
      </c>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336">
        <f t="shared" si="650"/>
        <v>44116</v>
      </c>
      <c r="CR455" s="336">
        <f t="shared" ca="1" si="651"/>
        <v>43903</v>
      </c>
      <c r="CS455" s="336">
        <v>43986</v>
      </c>
      <c r="CT455" s="325" t="s">
        <v>901</v>
      </c>
      <c r="CU455" s="143">
        <v>1</v>
      </c>
      <c r="CV455" s="41">
        <f t="shared" si="652"/>
        <v>44130</v>
      </c>
      <c r="CW455" s="41">
        <f t="shared" ca="1" si="653"/>
        <v>43917</v>
      </c>
      <c r="CX455" s="14"/>
      <c r="CY455" s="14"/>
      <c r="CZ455" s="41" t="str">
        <f t="shared" si="654"/>
        <v>-</v>
      </c>
      <c r="DA455" s="41" t="str">
        <f t="shared" si="655"/>
        <v>-</v>
      </c>
      <c r="DB455" s="14"/>
      <c r="DC455" s="14"/>
      <c r="DD455" s="143"/>
      <c r="DE455" s="41" t="str">
        <f t="shared" si="656"/>
        <v>-</v>
      </c>
      <c r="DF455" s="41" t="str">
        <f t="shared" si="657"/>
        <v>-</v>
      </c>
      <c r="DG455" s="14"/>
      <c r="DH455" s="14"/>
      <c r="DI455" s="41" t="str">
        <f t="shared" si="658"/>
        <v>-</v>
      </c>
      <c r="DJ455" s="41" t="str">
        <f t="shared" si="659"/>
        <v>-</v>
      </c>
      <c r="DK455" s="14"/>
      <c r="DL455" s="14"/>
      <c r="DM455" s="143"/>
      <c r="DN455" s="41" t="str">
        <f t="shared" si="660"/>
        <v>-</v>
      </c>
      <c r="DO455" s="41" t="str">
        <f t="shared" si="661"/>
        <v>-</v>
      </c>
      <c r="DP455" s="14"/>
      <c r="DQ455" s="14"/>
      <c r="DR455" s="41" t="str">
        <f t="shared" si="662"/>
        <v>-</v>
      </c>
      <c r="DS455" s="41" t="str">
        <f t="shared" si="663"/>
        <v>-</v>
      </c>
      <c r="DT455" s="14"/>
      <c r="DU455" s="14"/>
      <c r="DV455" s="205"/>
      <c r="DW455" s="41" t="str">
        <f t="shared" si="664"/>
        <v>-</v>
      </c>
      <c r="DX455" s="41" t="str">
        <f t="shared" si="665"/>
        <v>-</v>
      </c>
      <c r="DY455" s="14"/>
      <c r="DZ455" s="14"/>
      <c r="EA455" s="41" t="str">
        <f t="shared" si="666"/>
        <v>-</v>
      </c>
      <c r="EB455" s="41" t="str">
        <f t="shared" si="667"/>
        <v>-</v>
      </c>
      <c r="EC455" s="14"/>
      <c r="ED455" s="14"/>
      <c r="EE455" s="205"/>
      <c r="EF455" s="41" t="str">
        <f t="shared" si="668"/>
        <v>-</v>
      </c>
      <c r="EG455" s="41" t="str">
        <f t="shared" si="669"/>
        <v>-</v>
      </c>
      <c r="EH455" s="14"/>
      <c r="EI455" s="14"/>
      <c r="EJ455" s="41" t="str">
        <f t="shared" si="670"/>
        <v>-</v>
      </c>
      <c r="EK455" s="41" t="str">
        <f t="shared" si="671"/>
        <v>-</v>
      </c>
      <c r="EL455" s="14"/>
      <c r="EM455" s="14"/>
      <c r="EN455" s="205"/>
      <c r="EO455" s="41" t="str">
        <f t="shared" si="672"/>
        <v>-</v>
      </c>
      <c r="EP455" s="41" t="str">
        <f t="shared" si="673"/>
        <v>-</v>
      </c>
      <c r="EQ455" s="14"/>
      <c r="ER455" s="14"/>
      <c r="ES455" s="41" t="str">
        <f t="shared" si="674"/>
        <v>-</v>
      </c>
      <c r="ET455" s="41" t="str">
        <f t="shared" si="675"/>
        <v>-</v>
      </c>
      <c r="EU455" s="14"/>
      <c r="EV455" s="14"/>
      <c r="EW455" s="205"/>
      <c r="EX455" s="41" t="str">
        <f t="shared" si="676"/>
        <v>-</v>
      </c>
      <c r="EY455" s="41" t="str">
        <f t="shared" si="677"/>
        <v>-</v>
      </c>
      <c r="EZ455" s="14"/>
      <c r="FA455" s="14"/>
      <c r="FB455" s="41" t="str">
        <f t="shared" si="678"/>
        <v>-</v>
      </c>
      <c r="FC455" s="41" t="str">
        <f t="shared" si="679"/>
        <v>-</v>
      </c>
      <c r="FD455" s="14"/>
      <c r="FE455" s="14"/>
      <c r="FF455" s="295"/>
      <c r="FG455" s="41">
        <v>43583</v>
      </c>
      <c r="FH455" s="41">
        <f t="shared" ca="1" si="680"/>
        <v>44042</v>
      </c>
      <c r="FI455" s="372">
        <v>44075</v>
      </c>
      <c r="FJ455" s="14" t="s">
        <v>922</v>
      </c>
      <c r="FK455" s="41">
        <f t="shared" si="681"/>
        <v>43595</v>
      </c>
      <c r="FL455" s="41">
        <f t="shared" ca="1" si="682"/>
        <v>44056</v>
      </c>
      <c r="FM455" s="14"/>
      <c r="FN455" s="14"/>
      <c r="FO455" s="143"/>
      <c r="FP455" s="41">
        <v>43583</v>
      </c>
      <c r="FQ455" s="41" t="str">
        <f t="shared" si="683"/>
        <v>-</v>
      </c>
      <c r="FR455" s="14"/>
      <c r="FS455" s="14"/>
      <c r="FT455" s="41" t="str">
        <f t="shared" si="684"/>
        <v>-</v>
      </c>
      <c r="FU455" s="41" t="str">
        <f t="shared" si="685"/>
        <v>-</v>
      </c>
      <c r="FV455" s="14"/>
      <c r="FW455" s="14"/>
      <c r="FX455" s="205"/>
      <c r="FY455" s="41">
        <v>43583</v>
      </c>
      <c r="FZ455" s="41" t="str">
        <f t="shared" si="686"/>
        <v>-</v>
      </c>
      <c r="GA455" s="14"/>
      <c r="GB455" s="14"/>
      <c r="GC455" s="41" t="str">
        <f t="shared" si="687"/>
        <v>-</v>
      </c>
      <c r="GD455" s="41" t="str">
        <f t="shared" si="688"/>
        <v>-</v>
      </c>
      <c r="GE455" s="14"/>
      <c r="GF455" s="14"/>
      <c r="GG455" s="205"/>
      <c r="GH455" s="41"/>
      <c r="GI455" s="41"/>
      <c r="GJ455" s="14"/>
      <c r="GK455" s="14"/>
      <c r="GL455" s="41" t="str">
        <f t="shared" si="689"/>
        <v>-</v>
      </c>
      <c r="GM455" s="41" t="str">
        <f t="shared" si="690"/>
        <v>-</v>
      </c>
      <c r="GN455" s="14"/>
      <c r="GO455" s="14"/>
      <c r="GP455" s="228"/>
      <c r="GQ455" s="295"/>
      <c r="GR455" s="295"/>
      <c r="GS455" s="295"/>
      <c r="GT455" s="295"/>
      <c r="GU455" s="295"/>
      <c r="GV455" s="295"/>
      <c r="GW455" s="295"/>
      <c r="GX455" s="295"/>
      <c r="GY455" s="295"/>
      <c r="GZ455" s="147"/>
      <c r="HA455" s="143">
        <f t="shared" ca="1" si="543"/>
        <v>1</v>
      </c>
      <c r="HB455" s="44">
        <f t="shared" ca="1" si="544"/>
        <v>2.5125628140703518E-3</v>
      </c>
      <c r="HC455" s="44">
        <f t="shared" ca="1" si="545"/>
        <v>2.5125628140703518E-3</v>
      </c>
      <c r="HD455" s="44"/>
      <c r="HE455" s="44"/>
      <c r="HF455" s="44">
        <f t="shared" ca="1" si="691"/>
        <v>7.575757575757576E-3</v>
      </c>
      <c r="HG455" s="44">
        <f t="shared" ca="1" si="547"/>
        <v>7.575757575757576E-3</v>
      </c>
      <c r="HH455" s="261"/>
      <c r="HI455" s="14" t="str">
        <f t="shared" si="692"/>
        <v>rev. 00</v>
      </c>
      <c r="HJ455" s="41">
        <f t="shared" si="693"/>
        <v>44075</v>
      </c>
      <c r="HK455" s="267" t="str">
        <f t="shared" si="694"/>
        <v>00</v>
      </c>
      <c r="HL455" s="268" t="str">
        <f t="shared" si="695"/>
        <v>0055-P2-CPC-GA1-TRM-00572</v>
      </c>
      <c r="HM455" s="320">
        <v>1</v>
      </c>
      <c r="HN455"/>
      <c r="HO455" s="351">
        <f t="shared" si="391"/>
        <v>1</v>
      </c>
      <c r="HP455" s="351" t="str">
        <f t="shared" si="392"/>
        <v>ожидание 00</v>
      </c>
      <c r="HQ455" s="351" t="str">
        <f t="shared" si="393"/>
        <v>выгружено 00</v>
      </c>
      <c r="HR455" s="351" t="str">
        <f t="shared" si="394"/>
        <v>ожидание 00</v>
      </c>
      <c r="HS455" s="351" t="b">
        <f t="shared" si="395"/>
        <v>0</v>
      </c>
      <c r="HT455" s="351" t="str">
        <f t="shared" si="396"/>
        <v>ожидание замечаний</v>
      </c>
      <c r="HU455" s="351" t="str">
        <f t="shared" si="397"/>
        <v>0055-P2-CPC-GA1-TRM-00371</v>
      </c>
      <c r="HV455" s="351">
        <f t="shared" si="398"/>
        <v>44075</v>
      </c>
      <c r="HW455" s="351" t="str">
        <f t="shared" si="399"/>
        <v>ожидание 00</v>
      </c>
      <c r="HX455" s="351" t="str">
        <f t="shared" si="400"/>
        <v>ожидание 00</v>
      </c>
      <c r="HY455" s="364"/>
      <c r="HZ455" s="361" t="str">
        <f t="shared" si="401"/>
        <v>выгружено</v>
      </c>
      <c r="IA455" s="361" t="str">
        <f t="shared" si="402"/>
        <v>00</v>
      </c>
      <c r="IB455" s="361" t="str">
        <f t="shared" si="403"/>
        <v>ожидание замечаний к ревизии</v>
      </c>
      <c r="IC455" s="361" t="str">
        <f t="shared" si="404"/>
        <v>00</v>
      </c>
      <c r="ID455" s="351" t="str">
        <f t="shared" si="405"/>
        <v>1</v>
      </c>
      <c r="IE455" s="351" t="s">
        <v>894</v>
      </c>
      <c r="IF455" s="356">
        <v>1</v>
      </c>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row>
    <row r="456" spans="1:287" s="27" customFormat="1" ht="15" customHeight="1">
      <c r="A456" s="15"/>
      <c r="B456" s="32"/>
      <c r="C456" s="32"/>
      <c r="D456" s="26"/>
      <c r="E456" s="26"/>
      <c r="F456" s="26"/>
      <c r="G456" s="26"/>
      <c r="H456" s="26"/>
      <c r="I456" s="26"/>
      <c r="J456" s="26"/>
      <c r="K456" s="26"/>
      <c r="L456" s="26"/>
      <c r="M456" s="26"/>
      <c r="N456" s="26"/>
      <c r="O456" s="26"/>
      <c r="P456" s="26"/>
      <c r="Q456" s="26"/>
      <c r="R456" s="26"/>
      <c r="S456" s="26"/>
      <c r="T456" s="26"/>
      <c r="U456" s="26"/>
      <c r="V456" s="26"/>
      <c r="W456" s="32"/>
      <c r="X456" s="32"/>
      <c r="Y456" s="32"/>
      <c r="Z456" s="32"/>
      <c r="AA456" s="32"/>
      <c r="AB456" s="32"/>
      <c r="AC456" s="32"/>
      <c r="AD456" s="26"/>
      <c r="AE456" s="32"/>
      <c r="AF456" s="32"/>
      <c r="AG456" s="32"/>
      <c r="AH456" s="32"/>
      <c r="AI456" s="32"/>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341"/>
      <c r="BK456" s="341"/>
      <c r="BL456" s="163"/>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338"/>
      <c r="CR456" s="338"/>
      <c r="CS456" s="338"/>
      <c r="CT456" s="326"/>
      <c r="CU456" s="219"/>
      <c r="CV456" s="26"/>
      <c r="CW456" s="26"/>
      <c r="CX456" s="26"/>
      <c r="CY456" s="26"/>
      <c r="CZ456" s="26"/>
      <c r="DA456" s="26"/>
      <c r="DB456" s="26"/>
      <c r="DC456" s="26"/>
      <c r="DD456" s="219"/>
      <c r="DE456" s="26"/>
      <c r="DF456" s="26"/>
      <c r="DG456" s="26"/>
      <c r="DH456" s="26"/>
      <c r="DI456" s="26"/>
      <c r="DJ456" s="26"/>
      <c r="DK456" s="26"/>
      <c r="DL456" s="26"/>
      <c r="DM456" s="219"/>
      <c r="DN456" s="26"/>
      <c r="DO456" s="26"/>
      <c r="DP456" s="26"/>
      <c r="DQ456" s="26"/>
      <c r="DR456" s="26"/>
      <c r="DS456" s="26"/>
      <c r="DT456" s="26"/>
      <c r="DU456" s="26"/>
      <c r="DV456" s="229"/>
      <c r="DW456" s="26"/>
      <c r="DX456" s="26"/>
      <c r="DY456" s="26"/>
      <c r="DZ456" s="26"/>
      <c r="EA456" s="26"/>
      <c r="EB456" s="26"/>
      <c r="EC456" s="26"/>
      <c r="ED456" s="26"/>
      <c r="EE456" s="229"/>
      <c r="EF456" s="26"/>
      <c r="EG456" s="26"/>
      <c r="EH456" s="26"/>
      <c r="EI456" s="26"/>
      <c r="EJ456" s="26"/>
      <c r="EK456" s="26"/>
      <c r="EL456" s="26"/>
      <c r="EM456" s="26"/>
      <c r="EN456" s="229"/>
      <c r="EO456" s="26"/>
      <c r="EP456" s="26"/>
      <c r="EQ456" s="26"/>
      <c r="ER456" s="26"/>
      <c r="ES456" s="26"/>
      <c r="ET456" s="26"/>
      <c r="EU456" s="26"/>
      <c r="EV456" s="26"/>
      <c r="EW456" s="229"/>
      <c r="EX456" s="26"/>
      <c r="EY456" s="26"/>
      <c r="EZ456" s="26"/>
      <c r="FA456" s="26"/>
      <c r="FB456" s="26"/>
      <c r="FC456" s="26"/>
      <c r="FD456" s="26"/>
      <c r="FE456" s="26"/>
      <c r="FF456" s="229"/>
      <c r="FG456" s="26"/>
      <c r="FH456" s="26"/>
      <c r="FI456" s="26"/>
      <c r="FJ456" s="26"/>
      <c r="FK456" s="26"/>
      <c r="FL456" s="26"/>
      <c r="FM456" s="26"/>
      <c r="FN456" s="26"/>
      <c r="FO456" s="219"/>
      <c r="FP456" s="26"/>
      <c r="FQ456" s="26"/>
      <c r="FR456" s="26"/>
      <c r="FS456" s="26"/>
      <c r="FT456" s="26"/>
      <c r="FU456" s="26"/>
      <c r="FV456" s="26"/>
      <c r="FW456" s="26"/>
      <c r="FX456" s="229"/>
      <c r="FY456" s="26"/>
      <c r="FZ456" s="26"/>
      <c r="GA456" s="26"/>
      <c r="GB456" s="26"/>
      <c r="GC456" s="26"/>
      <c r="GD456" s="26"/>
      <c r="GE456" s="26"/>
      <c r="GF456" s="26"/>
      <c r="GG456" s="229"/>
      <c r="GH456" s="26"/>
      <c r="GI456" s="26"/>
      <c r="GJ456" s="26"/>
      <c r="GK456" s="26"/>
      <c r="GL456" s="26"/>
      <c r="GM456" s="26"/>
      <c r="GN456" s="26"/>
      <c r="GO456" s="26"/>
      <c r="GP456" s="229"/>
      <c r="GQ456" s="229"/>
      <c r="GR456" s="229"/>
      <c r="GS456" s="229"/>
      <c r="GT456" s="229"/>
      <c r="GU456" s="229"/>
      <c r="GV456" s="229"/>
      <c r="GW456" s="229"/>
      <c r="GX456" s="229"/>
      <c r="GY456" s="229"/>
      <c r="GZ456" s="229"/>
      <c r="HA456" s="143">
        <f t="shared" si="543"/>
        <v>0</v>
      </c>
      <c r="HB456" s="44">
        <f t="shared" si="544"/>
        <v>0</v>
      </c>
      <c r="HC456" s="44">
        <f t="shared" si="545"/>
        <v>0</v>
      </c>
      <c r="HD456" s="44"/>
      <c r="HE456" s="26"/>
      <c r="HF456" s="44">
        <f t="shared" si="691"/>
        <v>0</v>
      </c>
      <c r="HG456" s="44">
        <f t="shared" si="547"/>
        <v>0</v>
      </c>
      <c r="HH456" s="262"/>
      <c r="HI456" s="14" t="str">
        <f t="shared" si="692"/>
        <v>не выпущено</v>
      </c>
      <c r="HJ456" s="41" t="str">
        <f t="shared" si="693"/>
        <v>-</v>
      </c>
      <c r="HK456" s="267" t="str">
        <f t="shared" si="694"/>
        <v>-</v>
      </c>
      <c r="HL456" s="268" t="str">
        <f t="shared" si="695"/>
        <v>-</v>
      </c>
      <c r="HM456" s="320">
        <v>1</v>
      </c>
      <c r="HN456"/>
      <c r="HO456" s="351" t="str">
        <f t="shared" si="391"/>
        <v>---/---</v>
      </c>
      <c r="HP456" s="351" t="str">
        <f t="shared" si="392"/>
        <v>---/---</v>
      </c>
      <c r="HQ456" s="351" t="str">
        <f t="shared" si="393"/>
        <v>---/---</v>
      </c>
      <c r="HR456" s="351" t="str">
        <f t="shared" si="394"/>
        <v>---/---</v>
      </c>
      <c r="HS456" s="351" t="b">
        <f t="shared" si="395"/>
        <v>0</v>
      </c>
      <c r="HT456" s="351" t="str">
        <f t="shared" si="396"/>
        <v>---/---</v>
      </c>
      <c r="HU456" s="351" t="str">
        <f t="shared" si="397"/>
        <v>---/---</v>
      </c>
      <c r="HV456" s="351" t="str">
        <f t="shared" si="398"/>
        <v>---/---</v>
      </c>
      <c r="HW456" s="351" t="str">
        <f t="shared" si="399"/>
        <v>---/---</v>
      </c>
      <c r="HX456" s="351" t="str">
        <f t="shared" si="400"/>
        <v>---/---</v>
      </c>
      <c r="HY456" s="364"/>
      <c r="HZ456" s="361" t="str">
        <f t="shared" si="401"/>
        <v>---/---</v>
      </c>
      <c r="IA456" s="361" t="str">
        <f t="shared" si="402"/>
        <v>---/---</v>
      </c>
      <c r="IB456" s="361" t="str">
        <f t="shared" si="403"/>
        <v>---/---</v>
      </c>
      <c r="IC456" s="361" t="str">
        <f t="shared" si="404"/>
        <v>---/---</v>
      </c>
      <c r="ID456" s="351" t="str">
        <f t="shared" si="405"/>
        <v>---/---</v>
      </c>
      <c r="IE456" s="351" t="s">
        <v>897</v>
      </c>
      <c r="IF456" s="3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row>
    <row r="457" spans="1:287" s="1" customFormat="1" ht="36.6" customHeight="1">
      <c r="A457" s="15"/>
      <c r="B457" s="32"/>
      <c r="C457" s="32"/>
      <c r="D457" s="26"/>
      <c r="E457" s="26"/>
      <c r="F457" s="26"/>
      <c r="G457" s="26"/>
      <c r="H457" s="26"/>
      <c r="I457" s="26"/>
      <c r="J457" s="26"/>
      <c r="K457" s="26"/>
      <c r="L457" s="26"/>
      <c r="M457" s="26"/>
      <c r="N457" s="26"/>
      <c r="O457" s="26"/>
      <c r="P457" s="26"/>
      <c r="Q457" s="26"/>
      <c r="R457" s="26"/>
      <c r="S457" s="26"/>
      <c r="T457" s="26"/>
      <c r="U457" s="26"/>
      <c r="V457" s="26"/>
      <c r="W457" s="32"/>
      <c r="X457" s="32"/>
      <c r="Y457" s="32"/>
      <c r="Z457" s="32"/>
      <c r="AA457" s="32"/>
      <c r="AB457" s="32"/>
      <c r="AC457" s="32"/>
      <c r="AD457" s="26"/>
      <c r="AE457" s="32"/>
      <c r="AF457" s="32"/>
      <c r="AG457" s="32"/>
      <c r="AH457" s="32"/>
      <c r="AI457" s="32"/>
      <c r="AJ457" s="26"/>
      <c r="AK457" s="26"/>
      <c r="AL457" s="26"/>
      <c r="AM457" s="26"/>
      <c r="AN457" s="26"/>
      <c r="AO457" s="26"/>
      <c r="AP457" s="26"/>
      <c r="AQ457" s="162" t="s">
        <v>74</v>
      </c>
      <c r="AR457" s="162" t="s">
        <v>75</v>
      </c>
      <c r="AS457" s="162"/>
      <c r="AT457" s="162"/>
      <c r="AU457" s="162"/>
      <c r="AV457" s="162"/>
      <c r="AW457" s="162" t="s">
        <v>74</v>
      </c>
      <c r="AX457" s="162" t="s">
        <v>75</v>
      </c>
      <c r="AY457" s="26"/>
      <c r="AZ457" s="26"/>
      <c r="BA457" s="26"/>
      <c r="BB457" s="26"/>
      <c r="BC457" s="26"/>
      <c r="BD457" s="26"/>
      <c r="BE457" s="26"/>
      <c r="BF457" s="26"/>
      <c r="BG457" s="26"/>
      <c r="BH457" s="26"/>
      <c r="BI457" s="26"/>
      <c r="BJ457" s="341"/>
      <c r="BK457" s="341"/>
      <c r="BL457" s="163"/>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338"/>
      <c r="CR457" s="338"/>
      <c r="CS457" s="338"/>
      <c r="CT457" s="326"/>
      <c r="CU457" s="219"/>
      <c r="CV457" s="26"/>
      <c r="CW457" s="26"/>
      <c r="CX457" s="26"/>
      <c r="CY457" s="26"/>
      <c r="CZ457" s="26"/>
      <c r="DA457" s="26"/>
      <c r="DB457" s="26"/>
      <c r="DC457" s="26"/>
      <c r="DD457" s="219"/>
      <c r="DE457" s="26"/>
      <c r="DF457" s="26"/>
      <c r="DG457" s="26"/>
      <c r="DH457" s="26"/>
      <c r="DI457" s="26"/>
      <c r="DJ457" s="26"/>
      <c r="DK457" s="26"/>
      <c r="DL457" s="26"/>
      <c r="DM457" s="219"/>
      <c r="DN457" s="26"/>
      <c r="DO457" s="26"/>
      <c r="DP457" s="26"/>
      <c r="DQ457" s="26"/>
      <c r="DR457" s="26"/>
      <c r="DS457" s="26"/>
      <c r="DT457" s="26"/>
      <c r="DU457" s="26"/>
      <c r="DV457" s="229"/>
      <c r="DW457" s="26"/>
      <c r="DX457" s="26"/>
      <c r="DY457" s="26"/>
      <c r="DZ457" s="26"/>
      <c r="EA457" s="26"/>
      <c r="EB457" s="26"/>
      <c r="EC457" s="26"/>
      <c r="ED457" s="26"/>
      <c r="EE457" s="229"/>
      <c r="EF457" s="26"/>
      <c r="EG457" s="26"/>
      <c r="EH457" s="26"/>
      <c r="EI457" s="26"/>
      <c r="EJ457" s="26"/>
      <c r="EK457" s="26"/>
      <c r="EL457" s="26"/>
      <c r="EM457" s="26"/>
      <c r="EN457" s="229"/>
      <c r="EO457" s="26"/>
      <c r="EP457" s="26"/>
      <c r="EQ457" s="26"/>
      <c r="ER457" s="26"/>
      <c r="ES457" s="26"/>
      <c r="ET457" s="26"/>
      <c r="EU457" s="26"/>
      <c r="EV457" s="26"/>
      <c r="EW457" s="229"/>
      <c r="EX457" s="26"/>
      <c r="EY457" s="26"/>
      <c r="EZ457" s="26"/>
      <c r="FA457" s="26"/>
      <c r="FB457" s="26"/>
      <c r="FC457" s="26"/>
      <c r="FD457" s="26"/>
      <c r="FE457" s="26"/>
      <c r="FF457" s="229"/>
      <c r="FG457" s="163" t="s">
        <v>385</v>
      </c>
      <c r="FH457" s="163" t="str">
        <f t="shared" ref="FH457:FH469" si="696">IF(BK457&gt;0,IF(DH457&gt;0,WORKDAY(DG457,20),IF(CY457&gt;0,WORKDAY(CX457,30),IF(CT457&gt;0,WORKDAY(CS457,40),FG457))),"-")</f>
        <v>-</v>
      </c>
      <c r="FI457" s="26"/>
      <c r="FJ457" s="26"/>
      <c r="FK457" s="26"/>
      <c r="FL457" s="26"/>
      <c r="FM457" s="26"/>
      <c r="FN457" s="26"/>
      <c r="FO457" s="219"/>
      <c r="FP457" s="163" t="s">
        <v>385</v>
      </c>
      <c r="FQ457" s="163" t="str">
        <f t="shared" ref="FQ457:FQ469" si="697">IF(BT457&gt;0,IF(DQ457&gt;0,WORKDAY(DP457,20),IF(DH457&gt;0,WORKDAY(DG457,30),IF(DC457&gt;0,WORKDAY(DB457,40),FP457))),"-")</f>
        <v>-</v>
      </c>
      <c r="FR457" s="26"/>
      <c r="FS457" s="26"/>
      <c r="FT457" s="26"/>
      <c r="FU457" s="26"/>
      <c r="FV457" s="26"/>
      <c r="FW457" s="26"/>
      <c r="FX457" s="229"/>
      <c r="FY457" s="163" t="s">
        <v>385</v>
      </c>
      <c r="FZ457" s="163" t="str">
        <f t="shared" ref="FZ457:FZ469" si="698">IF(CC457&gt;0,IF(DZ457&gt;0,WORKDAY(DY457,20),IF(DQ457&gt;0,WORKDAY(DP457,30),IF(DL457&gt;0,WORKDAY(DK457,40),FY457))),"-")</f>
        <v>-</v>
      </c>
      <c r="GA457" s="26"/>
      <c r="GB457" s="26"/>
      <c r="GC457" s="26"/>
      <c r="GD457" s="26"/>
      <c r="GE457" s="26"/>
      <c r="GF457" s="26"/>
      <c r="GG457" s="229"/>
      <c r="GH457" s="163"/>
      <c r="GI457" s="163"/>
      <c r="GJ457" s="26"/>
      <c r="GK457" s="26"/>
      <c r="GL457" s="26"/>
      <c r="GM457" s="26"/>
      <c r="GN457" s="26"/>
      <c r="GO457" s="26"/>
      <c r="GP457" s="229"/>
      <c r="GQ457" s="229"/>
      <c r="GR457" s="229"/>
      <c r="GS457" s="229"/>
      <c r="GT457" s="229"/>
      <c r="GU457" s="229"/>
      <c r="GV457" s="229"/>
      <c r="GW457" s="229"/>
      <c r="GX457" s="229"/>
      <c r="GY457" s="229"/>
      <c r="GZ457" s="229"/>
      <c r="HA457" s="143">
        <f t="shared" si="543"/>
        <v>0</v>
      </c>
      <c r="HB457" s="44">
        <f t="shared" si="544"/>
        <v>0</v>
      </c>
      <c r="HC457" s="164">
        <f t="shared" si="545"/>
        <v>0</v>
      </c>
      <c r="HD457" s="164"/>
      <c r="HE457" s="164"/>
      <c r="HF457" s="44">
        <f t="shared" si="691"/>
        <v>0</v>
      </c>
      <c r="HG457" s="44">
        <f t="shared" si="547"/>
        <v>0</v>
      </c>
      <c r="HH457" s="262"/>
      <c r="HI457" s="14" t="str">
        <f t="shared" si="692"/>
        <v>не выпущено</v>
      </c>
      <c r="HJ457" s="41" t="str">
        <f t="shared" si="693"/>
        <v>-</v>
      </c>
      <c r="HK457" s="267" t="str">
        <f t="shared" si="694"/>
        <v>-</v>
      </c>
      <c r="HL457" s="268" t="str">
        <f t="shared" si="695"/>
        <v>-</v>
      </c>
      <c r="HM457" s="320">
        <v>1</v>
      </c>
      <c r="HN457"/>
      <c r="HO457" s="351" t="str">
        <f t="shared" si="391"/>
        <v>---/---</v>
      </c>
      <c r="HP457" s="351" t="str">
        <f t="shared" si="392"/>
        <v>---/---</v>
      </c>
      <c r="HQ457" s="351" t="str">
        <f t="shared" si="393"/>
        <v>---/---</v>
      </c>
      <c r="HR457" s="351" t="str">
        <f t="shared" si="394"/>
        <v>---/---</v>
      </c>
      <c r="HS457" s="351" t="b">
        <f t="shared" si="395"/>
        <v>0</v>
      </c>
      <c r="HT457" s="351" t="str">
        <f t="shared" si="396"/>
        <v>---/---</v>
      </c>
      <c r="HU457" s="351" t="str">
        <f t="shared" si="397"/>
        <v>---/---</v>
      </c>
      <c r="HV457" s="351" t="str">
        <f t="shared" si="398"/>
        <v>---/---</v>
      </c>
      <c r="HW457" s="351" t="str">
        <f t="shared" si="399"/>
        <v>---/---</v>
      </c>
      <c r="HX457" s="351" t="str">
        <f t="shared" si="400"/>
        <v>---/---</v>
      </c>
      <c r="HY457" s="364"/>
      <c r="HZ457" s="361" t="str">
        <f t="shared" si="401"/>
        <v>---/---</v>
      </c>
      <c r="IA457" s="361" t="str">
        <f t="shared" si="402"/>
        <v>---/---</v>
      </c>
      <c r="IB457" s="361" t="str">
        <f t="shared" si="403"/>
        <v>---/---</v>
      </c>
      <c r="IC457" s="361" t="str">
        <f t="shared" si="404"/>
        <v>---/---</v>
      </c>
      <c r="ID457" s="351" t="str">
        <f t="shared" si="405"/>
        <v>---/---</v>
      </c>
      <c r="IE457" s="351" t="s">
        <v>897</v>
      </c>
      <c r="IF457" s="356"/>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row>
    <row r="458" spans="1:287" s="1" customFormat="1" ht="28.5" customHeight="1">
      <c r="A458" s="15"/>
      <c r="B458" s="31" t="s">
        <v>164</v>
      </c>
      <c r="C458" s="31" t="s">
        <v>165</v>
      </c>
      <c r="D458" s="14"/>
      <c r="E458" s="14"/>
      <c r="F458" s="14"/>
      <c r="G458" s="14"/>
      <c r="H458" s="14" t="s">
        <v>723</v>
      </c>
      <c r="I458" s="14" t="s">
        <v>724</v>
      </c>
      <c r="J458" s="14"/>
      <c r="K458" s="14"/>
      <c r="L458" s="14"/>
      <c r="M458" s="14"/>
      <c r="N458" s="14"/>
      <c r="O458" s="14"/>
      <c r="P458" s="14"/>
      <c r="Q458" s="14"/>
      <c r="R458" s="14" t="s">
        <v>212</v>
      </c>
      <c r="S458" s="14" t="s">
        <v>397</v>
      </c>
      <c r="T458" s="14" t="s">
        <v>398</v>
      </c>
      <c r="U458" s="14" t="s">
        <v>166</v>
      </c>
      <c r="V458" s="14"/>
      <c r="W458" s="31"/>
      <c r="X458" s="31"/>
      <c r="Y458" s="31"/>
      <c r="Z458" s="31"/>
      <c r="AA458" s="31"/>
      <c r="AB458" s="31"/>
      <c r="AC458" s="31"/>
      <c r="AD458" s="14"/>
      <c r="AE458" s="31">
        <v>3</v>
      </c>
      <c r="AF458" s="31">
        <v>0</v>
      </c>
      <c r="AG458" s="31" t="s">
        <v>173</v>
      </c>
      <c r="AH458" s="31" t="s">
        <v>164</v>
      </c>
      <c r="AI458" s="31" t="s">
        <v>194</v>
      </c>
      <c r="AJ458" s="14"/>
      <c r="AK458" s="14"/>
      <c r="AL458" s="14" t="s">
        <v>127</v>
      </c>
      <c r="AM458" s="14"/>
      <c r="AN458" s="14" t="s">
        <v>185</v>
      </c>
      <c r="AO458" s="14" t="str">
        <f t="shared" ref="AO458:AO469" si="699">CONCATENATE("0055-",B458,"-",C458,"-","4",".",AE458,".",AF458,".",AG458,".",AH458,"-",AL458,".",AN458,"-",AI458)</f>
        <v>0055-CPC-GA1-4.3.0.00.CPC-ATH1.PM-0001</v>
      </c>
      <c r="AP458" s="14" t="str">
        <f t="shared" ref="AP458:AP469" si="700">CONCATENATE("0055-",B458,"-",C458,"-","4",".",AE458,".",AF458,".",AG458,".",AH458,"-",AL458,"-",AN458,"-",AI458,"_",BD458,"_",U458)</f>
        <v>0055-CPC-GA1-4.3.0.00.CPC-ATH1-PM-0001_A1_ER</v>
      </c>
      <c r="AQ458" s="21" t="s">
        <v>272</v>
      </c>
      <c r="AR458" s="21" t="s">
        <v>284</v>
      </c>
      <c r="AS458" s="21"/>
      <c r="AT458" s="21"/>
      <c r="AU458" s="21"/>
      <c r="AV458" s="21"/>
      <c r="AW458" s="21" t="s">
        <v>272</v>
      </c>
      <c r="AX458" s="21" t="s">
        <v>284</v>
      </c>
      <c r="AY458" s="14"/>
      <c r="AZ458" s="14" t="s">
        <v>798</v>
      </c>
      <c r="BA458" s="14" t="s">
        <v>600</v>
      </c>
      <c r="BB458" s="14" t="str">
        <f t="shared" si="454"/>
        <v>A1</v>
      </c>
      <c r="BC458" s="14" t="str">
        <f t="shared" ref="BC458" si="701">IF(OR(BB458="A1",BB458="B1",BB458="C1",BB458="D1",BB458="E1",BB458="F1",BB458="G1",BB458="H1"),"IFR",IF(OR(BB458="00",BB458="01",BB458="02",BB458="03",BB458="04",BB458="05"),"IFU","-"))</f>
        <v>IFR</v>
      </c>
      <c r="BD458" s="14" t="str">
        <f t="shared" ref="BD458:BD469" si="702">BB458</f>
        <v>A1</v>
      </c>
      <c r="BE458" s="14"/>
      <c r="BF458" s="14"/>
      <c r="BG458" s="20"/>
      <c r="BH458" s="14"/>
      <c r="BI458" s="14"/>
      <c r="BJ458" s="336">
        <v>44088</v>
      </c>
      <c r="BK458" s="336">
        <f t="shared" ref="BK458:BK469" ca="1" si="703">IF(BM458&gt;0,BL458,IF(BJ458&lt;TODAY(),TODAY()+10,BJ458))</f>
        <v>44008</v>
      </c>
      <c r="BL458" s="41">
        <v>44008</v>
      </c>
      <c r="BM458" s="14" t="s">
        <v>794</v>
      </c>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336">
        <f t="shared" ref="CQ458:CQ469" si="704">WORKDAY(BJ458,20)</f>
        <v>44116</v>
      </c>
      <c r="CR458" s="336">
        <f t="shared" ref="CR458:CR469" ca="1" si="705">IF(BM458&gt;0,WORKDAY(BK458,20),"-")</f>
        <v>44036</v>
      </c>
      <c r="CS458" s="336">
        <v>44033</v>
      </c>
      <c r="CT458" s="325" t="s">
        <v>905</v>
      </c>
      <c r="CU458" s="143">
        <v>1</v>
      </c>
      <c r="CV458" s="41">
        <f t="shared" ref="CV458:CV469" si="706">WORKDAY(CQ458,10)</f>
        <v>44130</v>
      </c>
      <c r="CW458" s="41">
        <f t="shared" ref="CW458:CW469" ca="1" si="707">IF(CT458&gt;0,WORKDAY(CR458,10),"-")</f>
        <v>44050</v>
      </c>
      <c r="CX458" s="14"/>
      <c r="CY458" s="14"/>
      <c r="CZ458" s="41" t="str">
        <f t="shared" ref="CZ458:CZ469" si="708">IF(CY458&gt;0,WORKDAY(CV458,10),"-")</f>
        <v>-</v>
      </c>
      <c r="DA458" s="41" t="str">
        <f t="shared" ref="DA458:DA469" si="709">IF(CY458&gt;0,WORKDAY(CW458,10),"-")</f>
        <v>-</v>
      </c>
      <c r="DB458" s="14"/>
      <c r="DC458" s="14"/>
      <c r="DD458" s="143"/>
      <c r="DE458" s="41" t="str">
        <f t="shared" ref="DE458:DE469" si="710">IF(DC458&gt;0,WORKDAY(CZ458,10),"-")</f>
        <v>-</v>
      </c>
      <c r="DF458" s="41" t="str">
        <f t="shared" ref="DF458:DF469" si="711">IF(DC458&gt;0,WORKDAY(DA458,10),"-")</f>
        <v>-</v>
      </c>
      <c r="DG458" s="14"/>
      <c r="DH458" s="14"/>
      <c r="DI458" s="41" t="str">
        <f t="shared" ref="DI458:DI469" si="712">IF(DH458&gt;0,WORKDAY(DE458,10),"-")</f>
        <v>-</v>
      </c>
      <c r="DJ458" s="41" t="str">
        <f t="shared" ref="DJ458:DJ469" si="713">IF(DH458&gt;0,WORKDAY(DF458,10),"-")</f>
        <v>-</v>
      </c>
      <c r="DK458" s="14"/>
      <c r="DL458" s="14"/>
      <c r="DM458" s="143"/>
      <c r="DN458" s="41" t="str">
        <f t="shared" ref="DN458:DN469" si="714">IF(DL458&gt;0,WORKDAY(DI458,10),"-")</f>
        <v>-</v>
      </c>
      <c r="DO458" s="41" t="str">
        <f t="shared" ref="DO458:DO469" si="715">IF(DL458&gt;0,WORKDAY(DJ458,10),"-")</f>
        <v>-</v>
      </c>
      <c r="DP458" s="14"/>
      <c r="DQ458" s="14"/>
      <c r="DR458" s="41" t="str">
        <f t="shared" ref="DR458:DR469" si="716">IF(DQ458&gt;0,WORKDAY(DN458,10),"-")</f>
        <v>-</v>
      </c>
      <c r="DS458" s="41" t="str">
        <f t="shared" ref="DS458:DS469" si="717">IF(DQ458&gt;0,WORKDAY(DO458,10),"-")</f>
        <v>-</v>
      </c>
      <c r="DT458" s="14"/>
      <c r="DU458" s="14"/>
      <c r="DV458" s="205"/>
      <c r="DW458" s="41" t="str">
        <f t="shared" ref="DW458:DW469" si="718">IF(DU458&gt;0,WORKDAY(DR458,10),"-")</f>
        <v>-</v>
      </c>
      <c r="DX458" s="41" t="str">
        <f t="shared" ref="DX458:DX469" si="719">IF(DU458&gt;0,WORKDAY(DS458,10),"-")</f>
        <v>-</v>
      </c>
      <c r="DY458" s="14"/>
      <c r="DZ458" s="14"/>
      <c r="EA458" s="41" t="str">
        <f t="shared" ref="EA458:EA469" si="720">IF(DZ458&gt;0,WORKDAY(DW458,10),"-")</f>
        <v>-</v>
      </c>
      <c r="EB458" s="41" t="str">
        <f t="shared" ref="EB458:EB469" si="721">IF(DZ458&gt;0,WORKDAY(DX458,10),"-")</f>
        <v>-</v>
      </c>
      <c r="EC458" s="14"/>
      <c r="ED458" s="14"/>
      <c r="EE458" s="205"/>
      <c r="EF458" s="41" t="str">
        <f t="shared" ref="EF458:EF469" si="722">IF(ED458&gt;0,WORKDAY(EA458,10),"-")</f>
        <v>-</v>
      </c>
      <c r="EG458" s="41" t="str">
        <f t="shared" ref="EG458:EG469" si="723">IF(ED458&gt;0,WORKDAY(EB458,10),"-")</f>
        <v>-</v>
      </c>
      <c r="EH458" s="14"/>
      <c r="EI458" s="14"/>
      <c r="EJ458" s="41" t="str">
        <f t="shared" ref="EJ458:EJ469" si="724">IF(EI458&gt;0,WORKDAY(EF458,10),"-")</f>
        <v>-</v>
      </c>
      <c r="EK458" s="41" t="str">
        <f t="shared" ref="EK458:EK469" si="725">IF(EI458&gt;0,WORKDAY(EG458,10),"-")</f>
        <v>-</v>
      </c>
      <c r="EL458" s="14"/>
      <c r="EM458" s="14"/>
      <c r="EN458" s="205"/>
      <c r="EO458" s="41" t="str">
        <f t="shared" ref="EO458:EO469" si="726">IF(EM458&gt;0,WORKDAY(EJ458,10),"-")</f>
        <v>-</v>
      </c>
      <c r="EP458" s="41" t="str">
        <f t="shared" ref="EP458:EP469" si="727">IF(EM458&gt;0,WORKDAY(EK458,10),"-")</f>
        <v>-</v>
      </c>
      <c r="EQ458" s="14"/>
      <c r="ER458" s="14"/>
      <c r="ES458" s="41" t="str">
        <f t="shared" ref="ES458:ES469" si="728">IF(ER458&gt;0,WORKDAY(EO458,10),"-")</f>
        <v>-</v>
      </c>
      <c r="ET458" s="41" t="str">
        <f t="shared" ref="ET458:ET469" si="729">IF(ER458&gt;0,WORKDAY(EP458,10),"-")</f>
        <v>-</v>
      </c>
      <c r="EU458" s="14"/>
      <c r="EV458" s="14"/>
      <c r="EW458" s="205"/>
      <c r="EX458" s="41" t="str">
        <f t="shared" ref="EX458:EX469" si="730">IF(EV458&gt;0,WORKDAY(ES458,10),"-")</f>
        <v>-</v>
      </c>
      <c r="EY458" s="41" t="str">
        <f t="shared" ref="EY458:EY469" si="731">IF(EV458&gt;0,WORKDAY(ET458,10),"-")</f>
        <v>-</v>
      </c>
      <c r="EZ458" s="14"/>
      <c r="FA458" s="14"/>
      <c r="FB458" s="41" t="str">
        <f t="shared" ref="FB458:FB469" si="732">IF(FA458&gt;0,WORKDAY(EX458,10),"-")</f>
        <v>-</v>
      </c>
      <c r="FC458" s="41" t="str">
        <f t="shared" ref="FC458:FC469" si="733">IF(FA458&gt;0,WORKDAY(EY458,10),"-")</f>
        <v>-</v>
      </c>
      <c r="FD458" s="14"/>
      <c r="FE458" s="14"/>
      <c r="FF458" s="295"/>
      <c r="FG458" s="41">
        <v>43501</v>
      </c>
      <c r="FH458" s="41">
        <f t="shared" ca="1" si="696"/>
        <v>44089</v>
      </c>
      <c r="FI458" s="14"/>
      <c r="FJ458" s="14"/>
      <c r="FK458" s="41" t="str">
        <f t="shared" ref="FK458:FK469" si="734">IF(FJ458&gt;0,WORKDAY(FG458,10),"-")</f>
        <v>-</v>
      </c>
      <c r="FL458" s="41" t="str">
        <f t="shared" ref="FL458:FL469" si="735">IF(FJ458&gt;0,WORKDAY(FH458,10),"-")</f>
        <v>-</v>
      </c>
      <c r="FM458" s="14"/>
      <c r="FN458" s="14"/>
      <c r="FO458" s="143"/>
      <c r="FP458" s="41">
        <v>43501</v>
      </c>
      <c r="FQ458" s="41" t="str">
        <f t="shared" si="697"/>
        <v>-</v>
      </c>
      <c r="FR458" s="14"/>
      <c r="FS458" s="14"/>
      <c r="FT458" s="41" t="str">
        <f t="shared" ref="FT458:FT469" si="736">IF(FS458&gt;0,WORKDAY(FP458,10),"-")</f>
        <v>-</v>
      </c>
      <c r="FU458" s="41" t="str">
        <f t="shared" ref="FU458:FU469" si="737">IF(FS458&gt;0,WORKDAY(FQ458,10),"-")</f>
        <v>-</v>
      </c>
      <c r="FV458" s="14"/>
      <c r="FW458" s="14"/>
      <c r="FX458" s="205"/>
      <c r="FY458" s="41">
        <v>43501</v>
      </c>
      <c r="FZ458" s="41" t="str">
        <f t="shared" si="698"/>
        <v>-</v>
      </c>
      <c r="GA458" s="14"/>
      <c r="GB458" s="14"/>
      <c r="GC458" s="41" t="str">
        <f t="shared" ref="GC458:GC469" si="738">IF(GB458&gt;0,WORKDAY(FY458,10),"-")</f>
        <v>-</v>
      </c>
      <c r="GD458" s="41" t="str">
        <f t="shared" ref="GD458:GD469" si="739">IF(GB458&gt;0,WORKDAY(FZ458,10),"-")</f>
        <v>-</v>
      </c>
      <c r="GE458" s="14"/>
      <c r="GF458" s="14"/>
      <c r="GG458" s="205"/>
      <c r="GH458" s="41"/>
      <c r="GI458" s="41"/>
      <c r="GJ458" s="14"/>
      <c r="GK458" s="14"/>
      <c r="GL458" s="41" t="str">
        <f t="shared" ref="GL458:GL469" si="740">IF(GK458&gt;0,WORKDAY(GH458,10),"-")</f>
        <v>-</v>
      </c>
      <c r="GM458" s="41" t="str">
        <f t="shared" ref="GM458:GM469" si="741">IF(GK458&gt;0,WORKDAY(GI458,10),"-")</f>
        <v>-</v>
      </c>
      <c r="GN458" s="14"/>
      <c r="GO458" s="14"/>
      <c r="GP458" s="228"/>
      <c r="GQ458" s="295"/>
      <c r="GR458" s="295"/>
      <c r="GS458" s="295"/>
      <c r="GT458" s="295"/>
      <c r="GU458" s="295"/>
      <c r="GV458" s="295"/>
      <c r="GW458" s="295"/>
      <c r="GX458" s="295"/>
      <c r="GY458" s="295"/>
      <c r="GZ458" s="147"/>
      <c r="HA458" s="143">
        <f t="shared" ca="1" si="543"/>
        <v>1</v>
      </c>
      <c r="HB458" s="44">
        <f t="shared" ca="1" si="544"/>
        <v>1.3819095477386936E-3</v>
      </c>
      <c r="HC458" s="44">
        <f t="shared" ca="1" si="545"/>
        <v>2.5125628140703518E-3</v>
      </c>
      <c r="HD458" s="44"/>
      <c r="HE458" s="44"/>
      <c r="HF458" s="44">
        <f t="shared" ca="1" si="691"/>
        <v>4.1666666666666675E-3</v>
      </c>
      <c r="HG458" s="44">
        <f t="shared" ca="1" si="547"/>
        <v>7.575757575757576E-3</v>
      </c>
      <c r="HH458" s="261"/>
      <c r="HI458" s="14" t="str">
        <f t="shared" si="692"/>
        <v>GA</v>
      </c>
      <c r="HJ458" s="41">
        <f t="shared" si="693"/>
        <v>44008</v>
      </c>
      <c r="HK458" s="267" t="str">
        <f t="shared" si="694"/>
        <v>A1</v>
      </c>
      <c r="HL458" s="268" t="str">
        <f t="shared" si="695"/>
        <v>0055-P2-GA1-CPC-TRM-00486</v>
      </c>
      <c r="HM458" s="320">
        <v>1</v>
      </c>
      <c r="HN458"/>
      <c r="HO458" s="351">
        <f t="shared" si="391"/>
        <v>1</v>
      </c>
      <c r="HP458" s="351" t="str">
        <f t="shared" si="392"/>
        <v>не выгружено 00</v>
      </c>
      <c r="HQ458" s="351" t="str">
        <f t="shared" si="393"/>
        <v>выгружено A1</v>
      </c>
      <c r="HR458" s="351">
        <f t="shared" si="394"/>
        <v>1</v>
      </c>
      <c r="HS458" s="351" t="b">
        <f t="shared" si="395"/>
        <v>0</v>
      </c>
      <c r="HT458" s="351" t="str">
        <f t="shared" si="396"/>
        <v>Выпустить в 00</v>
      </c>
      <c r="HU458" s="351" t="str">
        <f t="shared" si="397"/>
        <v>0055-P2-CPC-GA1-TRM-00409</v>
      </c>
      <c r="HV458" s="351">
        <f t="shared" si="398"/>
        <v>44008</v>
      </c>
      <c r="HW458" s="351" t="str">
        <f t="shared" si="399"/>
        <v>0055-P2-CPC-GA1-TRM-00409</v>
      </c>
      <c r="HX458" s="351">
        <f t="shared" si="400"/>
        <v>44033</v>
      </c>
      <c r="HY458" s="364"/>
      <c r="HZ458" s="361" t="str">
        <f t="shared" si="401"/>
        <v>выгружено</v>
      </c>
      <c r="IA458" s="361" t="str">
        <f t="shared" si="402"/>
        <v>A1</v>
      </c>
      <c r="IB458" s="361">
        <f t="shared" si="403"/>
        <v>1</v>
      </c>
      <c r="IC458" s="361">
        <f t="shared" si="404"/>
        <v>1</v>
      </c>
      <c r="ID458" s="351" t="str">
        <f t="shared" si="405"/>
        <v>1</v>
      </c>
      <c r="IE458" s="351" t="s">
        <v>894</v>
      </c>
      <c r="IF458" s="356">
        <v>1</v>
      </c>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row>
    <row r="459" spans="1:287" s="1" customFormat="1" ht="28.5" customHeight="1">
      <c r="A459" s="15"/>
      <c r="B459" s="31" t="s">
        <v>164</v>
      </c>
      <c r="C459" s="31" t="s">
        <v>165</v>
      </c>
      <c r="D459" s="14"/>
      <c r="E459" s="14"/>
      <c r="F459" s="14"/>
      <c r="G459" s="14"/>
      <c r="H459" s="14" t="s">
        <v>723</v>
      </c>
      <c r="I459" s="14" t="s">
        <v>724</v>
      </c>
      <c r="J459" s="14"/>
      <c r="K459" s="14"/>
      <c r="L459" s="14"/>
      <c r="M459" s="14"/>
      <c r="N459" s="14"/>
      <c r="O459" s="14"/>
      <c r="P459" s="14"/>
      <c r="Q459" s="14"/>
      <c r="R459" s="14" t="s">
        <v>212</v>
      </c>
      <c r="S459" s="14" t="s">
        <v>397</v>
      </c>
      <c r="T459" s="14" t="s">
        <v>398</v>
      </c>
      <c r="U459" s="14" t="s">
        <v>166</v>
      </c>
      <c r="V459" s="14"/>
      <c r="W459" s="31"/>
      <c r="X459" s="31"/>
      <c r="Y459" s="31"/>
      <c r="Z459" s="31"/>
      <c r="AA459" s="31"/>
      <c r="AB459" s="31"/>
      <c r="AC459" s="31"/>
      <c r="AD459" s="14"/>
      <c r="AE459" s="31">
        <v>3</v>
      </c>
      <c r="AF459" s="31">
        <v>0</v>
      </c>
      <c r="AG459" s="31" t="s">
        <v>173</v>
      </c>
      <c r="AH459" s="31" t="s">
        <v>164</v>
      </c>
      <c r="AI459" s="31" t="s">
        <v>194</v>
      </c>
      <c r="AJ459" s="14"/>
      <c r="AK459" s="14"/>
      <c r="AL459" s="14" t="s">
        <v>127</v>
      </c>
      <c r="AM459" s="14"/>
      <c r="AN459" s="14" t="s">
        <v>187</v>
      </c>
      <c r="AO459" s="14" t="str">
        <f t="shared" si="699"/>
        <v>0055-CPC-GA1-4.3.0.00.CPC-ATH1.RU-0001</v>
      </c>
      <c r="AP459" s="14" t="str">
        <f t="shared" si="700"/>
        <v>0055-CPC-GA1-4.3.0.00.CPC-ATH1-RU-0001_-_ER</v>
      </c>
      <c r="AQ459" s="21" t="s">
        <v>273</v>
      </c>
      <c r="AR459" s="21" t="s">
        <v>285</v>
      </c>
      <c r="AS459" s="21"/>
      <c r="AT459" s="21"/>
      <c r="AU459" s="21"/>
      <c r="AV459" s="21"/>
      <c r="AW459" s="21" t="s">
        <v>273</v>
      </c>
      <c r="AX459" s="21" t="s">
        <v>285</v>
      </c>
      <c r="AY459" s="14"/>
      <c r="AZ459" s="14"/>
      <c r="BA459" s="14" t="s">
        <v>600</v>
      </c>
      <c r="BB459" s="14" t="str">
        <f t="shared" si="454"/>
        <v>-</v>
      </c>
      <c r="BC459" s="14" t="s">
        <v>239</v>
      </c>
      <c r="BD459" s="14" t="str">
        <f t="shared" si="702"/>
        <v>-</v>
      </c>
      <c r="BE459" s="14"/>
      <c r="BF459" s="14"/>
      <c r="BG459" s="20"/>
      <c r="BH459" s="14"/>
      <c r="BI459" s="14"/>
      <c r="BJ459" s="336">
        <v>44088</v>
      </c>
      <c r="BK459" s="336">
        <f t="shared" ca="1" si="703"/>
        <v>44113</v>
      </c>
      <c r="BL459" s="41"/>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336">
        <f t="shared" si="704"/>
        <v>44116</v>
      </c>
      <c r="CR459" s="336" t="str">
        <f t="shared" si="705"/>
        <v>-</v>
      </c>
      <c r="CS459" s="336"/>
      <c r="CT459" s="325"/>
      <c r="CU459" s="143"/>
      <c r="CV459" s="41">
        <f t="shared" si="706"/>
        <v>44130</v>
      </c>
      <c r="CW459" s="41" t="str">
        <f t="shared" si="707"/>
        <v>-</v>
      </c>
      <c r="CX459" s="14"/>
      <c r="CY459" s="14"/>
      <c r="CZ459" s="41" t="str">
        <f t="shared" si="708"/>
        <v>-</v>
      </c>
      <c r="DA459" s="41" t="str">
        <f t="shared" si="709"/>
        <v>-</v>
      </c>
      <c r="DB459" s="14"/>
      <c r="DC459" s="14"/>
      <c r="DD459" s="143"/>
      <c r="DE459" s="41" t="str">
        <f t="shared" si="710"/>
        <v>-</v>
      </c>
      <c r="DF459" s="41" t="str">
        <f t="shared" si="711"/>
        <v>-</v>
      </c>
      <c r="DG459" s="14"/>
      <c r="DH459" s="14"/>
      <c r="DI459" s="41" t="str">
        <f t="shared" si="712"/>
        <v>-</v>
      </c>
      <c r="DJ459" s="41" t="str">
        <f t="shared" si="713"/>
        <v>-</v>
      </c>
      <c r="DK459" s="14"/>
      <c r="DL459" s="14"/>
      <c r="DM459" s="143"/>
      <c r="DN459" s="41" t="str">
        <f t="shared" si="714"/>
        <v>-</v>
      </c>
      <c r="DO459" s="41" t="str">
        <f t="shared" si="715"/>
        <v>-</v>
      </c>
      <c r="DP459" s="14"/>
      <c r="DQ459" s="14"/>
      <c r="DR459" s="41" t="str">
        <f t="shared" si="716"/>
        <v>-</v>
      </c>
      <c r="DS459" s="41" t="str">
        <f t="shared" si="717"/>
        <v>-</v>
      </c>
      <c r="DT459" s="14"/>
      <c r="DU459" s="14"/>
      <c r="DV459" s="205"/>
      <c r="DW459" s="41" t="str">
        <f t="shared" si="718"/>
        <v>-</v>
      </c>
      <c r="DX459" s="41" t="str">
        <f t="shared" si="719"/>
        <v>-</v>
      </c>
      <c r="DY459" s="14"/>
      <c r="DZ459" s="14"/>
      <c r="EA459" s="41" t="str">
        <f t="shared" si="720"/>
        <v>-</v>
      </c>
      <c r="EB459" s="41" t="str">
        <f t="shared" si="721"/>
        <v>-</v>
      </c>
      <c r="EC459" s="14"/>
      <c r="ED459" s="14"/>
      <c r="EE459" s="205"/>
      <c r="EF459" s="41" t="str">
        <f t="shared" si="722"/>
        <v>-</v>
      </c>
      <c r="EG459" s="41" t="str">
        <f t="shared" si="723"/>
        <v>-</v>
      </c>
      <c r="EH459" s="14"/>
      <c r="EI459" s="14"/>
      <c r="EJ459" s="41" t="str">
        <f t="shared" si="724"/>
        <v>-</v>
      </c>
      <c r="EK459" s="41" t="str">
        <f t="shared" si="725"/>
        <v>-</v>
      </c>
      <c r="EL459" s="14"/>
      <c r="EM459" s="14"/>
      <c r="EN459" s="205"/>
      <c r="EO459" s="41" t="str">
        <f t="shared" si="726"/>
        <v>-</v>
      </c>
      <c r="EP459" s="41" t="str">
        <f t="shared" si="727"/>
        <v>-</v>
      </c>
      <c r="EQ459" s="14"/>
      <c r="ER459" s="14"/>
      <c r="ES459" s="41" t="str">
        <f t="shared" si="728"/>
        <v>-</v>
      </c>
      <c r="ET459" s="41" t="str">
        <f t="shared" si="729"/>
        <v>-</v>
      </c>
      <c r="EU459" s="14"/>
      <c r="EV459" s="14"/>
      <c r="EW459" s="205"/>
      <c r="EX459" s="41" t="str">
        <f t="shared" si="730"/>
        <v>-</v>
      </c>
      <c r="EY459" s="41" t="str">
        <f t="shared" si="731"/>
        <v>-</v>
      </c>
      <c r="EZ459" s="14"/>
      <c r="FA459" s="14"/>
      <c r="FB459" s="41" t="str">
        <f t="shared" si="732"/>
        <v>-</v>
      </c>
      <c r="FC459" s="41" t="str">
        <f t="shared" si="733"/>
        <v>-</v>
      </c>
      <c r="FD459" s="14"/>
      <c r="FE459" s="14"/>
      <c r="FF459" s="295"/>
      <c r="FG459" s="41">
        <v>43629</v>
      </c>
      <c r="FH459" s="41">
        <f t="shared" ca="1" si="696"/>
        <v>43629</v>
      </c>
      <c r="FI459" s="14"/>
      <c r="FJ459" s="14"/>
      <c r="FK459" s="41" t="str">
        <f t="shared" si="734"/>
        <v>-</v>
      </c>
      <c r="FL459" s="41" t="str">
        <f t="shared" si="735"/>
        <v>-</v>
      </c>
      <c r="FM459" s="14"/>
      <c r="FN459" s="14"/>
      <c r="FO459" s="143"/>
      <c r="FP459" s="41">
        <v>43629</v>
      </c>
      <c r="FQ459" s="41" t="str">
        <f t="shared" si="697"/>
        <v>-</v>
      </c>
      <c r="FR459" s="14"/>
      <c r="FS459" s="14"/>
      <c r="FT459" s="41" t="str">
        <f t="shared" si="736"/>
        <v>-</v>
      </c>
      <c r="FU459" s="41" t="str">
        <f t="shared" si="737"/>
        <v>-</v>
      </c>
      <c r="FV459" s="14"/>
      <c r="FW459" s="14"/>
      <c r="FX459" s="205"/>
      <c r="FY459" s="41">
        <v>43629</v>
      </c>
      <c r="FZ459" s="41" t="str">
        <f t="shared" si="698"/>
        <v>-</v>
      </c>
      <c r="GA459" s="14"/>
      <c r="GB459" s="14"/>
      <c r="GC459" s="41" t="str">
        <f t="shared" si="738"/>
        <v>-</v>
      </c>
      <c r="GD459" s="41" t="str">
        <f t="shared" si="739"/>
        <v>-</v>
      </c>
      <c r="GE459" s="14"/>
      <c r="GF459" s="14"/>
      <c r="GG459" s="205"/>
      <c r="GH459" s="41"/>
      <c r="GI459" s="41"/>
      <c r="GJ459" s="14"/>
      <c r="GK459" s="14"/>
      <c r="GL459" s="41" t="str">
        <f t="shared" si="740"/>
        <v>-</v>
      </c>
      <c r="GM459" s="41" t="str">
        <f t="shared" si="741"/>
        <v>-</v>
      </c>
      <c r="GN459" s="14"/>
      <c r="GO459" s="14"/>
      <c r="GP459" s="228"/>
      <c r="GQ459" s="295"/>
      <c r="GR459" s="295"/>
      <c r="GS459" s="295"/>
      <c r="GT459" s="295"/>
      <c r="GU459" s="295"/>
      <c r="GV459" s="295"/>
      <c r="GW459" s="295"/>
      <c r="GX459" s="295"/>
      <c r="GY459" s="295"/>
      <c r="GZ459" s="147"/>
      <c r="HA459" s="143">
        <f t="shared" ca="1" si="543"/>
        <v>1</v>
      </c>
      <c r="HB459" s="44">
        <f t="shared" si="544"/>
        <v>0</v>
      </c>
      <c r="HC459" s="44">
        <f t="shared" ca="1" si="545"/>
        <v>2.5125628140703518E-3</v>
      </c>
      <c r="HD459" s="44"/>
      <c r="HE459" s="44"/>
      <c r="HF459" s="44">
        <f t="shared" si="691"/>
        <v>0</v>
      </c>
      <c r="HG459" s="44">
        <f t="shared" ca="1" si="547"/>
        <v>7.575757575757576E-3</v>
      </c>
      <c r="HH459" s="261"/>
      <c r="HI459" s="14" t="str">
        <f t="shared" si="692"/>
        <v>не выпущено</v>
      </c>
      <c r="HJ459" s="41" t="str">
        <f t="shared" si="693"/>
        <v>-</v>
      </c>
      <c r="HK459" s="267" t="str">
        <f t="shared" si="694"/>
        <v>-</v>
      </c>
      <c r="HL459" s="268" t="str">
        <f t="shared" si="695"/>
        <v>-</v>
      </c>
      <c r="HM459" s="320">
        <v>1</v>
      </c>
      <c r="HN459"/>
      <c r="HO459" s="351" t="str">
        <f t="shared" si="391"/>
        <v>не выгружено A1</v>
      </c>
      <c r="HP459" s="351" t="str">
        <f t="shared" si="392"/>
        <v>не выгружено 00</v>
      </c>
      <c r="HQ459" s="351" t="str">
        <f t="shared" si="393"/>
        <v>не выгружено A1</v>
      </c>
      <c r="HR459" s="351" t="str">
        <f t="shared" si="394"/>
        <v>не выгружено A1</v>
      </c>
      <c r="HS459" s="351" t="b">
        <f t="shared" si="395"/>
        <v>0</v>
      </c>
      <c r="HT459" s="351" t="str">
        <f t="shared" si="396"/>
        <v>не выгружено A1</v>
      </c>
      <c r="HU459" s="351" t="str">
        <f t="shared" si="397"/>
        <v>не выгружено A1</v>
      </c>
      <c r="HV459" s="351" t="str">
        <f t="shared" si="398"/>
        <v>не выгружено A1</v>
      </c>
      <c r="HW459" s="351" t="str">
        <f t="shared" si="399"/>
        <v>не выгружено A1</v>
      </c>
      <c r="HX459" s="351" t="str">
        <f t="shared" si="400"/>
        <v>не выгружено A1</v>
      </c>
      <c r="HY459" s="364"/>
      <c r="HZ459" s="361" t="str">
        <f t="shared" si="401"/>
        <v>не выгружено</v>
      </c>
      <c r="IA459" s="361" t="str">
        <f t="shared" si="402"/>
        <v>A1</v>
      </c>
      <c r="IB459" s="361" t="str">
        <f t="shared" si="403"/>
        <v>не выгружено</v>
      </c>
      <c r="IC459" s="361" t="str">
        <f t="shared" si="404"/>
        <v>A1</v>
      </c>
      <c r="ID459" s="351" t="str">
        <f t="shared" si="405"/>
        <v>выгрузить A1</v>
      </c>
      <c r="IE459" s="351" t="s">
        <v>896</v>
      </c>
      <c r="IF459" s="356">
        <v>1</v>
      </c>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row>
    <row r="460" spans="1:287" s="1" customFormat="1" ht="34.9" customHeight="1">
      <c r="A460" s="15"/>
      <c r="B460" s="31" t="s">
        <v>164</v>
      </c>
      <c r="C460" s="31" t="s">
        <v>165</v>
      </c>
      <c r="D460" s="14"/>
      <c r="E460" s="14"/>
      <c r="F460" s="14"/>
      <c r="G460" s="14"/>
      <c r="H460" s="14" t="s">
        <v>723</v>
      </c>
      <c r="I460" s="14" t="s">
        <v>724</v>
      </c>
      <c r="J460" s="14"/>
      <c r="K460" s="14"/>
      <c r="L460" s="14"/>
      <c r="M460" s="14"/>
      <c r="N460" s="14"/>
      <c r="O460" s="14"/>
      <c r="P460" s="14"/>
      <c r="Q460" s="14"/>
      <c r="R460" s="14" t="s">
        <v>215</v>
      </c>
      <c r="S460" s="14" t="s">
        <v>399</v>
      </c>
      <c r="T460" s="14" t="s">
        <v>408</v>
      </c>
      <c r="U460" s="14" t="s">
        <v>166</v>
      </c>
      <c r="V460" s="14"/>
      <c r="W460" s="31"/>
      <c r="X460" s="31"/>
      <c r="Y460" s="31"/>
      <c r="Z460" s="31"/>
      <c r="AA460" s="31"/>
      <c r="AB460" s="31"/>
      <c r="AC460" s="31"/>
      <c r="AD460" s="14"/>
      <c r="AE460" s="31">
        <v>3</v>
      </c>
      <c r="AF460" s="31">
        <v>0</v>
      </c>
      <c r="AG460" s="31" t="s">
        <v>173</v>
      </c>
      <c r="AH460" s="31" t="s">
        <v>164</v>
      </c>
      <c r="AI460" s="31" t="s">
        <v>194</v>
      </c>
      <c r="AJ460" s="14"/>
      <c r="AK460" s="14"/>
      <c r="AL460" s="14" t="s">
        <v>128</v>
      </c>
      <c r="AM460" s="14"/>
      <c r="AN460" s="14" t="s">
        <v>185</v>
      </c>
      <c r="AO460" s="14" t="str">
        <f t="shared" si="699"/>
        <v>0055-CPC-GA1-4.3.0.00.CPC-ATH2.PM-0001</v>
      </c>
      <c r="AP460" s="14" t="str">
        <f t="shared" si="700"/>
        <v>0055-CPC-GA1-4.3.0.00.CPC-ATH2-PM-0001_A1_ER</v>
      </c>
      <c r="AQ460" s="21" t="s">
        <v>274</v>
      </c>
      <c r="AR460" s="21" t="s">
        <v>286</v>
      </c>
      <c r="AS460" s="21"/>
      <c r="AT460" s="21"/>
      <c r="AU460" s="21"/>
      <c r="AV460" s="21"/>
      <c r="AW460" s="21" t="s">
        <v>274</v>
      </c>
      <c r="AX460" s="21" t="s">
        <v>286</v>
      </c>
      <c r="AY460" s="14"/>
      <c r="AZ460" s="14" t="s">
        <v>798</v>
      </c>
      <c r="BA460" s="14" t="s">
        <v>600</v>
      </c>
      <c r="BB460" s="14" t="str">
        <f t="shared" si="454"/>
        <v>A1</v>
      </c>
      <c r="BC460" s="14" t="str">
        <f t="shared" ref="BC460" si="742">IF(OR(BB460="A1",BB460="B1",BB460="C1",BB460="D1",BB460="E1",BB460="F1",BB460="G1",BB460="H1"),"IFR",IF(OR(BB460="00",BB460="01",BB460="02",BB460="03",BB460="04",BB460="05"),"IFU","-"))</f>
        <v>IFR</v>
      </c>
      <c r="BD460" s="14" t="str">
        <f t="shared" si="702"/>
        <v>A1</v>
      </c>
      <c r="BE460" s="14"/>
      <c r="BF460" s="14"/>
      <c r="BG460" s="20"/>
      <c r="BH460" s="14"/>
      <c r="BI460" s="14"/>
      <c r="BJ460" s="336">
        <v>44088</v>
      </c>
      <c r="BK460" s="336">
        <f t="shared" ca="1" si="703"/>
        <v>44008</v>
      </c>
      <c r="BL460" s="41">
        <v>44008</v>
      </c>
      <c r="BM460" s="14" t="s">
        <v>794</v>
      </c>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336">
        <f t="shared" si="704"/>
        <v>44116</v>
      </c>
      <c r="CR460" s="336">
        <f t="shared" ca="1" si="705"/>
        <v>44036</v>
      </c>
      <c r="CS460" s="336">
        <v>44033</v>
      </c>
      <c r="CT460" s="325" t="s">
        <v>905</v>
      </c>
      <c r="CU460" s="143">
        <v>1</v>
      </c>
      <c r="CV460" s="41">
        <f t="shared" si="706"/>
        <v>44130</v>
      </c>
      <c r="CW460" s="41">
        <f t="shared" ca="1" si="707"/>
        <v>44050</v>
      </c>
      <c r="CX460" s="14"/>
      <c r="CY460" s="14"/>
      <c r="CZ460" s="41" t="str">
        <f t="shared" si="708"/>
        <v>-</v>
      </c>
      <c r="DA460" s="41" t="str">
        <f t="shared" si="709"/>
        <v>-</v>
      </c>
      <c r="DB460" s="14"/>
      <c r="DC460" s="14"/>
      <c r="DD460" s="143"/>
      <c r="DE460" s="41" t="str">
        <f t="shared" si="710"/>
        <v>-</v>
      </c>
      <c r="DF460" s="41" t="str">
        <f t="shared" si="711"/>
        <v>-</v>
      </c>
      <c r="DG460" s="14"/>
      <c r="DH460" s="14"/>
      <c r="DI460" s="41" t="str">
        <f t="shared" si="712"/>
        <v>-</v>
      </c>
      <c r="DJ460" s="41" t="str">
        <f t="shared" si="713"/>
        <v>-</v>
      </c>
      <c r="DK460" s="14"/>
      <c r="DL460" s="14"/>
      <c r="DM460" s="143"/>
      <c r="DN460" s="41" t="str">
        <f t="shared" si="714"/>
        <v>-</v>
      </c>
      <c r="DO460" s="41" t="str">
        <f t="shared" si="715"/>
        <v>-</v>
      </c>
      <c r="DP460" s="14"/>
      <c r="DQ460" s="14"/>
      <c r="DR460" s="41" t="str">
        <f t="shared" si="716"/>
        <v>-</v>
      </c>
      <c r="DS460" s="41" t="str">
        <f t="shared" si="717"/>
        <v>-</v>
      </c>
      <c r="DT460" s="14"/>
      <c r="DU460" s="14"/>
      <c r="DV460" s="205"/>
      <c r="DW460" s="41" t="str">
        <f t="shared" si="718"/>
        <v>-</v>
      </c>
      <c r="DX460" s="41" t="str">
        <f t="shared" si="719"/>
        <v>-</v>
      </c>
      <c r="DY460" s="14"/>
      <c r="DZ460" s="14"/>
      <c r="EA460" s="41" t="str">
        <f t="shared" si="720"/>
        <v>-</v>
      </c>
      <c r="EB460" s="41" t="str">
        <f t="shared" si="721"/>
        <v>-</v>
      </c>
      <c r="EC460" s="14"/>
      <c r="ED460" s="14"/>
      <c r="EE460" s="205"/>
      <c r="EF460" s="41" t="str">
        <f t="shared" si="722"/>
        <v>-</v>
      </c>
      <c r="EG460" s="41" t="str">
        <f t="shared" si="723"/>
        <v>-</v>
      </c>
      <c r="EH460" s="14"/>
      <c r="EI460" s="14"/>
      <c r="EJ460" s="41" t="str">
        <f t="shared" si="724"/>
        <v>-</v>
      </c>
      <c r="EK460" s="41" t="str">
        <f t="shared" si="725"/>
        <v>-</v>
      </c>
      <c r="EL460" s="14"/>
      <c r="EM460" s="14"/>
      <c r="EN460" s="205"/>
      <c r="EO460" s="41" t="str">
        <f t="shared" si="726"/>
        <v>-</v>
      </c>
      <c r="EP460" s="41" t="str">
        <f t="shared" si="727"/>
        <v>-</v>
      </c>
      <c r="EQ460" s="14"/>
      <c r="ER460" s="14"/>
      <c r="ES460" s="41" t="str">
        <f t="shared" si="728"/>
        <v>-</v>
      </c>
      <c r="ET460" s="41" t="str">
        <f t="shared" si="729"/>
        <v>-</v>
      </c>
      <c r="EU460" s="14"/>
      <c r="EV460" s="14"/>
      <c r="EW460" s="205"/>
      <c r="EX460" s="41" t="str">
        <f t="shared" si="730"/>
        <v>-</v>
      </c>
      <c r="EY460" s="41" t="str">
        <f t="shared" si="731"/>
        <v>-</v>
      </c>
      <c r="EZ460" s="14"/>
      <c r="FA460" s="14"/>
      <c r="FB460" s="41" t="str">
        <f t="shared" si="732"/>
        <v>-</v>
      </c>
      <c r="FC460" s="41" t="str">
        <f t="shared" si="733"/>
        <v>-</v>
      </c>
      <c r="FD460" s="14"/>
      <c r="FE460" s="14"/>
      <c r="FF460" s="295"/>
      <c r="FG460" s="41">
        <v>43501</v>
      </c>
      <c r="FH460" s="41">
        <f t="shared" ca="1" si="696"/>
        <v>44089</v>
      </c>
      <c r="FI460" s="14"/>
      <c r="FJ460" s="14"/>
      <c r="FK460" s="41" t="str">
        <f t="shared" si="734"/>
        <v>-</v>
      </c>
      <c r="FL460" s="41" t="str">
        <f t="shared" si="735"/>
        <v>-</v>
      </c>
      <c r="FM460" s="14"/>
      <c r="FN460" s="14"/>
      <c r="FO460" s="143"/>
      <c r="FP460" s="41">
        <v>43501</v>
      </c>
      <c r="FQ460" s="41" t="str">
        <f t="shared" si="697"/>
        <v>-</v>
      </c>
      <c r="FR460" s="14"/>
      <c r="FS460" s="14"/>
      <c r="FT460" s="41" t="str">
        <f t="shared" si="736"/>
        <v>-</v>
      </c>
      <c r="FU460" s="41" t="str">
        <f t="shared" si="737"/>
        <v>-</v>
      </c>
      <c r="FV460" s="14"/>
      <c r="FW460" s="14"/>
      <c r="FX460" s="205"/>
      <c r="FY460" s="41">
        <v>43501</v>
      </c>
      <c r="FZ460" s="41" t="str">
        <f t="shared" si="698"/>
        <v>-</v>
      </c>
      <c r="GA460" s="14"/>
      <c r="GB460" s="14"/>
      <c r="GC460" s="41" t="str">
        <f t="shared" si="738"/>
        <v>-</v>
      </c>
      <c r="GD460" s="41" t="str">
        <f t="shared" si="739"/>
        <v>-</v>
      </c>
      <c r="GE460" s="14"/>
      <c r="GF460" s="14"/>
      <c r="GG460" s="205"/>
      <c r="GH460" s="41"/>
      <c r="GI460" s="41"/>
      <c r="GJ460" s="14"/>
      <c r="GK460" s="14"/>
      <c r="GL460" s="41" t="str">
        <f t="shared" si="740"/>
        <v>-</v>
      </c>
      <c r="GM460" s="41" t="str">
        <f t="shared" si="741"/>
        <v>-</v>
      </c>
      <c r="GN460" s="14"/>
      <c r="GO460" s="14"/>
      <c r="GP460" s="228"/>
      <c r="GQ460" s="295"/>
      <c r="GR460" s="295"/>
      <c r="GS460" s="295"/>
      <c r="GT460" s="295"/>
      <c r="GU460" s="295"/>
      <c r="GV460" s="295"/>
      <c r="GW460" s="295"/>
      <c r="GX460" s="295"/>
      <c r="GY460" s="295"/>
      <c r="GZ460" s="147"/>
      <c r="HA460" s="143">
        <f t="shared" ca="1" si="543"/>
        <v>1</v>
      </c>
      <c r="HB460" s="44">
        <f t="shared" ca="1" si="544"/>
        <v>1.3819095477386936E-3</v>
      </c>
      <c r="HC460" s="44">
        <f t="shared" ca="1" si="545"/>
        <v>2.5125628140703518E-3</v>
      </c>
      <c r="HD460" s="44"/>
      <c r="HE460" s="44"/>
      <c r="HF460" s="44">
        <f t="shared" ca="1" si="691"/>
        <v>4.1666666666666675E-3</v>
      </c>
      <c r="HG460" s="44">
        <f t="shared" ca="1" si="547"/>
        <v>7.575757575757576E-3</v>
      </c>
      <c r="HH460" s="261"/>
      <c r="HI460" s="14" t="str">
        <f t="shared" si="692"/>
        <v>GA</v>
      </c>
      <c r="HJ460" s="41">
        <f t="shared" si="693"/>
        <v>44008</v>
      </c>
      <c r="HK460" s="267" t="str">
        <f t="shared" si="694"/>
        <v>A1</v>
      </c>
      <c r="HL460" s="268" t="str">
        <f t="shared" si="695"/>
        <v>0055-P2-GA1-CPC-TRM-00486</v>
      </c>
      <c r="HM460" s="320">
        <v>1</v>
      </c>
      <c r="HN460"/>
      <c r="HO460" s="351">
        <f t="shared" si="391"/>
        <v>1</v>
      </c>
      <c r="HP460" s="351" t="str">
        <f t="shared" si="392"/>
        <v>не выгружено 00</v>
      </c>
      <c r="HQ460" s="351" t="str">
        <f t="shared" si="393"/>
        <v>выгружено A1</v>
      </c>
      <c r="HR460" s="351">
        <f t="shared" si="394"/>
        <v>1</v>
      </c>
      <c r="HS460" s="351" t="b">
        <f t="shared" si="395"/>
        <v>0</v>
      </c>
      <c r="HT460" s="351" t="str">
        <f t="shared" si="396"/>
        <v>Выпустить в 00</v>
      </c>
      <c r="HU460" s="351" t="str">
        <f t="shared" si="397"/>
        <v>0055-P2-CPC-GA1-TRM-00409</v>
      </c>
      <c r="HV460" s="351">
        <f t="shared" si="398"/>
        <v>44008</v>
      </c>
      <c r="HW460" s="351" t="str">
        <f t="shared" si="399"/>
        <v>0055-P2-CPC-GA1-TRM-00409</v>
      </c>
      <c r="HX460" s="351">
        <f t="shared" si="400"/>
        <v>44033</v>
      </c>
      <c r="HY460" s="364"/>
      <c r="HZ460" s="361" t="str">
        <f t="shared" si="401"/>
        <v>выгружено</v>
      </c>
      <c r="IA460" s="361" t="str">
        <f t="shared" si="402"/>
        <v>A1</v>
      </c>
      <c r="IB460" s="361">
        <f t="shared" si="403"/>
        <v>1</v>
      </c>
      <c r="IC460" s="361">
        <f t="shared" si="404"/>
        <v>1</v>
      </c>
      <c r="ID460" s="351" t="str">
        <f t="shared" si="405"/>
        <v>1</v>
      </c>
      <c r="IE460" s="351" t="s">
        <v>894</v>
      </c>
      <c r="IF460" s="356">
        <v>1</v>
      </c>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row>
    <row r="461" spans="1:287" s="1" customFormat="1" ht="42.75" customHeight="1">
      <c r="A461" s="15"/>
      <c r="B461" s="31" t="s">
        <v>164</v>
      </c>
      <c r="C461" s="31" t="s">
        <v>165</v>
      </c>
      <c r="D461" s="14"/>
      <c r="E461" s="14"/>
      <c r="F461" s="14"/>
      <c r="G461" s="14"/>
      <c r="H461" s="14" t="s">
        <v>723</v>
      </c>
      <c r="I461" s="14" t="s">
        <v>724</v>
      </c>
      <c r="J461" s="14"/>
      <c r="K461" s="14"/>
      <c r="L461" s="14"/>
      <c r="M461" s="14"/>
      <c r="N461" s="14"/>
      <c r="O461" s="14"/>
      <c r="P461" s="14"/>
      <c r="Q461" s="14"/>
      <c r="R461" s="14" t="s">
        <v>215</v>
      </c>
      <c r="S461" s="14" t="s">
        <v>399</v>
      </c>
      <c r="T461" s="14" t="s">
        <v>408</v>
      </c>
      <c r="U461" s="14" t="s">
        <v>166</v>
      </c>
      <c r="V461" s="14"/>
      <c r="W461" s="31"/>
      <c r="X461" s="31"/>
      <c r="Y461" s="31"/>
      <c r="Z461" s="31"/>
      <c r="AA461" s="31"/>
      <c r="AB461" s="31"/>
      <c r="AC461" s="31"/>
      <c r="AD461" s="14"/>
      <c r="AE461" s="31">
        <v>3</v>
      </c>
      <c r="AF461" s="31">
        <v>0</v>
      </c>
      <c r="AG461" s="31" t="s">
        <v>173</v>
      </c>
      <c r="AH461" s="31" t="s">
        <v>164</v>
      </c>
      <c r="AI461" s="31" t="s">
        <v>194</v>
      </c>
      <c r="AJ461" s="14"/>
      <c r="AK461" s="14"/>
      <c r="AL461" s="14" t="s">
        <v>128</v>
      </c>
      <c r="AM461" s="14"/>
      <c r="AN461" s="14" t="s">
        <v>187</v>
      </c>
      <c r="AO461" s="14" t="str">
        <f t="shared" si="699"/>
        <v>0055-CPC-GA1-4.3.0.00.CPC-ATH2.RU-0001</v>
      </c>
      <c r="AP461" s="14" t="str">
        <f t="shared" si="700"/>
        <v>0055-CPC-GA1-4.3.0.00.CPC-ATH2-RU-0001_-_ER</v>
      </c>
      <c r="AQ461" s="21" t="s">
        <v>275</v>
      </c>
      <c r="AR461" s="21" t="s">
        <v>287</v>
      </c>
      <c r="AS461" s="21"/>
      <c r="AT461" s="21"/>
      <c r="AU461" s="21"/>
      <c r="AV461" s="21"/>
      <c r="AW461" s="21" t="s">
        <v>275</v>
      </c>
      <c r="AX461" s="21" t="s">
        <v>287</v>
      </c>
      <c r="AY461" s="14"/>
      <c r="AZ461" s="14"/>
      <c r="BA461" s="14" t="s">
        <v>600</v>
      </c>
      <c r="BB461" s="14" t="str">
        <f t="shared" si="454"/>
        <v>-</v>
      </c>
      <c r="BC461" s="14" t="s">
        <v>239</v>
      </c>
      <c r="BD461" s="14" t="str">
        <f t="shared" si="702"/>
        <v>-</v>
      </c>
      <c r="BE461" s="14"/>
      <c r="BF461" s="14"/>
      <c r="BG461" s="20"/>
      <c r="BH461" s="14"/>
      <c r="BI461" s="14"/>
      <c r="BJ461" s="336">
        <v>44088</v>
      </c>
      <c r="BK461" s="336">
        <f t="shared" ca="1" si="703"/>
        <v>44113</v>
      </c>
      <c r="BL461" s="41"/>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336">
        <f t="shared" si="704"/>
        <v>44116</v>
      </c>
      <c r="CR461" s="336" t="str">
        <f t="shared" si="705"/>
        <v>-</v>
      </c>
      <c r="CS461" s="336"/>
      <c r="CT461" s="325"/>
      <c r="CU461" s="143"/>
      <c r="CV461" s="41">
        <f t="shared" si="706"/>
        <v>44130</v>
      </c>
      <c r="CW461" s="41" t="str">
        <f t="shared" si="707"/>
        <v>-</v>
      </c>
      <c r="CX461" s="14"/>
      <c r="CY461" s="14"/>
      <c r="CZ461" s="41" t="str">
        <f t="shared" si="708"/>
        <v>-</v>
      </c>
      <c r="DA461" s="41" t="str">
        <f t="shared" si="709"/>
        <v>-</v>
      </c>
      <c r="DB461" s="14"/>
      <c r="DC461" s="14"/>
      <c r="DD461" s="143"/>
      <c r="DE461" s="41" t="str">
        <f t="shared" si="710"/>
        <v>-</v>
      </c>
      <c r="DF461" s="41" t="str">
        <f t="shared" si="711"/>
        <v>-</v>
      </c>
      <c r="DG461" s="14"/>
      <c r="DH461" s="14"/>
      <c r="DI461" s="41" t="str">
        <f t="shared" si="712"/>
        <v>-</v>
      </c>
      <c r="DJ461" s="41" t="str">
        <f t="shared" si="713"/>
        <v>-</v>
      </c>
      <c r="DK461" s="14"/>
      <c r="DL461" s="14"/>
      <c r="DM461" s="143"/>
      <c r="DN461" s="41" t="str">
        <f t="shared" si="714"/>
        <v>-</v>
      </c>
      <c r="DO461" s="41" t="str">
        <f t="shared" si="715"/>
        <v>-</v>
      </c>
      <c r="DP461" s="14"/>
      <c r="DQ461" s="14"/>
      <c r="DR461" s="41" t="str">
        <f t="shared" si="716"/>
        <v>-</v>
      </c>
      <c r="DS461" s="41" t="str">
        <f t="shared" si="717"/>
        <v>-</v>
      </c>
      <c r="DT461" s="14"/>
      <c r="DU461" s="14"/>
      <c r="DV461" s="205"/>
      <c r="DW461" s="41" t="str">
        <f t="shared" si="718"/>
        <v>-</v>
      </c>
      <c r="DX461" s="41" t="str">
        <f t="shared" si="719"/>
        <v>-</v>
      </c>
      <c r="DY461" s="14"/>
      <c r="DZ461" s="14"/>
      <c r="EA461" s="41" t="str">
        <f t="shared" si="720"/>
        <v>-</v>
      </c>
      <c r="EB461" s="41" t="str">
        <f t="shared" si="721"/>
        <v>-</v>
      </c>
      <c r="EC461" s="14"/>
      <c r="ED461" s="14"/>
      <c r="EE461" s="205"/>
      <c r="EF461" s="41" t="str">
        <f t="shared" si="722"/>
        <v>-</v>
      </c>
      <c r="EG461" s="41" t="str">
        <f t="shared" si="723"/>
        <v>-</v>
      </c>
      <c r="EH461" s="14"/>
      <c r="EI461" s="14"/>
      <c r="EJ461" s="41" t="str">
        <f t="shared" si="724"/>
        <v>-</v>
      </c>
      <c r="EK461" s="41" t="str">
        <f t="shared" si="725"/>
        <v>-</v>
      </c>
      <c r="EL461" s="14"/>
      <c r="EM461" s="14"/>
      <c r="EN461" s="205"/>
      <c r="EO461" s="41" t="str">
        <f t="shared" si="726"/>
        <v>-</v>
      </c>
      <c r="EP461" s="41" t="str">
        <f t="shared" si="727"/>
        <v>-</v>
      </c>
      <c r="EQ461" s="14"/>
      <c r="ER461" s="14"/>
      <c r="ES461" s="41" t="str">
        <f t="shared" si="728"/>
        <v>-</v>
      </c>
      <c r="ET461" s="41" t="str">
        <f t="shared" si="729"/>
        <v>-</v>
      </c>
      <c r="EU461" s="14"/>
      <c r="EV461" s="14"/>
      <c r="EW461" s="205"/>
      <c r="EX461" s="41" t="str">
        <f t="shared" si="730"/>
        <v>-</v>
      </c>
      <c r="EY461" s="41" t="str">
        <f t="shared" si="731"/>
        <v>-</v>
      </c>
      <c r="EZ461" s="14"/>
      <c r="FA461" s="14"/>
      <c r="FB461" s="41" t="str">
        <f t="shared" si="732"/>
        <v>-</v>
      </c>
      <c r="FC461" s="41" t="str">
        <f t="shared" si="733"/>
        <v>-</v>
      </c>
      <c r="FD461" s="14"/>
      <c r="FE461" s="14"/>
      <c r="FF461" s="295"/>
      <c r="FG461" s="41">
        <v>43629</v>
      </c>
      <c r="FH461" s="41">
        <f t="shared" ca="1" si="696"/>
        <v>43629</v>
      </c>
      <c r="FI461" s="14"/>
      <c r="FJ461" s="14"/>
      <c r="FK461" s="41" t="str">
        <f t="shared" si="734"/>
        <v>-</v>
      </c>
      <c r="FL461" s="41" t="str">
        <f t="shared" si="735"/>
        <v>-</v>
      </c>
      <c r="FM461" s="14"/>
      <c r="FN461" s="14"/>
      <c r="FO461" s="143"/>
      <c r="FP461" s="41">
        <v>43629</v>
      </c>
      <c r="FQ461" s="41" t="str">
        <f t="shared" si="697"/>
        <v>-</v>
      </c>
      <c r="FR461" s="14"/>
      <c r="FS461" s="14"/>
      <c r="FT461" s="41" t="str">
        <f t="shared" si="736"/>
        <v>-</v>
      </c>
      <c r="FU461" s="41" t="str">
        <f t="shared" si="737"/>
        <v>-</v>
      </c>
      <c r="FV461" s="14"/>
      <c r="FW461" s="14"/>
      <c r="FX461" s="205"/>
      <c r="FY461" s="41">
        <v>43629</v>
      </c>
      <c r="FZ461" s="41" t="str">
        <f t="shared" si="698"/>
        <v>-</v>
      </c>
      <c r="GA461" s="14"/>
      <c r="GB461" s="14"/>
      <c r="GC461" s="41" t="str">
        <f t="shared" si="738"/>
        <v>-</v>
      </c>
      <c r="GD461" s="41" t="str">
        <f t="shared" si="739"/>
        <v>-</v>
      </c>
      <c r="GE461" s="14"/>
      <c r="GF461" s="14"/>
      <c r="GG461" s="205"/>
      <c r="GH461" s="41"/>
      <c r="GI461" s="41"/>
      <c r="GJ461" s="14"/>
      <c r="GK461" s="14"/>
      <c r="GL461" s="41" t="str">
        <f t="shared" si="740"/>
        <v>-</v>
      </c>
      <c r="GM461" s="41" t="str">
        <f t="shared" si="741"/>
        <v>-</v>
      </c>
      <c r="GN461" s="14"/>
      <c r="GO461" s="14"/>
      <c r="GP461" s="228"/>
      <c r="GQ461" s="295"/>
      <c r="GR461" s="295"/>
      <c r="GS461" s="295"/>
      <c r="GT461" s="295"/>
      <c r="GU461" s="295"/>
      <c r="GV461" s="295"/>
      <c r="GW461" s="295"/>
      <c r="GX461" s="295"/>
      <c r="GY461" s="295"/>
      <c r="GZ461" s="147"/>
      <c r="HA461" s="143">
        <f t="shared" ca="1" si="543"/>
        <v>1</v>
      </c>
      <c r="HB461" s="44">
        <f t="shared" si="544"/>
        <v>0</v>
      </c>
      <c r="HC461" s="44">
        <f t="shared" ca="1" si="545"/>
        <v>2.5125628140703518E-3</v>
      </c>
      <c r="HD461" s="44"/>
      <c r="HE461" s="44"/>
      <c r="HF461" s="44">
        <f t="shared" si="691"/>
        <v>0</v>
      </c>
      <c r="HG461" s="44">
        <f t="shared" ca="1" si="547"/>
        <v>7.575757575757576E-3</v>
      </c>
      <c r="HH461" s="261"/>
      <c r="HI461" s="14" t="str">
        <f t="shared" si="692"/>
        <v>не выпущено</v>
      </c>
      <c r="HJ461" s="41" t="str">
        <f t="shared" si="693"/>
        <v>-</v>
      </c>
      <c r="HK461" s="267" t="str">
        <f t="shared" si="694"/>
        <v>-</v>
      </c>
      <c r="HL461" s="268" t="str">
        <f t="shared" si="695"/>
        <v>-</v>
      </c>
      <c r="HM461" s="320">
        <v>1</v>
      </c>
      <c r="HN461"/>
      <c r="HO461" s="351" t="str">
        <f t="shared" si="391"/>
        <v>не выгружено A1</v>
      </c>
      <c r="HP461" s="351" t="str">
        <f t="shared" si="392"/>
        <v>не выгружено 00</v>
      </c>
      <c r="HQ461" s="351" t="str">
        <f t="shared" si="393"/>
        <v>не выгружено A1</v>
      </c>
      <c r="HR461" s="351" t="str">
        <f t="shared" si="394"/>
        <v>не выгружено A1</v>
      </c>
      <c r="HS461" s="351" t="b">
        <f t="shared" si="395"/>
        <v>0</v>
      </c>
      <c r="HT461" s="351" t="str">
        <f t="shared" si="396"/>
        <v>не выгружено A1</v>
      </c>
      <c r="HU461" s="351" t="str">
        <f t="shared" si="397"/>
        <v>не выгружено A1</v>
      </c>
      <c r="HV461" s="351" t="str">
        <f t="shared" si="398"/>
        <v>не выгружено A1</v>
      </c>
      <c r="HW461" s="351" t="str">
        <f t="shared" si="399"/>
        <v>не выгружено A1</v>
      </c>
      <c r="HX461" s="351" t="str">
        <f t="shared" si="400"/>
        <v>не выгружено A1</v>
      </c>
      <c r="HY461" s="364"/>
      <c r="HZ461" s="361" t="str">
        <f t="shared" si="401"/>
        <v>не выгружено</v>
      </c>
      <c r="IA461" s="361" t="str">
        <f t="shared" si="402"/>
        <v>A1</v>
      </c>
      <c r="IB461" s="361" t="str">
        <f t="shared" si="403"/>
        <v>не выгружено</v>
      </c>
      <c r="IC461" s="361" t="str">
        <f t="shared" si="404"/>
        <v>A1</v>
      </c>
      <c r="ID461" s="351" t="str">
        <f t="shared" si="405"/>
        <v>выгрузить A1</v>
      </c>
      <c r="IE461" s="351" t="s">
        <v>896</v>
      </c>
      <c r="IF461" s="356">
        <v>1</v>
      </c>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row>
    <row r="462" spans="1:287" s="1" customFormat="1" ht="28.5" customHeight="1">
      <c r="A462" s="15"/>
      <c r="B462" s="31" t="s">
        <v>164</v>
      </c>
      <c r="C462" s="31" t="s">
        <v>165</v>
      </c>
      <c r="D462" s="14"/>
      <c r="E462" s="14"/>
      <c r="F462" s="14"/>
      <c r="G462" s="14"/>
      <c r="H462" s="14" t="s">
        <v>723</v>
      </c>
      <c r="I462" s="14" t="s">
        <v>724</v>
      </c>
      <c r="J462" s="14"/>
      <c r="K462" s="14"/>
      <c r="L462" s="14"/>
      <c r="M462" s="14"/>
      <c r="N462" s="14"/>
      <c r="O462" s="14"/>
      <c r="P462" s="14"/>
      <c r="Q462" s="14"/>
      <c r="R462" s="14" t="s">
        <v>210</v>
      </c>
      <c r="S462" s="14" t="s">
        <v>401</v>
      </c>
      <c r="T462" s="14" t="s">
        <v>400</v>
      </c>
      <c r="U462" s="14" t="s">
        <v>166</v>
      </c>
      <c r="V462" s="14"/>
      <c r="W462" s="31"/>
      <c r="X462" s="31"/>
      <c r="Y462" s="31"/>
      <c r="Z462" s="31"/>
      <c r="AA462" s="31"/>
      <c r="AB462" s="31"/>
      <c r="AC462" s="31"/>
      <c r="AD462" s="14"/>
      <c r="AE462" s="31">
        <v>3</v>
      </c>
      <c r="AF462" s="31">
        <v>0</v>
      </c>
      <c r="AG462" s="31" t="s">
        <v>173</v>
      </c>
      <c r="AH462" s="31" t="s">
        <v>164</v>
      </c>
      <c r="AI462" s="31" t="s">
        <v>194</v>
      </c>
      <c r="AJ462" s="14"/>
      <c r="AK462" s="14"/>
      <c r="AL462" s="14" t="s">
        <v>129</v>
      </c>
      <c r="AM462" s="14"/>
      <c r="AN462" s="14" t="s">
        <v>185</v>
      </c>
      <c r="AO462" s="14" t="str">
        <f t="shared" si="699"/>
        <v>0055-CPC-GA1-4.3.0.00.CPC-PS.PM-0001</v>
      </c>
      <c r="AP462" s="14" t="str">
        <f t="shared" si="700"/>
        <v>0055-CPC-GA1-4.3.0.00.CPC-PS-PM-0001_A1_ER</v>
      </c>
      <c r="AQ462" s="21" t="s">
        <v>276</v>
      </c>
      <c r="AR462" s="21" t="s">
        <v>288</v>
      </c>
      <c r="AS462" s="21"/>
      <c r="AT462" s="21"/>
      <c r="AU462" s="21"/>
      <c r="AV462" s="21"/>
      <c r="AW462" s="21" t="s">
        <v>276</v>
      </c>
      <c r="AX462" s="21" t="s">
        <v>288</v>
      </c>
      <c r="AY462" s="14"/>
      <c r="AZ462" s="14" t="s">
        <v>798</v>
      </c>
      <c r="BA462" s="14" t="s">
        <v>600</v>
      </c>
      <c r="BB462" s="14" t="str">
        <f t="shared" si="454"/>
        <v>A1</v>
      </c>
      <c r="BC462" s="14" t="str">
        <f t="shared" ref="BC462" si="743">IF(OR(BB462="A1",BB462="B1",BB462="C1",BB462="D1",BB462="E1",BB462="F1",BB462="G1",BB462="H1"),"IFR",IF(OR(BB462="00",BB462="01",BB462="02",BB462="03",BB462="04",BB462="05"),"IFU","-"))</f>
        <v>IFR</v>
      </c>
      <c r="BD462" s="14" t="str">
        <f t="shared" si="702"/>
        <v>A1</v>
      </c>
      <c r="BE462" s="14"/>
      <c r="BF462" s="14"/>
      <c r="BG462" s="20"/>
      <c r="BH462" s="14"/>
      <c r="BI462" s="14"/>
      <c r="BJ462" s="336">
        <v>44088</v>
      </c>
      <c r="BK462" s="336">
        <f t="shared" ca="1" si="703"/>
        <v>44008</v>
      </c>
      <c r="BL462" s="41">
        <v>44008</v>
      </c>
      <c r="BM462" s="14" t="s">
        <v>793</v>
      </c>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336">
        <f t="shared" si="704"/>
        <v>44116</v>
      </c>
      <c r="CR462" s="336">
        <f t="shared" ca="1" si="705"/>
        <v>44036</v>
      </c>
      <c r="CS462" s="336"/>
      <c r="CT462" s="325"/>
      <c r="CU462" s="143"/>
      <c r="CV462" s="41">
        <f t="shared" si="706"/>
        <v>44130</v>
      </c>
      <c r="CW462" s="41" t="str">
        <f t="shared" si="707"/>
        <v>-</v>
      </c>
      <c r="CX462" s="14"/>
      <c r="CY462" s="14"/>
      <c r="CZ462" s="41" t="str">
        <f t="shared" si="708"/>
        <v>-</v>
      </c>
      <c r="DA462" s="41" t="str">
        <f t="shared" si="709"/>
        <v>-</v>
      </c>
      <c r="DB462" s="14"/>
      <c r="DC462" s="14"/>
      <c r="DD462" s="143"/>
      <c r="DE462" s="41" t="str">
        <f t="shared" si="710"/>
        <v>-</v>
      </c>
      <c r="DF462" s="41" t="str">
        <f t="shared" si="711"/>
        <v>-</v>
      </c>
      <c r="DG462" s="14"/>
      <c r="DH462" s="14"/>
      <c r="DI462" s="41" t="str">
        <f t="shared" si="712"/>
        <v>-</v>
      </c>
      <c r="DJ462" s="41" t="str">
        <f t="shared" si="713"/>
        <v>-</v>
      </c>
      <c r="DK462" s="14"/>
      <c r="DL462" s="14"/>
      <c r="DM462" s="143"/>
      <c r="DN462" s="41" t="str">
        <f t="shared" si="714"/>
        <v>-</v>
      </c>
      <c r="DO462" s="41" t="str">
        <f t="shared" si="715"/>
        <v>-</v>
      </c>
      <c r="DP462" s="14"/>
      <c r="DQ462" s="14"/>
      <c r="DR462" s="41" t="str">
        <f t="shared" si="716"/>
        <v>-</v>
      </c>
      <c r="DS462" s="41" t="str">
        <f t="shared" si="717"/>
        <v>-</v>
      </c>
      <c r="DT462" s="14"/>
      <c r="DU462" s="14"/>
      <c r="DV462" s="143"/>
      <c r="DW462" s="41" t="str">
        <f t="shared" si="718"/>
        <v>-</v>
      </c>
      <c r="DX462" s="41" t="str">
        <f t="shared" si="719"/>
        <v>-</v>
      </c>
      <c r="DY462" s="14"/>
      <c r="DZ462" s="14"/>
      <c r="EA462" s="41" t="str">
        <f t="shared" si="720"/>
        <v>-</v>
      </c>
      <c r="EB462" s="41" t="str">
        <f t="shared" si="721"/>
        <v>-</v>
      </c>
      <c r="EC462" s="14"/>
      <c r="ED462" s="14"/>
      <c r="EE462" s="205"/>
      <c r="EF462" s="41" t="str">
        <f t="shared" si="722"/>
        <v>-</v>
      </c>
      <c r="EG462" s="41" t="str">
        <f t="shared" si="723"/>
        <v>-</v>
      </c>
      <c r="EH462" s="14"/>
      <c r="EI462" s="14"/>
      <c r="EJ462" s="41" t="str">
        <f t="shared" si="724"/>
        <v>-</v>
      </c>
      <c r="EK462" s="41" t="str">
        <f t="shared" si="725"/>
        <v>-</v>
      </c>
      <c r="EL462" s="14"/>
      <c r="EM462" s="14"/>
      <c r="EN462" s="205"/>
      <c r="EO462" s="41" t="str">
        <f t="shared" si="726"/>
        <v>-</v>
      </c>
      <c r="EP462" s="41" t="str">
        <f t="shared" si="727"/>
        <v>-</v>
      </c>
      <c r="EQ462" s="14"/>
      <c r="ER462" s="14"/>
      <c r="ES462" s="41" t="str">
        <f t="shared" si="728"/>
        <v>-</v>
      </c>
      <c r="ET462" s="41" t="str">
        <f t="shared" si="729"/>
        <v>-</v>
      </c>
      <c r="EU462" s="14"/>
      <c r="EV462" s="14"/>
      <c r="EW462" s="205"/>
      <c r="EX462" s="41" t="str">
        <f t="shared" si="730"/>
        <v>-</v>
      </c>
      <c r="EY462" s="41" t="str">
        <f t="shared" si="731"/>
        <v>-</v>
      </c>
      <c r="EZ462" s="14"/>
      <c r="FA462" s="14"/>
      <c r="FB462" s="41" t="str">
        <f t="shared" si="732"/>
        <v>-</v>
      </c>
      <c r="FC462" s="41" t="str">
        <f t="shared" si="733"/>
        <v>-</v>
      </c>
      <c r="FD462" s="14"/>
      <c r="FE462" s="14"/>
      <c r="FF462" s="295"/>
      <c r="FG462" s="41">
        <v>43514</v>
      </c>
      <c r="FH462" s="41">
        <f t="shared" ca="1" si="696"/>
        <v>43514</v>
      </c>
      <c r="FI462" s="14"/>
      <c r="FJ462" s="14"/>
      <c r="FK462" s="41" t="str">
        <f t="shared" si="734"/>
        <v>-</v>
      </c>
      <c r="FL462" s="41" t="str">
        <f t="shared" si="735"/>
        <v>-</v>
      </c>
      <c r="FM462" s="14"/>
      <c r="FN462" s="14"/>
      <c r="FO462" s="143"/>
      <c r="FP462" s="41">
        <v>43514</v>
      </c>
      <c r="FQ462" s="41" t="str">
        <f t="shared" si="697"/>
        <v>-</v>
      </c>
      <c r="FR462" s="14"/>
      <c r="FS462" s="14"/>
      <c r="FT462" s="41" t="str">
        <f t="shared" si="736"/>
        <v>-</v>
      </c>
      <c r="FU462" s="41" t="str">
        <f t="shared" si="737"/>
        <v>-</v>
      </c>
      <c r="FV462" s="14"/>
      <c r="FW462" s="14"/>
      <c r="FX462" s="205"/>
      <c r="FY462" s="41">
        <v>43514</v>
      </c>
      <c r="FZ462" s="41" t="str">
        <f t="shared" si="698"/>
        <v>-</v>
      </c>
      <c r="GA462" s="14"/>
      <c r="GB462" s="14"/>
      <c r="GC462" s="41" t="str">
        <f t="shared" si="738"/>
        <v>-</v>
      </c>
      <c r="GD462" s="41" t="str">
        <f t="shared" si="739"/>
        <v>-</v>
      </c>
      <c r="GE462" s="14"/>
      <c r="GF462" s="14"/>
      <c r="GG462" s="205"/>
      <c r="GH462" s="41"/>
      <c r="GI462" s="41"/>
      <c r="GJ462" s="14"/>
      <c r="GK462" s="14"/>
      <c r="GL462" s="41" t="str">
        <f t="shared" si="740"/>
        <v>-</v>
      </c>
      <c r="GM462" s="41" t="str">
        <f t="shared" si="741"/>
        <v>-</v>
      </c>
      <c r="GN462" s="14"/>
      <c r="GO462" s="14"/>
      <c r="GP462" s="228"/>
      <c r="GQ462" s="295"/>
      <c r="GR462" s="295"/>
      <c r="GS462" s="295"/>
      <c r="GT462" s="295"/>
      <c r="GU462" s="295"/>
      <c r="GV462" s="295"/>
      <c r="GW462" s="295"/>
      <c r="GX462" s="295"/>
      <c r="GY462" s="295"/>
      <c r="GZ462" s="147"/>
      <c r="HA462" s="143">
        <f t="shared" ca="1" si="543"/>
        <v>1</v>
      </c>
      <c r="HB462" s="44">
        <f t="shared" ca="1" si="544"/>
        <v>1.1306532663316582E-3</v>
      </c>
      <c r="HC462" s="44">
        <f t="shared" ca="1" si="545"/>
        <v>2.5125628140703518E-3</v>
      </c>
      <c r="HD462" s="44"/>
      <c r="HE462" s="44"/>
      <c r="HF462" s="44">
        <f t="shared" ca="1" si="691"/>
        <v>3.4090909090909094E-3</v>
      </c>
      <c r="HG462" s="44">
        <f t="shared" ca="1" si="547"/>
        <v>7.575757575757576E-3</v>
      </c>
      <c r="HH462" s="261"/>
      <c r="HI462" s="14" t="str">
        <f t="shared" si="692"/>
        <v>CPECC</v>
      </c>
      <c r="HJ462" s="41">
        <f t="shared" si="693"/>
        <v>44008</v>
      </c>
      <c r="HK462" s="267" t="str">
        <f t="shared" si="694"/>
        <v>A1</v>
      </c>
      <c r="HL462" s="268" t="str">
        <f t="shared" si="695"/>
        <v>0055-P2-GA1-CPC-TRM-00485</v>
      </c>
      <c r="HM462" s="320">
        <v>1</v>
      </c>
      <c r="HN462"/>
      <c r="HO462" s="351" t="str">
        <f t="shared" si="391"/>
        <v>ожидание A1</v>
      </c>
      <c r="HP462" s="351" t="str">
        <f t="shared" si="392"/>
        <v>не выгружено 00</v>
      </c>
      <c r="HQ462" s="351" t="str">
        <f t="shared" si="393"/>
        <v>выгружено A1</v>
      </c>
      <c r="HR462" s="351" t="str">
        <f t="shared" si="394"/>
        <v>ожидание A1</v>
      </c>
      <c r="HS462" s="351" t="b">
        <f t="shared" si="395"/>
        <v>0</v>
      </c>
      <c r="HT462" s="351" t="str">
        <f t="shared" si="396"/>
        <v>ожидание замечаний</v>
      </c>
      <c r="HU462" s="351" t="str">
        <f t="shared" si="397"/>
        <v>0055-P2-GA1-CPC-TRM-00485</v>
      </c>
      <c r="HV462" s="351">
        <f t="shared" si="398"/>
        <v>44008</v>
      </c>
      <c r="HW462" s="351" t="str">
        <f t="shared" si="399"/>
        <v>ожидание A1</v>
      </c>
      <c r="HX462" s="351" t="str">
        <f t="shared" si="400"/>
        <v>ожидание A1</v>
      </c>
      <c r="HY462" s="364"/>
      <c r="HZ462" s="361" t="str">
        <f t="shared" si="401"/>
        <v>выгружено</v>
      </c>
      <c r="IA462" s="361" t="str">
        <f t="shared" si="402"/>
        <v>A1</v>
      </c>
      <c r="IB462" s="361" t="str">
        <f t="shared" si="403"/>
        <v>ожидание замечаний к ревизии</v>
      </c>
      <c r="IC462" s="361" t="str">
        <f t="shared" si="404"/>
        <v>A1</v>
      </c>
      <c r="ID462" s="351" t="str">
        <f t="shared" si="405"/>
        <v>1</v>
      </c>
      <c r="IE462" s="351" t="s">
        <v>894</v>
      </c>
      <c r="IF462" s="356">
        <v>1</v>
      </c>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row>
    <row r="463" spans="1:287" s="1" customFormat="1" ht="28.5" customHeight="1">
      <c r="A463" s="15"/>
      <c r="B463" s="31" t="s">
        <v>164</v>
      </c>
      <c r="C463" s="31" t="s">
        <v>165</v>
      </c>
      <c r="D463" s="14"/>
      <c r="E463" s="14"/>
      <c r="F463" s="14"/>
      <c r="G463" s="14"/>
      <c r="H463" s="14" t="s">
        <v>723</v>
      </c>
      <c r="I463" s="14" t="s">
        <v>724</v>
      </c>
      <c r="J463" s="14"/>
      <c r="K463" s="14"/>
      <c r="L463" s="14"/>
      <c r="M463" s="14"/>
      <c r="N463" s="14"/>
      <c r="O463" s="14"/>
      <c r="P463" s="14"/>
      <c r="Q463" s="14"/>
      <c r="R463" s="14" t="s">
        <v>210</v>
      </c>
      <c r="S463" s="14" t="s">
        <v>401</v>
      </c>
      <c r="T463" s="14" t="s">
        <v>400</v>
      </c>
      <c r="U463" s="14" t="s">
        <v>166</v>
      </c>
      <c r="V463" s="14"/>
      <c r="W463" s="31"/>
      <c r="X463" s="31"/>
      <c r="Y463" s="31"/>
      <c r="Z463" s="31"/>
      <c r="AA463" s="31"/>
      <c r="AB463" s="31"/>
      <c r="AC463" s="31"/>
      <c r="AD463" s="14"/>
      <c r="AE463" s="31">
        <v>3</v>
      </c>
      <c r="AF463" s="31">
        <v>0</v>
      </c>
      <c r="AG463" s="31" t="s">
        <v>173</v>
      </c>
      <c r="AH463" s="31" t="s">
        <v>164</v>
      </c>
      <c r="AI463" s="31" t="s">
        <v>194</v>
      </c>
      <c r="AJ463" s="14"/>
      <c r="AK463" s="14"/>
      <c r="AL463" s="14" t="s">
        <v>129</v>
      </c>
      <c r="AM463" s="14"/>
      <c r="AN463" s="14" t="s">
        <v>187</v>
      </c>
      <c r="AO463" s="14" t="str">
        <f t="shared" si="699"/>
        <v>0055-CPC-GA1-4.3.0.00.CPC-PS.RU-0001</v>
      </c>
      <c r="AP463" s="14" t="str">
        <f t="shared" si="700"/>
        <v>0055-CPC-GA1-4.3.0.00.CPC-PS-RU-0001_-_ER</v>
      </c>
      <c r="AQ463" s="21" t="s">
        <v>277</v>
      </c>
      <c r="AR463" s="21" t="s">
        <v>289</v>
      </c>
      <c r="AS463" s="21"/>
      <c r="AT463" s="21"/>
      <c r="AU463" s="21"/>
      <c r="AV463" s="21"/>
      <c r="AW463" s="21" t="s">
        <v>277</v>
      </c>
      <c r="AX463" s="21" t="s">
        <v>289</v>
      </c>
      <c r="AY463" s="14"/>
      <c r="AZ463" s="14"/>
      <c r="BA463" s="14" t="s">
        <v>600</v>
      </c>
      <c r="BB463" s="14" t="str">
        <f t="shared" si="454"/>
        <v>-</v>
      </c>
      <c r="BC463" s="14" t="s">
        <v>239</v>
      </c>
      <c r="BD463" s="14" t="str">
        <f t="shared" si="702"/>
        <v>-</v>
      </c>
      <c r="BE463" s="14"/>
      <c r="BF463" s="14"/>
      <c r="BG463" s="20"/>
      <c r="BH463" s="14"/>
      <c r="BI463" s="14"/>
      <c r="BJ463" s="336">
        <v>44088</v>
      </c>
      <c r="BK463" s="336">
        <f t="shared" ca="1" si="703"/>
        <v>44113</v>
      </c>
      <c r="BL463" s="41"/>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336">
        <f t="shared" si="704"/>
        <v>44116</v>
      </c>
      <c r="CR463" s="336" t="str">
        <f t="shared" si="705"/>
        <v>-</v>
      </c>
      <c r="CS463" s="336"/>
      <c r="CT463" s="325"/>
      <c r="CU463" s="143"/>
      <c r="CV463" s="41">
        <f t="shared" si="706"/>
        <v>44130</v>
      </c>
      <c r="CW463" s="41" t="str">
        <f t="shared" si="707"/>
        <v>-</v>
      </c>
      <c r="CX463" s="14"/>
      <c r="CY463" s="14"/>
      <c r="CZ463" s="41" t="str">
        <f t="shared" si="708"/>
        <v>-</v>
      </c>
      <c r="DA463" s="41" t="str">
        <f t="shared" si="709"/>
        <v>-</v>
      </c>
      <c r="DB463" s="14"/>
      <c r="DC463" s="14"/>
      <c r="DD463" s="143"/>
      <c r="DE463" s="41" t="str">
        <f t="shared" si="710"/>
        <v>-</v>
      </c>
      <c r="DF463" s="41" t="str">
        <f t="shared" si="711"/>
        <v>-</v>
      </c>
      <c r="DG463" s="14"/>
      <c r="DH463" s="14"/>
      <c r="DI463" s="41" t="str">
        <f t="shared" si="712"/>
        <v>-</v>
      </c>
      <c r="DJ463" s="41" t="str">
        <f t="shared" si="713"/>
        <v>-</v>
      </c>
      <c r="DK463" s="14"/>
      <c r="DL463" s="14"/>
      <c r="DM463" s="143"/>
      <c r="DN463" s="41" t="str">
        <f t="shared" si="714"/>
        <v>-</v>
      </c>
      <c r="DO463" s="41" t="str">
        <f t="shared" si="715"/>
        <v>-</v>
      </c>
      <c r="DP463" s="14"/>
      <c r="DQ463" s="14"/>
      <c r="DR463" s="41" t="str">
        <f t="shared" si="716"/>
        <v>-</v>
      </c>
      <c r="DS463" s="41" t="str">
        <f t="shared" si="717"/>
        <v>-</v>
      </c>
      <c r="DT463" s="14"/>
      <c r="DU463" s="14"/>
      <c r="DV463" s="143"/>
      <c r="DW463" s="41" t="str">
        <f t="shared" si="718"/>
        <v>-</v>
      </c>
      <c r="DX463" s="41" t="str">
        <f t="shared" si="719"/>
        <v>-</v>
      </c>
      <c r="DY463" s="14"/>
      <c r="DZ463" s="14"/>
      <c r="EA463" s="41" t="str">
        <f t="shared" si="720"/>
        <v>-</v>
      </c>
      <c r="EB463" s="41" t="str">
        <f t="shared" si="721"/>
        <v>-</v>
      </c>
      <c r="EC463" s="14"/>
      <c r="ED463" s="14"/>
      <c r="EE463" s="205"/>
      <c r="EF463" s="41" t="str">
        <f t="shared" si="722"/>
        <v>-</v>
      </c>
      <c r="EG463" s="41" t="str">
        <f t="shared" si="723"/>
        <v>-</v>
      </c>
      <c r="EH463" s="14"/>
      <c r="EI463" s="14"/>
      <c r="EJ463" s="41" t="str">
        <f t="shared" si="724"/>
        <v>-</v>
      </c>
      <c r="EK463" s="41" t="str">
        <f t="shared" si="725"/>
        <v>-</v>
      </c>
      <c r="EL463" s="14"/>
      <c r="EM463" s="14"/>
      <c r="EN463" s="205"/>
      <c r="EO463" s="41" t="str">
        <f t="shared" si="726"/>
        <v>-</v>
      </c>
      <c r="EP463" s="41" t="str">
        <f t="shared" si="727"/>
        <v>-</v>
      </c>
      <c r="EQ463" s="14"/>
      <c r="ER463" s="14"/>
      <c r="ES463" s="41" t="str">
        <f t="shared" si="728"/>
        <v>-</v>
      </c>
      <c r="ET463" s="41" t="str">
        <f t="shared" si="729"/>
        <v>-</v>
      </c>
      <c r="EU463" s="14"/>
      <c r="EV463" s="14"/>
      <c r="EW463" s="205"/>
      <c r="EX463" s="41" t="str">
        <f t="shared" si="730"/>
        <v>-</v>
      </c>
      <c r="EY463" s="41" t="str">
        <f t="shared" si="731"/>
        <v>-</v>
      </c>
      <c r="EZ463" s="14"/>
      <c r="FA463" s="14"/>
      <c r="FB463" s="41" t="str">
        <f t="shared" si="732"/>
        <v>-</v>
      </c>
      <c r="FC463" s="41" t="str">
        <f t="shared" si="733"/>
        <v>-</v>
      </c>
      <c r="FD463" s="14"/>
      <c r="FE463" s="14"/>
      <c r="FF463" s="295"/>
      <c r="FG463" s="41">
        <v>43629</v>
      </c>
      <c r="FH463" s="41">
        <f t="shared" ca="1" si="696"/>
        <v>43629</v>
      </c>
      <c r="FI463" s="14"/>
      <c r="FJ463" s="14"/>
      <c r="FK463" s="41" t="str">
        <f t="shared" si="734"/>
        <v>-</v>
      </c>
      <c r="FL463" s="41" t="str">
        <f t="shared" si="735"/>
        <v>-</v>
      </c>
      <c r="FM463" s="14"/>
      <c r="FN463" s="14"/>
      <c r="FO463" s="143"/>
      <c r="FP463" s="41">
        <v>43629</v>
      </c>
      <c r="FQ463" s="41" t="str">
        <f t="shared" si="697"/>
        <v>-</v>
      </c>
      <c r="FR463" s="14"/>
      <c r="FS463" s="14"/>
      <c r="FT463" s="41" t="str">
        <f t="shared" si="736"/>
        <v>-</v>
      </c>
      <c r="FU463" s="41" t="str">
        <f t="shared" si="737"/>
        <v>-</v>
      </c>
      <c r="FV463" s="14"/>
      <c r="FW463" s="14"/>
      <c r="FX463" s="205"/>
      <c r="FY463" s="41">
        <v>43629</v>
      </c>
      <c r="FZ463" s="41" t="str">
        <f t="shared" si="698"/>
        <v>-</v>
      </c>
      <c r="GA463" s="14"/>
      <c r="GB463" s="14"/>
      <c r="GC463" s="41" t="str">
        <f t="shared" si="738"/>
        <v>-</v>
      </c>
      <c r="GD463" s="41" t="str">
        <f t="shared" si="739"/>
        <v>-</v>
      </c>
      <c r="GE463" s="14"/>
      <c r="GF463" s="14"/>
      <c r="GG463" s="205"/>
      <c r="GH463" s="41"/>
      <c r="GI463" s="41"/>
      <c r="GJ463" s="14"/>
      <c r="GK463" s="14"/>
      <c r="GL463" s="41" t="str">
        <f t="shared" si="740"/>
        <v>-</v>
      </c>
      <c r="GM463" s="41" t="str">
        <f t="shared" si="741"/>
        <v>-</v>
      </c>
      <c r="GN463" s="14"/>
      <c r="GO463" s="14"/>
      <c r="GP463" s="228"/>
      <c r="GQ463" s="295"/>
      <c r="GR463" s="295"/>
      <c r="GS463" s="295"/>
      <c r="GT463" s="295"/>
      <c r="GU463" s="295"/>
      <c r="GV463" s="295"/>
      <c r="GW463" s="295"/>
      <c r="GX463" s="295"/>
      <c r="GY463" s="295"/>
      <c r="GZ463" s="147"/>
      <c r="HA463" s="143">
        <f t="shared" ca="1" si="543"/>
        <v>1</v>
      </c>
      <c r="HB463" s="44">
        <f t="shared" si="544"/>
        <v>0</v>
      </c>
      <c r="HC463" s="44">
        <f t="shared" ca="1" si="545"/>
        <v>2.5125628140703518E-3</v>
      </c>
      <c r="HD463" s="44"/>
      <c r="HE463" s="44"/>
      <c r="HF463" s="44">
        <f t="shared" si="691"/>
        <v>0</v>
      </c>
      <c r="HG463" s="44">
        <f t="shared" ca="1" si="547"/>
        <v>7.575757575757576E-3</v>
      </c>
      <c r="HH463" s="261"/>
      <c r="HI463" s="14" t="str">
        <f t="shared" si="692"/>
        <v>не выпущено</v>
      </c>
      <c r="HJ463" s="41" t="str">
        <f t="shared" si="693"/>
        <v>-</v>
      </c>
      <c r="HK463" s="267" t="str">
        <f t="shared" si="694"/>
        <v>-</v>
      </c>
      <c r="HL463" s="268" t="str">
        <f t="shared" si="695"/>
        <v>-</v>
      </c>
      <c r="HM463" s="320">
        <v>1</v>
      </c>
      <c r="HN463"/>
      <c r="HO463" s="351" t="str">
        <f t="shared" si="391"/>
        <v>не выгружено A1</v>
      </c>
      <c r="HP463" s="351" t="str">
        <f t="shared" si="392"/>
        <v>не выгружено 00</v>
      </c>
      <c r="HQ463" s="351" t="str">
        <f t="shared" si="393"/>
        <v>не выгружено A1</v>
      </c>
      <c r="HR463" s="351" t="str">
        <f t="shared" si="394"/>
        <v>не выгружено A1</v>
      </c>
      <c r="HS463" s="351" t="b">
        <f t="shared" si="395"/>
        <v>0</v>
      </c>
      <c r="HT463" s="351" t="str">
        <f t="shared" si="396"/>
        <v>не выгружено A1</v>
      </c>
      <c r="HU463" s="351" t="str">
        <f t="shared" si="397"/>
        <v>не выгружено A1</v>
      </c>
      <c r="HV463" s="351" t="str">
        <f t="shared" si="398"/>
        <v>не выгружено A1</v>
      </c>
      <c r="HW463" s="351" t="str">
        <f t="shared" si="399"/>
        <v>не выгружено A1</v>
      </c>
      <c r="HX463" s="351" t="str">
        <f t="shared" si="400"/>
        <v>не выгружено A1</v>
      </c>
      <c r="HY463" s="364"/>
      <c r="HZ463" s="361" t="str">
        <f t="shared" si="401"/>
        <v>не выгружено</v>
      </c>
      <c r="IA463" s="361" t="str">
        <f t="shared" si="402"/>
        <v>A1</v>
      </c>
      <c r="IB463" s="361" t="str">
        <f t="shared" si="403"/>
        <v>не выгружено</v>
      </c>
      <c r="IC463" s="361" t="str">
        <f t="shared" si="404"/>
        <v>A1</v>
      </c>
      <c r="ID463" s="351" t="str">
        <f t="shared" si="405"/>
        <v>выгрузить A1</v>
      </c>
      <c r="IE463" s="351" t="s">
        <v>896</v>
      </c>
      <c r="IF463" s="356">
        <v>1</v>
      </c>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row>
    <row r="464" spans="1:287" s="1" customFormat="1" ht="28.5" customHeight="1">
      <c r="A464" s="15"/>
      <c r="B464" s="31" t="s">
        <v>164</v>
      </c>
      <c r="C464" s="31" t="s">
        <v>165</v>
      </c>
      <c r="D464" s="14"/>
      <c r="E464" s="14"/>
      <c r="F464" s="14"/>
      <c r="G464" s="14"/>
      <c r="H464" s="14" t="s">
        <v>723</v>
      </c>
      <c r="I464" s="14" t="s">
        <v>724</v>
      </c>
      <c r="J464" s="14"/>
      <c r="K464" s="14"/>
      <c r="L464" s="14"/>
      <c r="M464" s="14"/>
      <c r="N464" s="14"/>
      <c r="O464" s="14"/>
      <c r="P464" s="14"/>
      <c r="Q464" s="14"/>
      <c r="R464" s="14" t="s">
        <v>211</v>
      </c>
      <c r="S464" s="14" t="s">
        <v>394</v>
      </c>
      <c r="T464" s="14" t="s">
        <v>407</v>
      </c>
      <c r="U464" s="14" t="s">
        <v>166</v>
      </c>
      <c r="V464" s="14"/>
      <c r="W464" s="31"/>
      <c r="X464" s="31"/>
      <c r="Y464" s="31"/>
      <c r="Z464" s="31"/>
      <c r="AA464" s="31"/>
      <c r="AB464" s="31"/>
      <c r="AC464" s="31"/>
      <c r="AD464" s="14"/>
      <c r="AE464" s="31">
        <v>3</v>
      </c>
      <c r="AF464" s="31">
        <v>0</v>
      </c>
      <c r="AG464" s="31" t="s">
        <v>173</v>
      </c>
      <c r="AH464" s="31" t="s">
        <v>164</v>
      </c>
      <c r="AI464" s="31" t="s">
        <v>194</v>
      </c>
      <c r="AJ464" s="14"/>
      <c r="AK464" s="14"/>
      <c r="AL464" s="14" t="s">
        <v>130</v>
      </c>
      <c r="AM464" s="14"/>
      <c r="AN464" s="14" t="s">
        <v>185</v>
      </c>
      <c r="AO464" s="14" t="str">
        <f t="shared" si="699"/>
        <v>0055-CPC-GA1-4.3.0.00.CPC-ASK1.PM-0001</v>
      </c>
      <c r="AP464" s="14" t="str">
        <f t="shared" si="700"/>
        <v>0055-CPC-GA1-4.3.0.00.CPC-ASK1-PM-0001_B1_ER</v>
      </c>
      <c r="AQ464" s="21" t="s">
        <v>278</v>
      </c>
      <c r="AR464" s="21" t="s">
        <v>290</v>
      </c>
      <c r="AS464" s="21"/>
      <c r="AT464" s="21"/>
      <c r="AU464" s="21"/>
      <c r="AV464" s="21"/>
      <c r="AW464" s="21" t="s">
        <v>278</v>
      </c>
      <c r="AX464" s="21" t="s">
        <v>290</v>
      </c>
      <c r="AY464" s="14"/>
      <c r="AZ464" s="14" t="s">
        <v>798</v>
      </c>
      <c r="BA464" s="14" t="s">
        <v>600</v>
      </c>
      <c r="BB464" s="14" t="str">
        <f t="shared" si="454"/>
        <v>B1</v>
      </c>
      <c r="BC464" s="14" t="str">
        <f t="shared" ref="BC464" si="744">IF(OR(BB464="A1",BB464="B1",BB464="C1",BB464="D1",BB464="E1",BB464="F1",BB464="G1",BB464="H1"),"IFR",IF(OR(BB464="00",BB464="01",BB464="02",BB464="03",BB464="04",BB464="05"),"IFU","-"))</f>
        <v>IFR</v>
      </c>
      <c r="BD464" s="14" t="str">
        <f t="shared" si="702"/>
        <v>B1</v>
      </c>
      <c r="BE464" s="14"/>
      <c r="BF464" s="14"/>
      <c r="BG464" s="20"/>
      <c r="BH464" s="14"/>
      <c r="BI464" s="14"/>
      <c r="BJ464" s="336">
        <v>44088</v>
      </c>
      <c r="BK464" s="336">
        <f t="shared" ca="1" si="703"/>
        <v>44011</v>
      </c>
      <c r="BL464" s="41">
        <v>44011</v>
      </c>
      <c r="BM464" s="14" t="s">
        <v>898</v>
      </c>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336">
        <f t="shared" si="704"/>
        <v>44116</v>
      </c>
      <c r="CR464" s="336">
        <f t="shared" ca="1" si="705"/>
        <v>44039</v>
      </c>
      <c r="CS464" s="336">
        <v>44033</v>
      </c>
      <c r="CT464" s="325" t="s">
        <v>905</v>
      </c>
      <c r="CU464" s="143">
        <v>1</v>
      </c>
      <c r="CV464" s="41">
        <f t="shared" si="706"/>
        <v>44130</v>
      </c>
      <c r="CW464" s="41">
        <f t="shared" ca="1" si="707"/>
        <v>44053</v>
      </c>
      <c r="CX464" s="336">
        <v>44056</v>
      </c>
      <c r="CY464" s="14" t="s">
        <v>916</v>
      </c>
      <c r="CZ464" s="41">
        <f t="shared" si="708"/>
        <v>44144</v>
      </c>
      <c r="DA464" s="41">
        <f t="shared" ca="1" si="709"/>
        <v>44067</v>
      </c>
      <c r="DB464" s="14"/>
      <c r="DC464" s="14"/>
      <c r="DD464" s="143"/>
      <c r="DE464" s="41" t="str">
        <f t="shared" si="710"/>
        <v>-</v>
      </c>
      <c r="DF464" s="41" t="str">
        <f t="shared" si="711"/>
        <v>-</v>
      </c>
      <c r="DG464" s="14"/>
      <c r="DH464" s="14"/>
      <c r="DI464" s="41" t="str">
        <f t="shared" si="712"/>
        <v>-</v>
      </c>
      <c r="DJ464" s="41" t="str">
        <f t="shared" si="713"/>
        <v>-</v>
      </c>
      <c r="DK464" s="14"/>
      <c r="DL464" s="14"/>
      <c r="DM464" s="143"/>
      <c r="DN464" s="41" t="str">
        <f t="shared" si="714"/>
        <v>-</v>
      </c>
      <c r="DO464" s="41" t="str">
        <f t="shared" si="715"/>
        <v>-</v>
      </c>
      <c r="DP464" s="14"/>
      <c r="DQ464" s="14"/>
      <c r="DR464" s="41" t="str">
        <f t="shared" si="716"/>
        <v>-</v>
      </c>
      <c r="DS464" s="41" t="str">
        <f t="shared" si="717"/>
        <v>-</v>
      </c>
      <c r="DT464" s="14"/>
      <c r="DU464" s="14"/>
      <c r="DV464" s="143"/>
      <c r="DW464" s="41" t="str">
        <f t="shared" si="718"/>
        <v>-</v>
      </c>
      <c r="DX464" s="41" t="str">
        <f t="shared" si="719"/>
        <v>-</v>
      </c>
      <c r="DY464" s="14"/>
      <c r="DZ464" s="14"/>
      <c r="EA464" s="41" t="str">
        <f t="shared" si="720"/>
        <v>-</v>
      </c>
      <c r="EB464" s="41" t="str">
        <f t="shared" si="721"/>
        <v>-</v>
      </c>
      <c r="EC464" s="14"/>
      <c r="ED464" s="14"/>
      <c r="EE464" s="205"/>
      <c r="EF464" s="41" t="str">
        <f t="shared" si="722"/>
        <v>-</v>
      </c>
      <c r="EG464" s="41" t="str">
        <f t="shared" si="723"/>
        <v>-</v>
      </c>
      <c r="EH464" s="14"/>
      <c r="EI464" s="14"/>
      <c r="EJ464" s="41" t="str">
        <f t="shared" si="724"/>
        <v>-</v>
      </c>
      <c r="EK464" s="41" t="str">
        <f t="shared" si="725"/>
        <v>-</v>
      </c>
      <c r="EL464" s="14"/>
      <c r="EM464" s="14"/>
      <c r="EN464" s="205"/>
      <c r="EO464" s="41" t="str">
        <f t="shared" si="726"/>
        <v>-</v>
      </c>
      <c r="EP464" s="41" t="str">
        <f t="shared" si="727"/>
        <v>-</v>
      </c>
      <c r="EQ464" s="14"/>
      <c r="ER464" s="14"/>
      <c r="ES464" s="41" t="str">
        <f t="shared" si="728"/>
        <v>-</v>
      </c>
      <c r="ET464" s="41" t="str">
        <f t="shared" si="729"/>
        <v>-</v>
      </c>
      <c r="EU464" s="14"/>
      <c r="EV464" s="14"/>
      <c r="EW464" s="205"/>
      <c r="EX464" s="41" t="str">
        <f t="shared" si="730"/>
        <v>-</v>
      </c>
      <c r="EY464" s="41" t="str">
        <f t="shared" si="731"/>
        <v>-</v>
      </c>
      <c r="EZ464" s="14"/>
      <c r="FA464" s="14"/>
      <c r="FB464" s="41" t="str">
        <f t="shared" si="732"/>
        <v>-</v>
      </c>
      <c r="FC464" s="41" t="str">
        <f t="shared" si="733"/>
        <v>-</v>
      </c>
      <c r="FD464" s="14"/>
      <c r="FE464" s="14"/>
      <c r="FF464" s="295"/>
      <c r="FG464" s="41">
        <v>43577</v>
      </c>
      <c r="FH464" s="41">
        <f t="shared" ca="1" si="696"/>
        <v>44098</v>
      </c>
      <c r="FI464" s="14"/>
      <c r="FJ464" s="14"/>
      <c r="FK464" s="41" t="str">
        <f t="shared" si="734"/>
        <v>-</v>
      </c>
      <c r="FL464" s="41" t="str">
        <f t="shared" si="735"/>
        <v>-</v>
      </c>
      <c r="FM464" s="14"/>
      <c r="FN464" s="14"/>
      <c r="FO464" s="143"/>
      <c r="FP464" s="41">
        <v>43577</v>
      </c>
      <c r="FQ464" s="41" t="str">
        <f t="shared" si="697"/>
        <v>-</v>
      </c>
      <c r="FR464" s="14"/>
      <c r="FS464" s="14"/>
      <c r="FT464" s="41" t="str">
        <f t="shared" si="736"/>
        <v>-</v>
      </c>
      <c r="FU464" s="41" t="str">
        <f t="shared" si="737"/>
        <v>-</v>
      </c>
      <c r="FV464" s="14"/>
      <c r="FW464" s="14"/>
      <c r="FX464" s="205"/>
      <c r="FY464" s="41">
        <v>43577</v>
      </c>
      <c r="FZ464" s="41" t="str">
        <f t="shared" si="698"/>
        <v>-</v>
      </c>
      <c r="GA464" s="14"/>
      <c r="GB464" s="14"/>
      <c r="GC464" s="41" t="str">
        <f t="shared" si="738"/>
        <v>-</v>
      </c>
      <c r="GD464" s="41" t="str">
        <f t="shared" si="739"/>
        <v>-</v>
      </c>
      <c r="GE464" s="14"/>
      <c r="GF464" s="14"/>
      <c r="GG464" s="205"/>
      <c r="GH464" s="41"/>
      <c r="GI464" s="41"/>
      <c r="GJ464" s="14"/>
      <c r="GK464" s="14"/>
      <c r="GL464" s="41" t="str">
        <f t="shared" si="740"/>
        <v>-</v>
      </c>
      <c r="GM464" s="41" t="str">
        <f t="shared" si="741"/>
        <v>-</v>
      </c>
      <c r="GN464" s="14"/>
      <c r="GO464" s="14"/>
      <c r="GP464" s="228"/>
      <c r="GQ464" s="295"/>
      <c r="GR464" s="295"/>
      <c r="GS464" s="295"/>
      <c r="GT464" s="295"/>
      <c r="GU464" s="295"/>
      <c r="GV464" s="295"/>
      <c r="GW464" s="295"/>
      <c r="GX464" s="295"/>
      <c r="GY464" s="295"/>
      <c r="GZ464" s="147"/>
      <c r="HA464" s="143">
        <f t="shared" ca="1" si="543"/>
        <v>1</v>
      </c>
      <c r="HB464" s="44">
        <f t="shared" ca="1" si="544"/>
        <v>2.0100502512562816E-3</v>
      </c>
      <c r="HC464" s="44">
        <f t="shared" ca="1" si="545"/>
        <v>2.5125628140703518E-3</v>
      </c>
      <c r="HD464" s="44"/>
      <c r="HE464" s="44"/>
      <c r="HF464" s="44">
        <f t="shared" ca="1" si="691"/>
        <v>6.0606060606060615E-3</v>
      </c>
      <c r="HG464" s="44">
        <f t="shared" ca="1" si="547"/>
        <v>7.575757575757576E-3</v>
      </c>
      <c r="HH464" s="261"/>
      <c r="HI464" s="14" t="str">
        <f t="shared" si="692"/>
        <v>CPECC</v>
      </c>
      <c r="HJ464" s="41">
        <f t="shared" si="693"/>
        <v>44056</v>
      </c>
      <c r="HK464" s="267" t="str">
        <f t="shared" si="694"/>
        <v>B1</v>
      </c>
      <c r="HL464" s="268" t="str">
        <f t="shared" si="695"/>
        <v>0055-P2-GA1-CPC-TRM-00516</v>
      </c>
      <c r="HM464" s="320">
        <v>1</v>
      </c>
      <c r="HN464"/>
      <c r="HO464" s="351" t="str">
        <f t="shared" si="391"/>
        <v>ожидание B1</v>
      </c>
      <c r="HP464" s="351" t="str">
        <f t="shared" si="392"/>
        <v>не выгружено 00</v>
      </c>
      <c r="HQ464" s="351" t="str">
        <f t="shared" si="393"/>
        <v>выгружено B1</v>
      </c>
      <c r="HR464" s="351" t="str">
        <f t="shared" si="394"/>
        <v>ожидание B1</v>
      </c>
      <c r="HS464" s="351" t="b">
        <f t="shared" si="395"/>
        <v>0</v>
      </c>
      <c r="HT464" s="351" t="str">
        <f t="shared" si="396"/>
        <v>ожидание замечаний</v>
      </c>
      <c r="HU464" s="351" t="str">
        <f t="shared" si="397"/>
        <v>0055-P2-CPC-GA1-TRM-00409</v>
      </c>
      <c r="HV464" s="351">
        <f t="shared" si="398"/>
        <v>44056</v>
      </c>
      <c r="HW464" s="351" t="str">
        <f t="shared" si="399"/>
        <v>ожидание B1</v>
      </c>
      <c r="HX464" s="351" t="str">
        <f t="shared" si="400"/>
        <v>ожидание B1</v>
      </c>
      <c r="HY464" s="364"/>
      <c r="HZ464" s="361" t="str">
        <f t="shared" si="401"/>
        <v>выгружено</v>
      </c>
      <c r="IA464" s="361" t="str">
        <f t="shared" si="402"/>
        <v>B1</v>
      </c>
      <c r="IB464" s="361" t="str">
        <f t="shared" si="403"/>
        <v>ожидание замечаний к ревизии</v>
      </c>
      <c r="IC464" s="361" t="str">
        <f t="shared" si="404"/>
        <v>B1</v>
      </c>
      <c r="ID464" s="351" t="str">
        <f t="shared" si="405"/>
        <v>1</v>
      </c>
      <c r="IE464" s="351" t="s">
        <v>894</v>
      </c>
      <c r="IF464" s="356">
        <v>1</v>
      </c>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row>
    <row r="465" spans="1:287" s="1" customFormat="1" ht="28.5" customHeight="1">
      <c r="A465" s="15"/>
      <c r="B465" s="31" t="s">
        <v>164</v>
      </c>
      <c r="C465" s="31" t="s">
        <v>165</v>
      </c>
      <c r="D465" s="14"/>
      <c r="E465" s="14"/>
      <c r="F465" s="14"/>
      <c r="G465" s="14"/>
      <c r="H465" s="14" t="s">
        <v>723</v>
      </c>
      <c r="I465" s="14" t="s">
        <v>724</v>
      </c>
      <c r="J465" s="14"/>
      <c r="K465" s="14"/>
      <c r="L465" s="14"/>
      <c r="M465" s="14"/>
      <c r="N465" s="14"/>
      <c r="O465" s="14"/>
      <c r="P465" s="14"/>
      <c r="Q465" s="14"/>
      <c r="R465" s="14" t="s">
        <v>211</v>
      </c>
      <c r="S465" s="14" t="s">
        <v>394</v>
      </c>
      <c r="T465" s="14" t="s">
        <v>407</v>
      </c>
      <c r="U465" s="14" t="s">
        <v>166</v>
      </c>
      <c r="V465" s="14"/>
      <c r="W465" s="31"/>
      <c r="X465" s="31"/>
      <c r="Y465" s="31"/>
      <c r="Z465" s="31"/>
      <c r="AA465" s="31"/>
      <c r="AB465" s="31"/>
      <c r="AC465" s="31"/>
      <c r="AD465" s="14"/>
      <c r="AE465" s="31">
        <v>3</v>
      </c>
      <c r="AF465" s="31">
        <v>0</v>
      </c>
      <c r="AG465" s="31" t="s">
        <v>173</v>
      </c>
      <c r="AH465" s="31" t="s">
        <v>164</v>
      </c>
      <c r="AI465" s="31" t="s">
        <v>194</v>
      </c>
      <c r="AJ465" s="14"/>
      <c r="AK465" s="14"/>
      <c r="AL465" s="14" t="s">
        <v>130</v>
      </c>
      <c r="AM465" s="14"/>
      <c r="AN465" s="14" t="s">
        <v>187</v>
      </c>
      <c r="AO465" s="14" t="str">
        <f t="shared" si="699"/>
        <v>0055-CPC-GA1-4.3.0.00.CPC-ASK1.RU-0001</v>
      </c>
      <c r="AP465" s="14" t="str">
        <f t="shared" si="700"/>
        <v>0055-CPC-GA1-4.3.0.00.CPC-ASK1-RU-0001_-_ER</v>
      </c>
      <c r="AQ465" s="21" t="s">
        <v>279</v>
      </c>
      <c r="AR465" s="21" t="s">
        <v>291</v>
      </c>
      <c r="AS465" s="21"/>
      <c r="AT465" s="21"/>
      <c r="AU465" s="21"/>
      <c r="AV465" s="21"/>
      <c r="AW465" s="21" t="s">
        <v>279</v>
      </c>
      <c r="AX465" s="21" t="s">
        <v>291</v>
      </c>
      <c r="AY465" s="14"/>
      <c r="AZ465" s="14"/>
      <c r="BA465" s="14" t="s">
        <v>600</v>
      </c>
      <c r="BB465" s="14" t="str">
        <f t="shared" si="454"/>
        <v>-</v>
      </c>
      <c r="BC465" s="14" t="s">
        <v>239</v>
      </c>
      <c r="BD465" s="14" t="str">
        <f t="shared" si="702"/>
        <v>-</v>
      </c>
      <c r="BE465" s="14"/>
      <c r="BF465" s="14"/>
      <c r="BG465" s="20"/>
      <c r="BH465" s="14"/>
      <c r="BI465" s="14"/>
      <c r="BJ465" s="336">
        <v>44088</v>
      </c>
      <c r="BK465" s="336">
        <f t="shared" ca="1" si="703"/>
        <v>44113</v>
      </c>
      <c r="BL465" s="41"/>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336">
        <f t="shared" si="704"/>
        <v>44116</v>
      </c>
      <c r="CR465" s="336" t="str">
        <f t="shared" si="705"/>
        <v>-</v>
      </c>
      <c r="CS465" s="336"/>
      <c r="CT465" s="325"/>
      <c r="CU465" s="143"/>
      <c r="CV465" s="41">
        <f t="shared" si="706"/>
        <v>44130</v>
      </c>
      <c r="CW465" s="41" t="str">
        <f t="shared" si="707"/>
        <v>-</v>
      </c>
      <c r="CX465" s="14"/>
      <c r="CY465" s="14"/>
      <c r="CZ465" s="41" t="str">
        <f t="shared" si="708"/>
        <v>-</v>
      </c>
      <c r="DA465" s="41" t="str">
        <f t="shared" si="709"/>
        <v>-</v>
      </c>
      <c r="DB465" s="14"/>
      <c r="DC465" s="14"/>
      <c r="DD465" s="143"/>
      <c r="DE465" s="41" t="str">
        <f t="shared" si="710"/>
        <v>-</v>
      </c>
      <c r="DF465" s="41" t="str">
        <f t="shared" si="711"/>
        <v>-</v>
      </c>
      <c r="DG465" s="14"/>
      <c r="DH465" s="14"/>
      <c r="DI465" s="41" t="str">
        <f t="shared" si="712"/>
        <v>-</v>
      </c>
      <c r="DJ465" s="41" t="str">
        <f t="shared" si="713"/>
        <v>-</v>
      </c>
      <c r="DK465" s="14"/>
      <c r="DL465" s="14"/>
      <c r="DM465" s="143"/>
      <c r="DN465" s="41" t="str">
        <f t="shared" si="714"/>
        <v>-</v>
      </c>
      <c r="DO465" s="41" t="str">
        <f t="shared" si="715"/>
        <v>-</v>
      </c>
      <c r="DP465" s="14"/>
      <c r="DQ465" s="14"/>
      <c r="DR465" s="41" t="str">
        <f t="shared" si="716"/>
        <v>-</v>
      </c>
      <c r="DS465" s="41" t="str">
        <f t="shared" si="717"/>
        <v>-</v>
      </c>
      <c r="DT465" s="14"/>
      <c r="DU465" s="14"/>
      <c r="DV465" s="143"/>
      <c r="DW465" s="41" t="str">
        <f t="shared" si="718"/>
        <v>-</v>
      </c>
      <c r="DX465" s="41" t="str">
        <f t="shared" si="719"/>
        <v>-</v>
      </c>
      <c r="DY465" s="14"/>
      <c r="DZ465" s="14"/>
      <c r="EA465" s="41" t="str">
        <f t="shared" si="720"/>
        <v>-</v>
      </c>
      <c r="EB465" s="41" t="str">
        <f t="shared" si="721"/>
        <v>-</v>
      </c>
      <c r="EC465" s="14"/>
      <c r="ED465" s="14"/>
      <c r="EE465" s="205"/>
      <c r="EF465" s="41" t="str">
        <f t="shared" si="722"/>
        <v>-</v>
      </c>
      <c r="EG465" s="41" t="str">
        <f t="shared" si="723"/>
        <v>-</v>
      </c>
      <c r="EH465" s="14"/>
      <c r="EI465" s="14"/>
      <c r="EJ465" s="41" t="str">
        <f t="shared" si="724"/>
        <v>-</v>
      </c>
      <c r="EK465" s="41" t="str">
        <f t="shared" si="725"/>
        <v>-</v>
      </c>
      <c r="EL465" s="14"/>
      <c r="EM465" s="14"/>
      <c r="EN465" s="205"/>
      <c r="EO465" s="41" t="str">
        <f t="shared" si="726"/>
        <v>-</v>
      </c>
      <c r="EP465" s="41" t="str">
        <f t="shared" si="727"/>
        <v>-</v>
      </c>
      <c r="EQ465" s="14"/>
      <c r="ER465" s="14"/>
      <c r="ES465" s="41" t="str">
        <f t="shared" si="728"/>
        <v>-</v>
      </c>
      <c r="ET465" s="41" t="str">
        <f t="shared" si="729"/>
        <v>-</v>
      </c>
      <c r="EU465" s="14"/>
      <c r="EV465" s="14"/>
      <c r="EW465" s="205"/>
      <c r="EX465" s="41" t="str">
        <f t="shared" si="730"/>
        <v>-</v>
      </c>
      <c r="EY465" s="41" t="str">
        <f t="shared" si="731"/>
        <v>-</v>
      </c>
      <c r="EZ465" s="14"/>
      <c r="FA465" s="14"/>
      <c r="FB465" s="41" t="str">
        <f t="shared" si="732"/>
        <v>-</v>
      </c>
      <c r="FC465" s="41" t="str">
        <f t="shared" si="733"/>
        <v>-</v>
      </c>
      <c r="FD465" s="14"/>
      <c r="FE465" s="14"/>
      <c r="FF465" s="295"/>
      <c r="FG465" s="41">
        <v>43629</v>
      </c>
      <c r="FH465" s="41">
        <f t="shared" ca="1" si="696"/>
        <v>43629</v>
      </c>
      <c r="FI465" s="14"/>
      <c r="FJ465" s="14"/>
      <c r="FK465" s="41" t="str">
        <f t="shared" si="734"/>
        <v>-</v>
      </c>
      <c r="FL465" s="41" t="str">
        <f t="shared" si="735"/>
        <v>-</v>
      </c>
      <c r="FM465" s="14"/>
      <c r="FN465" s="14"/>
      <c r="FO465" s="143"/>
      <c r="FP465" s="41">
        <v>43629</v>
      </c>
      <c r="FQ465" s="41" t="str">
        <f t="shared" si="697"/>
        <v>-</v>
      </c>
      <c r="FR465" s="14"/>
      <c r="FS465" s="14"/>
      <c r="FT465" s="41" t="str">
        <f t="shared" si="736"/>
        <v>-</v>
      </c>
      <c r="FU465" s="41" t="str">
        <f t="shared" si="737"/>
        <v>-</v>
      </c>
      <c r="FV465" s="14"/>
      <c r="FW465" s="14"/>
      <c r="FX465" s="205"/>
      <c r="FY465" s="41">
        <v>43629</v>
      </c>
      <c r="FZ465" s="41" t="str">
        <f t="shared" si="698"/>
        <v>-</v>
      </c>
      <c r="GA465" s="14"/>
      <c r="GB465" s="14"/>
      <c r="GC465" s="41" t="str">
        <f t="shared" si="738"/>
        <v>-</v>
      </c>
      <c r="GD465" s="41" t="str">
        <f t="shared" si="739"/>
        <v>-</v>
      </c>
      <c r="GE465" s="14"/>
      <c r="GF465" s="14"/>
      <c r="GG465" s="205"/>
      <c r="GH465" s="41"/>
      <c r="GI465" s="41"/>
      <c r="GJ465" s="14"/>
      <c r="GK465" s="14"/>
      <c r="GL465" s="41" t="str">
        <f t="shared" si="740"/>
        <v>-</v>
      </c>
      <c r="GM465" s="41" t="str">
        <f t="shared" si="741"/>
        <v>-</v>
      </c>
      <c r="GN465" s="14"/>
      <c r="GO465" s="14"/>
      <c r="GP465" s="228"/>
      <c r="GQ465" s="295"/>
      <c r="GR465" s="295"/>
      <c r="GS465" s="295"/>
      <c r="GT465" s="295"/>
      <c r="GU465" s="295"/>
      <c r="GV465" s="295"/>
      <c r="GW465" s="295"/>
      <c r="GX465" s="295"/>
      <c r="GY465" s="295"/>
      <c r="GZ465" s="147"/>
      <c r="HA465" s="143">
        <f t="shared" ca="1" si="543"/>
        <v>1</v>
      </c>
      <c r="HB465" s="44">
        <f t="shared" si="544"/>
        <v>0</v>
      </c>
      <c r="HC465" s="44">
        <f t="shared" ca="1" si="545"/>
        <v>2.5125628140703518E-3</v>
      </c>
      <c r="HD465" s="44"/>
      <c r="HE465" s="44"/>
      <c r="HF465" s="44">
        <f t="shared" si="691"/>
        <v>0</v>
      </c>
      <c r="HG465" s="44">
        <f t="shared" ca="1" si="547"/>
        <v>7.575757575757576E-3</v>
      </c>
      <c r="HH465" s="261"/>
      <c r="HI465" s="14" t="str">
        <f t="shared" si="692"/>
        <v>не выпущено</v>
      </c>
      <c r="HJ465" s="41" t="str">
        <f t="shared" si="693"/>
        <v>-</v>
      </c>
      <c r="HK465" s="267" t="str">
        <f t="shared" si="694"/>
        <v>-</v>
      </c>
      <c r="HL465" s="268" t="str">
        <f t="shared" si="695"/>
        <v>-</v>
      </c>
      <c r="HM465" s="320">
        <v>1</v>
      </c>
      <c r="HN465"/>
      <c r="HO465" s="351" t="str">
        <f t="shared" si="391"/>
        <v>не выгружено A1</v>
      </c>
      <c r="HP465" s="351" t="str">
        <f t="shared" si="392"/>
        <v>не выгружено 00</v>
      </c>
      <c r="HQ465" s="351" t="str">
        <f t="shared" si="393"/>
        <v>не выгружено A1</v>
      </c>
      <c r="HR465" s="351" t="str">
        <f t="shared" si="394"/>
        <v>не выгружено A1</v>
      </c>
      <c r="HS465" s="351" t="b">
        <f t="shared" si="395"/>
        <v>0</v>
      </c>
      <c r="HT465" s="351" t="str">
        <f t="shared" si="396"/>
        <v>не выгружено A1</v>
      </c>
      <c r="HU465" s="351" t="str">
        <f t="shared" si="397"/>
        <v>не выгружено A1</v>
      </c>
      <c r="HV465" s="351" t="str">
        <f t="shared" si="398"/>
        <v>не выгружено A1</v>
      </c>
      <c r="HW465" s="351" t="str">
        <f t="shared" si="399"/>
        <v>не выгружено A1</v>
      </c>
      <c r="HX465" s="351" t="str">
        <f t="shared" si="400"/>
        <v>не выгружено A1</v>
      </c>
      <c r="HY465" s="364"/>
      <c r="HZ465" s="361" t="str">
        <f t="shared" si="401"/>
        <v>не выгружено</v>
      </c>
      <c r="IA465" s="361" t="str">
        <f t="shared" si="402"/>
        <v>A1</v>
      </c>
      <c r="IB465" s="361" t="str">
        <f t="shared" si="403"/>
        <v>не выгружено</v>
      </c>
      <c r="IC465" s="361" t="str">
        <f t="shared" si="404"/>
        <v>A1</v>
      </c>
      <c r="ID465" s="351" t="str">
        <f t="shared" si="405"/>
        <v>выгрузить A1</v>
      </c>
      <c r="IE465" s="351" t="s">
        <v>896</v>
      </c>
      <c r="IF465" s="356">
        <v>1</v>
      </c>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row>
    <row r="466" spans="1:287" s="1" customFormat="1" ht="28.5" customHeight="1">
      <c r="A466" s="15"/>
      <c r="B466" s="31" t="s">
        <v>164</v>
      </c>
      <c r="C466" s="31" t="s">
        <v>165</v>
      </c>
      <c r="D466" s="14"/>
      <c r="E466" s="14"/>
      <c r="F466" s="14"/>
      <c r="G466" s="14"/>
      <c r="H466" s="14" t="s">
        <v>723</v>
      </c>
      <c r="I466" s="14" t="s">
        <v>724</v>
      </c>
      <c r="J466" s="14"/>
      <c r="K466" s="14"/>
      <c r="L466" s="14"/>
      <c r="M466" s="14"/>
      <c r="N466" s="14"/>
      <c r="O466" s="14"/>
      <c r="P466" s="14"/>
      <c r="Q466" s="14"/>
      <c r="R466" s="14" t="s">
        <v>213</v>
      </c>
      <c r="S466" s="14" t="s">
        <v>402</v>
      </c>
      <c r="T466" s="14" t="s">
        <v>405</v>
      </c>
      <c r="U466" s="14" t="s">
        <v>166</v>
      </c>
      <c r="V466" s="14"/>
      <c r="W466" s="31"/>
      <c r="X466" s="31"/>
      <c r="Y466" s="31"/>
      <c r="Z466" s="31"/>
      <c r="AA466" s="31"/>
      <c r="AB466" s="31"/>
      <c r="AC466" s="31"/>
      <c r="AD466" s="14"/>
      <c r="AE466" s="31">
        <v>3</v>
      </c>
      <c r="AF466" s="31">
        <v>0</v>
      </c>
      <c r="AG466" s="31" t="s">
        <v>173</v>
      </c>
      <c r="AH466" s="31" t="s">
        <v>164</v>
      </c>
      <c r="AI466" s="31" t="s">
        <v>194</v>
      </c>
      <c r="AJ466" s="14"/>
      <c r="AK466" s="14"/>
      <c r="AL466" s="14" t="s">
        <v>131</v>
      </c>
      <c r="AM466" s="14"/>
      <c r="AN466" s="14" t="s">
        <v>185</v>
      </c>
      <c r="AO466" s="14" t="str">
        <f t="shared" si="699"/>
        <v>0055-CPC-GA1-4.3.0.00.CPC-ASK2.PM-0001</v>
      </c>
      <c r="AP466" s="14" t="str">
        <f t="shared" si="700"/>
        <v>0055-CPC-GA1-4.3.0.00.CPC-ASK2-PM-0001_A1_ER</v>
      </c>
      <c r="AQ466" s="21" t="s">
        <v>280</v>
      </c>
      <c r="AR466" s="21" t="s">
        <v>655</v>
      </c>
      <c r="AS466" s="21"/>
      <c r="AT466" s="21"/>
      <c r="AU466" s="21"/>
      <c r="AV466" s="21"/>
      <c r="AW466" s="21" t="s">
        <v>280</v>
      </c>
      <c r="AX466" s="21" t="s">
        <v>655</v>
      </c>
      <c r="AY466" s="14"/>
      <c r="AZ466" s="14" t="s">
        <v>798</v>
      </c>
      <c r="BA466" s="14" t="s">
        <v>600</v>
      </c>
      <c r="BB466" s="14" t="str">
        <f t="shared" si="454"/>
        <v>A1</v>
      </c>
      <c r="BC466" s="14" t="str">
        <f t="shared" ref="BC466" si="745">IF(OR(BB466="A1",BB466="B1",BB466="C1",BB466="D1",BB466="E1",BB466="F1",BB466="G1",BB466="H1"),"IFR",IF(OR(BB466="00",BB466="01",BB466="02",BB466="03",BB466="04",BB466="05"),"IFU","-"))</f>
        <v>IFR</v>
      </c>
      <c r="BD466" s="14" t="str">
        <f t="shared" si="702"/>
        <v>A1</v>
      </c>
      <c r="BE466" s="14"/>
      <c r="BF466" s="14"/>
      <c r="BG466" s="20"/>
      <c r="BH466" s="14"/>
      <c r="BI466" s="14"/>
      <c r="BJ466" s="336">
        <v>44088</v>
      </c>
      <c r="BK466" s="336">
        <f t="shared" ca="1" si="703"/>
        <v>43965</v>
      </c>
      <c r="BL466" s="41">
        <v>43965</v>
      </c>
      <c r="BM466" s="14" t="s">
        <v>792</v>
      </c>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336">
        <f t="shared" si="704"/>
        <v>44116</v>
      </c>
      <c r="CR466" s="336">
        <f t="shared" ca="1" si="705"/>
        <v>43993</v>
      </c>
      <c r="CS466" s="336">
        <v>44043</v>
      </c>
      <c r="CT466" s="325" t="s">
        <v>911</v>
      </c>
      <c r="CU466" s="143">
        <v>2</v>
      </c>
      <c r="CV466" s="41">
        <f t="shared" si="706"/>
        <v>44130</v>
      </c>
      <c r="CW466" s="41">
        <f t="shared" ca="1" si="707"/>
        <v>44007</v>
      </c>
      <c r="CX466" s="14"/>
      <c r="CY466" s="14"/>
      <c r="CZ466" s="41" t="str">
        <f t="shared" si="708"/>
        <v>-</v>
      </c>
      <c r="DA466" s="41" t="str">
        <f t="shared" si="709"/>
        <v>-</v>
      </c>
      <c r="DB466" s="14"/>
      <c r="DC466" s="14"/>
      <c r="DD466" s="143"/>
      <c r="DE466" s="41" t="str">
        <f t="shared" si="710"/>
        <v>-</v>
      </c>
      <c r="DF466" s="41" t="str">
        <f t="shared" si="711"/>
        <v>-</v>
      </c>
      <c r="DG466" s="14"/>
      <c r="DH466" s="14"/>
      <c r="DI466" s="41" t="str">
        <f t="shared" si="712"/>
        <v>-</v>
      </c>
      <c r="DJ466" s="41" t="str">
        <f t="shared" si="713"/>
        <v>-</v>
      </c>
      <c r="DK466" s="14"/>
      <c r="DL466" s="14"/>
      <c r="DM466" s="143"/>
      <c r="DN466" s="41" t="str">
        <f t="shared" si="714"/>
        <v>-</v>
      </c>
      <c r="DO466" s="41" t="str">
        <f t="shared" si="715"/>
        <v>-</v>
      </c>
      <c r="DP466" s="14"/>
      <c r="DQ466" s="14"/>
      <c r="DR466" s="41" t="str">
        <f t="shared" si="716"/>
        <v>-</v>
      </c>
      <c r="DS466" s="41" t="str">
        <f t="shared" si="717"/>
        <v>-</v>
      </c>
      <c r="DT466" s="14"/>
      <c r="DU466" s="14"/>
      <c r="DV466" s="143"/>
      <c r="DW466" s="41" t="str">
        <f t="shared" si="718"/>
        <v>-</v>
      </c>
      <c r="DX466" s="41" t="str">
        <f t="shared" si="719"/>
        <v>-</v>
      </c>
      <c r="DY466" s="14"/>
      <c r="DZ466" s="14"/>
      <c r="EA466" s="41" t="str">
        <f t="shared" si="720"/>
        <v>-</v>
      </c>
      <c r="EB466" s="41" t="str">
        <f t="shared" si="721"/>
        <v>-</v>
      </c>
      <c r="EC466" s="14"/>
      <c r="ED466" s="14"/>
      <c r="EE466" s="205"/>
      <c r="EF466" s="41" t="str">
        <f t="shared" si="722"/>
        <v>-</v>
      </c>
      <c r="EG466" s="41" t="str">
        <f t="shared" si="723"/>
        <v>-</v>
      </c>
      <c r="EH466" s="14"/>
      <c r="EI466" s="14"/>
      <c r="EJ466" s="41" t="str">
        <f t="shared" si="724"/>
        <v>-</v>
      </c>
      <c r="EK466" s="41" t="str">
        <f t="shared" si="725"/>
        <v>-</v>
      </c>
      <c r="EL466" s="14"/>
      <c r="EM466" s="14"/>
      <c r="EN466" s="205"/>
      <c r="EO466" s="41" t="str">
        <f t="shared" si="726"/>
        <v>-</v>
      </c>
      <c r="EP466" s="41" t="str">
        <f t="shared" si="727"/>
        <v>-</v>
      </c>
      <c r="EQ466" s="14"/>
      <c r="ER466" s="14"/>
      <c r="ES466" s="41" t="str">
        <f t="shared" si="728"/>
        <v>-</v>
      </c>
      <c r="ET466" s="41" t="str">
        <f t="shared" si="729"/>
        <v>-</v>
      </c>
      <c r="EU466" s="14"/>
      <c r="EV466" s="14"/>
      <c r="EW466" s="205"/>
      <c r="EX466" s="41" t="str">
        <f t="shared" si="730"/>
        <v>-</v>
      </c>
      <c r="EY466" s="41" t="str">
        <f t="shared" si="731"/>
        <v>-</v>
      </c>
      <c r="EZ466" s="14"/>
      <c r="FA466" s="14"/>
      <c r="FB466" s="41" t="str">
        <f t="shared" si="732"/>
        <v>-</v>
      </c>
      <c r="FC466" s="41" t="str">
        <f t="shared" si="733"/>
        <v>-</v>
      </c>
      <c r="FD466" s="14"/>
      <c r="FE466" s="14"/>
      <c r="FF466" s="295"/>
      <c r="FG466" s="41">
        <v>43577</v>
      </c>
      <c r="FH466" s="41">
        <f t="shared" ca="1" si="696"/>
        <v>44099</v>
      </c>
      <c r="FI466" s="14"/>
      <c r="FJ466" s="14"/>
      <c r="FK466" s="41" t="str">
        <f t="shared" si="734"/>
        <v>-</v>
      </c>
      <c r="FL466" s="41" t="str">
        <f t="shared" si="735"/>
        <v>-</v>
      </c>
      <c r="FM466" s="14"/>
      <c r="FN466" s="14"/>
      <c r="FO466" s="143"/>
      <c r="FP466" s="41">
        <v>43577</v>
      </c>
      <c r="FQ466" s="41" t="str">
        <f t="shared" si="697"/>
        <v>-</v>
      </c>
      <c r="FR466" s="14"/>
      <c r="FS466" s="14"/>
      <c r="FT466" s="41" t="str">
        <f t="shared" si="736"/>
        <v>-</v>
      </c>
      <c r="FU466" s="41" t="str">
        <f t="shared" si="737"/>
        <v>-</v>
      </c>
      <c r="FV466" s="14"/>
      <c r="FW466" s="14"/>
      <c r="FX466" s="205"/>
      <c r="FY466" s="41">
        <v>43577</v>
      </c>
      <c r="FZ466" s="41" t="str">
        <f t="shared" si="698"/>
        <v>-</v>
      </c>
      <c r="GA466" s="14"/>
      <c r="GB466" s="14"/>
      <c r="GC466" s="41" t="str">
        <f t="shared" si="738"/>
        <v>-</v>
      </c>
      <c r="GD466" s="41" t="str">
        <f t="shared" si="739"/>
        <v>-</v>
      </c>
      <c r="GE466" s="14"/>
      <c r="GF466" s="14"/>
      <c r="GG466" s="205"/>
      <c r="GH466" s="41"/>
      <c r="GI466" s="41"/>
      <c r="GJ466" s="14"/>
      <c r="GK466" s="14"/>
      <c r="GL466" s="41" t="str">
        <f t="shared" si="740"/>
        <v>-</v>
      </c>
      <c r="GM466" s="41" t="str">
        <f t="shared" si="741"/>
        <v>-</v>
      </c>
      <c r="GN466" s="14"/>
      <c r="GO466" s="14"/>
      <c r="GP466" s="228"/>
      <c r="GQ466" s="295"/>
      <c r="GR466" s="295"/>
      <c r="GS466" s="295"/>
      <c r="GT466" s="295"/>
      <c r="GU466" s="295"/>
      <c r="GV466" s="295"/>
      <c r="GW466" s="295"/>
      <c r="GX466" s="295"/>
      <c r="GY466" s="295"/>
      <c r="GZ466" s="147"/>
      <c r="HA466" s="143">
        <f t="shared" ca="1" si="543"/>
        <v>1</v>
      </c>
      <c r="HB466" s="44">
        <f t="shared" ca="1" si="544"/>
        <v>1.3819095477386936E-3</v>
      </c>
      <c r="HC466" s="44">
        <f t="shared" ca="1" si="545"/>
        <v>2.5125628140703518E-3</v>
      </c>
      <c r="HD466" s="44"/>
      <c r="HE466" s="44"/>
      <c r="HF466" s="44">
        <f t="shared" ca="1" si="691"/>
        <v>4.1666666666666675E-3</v>
      </c>
      <c r="HG466" s="44">
        <f t="shared" ca="1" si="547"/>
        <v>7.575757575757576E-3</v>
      </c>
      <c r="HH466" s="371" t="s">
        <v>912</v>
      </c>
      <c r="HI466" s="14" t="str">
        <f t="shared" si="692"/>
        <v>GA</v>
      </c>
      <c r="HJ466" s="41">
        <f t="shared" si="693"/>
        <v>43965</v>
      </c>
      <c r="HK466" s="267" t="str">
        <f t="shared" si="694"/>
        <v>A1</v>
      </c>
      <c r="HL466" s="268" t="str">
        <f t="shared" si="695"/>
        <v>0055-P2-GA1-CPC-TRM-00480</v>
      </c>
      <c r="HM466" s="320">
        <v>1</v>
      </c>
      <c r="HN466"/>
      <c r="HO466" s="351">
        <f t="shared" si="391"/>
        <v>2</v>
      </c>
      <c r="HP466" s="351" t="str">
        <f t="shared" si="392"/>
        <v>не выгружено 00</v>
      </c>
      <c r="HQ466" s="351" t="str">
        <f t="shared" si="393"/>
        <v>выгружено A1</v>
      </c>
      <c r="HR466" s="351">
        <f t="shared" si="394"/>
        <v>2</v>
      </c>
      <c r="HS466" s="351" t="str">
        <f t="shared" si="395"/>
        <v>Устранить замечания</v>
      </c>
      <c r="HT466" s="351" t="str">
        <f t="shared" si="396"/>
        <v>Устранить замечания</v>
      </c>
      <c r="HU466" s="351" t="str">
        <f t="shared" si="397"/>
        <v>0055-P2-CPC-GA1-TRM-00418</v>
      </c>
      <c r="HV466" s="351">
        <f t="shared" si="398"/>
        <v>43965</v>
      </c>
      <c r="HW466" s="351" t="str">
        <f t="shared" si="399"/>
        <v>0055-P2-CPC-GA1-TRM-00418</v>
      </c>
      <c r="HX466" s="351">
        <f t="shared" si="400"/>
        <v>44043</v>
      </c>
      <c r="HY466" s="364"/>
      <c r="HZ466" s="361" t="str">
        <f t="shared" si="401"/>
        <v>выгружено</v>
      </c>
      <c r="IA466" s="361" t="str">
        <f t="shared" si="402"/>
        <v>A1</v>
      </c>
      <c r="IB466" s="361">
        <f t="shared" si="403"/>
        <v>2</v>
      </c>
      <c r="IC466" s="361">
        <f t="shared" si="404"/>
        <v>2</v>
      </c>
      <c r="ID466" s="351" t="str">
        <f t="shared" si="405"/>
        <v>1</v>
      </c>
      <c r="IE466" s="351" t="s">
        <v>894</v>
      </c>
      <c r="IF466" s="356">
        <v>1</v>
      </c>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row>
    <row r="467" spans="1:287" s="1" customFormat="1" ht="28.5" customHeight="1">
      <c r="A467" s="15"/>
      <c r="B467" s="31" t="s">
        <v>164</v>
      </c>
      <c r="C467" s="31" t="s">
        <v>165</v>
      </c>
      <c r="D467" s="14"/>
      <c r="E467" s="14"/>
      <c r="F467" s="14"/>
      <c r="G467" s="14"/>
      <c r="H467" s="14" t="s">
        <v>723</v>
      </c>
      <c r="I467" s="14" t="s">
        <v>724</v>
      </c>
      <c r="J467" s="14"/>
      <c r="K467" s="14"/>
      <c r="L467" s="14"/>
      <c r="M467" s="14"/>
      <c r="N467" s="14"/>
      <c r="O467" s="14"/>
      <c r="P467" s="14"/>
      <c r="Q467" s="14"/>
      <c r="R467" s="14" t="s">
        <v>213</v>
      </c>
      <c r="S467" s="14" t="s">
        <v>402</v>
      </c>
      <c r="T467" s="14" t="s">
        <v>405</v>
      </c>
      <c r="U467" s="14" t="s">
        <v>166</v>
      </c>
      <c r="V467" s="14"/>
      <c r="W467" s="31"/>
      <c r="X467" s="31"/>
      <c r="Y467" s="31"/>
      <c r="Z467" s="31"/>
      <c r="AA467" s="31"/>
      <c r="AB467" s="31"/>
      <c r="AC467" s="31"/>
      <c r="AD467" s="14"/>
      <c r="AE467" s="31">
        <v>3</v>
      </c>
      <c r="AF467" s="31">
        <v>0</v>
      </c>
      <c r="AG467" s="31" t="s">
        <v>173</v>
      </c>
      <c r="AH467" s="31" t="s">
        <v>164</v>
      </c>
      <c r="AI467" s="31" t="s">
        <v>194</v>
      </c>
      <c r="AJ467" s="14"/>
      <c r="AK467" s="14"/>
      <c r="AL467" s="14" t="s">
        <v>131</v>
      </c>
      <c r="AM467" s="14"/>
      <c r="AN467" s="14" t="s">
        <v>187</v>
      </c>
      <c r="AO467" s="14" t="str">
        <f t="shared" si="699"/>
        <v>0055-CPC-GA1-4.3.0.00.CPC-ASK2.RU-0001</v>
      </c>
      <c r="AP467" s="14" t="str">
        <f t="shared" si="700"/>
        <v>0055-CPC-GA1-4.3.0.00.CPC-ASK2-RU-0001_-_ER</v>
      </c>
      <c r="AQ467" s="21" t="s">
        <v>281</v>
      </c>
      <c r="AR467" s="21" t="s">
        <v>656</v>
      </c>
      <c r="AS467" s="21"/>
      <c r="AT467" s="21"/>
      <c r="AU467" s="21"/>
      <c r="AV467" s="21"/>
      <c r="AW467" s="21" t="s">
        <v>281</v>
      </c>
      <c r="AX467" s="21" t="s">
        <v>656</v>
      </c>
      <c r="AY467" s="14"/>
      <c r="AZ467" s="14"/>
      <c r="BA467" s="14" t="s">
        <v>600</v>
      </c>
      <c r="BB467" s="14" t="str">
        <f t="shared" si="454"/>
        <v>-</v>
      </c>
      <c r="BC467" s="14" t="s">
        <v>239</v>
      </c>
      <c r="BD467" s="14" t="str">
        <f t="shared" si="702"/>
        <v>-</v>
      </c>
      <c r="BE467" s="14"/>
      <c r="BF467" s="14"/>
      <c r="BG467" s="20"/>
      <c r="BH467" s="14"/>
      <c r="BI467" s="14"/>
      <c r="BJ467" s="336">
        <v>44088</v>
      </c>
      <c r="BK467" s="336">
        <f t="shared" ca="1" si="703"/>
        <v>44113</v>
      </c>
      <c r="BL467" s="41"/>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336">
        <f t="shared" si="704"/>
        <v>44116</v>
      </c>
      <c r="CR467" s="336" t="str">
        <f t="shared" si="705"/>
        <v>-</v>
      </c>
      <c r="CS467" s="336"/>
      <c r="CT467" s="325"/>
      <c r="CU467" s="143"/>
      <c r="CV467" s="41">
        <f t="shared" si="706"/>
        <v>44130</v>
      </c>
      <c r="CW467" s="41" t="str">
        <f t="shared" si="707"/>
        <v>-</v>
      </c>
      <c r="CX467" s="14"/>
      <c r="CY467" s="14"/>
      <c r="CZ467" s="41" t="str">
        <f t="shared" si="708"/>
        <v>-</v>
      </c>
      <c r="DA467" s="41" t="str">
        <f t="shared" si="709"/>
        <v>-</v>
      </c>
      <c r="DB467" s="14"/>
      <c r="DC467" s="14"/>
      <c r="DD467" s="143"/>
      <c r="DE467" s="41" t="str">
        <f t="shared" si="710"/>
        <v>-</v>
      </c>
      <c r="DF467" s="41" t="str">
        <f t="shared" si="711"/>
        <v>-</v>
      </c>
      <c r="DG467" s="14"/>
      <c r="DH467" s="14"/>
      <c r="DI467" s="41" t="str">
        <f t="shared" si="712"/>
        <v>-</v>
      </c>
      <c r="DJ467" s="41" t="str">
        <f t="shared" si="713"/>
        <v>-</v>
      </c>
      <c r="DK467" s="14"/>
      <c r="DL467" s="14"/>
      <c r="DM467" s="143"/>
      <c r="DN467" s="41" t="str">
        <f t="shared" si="714"/>
        <v>-</v>
      </c>
      <c r="DO467" s="41" t="str">
        <f t="shared" si="715"/>
        <v>-</v>
      </c>
      <c r="DP467" s="14"/>
      <c r="DQ467" s="14"/>
      <c r="DR467" s="41" t="str">
        <f t="shared" si="716"/>
        <v>-</v>
      </c>
      <c r="DS467" s="41" t="str">
        <f t="shared" si="717"/>
        <v>-</v>
      </c>
      <c r="DT467" s="14"/>
      <c r="DU467" s="14"/>
      <c r="DV467" s="143"/>
      <c r="DW467" s="41" t="str">
        <f t="shared" si="718"/>
        <v>-</v>
      </c>
      <c r="DX467" s="41" t="str">
        <f t="shared" si="719"/>
        <v>-</v>
      </c>
      <c r="DY467" s="14"/>
      <c r="DZ467" s="14"/>
      <c r="EA467" s="41" t="str">
        <f t="shared" si="720"/>
        <v>-</v>
      </c>
      <c r="EB467" s="41" t="str">
        <f t="shared" si="721"/>
        <v>-</v>
      </c>
      <c r="EC467" s="14"/>
      <c r="ED467" s="14"/>
      <c r="EE467" s="205"/>
      <c r="EF467" s="41" t="str">
        <f t="shared" si="722"/>
        <v>-</v>
      </c>
      <c r="EG467" s="41" t="str">
        <f t="shared" si="723"/>
        <v>-</v>
      </c>
      <c r="EH467" s="14"/>
      <c r="EI467" s="14"/>
      <c r="EJ467" s="41" t="str">
        <f t="shared" si="724"/>
        <v>-</v>
      </c>
      <c r="EK467" s="41" t="str">
        <f t="shared" si="725"/>
        <v>-</v>
      </c>
      <c r="EL467" s="14"/>
      <c r="EM467" s="14"/>
      <c r="EN467" s="205"/>
      <c r="EO467" s="41" t="str">
        <f t="shared" si="726"/>
        <v>-</v>
      </c>
      <c r="EP467" s="41" t="str">
        <f t="shared" si="727"/>
        <v>-</v>
      </c>
      <c r="EQ467" s="14"/>
      <c r="ER467" s="14"/>
      <c r="ES467" s="41" t="str">
        <f t="shared" si="728"/>
        <v>-</v>
      </c>
      <c r="ET467" s="41" t="str">
        <f t="shared" si="729"/>
        <v>-</v>
      </c>
      <c r="EU467" s="14"/>
      <c r="EV467" s="14"/>
      <c r="EW467" s="205"/>
      <c r="EX467" s="41" t="str">
        <f t="shared" si="730"/>
        <v>-</v>
      </c>
      <c r="EY467" s="41" t="str">
        <f t="shared" si="731"/>
        <v>-</v>
      </c>
      <c r="EZ467" s="14"/>
      <c r="FA467" s="14"/>
      <c r="FB467" s="41" t="str">
        <f t="shared" si="732"/>
        <v>-</v>
      </c>
      <c r="FC467" s="41" t="str">
        <f t="shared" si="733"/>
        <v>-</v>
      </c>
      <c r="FD467" s="14"/>
      <c r="FE467" s="14"/>
      <c r="FF467" s="295"/>
      <c r="FG467" s="41">
        <v>43629</v>
      </c>
      <c r="FH467" s="41">
        <f t="shared" ca="1" si="696"/>
        <v>43629</v>
      </c>
      <c r="FI467" s="14"/>
      <c r="FJ467" s="14"/>
      <c r="FK467" s="41" t="str">
        <f t="shared" si="734"/>
        <v>-</v>
      </c>
      <c r="FL467" s="41" t="str">
        <f t="shared" si="735"/>
        <v>-</v>
      </c>
      <c r="FM467" s="14"/>
      <c r="FN467" s="14"/>
      <c r="FO467" s="143"/>
      <c r="FP467" s="41">
        <v>43629</v>
      </c>
      <c r="FQ467" s="41" t="str">
        <f t="shared" si="697"/>
        <v>-</v>
      </c>
      <c r="FR467" s="14"/>
      <c r="FS467" s="14"/>
      <c r="FT467" s="41" t="str">
        <f t="shared" si="736"/>
        <v>-</v>
      </c>
      <c r="FU467" s="41" t="str">
        <f t="shared" si="737"/>
        <v>-</v>
      </c>
      <c r="FV467" s="14"/>
      <c r="FW467" s="14"/>
      <c r="FX467" s="205"/>
      <c r="FY467" s="41">
        <v>43629</v>
      </c>
      <c r="FZ467" s="41" t="str">
        <f t="shared" si="698"/>
        <v>-</v>
      </c>
      <c r="GA467" s="14"/>
      <c r="GB467" s="14"/>
      <c r="GC467" s="41" t="str">
        <f t="shared" si="738"/>
        <v>-</v>
      </c>
      <c r="GD467" s="41" t="str">
        <f t="shared" si="739"/>
        <v>-</v>
      </c>
      <c r="GE467" s="14"/>
      <c r="GF467" s="14"/>
      <c r="GG467" s="205"/>
      <c r="GH467" s="41"/>
      <c r="GI467" s="41"/>
      <c r="GJ467" s="14"/>
      <c r="GK467" s="14"/>
      <c r="GL467" s="41" t="str">
        <f t="shared" si="740"/>
        <v>-</v>
      </c>
      <c r="GM467" s="41" t="str">
        <f t="shared" si="741"/>
        <v>-</v>
      </c>
      <c r="GN467" s="14"/>
      <c r="GO467" s="14"/>
      <c r="GP467" s="228"/>
      <c r="GQ467" s="295"/>
      <c r="GR467" s="295"/>
      <c r="GS467" s="295"/>
      <c r="GT467" s="295"/>
      <c r="GU467" s="295"/>
      <c r="GV467" s="295"/>
      <c r="GW467" s="295"/>
      <c r="GX467" s="295"/>
      <c r="GY467" s="295"/>
      <c r="GZ467" s="147"/>
      <c r="HA467" s="143">
        <f t="shared" ca="1" si="543"/>
        <v>1</v>
      </c>
      <c r="HB467" s="44">
        <f t="shared" si="544"/>
        <v>0</v>
      </c>
      <c r="HC467" s="44">
        <f t="shared" ca="1" si="545"/>
        <v>2.5125628140703518E-3</v>
      </c>
      <c r="HD467" s="44"/>
      <c r="HE467" s="44"/>
      <c r="HF467" s="44">
        <f t="shared" si="691"/>
        <v>0</v>
      </c>
      <c r="HG467" s="44">
        <f t="shared" ca="1" si="547"/>
        <v>7.575757575757576E-3</v>
      </c>
      <c r="HH467" s="261"/>
      <c r="HI467" s="14" t="str">
        <f t="shared" si="692"/>
        <v>не выпущено</v>
      </c>
      <c r="HJ467" s="41" t="str">
        <f t="shared" si="693"/>
        <v>-</v>
      </c>
      <c r="HK467" s="267" t="str">
        <f t="shared" si="694"/>
        <v>-</v>
      </c>
      <c r="HL467" s="268" t="str">
        <f t="shared" si="695"/>
        <v>-</v>
      </c>
      <c r="HM467" s="320">
        <v>1</v>
      </c>
      <c r="HN467"/>
      <c r="HO467" s="351" t="str">
        <f t="shared" si="391"/>
        <v>не выгружено A1</v>
      </c>
      <c r="HP467" s="351" t="str">
        <f t="shared" si="392"/>
        <v>не выгружено 00</v>
      </c>
      <c r="HQ467" s="351" t="str">
        <f t="shared" si="393"/>
        <v>не выгружено A1</v>
      </c>
      <c r="HR467" s="351" t="str">
        <f t="shared" si="394"/>
        <v>не выгружено A1</v>
      </c>
      <c r="HS467" s="351" t="b">
        <f t="shared" si="395"/>
        <v>0</v>
      </c>
      <c r="HT467" s="351" t="str">
        <f t="shared" si="396"/>
        <v>не выгружено A1</v>
      </c>
      <c r="HU467" s="351" t="str">
        <f t="shared" si="397"/>
        <v>не выгружено A1</v>
      </c>
      <c r="HV467" s="351" t="str">
        <f t="shared" si="398"/>
        <v>не выгружено A1</v>
      </c>
      <c r="HW467" s="351" t="str">
        <f t="shared" si="399"/>
        <v>не выгружено A1</v>
      </c>
      <c r="HX467" s="351" t="str">
        <f t="shared" si="400"/>
        <v>не выгружено A1</v>
      </c>
      <c r="HY467" s="364"/>
      <c r="HZ467" s="361" t="str">
        <f t="shared" si="401"/>
        <v>не выгружено</v>
      </c>
      <c r="IA467" s="361" t="str">
        <f t="shared" si="402"/>
        <v>A1</v>
      </c>
      <c r="IB467" s="361" t="str">
        <f t="shared" si="403"/>
        <v>не выгружено</v>
      </c>
      <c r="IC467" s="361" t="str">
        <f t="shared" si="404"/>
        <v>A1</v>
      </c>
      <c r="ID467" s="351" t="str">
        <f t="shared" si="405"/>
        <v>выгрузить A1</v>
      </c>
      <c r="IE467" s="351" t="s">
        <v>896</v>
      </c>
      <c r="IF467" s="356">
        <v>1</v>
      </c>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row>
    <row r="468" spans="1:287" s="1" customFormat="1" ht="34.5" customHeight="1">
      <c r="A468" s="15"/>
      <c r="B468" s="31" t="s">
        <v>164</v>
      </c>
      <c r="C468" s="31" t="s">
        <v>165</v>
      </c>
      <c r="D468" s="14"/>
      <c r="E468" s="14"/>
      <c r="F468" s="14"/>
      <c r="G468" s="14"/>
      <c r="H468" s="14" t="s">
        <v>723</v>
      </c>
      <c r="I468" s="14" t="s">
        <v>724</v>
      </c>
      <c r="J468" s="14"/>
      <c r="K468" s="14"/>
      <c r="L468" s="14"/>
      <c r="M468" s="14"/>
      <c r="N468" s="14"/>
      <c r="O468" s="14"/>
      <c r="P468" s="14"/>
      <c r="Q468" s="14"/>
      <c r="R468" s="14" t="s">
        <v>214</v>
      </c>
      <c r="S468" s="14" t="s">
        <v>403</v>
      </c>
      <c r="T468" s="14" t="s">
        <v>404</v>
      </c>
      <c r="U468" s="14" t="s">
        <v>166</v>
      </c>
      <c r="V468" s="14"/>
      <c r="W468" s="31"/>
      <c r="X468" s="31"/>
      <c r="Y468" s="31"/>
      <c r="Z468" s="31"/>
      <c r="AA468" s="31"/>
      <c r="AB468" s="31"/>
      <c r="AC468" s="31"/>
      <c r="AD468" s="14"/>
      <c r="AE468" s="31">
        <v>3</v>
      </c>
      <c r="AF468" s="31">
        <v>0</v>
      </c>
      <c r="AG468" s="31" t="s">
        <v>173</v>
      </c>
      <c r="AH468" s="31" t="s">
        <v>164</v>
      </c>
      <c r="AI468" s="31" t="s">
        <v>194</v>
      </c>
      <c r="AJ468" s="14"/>
      <c r="AK468" s="14"/>
      <c r="AL468" s="14" t="s">
        <v>132</v>
      </c>
      <c r="AM468" s="14"/>
      <c r="AN468" s="14" t="s">
        <v>185</v>
      </c>
      <c r="AO468" s="14" t="str">
        <f t="shared" si="699"/>
        <v>0055-CPC-GA1-4.3.0.00.CPC-ATH4.PM-0001</v>
      </c>
      <c r="AP468" s="14" t="str">
        <f t="shared" si="700"/>
        <v>0055-CPC-GA1-4.3.0.00.CPC-ATH4-PM-0001_00_ER</v>
      </c>
      <c r="AQ468" s="21" t="s">
        <v>282</v>
      </c>
      <c r="AR468" s="21" t="s">
        <v>292</v>
      </c>
      <c r="AS468" s="21"/>
      <c r="AT468" s="21"/>
      <c r="AU468" s="21"/>
      <c r="AV468" s="21"/>
      <c r="AW468" s="21" t="s">
        <v>282</v>
      </c>
      <c r="AX468" s="21" t="s">
        <v>292</v>
      </c>
      <c r="AY468" s="14"/>
      <c r="AZ468" s="14" t="s">
        <v>798</v>
      </c>
      <c r="BA468" s="14" t="s">
        <v>600</v>
      </c>
      <c r="BB468" s="14" t="str">
        <f t="shared" si="454"/>
        <v>00</v>
      </c>
      <c r="BC468" s="14" t="str">
        <f t="shared" ref="BC468:BC469" si="746">IF(OR(BB468="A1",BB468="B1",BB468="C1",BB468="D1",BB468="E1",BB468="F1",BB468="G1",BB468="H1"),"IFR",IF(OR(BB468="00",BB468="01",BB468="02",BB468="03",BB468="04",BB468="05"),"IFU","-"))</f>
        <v>IFU</v>
      </c>
      <c r="BD468" s="14" t="str">
        <f t="shared" si="702"/>
        <v>00</v>
      </c>
      <c r="BE468" s="14"/>
      <c r="BF468" s="14"/>
      <c r="BG468" s="20"/>
      <c r="BH468" s="14"/>
      <c r="BI468" s="14"/>
      <c r="BJ468" s="336">
        <v>44088</v>
      </c>
      <c r="BK468" s="336">
        <f t="shared" ca="1" si="703"/>
        <v>43875</v>
      </c>
      <c r="BL468" s="41">
        <v>43875</v>
      </c>
      <c r="BM468" s="14" t="s">
        <v>771</v>
      </c>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336">
        <f t="shared" si="704"/>
        <v>44116</v>
      </c>
      <c r="CR468" s="336">
        <f t="shared" ca="1" si="705"/>
        <v>43903</v>
      </c>
      <c r="CS468" s="336">
        <v>43986</v>
      </c>
      <c r="CT468" s="325" t="s">
        <v>901</v>
      </c>
      <c r="CU468" s="143">
        <v>1</v>
      </c>
      <c r="CV468" s="41">
        <f t="shared" si="706"/>
        <v>44130</v>
      </c>
      <c r="CW468" s="41">
        <f t="shared" ca="1" si="707"/>
        <v>43917</v>
      </c>
      <c r="CX468" s="14"/>
      <c r="CY468" s="14"/>
      <c r="CZ468" s="41" t="str">
        <f t="shared" si="708"/>
        <v>-</v>
      </c>
      <c r="DA468" s="41" t="str">
        <f t="shared" si="709"/>
        <v>-</v>
      </c>
      <c r="DB468" s="41"/>
      <c r="DC468" s="14"/>
      <c r="DD468" s="143"/>
      <c r="DE468" s="41" t="str">
        <f t="shared" si="710"/>
        <v>-</v>
      </c>
      <c r="DF468" s="41" t="str">
        <f t="shared" si="711"/>
        <v>-</v>
      </c>
      <c r="DG468" s="14"/>
      <c r="DH468" s="14"/>
      <c r="DI468" s="41" t="str">
        <f t="shared" si="712"/>
        <v>-</v>
      </c>
      <c r="DJ468" s="41" t="str">
        <f t="shared" si="713"/>
        <v>-</v>
      </c>
      <c r="DK468" s="14"/>
      <c r="DL468" s="14"/>
      <c r="DM468" s="143"/>
      <c r="DN468" s="41" t="str">
        <f t="shared" si="714"/>
        <v>-</v>
      </c>
      <c r="DO468" s="41" t="str">
        <f t="shared" si="715"/>
        <v>-</v>
      </c>
      <c r="DP468" s="14"/>
      <c r="DQ468" s="14"/>
      <c r="DR468" s="41" t="str">
        <f t="shared" si="716"/>
        <v>-</v>
      </c>
      <c r="DS468" s="41" t="str">
        <f t="shared" si="717"/>
        <v>-</v>
      </c>
      <c r="DT468" s="14"/>
      <c r="DU468" s="14"/>
      <c r="DV468" s="143"/>
      <c r="DW468" s="41" t="str">
        <f t="shared" si="718"/>
        <v>-</v>
      </c>
      <c r="DX468" s="41" t="str">
        <f t="shared" si="719"/>
        <v>-</v>
      </c>
      <c r="DY468" s="14"/>
      <c r="DZ468" s="14"/>
      <c r="EA468" s="41" t="str">
        <f t="shared" si="720"/>
        <v>-</v>
      </c>
      <c r="EB468" s="41" t="str">
        <f t="shared" si="721"/>
        <v>-</v>
      </c>
      <c r="EC468" s="14"/>
      <c r="ED468" s="14"/>
      <c r="EE468" s="205"/>
      <c r="EF468" s="41" t="str">
        <f t="shared" si="722"/>
        <v>-</v>
      </c>
      <c r="EG468" s="41" t="str">
        <f t="shared" si="723"/>
        <v>-</v>
      </c>
      <c r="EH468" s="14"/>
      <c r="EI468" s="14"/>
      <c r="EJ468" s="41" t="str">
        <f t="shared" si="724"/>
        <v>-</v>
      </c>
      <c r="EK468" s="41" t="str">
        <f t="shared" si="725"/>
        <v>-</v>
      </c>
      <c r="EL468" s="14"/>
      <c r="EM468" s="14"/>
      <c r="EN468" s="205"/>
      <c r="EO468" s="41" t="str">
        <f t="shared" si="726"/>
        <v>-</v>
      </c>
      <c r="EP468" s="41" t="str">
        <f t="shared" si="727"/>
        <v>-</v>
      </c>
      <c r="EQ468" s="14"/>
      <c r="ER468" s="14"/>
      <c r="ES468" s="41" t="str">
        <f t="shared" si="728"/>
        <v>-</v>
      </c>
      <c r="ET468" s="41" t="str">
        <f t="shared" si="729"/>
        <v>-</v>
      </c>
      <c r="EU468" s="14"/>
      <c r="EV468" s="14"/>
      <c r="EW468" s="205"/>
      <c r="EX468" s="41" t="str">
        <f t="shared" si="730"/>
        <v>-</v>
      </c>
      <c r="EY468" s="41" t="str">
        <f t="shared" si="731"/>
        <v>-</v>
      </c>
      <c r="EZ468" s="14"/>
      <c r="FA468" s="14"/>
      <c r="FB468" s="41" t="str">
        <f t="shared" si="732"/>
        <v>-</v>
      </c>
      <c r="FC468" s="41" t="str">
        <f t="shared" si="733"/>
        <v>-</v>
      </c>
      <c r="FD468" s="14"/>
      <c r="FE468" s="14"/>
      <c r="FF468" s="295"/>
      <c r="FG468" s="41">
        <v>43583</v>
      </c>
      <c r="FH468" s="41">
        <f t="shared" ca="1" si="696"/>
        <v>44042</v>
      </c>
      <c r="FI468" s="372">
        <v>44075</v>
      </c>
      <c r="FJ468" s="14" t="s">
        <v>922</v>
      </c>
      <c r="FK468" s="41">
        <f t="shared" si="734"/>
        <v>43595</v>
      </c>
      <c r="FL468" s="41">
        <f t="shared" ca="1" si="735"/>
        <v>44056</v>
      </c>
      <c r="FM468" s="14"/>
      <c r="FN468" s="14"/>
      <c r="FO468" s="143"/>
      <c r="FP468" s="41">
        <v>43583</v>
      </c>
      <c r="FQ468" s="41" t="str">
        <f t="shared" si="697"/>
        <v>-</v>
      </c>
      <c r="FR468" s="14"/>
      <c r="FS468" s="14"/>
      <c r="FT468" s="41" t="str">
        <f t="shared" si="736"/>
        <v>-</v>
      </c>
      <c r="FU468" s="41" t="str">
        <f t="shared" si="737"/>
        <v>-</v>
      </c>
      <c r="FV468" s="14"/>
      <c r="FW468" s="14"/>
      <c r="FX468" s="205"/>
      <c r="FY468" s="41">
        <v>43583</v>
      </c>
      <c r="FZ468" s="41" t="str">
        <f t="shared" si="698"/>
        <v>-</v>
      </c>
      <c r="GA468" s="14"/>
      <c r="GB468" s="14"/>
      <c r="GC468" s="41" t="str">
        <f t="shared" si="738"/>
        <v>-</v>
      </c>
      <c r="GD468" s="41" t="str">
        <f t="shared" si="739"/>
        <v>-</v>
      </c>
      <c r="GE468" s="14"/>
      <c r="GF468" s="14"/>
      <c r="GG468" s="205"/>
      <c r="GH468" s="41"/>
      <c r="GI468" s="41"/>
      <c r="GJ468" s="14"/>
      <c r="GK468" s="14"/>
      <c r="GL468" s="41" t="str">
        <f t="shared" si="740"/>
        <v>-</v>
      </c>
      <c r="GM468" s="41" t="str">
        <f t="shared" si="741"/>
        <v>-</v>
      </c>
      <c r="GN468" s="14"/>
      <c r="GO468" s="14"/>
      <c r="GP468" s="228"/>
      <c r="GQ468" s="295"/>
      <c r="GR468" s="295"/>
      <c r="GS468" s="295"/>
      <c r="GT468" s="295"/>
      <c r="GU468" s="295"/>
      <c r="GV468" s="295"/>
      <c r="GW468" s="295"/>
      <c r="GX468" s="295"/>
      <c r="GY468" s="295"/>
      <c r="GZ468" s="147"/>
      <c r="HA468" s="143">
        <f t="shared" ca="1" si="543"/>
        <v>1</v>
      </c>
      <c r="HB468" s="44">
        <f t="shared" ca="1" si="544"/>
        <v>2.5125628140703518E-3</v>
      </c>
      <c r="HC468" s="44">
        <f t="shared" ca="1" si="545"/>
        <v>2.5125628140703518E-3</v>
      </c>
      <c r="HD468" s="44"/>
      <c r="HE468" s="44"/>
      <c r="HF468" s="44">
        <f t="shared" ca="1" si="691"/>
        <v>7.575757575757576E-3</v>
      </c>
      <c r="HG468" s="44">
        <f t="shared" ca="1" si="547"/>
        <v>7.575757575757576E-3</v>
      </c>
      <c r="HH468" s="261"/>
      <c r="HI468" s="14" t="str">
        <f t="shared" si="692"/>
        <v>rev. 00</v>
      </c>
      <c r="HJ468" s="41">
        <f t="shared" si="693"/>
        <v>44075</v>
      </c>
      <c r="HK468" s="267" t="str">
        <f t="shared" si="694"/>
        <v>00</v>
      </c>
      <c r="HL468" s="268" t="str">
        <f t="shared" si="695"/>
        <v>0055-P2-CPC-GA1-TRM-00572</v>
      </c>
      <c r="HM468" s="320">
        <v>1</v>
      </c>
      <c r="HN468"/>
      <c r="HO468" s="351">
        <f t="shared" si="391"/>
        <v>1</v>
      </c>
      <c r="HP468" s="351" t="str">
        <f t="shared" si="392"/>
        <v>ожидание 00</v>
      </c>
      <c r="HQ468" s="351" t="str">
        <f t="shared" si="393"/>
        <v>выгружено 00</v>
      </c>
      <c r="HR468" s="351" t="str">
        <f t="shared" si="394"/>
        <v>ожидание 00</v>
      </c>
      <c r="HS468" s="351" t="b">
        <f t="shared" si="395"/>
        <v>0</v>
      </c>
      <c r="HT468" s="351" t="str">
        <f t="shared" si="396"/>
        <v>ожидание замечаний</v>
      </c>
      <c r="HU468" s="351" t="str">
        <f t="shared" si="397"/>
        <v>0055-P2-CPC-GA1-TRM-00371</v>
      </c>
      <c r="HV468" s="351">
        <f t="shared" si="398"/>
        <v>44075</v>
      </c>
      <c r="HW468" s="351" t="str">
        <f t="shared" si="399"/>
        <v>ожидание 00</v>
      </c>
      <c r="HX468" s="351" t="str">
        <f t="shared" si="400"/>
        <v>ожидание 00</v>
      </c>
      <c r="HY468" s="364"/>
      <c r="HZ468" s="361" t="str">
        <f t="shared" si="401"/>
        <v>выгружено</v>
      </c>
      <c r="IA468" s="361" t="str">
        <f t="shared" si="402"/>
        <v>00</v>
      </c>
      <c r="IB468" s="361" t="str">
        <f t="shared" si="403"/>
        <v>ожидание замечаний к ревизии</v>
      </c>
      <c r="IC468" s="361" t="str">
        <f t="shared" si="404"/>
        <v>00</v>
      </c>
      <c r="ID468" s="351" t="str">
        <f t="shared" si="405"/>
        <v>1</v>
      </c>
      <c r="IE468" s="351" t="s">
        <v>894</v>
      </c>
      <c r="IF468" s="356">
        <v>1</v>
      </c>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row>
    <row r="469" spans="1:287" s="1" customFormat="1" ht="34.5" customHeight="1">
      <c r="A469" s="15"/>
      <c r="B469" s="31" t="s">
        <v>164</v>
      </c>
      <c r="C469" s="31" t="s">
        <v>165</v>
      </c>
      <c r="D469" s="14"/>
      <c r="E469" s="14"/>
      <c r="F469" s="14"/>
      <c r="G469" s="14"/>
      <c r="H469" s="14" t="s">
        <v>723</v>
      </c>
      <c r="I469" s="14" t="s">
        <v>724</v>
      </c>
      <c r="J469" s="14"/>
      <c r="K469" s="14"/>
      <c r="L469" s="14"/>
      <c r="M469" s="14"/>
      <c r="N469" s="14"/>
      <c r="O469" s="14"/>
      <c r="P469" s="14"/>
      <c r="Q469" s="14"/>
      <c r="R469" s="14" t="s">
        <v>214</v>
      </c>
      <c r="S469" s="14" t="s">
        <v>403</v>
      </c>
      <c r="T469" s="14" t="s">
        <v>404</v>
      </c>
      <c r="U469" s="14" t="s">
        <v>166</v>
      </c>
      <c r="V469" s="14"/>
      <c r="W469" s="31"/>
      <c r="X469" s="31"/>
      <c r="Y469" s="31"/>
      <c r="Z469" s="31"/>
      <c r="AA469" s="31"/>
      <c r="AB469" s="31"/>
      <c r="AC469" s="31"/>
      <c r="AD469" s="14"/>
      <c r="AE469" s="31">
        <v>3</v>
      </c>
      <c r="AF469" s="31">
        <v>0</v>
      </c>
      <c r="AG469" s="31" t="s">
        <v>173</v>
      </c>
      <c r="AH469" s="31" t="s">
        <v>164</v>
      </c>
      <c r="AI469" s="31" t="s">
        <v>194</v>
      </c>
      <c r="AJ469" s="14"/>
      <c r="AK469" s="14"/>
      <c r="AL469" s="14" t="s">
        <v>132</v>
      </c>
      <c r="AM469" s="14"/>
      <c r="AN469" s="14" t="s">
        <v>187</v>
      </c>
      <c r="AO469" s="14" t="str">
        <f t="shared" si="699"/>
        <v>0055-CPC-GA1-4.3.0.00.CPC-ATH4.RU-0001</v>
      </c>
      <c r="AP469" s="14" t="str">
        <f t="shared" si="700"/>
        <v>0055-CPC-GA1-4.3.0.00.CPC-ATH4-RU-0001_00_ER</v>
      </c>
      <c r="AQ469" s="21" t="s">
        <v>283</v>
      </c>
      <c r="AR469" s="21" t="s">
        <v>293</v>
      </c>
      <c r="AS469" s="21"/>
      <c r="AT469" s="21"/>
      <c r="AU469" s="21"/>
      <c r="AV469" s="21"/>
      <c r="AW469" s="21" t="s">
        <v>283</v>
      </c>
      <c r="AX469" s="21" t="s">
        <v>293</v>
      </c>
      <c r="AY469" s="14"/>
      <c r="AZ469" s="14" t="s">
        <v>798</v>
      </c>
      <c r="BA469" s="14" t="s">
        <v>600</v>
      </c>
      <c r="BB469" s="14" t="str">
        <f t="shared" si="454"/>
        <v>00</v>
      </c>
      <c r="BC469" s="14" t="str">
        <f t="shared" si="746"/>
        <v>IFU</v>
      </c>
      <c r="BD469" s="14" t="str">
        <f t="shared" si="702"/>
        <v>00</v>
      </c>
      <c r="BE469" s="14"/>
      <c r="BF469" s="14"/>
      <c r="BG469" s="20"/>
      <c r="BH469" s="14"/>
      <c r="BI469" s="14"/>
      <c r="BJ469" s="336">
        <v>44088</v>
      </c>
      <c r="BK469" s="336">
        <f t="shared" ca="1" si="703"/>
        <v>43907</v>
      </c>
      <c r="BL469" s="41">
        <v>43907</v>
      </c>
      <c r="BM469" s="14" t="s">
        <v>779</v>
      </c>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336">
        <f t="shared" si="704"/>
        <v>44116</v>
      </c>
      <c r="CR469" s="336">
        <f t="shared" ca="1" si="705"/>
        <v>43935</v>
      </c>
      <c r="CS469" s="336"/>
      <c r="CT469" s="14" t="s">
        <v>875</v>
      </c>
      <c r="CU469" s="143"/>
      <c r="CV469" s="41">
        <f t="shared" si="706"/>
        <v>44130</v>
      </c>
      <c r="CW469" s="41">
        <f t="shared" ca="1" si="707"/>
        <v>43949</v>
      </c>
      <c r="CX469" s="14"/>
      <c r="CY469" s="14"/>
      <c r="CZ469" s="41" t="str">
        <f t="shared" si="708"/>
        <v>-</v>
      </c>
      <c r="DA469" s="41" t="str">
        <f t="shared" si="709"/>
        <v>-</v>
      </c>
      <c r="DB469" s="14"/>
      <c r="DC469" s="14"/>
      <c r="DD469" s="143"/>
      <c r="DE469" s="41" t="str">
        <f t="shared" si="710"/>
        <v>-</v>
      </c>
      <c r="DF469" s="41" t="str">
        <f t="shared" si="711"/>
        <v>-</v>
      </c>
      <c r="DG469" s="14"/>
      <c r="DH469" s="14"/>
      <c r="DI469" s="41" t="str">
        <f t="shared" si="712"/>
        <v>-</v>
      </c>
      <c r="DJ469" s="41" t="str">
        <f t="shared" si="713"/>
        <v>-</v>
      </c>
      <c r="DK469" s="14"/>
      <c r="DL469" s="14"/>
      <c r="DM469" s="143"/>
      <c r="DN469" s="41" t="str">
        <f t="shared" si="714"/>
        <v>-</v>
      </c>
      <c r="DO469" s="41" t="str">
        <f t="shared" si="715"/>
        <v>-</v>
      </c>
      <c r="DP469" s="14"/>
      <c r="DQ469" s="14"/>
      <c r="DR469" s="41" t="str">
        <f t="shared" si="716"/>
        <v>-</v>
      </c>
      <c r="DS469" s="41" t="str">
        <f t="shared" si="717"/>
        <v>-</v>
      </c>
      <c r="DT469" s="14"/>
      <c r="DU469" s="14"/>
      <c r="DV469" s="143"/>
      <c r="DW469" s="41" t="str">
        <f t="shared" si="718"/>
        <v>-</v>
      </c>
      <c r="DX469" s="41" t="str">
        <f t="shared" si="719"/>
        <v>-</v>
      </c>
      <c r="DY469" s="14"/>
      <c r="DZ469" s="14"/>
      <c r="EA469" s="41" t="str">
        <f t="shared" si="720"/>
        <v>-</v>
      </c>
      <c r="EB469" s="41" t="str">
        <f t="shared" si="721"/>
        <v>-</v>
      </c>
      <c r="EC469" s="14"/>
      <c r="ED469" s="14"/>
      <c r="EE469" s="205"/>
      <c r="EF469" s="41" t="str">
        <f t="shared" si="722"/>
        <v>-</v>
      </c>
      <c r="EG469" s="41" t="str">
        <f t="shared" si="723"/>
        <v>-</v>
      </c>
      <c r="EH469" s="14"/>
      <c r="EI469" s="14"/>
      <c r="EJ469" s="41" t="str">
        <f t="shared" si="724"/>
        <v>-</v>
      </c>
      <c r="EK469" s="41" t="str">
        <f t="shared" si="725"/>
        <v>-</v>
      </c>
      <c r="EL469" s="14"/>
      <c r="EM469" s="14"/>
      <c r="EN469" s="205"/>
      <c r="EO469" s="41" t="str">
        <f t="shared" si="726"/>
        <v>-</v>
      </c>
      <c r="EP469" s="41" t="str">
        <f t="shared" si="727"/>
        <v>-</v>
      </c>
      <c r="EQ469" s="14"/>
      <c r="ER469" s="14"/>
      <c r="ES469" s="41" t="str">
        <f t="shared" si="728"/>
        <v>-</v>
      </c>
      <c r="ET469" s="41" t="str">
        <f t="shared" si="729"/>
        <v>-</v>
      </c>
      <c r="EU469" s="14"/>
      <c r="EV469" s="14"/>
      <c r="EW469" s="205"/>
      <c r="EX469" s="41" t="str">
        <f t="shared" si="730"/>
        <v>-</v>
      </c>
      <c r="EY469" s="41" t="str">
        <f t="shared" si="731"/>
        <v>-</v>
      </c>
      <c r="EZ469" s="14"/>
      <c r="FA469" s="14"/>
      <c r="FB469" s="41" t="str">
        <f t="shared" si="732"/>
        <v>-</v>
      </c>
      <c r="FC469" s="41" t="str">
        <f t="shared" si="733"/>
        <v>-</v>
      </c>
      <c r="FD469" s="14"/>
      <c r="FE469" s="14"/>
      <c r="FF469" s="295"/>
      <c r="FG469" s="41">
        <v>43644</v>
      </c>
      <c r="FH469" s="41">
        <f t="shared" ca="1" si="696"/>
        <v>55</v>
      </c>
      <c r="FI469" s="14"/>
      <c r="FJ469" s="14" t="s">
        <v>875</v>
      </c>
      <c r="FK469" s="41">
        <f t="shared" si="734"/>
        <v>43658</v>
      </c>
      <c r="FL469" s="41">
        <f t="shared" ca="1" si="735"/>
        <v>69</v>
      </c>
      <c r="FM469" s="41">
        <v>43987</v>
      </c>
      <c r="FN469" s="325" t="s">
        <v>874</v>
      </c>
      <c r="FO469" s="143">
        <v>1</v>
      </c>
      <c r="FP469" s="41">
        <v>43644</v>
      </c>
      <c r="FQ469" s="41" t="str">
        <f t="shared" si="697"/>
        <v>-</v>
      </c>
      <c r="FR469" s="14"/>
      <c r="FS469" s="14"/>
      <c r="FT469" s="41" t="str">
        <f t="shared" si="736"/>
        <v>-</v>
      </c>
      <c r="FU469" s="41" t="str">
        <f t="shared" si="737"/>
        <v>-</v>
      </c>
      <c r="FV469" s="14"/>
      <c r="FW469" s="14"/>
      <c r="FX469" s="205"/>
      <c r="FY469" s="41">
        <v>43644</v>
      </c>
      <c r="FZ469" s="41" t="str">
        <f t="shared" si="698"/>
        <v>-</v>
      </c>
      <c r="GA469" s="14"/>
      <c r="GB469" s="14"/>
      <c r="GC469" s="41" t="str">
        <f t="shared" si="738"/>
        <v>-</v>
      </c>
      <c r="GD469" s="41" t="str">
        <f t="shared" si="739"/>
        <v>-</v>
      </c>
      <c r="GE469" s="14"/>
      <c r="GF469" s="14"/>
      <c r="GG469" s="205"/>
      <c r="GH469" s="41"/>
      <c r="GI469" s="41"/>
      <c r="GJ469" s="14"/>
      <c r="GK469" s="14"/>
      <c r="GL469" s="41" t="str">
        <f t="shared" si="740"/>
        <v>-</v>
      </c>
      <c r="GM469" s="41" t="str">
        <f t="shared" si="741"/>
        <v>-</v>
      </c>
      <c r="GN469" s="14"/>
      <c r="GO469" s="14"/>
      <c r="GP469" s="228"/>
      <c r="GQ469" s="295"/>
      <c r="GR469" s="295"/>
      <c r="GS469" s="295"/>
      <c r="GT469" s="295"/>
      <c r="GU469" s="295"/>
      <c r="GV469" s="295"/>
      <c r="GW469" s="295"/>
      <c r="GX469" s="295"/>
      <c r="GY469" s="295"/>
      <c r="GZ469" s="147"/>
      <c r="HA469" s="143">
        <f t="shared" ca="1" si="543"/>
        <v>1</v>
      </c>
      <c r="HB469" s="44">
        <f t="shared" ca="1" si="544"/>
        <v>2.5125628140703518E-3</v>
      </c>
      <c r="HC469" s="44">
        <f t="shared" ca="1" si="545"/>
        <v>2.5125628140703518E-3</v>
      </c>
      <c r="HD469" s="44"/>
      <c r="HE469" s="44"/>
      <c r="HF469" s="44">
        <f t="shared" ca="1" si="691"/>
        <v>7.575757575757576E-3</v>
      </c>
      <c r="HG469" s="44">
        <f t="shared" ca="1" si="547"/>
        <v>7.575757575757576E-3</v>
      </c>
      <c r="HH469" s="261"/>
      <c r="HI469" s="14" t="str">
        <f t="shared" si="692"/>
        <v>rev. 00</v>
      </c>
      <c r="HJ469" s="41">
        <f t="shared" si="693"/>
        <v>0</v>
      </c>
      <c r="HK469" s="267" t="str">
        <f t="shared" si="694"/>
        <v>00</v>
      </c>
      <c r="HL469" s="268" t="str">
        <f t="shared" si="695"/>
        <v>где номер ?</v>
      </c>
      <c r="HM469" s="320">
        <v>1</v>
      </c>
      <c r="HN469"/>
      <c r="HO469" s="351">
        <f t="shared" ref="HO469:HO532" si="747">IF(AO469="","---/---",(IF(AZ469="аннулирован / VOID","аннулирован / VOID",(IF(FA469&gt;0,(IF(FE469&gt;0,FF469,"ожидание H1")),(IF(ER469&gt;0,(IF(EV469&gt;0,EW469,"ожидание G1")),(IF(EI469&gt;0,(IF(EM469&gt;0,EN469,"ожидание F1")),(IF(DZ469&gt;0,(IF(ED469&gt;0,EE469,"ожидание E1")),(IF(DQ469&gt;0,(IF(DU469&gt;0,DV469,"ожидание D1")),(IF(DH469&gt;0,(IF(DL469&gt;0,DM469,"ожидание C1")),(IF(CY469&gt;0,(IF(DC469&gt;0,DD469,"ожидание B1")),(IF(BM469&gt;0,(IF(CT469&gt;0,CU469,"ожидание A1")),"не выгружено A1")))))))))))))))))))</f>
        <v>0</v>
      </c>
      <c r="HP469" s="351">
        <f t="shared" ref="HP469:HP532" si="748">IF(AO469="","---/---",(IF(AZ469="аннулирован / VOID","аннулирован / VOID",(IF(GT469&gt;0,(IF(GX469&gt;0,GY469,"ожидание 04")),(IF(GK469&gt;0,(IF(GO469&gt;0,GP469,"ожидание 03")),(IF(GB469&gt;0,(IF(GF469&gt;0,GG469,"ожидание 02")),(IF(FS469&gt;0,(IF(FW469&gt;0,FX469,"ожидание 01")),(IF(FJ469&gt;0,(IF(FN469&gt;0,FO469,"ожидание 00")),"не выгружено 00")))))))))))))</f>
        <v>1</v>
      </c>
      <c r="HQ469" s="351" t="str">
        <f t="shared" ref="HQ469:HQ532" si="749">IF(AO469="","---/---",(IF(AZ469="аннулирован / VOID","аннулирован / VOID",(IF(GT469&gt;0,("выгружено 04"),(IF(GK469&gt;0,("выгружено 03"),(IF(GB469&gt;0,("выгружено 02"),(IF(FS469&gt;0,("выгружено 01"),(IF(FJ469&gt;0,("выгружено 00"),((IF(FA469&gt;0,("выгружено H1"),(IF(ER469&gt;0,("выгружено G1"),(IF(EI469&gt;0,("выгружено F1"),(IF(DZ469&gt;0,("выгружено E1"),(IF(DQ469&gt;0,("выгружено D1"),(IF(DH469&gt;0,("выгружено C1"),(IF(CY469&gt;0,("выгружено B1"),(IF(BM469&gt;0,("выгружено A1"),"не выгружено A1"))))))))))))))))))))))))))))))</f>
        <v>выгружено 00</v>
      </c>
      <c r="HR469" s="351">
        <f t="shared" ref="HR469:HR532" si="750">IF(AO469="","---/---",(IF(AZ469="аннулирован / VOID","аннулирован / VOID",(IF(GT469&gt;0,(IF(GX469&gt;0,GY469,"ожидание 04")),(IF(GK469&gt;0,(IF(GO469&gt;0,GP469,"ожидание 03")),(IF(GB469&gt;0,(IF(GF469&gt;0,GG469,"ожидание 02")),(IF(FS469&gt;0,(IF(FW469&gt;0,FX469,"ожидание 01")),(IF(FJ469&gt;0,(IF(FN469&gt;0,FO469,"ожидание 00")),((IF(FA469&gt;0,(IF(FE469&gt;0,FF469,"ожидание H1")),(IF(ER469&gt;0,(IF(EV469&gt;0,EW469,"ожидание G1")),(IF(EI469&gt;0,(IF(EM469&gt;0,EN469,"ожидание F1")),(IF(DZ469&gt;0,(IF(ED469&gt;0,EE469,"ожидание E1")),(IF(DQ469&gt;0,(IF(DU469&gt;0,DV469,"ожидание D1")),(IF(DH469&gt;0,(IF(DL469&gt;0,DM469,"ожидание C1")),(IF(CY469&gt;0,(IF(DC469&gt;0,DD469,"ожидание B1")),(IF(BM469&gt;0,(IF(CT469&gt;0,CU469,"ожидание A1")),"не выгружено A1"))))))))))))))))))))))))))))))</f>
        <v>1</v>
      </c>
      <c r="HS469" s="351" t="str">
        <f t="shared" ref="HS469:HS532" si="751">IF((AND((OR((HQ469="выгружено 04"),(HQ469="выгружено 03"),(HQ469="выгружено 02"),(HQ469="выгружено 01"),(HQ469="выгружено 00"))),(OR(HR469=1,HR469=5)))),"Согласовано",IF((AND((OR((HQ469="выгружено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A1"))),(OR(HR469=2,HR469=3)))),"Устранить замечания"))</f>
        <v>Согласовано</v>
      </c>
      <c r="HT469" s="351" t="str">
        <f t="shared" ref="HT469:HT532" si="752">IF(AO469="","---/---",(IF(AZ469="аннулирован / VOID","аннулирован / VOID",(IF((AND((OR((HQ469="выгружено 04"),(HQ469="выгружено 03"),(HQ469="выгружено 02"),(HQ469="выгружено 01"),(HQ469="выгружено 00"))),(OR(HR469=1,HR469=5)))),"Согласовано",IF((AND((OR((HQ469="выгружено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A1"))),(OR(HR469=2,HR469=3)))),"Устранить замечания",IF((OR((HR469="ожидание 04"),(HR469="ожидание 03"),(HR469="ожидание 02"),(HR469="ожидание 01"),(HR469="ожидание 00"),(HR469="ожидание H1"),(HR469="ожидание G1"),(HR469="ожидание F1"),(HR469="ожидание E1"),(HR469="ожидание D1"),(HR469="ожидание C1"),(HR469="ожидание B1"),(HR469="ожидание A1"))),"ожидание замечаний",IF((AND((OR((HQ469="выгружено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A1"))),(OR(HR469=1,HR469=5)))),"Выпустить в 00",(IF(HQ469="не выгружено A1","не выгружено A1"))))))))))</f>
        <v>Согласовано</v>
      </c>
      <c r="HU469" s="351" t="str">
        <f t="shared" ref="HU469:HU532" si="753">IF(AO469="","---/---",(IF(AZ469="аннулирован / VOID","аннулирован / VOID",(IF(GX469&gt;0,GX469,(IF(GO469&gt;0,GO469,(IF(GF469&gt;0,GF469,(IF(FW469&gt;0,FW469,(IF(FN469&gt;0,FN469,(IF(FE469&gt;0,FE469,((IF(EV469&gt;0,EV469,(IF(EM469&gt;0,EM469,(IF(ED469&gt;0,ED469,(IF(DU469&gt;0,DU469,(IF(DL469&gt;0,DL469,(IF(DC469&gt;0,DC469,(IF(CT469&gt;0,CT469,(IF(BM469&gt;0,BM469,"не выгружено A1"))))))))))))))))))))))))))))))))</f>
        <v>0055-P2-CPC-GA1-TRM-00376</v>
      </c>
      <c r="HV469" s="351">
        <f t="shared" ref="HV469:HV532" si="754">IF(AO469="","---/---",(IF(AZ469="аннулирован / VOID","аннулирован / VOID",(IF(GT469&gt;0,GS469,(IF(GK469&gt;0,GJ469,(IF(GB469&gt;0,GA469,(IF(FS469&gt;0,FR469,(IF(FJ469&gt;0,FI469,(IF(FA469&gt;0,EZ469,((IF(ER469&gt;0,EQ469,(IF(EI469&gt;0,EH469,(IF(DZ469&gt;0,DY469,(IF(DQ469&gt;0,DP469,(IF(DH469&gt;0,DG469,(IF(CY469&gt;0,CX469,(IF(BM469&gt;0,BL469,"не выгружено A1"))))))))))))))))))))))))))))))</f>
        <v>0</v>
      </c>
      <c r="HW469" s="351" t="str">
        <f t="shared" ref="HW469:HW532" si="755">IF(AO469="","---/---",(IF(AZ469="аннулирован / VOID","аннулирован / VOID",(IF(GS469&gt;0,(IF(GX469&gt;0,GX469,"ожидание 04")),(IF(GK469&gt;0,(IF(GO469&gt;0,GO469,"ожидание 03")),(IF(GB469&gt;0,(IF(GF469&gt;0,GF469,"ожидание 02")),(IF(FS469&gt;0,(IF(FW469&gt;0,FW469,"ожидание 01")),(IF(FJ469&gt;0,(IF(FN469&gt;0,FN469,"ожидание 00")),((IF(FA469&gt;0,(IF(FE469&gt;0,FE469,"ожидание H1")),(IF(ER469&gt;0,(IF(EV469&gt;0,EV469,"ожидание G1")),(IF(EI469&gt;0,(IF(EM469&gt;0,EM469,"ожидание F1")),(IF(DZ469&gt;0,(IF(ED469&gt;0,ED469,"ожидание E1")),(IF(DQ469&gt;0,(IF(DU469&gt;0,DU469,"ожидание D1")),(IF(DH469&gt;0,(IF(DL469&gt;0,DL469,"ожидание C1")),(IF(CY469&gt;0,(IF(DC469&gt;0,DC469,"ожидание B1")),(IF(BM469&gt;0,(IF(CT469&gt;0,CT469,"ожидание A1")),"не выгружено A1"))))))))))))))))))))))))))))))</f>
        <v>0055-P2-CPC-GA1-TRM-00376</v>
      </c>
      <c r="HX469" s="351">
        <f t="shared" ref="HX469:HX532" si="756">IF(AO469="","---/---",(IF(AZ469="аннулирован / VOID","аннулирован / VOID",(IF(GT469&gt;0,(IF(GX469&gt;0,GW469,"ожидание 04")),(IF(GK469&gt;0,(IF(GO469&gt;0,GN469,"ожидание 03")),(IF(GB469&gt;0,(IF(GF469&gt;0,GE469,"ожидание 02")),(IF(FS469&gt;0,(IF(FW469&gt;0,FV469,"ожидание 01")),(IF(FJ469&gt;0,(IF(FN469&gt;0,FM469,"ожидание 00")),((IF(FA469&gt;0,(IF(FE469&gt;0,FD469,"ожидание H1")),(IF(ER469&gt;0,(IF(EV469&gt;0,EU469,"ожидание G1")),(IF(EI469&gt;0,(IF(EM469&gt;0,EL469,"ожидание F1")),(IF(DZ469&gt;0,(IF(ED469&gt;0,EC469,"ожидание E1")),(IF(DQ469&gt;0,(IF(DU469&gt;0,DT469,"ожидание D1")),(IF(DH469&gt;0,(IF(DL469&gt;0,DK469,"ожидание C1")),(IF(CY469&gt;0,(IF(DC469&gt;0,DB469,"ожидание B1")),(IF(BM469&gt;0,(IF(CT469&gt;0,CS469,"ожидание A1")),"не выгружено A1"))))))))))))))))))))))))))))))</f>
        <v>43987</v>
      </c>
      <c r="HY469" s="364"/>
      <c r="HZ469" s="361" t="str">
        <f t="shared" ref="HZ469:HZ532" si="757">IF(AO469="","---/---",(IF(AZ469="аннулирован / VOID","аннулирован / VOID",(IF(GS469&gt;0,("выгружено"),(IF(GK469&gt;0,("выгружено"),(IF(GB469&gt;0,("выгружено"),(IF(FS469&gt;0,("выгружено"),(IF(FJ469&gt;0,("выгружено"),((IF(FA469&gt;0,("выгружено"),(IF(ER469&gt;0,("выгружено"),(IF(EI469&gt;0,("выгружено"),(IF(DZ469&gt;0,("выгружено"),(IF(DQ469&gt;0,("выгружено"),(IF(DH469&gt;0,("выгружено"),(IF(CY469&gt;0,("выгружено"),(IF(BM469&gt;0,("выгружено"),"не выгружено"))))))))))))))))))))))))))))))</f>
        <v>выгружено</v>
      </c>
      <c r="IA469" s="361" t="str">
        <f t="shared" ref="IA469:IA532" si="758">IF(AO469="","---/---",(IF(AZ469="аннулирован / VOID","аннулирован / VOID",(IF(GS469&gt;0,("04"),(IF(GK469&gt;0,("03"),(IF(GB469&gt;0,("02"),(IF(FS469&gt;0,("01"),(IF(FJ469&gt;0,("00"),((IF(FA469&gt;0,("H1"),(IF(ER469&gt;0,("G1"),(IF(EI469&gt;0,("F1"),(IF(DZ469&gt;0,("E1"),(IF(DQ469&gt;0,("D1"),(IF(DH469&gt;0,("C1"),(IF(CY469&gt;0,("B1"),(IF(BM469&gt;0,("A1"),"A1"))))))))))))))))))))))))))))))</f>
        <v>00</v>
      </c>
      <c r="IB469" s="361">
        <f t="shared" ref="IB469:IB532" si="759">IF(AO469="","---/---",(IF(AZ469="аннулирован / VOID","аннулирован / VOID",(IF(GT469&gt;0,(IF(GX469&gt;0,GY469,"ожидание замечаний к ревизии")),(IF(GK469&gt;0,(IF(GO469&gt;0,GP469,"ожидание замечаний к ревизии")),(IF(GB469&gt;0,(IF(GF469&gt;0,GG469,"ожидание замечаний к ревизии")),(IF(FS469&gt;0,(IF(FW469&gt;0,FX469,"ожидание замечаний к ревизии")),(IF(FJ469&gt;0,(IF(FN469&gt;0,FO469,"ожидание замечаний к ревизии")),((IF(FA469&gt;0,(IF(FE469&gt;0,FF469,"ожидание замечаний к ревизии")),(IF(ER469&gt;0,(IF(EV469&gt;0,EW469,"ожидание замечаний к ревизии")),(IF(EI469&gt;0,(IF(EM469&gt;0,EN469,"ожидание замечаний к ревизии")),(IF(DZ469&gt;0,(IF(ED469&gt;0,EE469,"ожидание замечаний к ревизии")),(IF(DQ469&gt;0,(IF(DU469&gt;0,DV469,"ожидание замечаний к ревизии")),(IF(DH469&gt;0,(IF(DL469&gt;0,DM469,"ожидание замечаний к ревизии")),(IF(CY469&gt;0,(IF(DC469&gt;0,DD469,"ожидание замечаний к ревизии")),(IF(BM469&gt;0,(IF(CT469&gt;0,CU469,"ожидание замечаний к ревизии")),"не выгружено"))))))))))))))))))))))))))))))</f>
        <v>1</v>
      </c>
      <c r="IC469" s="361">
        <f t="shared" ref="IC469:IC532" si="760">IF(AO469="","---/---",(IF(AZ469="аннулирован / VOID","аннулирован / VOID",(IF(GT469&gt;0,(IF(GX469&gt;0,GY469,"04")),(IF(GK469&gt;0,(IF(GO469&gt;0,GP469,"03")),(IF(GB469&gt;0,(IF(GF469&gt;0,GG469,"02")),(IF(FS469&gt;0,(IF(FW469&gt;0,FX469,"01")),(IF(FJ469&gt;0,(IF(FN469&gt;0,FO469,"00")),((IF(FA469&gt;0,(IF(FE469&gt;0,FF469,"H1")),(IF(ER469&gt;0,(IF(EV469&gt;0,EW469,"G1")),(IF(EI469&gt;0,(IF(EM469&gt;0,EN469,"F1")),(IF(DZ469&gt;0,(IF(ED469&gt;0,EE469,"E1")),(IF(DQ469&gt;0,(IF(DU469&gt;0,DV469,"D1")),(IF(DH469&gt;0,(IF(DL469&gt;0,DM469,"C1")),(IF(CY469&gt;0,(IF(DC469&gt;0,DD469,"B1")),(IF(BM469&gt;0,(IF(CT469&gt;0,CU469,"A1")),"A1"))))))))))))))))))))))))))))))</f>
        <v>1</v>
      </c>
      <c r="ID469" s="351" t="str">
        <f t="shared" ref="ID469:ID532" si="761">IF(AO469="","---/---",(IF(AZ469="аннулирован / VOID","аннулирован / VOID",(IF(BM469&gt;0,"1","выгрузить A1")))))</f>
        <v>1</v>
      </c>
      <c r="IE469" s="351" t="s">
        <v>894</v>
      </c>
      <c r="IF469" s="356">
        <v>1</v>
      </c>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row>
    <row r="470" spans="1:287" s="27" customFormat="1" ht="15" customHeight="1">
      <c r="A470" s="15"/>
      <c r="B470" s="32"/>
      <c r="C470" s="32"/>
      <c r="D470" s="26"/>
      <c r="E470" s="26"/>
      <c r="F470" s="26"/>
      <c r="G470" s="26"/>
      <c r="H470" s="26"/>
      <c r="I470" s="26"/>
      <c r="J470" s="26"/>
      <c r="K470" s="26"/>
      <c r="L470" s="26"/>
      <c r="M470" s="26"/>
      <c r="N470" s="26"/>
      <c r="O470" s="26"/>
      <c r="P470" s="26"/>
      <c r="Q470" s="26"/>
      <c r="R470" s="26"/>
      <c r="S470" s="26"/>
      <c r="T470" s="26"/>
      <c r="U470" s="26"/>
      <c r="V470" s="26"/>
      <c r="W470" s="32"/>
      <c r="X470" s="32"/>
      <c r="Y470" s="32"/>
      <c r="Z470" s="32"/>
      <c r="AA470" s="32"/>
      <c r="AB470" s="32"/>
      <c r="AC470" s="32"/>
      <c r="AD470" s="26"/>
      <c r="AE470" s="32"/>
      <c r="AF470" s="32"/>
      <c r="AG470" s="32"/>
      <c r="AH470" s="32"/>
      <c r="AI470" s="32"/>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341"/>
      <c r="BK470" s="341"/>
      <c r="BL470" s="163"/>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338"/>
      <c r="CR470" s="338"/>
      <c r="CS470" s="338"/>
      <c r="CT470" s="326"/>
      <c r="CU470" s="219"/>
      <c r="CV470" s="26"/>
      <c r="CW470" s="26"/>
      <c r="CX470" s="26"/>
      <c r="CY470" s="26"/>
      <c r="CZ470" s="26"/>
      <c r="DA470" s="26"/>
      <c r="DB470" s="26"/>
      <c r="DC470" s="26"/>
      <c r="DD470" s="219"/>
      <c r="DE470" s="26"/>
      <c r="DF470" s="26"/>
      <c r="DG470" s="26"/>
      <c r="DH470" s="26"/>
      <c r="DI470" s="26"/>
      <c r="DJ470" s="26"/>
      <c r="DK470" s="26"/>
      <c r="DL470" s="26"/>
      <c r="DM470" s="219"/>
      <c r="DN470" s="26"/>
      <c r="DO470" s="26"/>
      <c r="DP470" s="26"/>
      <c r="DQ470" s="26"/>
      <c r="DR470" s="26"/>
      <c r="DS470" s="26"/>
      <c r="DT470" s="26"/>
      <c r="DU470" s="26"/>
      <c r="DV470" s="219"/>
      <c r="DW470" s="26"/>
      <c r="DX470" s="26"/>
      <c r="DY470" s="26"/>
      <c r="DZ470" s="26"/>
      <c r="EA470" s="26"/>
      <c r="EB470" s="26"/>
      <c r="EC470" s="26"/>
      <c r="ED470" s="26"/>
      <c r="EE470" s="229"/>
      <c r="EF470" s="26"/>
      <c r="EG470" s="26"/>
      <c r="EH470" s="26"/>
      <c r="EI470" s="26"/>
      <c r="EJ470" s="26"/>
      <c r="EK470" s="26"/>
      <c r="EL470" s="26"/>
      <c r="EM470" s="26"/>
      <c r="EN470" s="229"/>
      <c r="EO470" s="26"/>
      <c r="EP470" s="26"/>
      <c r="EQ470" s="26"/>
      <c r="ER470" s="26"/>
      <c r="ES470" s="26"/>
      <c r="ET470" s="26"/>
      <c r="EU470" s="26"/>
      <c r="EV470" s="26"/>
      <c r="EW470" s="229"/>
      <c r="EX470" s="26"/>
      <c r="EY470" s="26"/>
      <c r="EZ470" s="26"/>
      <c r="FA470" s="26"/>
      <c r="FB470" s="26"/>
      <c r="FC470" s="26"/>
      <c r="FD470" s="26"/>
      <c r="FE470" s="26"/>
      <c r="FF470" s="229"/>
      <c r="FG470" s="26"/>
      <c r="FH470" s="26"/>
      <c r="FI470" s="26"/>
      <c r="FJ470" s="26"/>
      <c r="FK470" s="26"/>
      <c r="FL470" s="26"/>
      <c r="FM470" s="26"/>
      <c r="FN470" s="26"/>
      <c r="FO470" s="219"/>
      <c r="FP470" s="26"/>
      <c r="FQ470" s="26"/>
      <c r="FR470" s="26"/>
      <c r="FS470" s="26"/>
      <c r="FT470" s="26"/>
      <c r="FU470" s="26"/>
      <c r="FV470" s="26"/>
      <c r="FW470" s="26"/>
      <c r="FX470" s="229"/>
      <c r="FY470" s="26"/>
      <c r="FZ470" s="26"/>
      <c r="GA470" s="26"/>
      <c r="GB470" s="26"/>
      <c r="GC470" s="26"/>
      <c r="GD470" s="26"/>
      <c r="GE470" s="26"/>
      <c r="GF470" s="26"/>
      <c r="GG470" s="229"/>
      <c r="GH470" s="26"/>
      <c r="GI470" s="26"/>
      <c r="GJ470" s="26"/>
      <c r="GK470" s="26"/>
      <c r="GL470" s="26"/>
      <c r="GM470" s="26"/>
      <c r="GN470" s="26"/>
      <c r="GO470" s="26"/>
      <c r="GP470" s="229"/>
      <c r="GQ470" s="229"/>
      <c r="GR470" s="229"/>
      <c r="GS470" s="229"/>
      <c r="GT470" s="229"/>
      <c r="GU470" s="229"/>
      <c r="GV470" s="229"/>
      <c r="GW470" s="229"/>
      <c r="GX470" s="229"/>
      <c r="GY470" s="229"/>
      <c r="GZ470" s="229"/>
      <c r="HA470" s="143"/>
      <c r="HB470" s="44"/>
      <c r="HC470" s="44"/>
      <c r="HD470" s="44"/>
      <c r="HE470" s="26"/>
      <c r="HF470" s="44">
        <f t="shared" si="691"/>
        <v>0</v>
      </c>
      <c r="HG470" s="44"/>
      <c r="HH470" s="262"/>
      <c r="HI470" s="14" t="str">
        <f t="shared" si="692"/>
        <v>не выпущено</v>
      </c>
      <c r="HJ470" s="41" t="str">
        <f t="shared" si="693"/>
        <v>-</v>
      </c>
      <c r="HK470" s="267" t="str">
        <f t="shared" si="694"/>
        <v>-</v>
      </c>
      <c r="HL470" s="268" t="str">
        <f t="shared" si="695"/>
        <v>-</v>
      </c>
      <c r="HM470" s="320">
        <v>1</v>
      </c>
      <c r="HN470"/>
      <c r="HO470" s="351" t="str">
        <f t="shared" si="747"/>
        <v>---/---</v>
      </c>
      <c r="HP470" s="351" t="str">
        <f t="shared" si="748"/>
        <v>---/---</v>
      </c>
      <c r="HQ470" s="351" t="str">
        <f t="shared" si="749"/>
        <v>---/---</v>
      </c>
      <c r="HR470" s="351" t="str">
        <f t="shared" si="750"/>
        <v>---/---</v>
      </c>
      <c r="HS470" s="351" t="b">
        <f t="shared" si="751"/>
        <v>0</v>
      </c>
      <c r="HT470" s="351" t="str">
        <f t="shared" si="752"/>
        <v>---/---</v>
      </c>
      <c r="HU470" s="351" t="str">
        <f t="shared" si="753"/>
        <v>---/---</v>
      </c>
      <c r="HV470" s="351" t="str">
        <f t="shared" si="754"/>
        <v>---/---</v>
      </c>
      <c r="HW470" s="351" t="str">
        <f t="shared" si="755"/>
        <v>---/---</v>
      </c>
      <c r="HX470" s="351" t="str">
        <f t="shared" si="756"/>
        <v>---/---</v>
      </c>
      <c r="HY470" s="364"/>
      <c r="HZ470" s="361" t="str">
        <f t="shared" si="757"/>
        <v>---/---</v>
      </c>
      <c r="IA470" s="361" t="str">
        <f t="shared" si="758"/>
        <v>---/---</v>
      </c>
      <c r="IB470" s="361" t="str">
        <f t="shared" si="759"/>
        <v>---/---</v>
      </c>
      <c r="IC470" s="361" t="str">
        <f t="shared" si="760"/>
        <v>---/---</v>
      </c>
      <c r="ID470" s="351" t="str">
        <f t="shared" si="761"/>
        <v>---/---</v>
      </c>
      <c r="IE470" s="351" t="s">
        <v>897</v>
      </c>
      <c r="IF470" s="356"/>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row>
    <row r="471" spans="1:287" s="1" customFormat="1" ht="42.75" customHeight="1">
      <c r="A471" s="15"/>
      <c r="B471" s="31" t="s">
        <v>164</v>
      </c>
      <c r="C471" s="31" t="s">
        <v>165</v>
      </c>
      <c r="D471" s="14"/>
      <c r="E471" s="14"/>
      <c r="F471" s="14"/>
      <c r="G471" s="14"/>
      <c r="H471" s="14" t="s">
        <v>723</v>
      </c>
      <c r="I471" s="14" t="s">
        <v>724</v>
      </c>
      <c r="J471" s="14"/>
      <c r="K471" s="14"/>
      <c r="L471" s="14"/>
      <c r="M471" s="14"/>
      <c r="N471" s="14"/>
      <c r="O471" s="14"/>
      <c r="P471" s="14"/>
      <c r="Q471" s="14"/>
      <c r="R471" s="14" t="s">
        <v>344</v>
      </c>
      <c r="S471" s="14" t="s">
        <v>396</v>
      </c>
      <c r="T471" s="14" t="s">
        <v>395</v>
      </c>
      <c r="U471" s="14" t="s">
        <v>166</v>
      </c>
      <c r="V471" s="14"/>
      <c r="W471" s="31"/>
      <c r="X471" s="31"/>
      <c r="Y471" s="31"/>
      <c r="Z471" s="31"/>
      <c r="AA471" s="31"/>
      <c r="AB471" s="31"/>
      <c r="AC471" s="31"/>
      <c r="AD471" s="14"/>
      <c r="AE471" s="31">
        <v>3</v>
      </c>
      <c r="AF471" s="31">
        <v>0</v>
      </c>
      <c r="AG471" s="31" t="s">
        <v>173</v>
      </c>
      <c r="AH471" s="31" t="s">
        <v>164</v>
      </c>
      <c r="AI471" s="31" t="s">
        <v>194</v>
      </c>
      <c r="AJ471" s="14"/>
      <c r="AK471" s="14"/>
      <c r="AL471" s="14" t="s">
        <v>167</v>
      </c>
      <c r="AM471" s="14"/>
      <c r="AN471" s="14" t="s">
        <v>185</v>
      </c>
      <c r="AO471" s="14" t="str">
        <f>CONCATENATE("0055-",B471,"-",C471,"-","4",".",AE471,".",AF471,".",AG471,".",AH471,"-",AL471,".",AN471,"-",AI471)</f>
        <v>0055-CPC-GA1-4.3.0.00.CPC-ATH.PM-0001</v>
      </c>
      <c r="AP471" s="14" t="str">
        <f>CONCATENATE("0055-",B471,"-",C471,"-","4",".",AE471,".",AF471,".",AG471,".",AH471,"-",AL471,"-",AN471,"-",AI471,"_",BD471,"_",U471)</f>
        <v>0055-CPC-GA1-4.3.0.00.CPC-ATH-PM-0001_A1_ER</v>
      </c>
      <c r="AQ471" s="21" t="s">
        <v>345</v>
      </c>
      <c r="AR471" s="21" t="s">
        <v>347</v>
      </c>
      <c r="AS471" s="21"/>
      <c r="AT471" s="21"/>
      <c r="AU471" s="21"/>
      <c r="AV471" s="21"/>
      <c r="AW471" s="21" t="s">
        <v>345</v>
      </c>
      <c r="AX471" s="21" t="s">
        <v>347</v>
      </c>
      <c r="AY471" s="14"/>
      <c r="AZ471" s="14" t="s">
        <v>798</v>
      </c>
      <c r="BA471" s="14" t="s">
        <v>600</v>
      </c>
      <c r="BB471" s="14" t="str">
        <f t="shared" si="454"/>
        <v>A1</v>
      </c>
      <c r="BC471" s="14" t="str">
        <f t="shared" ref="BC471:BC472" si="762">IF(OR(BB471="A1",BB471="B1",BB471="C1",BB471="D1",BB471="E1",BB471="F1",BB471="G1",BB471="H1"),"IFR",IF(OR(BB471="00",BB471="01",BB471="02",BB471="03",BB471="04",BB471="05"),"IFU","-"))</f>
        <v>IFR</v>
      </c>
      <c r="BD471" s="14" t="str">
        <f>BB471</f>
        <v>A1</v>
      </c>
      <c r="BE471" s="14"/>
      <c r="BF471" s="14"/>
      <c r="BG471" s="20"/>
      <c r="BH471" s="14"/>
      <c r="BI471" s="14"/>
      <c r="BJ471" s="336">
        <v>44088</v>
      </c>
      <c r="BK471" s="336">
        <f ca="1">IF(BM471&gt;0,BL471,IF(BJ471&lt;TODAY(),TODAY()+10,BJ471))</f>
        <v>44008</v>
      </c>
      <c r="BL471" s="41">
        <v>44008</v>
      </c>
      <c r="BM471" s="14" t="s">
        <v>794</v>
      </c>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336">
        <f>WORKDAY(BJ471,20)</f>
        <v>44116</v>
      </c>
      <c r="CR471" s="336">
        <f ca="1">IF(BM471&gt;0,WORKDAY(BK471,20),"-")</f>
        <v>44036</v>
      </c>
      <c r="CS471" s="336">
        <v>44033</v>
      </c>
      <c r="CT471" s="325" t="s">
        <v>905</v>
      </c>
      <c r="CU471" s="143">
        <v>1</v>
      </c>
      <c r="CV471" s="41">
        <f>WORKDAY(CQ471,10)</f>
        <v>44130</v>
      </c>
      <c r="CW471" s="41">
        <f ca="1">IF(CT471&gt;0,WORKDAY(CR471,10),"-")</f>
        <v>44050</v>
      </c>
      <c r="CX471" s="14"/>
      <c r="CY471" s="14"/>
      <c r="CZ471" s="41" t="str">
        <f>IF(CY471&gt;0,WORKDAY(CV471,10),"-")</f>
        <v>-</v>
      </c>
      <c r="DA471" s="41" t="str">
        <f>IF(CY471&gt;0,WORKDAY(CW471,10),"-")</f>
        <v>-</v>
      </c>
      <c r="DB471" s="14"/>
      <c r="DC471" s="14"/>
      <c r="DD471" s="143"/>
      <c r="DE471" s="41" t="str">
        <f>IF(DC471&gt;0,WORKDAY(CZ471,10),"-")</f>
        <v>-</v>
      </c>
      <c r="DF471" s="41" t="str">
        <f>IF(DC471&gt;0,WORKDAY(DA471,10),"-")</f>
        <v>-</v>
      </c>
      <c r="DG471" s="14"/>
      <c r="DH471" s="14"/>
      <c r="DI471" s="41" t="str">
        <f>IF(DH471&gt;0,WORKDAY(DE471,10),"-")</f>
        <v>-</v>
      </c>
      <c r="DJ471" s="41" t="str">
        <f>IF(DH471&gt;0,WORKDAY(DF471,10),"-")</f>
        <v>-</v>
      </c>
      <c r="DK471" s="14"/>
      <c r="DL471" s="14"/>
      <c r="DM471" s="143"/>
      <c r="DN471" s="41" t="str">
        <f>IF(DL471&gt;0,WORKDAY(DI471,10),"-")</f>
        <v>-</v>
      </c>
      <c r="DO471" s="41" t="str">
        <f>IF(DL471&gt;0,WORKDAY(DJ471,10),"-")</f>
        <v>-</v>
      </c>
      <c r="DP471" s="14"/>
      <c r="DQ471" s="14"/>
      <c r="DR471" s="41" t="str">
        <f>IF(DQ471&gt;0,WORKDAY(DN471,10),"-")</f>
        <v>-</v>
      </c>
      <c r="DS471" s="41" t="str">
        <f>IF(DQ471&gt;0,WORKDAY(DO471,10),"-")</f>
        <v>-</v>
      </c>
      <c r="DT471" s="14"/>
      <c r="DU471" s="14"/>
      <c r="DV471" s="143"/>
      <c r="DW471" s="41" t="str">
        <f>IF(DU471&gt;0,WORKDAY(DR471,10),"-")</f>
        <v>-</v>
      </c>
      <c r="DX471" s="41" t="str">
        <f>IF(DU471&gt;0,WORKDAY(DS471,10),"-")</f>
        <v>-</v>
      </c>
      <c r="DY471" s="14"/>
      <c r="DZ471" s="14"/>
      <c r="EA471" s="41" t="str">
        <f>IF(DZ471&gt;0,WORKDAY(DW471,10),"-")</f>
        <v>-</v>
      </c>
      <c r="EB471" s="41" t="str">
        <f>IF(DZ471&gt;0,WORKDAY(DX471,10),"-")</f>
        <v>-</v>
      </c>
      <c r="EC471" s="14"/>
      <c r="ED471" s="14"/>
      <c r="EE471" s="228"/>
      <c r="EF471" s="41" t="str">
        <f>IF(ED471&gt;0,WORKDAY(EA471,10),"-")</f>
        <v>-</v>
      </c>
      <c r="EG471" s="41" t="str">
        <f>IF(ED471&gt;0,WORKDAY(EB471,10),"-")</f>
        <v>-</v>
      </c>
      <c r="EH471" s="14"/>
      <c r="EI471" s="14"/>
      <c r="EJ471" s="41" t="str">
        <f>IF(EI471&gt;0,WORKDAY(EF471,10),"-")</f>
        <v>-</v>
      </c>
      <c r="EK471" s="41" t="str">
        <f>IF(EI471&gt;0,WORKDAY(EG471,10),"-")</f>
        <v>-</v>
      </c>
      <c r="EL471" s="14"/>
      <c r="EM471" s="14"/>
      <c r="EN471" s="228"/>
      <c r="EO471" s="41" t="str">
        <f>IF(EM471&gt;0,WORKDAY(EJ471,10),"-")</f>
        <v>-</v>
      </c>
      <c r="EP471" s="41" t="str">
        <f>IF(EM471&gt;0,WORKDAY(EK471,10),"-")</f>
        <v>-</v>
      </c>
      <c r="EQ471" s="14"/>
      <c r="ER471" s="14"/>
      <c r="ES471" s="41" t="str">
        <f>IF(ER471&gt;0,WORKDAY(EO471,10),"-")</f>
        <v>-</v>
      </c>
      <c r="ET471" s="41" t="str">
        <f>IF(ER471&gt;0,WORKDAY(EP471,10),"-")</f>
        <v>-</v>
      </c>
      <c r="EU471" s="14"/>
      <c r="EV471" s="14"/>
      <c r="EW471" s="228"/>
      <c r="EX471" s="41" t="str">
        <f>IF(EV471&gt;0,WORKDAY(ES471,10),"-")</f>
        <v>-</v>
      </c>
      <c r="EY471" s="41" t="str">
        <f>IF(EV471&gt;0,WORKDAY(ET471,10),"-")</f>
        <v>-</v>
      </c>
      <c r="EZ471" s="14"/>
      <c r="FA471" s="14"/>
      <c r="FB471" s="41" t="str">
        <f>IF(FA471&gt;0,WORKDAY(EX471,10),"-")</f>
        <v>-</v>
      </c>
      <c r="FC471" s="41" t="str">
        <f>IF(FA471&gt;0,WORKDAY(EY471,10),"-")</f>
        <v>-</v>
      </c>
      <c r="FD471" s="14"/>
      <c r="FE471" s="14"/>
      <c r="FF471" s="295"/>
      <c r="FG471" s="41">
        <v>43593</v>
      </c>
      <c r="FH471" s="41">
        <f ca="1">IF(BK471&gt;0,IF(DH471&gt;0,WORKDAY(DG471,20),IF(CY471&gt;0,WORKDAY(CX471,30),IF(CT471&gt;0,WORKDAY(CS471,40),FG471))),"-")</f>
        <v>44089</v>
      </c>
      <c r="FI471" s="14"/>
      <c r="FJ471" s="14"/>
      <c r="FK471" s="41" t="str">
        <f>IF(FJ471&gt;0,WORKDAY(FG471,10),"-")</f>
        <v>-</v>
      </c>
      <c r="FL471" s="41" t="str">
        <f>IF(FJ471&gt;0,WORKDAY(FH471,10),"-")</f>
        <v>-</v>
      </c>
      <c r="FM471" s="14"/>
      <c r="FN471" s="14"/>
      <c r="FO471" s="143"/>
      <c r="FP471" s="41">
        <v>43593</v>
      </c>
      <c r="FQ471" s="41" t="str">
        <f>IF(BT471&gt;0,IF(DQ471&gt;0,WORKDAY(DP471,20),IF(DH471&gt;0,WORKDAY(DG471,30),IF(DC471&gt;0,WORKDAY(DB471,40),FP471))),"-")</f>
        <v>-</v>
      </c>
      <c r="FR471" s="14"/>
      <c r="FS471" s="14"/>
      <c r="FT471" s="41" t="str">
        <f>IF(FS471&gt;0,WORKDAY(FP471,10),"-")</f>
        <v>-</v>
      </c>
      <c r="FU471" s="41" t="str">
        <f>IF(FS471&gt;0,WORKDAY(FQ471,10),"-")</f>
        <v>-</v>
      </c>
      <c r="FV471" s="14"/>
      <c r="FW471" s="14"/>
      <c r="FX471" s="228"/>
      <c r="FY471" s="41">
        <v>43593</v>
      </c>
      <c r="FZ471" s="41" t="str">
        <f>IF(CC471&gt;0,IF(DZ471&gt;0,WORKDAY(DY471,20),IF(DQ471&gt;0,WORKDAY(DP471,30),IF(DL471&gt;0,WORKDAY(DK471,40),FY471))),"-")</f>
        <v>-</v>
      </c>
      <c r="GA471" s="14"/>
      <c r="GB471" s="14"/>
      <c r="GC471" s="41" t="str">
        <f>IF(GB471&gt;0,WORKDAY(FY471,10),"-")</f>
        <v>-</v>
      </c>
      <c r="GD471" s="41" t="str">
        <f>IF(GB471&gt;0,WORKDAY(FZ471,10),"-")</f>
        <v>-</v>
      </c>
      <c r="GE471" s="14"/>
      <c r="GF471" s="14"/>
      <c r="GG471" s="228"/>
      <c r="GH471" s="41"/>
      <c r="GI471" s="41"/>
      <c r="GJ471" s="14"/>
      <c r="GK471" s="14"/>
      <c r="GL471" s="41" t="str">
        <f>IF(GK471&gt;0,WORKDAY(GH471,10),"-")</f>
        <v>-</v>
      </c>
      <c r="GM471" s="41" t="str">
        <f>IF(GK471&gt;0,WORKDAY(GI471,10),"-")</f>
        <v>-</v>
      </c>
      <c r="GN471" s="14"/>
      <c r="GO471" s="14"/>
      <c r="GP471" s="228"/>
      <c r="GQ471" s="295"/>
      <c r="GR471" s="295"/>
      <c r="GS471" s="295"/>
      <c r="GT471" s="295"/>
      <c r="GU471" s="295"/>
      <c r="GV471" s="295"/>
      <c r="GW471" s="295"/>
      <c r="GX471" s="295"/>
      <c r="GY471" s="295"/>
      <c r="GZ471" s="228"/>
      <c r="HA471" s="143">
        <f t="shared" ref="HA471:HA502" ca="1" si="763">IF(AZ471="аннулирован / VOID",0,IF(BK471&gt;0,1,0))</f>
        <v>1</v>
      </c>
      <c r="HB471" s="44">
        <f t="shared" ref="HB471:HB502" ca="1" si="764">IF(FV471&gt;43101,(HA471/$HA$535)*$FV$13,IF(FR471&gt;43101,(HA471/$HA$535)*$FR$13,IF(FM471&gt;43101,(HA471/$HA$535)*$FM$13,IF(FI471&gt;43101,(HA471/$HA$535)*$FI$13,IF(EU471&gt;43101,(HA471/$HA$535)*$EU$13,IF(EQ471&gt;43101,(HA471/$HA$535)*$EQ$13,IF(FR471&gt;43101,(EL471/$HA$535)*$EL$13,IF(EH471&gt;43101,(HA471/$HA$535)*$EH$13,IF(EC471&gt;43101,(HA471/$HA$535)*$EC$13,IF(DY471&gt;43101,(HA471/$HA$535)*$DY$13,IF(DT471&gt;43101,(HA471/$HA$535)*$DT$13,IF(DP471&gt;43101,(HA471/$HA$535)*$DP$13,IF(DK471&gt;43101,(HA471/$HA$535)*$DK$13,IF(DG471&gt;43101,(HA471/$HA$535)*$DG$13,IF(DB471&gt;43101,(HA471/$HA$535)*$DB$13,IF(CX471&gt;43101,(HA471/$HA$535)*$CX$13,IF(CS471&gt;43101,(HA471/$HA$535)*$CS$13,IF(BL471&gt;43101,(HA471/$HA$535)*$BL$13,0))))))))))))))))))</f>
        <v>1.3819095477386936E-3</v>
      </c>
      <c r="HC471" s="44">
        <f t="shared" ref="HC471:HC502" ca="1" si="765">IF(BK471&gt;43101,HA471/$HA$535,0)</f>
        <v>2.5125628140703518E-3</v>
      </c>
      <c r="HD471" s="44"/>
      <c r="HE471" s="44"/>
      <c r="HF471" s="44">
        <f t="shared" ca="1" si="691"/>
        <v>4.1666666666666675E-3</v>
      </c>
      <c r="HG471" s="44">
        <f t="shared" ref="HG471:HG502" ca="1" si="766">IF(BK471&gt;43101,HA471/$HA$537,0)</f>
        <v>7.575757575757576E-3</v>
      </c>
      <c r="HH471" s="261"/>
      <c r="HI471" s="14" t="str">
        <f t="shared" si="692"/>
        <v>GA</v>
      </c>
      <c r="HJ471" s="41">
        <f t="shared" si="693"/>
        <v>44008</v>
      </c>
      <c r="HK471" s="267" t="str">
        <f t="shared" si="694"/>
        <v>A1</v>
      </c>
      <c r="HL471" s="268" t="str">
        <f t="shared" si="695"/>
        <v>0055-P2-GA1-CPC-TRM-00486</v>
      </c>
      <c r="HM471" s="320">
        <v>1</v>
      </c>
      <c r="HN471"/>
      <c r="HO471" s="351">
        <f t="shared" si="747"/>
        <v>1</v>
      </c>
      <c r="HP471" s="351" t="str">
        <f t="shared" si="748"/>
        <v>не выгружено 00</v>
      </c>
      <c r="HQ471" s="351" t="str">
        <f t="shared" si="749"/>
        <v>выгружено A1</v>
      </c>
      <c r="HR471" s="351">
        <f t="shared" si="750"/>
        <v>1</v>
      </c>
      <c r="HS471" s="351" t="b">
        <f t="shared" si="751"/>
        <v>0</v>
      </c>
      <c r="HT471" s="351" t="str">
        <f t="shared" si="752"/>
        <v>Выпустить в 00</v>
      </c>
      <c r="HU471" s="351" t="str">
        <f t="shared" si="753"/>
        <v>0055-P2-CPC-GA1-TRM-00409</v>
      </c>
      <c r="HV471" s="351">
        <f t="shared" si="754"/>
        <v>44008</v>
      </c>
      <c r="HW471" s="351" t="str">
        <f t="shared" si="755"/>
        <v>0055-P2-CPC-GA1-TRM-00409</v>
      </c>
      <c r="HX471" s="351">
        <f t="shared" si="756"/>
        <v>44033</v>
      </c>
      <c r="HY471" s="364"/>
      <c r="HZ471" s="361" t="str">
        <f t="shared" si="757"/>
        <v>выгружено</v>
      </c>
      <c r="IA471" s="361" t="str">
        <f t="shared" si="758"/>
        <v>A1</v>
      </c>
      <c r="IB471" s="361">
        <f t="shared" si="759"/>
        <v>1</v>
      </c>
      <c r="IC471" s="361">
        <f t="shared" si="760"/>
        <v>1</v>
      </c>
      <c r="ID471" s="351" t="str">
        <f t="shared" si="761"/>
        <v>1</v>
      </c>
      <c r="IE471" s="351" t="s">
        <v>894</v>
      </c>
      <c r="IF471" s="356">
        <v>1</v>
      </c>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row>
    <row r="472" spans="1:287" s="1" customFormat="1" ht="42.75" customHeight="1">
      <c r="A472" s="15"/>
      <c r="B472" s="31" t="s">
        <v>164</v>
      </c>
      <c r="C472" s="31" t="s">
        <v>165</v>
      </c>
      <c r="D472" s="14"/>
      <c r="E472" s="14"/>
      <c r="F472" s="14"/>
      <c r="G472" s="14"/>
      <c r="H472" s="14" t="s">
        <v>723</v>
      </c>
      <c r="I472" s="14" t="s">
        <v>724</v>
      </c>
      <c r="J472" s="14"/>
      <c r="K472" s="14"/>
      <c r="L472" s="14"/>
      <c r="M472" s="14"/>
      <c r="N472" s="14"/>
      <c r="O472" s="14"/>
      <c r="P472" s="14"/>
      <c r="Q472" s="14"/>
      <c r="R472" s="14" t="s">
        <v>344</v>
      </c>
      <c r="S472" s="14" t="s">
        <v>396</v>
      </c>
      <c r="T472" s="14" t="s">
        <v>395</v>
      </c>
      <c r="U472" s="14" t="s">
        <v>166</v>
      </c>
      <c r="V472" s="14"/>
      <c r="W472" s="31"/>
      <c r="X472" s="31"/>
      <c r="Y472" s="31"/>
      <c r="Z472" s="31"/>
      <c r="AA472" s="31"/>
      <c r="AB472" s="31"/>
      <c r="AC472" s="31"/>
      <c r="AD472" s="14"/>
      <c r="AE472" s="31">
        <v>3</v>
      </c>
      <c r="AF472" s="31">
        <v>0</v>
      </c>
      <c r="AG472" s="31" t="s">
        <v>173</v>
      </c>
      <c r="AH472" s="31" t="s">
        <v>164</v>
      </c>
      <c r="AI472" s="31" t="s">
        <v>194</v>
      </c>
      <c r="AJ472" s="14"/>
      <c r="AK472" s="14"/>
      <c r="AL472" s="14" t="s">
        <v>167</v>
      </c>
      <c r="AM472" s="14"/>
      <c r="AN472" s="14" t="s">
        <v>187</v>
      </c>
      <c r="AO472" s="14" t="str">
        <f>CONCATENATE("0055-",B472,"-",C472,"-","4",".",AE472,".",AF472,".",AG472,".",AH472,"-",AL472,".",AN472,"-",AI472)</f>
        <v>0055-CPC-GA1-4.3.0.00.CPC-ATH.RU-0001</v>
      </c>
      <c r="AP472" s="14" t="str">
        <f>CONCATENATE("0055-",B472,"-",C472,"-","4",".",AE472,".",AF472,".",AG472,".",AH472,"-",AL472,"-",AN472,"-",AI472,"_",BD472,"_",U472)</f>
        <v>0055-CPC-GA1-4.3.0.00.CPC-ATH-RU-0001_A1_ER</v>
      </c>
      <c r="AQ472" s="21" t="s">
        <v>346</v>
      </c>
      <c r="AR472" s="21" t="s">
        <v>348</v>
      </c>
      <c r="AS472" s="21"/>
      <c r="AT472" s="21"/>
      <c r="AU472" s="21"/>
      <c r="AV472" s="21"/>
      <c r="AW472" s="21" t="s">
        <v>346</v>
      </c>
      <c r="AX472" s="21" t="s">
        <v>348</v>
      </c>
      <c r="AY472" s="14"/>
      <c r="AZ472" s="14" t="s">
        <v>798</v>
      </c>
      <c r="BA472" s="14" t="s">
        <v>600</v>
      </c>
      <c r="BB472" s="14" t="str">
        <f t="shared" si="454"/>
        <v>A1</v>
      </c>
      <c r="BC472" s="14" t="str">
        <f t="shared" si="762"/>
        <v>IFR</v>
      </c>
      <c r="BD472" s="14" t="str">
        <f>BB472</f>
        <v>A1</v>
      </c>
      <c r="BE472" s="14"/>
      <c r="BF472" s="14"/>
      <c r="BG472" s="20"/>
      <c r="BH472" s="14"/>
      <c r="BI472" s="14"/>
      <c r="BJ472" s="336">
        <v>44088</v>
      </c>
      <c r="BK472" s="336">
        <f ca="1">IF(BM472&gt;0,BL472,IF(BJ472&lt;TODAY(),TODAY()+10,BJ472))</f>
        <v>44008</v>
      </c>
      <c r="BL472" s="41">
        <v>44008</v>
      </c>
      <c r="BM472" s="14" t="s">
        <v>794</v>
      </c>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336">
        <f t="shared" ref="CQ472" si="767">WORKDAY(BJ472,10)</f>
        <v>44102</v>
      </c>
      <c r="CR472" s="336">
        <f ca="1">IF(BM472&gt;0,WORKDAY(BK472,20),"-")</f>
        <v>44036</v>
      </c>
      <c r="CS472" s="336">
        <v>44033</v>
      </c>
      <c r="CT472" s="325" t="s">
        <v>905</v>
      </c>
      <c r="CU472" s="143">
        <v>1</v>
      </c>
      <c r="CV472" s="41">
        <f>WORKDAY(CQ472,10)</f>
        <v>44116</v>
      </c>
      <c r="CW472" s="41">
        <f ca="1">IF(CT472&gt;0,WORKDAY(CR472,10),"-")</f>
        <v>44050</v>
      </c>
      <c r="CX472" s="14"/>
      <c r="CY472" s="14"/>
      <c r="CZ472" s="41" t="str">
        <f>IF(CY472&gt;0,WORKDAY(CV472,10),"-")</f>
        <v>-</v>
      </c>
      <c r="DA472" s="41" t="str">
        <f>IF(CY472&gt;0,WORKDAY(CW472,10),"-")</f>
        <v>-</v>
      </c>
      <c r="DB472" s="14"/>
      <c r="DC472" s="14"/>
      <c r="DD472" s="143"/>
      <c r="DE472" s="41" t="str">
        <f>IF(DC472&gt;0,WORKDAY(CZ472,10),"-")</f>
        <v>-</v>
      </c>
      <c r="DF472" s="41" t="str">
        <f>IF(DC472&gt;0,WORKDAY(DA472,10),"-")</f>
        <v>-</v>
      </c>
      <c r="DG472" s="14"/>
      <c r="DH472" s="14"/>
      <c r="DI472" s="41" t="str">
        <f>IF(DH472&gt;0,WORKDAY(DE472,10),"-")</f>
        <v>-</v>
      </c>
      <c r="DJ472" s="41" t="str">
        <f>IF(DH472&gt;0,WORKDAY(DF472,10),"-")</f>
        <v>-</v>
      </c>
      <c r="DK472" s="14"/>
      <c r="DL472" s="14"/>
      <c r="DM472" s="143"/>
      <c r="DN472" s="41" t="str">
        <f>IF(DL472&gt;0,WORKDAY(DI472,10),"-")</f>
        <v>-</v>
      </c>
      <c r="DO472" s="41" t="str">
        <f>IF(DL472&gt;0,WORKDAY(DJ472,10),"-")</f>
        <v>-</v>
      </c>
      <c r="DP472" s="14"/>
      <c r="DQ472" s="14"/>
      <c r="DR472" s="41" t="str">
        <f>IF(DQ472&gt;0,WORKDAY(DN472,10),"-")</f>
        <v>-</v>
      </c>
      <c r="DS472" s="41" t="str">
        <f>IF(DQ472&gt;0,WORKDAY(DO472,10),"-")</f>
        <v>-</v>
      </c>
      <c r="DT472" s="14"/>
      <c r="DU472" s="14"/>
      <c r="DV472" s="143"/>
      <c r="DW472" s="41" t="str">
        <f>IF(DU472&gt;0,WORKDAY(DR472,10),"-")</f>
        <v>-</v>
      </c>
      <c r="DX472" s="41" t="str">
        <f>IF(DU472&gt;0,WORKDAY(DS472,10),"-")</f>
        <v>-</v>
      </c>
      <c r="DY472" s="14"/>
      <c r="DZ472" s="14"/>
      <c r="EA472" s="41" t="str">
        <f>IF(DZ472&gt;0,WORKDAY(DW472,10),"-")</f>
        <v>-</v>
      </c>
      <c r="EB472" s="41" t="str">
        <f>IF(DZ472&gt;0,WORKDAY(DX472,10),"-")</f>
        <v>-</v>
      </c>
      <c r="EC472" s="14"/>
      <c r="ED472" s="14"/>
      <c r="EE472" s="228"/>
      <c r="EF472" s="41" t="str">
        <f>IF(ED472&gt;0,WORKDAY(EA472,10),"-")</f>
        <v>-</v>
      </c>
      <c r="EG472" s="41" t="str">
        <f>IF(ED472&gt;0,WORKDAY(EB472,10),"-")</f>
        <v>-</v>
      </c>
      <c r="EH472" s="14"/>
      <c r="EI472" s="14"/>
      <c r="EJ472" s="41" t="str">
        <f>IF(EI472&gt;0,WORKDAY(EF472,10),"-")</f>
        <v>-</v>
      </c>
      <c r="EK472" s="41" t="str">
        <f>IF(EI472&gt;0,WORKDAY(EG472,10),"-")</f>
        <v>-</v>
      </c>
      <c r="EL472" s="14"/>
      <c r="EM472" s="14"/>
      <c r="EN472" s="228"/>
      <c r="EO472" s="41" t="str">
        <f>IF(EM472&gt;0,WORKDAY(EJ472,10),"-")</f>
        <v>-</v>
      </c>
      <c r="EP472" s="41" t="str">
        <f>IF(EM472&gt;0,WORKDAY(EK472,10),"-")</f>
        <v>-</v>
      </c>
      <c r="EQ472" s="14"/>
      <c r="ER472" s="14"/>
      <c r="ES472" s="41" t="str">
        <f>IF(ER472&gt;0,WORKDAY(EO472,10),"-")</f>
        <v>-</v>
      </c>
      <c r="ET472" s="41" t="str">
        <f>IF(ER472&gt;0,WORKDAY(EP472,10),"-")</f>
        <v>-</v>
      </c>
      <c r="EU472" s="14"/>
      <c r="EV472" s="14"/>
      <c r="EW472" s="228"/>
      <c r="EX472" s="41" t="str">
        <f>IF(EV472&gt;0,WORKDAY(ES472,10),"-")</f>
        <v>-</v>
      </c>
      <c r="EY472" s="41" t="str">
        <f>IF(EV472&gt;0,WORKDAY(ET472,10),"-")</f>
        <v>-</v>
      </c>
      <c r="EZ472" s="14"/>
      <c r="FA472" s="14"/>
      <c r="FB472" s="41" t="str">
        <f>IF(FA472&gt;0,WORKDAY(EX472,10),"-")</f>
        <v>-</v>
      </c>
      <c r="FC472" s="41" t="str">
        <f>IF(FA472&gt;0,WORKDAY(EY472,10),"-")</f>
        <v>-</v>
      </c>
      <c r="FD472" s="14"/>
      <c r="FE472" s="14"/>
      <c r="FF472" s="295"/>
      <c r="FG472" s="41">
        <f>FG471</f>
        <v>43593</v>
      </c>
      <c r="FH472" s="41">
        <f ca="1">IF(BK472&gt;0,IF(DH472&gt;0,WORKDAY(DG472,20),IF(CY472&gt;0,WORKDAY(CX472,30),IF(CT472&gt;0,WORKDAY(CS472,40),FG472))),"-")</f>
        <v>44089</v>
      </c>
      <c r="FI472" s="14"/>
      <c r="FJ472" s="14"/>
      <c r="FK472" s="41" t="str">
        <f>IF(FJ472&gt;0,WORKDAY(FG472,10),"-")</f>
        <v>-</v>
      </c>
      <c r="FL472" s="41" t="str">
        <f>IF(FJ472&gt;0,WORKDAY(FH472,10),"-")</f>
        <v>-</v>
      </c>
      <c r="FM472" s="14"/>
      <c r="FN472" s="14"/>
      <c r="FO472" s="143"/>
      <c r="FP472" s="41">
        <f>FP471</f>
        <v>43593</v>
      </c>
      <c r="FQ472" s="41" t="str">
        <f>IF(BT472&gt;0,IF(DQ472&gt;0,WORKDAY(DP472,20),IF(DH472&gt;0,WORKDAY(DG472,30),IF(DC472&gt;0,WORKDAY(DB472,40),FP472))),"-")</f>
        <v>-</v>
      </c>
      <c r="FR472" s="14"/>
      <c r="FS472" s="14"/>
      <c r="FT472" s="41" t="str">
        <f>IF(FS472&gt;0,WORKDAY(FP472,10),"-")</f>
        <v>-</v>
      </c>
      <c r="FU472" s="41" t="str">
        <f>IF(FS472&gt;0,WORKDAY(FQ472,10),"-")</f>
        <v>-</v>
      </c>
      <c r="FV472" s="14"/>
      <c r="FW472" s="14"/>
      <c r="FX472" s="228"/>
      <c r="FY472" s="41">
        <f>FY471</f>
        <v>43593</v>
      </c>
      <c r="FZ472" s="41" t="str">
        <f>IF(CC472&gt;0,IF(DZ472&gt;0,WORKDAY(DY472,20),IF(DQ472&gt;0,WORKDAY(DP472,30),IF(DL472&gt;0,WORKDAY(DK472,40),FY472))),"-")</f>
        <v>-</v>
      </c>
      <c r="GA472" s="14"/>
      <c r="GB472" s="14"/>
      <c r="GC472" s="41" t="str">
        <f>IF(GB472&gt;0,WORKDAY(FY472,10),"-")</f>
        <v>-</v>
      </c>
      <c r="GD472" s="41" t="str">
        <f>IF(GB472&gt;0,WORKDAY(FZ472,10),"-")</f>
        <v>-</v>
      </c>
      <c r="GE472" s="14"/>
      <c r="GF472" s="14"/>
      <c r="GG472" s="228"/>
      <c r="GH472" s="41"/>
      <c r="GI472" s="41"/>
      <c r="GJ472" s="14"/>
      <c r="GK472" s="14"/>
      <c r="GL472" s="41" t="str">
        <f>IF(GK472&gt;0,WORKDAY(GH472,10),"-")</f>
        <v>-</v>
      </c>
      <c r="GM472" s="41" t="str">
        <f>IF(GK472&gt;0,WORKDAY(GI472,10),"-")</f>
        <v>-</v>
      </c>
      <c r="GN472" s="14"/>
      <c r="GO472" s="14"/>
      <c r="GP472" s="228"/>
      <c r="GQ472" s="295"/>
      <c r="GR472" s="295"/>
      <c r="GS472" s="295"/>
      <c r="GT472" s="295"/>
      <c r="GU472" s="295"/>
      <c r="GV472" s="295"/>
      <c r="GW472" s="295"/>
      <c r="GX472" s="295"/>
      <c r="GY472" s="295"/>
      <c r="GZ472" s="228"/>
      <c r="HA472" s="143">
        <f t="shared" ca="1" si="763"/>
        <v>1</v>
      </c>
      <c r="HB472" s="44">
        <f t="shared" ca="1" si="764"/>
        <v>1.3819095477386936E-3</v>
      </c>
      <c r="HC472" s="44">
        <f t="shared" ca="1" si="765"/>
        <v>2.5125628140703518E-3</v>
      </c>
      <c r="HD472" s="44"/>
      <c r="HE472" s="44"/>
      <c r="HF472" s="44">
        <f t="shared" ca="1" si="691"/>
        <v>4.1666666666666675E-3</v>
      </c>
      <c r="HG472" s="44">
        <f t="shared" ca="1" si="766"/>
        <v>7.575757575757576E-3</v>
      </c>
      <c r="HH472" s="261"/>
      <c r="HI472" s="14" t="str">
        <f t="shared" si="692"/>
        <v>GA</v>
      </c>
      <c r="HJ472" s="41">
        <f t="shared" si="693"/>
        <v>44008</v>
      </c>
      <c r="HK472" s="267" t="str">
        <f t="shared" si="694"/>
        <v>A1</v>
      </c>
      <c r="HL472" s="268" t="str">
        <f t="shared" si="695"/>
        <v>0055-P2-GA1-CPC-TRM-00486</v>
      </c>
      <c r="HM472" s="320">
        <v>1</v>
      </c>
      <c r="HN472"/>
      <c r="HO472" s="351">
        <f t="shared" si="747"/>
        <v>1</v>
      </c>
      <c r="HP472" s="351" t="str">
        <f t="shared" si="748"/>
        <v>не выгружено 00</v>
      </c>
      <c r="HQ472" s="351" t="str">
        <f t="shared" si="749"/>
        <v>выгружено A1</v>
      </c>
      <c r="HR472" s="351">
        <f t="shared" si="750"/>
        <v>1</v>
      </c>
      <c r="HS472" s="351" t="b">
        <f t="shared" si="751"/>
        <v>0</v>
      </c>
      <c r="HT472" s="351" t="str">
        <f t="shared" si="752"/>
        <v>Выпустить в 00</v>
      </c>
      <c r="HU472" s="351" t="str">
        <f t="shared" si="753"/>
        <v>0055-P2-CPC-GA1-TRM-00409</v>
      </c>
      <c r="HV472" s="351">
        <f t="shared" si="754"/>
        <v>44008</v>
      </c>
      <c r="HW472" s="351" t="str">
        <f t="shared" si="755"/>
        <v>0055-P2-CPC-GA1-TRM-00409</v>
      </c>
      <c r="HX472" s="351">
        <f t="shared" si="756"/>
        <v>44033</v>
      </c>
      <c r="HY472" s="364"/>
      <c r="HZ472" s="361" t="str">
        <f t="shared" si="757"/>
        <v>выгружено</v>
      </c>
      <c r="IA472" s="361" t="str">
        <f t="shared" si="758"/>
        <v>A1</v>
      </c>
      <c r="IB472" s="361">
        <f t="shared" si="759"/>
        <v>1</v>
      </c>
      <c r="IC472" s="361">
        <f t="shared" si="760"/>
        <v>1</v>
      </c>
      <c r="ID472" s="351" t="str">
        <f t="shared" si="761"/>
        <v>1</v>
      </c>
      <c r="IE472" s="351" t="s">
        <v>894</v>
      </c>
      <c r="IF472" s="356">
        <v>1</v>
      </c>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row>
    <row r="473" spans="1:287" s="27" customFormat="1" ht="15" customHeight="1">
      <c r="A473" s="15"/>
      <c r="B473" s="32"/>
      <c r="C473" s="32"/>
      <c r="D473" s="26"/>
      <c r="E473" s="26"/>
      <c r="F473" s="26"/>
      <c r="G473" s="26"/>
      <c r="H473" s="26"/>
      <c r="I473" s="26"/>
      <c r="J473" s="26"/>
      <c r="K473" s="26"/>
      <c r="L473" s="26"/>
      <c r="M473" s="26"/>
      <c r="N473" s="26"/>
      <c r="O473" s="26"/>
      <c r="P473" s="26"/>
      <c r="Q473" s="26"/>
      <c r="R473" s="26"/>
      <c r="S473" s="26"/>
      <c r="T473" s="26"/>
      <c r="U473" s="26"/>
      <c r="V473" s="26"/>
      <c r="W473" s="32"/>
      <c r="X473" s="32"/>
      <c r="Y473" s="32"/>
      <c r="Z473" s="32"/>
      <c r="AA473" s="32"/>
      <c r="AB473" s="32"/>
      <c r="AC473" s="32"/>
      <c r="AD473" s="26"/>
      <c r="AE473" s="32"/>
      <c r="AF473" s="32"/>
      <c r="AG473" s="32"/>
      <c r="AH473" s="32"/>
      <c r="AI473" s="32"/>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341"/>
      <c r="BK473" s="341"/>
      <c r="BL473" s="163"/>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c r="CO473" s="26"/>
      <c r="CP473" s="26"/>
      <c r="CQ473" s="338"/>
      <c r="CR473" s="338"/>
      <c r="CS473" s="338"/>
      <c r="CT473" s="326"/>
      <c r="CU473" s="219"/>
      <c r="CV473" s="26"/>
      <c r="CW473" s="26"/>
      <c r="CX473" s="26"/>
      <c r="CY473" s="26"/>
      <c r="CZ473" s="26"/>
      <c r="DA473" s="26"/>
      <c r="DB473" s="26"/>
      <c r="DC473" s="26"/>
      <c r="DD473" s="219"/>
      <c r="DE473" s="26"/>
      <c r="DF473" s="26"/>
      <c r="DG473" s="26"/>
      <c r="DH473" s="26"/>
      <c r="DI473" s="26"/>
      <c r="DJ473" s="26"/>
      <c r="DK473" s="26"/>
      <c r="DL473" s="26"/>
      <c r="DM473" s="219"/>
      <c r="DN473" s="26"/>
      <c r="DO473" s="26"/>
      <c r="DP473" s="26"/>
      <c r="DQ473" s="26"/>
      <c r="DR473" s="26"/>
      <c r="DS473" s="26"/>
      <c r="DT473" s="26"/>
      <c r="DU473" s="26"/>
      <c r="DV473" s="219"/>
      <c r="DW473" s="26"/>
      <c r="DX473" s="26"/>
      <c r="DY473" s="26"/>
      <c r="DZ473" s="26"/>
      <c r="EA473" s="26"/>
      <c r="EB473" s="26"/>
      <c r="EC473" s="26"/>
      <c r="ED473" s="26"/>
      <c r="EE473" s="229"/>
      <c r="EF473" s="26"/>
      <c r="EG473" s="26"/>
      <c r="EH473" s="26"/>
      <c r="EI473" s="26"/>
      <c r="EJ473" s="26"/>
      <c r="EK473" s="26"/>
      <c r="EL473" s="26"/>
      <c r="EM473" s="26"/>
      <c r="EN473" s="229"/>
      <c r="EO473" s="26"/>
      <c r="EP473" s="26"/>
      <c r="EQ473" s="26"/>
      <c r="ER473" s="26"/>
      <c r="ES473" s="26"/>
      <c r="ET473" s="26"/>
      <c r="EU473" s="26"/>
      <c r="EV473" s="26"/>
      <c r="EW473" s="229"/>
      <c r="EX473" s="26"/>
      <c r="EY473" s="26"/>
      <c r="EZ473" s="26"/>
      <c r="FA473" s="26"/>
      <c r="FB473" s="26"/>
      <c r="FC473" s="26"/>
      <c r="FD473" s="26"/>
      <c r="FE473" s="26"/>
      <c r="FF473" s="229"/>
      <c r="FG473" s="26"/>
      <c r="FH473" s="26"/>
      <c r="FI473" s="26"/>
      <c r="FJ473" s="26"/>
      <c r="FK473" s="26"/>
      <c r="FL473" s="26"/>
      <c r="FM473" s="26"/>
      <c r="FN473" s="26"/>
      <c r="FO473" s="219"/>
      <c r="FP473" s="26"/>
      <c r="FQ473" s="26"/>
      <c r="FR473" s="26"/>
      <c r="FS473" s="26"/>
      <c r="FT473" s="26"/>
      <c r="FU473" s="26"/>
      <c r="FV473" s="26"/>
      <c r="FW473" s="26"/>
      <c r="FX473" s="229"/>
      <c r="FY473" s="26"/>
      <c r="FZ473" s="26"/>
      <c r="GA473" s="26"/>
      <c r="GB473" s="26"/>
      <c r="GC473" s="26"/>
      <c r="GD473" s="26"/>
      <c r="GE473" s="26"/>
      <c r="GF473" s="26"/>
      <c r="GG473" s="229"/>
      <c r="GH473" s="26"/>
      <c r="GI473" s="26"/>
      <c r="GJ473" s="26"/>
      <c r="GK473" s="26"/>
      <c r="GL473" s="26"/>
      <c r="GM473" s="26"/>
      <c r="GN473" s="26"/>
      <c r="GO473" s="26"/>
      <c r="GP473" s="229"/>
      <c r="GQ473" s="229"/>
      <c r="GR473" s="229"/>
      <c r="GS473" s="229"/>
      <c r="GT473" s="229"/>
      <c r="GU473" s="229"/>
      <c r="GV473" s="229"/>
      <c r="GW473" s="229"/>
      <c r="GX473" s="229"/>
      <c r="GY473" s="229"/>
      <c r="GZ473" s="229"/>
      <c r="HA473" s="143">
        <f t="shared" si="763"/>
        <v>0</v>
      </c>
      <c r="HB473" s="44">
        <f t="shared" si="764"/>
        <v>0</v>
      </c>
      <c r="HC473" s="44">
        <f t="shared" si="765"/>
        <v>0</v>
      </c>
      <c r="HD473" s="44"/>
      <c r="HE473" s="26"/>
      <c r="HF473" s="44">
        <f t="shared" si="691"/>
        <v>0</v>
      </c>
      <c r="HG473" s="44">
        <f t="shared" si="766"/>
        <v>0</v>
      </c>
      <c r="HH473" s="262"/>
      <c r="HI473" s="14" t="str">
        <f t="shared" si="692"/>
        <v>не выпущено</v>
      </c>
      <c r="HJ473" s="41" t="str">
        <f t="shared" si="693"/>
        <v>-</v>
      </c>
      <c r="HK473" s="267" t="str">
        <f t="shared" si="694"/>
        <v>-</v>
      </c>
      <c r="HL473" s="268" t="str">
        <f t="shared" si="695"/>
        <v>-</v>
      </c>
      <c r="HM473" s="320">
        <v>1</v>
      </c>
      <c r="HN473"/>
      <c r="HO473" s="351" t="str">
        <f t="shared" si="747"/>
        <v>---/---</v>
      </c>
      <c r="HP473" s="351" t="str">
        <f t="shared" si="748"/>
        <v>---/---</v>
      </c>
      <c r="HQ473" s="351" t="str">
        <f t="shared" si="749"/>
        <v>---/---</v>
      </c>
      <c r="HR473" s="351" t="str">
        <f t="shared" si="750"/>
        <v>---/---</v>
      </c>
      <c r="HS473" s="351" t="b">
        <f t="shared" si="751"/>
        <v>0</v>
      </c>
      <c r="HT473" s="351" t="str">
        <f t="shared" si="752"/>
        <v>---/---</v>
      </c>
      <c r="HU473" s="351" t="str">
        <f t="shared" si="753"/>
        <v>---/---</v>
      </c>
      <c r="HV473" s="351" t="str">
        <f t="shared" si="754"/>
        <v>---/---</v>
      </c>
      <c r="HW473" s="351" t="str">
        <f t="shared" si="755"/>
        <v>---/---</v>
      </c>
      <c r="HX473" s="351" t="str">
        <f t="shared" si="756"/>
        <v>---/---</v>
      </c>
      <c r="HY473" s="364"/>
      <c r="HZ473" s="361" t="str">
        <f t="shared" si="757"/>
        <v>---/---</v>
      </c>
      <c r="IA473" s="361" t="str">
        <f t="shared" si="758"/>
        <v>---/---</v>
      </c>
      <c r="IB473" s="361" t="str">
        <f t="shared" si="759"/>
        <v>---/---</v>
      </c>
      <c r="IC473" s="361" t="str">
        <f t="shared" si="760"/>
        <v>---/---</v>
      </c>
      <c r="ID473" s="351" t="str">
        <f t="shared" si="761"/>
        <v>---/---</v>
      </c>
      <c r="IE473" s="351" t="s">
        <v>897</v>
      </c>
      <c r="IF473" s="356"/>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row>
    <row r="474" spans="1:287" s="1" customFormat="1" ht="27" customHeight="1">
      <c r="A474" s="15"/>
      <c r="B474" s="31" t="s">
        <v>164</v>
      </c>
      <c r="C474" s="31" t="s">
        <v>165</v>
      </c>
      <c r="D474" s="14"/>
      <c r="E474" s="14"/>
      <c r="F474" s="14"/>
      <c r="G474" s="14"/>
      <c r="H474" s="14" t="s">
        <v>723</v>
      </c>
      <c r="I474" s="14" t="s">
        <v>724</v>
      </c>
      <c r="J474" s="14"/>
      <c r="K474" s="14"/>
      <c r="L474" s="14"/>
      <c r="M474" s="14"/>
      <c r="N474" s="14"/>
      <c r="O474" s="14"/>
      <c r="P474" s="14"/>
      <c r="Q474" s="14"/>
      <c r="R474" s="14" t="s">
        <v>212</v>
      </c>
      <c r="S474" s="14" t="s">
        <v>397</v>
      </c>
      <c r="T474" s="14" t="s">
        <v>398</v>
      </c>
      <c r="U474" s="14" t="s">
        <v>166</v>
      </c>
      <c r="V474" s="14"/>
      <c r="W474" s="31"/>
      <c r="X474" s="31"/>
      <c r="Y474" s="31"/>
      <c r="Z474" s="31"/>
      <c r="AA474" s="31"/>
      <c r="AB474" s="31"/>
      <c r="AC474" s="31"/>
      <c r="AD474" s="14"/>
      <c r="AE474" s="31">
        <v>3</v>
      </c>
      <c r="AF474" s="31">
        <v>0</v>
      </c>
      <c r="AG474" s="31" t="s">
        <v>173</v>
      </c>
      <c r="AH474" s="31" t="s">
        <v>164</v>
      </c>
      <c r="AI474" s="31" t="s">
        <v>198</v>
      </c>
      <c r="AJ474" s="14"/>
      <c r="AK474" s="14"/>
      <c r="AL474" s="14" t="s">
        <v>127</v>
      </c>
      <c r="AM474" s="14"/>
      <c r="AN474" s="14" t="s">
        <v>185</v>
      </c>
      <c r="AO474" s="14" t="str">
        <f t="shared" ref="AO474:AO485" si="768">CONCATENATE("0055-",B474,"-",C474,"-","4",".",AE474,".",AF474,".",AG474,".",AH474,"-",AL474,".",AN474,"-",AI474)</f>
        <v>0055-CPC-GA1-4.3.0.00.CPC-ATH1.PM-0002</v>
      </c>
      <c r="AP474" s="14" t="str">
        <f t="shared" ref="AP474:AP485" si="769">CONCATENATE("0055-",B474,"-",C474,"-","4",".",AE474,".",AF474,".",AG474,".",AH474,"-",AL474,"-",AN474,"-",AI474,"_",BD474,"_",U474)</f>
        <v>0055-CPC-GA1-4.3.0.00.CPC-ATH1-PM-0002_A1_ER</v>
      </c>
      <c r="AQ474" s="21" t="s">
        <v>260</v>
      </c>
      <c r="AR474" s="21" t="s">
        <v>294</v>
      </c>
      <c r="AS474" s="21"/>
      <c r="AT474" s="21"/>
      <c r="AU474" s="21"/>
      <c r="AV474" s="21"/>
      <c r="AW474" s="21" t="s">
        <v>260</v>
      </c>
      <c r="AX474" s="21" t="s">
        <v>294</v>
      </c>
      <c r="AY474" s="14"/>
      <c r="AZ474" s="14" t="s">
        <v>798</v>
      </c>
      <c r="BA474" s="14" t="s">
        <v>600</v>
      </c>
      <c r="BB474" s="14" t="str">
        <f t="shared" si="454"/>
        <v>A1</v>
      </c>
      <c r="BC474" s="14" t="str">
        <f t="shared" ref="BC474:BC477" si="770">IF(OR(BB474="A1",BB474="B1",BB474="C1",BB474="D1",BB474="E1",BB474="F1",BB474="G1",BB474="H1"),"IFR",IF(OR(BB474="00",BB474="01",BB474="02",BB474="03",BB474="04",BB474="05"),"IFU","-"))</f>
        <v>IFR</v>
      </c>
      <c r="BD474" s="14" t="str">
        <f t="shared" ref="BD474:BD485" si="771">BB474</f>
        <v>A1</v>
      </c>
      <c r="BE474" s="14"/>
      <c r="BF474" s="14"/>
      <c r="BG474" s="20"/>
      <c r="BH474" s="14"/>
      <c r="BI474" s="14"/>
      <c r="BJ474" s="336">
        <v>44088</v>
      </c>
      <c r="BK474" s="336">
        <f t="shared" ref="BK474:BK485" ca="1" si="772">IF(BM474&gt;0,BL474,IF(BJ474&lt;TODAY(),TODAY()+10,BJ474))</f>
        <v>44008</v>
      </c>
      <c r="BL474" s="41">
        <v>44008</v>
      </c>
      <c r="BM474" s="14" t="s">
        <v>794</v>
      </c>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336">
        <f>WORKDAY(BJ474,20)</f>
        <v>44116</v>
      </c>
      <c r="CR474" s="336">
        <f t="shared" ref="CR474:CR485" ca="1" si="773">IF(BM474&gt;0,WORKDAY(BK474,20),"-")</f>
        <v>44036</v>
      </c>
      <c r="CS474" s="336">
        <v>44033</v>
      </c>
      <c r="CT474" s="325" t="s">
        <v>905</v>
      </c>
      <c r="CU474" s="143">
        <v>1</v>
      </c>
      <c r="CV474" s="41">
        <f t="shared" ref="CV474:CV485" si="774">WORKDAY(CQ474,10)</f>
        <v>44130</v>
      </c>
      <c r="CW474" s="41">
        <f t="shared" ref="CW474:CW485" ca="1" si="775">IF(CT474&gt;0,WORKDAY(CR474,10),"-")</f>
        <v>44050</v>
      </c>
      <c r="CX474" s="14"/>
      <c r="CY474" s="14"/>
      <c r="CZ474" s="41" t="str">
        <f t="shared" ref="CZ474:CZ485" si="776">IF(CY474&gt;0,WORKDAY(CV474,10),"-")</f>
        <v>-</v>
      </c>
      <c r="DA474" s="41" t="str">
        <f t="shared" ref="DA474:DA485" si="777">IF(CY474&gt;0,WORKDAY(CW474,10),"-")</f>
        <v>-</v>
      </c>
      <c r="DB474" s="14"/>
      <c r="DC474" s="14"/>
      <c r="DD474" s="143"/>
      <c r="DE474" s="41" t="str">
        <f t="shared" ref="DE474:DE485" si="778">IF(DC474&gt;0,WORKDAY(CZ474,10),"-")</f>
        <v>-</v>
      </c>
      <c r="DF474" s="41" t="str">
        <f t="shared" ref="DF474:DF485" si="779">IF(DC474&gt;0,WORKDAY(DA474,10),"-")</f>
        <v>-</v>
      </c>
      <c r="DG474" s="14"/>
      <c r="DH474" s="14"/>
      <c r="DI474" s="41" t="str">
        <f t="shared" ref="DI474:DI485" si="780">IF(DH474&gt;0,WORKDAY(DE474,10),"-")</f>
        <v>-</v>
      </c>
      <c r="DJ474" s="41" t="str">
        <f t="shared" ref="DJ474:DJ485" si="781">IF(DH474&gt;0,WORKDAY(DF474,10),"-")</f>
        <v>-</v>
      </c>
      <c r="DK474" s="14"/>
      <c r="DL474" s="14"/>
      <c r="DM474" s="143"/>
      <c r="DN474" s="41" t="str">
        <f t="shared" ref="DN474:DN485" si="782">IF(DL474&gt;0,WORKDAY(DI474,10),"-")</f>
        <v>-</v>
      </c>
      <c r="DO474" s="41" t="str">
        <f t="shared" ref="DO474:DO485" si="783">IF(DL474&gt;0,WORKDAY(DJ474,10),"-")</f>
        <v>-</v>
      </c>
      <c r="DP474" s="14"/>
      <c r="DQ474" s="14"/>
      <c r="DR474" s="41" t="str">
        <f t="shared" ref="DR474:DR485" si="784">IF(DQ474&gt;0,WORKDAY(DN474,10),"-")</f>
        <v>-</v>
      </c>
      <c r="DS474" s="41" t="str">
        <f t="shared" ref="DS474:DS485" si="785">IF(DQ474&gt;0,WORKDAY(DO474,10),"-")</f>
        <v>-</v>
      </c>
      <c r="DT474" s="14"/>
      <c r="DU474" s="14"/>
      <c r="DV474" s="143"/>
      <c r="DW474" s="41" t="str">
        <f t="shared" ref="DW474:DW485" si="786">IF(DU474&gt;0,WORKDAY(DR474,10),"-")</f>
        <v>-</v>
      </c>
      <c r="DX474" s="41" t="str">
        <f t="shared" ref="DX474:DX485" si="787">IF(DU474&gt;0,WORKDAY(DS474,10),"-")</f>
        <v>-</v>
      </c>
      <c r="DY474" s="14"/>
      <c r="DZ474" s="14"/>
      <c r="EA474" s="41" t="str">
        <f t="shared" ref="EA474:EA485" si="788">IF(DZ474&gt;0,WORKDAY(DW474,10),"-")</f>
        <v>-</v>
      </c>
      <c r="EB474" s="41" t="str">
        <f t="shared" ref="EB474:EB485" si="789">IF(DZ474&gt;0,WORKDAY(DX474,10),"-")</f>
        <v>-</v>
      </c>
      <c r="EC474" s="14"/>
      <c r="ED474" s="14"/>
      <c r="EE474" s="205"/>
      <c r="EF474" s="41" t="str">
        <f t="shared" ref="EF474:EF485" si="790">IF(ED474&gt;0,WORKDAY(EA474,10),"-")</f>
        <v>-</v>
      </c>
      <c r="EG474" s="41" t="str">
        <f t="shared" ref="EG474:EG485" si="791">IF(ED474&gt;0,WORKDAY(EB474,10),"-")</f>
        <v>-</v>
      </c>
      <c r="EH474" s="14"/>
      <c r="EI474" s="14"/>
      <c r="EJ474" s="41" t="str">
        <f t="shared" ref="EJ474:EJ485" si="792">IF(EI474&gt;0,WORKDAY(EF474,10),"-")</f>
        <v>-</v>
      </c>
      <c r="EK474" s="41" t="str">
        <f t="shared" ref="EK474:EK485" si="793">IF(EI474&gt;0,WORKDAY(EG474,10),"-")</f>
        <v>-</v>
      </c>
      <c r="EL474" s="14"/>
      <c r="EM474" s="14"/>
      <c r="EN474" s="205"/>
      <c r="EO474" s="41" t="str">
        <f t="shared" ref="EO474:EO485" si="794">IF(EM474&gt;0,WORKDAY(EJ474,10),"-")</f>
        <v>-</v>
      </c>
      <c r="EP474" s="41" t="str">
        <f t="shared" ref="EP474:EP485" si="795">IF(EM474&gt;0,WORKDAY(EK474,10),"-")</f>
        <v>-</v>
      </c>
      <c r="EQ474" s="14"/>
      <c r="ER474" s="14"/>
      <c r="ES474" s="41" t="str">
        <f t="shared" ref="ES474:ES485" si="796">IF(ER474&gt;0,WORKDAY(EO474,10),"-")</f>
        <v>-</v>
      </c>
      <c r="ET474" s="41" t="str">
        <f t="shared" ref="ET474:ET485" si="797">IF(ER474&gt;0,WORKDAY(EP474,10),"-")</f>
        <v>-</v>
      </c>
      <c r="EU474" s="14"/>
      <c r="EV474" s="14"/>
      <c r="EW474" s="205"/>
      <c r="EX474" s="41" t="str">
        <f t="shared" ref="EX474:EX485" si="798">IF(EV474&gt;0,WORKDAY(ES474,10),"-")</f>
        <v>-</v>
      </c>
      <c r="EY474" s="41" t="str">
        <f t="shared" ref="EY474:EY485" si="799">IF(EV474&gt;0,WORKDAY(ET474,10),"-")</f>
        <v>-</v>
      </c>
      <c r="EZ474" s="14"/>
      <c r="FA474" s="14"/>
      <c r="FB474" s="41" t="str">
        <f t="shared" ref="FB474:FB485" si="800">IF(FA474&gt;0,WORKDAY(EX474,10),"-")</f>
        <v>-</v>
      </c>
      <c r="FC474" s="41" t="str">
        <f t="shared" ref="FC474:FC485" si="801">IF(FA474&gt;0,WORKDAY(EY474,10),"-")</f>
        <v>-</v>
      </c>
      <c r="FD474" s="14"/>
      <c r="FE474" s="14"/>
      <c r="FF474" s="295"/>
      <c r="FG474" s="41">
        <v>43653</v>
      </c>
      <c r="FH474" s="41">
        <f t="shared" ref="FH474:FH485" ca="1" si="802">IF(BK474&gt;0,IF(DH474&gt;0,WORKDAY(DG474,20),IF(CY474&gt;0,WORKDAY(CX474,30),IF(CT474&gt;0,WORKDAY(CS474,40),FG474))),"-")</f>
        <v>44089</v>
      </c>
      <c r="FI474" s="14"/>
      <c r="FJ474" s="14"/>
      <c r="FK474" s="41" t="str">
        <f t="shared" ref="FK474:FK485" si="803">IF(FJ474&gt;0,WORKDAY(FG474,10),"-")</f>
        <v>-</v>
      </c>
      <c r="FL474" s="41" t="str">
        <f t="shared" ref="FL474:FL485" si="804">IF(FJ474&gt;0,WORKDAY(FH474,10),"-")</f>
        <v>-</v>
      </c>
      <c r="FM474" s="14"/>
      <c r="FN474" s="14"/>
      <c r="FO474" s="143"/>
      <c r="FP474" s="41">
        <v>43653</v>
      </c>
      <c r="FQ474" s="41" t="str">
        <f t="shared" ref="FQ474:FQ485" si="805">IF(BT474&gt;0,IF(DQ474&gt;0,WORKDAY(DP474,20),IF(DH474&gt;0,WORKDAY(DG474,30),IF(DC474&gt;0,WORKDAY(DB474,40),FP474))),"-")</f>
        <v>-</v>
      </c>
      <c r="FR474" s="14"/>
      <c r="FS474" s="14"/>
      <c r="FT474" s="41" t="str">
        <f t="shared" ref="FT474:FT485" si="806">IF(FS474&gt;0,WORKDAY(FP474,10),"-")</f>
        <v>-</v>
      </c>
      <c r="FU474" s="41" t="str">
        <f t="shared" ref="FU474:FU485" si="807">IF(FS474&gt;0,WORKDAY(FQ474,10),"-")</f>
        <v>-</v>
      </c>
      <c r="FV474" s="14"/>
      <c r="FW474" s="14"/>
      <c r="FX474" s="205"/>
      <c r="FY474" s="41">
        <v>43653</v>
      </c>
      <c r="FZ474" s="41" t="str">
        <f t="shared" ref="FZ474:FZ485" si="808">IF(CC474&gt;0,IF(DZ474&gt;0,WORKDAY(DY474,20),IF(DQ474&gt;0,WORKDAY(DP474,30),IF(DL474&gt;0,WORKDAY(DK474,40),FY474))),"-")</f>
        <v>-</v>
      </c>
      <c r="GA474" s="14"/>
      <c r="GB474" s="14"/>
      <c r="GC474" s="41" t="str">
        <f t="shared" ref="GC474:GC485" si="809">IF(GB474&gt;0,WORKDAY(FY474,10),"-")</f>
        <v>-</v>
      </c>
      <c r="GD474" s="41" t="str">
        <f t="shared" ref="GD474:GD485" si="810">IF(GB474&gt;0,WORKDAY(FZ474,10),"-")</f>
        <v>-</v>
      </c>
      <c r="GE474" s="14"/>
      <c r="GF474" s="14"/>
      <c r="GG474" s="205"/>
      <c r="GH474" s="41"/>
      <c r="GI474" s="41"/>
      <c r="GJ474" s="14"/>
      <c r="GK474" s="14"/>
      <c r="GL474" s="41" t="str">
        <f t="shared" ref="GL474:GL485" si="811">IF(GK474&gt;0,WORKDAY(GH474,10),"-")</f>
        <v>-</v>
      </c>
      <c r="GM474" s="41" t="str">
        <f t="shared" ref="GM474:GM485" si="812">IF(GK474&gt;0,WORKDAY(GI474,10),"-")</f>
        <v>-</v>
      </c>
      <c r="GN474" s="14"/>
      <c r="GO474" s="14"/>
      <c r="GP474" s="228"/>
      <c r="GQ474" s="295"/>
      <c r="GR474" s="295"/>
      <c r="GS474" s="295"/>
      <c r="GT474" s="295"/>
      <c r="GU474" s="295"/>
      <c r="GV474" s="295"/>
      <c r="GW474" s="295"/>
      <c r="GX474" s="295"/>
      <c r="GY474" s="295"/>
      <c r="GZ474" s="147"/>
      <c r="HA474" s="143">
        <f t="shared" ca="1" si="763"/>
        <v>1</v>
      </c>
      <c r="HB474" s="44">
        <f t="shared" ca="1" si="764"/>
        <v>1.3819095477386936E-3</v>
      </c>
      <c r="HC474" s="44">
        <f t="shared" ca="1" si="765"/>
        <v>2.5125628140703518E-3</v>
      </c>
      <c r="HD474" s="44"/>
      <c r="HE474" s="44"/>
      <c r="HF474" s="44">
        <f t="shared" ca="1" si="691"/>
        <v>4.1666666666666675E-3</v>
      </c>
      <c r="HG474" s="44">
        <f t="shared" ca="1" si="766"/>
        <v>7.575757575757576E-3</v>
      </c>
      <c r="HH474" s="261"/>
      <c r="HI474" s="14" t="str">
        <f t="shared" si="692"/>
        <v>GA</v>
      </c>
      <c r="HJ474" s="41">
        <f t="shared" si="693"/>
        <v>44008</v>
      </c>
      <c r="HK474" s="267" t="str">
        <f t="shared" si="694"/>
        <v>A1</v>
      </c>
      <c r="HL474" s="268" t="str">
        <f t="shared" si="695"/>
        <v>0055-P2-GA1-CPC-TRM-00486</v>
      </c>
      <c r="HM474" s="320">
        <v>1</v>
      </c>
      <c r="HN474"/>
      <c r="HO474" s="351">
        <f t="shared" si="747"/>
        <v>1</v>
      </c>
      <c r="HP474" s="351" t="str">
        <f t="shared" si="748"/>
        <v>не выгружено 00</v>
      </c>
      <c r="HQ474" s="351" t="str">
        <f t="shared" si="749"/>
        <v>выгружено A1</v>
      </c>
      <c r="HR474" s="351">
        <f t="shared" si="750"/>
        <v>1</v>
      </c>
      <c r="HS474" s="351" t="b">
        <f t="shared" si="751"/>
        <v>0</v>
      </c>
      <c r="HT474" s="351" t="str">
        <f t="shared" si="752"/>
        <v>Выпустить в 00</v>
      </c>
      <c r="HU474" s="351" t="str">
        <f t="shared" si="753"/>
        <v>0055-P2-CPC-GA1-TRM-00409</v>
      </c>
      <c r="HV474" s="351">
        <f t="shared" si="754"/>
        <v>44008</v>
      </c>
      <c r="HW474" s="351" t="str">
        <f t="shared" si="755"/>
        <v>0055-P2-CPC-GA1-TRM-00409</v>
      </c>
      <c r="HX474" s="351">
        <f t="shared" si="756"/>
        <v>44033</v>
      </c>
      <c r="HY474" s="364"/>
      <c r="HZ474" s="361" t="str">
        <f t="shared" si="757"/>
        <v>выгружено</v>
      </c>
      <c r="IA474" s="361" t="str">
        <f t="shared" si="758"/>
        <v>A1</v>
      </c>
      <c r="IB474" s="361">
        <f t="shared" si="759"/>
        <v>1</v>
      </c>
      <c r="IC474" s="361">
        <f t="shared" si="760"/>
        <v>1</v>
      </c>
      <c r="ID474" s="351" t="str">
        <f t="shared" si="761"/>
        <v>1</v>
      </c>
      <c r="IE474" s="351" t="s">
        <v>894</v>
      </c>
      <c r="IF474" s="356">
        <v>1</v>
      </c>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row>
    <row r="475" spans="1:287" s="1" customFormat="1" ht="29.45" customHeight="1">
      <c r="A475" s="15"/>
      <c r="B475" s="31" t="s">
        <v>164</v>
      </c>
      <c r="C475" s="31" t="s">
        <v>165</v>
      </c>
      <c r="D475" s="14"/>
      <c r="E475" s="14"/>
      <c r="F475" s="14"/>
      <c r="G475" s="14"/>
      <c r="H475" s="14" t="s">
        <v>723</v>
      </c>
      <c r="I475" s="14" t="s">
        <v>724</v>
      </c>
      <c r="J475" s="14"/>
      <c r="K475" s="14"/>
      <c r="L475" s="14"/>
      <c r="M475" s="14"/>
      <c r="N475" s="14"/>
      <c r="O475" s="14"/>
      <c r="P475" s="14"/>
      <c r="Q475" s="14"/>
      <c r="R475" s="14" t="s">
        <v>212</v>
      </c>
      <c r="S475" s="14" t="s">
        <v>397</v>
      </c>
      <c r="T475" s="14" t="s">
        <v>398</v>
      </c>
      <c r="U475" s="14" t="s">
        <v>166</v>
      </c>
      <c r="V475" s="14"/>
      <c r="W475" s="31"/>
      <c r="X475" s="31"/>
      <c r="Y475" s="31"/>
      <c r="Z475" s="31"/>
      <c r="AA475" s="31"/>
      <c r="AB475" s="31"/>
      <c r="AC475" s="31"/>
      <c r="AD475" s="14"/>
      <c r="AE475" s="31">
        <v>3</v>
      </c>
      <c r="AF475" s="31">
        <v>0</v>
      </c>
      <c r="AG475" s="31" t="s">
        <v>173</v>
      </c>
      <c r="AH475" s="31" t="s">
        <v>164</v>
      </c>
      <c r="AI475" s="31" t="s">
        <v>198</v>
      </c>
      <c r="AJ475" s="14"/>
      <c r="AK475" s="14"/>
      <c r="AL475" s="14" t="s">
        <v>127</v>
      </c>
      <c r="AM475" s="14"/>
      <c r="AN475" s="14" t="s">
        <v>187</v>
      </c>
      <c r="AO475" s="14" t="str">
        <f t="shared" si="768"/>
        <v>0055-CPC-GA1-4.3.0.00.CPC-ATH1.RU-0002</v>
      </c>
      <c r="AP475" s="14" t="str">
        <f t="shared" si="769"/>
        <v>0055-CPC-GA1-4.3.0.00.CPC-ATH1-RU-0002_A1_ER</v>
      </c>
      <c r="AQ475" s="21" t="s">
        <v>261</v>
      </c>
      <c r="AR475" s="21" t="s">
        <v>295</v>
      </c>
      <c r="AS475" s="21"/>
      <c r="AT475" s="21"/>
      <c r="AU475" s="21"/>
      <c r="AV475" s="21"/>
      <c r="AW475" s="21" t="s">
        <v>261</v>
      </c>
      <c r="AX475" s="21" t="s">
        <v>295</v>
      </c>
      <c r="AY475" s="14"/>
      <c r="AZ475" s="14" t="s">
        <v>798</v>
      </c>
      <c r="BA475" s="14" t="s">
        <v>600</v>
      </c>
      <c r="BB475" s="14" t="str">
        <f t="shared" si="454"/>
        <v>A1</v>
      </c>
      <c r="BC475" s="14" t="str">
        <f t="shared" si="770"/>
        <v>IFR</v>
      </c>
      <c r="BD475" s="14" t="str">
        <f t="shared" si="771"/>
        <v>A1</v>
      </c>
      <c r="BE475" s="14"/>
      <c r="BF475" s="14"/>
      <c r="BG475" s="20"/>
      <c r="BH475" s="14"/>
      <c r="BI475" s="14"/>
      <c r="BJ475" s="336">
        <v>44088</v>
      </c>
      <c r="BK475" s="336">
        <f t="shared" ca="1" si="772"/>
        <v>44008</v>
      </c>
      <c r="BL475" s="41">
        <v>44008</v>
      </c>
      <c r="BM475" s="14" t="s">
        <v>794</v>
      </c>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336">
        <f t="shared" ref="CQ475" si="813">WORKDAY(BJ475,10)</f>
        <v>44102</v>
      </c>
      <c r="CR475" s="336">
        <f t="shared" ca="1" si="773"/>
        <v>44036</v>
      </c>
      <c r="CS475" s="336">
        <v>44033</v>
      </c>
      <c r="CT475" s="325" t="s">
        <v>905</v>
      </c>
      <c r="CU475" s="143">
        <v>1</v>
      </c>
      <c r="CV475" s="41">
        <f t="shared" si="774"/>
        <v>44116</v>
      </c>
      <c r="CW475" s="41">
        <f t="shared" ca="1" si="775"/>
        <v>44050</v>
      </c>
      <c r="CX475" s="14"/>
      <c r="CY475" s="14"/>
      <c r="CZ475" s="41" t="str">
        <f t="shared" si="776"/>
        <v>-</v>
      </c>
      <c r="DA475" s="41" t="str">
        <f t="shared" si="777"/>
        <v>-</v>
      </c>
      <c r="DB475" s="14"/>
      <c r="DC475" s="14"/>
      <c r="DD475" s="143"/>
      <c r="DE475" s="41" t="str">
        <f t="shared" si="778"/>
        <v>-</v>
      </c>
      <c r="DF475" s="41" t="str">
        <f t="shared" si="779"/>
        <v>-</v>
      </c>
      <c r="DG475" s="14"/>
      <c r="DH475" s="14"/>
      <c r="DI475" s="41" t="str">
        <f t="shared" si="780"/>
        <v>-</v>
      </c>
      <c r="DJ475" s="41" t="str">
        <f t="shared" si="781"/>
        <v>-</v>
      </c>
      <c r="DK475" s="14"/>
      <c r="DL475" s="14"/>
      <c r="DM475" s="143"/>
      <c r="DN475" s="41" t="str">
        <f t="shared" si="782"/>
        <v>-</v>
      </c>
      <c r="DO475" s="41" t="str">
        <f t="shared" si="783"/>
        <v>-</v>
      </c>
      <c r="DP475" s="14"/>
      <c r="DQ475" s="14"/>
      <c r="DR475" s="41" t="str">
        <f t="shared" si="784"/>
        <v>-</v>
      </c>
      <c r="DS475" s="41" t="str">
        <f t="shared" si="785"/>
        <v>-</v>
      </c>
      <c r="DT475" s="14"/>
      <c r="DU475" s="14"/>
      <c r="DV475" s="143"/>
      <c r="DW475" s="41" t="str">
        <f t="shared" si="786"/>
        <v>-</v>
      </c>
      <c r="DX475" s="41" t="str">
        <f t="shared" si="787"/>
        <v>-</v>
      </c>
      <c r="DY475" s="14"/>
      <c r="DZ475" s="14"/>
      <c r="EA475" s="41" t="str">
        <f t="shared" si="788"/>
        <v>-</v>
      </c>
      <c r="EB475" s="41" t="str">
        <f t="shared" si="789"/>
        <v>-</v>
      </c>
      <c r="EC475" s="14"/>
      <c r="ED475" s="14"/>
      <c r="EE475" s="205"/>
      <c r="EF475" s="41" t="str">
        <f t="shared" si="790"/>
        <v>-</v>
      </c>
      <c r="EG475" s="41" t="str">
        <f t="shared" si="791"/>
        <v>-</v>
      </c>
      <c r="EH475" s="14"/>
      <c r="EI475" s="14"/>
      <c r="EJ475" s="41" t="str">
        <f t="shared" si="792"/>
        <v>-</v>
      </c>
      <c r="EK475" s="41" t="str">
        <f t="shared" si="793"/>
        <v>-</v>
      </c>
      <c r="EL475" s="14"/>
      <c r="EM475" s="14"/>
      <c r="EN475" s="205"/>
      <c r="EO475" s="41" t="str">
        <f t="shared" si="794"/>
        <v>-</v>
      </c>
      <c r="EP475" s="41" t="str">
        <f t="shared" si="795"/>
        <v>-</v>
      </c>
      <c r="EQ475" s="14"/>
      <c r="ER475" s="14"/>
      <c r="ES475" s="41" t="str">
        <f t="shared" si="796"/>
        <v>-</v>
      </c>
      <c r="ET475" s="41" t="str">
        <f t="shared" si="797"/>
        <v>-</v>
      </c>
      <c r="EU475" s="14"/>
      <c r="EV475" s="14"/>
      <c r="EW475" s="205"/>
      <c r="EX475" s="41" t="str">
        <f t="shared" si="798"/>
        <v>-</v>
      </c>
      <c r="EY475" s="41" t="str">
        <f t="shared" si="799"/>
        <v>-</v>
      </c>
      <c r="EZ475" s="14"/>
      <c r="FA475" s="14"/>
      <c r="FB475" s="41" t="str">
        <f t="shared" si="800"/>
        <v>-</v>
      </c>
      <c r="FC475" s="41" t="str">
        <f t="shared" si="801"/>
        <v>-</v>
      </c>
      <c r="FD475" s="14"/>
      <c r="FE475" s="14"/>
      <c r="FF475" s="295"/>
      <c r="FG475" s="41">
        <v>43653</v>
      </c>
      <c r="FH475" s="41">
        <f t="shared" ca="1" si="802"/>
        <v>44089</v>
      </c>
      <c r="FI475" s="14"/>
      <c r="FJ475" s="14"/>
      <c r="FK475" s="41" t="str">
        <f t="shared" si="803"/>
        <v>-</v>
      </c>
      <c r="FL475" s="41" t="str">
        <f t="shared" si="804"/>
        <v>-</v>
      </c>
      <c r="FM475" s="14"/>
      <c r="FN475" s="14"/>
      <c r="FO475" s="143"/>
      <c r="FP475" s="41">
        <v>43653</v>
      </c>
      <c r="FQ475" s="41" t="str">
        <f t="shared" si="805"/>
        <v>-</v>
      </c>
      <c r="FR475" s="14"/>
      <c r="FS475" s="14"/>
      <c r="FT475" s="41" t="str">
        <f t="shared" si="806"/>
        <v>-</v>
      </c>
      <c r="FU475" s="41" t="str">
        <f t="shared" si="807"/>
        <v>-</v>
      </c>
      <c r="FV475" s="14"/>
      <c r="FW475" s="14"/>
      <c r="FX475" s="205"/>
      <c r="FY475" s="41">
        <v>43653</v>
      </c>
      <c r="FZ475" s="41" t="str">
        <f t="shared" si="808"/>
        <v>-</v>
      </c>
      <c r="GA475" s="14"/>
      <c r="GB475" s="14"/>
      <c r="GC475" s="41" t="str">
        <f t="shared" si="809"/>
        <v>-</v>
      </c>
      <c r="GD475" s="41" t="str">
        <f t="shared" si="810"/>
        <v>-</v>
      </c>
      <c r="GE475" s="14"/>
      <c r="GF475" s="14"/>
      <c r="GG475" s="205"/>
      <c r="GH475" s="41"/>
      <c r="GI475" s="41"/>
      <c r="GJ475" s="14"/>
      <c r="GK475" s="14"/>
      <c r="GL475" s="41" t="str">
        <f t="shared" si="811"/>
        <v>-</v>
      </c>
      <c r="GM475" s="41" t="str">
        <f t="shared" si="812"/>
        <v>-</v>
      </c>
      <c r="GN475" s="14"/>
      <c r="GO475" s="14"/>
      <c r="GP475" s="228"/>
      <c r="GQ475" s="295"/>
      <c r="GR475" s="295"/>
      <c r="GS475" s="295"/>
      <c r="GT475" s="295"/>
      <c r="GU475" s="295"/>
      <c r="GV475" s="295"/>
      <c r="GW475" s="295"/>
      <c r="GX475" s="295"/>
      <c r="GY475" s="295"/>
      <c r="GZ475" s="147"/>
      <c r="HA475" s="143">
        <f t="shared" ca="1" si="763"/>
        <v>1</v>
      </c>
      <c r="HB475" s="44">
        <f t="shared" ca="1" si="764"/>
        <v>1.3819095477386936E-3</v>
      </c>
      <c r="HC475" s="44">
        <f t="shared" ca="1" si="765"/>
        <v>2.5125628140703518E-3</v>
      </c>
      <c r="HD475" s="44"/>
      <c r="HE475" s="44"/>
      <c r="HF475" s="44">
        <f t="shared" ca="1" si="691"/>
        <v>4.1666666666666675E-3</v>
      </c>
      <c r="HG475" s="44">
        <f t="shared" ca="1" si="766"/>
        <v>7.575757575757576E-3</v>
      </c>
      <c r="HH475" s="261"/>
      <c r="HI475" s="14" t="str">
        <f t="shared" si="692"/>
        <v>GA</v>
      </c>
      <c r="HJ475" s="41">
        <f t="shared" si="693"/>
        <v>44008</v>
      </c>
      <c r="HK475" s="267" t="str">
        <f t="shared" si="694"/>
        <v>A1</v>
      </c>
      <c r="HL475" s="268" t="str">
        <f t="shared" si="695"/>
        <v>0055-P2-GA1-CPC-TRM-00486</v>
      </c>
      <c r="HM475" s="320">
        <v>1</v>
      </c>
      <c r="HN475"/>
      <c r="HO475" s="351">
        <f t="shared" si="747"/>
        <v>1</v>
      </c>
      <c r="HP475" s="351" t="str">
        <f t="shared" si="748"/>
        <v>не выгружено 00</v>
      </c>
      <c r="HQ475" s="351" t="str">
        <f t="shared" si="749"/>
        <v>выгружено A1</v>
      </c>
      <c r="HR475" s="351">
        <f t="shared" si="750"/>
        <v>1</v>
      </c>
      <c r="HS475" s="351" t="b">
        <f t="shared" si="751"/>
        <v>0</v>
      </c>
      <c r="HT475" s="351" t="str">
        <f t="shared" si="752"/>
        <v>Выпустить в 00</v>
      </c>
      <c r="HU475" s="351" t="str">
        <f t="shared" si="753"/>
        <v>0055-P2-CPC-GA1-TRM-00409</v>
      </c>
      <c r="HV475" s="351">
        <f t="shared" si="754"/>
        <v>44008</v>
      </c>
      <c r="HW475" s="351" t="str">
        <f t="shared" si="755"/>
        <v>0055-P2-CPC-GA1-TRM-00409</v>
      </c>
      <c r="HX475" s="351">
        <f t="shared" si="756"/>
        <v>44033</v>
      </c>
      <c r="HY475" s="364"/>
      <c r="HZ475" s="361" t="str">
        <f t="shared" si="757"/>
        <v>выгружено</v>
      </c>
      <c r="IA475" s="361" t="str">
        <f t="shared" si="758"/>
        <v>A1</v>
      </c>
      <c r="IB475" s="361">
        <f t="shared" si="759"/>
        <v>1</v>
      </c>
      <c r="IC475" s="361">
        <f t="shared" si="760"/>
        <v>1</v>
      </c>
      <c r="ID475" s="351" t="str">
        <f t="shared" si="761"/>
        <v>1</v>
      </c>
      <c r="IE475" s="351" t="s">
        <v>894</v>
      </c>
      <c r="IF475" s="356">
        <v>1</v>
      </c>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row>
    <row r="476" spans="1:287" s="1" customFormat="1" ht="34.9" customHeight="1">
      <c r="A476" s="15"/>
      <c r="B476" s="31" t="s">
        <v>164</v>
      </c>
      <c r="C476" s="31" t="s">
        <v>165</v>
      </c>
      <c r="D476" s="14"/>
      <c r="E476" s="14"/>
      <c r="F476" s="14"/>
      <c r="G476" s="14"/>
      <c r="H476" s="14" t="s">
        <v>723</v>
      </c>
      <c r="I476" s="14" t="s">
        <v>724</v>
      </c>
      <c r="J476" s="14"/>
      <c r="K476" s="14"/>
      <c r="L476" s="14"/>
      <c r="M476" s="14"/>
      <c r="N476" s="14"/>
      <c r="O476" s="14"/>
      <c r="P476" s="14"/>
      <c r="Q476" s="14"/>
      <c r="R476" s="14" t="s">
        <v>215</v>
      </c>
      <c r="S476" s="14" t="s">
        <v>399</v>
      </c>
      <c r="T476" s="14" t="s">
        <v>408</v>
      </c>
      <c r="U476" s="14" t="s">
        <v>166</v>
      </c>
      <c r="V476" s="14"/>
      <c r="W476" s="31"/>
      <c r="X476" s="31"/>
      <c r="Y476" s="31"/>
      <c r="Z476" s="31"/>
      <c r="AA476" s="31"/>
      <c r="AB476" s="31"/>
      <c r="AC476" s="31"/>
      <c r="AD476" s="14"/>
      <c r="AE476" s="31">
        <v>3</v>
      </c>
      <c r="AF476" s="31">
        <v>0</v>
      </c>
      <c r="AG476" s="31" t="s">
        <v>173</v>
      </c>
      <c r="AH476" s="31" t="s">
        <v>164</v>
      </c>
      <c r="AI476" s="31" t="s">
        <v>198</v>
      </c>
      <c r="AJ476" s="14"/>
      <c r="AK476" s="14"/>
      <c r="AL476" s="14" t="s">
        <v>128</v>
      </c>
      <c r="AM476" s="14"/>
      <c r="AN476" s="14" t="s">
        <v>185</v>
      </c>
      <c r="AO476" s="14" t="str">
        <f t="shared" si="768"/>
        <v>0055-CPC-GA1-4.3.0.00.CPC-ATH2.PM-0002</v>
      </c>
      <c r="AP476" s="14" t="str">
        <f t="shared" si="769"/>
        <v>0055-CPC-GA1-4.3.0.00.CPC-ATH2-PM-0002_A1_ER</v>
      </c>
      <c r="AQ476" s="21" t="s">
        <v>262</v>
      </c>
      <c r="AR476" s="21" t="s">
        <v>296</v>
      </c>
      <c r="AS476" s="21"/>
      <c r="AT476" s="21"/>
      <c r="AU476" s="21"/>
      <c r="AV476" s="21"/>
      <c r="AW476" s="21" t="s">
        <v>262</v>
      </c>
      <c r="AX476" s="21" t="s">
        <v>296</v>
      </c>
      <c r="AY476" s="14"/>
      <c r="AZ476" s="14" t="s">
        <v>798</v>
      </c>
      <c r="BA476" s="14" t="s">
        <v>600</v>
      </c>
      <c r="BB476" s="14" t="str">
        <f t="shared" si="454"/>
        <v>A1</v>
      </c>
      <c r="BC476" s="14" t="str">
        <f t="shared" si="770"/>
        <v>IFR</v>
      </c>
      <c r="BD476" s="14" t="str">
        <f t="shared" si="771"/>
        <v>A1</v>
      </c>
      <c r="BE476" s="14"/>
      <c r="BF476" s="14"/>
      <c r="BG476" s="20"/>
      <c r="BH476" s="14"/>
      <c r="BI476" s="14"/>
      <c r="BJ476" s="336">
        <v>44088</v>
      </c>
      <c r="BK476" s="336">
        <f t="shared" ca="1" si="772"/>
        <v>44008</v>
      </c>
      <c r="BL476" s="41">
        <v>44008</v>
      </c>
      <c r="BM476" s="14" t="s">
        <v>794</v>
      </c>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336">
        <f>WORKDAY(BJ476,20)</f>
        <v>44116</v>
      </c>
      <c r="CR476" s="336">
        <f t="shared" ca="1" si="773"/>
        <v>44036</v>
      </c>
      <c r="CS476" s="336">
        <v>44033</v>
      </c>
      <c r="CT476" s="325" t="s">
        <v>905</v>
      </c>
      <c r="CU476" s="143">
        <v>1</v>
      </c>
      <c r="CV476" s="41">
        <f t="shared" si="774"/>
        <v>44130</v>
      </c>
      <c r="CW476" s="41">
        <f t="shared" ca="1" si="775"/>
        <v>44050</v>
      </c>
      <c r="CX476" s="14"/>
      <c r="CY476" s="14"/>
      <c r="CZ476" s="41" t="str">
        <f t="shared" si="776"/>
        <v>-</v>
      </c>
      <c r="DA476" s="41" t="str">
        <f t="shared" si="777"/>
        <v>-</v>
      </c>
      <c r="DB476" s="14"/>
      <c r="DC476" s="14"/>
      <c r="DD476" s="143"/>
      <c r="DE476" s="41" t="str">
        <f t="shared" si="778"/>
        <v>-</v>
      </c>
      <c r="DF476" s="41" t="str">
        <f t="shared" si="779"/>
        <v>-</v>
      </c>
      <c r="DG476" s="14"/>
      <c r="DH476" s="14"/>
      <c r="DI476" s="41" t="str">
        <f t="shared" si="780"/>
        <v>-</v>
      </c>
      <c r="DJ476" s="41" t="str">
        <f t="shared" si="781"/>
        <v>-</v>
      </c>
      <c r="DK476" s="14"/>
      <c r="DL476" s="14"/>
      <c r="DM476" s="143"/>
      <c r="DN476" s="41" t="str">
        <f t="shared" si="782"/>
        <v>-</v>
      </c>
      <c r="DO476" s="41" t="str">
        <f t="shared" si="783"/>
        <v>-</v>
      </c>
      <c r="DP476" s="14"/>
      <c r="DQ476" s="14"/>
      <c r="DR476" s="41" t="str">
        <f t="shared" si="784"/>
        <v>-</v>
      </c>
      <c r="DS476" s="41" t="str">
        <f t="shared" si="785"/>
        <v>-</v>
      </c>
      <c r="DT476" s="14"/>
      <c r="DU476" s="14"/>
      <c r="DV476" s="143"/>
      <c r="DW476" s="41" t="str">
        <f t="shared" si="786"/>
        <v>-</v>
      </c>
      <c r="DX476" s="41" t="str">
        <f t="shared" si="787"/>
        <v>-</v>
      </c>
      <c r="DY476" s="14"/>
      <c r="DZ476" s="14"/>
      <c r="EA476" s="41" t="str">
        <f t="shared" si="788"/>
        <v>-</v>
      </c>
      <c r="EB476" s="41" t="str">
        <f t="shared" si="789"/>
        <v>-</v>
      </c>
      <c r="EC476" s="14"/>
      <c r="ED476" s="14"/>
      <c r="EE476" s="205"/>
      <c r="EF476" s="41" t="str">
        <f t="shared" si="790"/>
        <v>-</v>
      </c>
      <c r="EG476" s="41" t="str">
        <f t="shared" si="791"/>
        <v>-</v>
      </c>
      <c r="EH476" s="14"/>
      <c r="EI476" s="14"/>
      <c r="EJ476" s="41" t="str">
        <f t="shared" si="792"/>
        <v>-</v>
      </c>
      <c r="EK476" s="41" t="str">
        <f t="shared" si="793"/>
        <v>-</v>
      </c>
      <c r="EL476" s="14"/>
      <c r="EM476" s="14"/>
      <c r="EN476" s="205"/>
      <c r="EO476" s="41" t="str">
        <f t="shared" si="794"/>
        <v>-</v>
      </c>
      <c r="EP476" s="41" t="str">
        <f t="shared" si="795"/>
        <v>-</v>
      </c>
      <c r="EQ476" s="14"/>
      <c r="ER476" s="14"/>
      <c r="ES476" s="41" t="str">
        <f t="shared" si="796"/>
        <v>-</v>
      </c>
      <c r="ET476" s="41" t="str">
        <f t="shared" si="797"/>
        <v>-</v>
      </c>
      <c r="EU476" s="14"/>
      <c r="EV476" s="14"/>
      <c r="EW476" s="205"/>
      <c r="EX476" s="41" t="str">
        <f t="shared" si="798"/>
        <v>-</v>
      </c>
      <c r="EY476" s="41" t="str">
        <f t="shared" si="799"/>
        <v>-</v>
      </c>
      <c r="EZ476" s="14"/>
      <c r="FA476" s="14"/>
      <c r="FB476" s="41" t="str">
        <f t="shared" si="800"/>
        <v>-</v>
      </c>
      <c r="FC476" s="41" t="str">
        <f t="shared" si="801"/>
        <v>-</v>
      </c>
      <c r="FD476" s="14"/>
      <c r="FE476" s="14"/>
      <c r="FF476" s="295"/>
      <c r="FG476" s="41">
        <v>43653</v>
      </c>
      <c r="FH476" s="41">
        <f t="shared" ca="1" si="802"/>
        <v>44089</v>
      </c>
      <c r="FI476" s="14"/>
      <c r="FJ476" s="14"/>
      <c r="FK476" s="41" t="str">
        <f t="shared" si="803"/>
        <v>-</v>
      </c>
      <c r="FL476" s="41" t="str">
        <f t="shared" si="804"/>
        <v>-</v>
      </c>
      <c r="FM476" s="14"/>
      <c r="FN476" s="14"/>
      <c r="FO476" s="143"/>
      <c r="FP476" s="41">
        <v>43653</v>
      </c>
      <c r="FQ476" s="41" t="str">
        <f t="shared" si="805"/>
        <v>-</v>
      </c>
      <c r="FR476" s="14"/>
      <c r="FS476" s="14"/>
      <c r="FT476" s="41" t="str">
        <f t="shared" si="806"/>
        <v>-</v>
      </c>
      <c r="FU476" s="41" t="str">
        <f t="shared" si="807"/>
        <v>-</v>
      </c>
      <c r="FV476" s="14"/>
      <c r="FW476" s="14"/>
      <c r="FX476" s="205"/>
      <c r="FY476" s="41">
        <v>43653</v>
      </c>
      <c r="FZ476" s="41" t="str">
        <f t="shared" si="808"/>
        <v>-</v>
      </c>
      <c r="GA476" s="14"/>
      <c r="GB476" s="14"/>
      <c r="GC476" s="41" t="str">
        <f t="shared" si="809"/>
        <v>-</v>
      </c>
      <c r="GD476" s="41" t="str">
        <f t="shared" si="810"/>
        <v>-</v>
      </c>
      <c r="GE476" s="14"/>
      <c r="GF476" s="14"/>
      <c r="GG476" s="205"/>
      <c r="GH476" s="41"/>
      <c r="GI476" s="41"/>
      <c r="GJ476" s="14"/>
      <c r="GK476" s="14"/>
      <c r="GL476" s="41" t="str">
        <f t="shared" si="811"/>
        <v>-</v>
      </c>
      <c r="GM476" s="41" t="str">
        <f t="shared" si="812"/>
        <v>-</v>
      </c>
      <c r="GN476" s="14"/>
      <c r="GO476" s="14"/>
      <c r="GP476" s="228"/>
      <c r="GQ476" s="295"/>
      <c r="GR476" s="295"/>
      <c r="GS476" s="295"/>
      <c r="GT476" s="295"/>
      <c r="GU476" s="295"/>
      <c r="GV476" s="295"/>
      <c r="GW476" s="295"/>
      <c r="GX476" s="295"/>
      <c r="GY476" s="295"/>
      <c r="GZ476" s="147"/>
      <c r="HA476" s="143">
        <f t="shared" ca="1" si="763"/>
        <v>1</v>
      </c>
      <c r="HB476" s="44">
        <f t="shared" ca="1" si="764"/>
        <v>1.3819095477386936E-3</v>
      </c>
      <c r="HC476" s="44">
        <f t="shared" ca="1" si="765"/>
        <v>2.5125628140703518E-3</v>
      </c>
      <c r="HD476" s="44"/>
      <c r="HE476" s="44"/>
      <c r="HF476" s="44">
        <f t="shared" ca="1" si="691"/>
        <v>4.1666666666666675E-3</v>
      </c>
      <c r="HG476" s="44">
        <f t="shared" ca="1" si="766"/>
        <v>7.575757575757576E-3</v>
      </c>
      <c r="HH476" s="261"/>
      <c r="HI476" s="14" t="str">
        <f t="shared" si="692"/>
        <v>GA</v>
      </c>
      <c r="HJ476" s="41">
        <f t="shared" si="693"/>
        <v>44008</v>
      </c>
      <c r="HK476" s="267" t="str">
        <f t="shared" si="694"/>
        <v>A1</v>
      </c>
      <c r="HL476" s="268" t="str">
        <f t="shared" si="695"/>
        <v>0055-P2-GA1-CPC-TRM-00486</v>
      </c>
      <c r="HM476" s="320">
        <v>1</v>
      </c>
      <c r="HN476"/>
      <c r="HO476" s="351">
        <f t="shared" si="747"/>
        <v>1</v>
      </c>
      <c r="HP476" s="351" t="str">
        <f t="shared" si="748"/>
        <v>не выгружено 00</v>
      </c>
      <c r="HQ476" s="351" t="str">
        <f t="shared" si="749"/>
        <v>выгружено A1</v>
      </c>
      <c r="HR476" s="351">
        <f t="shared" si="750"/>
        <v>1</v>
      </c>
      <c r="HS476" s="351" t="b">
        <f t="shared" si="751"/>
        <v>0</v>
      </c>
      <c r="HT476" s="351" t="str">
        <f t="shared" si="752"/>
        <v>Выпустить в 00</v>
      </c>
      <c r="HU476" s="351" t="str">
        <f t="shared" si="753"/>
        <v>0055-P2-CPC-GA1-TRM-00409</v>
      </c>
      <c r="HV476" s="351">
        <f t="shared" si="754"/>
        <v>44008</v>
      </c>
      <c r="HW476" s="351" t="str">
        <f t="shared" si="755"/>
        <v>0055-P2-CPC-GA1-TRM-00409</v>
      </c>
      <c r="HX476" s="351">
        <f t="shared" si="756"/>
        <v>44033</v>
      </c>
      <c r="HY476" s="364"/>
      <c r="HZ476" s="361" t="str">
        <f t="shared" si="757"/>
        <v>выгружено</v>
      </c>
      <c r="IA476" s="361" t="str">
        <f t="shared" si="758"/>
        <v>A1</v>
      </c>
      <c r="IB476" s="361">
        <f t="shared" si="759"/>
        <v>1</v>
      </c>
      <c r="IC476" s="361">
        <f t="shared" si="760"/>
        <v>1</v>
      </c>
      <c r="ID476" s="351" t="str">
        <f t="shared" si="761"/>
        <v>1</v>
      </c>
      <c r="IE476" s="351" t="s">
        <v>894</v>
      </c>
      <c r="IF476" s="356">
        <v>1</v>
      </c>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row>
    <row r="477" spans="1:287" s="1" customFormat="1" ht="31.15" customHeight="1">
      <c r="A477" s="15"/>
      <c r="B477" s="31" t="s">
        <v>164</v>
      </c>
      <c r="C477" s="31" t="s">
        <v>165</v>
      </c>
      <c r="D477" s="14"/>
      <c r="E477" s="14"/>
      <c r="F477" s="14"/>
      <c r="G477" s="14"/>
      <c r="H477" s="14" t="s">
        <v>723</v>
      </c>
      <c r="I477" s="14" t="s">
        <v>724</v>
      </c>
      <c r="J477" s="14"/>
      <c r="K477" s="14"/>
      <c r="L477" s="14"/>
      <c r="M477" s="14"/>
      <c r="N477" s="14"/>
      <c r="O477" s="14"/>
      <c r="P477" s="14"/>
      <c r="Q477" s="14"/>
      <c r="R477" s="14" t="s">
        <v>215</v>
      </c>
      <c r="S477" s="14" t="s">
        <v>399</v>
      </c>
      <c r="T477" s="14" t="s">
        <v>408</v>
      </c>
      <c r="U477" s="14" t="s">
        <v>166</v>
      </c>
      <c r="V477" s="14"/>
      <c r="W477" s="31"/>
      <c r="X477" s="31"/>
      <c r="Y477" s="31"/>
      <c r="Z477" s="31"/>
      <c r="AA477" s="31"/>
      <c r="AB477" s="31"/>
      <c r="AC477" s="31"/>
      <c r="AD477" s="14"/>
      <c r="AE477" s="31">
        <v>3</v>
      </c>
      <c r="AF477" s="31">
        <v>0</v>
      </c>
      <c r="AG477" s="31" t="s">
        <v>173</v>
      </c>
      <c r="AH477" s="31" t="s">
        <v>164</v>
      </c>
      <c r="AI477" s="31" t="s">
        <v>198</v>
      </c>
      <c r="AJ477" s="14"/>
      <c r="AK477" s="14"/>
      <c r="AL477" s="14" t="s">
        <v>128</v>
      </c>
      <c r="AM477" s="14"/>
      <c r="AN477" s="14" t="s">
        <v>187</v>
      </c>
      <c r="AO477" s="14" t="str">
        <f t="shared" si="768"/>
        <v>0055-CPC-GA1-4.3.0.00.CPC-ATH2.RU-0002</v>
      </c>
      <c r="AP477" s="14" t="str">
        <f t="shared" si="769"/>
        <v>0055-CPC-GA1-4.3.0.00.CPC-ATH2-RU-0002_A1_ER</v>
      </c>
      <c r="AQ477" s="21" t="s">
        <v>263</v>
      </c>
      <c r="AR477" s="21" t="s">
        <v>297</v>
      </c>
      <c r="AS477" s="21"/>
      <c r="AT477" s="21"/>
      <c r="AU477" s="21"/>
      <c r="AV477" s="21"/>
      <c r="AW477" s="21" t="s">
        <v>263</v>
      </c>
      <c r="AX477" s="21" t="s">
        <v>297</v>
      </c>
      <c r="AY477" s="14"/>
      <c r="AZ477" s="14" t="s">
        <v>798</v>
      </c>
      <c r="BA477" s="14" t="s">
        <v>600</v>
      </c>
      <c r="BB477" s="14" t="str">
        <f t="shared" si="454"/>
        <v>A1</v>
      </c>
      <c r="BC477" s="14" t="str">
        <f t="shared" si="770"/>
        <v>IFR</v>
      </c>
      <c r="BD477" s="14" t="str">
        <f t="shared" si="771"/>
        <v>A1</v>
      </c>
      <c r="BE477" s="14"/>
      <c r="BF477" s="14"/>
      <c r="BG477" s="20"/>
      <c r="BH477" s="14"/>
      <c r="BI477" s="14"/>
      <c r="BJ477" s="336">
        <v>44088</v>
      </c>
      <c r="BK477" s="336">
        <f t="shared" ca="1" si="772"/>
        <v>44008</v>
      </c>
      <c r="BL477" s="41">
        <v>44008</v>
      </c>
      <c r="BM477" s="14" t="s">
        <v>794</v>
      </c>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336">
        <f t="shared" ref="CQ477" si="814">WORKDAY(BJ477,10)</f>
        <v>44102</v>
      </c>
      <c r="CR477" s="336">
        <f t="shared" ca="1" si="773"/>
        <v>44036</v>
      </c>
      <c r="CS477" s="336">
        <v>44033</v>
      </c>
      <c r="CT477" s="325" t="s">
        <v>905</v>
      </c>
      <c r="CU477" s="143">
        <v>1</v>
      </c>
      <c r="CV477" s="41">
        <f t="shared" si="774"/>
        <v>44116</v>
      </c>
      <c r="CW477" s="41">
        <f t="shared" ca="1" si="775"/>
        <v>44050</v>
      </c>
      <c r="CX477" s="14"/>
      <c r="CY477" s="14"/>
      <c r="CZ477" s="41" t="str">
        <f t="shared" si="776"/>
        <v>-</v>
      </c>
      <c r="DA477" s="41" t="str">
        <f t="shared" si="777"/>
        <v>-</v>
      </c>
      <c r="DB477" s="14"/>
      <c r="DC477" s="14"/>
      <c r="DD477" s="143"/>
      <c r="DE477" s="41" t="str">
        <f t="shared" si="778"/>
        <v>-</v>
      </c>
      <c r="DF477" s="41" t="str">
        <f t="shared" si="779"/>
        <v>-</v>
      </c>
      <c r="DG477" s="14"/>
      <c r="DH477" s="14"/>
      <c r="DI477" s="41" t="str">
        <f t="shared" si="780"/>
        <v>-</v>
      </c>
      <c r="DJ477" s="41" t="str">
        <f t="shared" si="781"/>
        <v>-</v>
      </c>
      <c r="DK477" s="14"/>
      <c r="DL477" s="14"/>
      <c r="DM477" s="143"/>
      <c r="DN477" s="41" t="str">
        <f t="shared" si="782"/>
        <v>-</v>
      </c>
      <c r="DO477" s="41" t="str">
        <f t="shared" si="783"/>
        <v>-</v>
      </c>
      <c r="DP477" s="14"/>
      <c r="DQ477" s="14"/>
      <c r="DR477" s="41" t="str">
        <f t="shared" si="784"/>
        <v>-</v>
      </c>
      <c r="DS477" s="41" t="str">
        <f t="shared" si="785"/>
        <v>-</v>
      </c>
      <c r="DT477" s="14"/>
      <c r="DU477" s="14"/>
      <c r="DV477" s="143"/>
      <c r="DW477" s="41" t="str">
        <f t="shared" si="786"/>
        <v>-</v>
      </c>
      <c r="DX477" s="41" t="str">
        <f t="shared" si="787"/>
        <v>-</v>
      </c>
      <c r="DY477" s="14"/>
      <c r="DZ477" s="14"/>
      <c r="EA477" s="41" t="str">
        <f t="shared" si="788"/>
        <v>-</v>
      </c>
      <c r="EB477" s="41" t="str">
        <f t="shared" si="789"/>
        <v>-</v>
      </c>
      <c r="EC477" s="14"/>
      <c r="ED477" s="14"/>
      <c r="EE477" s="205"/>
      <c r="EF477" s="41" t="str">
        <f t="shared" si="790"/>
        <v>-</v>
      </c>
      <c r="EG477" s="41" t="str">
        <f t="shared" si="791"/>
        <v>-</v>
      </c>
      <c r="EH477" s="14"/>
      <c r="EI477" s="14"/>
      <c r="EJ477" s="41" t="str">
        <f t="shared" si="792"/>
        <v>-</v>
      </c>
      <c r="EK477" s="41" t="str">
        <f t="shared" si="793"/>
        <v>-</v>
      </c>
      <c r="EL477" s="14"/>
      <c r="EM477" s="14"/>
      <c r="EN477" s="205"/>
      <c r="EO477" s="41" t="str">
        <f t="shared" si="794"/>
        <v>-</v>
      </c>
      <c r="EP477" s="41" t="str">
        <f t="shared" si="795"/>
        <v>-</v>
      </c>
      <c r="EQ477" s="14"/>
      <c r="ER477" s="14"/>
      <c r="ES477" s="41" t="str">
        <f t="shared" si="796"/>
        <v>-</v>
      </c>
      <c r="ET477" s="41" t="str">
        <f t="shared" si="797"/>
        <v>-</v>
      </c>
      <c r="EU477" s="14"/>
      <c r="EV477" s="14"/>
      <c r="EW477" s="205"/>
      <c r="EX477" s="41" t="str">
        <f t="shared" si="798"/>
        <v>-</v>
      </c>
      <c r="EY477" s="41" t="str">
        <f t="shared" si="799"/>
        <v>-</v>
      </c>
      <c r="EZ477" s="14"/>
      <c r="FA477" s="14"/>
      <c r="FB477" s="41" t="str">
        <f t="shared" si="800"/>
        <v>-</v>
      </c>
      <c r="FC477" s="41" t="str">
        <f t="shared" si="801"/>
        <v>-</v>
      </c>
      <c r="FD477" s="14"/>
      <c r="FE477" s="14"/>
      <c r="FF477" s="295"/>
      <c r="FG477" s="41">
        <v>43653</v>
      </c>
      <c r="FH477" s="41">
        <f t="shared" ca="1" si="802"/>
        <v>44089</v>
      </c>
      <c r="FI477" s="14"/>
      <c r="FJ477" s="14"/>
      <c r="FK477" s="41" t="str">
        <f t="shared" si="803"/>
        <v>-</v>
      </c>
      <c r="FL477" s="41" t="str">
        <f t="shared" si="804"/>
        <v>-</v>
      </c>
      <c r="FM477" s="14"/>
      <c r="FN477" s="14"/>
      <c r="FO477" s="143"/>
      <c r="FP477" s="41">
        <v>43653</v>
      </c>
      <c r="FQ477" s="41" t="str">
        <f t="shared" si="805"/>
        <v>-</v>
      </c>
      <c r="FR477" s="14"/>
      <c r="FS477" s="14"/>
      <c r="FT477" s="41" t="str">
        <f t="shared" si="806"/>
        <v>-</v>
      </c>
      <c r="FU477" s="41" t="str">
        <f t="shared" si="807"/>
        <v>-</v>
      </c>
      <c r="FV477" s="14"/>
      <c r="FW477" s="14"/>
      <c r="FX477" s="205"/>
      <c r="FY477" s="41">
        <v>43653</v>
      </c>
      <c r="FZ477" s="41" t="str">
        <f t="shared" si="808"/>
        <v>-</v>
      </c>
      <c r="GA477" s="14"/>
      <c r="GB477" s="14"/>
      <c r="GC477" s="41" t="str">
        <f t="shared" si="809"/>
        <v>-</v>
      </c>
      <c r="GD477" s="41" t="str">
        <f t="shared" si="810"/>
        <v>-</v>
      </c>
      <c r="GE477" s="14"/>
      <c r="GF477" s="14"/>
      <c r="GG477" s="205"/>
      <c r="GH477" s="41"/>
      <c r="GI477" s="41"/>
      <c r="GJ477" s="14"/>
      <c r="GK477" s="14"/>
      <c r="GL477" s="41" t="str">
        <f t="shared" si="811"/>
        <v>-</v>
      </c>
      <c r="GM477" s="41" t="str">
        <f t="shared" si="812"/>
        <v>-</v>
      </c>
      <c r="GN477" s="14"/>
      <c r="GO477" s="14"/>
      <c r="GP477" s="228"/>
      <c r="GQ477" s="295"/>
      <c r="GR477" s="295"/>
      <c r="GS477" s="295"/>
      <c r="GT477" s="295"/>
      <c r="GU477" s="295"/>
      <c r="GV477" s="295"/>
      <c r="GW477" s="295"/>
      <c r="GX477" s="295"/>
      <c r="GY477" s="295"/>
      <c r="GZ477" s="147"/>
      <c r="HA477" s="143">
        <f t="shared" ca="1" si="763"/>
        <v>1</v>
      </c>
      <c r="HB477" s="44">
        <f t="shared" ca="1" si="764"/>
        <v>1.3819095477386936E-3</v>
      </c>
      <c r="HC477" s="44">
        <f t="shared" ca="1" si="765"/>
        <v>2.5125628140703518E-3</v>
      </c>
      <c r="HD477" s="44"/>
      <c r="HE477" s="44"/>
      <c r="HF477" s="44">
        <f t="shared" ca="1" si="691"/>
        <v>4.1666666666666675E-3</v>
      </c>
      <c r="HG477" s="44">
        <f t="shared" ca="1" si="766"/>
        <v>7.575757575757576E-3</v>
      </c>
      <c r="HH477" s="261"/>
      <c r="HI477" s="14" t="str">
        <f t="shared" si="692"/>
        <v>GA</v>
      </c>
      <c r="HJ477" s="41">
        <f t="shared" si="693"/>
        <v>44008</v>
      </c>
      <c r="HK477" s="267" t="str">
        <f t="shared" si="694"/>
        <v>A1</v>
      </c>
      <c r="HL477" s="268" t="str">
        <f t="shared" si="695"/>
        <v>0055-P2-GA1-CPC-TRM-00486</v>
      </c>
      <c r="HM477" s="320">
        <v>1</v>
      </c>
      <c r="HN477"/>
      <c r="HO477" s="351">
        <f t="shared" si="747"/>
        <v>1</v>
      </c>
      <c r="HP477" s="351" t="str">
        <f t="shared" si="748"/>
        <v>не выгружено 00</v>
      </c>
      <c r="HQ477" s="351" t="str">
        <f t="shared" si="749"/>
        <v>выгружено A1</v>
      </c>
      <c r="HR477" s="351">
        <f t="shared" si="750"/>
        <v>1</v>
      </c>
      <c r="HS477" s="351" t="b">
        <f t="shared" si="751"/>
        <v>0</v>
      </c>
      <c r="HT477" s="351" t="str">
        <f t="shared" si="752"/>
        <v>Выпустить в 00</v>
      </c>
      <c r="HU477" s="351" t="str">
        <f t="shared" si="753"/>
        <v>0055-P2-CPC-GA1-TRM-00409</v>
      </c>
      <c r="HV477" s="351">
        <f t="shared" si="754"/>
        <v>44008</v>
      </c>
      <c r="HW477" s="351" t="str">
        <f t="shared" si="755"/>
        <v>0055-P2-CPC-GA1-TRM-00409</v>
      </c>
      <c r="HX477" s="351">
        <f t="shared" si="756"/>
        <v>44033</v>
      </c>
      <c r="HY477" s="364"/>
      <c r="HZ477" s="361" t="str">
        <f t="shared" si="757"/>
        <v>выгружено</v>
      </c>
      <c r="IA477" s="361" t="str">
        <f t="shared" si="758"/>
        <v>A1</v>
      </c>
      <c r="IB477" s="361">
        <f t="shared" si="759"/>
        <v>1</v>
      </c>
      <c r="IC477" s="361">
        <f t="shared" si="760"/>
        <v>1</v>
      </c>
      <c r="ID477" s="351" t="str">
        <f t="shared" si="761"/>
        <v>1</v>
      </c>
      <c r="IE477" s="351" t="s">
        <v>894</v>
      </c>
      <c r="IF477" s="356">
        <v>1</v>
      </c>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row>
    <row r="478" spans="1:287" s="1" customFormat="1" ht="33.6" customHeight="1">
      <c r="A478" s="15"/>
      <c r="B478" s="31" t="s">
        <v>164</v>
      </c>
      <c r="C478" s="31" t="s">
        <v>165</v>
      </c>
      <c r="D478" s="14"/>
      <c r="E478" s="14"/>
      <c r="F478" s="14"/>
      <c r="G478" s="14"/>
      <c r="H478" s="14" t="s">
        <v>723</v>
      </c>
      <c r="I478" s="14" t="s">
        <v>724</v>
      </c>
      <c r="J478" s="14"/>
      <c r="K478" s="14"/>
      <c r="L478" s="14"/>
      <c r="M478" s="14"/>
      <c r="N478" s="14"/>
      <c r="O478" s="14"/>
      <c r="P478" s="14"/>
      <c r="Q478" s="14"/>
      <c r="R478" s="14" t="s">
        <v>210</v>
      </c>
      <c r="S478" s="14" t="s">
        <v>401</v>
      </c>
      <c r="T478" s="14" t="s">
        <v>400</v>
      </c>
      <c r="U478" s="14" t="s">
        <v>166</v>
      </c>
      <c r="V478" s="14"/>
      <c r="W478" s="31"/>
      <c r="X478" s="31"/>
      <c r="Y478" s="31"/>
      <c r="Z478" s="31"/>
      <c r="AA478" s="31"/>
      <c r="AB478" s="31"/>
      <c r="AC478" s="31"/>
      <c r="AD478" s="14"/>
      <c r="AE478" s="31">
        <v>3</v>
      </c>
      <c r="AF478" s="31">
        <v>0</v>
      </c>
      <c r="AG478" s="31" t="s">
        <v>173</v>
      </c>
      <c r="AH478" s="31" t="s">
        <v>164</v>
      </c>
      <c r="AI478" s="31" t="s">
        <v>198</v>
      </c>
      <c r="AJ478" s="14"/>
      <c r="AK478" s="14"/>
      <c r="AL478" s="14" t="s">
        <v>129</v>
      </c>
      <c r="AM478" s="14"/>
      <c r="AN478" s="14" t="s">
        <v>185</v>
      </c>
      <c r="AO478" s="14" t="str">
        <f t="shared" si="768"/>
        <v>0055-CPC-GA1-4.3.0.00.CPC-PS.PM-0002</v>
      </c>
      <c r="AP478" s="14" t="str">
        <f t="shared" si="769"/>
        <v>0055-CPC-GA1-4.3.0.00.CPC-PS-PM-0002_-_ER</v>
      </c>
      <c r="AQ478" s="21" t="s">
        <v>264</v>
      </c>
      <c r="AR478" s="21" t="s">
        <v>298</v>
      </c>
      <c r="AS478" s="21"/>
      <c r="AT478" s="21"/>
      <c r="AU478" s="21"/>
      <c r="AV478" s="21"/>
      <c r="AW478" s="21" t="s">
        <v>264</v>
      </c>
      <c r="AX478" s="21" t="s">
        <v>298</v>
      </c>
      <c r="AY478" s="14"/>
      <c r="AZ478" s="14"/>
      <c r="BA478" s="14" t="s">
        <v>600</v>
      </c>
      <c r="BB478" s="14" t="str">
        <f t="shared" ref="BB478:BB530" si="815">IF(GK478&gt;0,"03",IF(GB478&gt;0,"02",IF(FS478&gt;0,"01",IF(FJ478&gt;0,"00",IF(FA478&gt;0,"H1",IF(ER478&gt;0,"G1",IF(EI478&gt;0,"F1",IF(DZ478&gt;0,"E1",IF(DQ478&gt;0,"D1",IF(DH478&gt;0,"C1",IF(CY478&gt;0,"B1",IF(BM478&gt;0,"A1","-"))))))))))))</f>
        <v>-</v>
      </c>
      <c r="BC478" s="14" t="s">
        <v>239</v>
      </c>
      <c r="BD478" s="14" t="str">
        <f t="shared" si="771"/>
        <v>-</v>
      </c>
      <c r="BE478" s="14"/>
      <c r="BF478" s="14"/>
      <c r="BG478" s="20"/>
      <c r="BH478" s="14"/>
      <c r="BI478" s="14"/>
      <c r="BJ478" s="336">
        <v>44088</v>
      </c>
      <c r="BK478" s="336">
        <f t="shared" ca="1" si="772"/>
        <v>44113</v>
      </c>
      <c r="BL478" s="41"/>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336">
        <f>WORKDAY(BJ478,20)</f>
        <v>44116</v>
      </c>
      <c r="CR478" s="336" t="str">
        <f t="shared" si="773"/>
        <v>-</v>
      </c>
      <c r="CS478" s="336"/>
      <c r="CT478" s="325"/>
      <c r="CU478" s="143"/>
      <c r="CV478" s="41">
        <f t="shared" si="774"/>
        <v>44130</v>
      </c>
      <c r="CW478" s="41" t="str">
        <f t="shared" si="775"/>
        <v>-</v>
      </c>
      <c r="CX478" s="14"/>
      <c r="CY478" s="14"/>
      <c r="CZ478" s="41" t="str">
        <f t="shared" si="776"/>
        <v>-</v>
      </c>
      <c r="DA478" s="41" t="str">
        <f t="shared" si="777"/>
        <v>-</v>
      </c>
      <c r="DB478" s="14"/>
      <c r="DC478" s="14"/>
      <c r="DD478" s="143"/>
      <c r="DE478" s="41" t="str">
        <f t="shared" si="778"/>
        <v>-</v>
      </c>
      <c r="DF478" s="41" t="str">
        <f t="shared" si="779"/>
        <v>-</v>
      </c>
      <c r="DG478" s="14"/>
      <c r="DH478" s="14"/>
      <c r="DI478" s="41" t="str">
        <f t="shared" si="780"/>
        <v>-</v>
      </c>
      <c r="DJ478" s="41" t="str">
        <f t="shared" si="781"/>
        <v>-</v>
      </c>
      <c r="DK478" s="14"/>
      <c r="DL478" s="14"/>
      <c r="DM478" s="143"/>
      <c r="DN478" s="41" t="str">
        <f t="shared" si="782"/>
        <v>-</v>
      </c>
      <c r="DO478" s="41" t="str">
        <f t="shared" si="783"/>
        <v>-</v>
      </c>
      <c r="DP478" s="14"/>
      <c r="DQ478" s="14"/>
      <c r="DR478" s="41" t="str">
        <f t="shared" si="784"/>
        <v>-</v>
      </c>
      <c r="DS478" s="41" t="str">
        <f t="shared" si="785"/>
        <v>-</v>
      </c>
      <c r="DT478" s="14"/>
      <c r="DU478" s="14"/>
      <c r="DV478" s="143"/>
      <c r="DW478" s="41" t="str">
        <f t="shared" si="786"/>
        <v>-</v>
      </c>
      <c r="DX478" s="41" t="str">
        <f t="shared" si="787"/>
        <v>-</v>
      </c>
      <c r="DY478" s="14"/>
      <c r="DZ478" s="14"/>
      <c r="EA478" s="41" t="str">
        <f t="shared" si="788"/>
        <v>-</v>
      </c>
      <c r="EB478" s="41" t="str">
        <f t="shared" si="789"/>
        <v>-</v>
      </c>
      <c r="EC478" s="14"/>
      <c r="ED478" s="14"/>
      <c r="EE478" s="205"/>
      <c r="EF478" s="41" t="str">
        <f t="shared" si="790"/>
        <v>-</v>
      </c>
      <c r="EG478" s="41" t="str">
        <f t="shared" si="791"/>
        <v>-</v>
      </c>
      <c r="EH478" s="14"/>
      <c r="EI478" s="14"/>
      <c r="EJ478" s="41" t="str">
        <f t="shared" si="792"/>
        <v>-</v>
      </c>
      <c r="EK478" s="41" t="str">
        <f t="shared" si="793"/>
        <v>-</v>
      </c>
      <c r="EL478" s="14"/>
      <c r="EM478" s="14"/>
      <c r="EN478" s="205"/>
      <c r="EO478" s="41" t="str">
        <f t="shared" si="794"/>
        <v>-</v>
      </c>
      <c r="EP478" s="41" t="str">
        <f t="shared" si="795"/>
        <v>-</v>
      </c>
      <c r="EQ478" s="14"/>
      <c r="ER478" s="14"/>
      <c r="ES478" s="41" t="str">
        <f t="shared" si="796"/>
        <v>-</v>
      </c>
      <c r="ET478" s="41" t="str">
        <f t="shared" si="797"/>
        <v>-</v>
      </c>
      <c r="EU478" s="14"/>
      <c r="EV478" s="14"/>
      <c r="EW478" s="205"/>
      <c r="EX478" s="41" t="str">
        <f t="shared" si="798"/>
        <v>-</v>
      </c>
      <c r="EY478" s="41" t="str">
        <f t="shared" si="799"/>
        <v>-</v>
      </c>
      <c r="EZ478" s="14"/>
      <c r="FA478" s="14"/>
      <c r="FB478" s="41" t="str">
        <f t="shared" si="800"/>
        <v>-</v>
      </c>
      <c r="FC478" s="41" t="str">
        <f t="shared" si="801"/>
        <v>-</v>
      </c>
      <c r="FD478" s="14"/>
      <c r="FE478" s="14"/>
      <c r="FF478" s="295"/>
      <c r="FG478" s="41">
        <v>43653</v>
      </c>
      <c r="FH478" s="41">
        <f t="shared" ca="1" si="802"/>
        <v>43653</v>
      </c>
      <c r="FI478" s="14"/>
      <c r="FJ478" s="14"/>
      <c r="FK478" s="41" t="str">
        <f t="shared" si="803"/>
        <v>-</v>
      </c>
      <c r="FL478" s="41" t="str">
        <f t="shared" si="804"/>
        <v>-</v>
      </c>
      <c r="FM478" s="14"/>
      <c r="FN478" s="14"/>
      <c r="FO478" s="143"/>
      <c r="FP478" s="41">
        <v>43653</v>
      </c>
      <c r="FQ478" s="41" t="str">
        <f t="shared" si="805"/>
        <v>-</v>
      </c>
      <c r="FR478" s="14"/>
      <c r="FS478" s="14"/>
      <c r="FT478" s="41" t="str">
        <f t="shared" si="806"/>
        <v>-</v>
      </c>
      <c r="FU478" s="41" t="str">
        <f t="shared" si="807"/>
        <v>-</v>
      </c>
      <c r="FV478" s="14"/>
      <c r="FW478" s="14"/>
      <c r="FX478" s="205"/>
      <c r="FY478" s="41">
        <v>43653</v>
      </c>
      <c r="FZ478" s="41" t="str">
        <f t="shared" si="808"/>
        <v>-</v>
      </c>
      <c r="GA478" s="14"/>
      <c r="GB478" s="14"/>
      <c r="GC478" s="41" t="str">
        <f t="shared" si="809"/>
        <v>-</v>
      </c>
      <c r="GD478" s="41" t="str">
        <f t="shared" si="810"/>
        <v>-</v>
      </c>
      <c r="GE478" s="14"/>
      <c r="GF478" s="14"/>
      <c r="GG478" s="205"/>
      <c r="GH478" s="41"/>
      <c r="GI478" s="41"/>
      <c r="GJ478" s="14"/>
      <c r="GK478" s="14"/>
      <c r="GL478" s="41" t="str">
        <f t="shared" si="811"/>
        <v>-</v>
      </c>
      <c r="GM478" s="41" t="str">
        <f t="shared" si="812"/>
        <v>-</v>
      </c>
      <c r="GN478" s="14"/>
      <c r="GO478" s="14"/>
      <c r="GP478" s="228"/>
      <c r="GQ478" s="295"/>
      <c r="GR478" s="295"/>
      <c r="GS478" s="295"/>
      <c r="GT478" s="295"/>
      <c r="GU478" s="295"/>
      <c r="GV478" s="295"/>
      <c r="GW478" s="295"/>
      <c r="GX478" s="295"/>
      <c r="GY478" s="295"/>
      <c r="GZ478" s="147"/>
      <c r="HA478" s="143">
        <f t="shared" ca="1" si="763"/>
        <v>1</v>
      </c>
      <c r="HB478" s="44">
        <f t="shared" si="764"/>
        <v>0</v>
      </c>
      <c r="HC478" s="44">
        <f t="shared" ca="1" si="765"/>
        <v>2.5125628140703518E-3</v>
      </c>
      <c r="HD478" s="44"/>
      <c r="HE478" s="44"/>
      <c r="HF478" s="44">
        <f t="shared" si="691"/>
        <v>0</v>
      </c>
      <c r="HG478" s="44">
        <f t="shared" ca="1" si="766"/>
        <v>7.575757575757576E-3</v>
      </c>
      <c r="HH478" s="261"/>
      <c r="HI478" s="14" t="str">
        <f t="shared" si="692"/>
        <v>не выпущено</v>
      </c>
      <c r="HJ478" s="41" t="str">
        <f t="shared" si="693"/>
        <v>-</v>
      </c>
      <c r="HK478" s="267" t="str">
        <f t="shared" si="694"/>
        <v>-</v>
      </c>
      <c r="HL478" s="268" t="str">
        <f t="shared" si="695"/>
        <v>-</v>
      </c>
      <c r="HM478" s="320">
        <v>1</v>
      </c>
      <c r="HN478"/>
      <c r="HO478" s="351" t="str">
        <f t="shared" si="747"/>
        <v>не выгружено A1</v>
      </c>
      <c r="HP478" s="351" t="str">
        <f t="shared" si="748"/>
        <v>не выгружено 00</v>
      </c>
      <c r="HQ478" s="351" t="str">
        <f t="shared" si="749"/>
        <v>не выгружено A1</v>
      </c>
      <c r="HR478" s="351" t="str">
        <f t="shared" si="750"/>
        <v>не выгружено A1</v>
      </c>
      <c r="HS478" s="351" t="b">
        <f t="shared" si="751"/>
        <v>0</v>
      </c>
      <c r="HT478" s="351" t="str">
        <f t="shared" si="752"/>
        <v>не выгружено A1</v>
      </c>
      <c r="HU478" s="351" t="str">
        <f t="shared" si="753"/>
        <v>не выгружено A1</v>
      </c>
      <c r="HV478" s="351" t="str">
        <f t="shared" si="754"/>
        <v>не выгружено A1</v>
      </c>
      <c r="HW478" s="351" t="str">
        <f t="shared" si="755"/>
        <v>не выгружено A1</v>
      </c>
      <c r="HX478" s="351" t="str">
        <f t="shared" si="756"/>
        <v>не выгружено A1</v>
      </c>
      <c r="HY478" s="364"/>
      <c r="HZ478" s="361" t="str">
        <f t="shared" si="757"/>
        <v>не выгружено</v>
      </c>
      <c r="IA478" s="361" t="str">
        <f t="shared" si="758"/>
        <v>A1</v>
      </c>
      <c r="IB478" s="361" t="str">
        <f t="shared" si="759"/>
        <v>не выгружено</v>
      </c>
      <c r="IC478" s="361" t="str">
        <f t="shared" si="760"/>
        <v>A1</v>
      </c>
      <c r="ID478" s="351" t="str">
        <f t="shared" si="761"/>
        <v>выгрузить A1</v>
      </c>
      <c r="IE478" s="351" t="s">
        <v>896</v>
      </c>
      <c r="IF478" s="356">
        <v>1</v>
      </c>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row>
    <row r="479" spans="1:287" s="1" customFormat="1" ht="28.5" customHeight="1">
      <c r="A479" s="15"/>
      <c r="B479" s="31" t="s">
        <v>164</v>
      </c>
      <c r="C479" s="31" t="s">
        <v>165</v>
      </c>
      <c r="D479" s="14"/>
      <c r="E479" s="14"/>
      <c r="F479" s="14"/>
      <c r="G479" s="14"/>
      <c r="H479" s="14" t="s">
        <v>723</v>
      </c>
      <c r="I479" s="14" t="s">
        <v>724</v>
      </c>
      <c r="J479" s="14"/>
      <c r="K479" s="14"/>
      <c r="L479" s="14"/>
      <c r="M479" s="14"/>
      <c r="N479" s="14"/>
      <c r="O479" s="14"/>
      <c r="P479" s="14"/>
      <c r="Q479" s="14"/>
      <c r="R479" s="14" t="s">
        <v>210</v>
      </c>
      <c r="S479" s="14" t="s">
        <v>401</v>
      </c>
      <c r="T479" s="14" t="s">
        <v>400</v>
      </c>
      <c r="U479" s="14" t="s">
        <v>166</v>
      </c>
      <c r="V479" s="14"/>
      <c r="W479" s="31"/>
      <c r="X479" s="31"/>
      <c r="Y479" s="31"/>
      <c r="Z479" s="31"/>
      <c r="AA479" s="31"/>
      <c r="AB479" s="31"/>
      <c r="AC479" s="31"/>
      <c r="AD479" s="14"/>
      <c r="AE479" s="31">
        <v>3</v>
      </c>
      <c r="AF479" s="31">
        <v>0</v>
      </c>
      <c r="AG479" s="31" t="s">
        <v>173</v>
      </c>
      <c r="AH479" s="31" t="s">
        <v>164</v>
      </c>
      <c r="AI479" s="31" t="s">
        <v>198</v>
      </c>
      <c r="AJ479" s="14"/>
      <c r="AK479" s="14"/>
      <c r="AL479" s="14" t="s">
        <v>129</v>
      </c>
      <c r="AM479" s="14"/>
      <c r="AN479" s="14" t="s">
        <v>187</v>
      </c>
      <c r="AO479" s="14" t="str">
        <f t="shared" si="768"/>
        <v>0055-CPC-GA1-4.3.0.00.CPC-PS.RU-0002</v>
      </c>
      <c r="AP479" s="14" t="str">
        <f t="shared" si="769"/>
        <v>0055-CPC-GA1-4.3.0.00.CPC-PS-RU-0002_A1_ER</v>
      </c>
      <c r="AQ479" s="21" t="s">
        <v>265</v>
      </c>
      <c r="AR479" s="21" t="s">
        <v>299</v>
      </c>
      <c r="AS479" s="21"/>
      <c r="AT479" s="21"/>
      <c r="AU479" s="21"/>
      <c r="AV479" s="21"/>
      <c r="AW479" s="21" t="s">
        <v>265</v>
      </c>
      <c r="AX479" s="21" t="s">
        <v>299</v>
      </c>
      <c r="AY479" s="14"/>
      <c r="AZ479" s="14" t="s">
        <v>798</v>
      </c>
      <c r="BA479" s="14" t="s">
        <v>600</v>
      </c>
      <c r="BB479" s="14" t="str">
        <f t="shared" si="815"/>
        <v>A1</v>
      </c>
      <c r="BC479" s="14" t="str">
        <f t="shared" ref="BC479:BC482" si="816">IF(OR(BB479="A1",BB479="B1",BB479="C1",BB479="D1",BB479="E1",BB479="F1",BB479="G1",BB479="H1"),"IFR",IF(OR(BB479="00",BB479="01",BB479="02",BB479="03",BB479="04",BB479="05"),"IFU","-"))</f>
        <v>IFR</v>
      </c>
      <c r="BD479" s="14" t="str">
        <f t="shared" si="771"/>
        <v>A1</v>
      </c>
      <c r="BE479" s="14"/>
      <c r="BF479" s="14"/>
      <c r="BG479" s="20"/>
      <c r="BH479" s="14"/>
      <c r="BI479" s="14"/>
      <c r="BJ479" s="336">
        <v>44088</v>
      </c>
      <c r="BK479" s="336">
        <f t="shared" ca="1" si="772"/>
        <v>44008</v>
      </c>
      <c r="BL479" s="41">
        <v>44008</v>
      </c>
      <c r="BM479" s="14" t="s">
        <v>793</v>
      </c>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336">
        <f t="shared" ref="CQ479" si="817">WORKDAY(BJ479,10)</f>
        <v>44102</v>
      </c>
      <c r="CR479" s="336">
        <f t="shared" ca="1" si="773"/>
        <v>44036</v>
      </c>
      <c r="CS479" s="336">
        <v>44033</v>
      </c>
      <c r="CT479" s="325" t="s">
        <v>905</v>
      </c>
      <c r="CU479" s="143">
        <v>1</v>
      </c>
      <c r="CV479" s="41">
        <f t="shared" si="774"/>
        <v>44116</v>
      </c>
      <c r="CW479" s="41">
        <f t="shared" ca="1" si="775"/>
        <v>44050</v>
      </c>
      <c r="CX479" s="14"/>
      <c r="CY479" s="14"/>
      <c r="CZ479" s="41" t="str">
        <f t="shared" si="776"/>
        <v>-</v>
      </c>
      <c r="DA479" s="41" t="str">
        <f t="shared" si="777"/>
        <v>-</v>
      </c>
      <c r="DB479" s="14"/>
      <c r="DC479" s="14"/>
      <c r="DD479" s="143"/>
      <c r="DE479" s="41" t="str">
        <f t="shared" si="778"/>
        <v>-</v>
      </c>
      <c r="DF479" s="41" t="str">
        <f t="shared" si="779"/>
        <v>-</v>
      </c>
      <c r="DG479" s="14"/>
      <c r="DH479" s="14"/>
      <c r="DI479" s="41" t="str">
        <f t="shared" si="780"/>
        <v>-</v>
      </c>
      <c r="DJ479" s="41" t="str">
        <f t="shared" si="781"/>
        <v>-</v>
      </c>
      <c r="DK479" s="14"/>
      <c r="DL479" s="14"/>
      <c r="DM479" s="143"/>
      <c r="DN479" s="41" t="str">
        <f t="shared" si="782"/>
        <v>-</v>
      </c>
      <c r="DO479" s="41" t="str">
        <f t="shared" si="783"/>
        <v>-</v>
      </c>
      <c r="DP479" s="14"/>
      <c r="DQ479" s="14"/>
      <c r="DR479" s="41" t="str">
        <f t="shared" si="784"/>
        <v>-</v>
      </c>
      <c r="DS479" s="41" t="str">
        <f t="shared" si="785"/>
        <v>-</v>
      </c>
      <c r="DT479" s="14"/>
      <c r="DU479" s="14"/>
      <c r="DV479" s="205"/>
      <c r="DW479" s="41" t="str">
        <f t="shared" si="786"/>
        <v>-</v>
      </c>
      <c r="DX479" s="41" t="str">
        <f t="shared" si="787"/>
        <v>-</v>
      </c>
      <c r="DY479" s="14"/>
      <c r="DZ479" s="14"/>
      <c r="EA479" s="41" t="str">
        <f t="shared" si="788"/>
        <v>-</v>
      </c>
      <c r="EB479" s="41" t="str">
        <f t="shared" si="789"/>
        <v>-</v>
      </c>
      <c r="EC479" s="14"/>
      <c r="ED479" s="14"/>
      <c r="EE479" s="205"/>
      <c r="EF479" s="41" t="str">
        <f t="shared" si="790"/>
        <v>-</v>
      </c>
      <c r="EG479" s="41" t="str">
        <f t="shared" si="791"/>
        <v>-</v>
      </c>
      <c r="EH479" s="14"/>
      <c r="EI479" s="14"/>
      <c r="EJ479" s="41" t="str">
        <f t="shared" si="792"/>
        <v>-</v>
      </c>
      <c r="EK479" s="41" t="str">
        <f t="shared" si="793"/>
        <v>-</v>
      </c>
      <c r="EL479" s="14"/>
      <c r="EM479" s="14"/>
      <c r="EN479" s="205"/>
      <c r="EO479" s="41" t="str">
        <f t="shared" si="794"/>
        <v>-</v>
      </c>
      <c r="EP479" s="41" t="str">
        <f t="shared" si="795"/>
        <v>-</v>
      </c>
      <c r="EQ479" s="14"/>
      <c r="ER479" s="14"/>
      <c r="ES479" s="41" t="str">
        <f t="shared" si="796"/>
        <v>-</v>
      </c>
      <c r="ET479" s="41" t="str">
        <f t="shared" si="797"/>
        <v>-</v>
      </c>
      <c r="EU479" s="14"/>
      <c r="EV479" s="14"/>
      <c r="EW479" s="205"/>
      <c r="EX479" s="41" t="str">
        <f t="shared" si="798"/>
        <v>-</v>
      </c>
      <c r="EY479" s="41" t="str">
        <f t="shared" si="799"/>
        <v>-</v>
      </c>
      <c r="EZ479" s="14"/>
      <c r="FA479" s="14"/>
      <c r="FB479" s="41" t="str">
        <f t="shared" si="800"/>
        <v>-</v>
      </c>
      <c r="FC479" s="41" t="str">
        <f t="shared" si="801"/>
        <v>-</v>
      </c>
      <c r="FD479" s="14"/>
      <c r="FE479" s="14"/>
      <c r="FF479" s="295"/>
      <c r="FG479" s="41">
        <v>43653</v>
      </c>
      <c r="FH479" s="41">
        <f t="shared" ca="1" si="802"/>
        <v>44089</v>
      </c>
      <c r="FI479" s="14"/>
      <c r="FJ479" s="14"/>
      <c r="FK479" s="41" t="str">
        <f t="shared" si="803"/>
        <v>-</v>
      </c>
      <c r="FL479" s="41" t="str">
        <f t="shared" si="804"/>
        <v>-</v>
      </c>
      <c r="FM479" s="14"/>
      <c r="FN479" s="14"/>
      <c r="FO479" s="143"/>
      <c r="FP479" s="41">
        <v>43653</v>
      </c>
      <c r="FQ479" s="41" t="str">
        <f t="shared" si="805"/>
        <v>-</v>
      </c>
      <c r="FR479" s="14"/>
      <c r="FS479" s="14"/>
      <c r="FT479" s="41" t="str">
        <f t="shared" si="806"/>
        <v>-</v>
      </c>
      <c r="FU479" s="41" t="str">
        <f t="shared" si="807"/>
        <v>-</v>
      </c>
      <c r="FV479" s="14"/>
      <c r="FW479" s="14"/>
      <c r="FX479" s="205"/>
      <c r="FY479" s="41">
        <v>43653</v>
      </c>
      <c r="FZ479" s="41" t="str">
        <f t="shared" si="808"/>
        <v>-</v>
      </c>
      <c r="GA479" s="14"/>
      <c r="GB479" s="14"/>
      <c r="GC479" s="41" t="str">
        <f t="shared" si="809"/>
        <v>-</v>
      </c>
      <c r="GD479" s="41" t="str">
        <f t="shared" si="810"/>
        <v>-</v>
      </c>
      <c r="GE479" s="14"/>
      <c r="GF479" s="14"/>
      <c r="GG479" s="205"/>
      <c r="GH479" s="41"/>
      <c r="GI479" s="41"/>
      <c r="GJ479" s="14"/>
      <c r="GK479" s="14"/>
      <c r="GL479" s="41" t="str">
        <f t="shared" si="811"/>
        <v>-</v>
      </c>
      <c r="GM479" s="41" t="str">
        <f t="shared" si="812"/>
        <v>-</v>
      </c>
      <c r="GN479" s="14"/>
      <c r="GO479" s="14"/>
      <c r="GP479" s="228"/>
      <c r="GQ479" s="295"/>
      <c r="GR479" s="295"/>
      <c r="GS479" s="295"/>
      <c r="GT479" s="295"/>
      <c r="GU479" s="295"/>
      <c r="GV479" s="295"/>
      <c r="GW479" s="295"/>
      <c r="GX479" s="295"/>
      <c r="GY479" s="295"/>
      <c r="GZ479" s="147"/>
      <c r="HA479" s="143">
        <f t="shared" ca="1" si="763"/>
        <v>1</v>
      </c>
      <c r="HB479" s="44">
        <f t="shared" ca="1" si="764"/>
        <v>1.3819095477386936E-3</v>
      </c>
      <c r="HC479" s="44">
        <f t="shared" ca="1" si="765"/>
        <v>2.5125628140703518E-3</v>
      </c>
      <c r="HD479" s="44"/>
      <c r="HE479" s="44"/>
      <c r="HF479" s="44">
        <f t="shared" ca="1" si="691"/>
        <v>4.1666666666666675E-3</v>
      </c>
      <c r="HG479" s="44">
        <f t="shared" ca="1" si="766"/>
        <v>7.575757575757576E-3</v>
      </c>
      <c r="HH479" s="261"/>
      <c r="HI479" s="14" t="str">
        <f t="shared" si="692"/>
        <v>GA</v>
      </c>
      <c r="HJ479" s="41">
        <f t="shared" si="693"/>
        <v>44008</v>
      </c>
      <c r="HK479" s="267" t="str">
        <f t="shared" si="694"/>
        <v>A1</v>
      </c>
      <c r="HL479" s="268" t="str">
        <f t="shared" si="695"/>
        <v>0055-P2-GA1-CPC-TRM-00485</v>
      </c>
      <c r="HM479" s="320">
        <v>1</v>
      </c>
      <c r="HN479"/>
      <c r="HO479" s="351">
        <f t="shared" si="747"/>
        <v>1</v>
      </c>
      <c r="HP479" s="351" t="str">
        <f t="shared" si="748"/>
        <v>не выгружено 00</v>
      </c>
      <c r="HQ479" s="351" t="str">
        <f t="shared" si="749"/>
        <v>выгружено A1</v>
      </c>
      <c r="HR479" s="351">
        <f t="shared" si="750"/>
        <v>1</v>
      </c>
      <c r="HS479" s="351" t="b">
        <f t="shared" si="751"/>
        <v>0</v>
      </c>
      <c r="HT479" s="351" t="str">
        <f t="shared" si="752"/>
        <v>Выпустить в 00</v>
      </c>
      <c r="HU479" s="351" t="str">
        <f t="shared" si="753"/>
        <v>0055-P2-CPC-GA1-TRM-00409</v>
      </c>
      <c r="HV479" s="351">
        <f t="shared" si="754"/>
        <v>44008</v>
      </c>
      <c r="HW479" s="351" t="str">
        <f t="shared" si="755"/>
        <v>0055-P2-CPC-GA1-TRM-00409</v>
      </c>
      <c r="HX479" s="351">
        <f t="shared" si="756"/>
        <v>44033</v>
      </c>
      <c r="HY479" s="364"/>
      <c r="HZ479" s="361" t="str">
        <f t="shared" si="757"/>
        <v>выгружено</v>
      </c>
      <c r="IA479" s="361" t="str">
        <f t="shared" si="758"/>
        <v>A1</v>
      </c>
      <c r="IB479" s="361">
        <f t="shared" si="759"/>
        <v>1</v>
      </c>
      <c r="IC479" s="361">
        <f t="shared" si="760"/>
        <v>1</v>
      </c>
      <c r="ID479" s="351" t="str">
        <f t="shared" si="761"/>
        <v>1</v>
      </c>
      <c r="IE479" s="351" t="s">
        <v>894</v>
      </c>
      <c r="IF479" s="356">
        <v>1</v>
      </c>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row>
    <row r="480" spans="1:287" s="1" customFormat="1" ht="28.5" customHeight="1">
      <c r="A480" s="15"/>
      <c r="B480" s="31" t="s">
        <v>164</v>
      </c>
      <c r="C480" s="31" t="s">
        <v>165</v>
      </c>
      <c r="D480" s="14"/>
      <c r="E480" s="14"/>
      <c r="F480" s="14"/>
      <c r="G480" s="14"/>
      <c r="H480" s="14" t="s">
        <v>723</v>
      </c>
      <c r="I480" s="14" t="s">
        <v>724</v>
      </c>
      <c r="J480" s="14"/>
      <c r="K480" s="14"/>
      <c r="L480" s="14"/>
      <c r="M480" s="14"/>
      <c r="N480" s="14"/>
      <c r="O480" s="14"/>
      <c r="P480" s="14"/>
      <c r="Q480" s="14"/>
      <c r="R480" s="14" t="s">
        <v>211</v>
      </c>
      <c r="S480" s="14" t="s">
        <v>394</v>
      </c>
      <c r="T480" s="14" t="s">
        <v>407</v>
      </c>
      <c r="U480" s="14" t="s">
        <v>166</v>
      </c>
      <c r="V480" s="14"/>
      <c r="W480" s="31"/>
      <c r="X480" s="31"/>
      <c r="Y480" s="31"/>
      <c r="Z480" s="31"/>
      <c r="AA480" s="31"/>
      <c r="AB480" s="31"/>
      <c r="AC480" s="31"/>
      <c r="AD480" s="14"/>
      <c r="AE480" s="31">
        <v>3</v>
      </c>
      <c r="AF480" s="31">
        <v>0</v>
      </c>
      <c r="AG480" s="31" t="s">
        <v>173</v>
      </c>
      <c r="AH480" s="31" t="s">
        <v>164</v>
      </c>
      <c r="AI480" s="31" t="s">
        <v>198</v>
      </c>
      <c r="AJ480" s="14"/>
      <c r="AK480" s="14"/>
      <c r="AL480" s="14" t="s">
        <v>130</v>
      </c>
      <c r="AM480" s="14"/>
      <c r="AN480" s="14" t="s">
        <v>185</v>
      </c>
      <c r="AO480" s="14" t="str">
        <f t="shared" si="768"/>
        <v>0055-CPC-GA1-4.3.0.00.CPC-ASK1.PM-0002</v>
      </c>
      <c r="AP480" s="14" t="str">
        <f t="shared" si="769"/>
        <v>0055-CPC-GA1-4.3.0.00.CPC-ASK1-PM-0002_A1_ER</v>
      </c>
      <c r="AQ480" s="21" t="s">
        <v>266</v>
      </c>
      <c r="AR480" s="21" t="s">
        <v>300</v>
      </c>
      <c r="AS480" s="21"/>
      <c r="AT480" s="21"/>
      <c r="AU480" s="21"/>
      <c r="AV480" s="21"/>
      <c r="AW480" s="21" t="s">
        <v>266</v>
      </c>
      <c r="AX480" s="21" t="s">
        <v>300</v>
      </c>
      <c r="AY480" s="14"/>
      <c r="AZ480" s="14" t="s">
        <v>798</v>
      </c>
      <c r="BA480" s="14" t="s">
        <v>600</v>
      </c>
      <c r="BB480" s="14" t="str">
        <f t="shared" si="815"/>
        <v>A1</v>
      </c>
      <c r="BC480" s="14" t="str">
        <f t="shared" si="816"/>
        <v>IFR</v>
      </c>
      <c r="BD480" s="14" t="str">
        <f t="shared" si="771"/>
        <v>A1</v>
      </c>
      <c r="BE480" s="14"/>
      <c r="BF480" s="14"/>
      <c r="BG480" s="20"/>
      <c r="BH480" s="14"/>
      <c r="BI480" s="14"/>
      <c r="BJ480" s="336">
        <v>44088</v>
      </c>
      <c r="BK480" s="336">
        <f t="shared" ca="1" si="772"/>
        <v>44011</v>
      </c>
      <c r="BL480" s="41">
        <v>44011</v>
      </c>
      <c r="BM480" s="14" t="s">
        <v>898</v>
      </c>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336">
        <f>WORKDAY(BJ480,20)</f>
        <v>44116</v>
      </c>
      <c r="CR480" s="336">
        <f t="shared" ca="1" si="773"/>
        <v>44039</v>
      </c>
      <c r="CS480" s="336">
        <v>44033</v>
      </c>
      <c r="CT480" s="325" t="s">
        <v>905</v>
      </c>
      <c r="CU480" s="143">
        <v>1</v>
      </c>
      <c r="CV480" s="41">
        <f t="shared" si="774"/>
        <v>44130</v>
      </c>
      <c r="CW480" s="41">
        <f t="shared" ca="1" si="775"/>
        <v>44053</v>
      </c>
      <c r="CX480" s="14"/>
      <c r="CY480" s="14"/>
      <c r="CZ480" s="41" t="str">
        <f t="shared" si="776"/>
        <v>-</v>
      </c>
      <c r="DA480" s="41" t="str">
        <f t="shared" si="777"/>
        <v>-</v>
      </c>
      <c r="DB480" s="14"/>
      <c r="DC480" s="14"/>
      <c r="DD480" s="143"/>
      <c r="DE480" s="41" t="str">
        <f t="shared" si="778"/>
        <v>-</v>
      </c>
      <c r="DF480" s="41" t="str">
        <f t="shared" si="779"/>
        <v>-</v>
      </c>
      <c r="DG480" s="14"/>
      <c r="DH480" s="14"/>
      <c r="DI480" s="41" t="str">
        <f t="shared" si="780"/>
        <v>-</v>
      </c>
      <c r="DJ480" s="41" t="str">
        <f t="shared" si="781"/>
        <v>-</v>
      </c>
      <c r="DK480" s="14"/>
      <c r="DL480" s="14"/>
      <c r="DM480" s="143"/>
      <c r="DN480" s="41" t="str">
        <f t="shared" si="782"/>
        <v>-</v>
      </c>
      <c r="DO480" s="41" t="str">
        <f t="shared" si="783"/>
        <v>-</v>
      </c>
      <c r="DP480" s="14"/>
      <c r="DQ480" s="14"/>
      <c r="DR480" s="41" t="str">
        <f t="shared" si="784"/>
        <v>-</v>
      </c>
      <c r="DS480" s="41" t="str">
        <f t="shared" si="785"/>
        <v>-</v>
      </c>
      <c r="DT480" s="14"/>
      <c r="DU480" s="14"/>
      <c r="DV480" s="205"/>
      <c r="DW480" s="41" t="str">
        <f t="shared" si="786"/>
        <v>-</v>
      </c>
      <c r="DX480" s="41" t="str">
        <f t="shared" si="787"/>
        <v>-</v>
      </c>
      <c r="DY480" s="14"/>
      <c r="DZ480" s="14"/>
      <c r="EA480" s="41" t="str">
        <f t="shared" si="788"/>
        <v>-</v>
      </c>
      <c r="EB480" s="41" t="str">
        <f t="shared" si="789"/>
        <v>-</v>
      </c>
      <c r="EC480" s="14"/>
      <c r="ED480" s="14"/>
      <c r="EE480" s="205"/>
      <c r="EF480" s="41" t="str">
        <f t="shared" si="790"/>
        <v>-</v>
      </c>
      <c r="EG480" s="41" t="str">
        <f t="shared" si="791"/>
        <v>-</v>
      </c>
      <c r="EH480" s="14"/>
      <c r="EI480" s="14"/>
      <c r="EJ480" s="41" t="str">
        <f t="shared" si="792"/>
        <v>-</v>
      </c>
      <c r="EK480" s="41" t="str">
        <f t="shared" si="793"/>
        <v>-</v>
      </c>
      <c r="EL480" s="14"/>
      <c r="EM480" s="14"/>
      <c r="EN480" s="205"/>
      <c r="EO480" s="41" t="str">
        <f t="shared" si="794"/>
        <v>-</v>
      </c>
      <c r="EP480" s="41" t="str">
        <f t="shared" si="795"/>
        <v>-</v>
      </c>
      <c r="EQ480" s="14"/>
      <c r="ER480" s="14"/>
      <c r="ES480" s="41" t="str">
        <f t="shared" si="796"/>
        <v>-</v>
      </c>
      <c r="ET480" s="41" t="str">
        <f t="shared" si="797"/>
        <v>-</v>
      </c>
      <c r="EU480" s="14"/>
      <c r="EV480" s="14"/>
      <c r="EW480" s="205"/>
      <c r="EX480" s="41" t="str">
        <f t="shared" si="798"/>
        <v>-</v>
      </c>
      <c r="EY480" s="41" t="str">
        <f t="shared" si="799"/>
        <v>-</v>
      </c>
      <c r="EZ480" s="14"/>
      <c r="FA480" s="14"/>
      <c r="FB480" s="41" t="str">
        <f t="shared" si="800"/>
        <v>-</v>
      </c>
      <c r="FC480" s="41" t="str">
        <f t="shared" si="801"/>
        <v>-</v>
      </c>
      <c r="FD480" s="14"/>
      <c r="FE480" s="14"/>
      <c r="FF480" s="295"/>
      <c r="FG480" s="41">
        <v>43653</v>
      </c>
      <c r="FH480" s="41">
        <f t="shared" ca="1" si="802"/>
        <v>44089</v>
      </c>
      <c r="FI480" s="14"/>
      <c r="FJ480" s="14"/>
      <c r="FK480" s="41" t="str">
        <f t="shared" si="803"/>
        <v>-</v>
      </c>
      <c r="FL480" s="41" t="str">
        <f t="shared" si="804"/>
        <v>-</v>
      </c>
      <c r="FM480" s="14"/>
      <c r="FN480" s="14"/>
      <c r="FO480" s="143"/>
      <c r="FP480" s="41">
        <v>43653</v>
      </c>
      <c r="FQ480" s="41" t="str">
        <f t="shared" si="805"/>
        <v>-</v>
      </c>
      <c r="FR480" s="14"/>
      <c r="FS480" s="14"/>
      <c r="FT480" s="41" t="str">
        <f t="shared" si="806"/>
        <v>-</v>
      </c>
      <c r="FU480" s="41" t="str">
        <f t="shared" si="807"/>
        <v>-</v>
      </c>
      <c r="FV480" s="14"/>
      <c r="FW480" s="14"/>
      <c r="FX480" s="205"/>
      <c r="FY480" s="41">
        <v>43653</v>
      </c>
      <c r="FZ480" s="41" t="str">
        <f t="shared" si="808"/>
        <v>-</v>
      </c>
      <c r="GA480" s="14"/>
      <c r="GB480" s="14"/>
      <c r="GC480" s="41" t="str">
        <f t="shared" si="809"/>
        <v>-</v>
      </c>
      <c r="GD480" s="41" t="str">
        <f t="shared" si="810"/>
        <v>-</v>
      </c>
      <c r="GE480" s="14"/>
      <c r="GF480" s="14"/>
      <c r="GG480" s="205"/>
      <c r="GH480" s="41"/>
      <c r="GI480" s="41"/>
      <c r="GJ480" s="14"/>
      <c r="GK480" s="14"/>
      <c r="GL480" s="41" t="str">
        <f t="shared" si="811"/>
        <v>-</v>
      </c>
      <c r="GM480" s="41" t="str">
        <f t="shared" si="812"/>
        <v>-</v>
      </c>
      <c r="GN480" s="14"/>
      <c r="GO480" s="14"/>
      <c r="GP480" s="228"/>
      <c r="GQ480" s="295"/>
      <c r="GR480" s="295"/>
      <c r="GS480" s="295"/>
      <c r="GT480" s="295"/>
      <c r="GU480" s="295"/>
      <c r="GV480" s="295"/>
      <c r="GW480" s="295"/>
      <c r="GX480" s="295"/>
      <c r="GY480" s="295"/>
      <c r="GZ480" s="147"/>
      <c r="HA480" s="143">
        <f t="shared" ca="1" si="763"/>
        <v>1</v>
      </c>
      <c r="HB480" s="44">
        <f t="shared" ca="1" si="764"/>
        <v>1.3819095477386936E-3</v>
      </c>
      <c r="HC480" s="44">
        <f t="shared" ca="1" si="765"/>
        <v>2.5125628140703518E-3</v>
      </c>
      <c r="HD480" s="44"/>
      <c r="HE480" s="44"/>
      <c r="HF480" s="44">
        <f t="shared" ca="1" si="691"/>
        <v>4.1666666666666675E-3</v>
      </c>
      <c r="HG480" s="44">
        <f t="shared" ca="1" si="766"/>
        <v>7.575757575757576E-3</v>
      </c>
      <c r="HH480" s="261"/>
      <c r="HI480" s="14" t="str">
        <f t="shared" si="692"/>
        <v>GA</v>
      </c>
      <c r="HJ480" s="41">
        <f t="shared" si="693"/>
        <v>44011</v>
      </c>
      <c r="HK480" s="267" t="str">
        <f t="shared" si="694"/>
        <v>A1</v>
      </c>
      <c r="HL480" s="268" t="str">
        <f t="shared" si="695"/>
        <v>0055-P2-GA1-CPC-TRM-00514</v>
      </c>
      <c r="HM480" s="320">
        <v>1</v>
      </c>
      <c r="HN480"/>
      <c r="HO480" s="351">
        <f t="shared" si="747"/>
        <v>1</v>
      </c>
      <c r="HP480" s="351" t="str">
        <f t="shared" si="748"/>
        <v>не выгружено 00</v>
      </c>
      <c r="HQ480" s="351" t="str">
        <f t="shared" si="749"/>
        <v>выгружено A1</v>
      </c>
      <c r="HR480" s="351">
        <f t="shared" si="750"/>
        <v>1</v>
      </c>
      <c r="HS480" s="351" t="b">
        <f t="shared" si="751"/>
        <v>0</v>
      </c>
      <c r="HT480" s="351" t="str">
        <f t="shared" si="752"/>
        <v>Выпустить в 00</v>
      </c>
      <c r="HU480" s="351" t="str">
        <f t="shared" si="753"/>
        <v>0055-P2-CPC-GA1-TRM-00409</v>
      </c>
      <c r="HV480" s="351">
        <f t="shared" si="754"/>
        <v>44011</v>
      </c>
      <c r="HW480" s="351" t="str">
        <f t="shared" si="755"/>
        <v>0055-P2-CPC-GA1-TRM-00409</v>
      </c>
      <c r="HX480" s="351">
        <f t="shared" si="756"/>
        <v>44033</v>
      </c>
      <c r="HY480" s="364"/>
      <c r="HZ480" s="361" t="str">
        <f t="shared" si="757"/>
        <v>выгружено</v>
      </c>
      <c r="IA480" s="361" t="str">
        <f t="shared" si="758"/>
        <v>A1</v>
      </c>
      <c r="IB480" s="361">
        <f t="shared" si="759"/>
        <v>1</v>
      </c>
      <c r="IC480" s="361">
        <f t="shared" si="760"/>
        <v>1</v>
      </c>
      <c r="ID480" s="351" t="str">
        <f t="shared" si="761"/>
        <v>1</v>
      </c>
      <c r="IE480" s="351" t="s">
        <v>894</v>
      </c>
      <c r="IF480" s="356">
        <v>1</v>
      </c>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row>
    <row r="481" spans="1:287" s="1" customFormat="1" ht="28.5" customHeight="1">
      <c r="A481" s="15"/>
      <c r="B481" s="31" t="s">
        <v>164</v>
      </c>
      <c r="C481" s="31" t="s">
        <v>165</v>
      </c>
      <c r="D481" s="14"/>
      <c r="E481" s="14"/>
      <c r="F481" s="14"/>
      <c r="G481" s="14"/>
      <c r="H481" s="14" t="s">
        <v>723</v>
      </c>
      <c r="I481" s="14" t="s">
        <v>724</v>
      </c>
      <c r="J481" s="14"/>
      <c r="K481" s="14"/>
      <c r="L481" s="14"/>
      <c r="M481" s="14"/>
      <c r="N481" s="14"/>
      <c r="O481" s="14"/>
      <c r="P481" s="14"/>
      <c r="Q481" s="14"/>
      <c r="R481" s="14" t="s">
        <v>211</v>
      </c>
      <c r="S481" s="14" t="s">
        <v>394</v>
      </c>
      <c r="T481" s="14" t="s">
        <v>407</v>
      </c>
      <c r="U481" s="14" t="s">
        <v>166</v>
      </c>
      <c r="V481" s="14"/>
      <c r="W481" s="31"/>
      <c r="X481" s="31"/>
      <c r="Y481" s="31"/>
      <c r="Z481" s="31"/>
      <c r="AA481" s="31"/>
      <c r="AB481" s="31"/>
      <c r="AC481" s="31"/>
      <c r="AD481" s="14"/>
      <c r="AE481" s="31">
        <v>3</v>
      </c>
      <c r="AF481" s="31">
        <v>0</v>
      </c>
      <c r="AG481" s="31" t="s">
        <v>173</v>
      </c>
      <c r="AH481" s="31" t="s">
        <v>164</v>
      </c>
      <c r="AI481" s="31" t="s">
        <v>198</v>
      </c>
      <c r="AJ481" s="14"/>
      <c r="AK481" s="14"/>
      <c r="AL481" s="14" t="s">
        <v>130</v>
      </c>
      <c r="AM481" s="14"/>
      <c r="AN481" s="14" t="s">
        <v>187</v>
      </c>
      <c r="AO481" s="14" t="str">
        <f t="shared" si="768"/>
        <v>0055-CPC-GA1-4.3.0.00.CPC-ASK1.RU-0002</v>
      </c>
      <c r="AP481" s="14" t="str">
        <f t="shared" si="769"/>
        <v>0055-CPC-GA1-4.3.0.00.CPC-ASK1-RU-0002_A1_ER</v>
      </c>
      <c r="AQ481" s="21" t="s">
        <v>267</v>
      </c>
      <c r="AR481" s="21" t="s">
        <v>301</v>
      </c>
      <c r="AS481" s="21"/>
      <c r="AT481" s="21"/>
      <c r="AU481" s="21"/>
      <c r="AV481" s="21"/>
      <c r="AW481" s="21" t="s">
        <v>267</v>
      </c>
      <c r="AX481" s="21" t="s">
        <v>301</v>
      </c>
      <c r="AY481" s="14"/>
      <c r="AZ481" s="14" t="s">
        <v>798</v>
      </c>
      <c r="BA481" s="14" t="s">
        <v>600</v>
      </c>
      <c r="BB481" s="14" t="str">
        <f t="shared" si="815"/>
        <v>A1</v>
      </c>
      <c r="BC481" s="14" t="str">
        <f t="shared" si="816"/>
        <v>IFR</v>
      </c>
      <c r="BD481" s="14" t="str">
        <f t="shared" si="771"/>
        <v>A1</v>
      </c>
      <c r="BE481" s="14"/>
      <c r="BF481" s="14"/>
      <c r="BG481" s="20"/>
      <c r="BH481" s="14"/>
      <c r="BI481" s="14"/>
      <c r="BJ481" s="336">
        <v>44088</v>
      </c>
      <c r="BK481" s="336">
        <f t="shared" ca="1" si="772"/>
        <v>44011</v>
      </c>
      <c r="BL481" s="41">
        <v>44011</v>
      </c>
      <c r="BM481" s="14" t="s">
        <v>898</v>
      </c>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336">
        <f t="shared" ref="CQ481:CQ483" si="818">WORKDAY(BJ481,10)</f>
        <v>44102</v>
      </c>
      <c r="CR481" s="336">
        <f t="shared" ca="1" si="773"/>
        <v>44039</v>
      </c>
      <c r="CS481" s="336">
        <v>44033</v>
      </c>
      <c r="CT481" s="325" t="s">
        <v>905</v>
      </c>
      <c r="CU481" s="143">
        <v>1</v>
      </c>
      <c r="CV481" s="41">
        <f t="shared" si="774"/>
        <v>44116</v>
      </c>
      <c r="CW481" s="41">
        <f t="shared" ca="1" si="775"/>
        <v>44053</v>
      </c>
      <c r="CX481" s="14"/>
      <c r="CY481" s="14"/>
      <c r="CZ481" s="41" t="str">
        <f t="shared" si="776"/>
        <v>-</v>
      </c>
      <c r="DA481" s="41" t="str">
        <f t="shared" si="777"/>
        <v>-</v>
      </c>
      <c r="DB481" s="14"/>
      <c r="DC481" s="14"/>
      <c r="DD481" s="143"/>
      <c r="DE481" s="41" t="str">
        <f t="shared" si="778"/>
        <v>-</v>
      </c>
      <c r="DF481" s="41" t="str">
        <f t="shared" si="779"/>
        <v>-</v>
      </c>
      <c r="DG481" s="14"/>
      <c r="DH481" s="14"/>
      <c r="DI481" s="41" t="str">
        <f t="shared" si="780"/>
        <v>-</v>
      </c>
      <c r="DJ481" s="41" t="str">
        <f t="shared" si="781"/>
        <v>-</v>
      </c>
      <c r="DK481" s="14"/>
      <c r="DL481" s="14"/>
      <c r="DM481" s="143"/>
      <c r="DN481" s="41" t="str">
        <f t="shared" si="782"/>
        <v>-</v>
      </c>
      <c r="DO481" s="41" t="str">
        <f t="shared" si="783"/>
        <v>-</v>
      </c>
      <c r="DP481" s="14"/>
      <c r="DQ481" s="14"/>
      <c r="DR481" s="41" t="str">
        <f t="shared" si="784"/>
        <v>-</v>
      </c>
      <c r="DS481" s="41" t="str">
        <f t="shared" si="785"/>
        <v>-</v>
      </c>
      <c r="DT481" s="14"/>
      <c r="DU481" s="14"/>
      <c r="DV481" s="205"/>
      <c r="DW481" s="41" t="str">
        <f t="shared" si="786"/>
        <v>-</v>
      </c>
      <c r="DX481" s="41" t="str">
        <f t="shared" si="787"/>
        <v>-</v>
      </c>
      <c r="DY481" s="14"/>
      <c r="DZ481" s="14"/>
      <c r="EA481" s="41" t="str">
        <f t="shared" si="788"/>
        <v>-</v>
      </c>
      <c r="EB481" s="41" t="str">
        <f t="shared" si="789"/>
        <v>-</v>
      </c>
      <c r="EC481" s="14"/>
      <c r="ED481" s="14"/>
      <c r="EE481" s="205"/>
      <c r="EF481" s="41" t="str">
        <f t="shared" si="790"/>
        <v>-</v>
      </c>
      <c r="EG481" s="41" t="str">
        <f t="shared" si="791"/>
        <v>-</v>
      </c>
      <c r="EH481" s="14"/>
      <c r="EI481" s="14"/>
      <c r="EJ481" s="41" t="str">
        <f t="shared" si="792"/>
        <v>-</v>
      </c>
      <c r="EK481" s="41" t="str">
        <f t="shared" si="793"/>
        <v>-</v>
      </c>
      <c r="EL481" s="14"/>
      <c r="EM481" s="14"/>
      <c r="EN481" s="205"/>
      <c r="EO481" s="41" t="str">
        <f t="shared" si="794"/>
        <v>-</v>
      </c>
      <c r="EP481" s="41" t="str">
        <f t="shared" si="795"/>
        <v>-</v>
      </c>
      <c r="EQ481" s="14"/>
      <c r="ER481" s="14"/>
      <c r="ES481" s="41" t="str">
        <f t="shared" si="796"/>
        <v>-</v>
      </c>
      <c r="ET481" s="41" t="str">
        <f t="shared" si="797"/>
        <v>-</v>
      </c>
      <c r="EU481" s="14"/>
      <c r="EV481" s="14"/>
      <c r="EW481" s="205"/>
      <c r="EX481" s="41" t="str">
        <f t="shared" si="798"/>
        <v>-</v>
      </c>
      <c r="EY481" s="41" t="str">
        <f t="shared" si="799"/>
        <v>-</v>
      </c>
      <c r="EZ481" s="14"/>
      <c r="FA481" s="14"/>
      <c r="FB481" s="41" t="str">
        <f t="shared" si="800"/>
        <v>-</v>
      </c>
      <c r="FC481" s="41" t="str">
        <f t="shared" si="801"/>
        <v>-</v>
      </c>
      <c r="FD481" s="14"/>
      <c r="FE481" s="14"/>
      <c r="FF481" s="295"/>
      <c r="FG481" s="41">
        <v>43653</v>
      </c>
      <c r="FH481" s="41">
        <f t="shared" ca="1" si="802"/>
        <v>44089</v>
      </c>
      <c r="FI481" s="14"/>
      <c r="FJ481" s="14"/>
      <c r="FK481" s="41" t="str">
        <f t="shared" si="803"/>
        <v>-</v>
      </c>
      <c r="FL481" s="41" t="str">
        <f t="shared" si="804"/>
        <v>-</v>
      </c>
      <c r="FM481" s="14"/>
      <c r="FN481" s="14"/>
      <c r="FO481" s="143"/>
      <c r="FP481" s="41">
        <v>43653</v>
      </c>
      <c r="FQ481" s="41" t="str">
        <f t="shared" si="805"/>
        <v>-</v>
      </c>
      <c r="FR481" s="14"/>
      <c r="FS481" s="14"/>
      <c r="FT481" s="41" t="str">
        <f t="shared" si="806"/>
        <v>-</v>
      </c>
      <c r="FU481" s="41" t="str">
        <f t="shared" si="807"/>
        <v>-</v>
      </c>
      <c r="FV481" s="14"/>
      <c r="FW481" s="14"/>
      <c r="FX481" s="205"/>
      <c r="FY481" s="41">
        <v>43653</v>
      </c>
      <c r="FZ481" s="41" t="str">
        <f t="shared" si="808"/>
        <v>-</v>
      </c>
      <c r="GA481" s="14"/>
      <c r="GB481" s="14"/>
      <c r="GC481" s="41" t="str">
        <f t="shared" si="809"/>
        <v>-</v>
      </c>
      <c r="GD481" s="41" t="str">
        <f t="shared" si="810"/>
        <v>-</v>
      </c>
      <c r="GE481" s="14"/>
      <c r="GF481" s="14"/>
      <c r="GG481" s="205"/>
      <c r="GH481" s="41"/>
      <c r="GI481" s="41"/>
      <c r="GJ481" s="14"/>
      <c r="GK481" s="14"/>
      <c r="GL481" s="41" t="str">
        <f t="shared" si="811"/>
        <v>-</v>
      </c>
      <c r="GM481" s="41" t="str">
        <f t="shared" si="812"/>
        <v>-</v>
      </c>
      <c r="GN481" s="14"/>
      <c r="GO481" s="14"/>
      <c r="GP481" s="228"/>
      <c r="GQ481" s="295"/>
      <c r="GR481" s="295"/>
      <c r="GS481" s="295"/>
      <c r="GT481" s="295"/>
      <c r="GU481" s="295"/>
      <c r="GV481" s="295"/>
      <c r="GW481" s="295"/>
      <c r="GX481" s="295"/>
      <c r="GY481" s="295"/>
      <c r="GZ481" s="147"/>
      <c r="HA481" s="143">
        <f t="shared" ca="1" si="763"/>
        <v>1</v>
      </c>
      <c r="HB481" s="44">
        <f t="shared" ca="1" si="764"/>
        <v>1.3819095477386936E-3</v>
      </c>
      <c r="HC481" s="44">
        <f t="shared" ca="1" si="765"/>
        <v>2.5125628140703518E-3</v>
      </c>
      <c r="HD481" s="44"/>
      <c r="HE481" s="44"/>
      <c r="HF481" s="44">
        <f t="shared" ca="1" si="691"/>
        <v>4.1666666666666675E-3</v>
      </c>
      <c r="HG481" s="44">
        <f t="shared" ca="1" si="766"/>
        <v>7.575757575757576E-3</v>
      </c>
      <c r="HH481" s="261"/>
      <c r="HI481" s="14" t="str">
        <f t="shared" si="692"/>
        <v>GA</v>
      </c>
      <c r="HJ481" s="41">
        <f t="shared" si="693"/>
        <v>44011</v>
      </c>
      <c r="HK481" s="267" t="str">
        <f t="shared" si="694"/>
        <v>A1</v>
      </c>
      <c r="HL481" s="268" t="str">
        <f t="shared" si="695"/>
        <v>0055-P2-GA1-CPC-TRM-00514</v>
      </c>
      <c r="HM481" s="320">
        <v>1</v>
      </c>
      <c r="HN481"/>
      <c r="HO481" s="351">
        <f t="shared" si="747"/>
        <v>1</v>
      </c>
      <c r="HP481" s="351" t="str">
        <f t="shared" si="748"/>
        <v>не выгружено 00</v>
      </c>
      <c r="HQ481" s="351" t="str">
        <f t="shared" si="749"/>
        <v>выгружено A1</v>
      </c>
      <c r="HR481" s="351">
        <f t="shared" si="750"/>
        <v>1</v>
      </c>
      <c r="HS481" s="351" t="b">
        <f t="shared" si="751"/>
        <v>0</v>
      </c>
      <c r="HT481" s="351" t="str">
        <f t="shared" si="752"/>
        <v>Выпустить в 00</v>
      </c>
      <c r="HU481" s="351" t="str">
        <f t="shared" si="753"/>
        <v>0055-P2-CPC-GA1-TRM-00409</v>
      </c>
      <c r="HV481" s="351">
        <f t="shared" si="754"/>
        <v>44011</v>
      </c>
      <c r="HW481" s="351" t="str">
        <f t="shared" si="755"/>
        <v>0055-P2-CPC-GA1-TRM-00409</v>
      </c>
      <c r="HX481" s="351">
        <f t="shared" si="756"/>
        <v>44033</v>
      </c>
      <c r="HY481" s="364"/>
      <c r="HZ481" s="361" t="str">
        <f t="shared" si="757"/>
        <v>выгружено</v>
      </c>
      <c r="IA481" s="361" t="str">
        <f t="shared" si="758"/>
        <v>A1</v>
      </c>
      <c r="IB481" s="361">
        <f t="shared" si="759"/>
        <v>1</v>
      </c>
      <c r="IC481" s="361">
        <f t="shared" si="760"/>
        <v>1</v>
      </c>
      <c r="ID481" s="351" t="str">
        <f t="shared" si="761"/>
        <v>1</v>
      </c>
      <c r="IE481" s="351" t="s">
        <v>894</v>
      </c>
      <c r="IF481" s="356">
        <v>1</v>
      </c>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row>
    <row r="482" spans="1:287" s="1" customFormat="1" ht="28.5" customHeight="1">
      <c r="A482" s="15"/>
      <c r="B482" s="31" t="s">
        <v>164</v>
      </c>
      <c r="C482" s="31" t="s">
        <v>165</v>
      </c>
      <c r="D482" s="14"/>
      <c r="E482" s="14"/>
      <c r="F482" s="14"/>
      <c r="G482" s="14"/>
      <c r="H482" s="14" t="s">
        <v>723</v>
      </c>
      <c r="I482" s="14" t="s">
        <v>724</v>
      </c>
      <c r="J482" s="14"/>
      <c r="K482" s="14"/>
      <c r="L482" s="14"/>
      <c r="M482" s="14"/>
      <c r="N482" s="14"/>
      <c r="O482" s="14"/>
      <c r="P482" s="14"/>
      <c r="Q482" s="14"/>
      <c r="R482" s="14" t="s">
        <v>213</v>
      </c>
      <c r="S482" s="14" t="s">
        <v>402</v>
      </c>
      <c r="T482" s="14" t="s">
        <v>405</v>
      </c>
      <c r="U482" s="14" t="s">
        <v>166</v>
      </c>
      <c r="V482" s="14"/>
      <c r="W482" s="31"/>
      <c r="X482" s="31"/>
      <c r="Y482" s="31"/>
      <c r="Z482" s="31"/>
      <c r="AA482" s="31"/>
      <c r="AB482" s="31"/>
      <c r="AC482" s="31"/>
      <c r="AD482" s="14"/>
      <c r="AE482" s="31">
        <v>3</v>
      </c>
      <c r="AF482" s="31">
        <v>0</v>
      </c>
      <c r="AG482" s="31" t="s">
        <v>173</v>
      </c>
      <c r="AH482" s="31" t="s">
        <v>164</v>
      </c>
      <c r="AI482" s="31" t="s">
        <v>198</v>
      </c>
      <c r="AJ482" s="14"/>
      <c r="AK482" s="14"/>
      <c r="AL482" s="14" t="s">
        <v>131</v>
      </c>
      <c r="AM482" s="14"/>
      <c r="AN482" s="14" t="s">
        <v>185</v>
      </c>
      <c r="AO482" s="14" t="str">
        <f t="shared" si="768"/>
        <v>0055-CPC-GA1-4.3.0.00.CPC-ASK2.PM-0002</v>
      </c>
      <c r="AP482" s="14" t="str">
        <f t="shared" si="769"/>
        <v>0055-CPC-GA1-4.3.0.00.CPC-ASK2-PM-0002_A1_ER</v>
      </c>
      <c r="AQ482" s="21" t="s">
        <v>268</v>
      </c>
      <c r="AR482" s="21" t="s">
        <v>657</v>
      </c>
      <c r="AS482" s="21"/>
      <c r="AT482" s="21"/>
      <c r="AU482" s="21"/>
      <c r="AV482" s="21"/>
      <c r="AW482" s="21" t="s">
        <v>268</v>
      </c>
      <c r="AX482" s="21" t="s">
        <v>657</v>
      </c>
      <c r="AY482" s="14"/>
      <c r="AZ482" s="14" t="s">
        <v>798</v>
      </c>
      <c r="BA482" s="14" t="s">
        <v>600</v>
      </c>
      <c r="BB482" s="14" t="str">
        <f t="shared" si="815"/>
        <v>A1</v>
      </c>
      <c r="BC482" s="14" t="str">
        <f t="shared" si="816"/>
        <v>IFR</v>
      </c>
      <c r="BD482" s="14" t="str">
        <f t="shared" si="771"/>
        <v>A1</v>
      </c>
      <c r="BE482" s="14"/>
      <c r="BF482" s="14"/>
      <c r="BG482" s="20"/>
      <c r="BH482" s="14"/>
      <c r="BI482" s="14"/>
      <c r="BJ482" s="336">
        <v>44088</v>
      </c>
      <c r="BK482" s="336">
        <f t="shared" ca="1" si="772"/>
        <v>43965</v>
      </c>
      <c r="BL482" s="41">
        <v>43965</v>
      </c>
      <c r="BM482" s="14" t="s">
        <v>792</v>
      </c>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336">
        <f t="shared" si="818"/>
        <v>44102</v>
      </c>
      <c r="CR482" s="336">
        <f t="shared" ca="1" si="773"/>
        <v>43993</v>
      </c>
      <c r="CS482" s="336">
        <v>44043</v>
      </c>
      <c r="CT482" s="325" t="s">
        <v>911</v>
      </c>
      <c r="CU482" s="143">
        <v>2</v>
      </c>
      <c r="CV482" s="41">
        <f t="shared" si="774"/>
        <v>44116</v>
      </c>
      <c r="CW482" s="41">
        <f t="shared" ca="1" si="775"/>
        <v>44007</v>
      </c>
      <c r="CX482" s="14"/>
      <c r="CY482" s="14"/>
      <c r="CZ482" s="41" t="str">
        <f t="shared" si="776"/>
        <v>-</v>
      </c>
      <c r="DA482" s="41" t="str">
        <f t="shared" si="777"/>
        <v>-</v>
      </c>
      <c r="DB482" s="14"/>
      <c r="DC482" s="14"/>
      <c r="DD482" s="143"/>
      <c r="DE482" s="41" t="str">
        <f t="shared" si="778"/>
        <v>-</v>
      </c>
      <c r="DF482" s="41" t="str">
        <f t="shared" si="779"/>
        <v>-</v>
      </c>
      <c r="DG482" s="14"/>
      <c r="DH482" s="14"/>
      <c r="DI482" s="41" t="str">
        <f t="shared" si="780"/>
        <v>-</v>
      </c>
      <c r="DJ482" s="41" t="str">
        <f t="shared" si="781"/>
        <v>-</v>
      </c>
      <c r="DK482" s="14"/>
      <c r="DL482" s="14"/>
      <c r="DM482" s="143"/>
      <c r="DN482" s="41" t="str">
        <f t="shared" si="782"/>
        <v>-</v>
      </c>
      <c r="DO482" s="41" t="str">
        <f t="shared" si="783"/>
        <v>-</v>
      </c>
      <c r="DP482" s="14"/>
      <c r="DQ482" s="14"/>
      <c r="DR482" s="41" t="str">
        <f t="shared" si="784"/>
        <v>-</v>
      </c>
      <c r="DS482" s="41" t="str">
        <f t="shared" si="785"/>
        <v>-</v>
      </c>
      <c r="DT482" s="14"/>
      <c r="DU482" s="14"/>
      <c r="DV482" s="205"/>
      <c r="DW482" s="41" t="str">
        <f t="shared" si="786"/>
        <v>-</v>
      </c>
      <c r="DX482" s="41" t="str">
        <f t="shared" si="787"/>
        <v>-</v>
      </c>
      <c r="DY482" s="14"/>
      <c r="DZ482" s="14"/>
      <c r="EA482" s="41" t="str">
        <f t="shared" si="788"/>
        <v>-</v>
      </c>
      <c r="EB482" s="41" t="str">
        <f t="shared" si="789"/>
        <v>-</v>
      </c>
      <c r="EC482" s="14"/>
      <c r="ED482" s="14"/>
      <c r="EE482" s="205"/>
      <c r="EF482" s="41" t="str">
        <f t="shared" si="790"/>
        <v>-</v>
      </c>
      <c r="EG482" s="41" t="str">
        <f t="shared" si="791"/>
        <v>-</v>
      </c>
      <c r="EH482" s="14"/>
      <c r="EI482" s="14"/>
      <c r="EJ482" s="41" t="str">
        <f t="shared" si="792"/>
        <v>-</v>
      </c>
      <c r="EK482" s="41" t="str">
        <f t="shared" si="793"/>
        <v>-</v>
      </c>
      <c r="EL482" s="14"/>
      <c r="EM482" s="14"/>
      <c r="EN482" s="205"/>
      <c r="EO482" s="41" t="str">
        <f t="shared" si="794"/>
        <v>-</v>
      </c>
      <c r="EP482" s="41" t="str">
        <f t="shared" si="795"/>
        <v>-</v>
      </c>
      <c r="EQ482" s="14"/>
      <c r="ER482" s="14"/>
      <c r="ES482" s="41" t="str">
        <f t="shared" si="796"/>
        <v>-</v>
      </c>
      <c r="ET482" s="41" t="str">
        <f t="shared" si="797"/>
        <v>-</v>
      </c>
      <c r="EU482" s="14"/>
      <c r="EV482" s="14"/>
      <c r="EW482" s="205"/>
      <c r="EX482" s="41" t="str">
        <f t="shared" si="798"/>
        <v>-</v>
      </c>
      <c r="EY482" s="41" t="str">
        <f t="shared" si="799"/>
        <v>-</v>
      </c>
      <c r="EZ482" s="14"/>
      <c r="FA482" s="14"/>
      <c r="FB482" s="41" t="str">
        <f t="shared" si="800"/>
        <v>-</v>
      </c>
      <c r="FC482" s="41" t="str">
        <f t="shared" si="801"/>
        <v>-</v>
      </c>
      <c r="FD482" s="14"/>
      <c r="FE482" s="14"/>
      <c r="FF482" s="295"/>
      <c r="FG482" s="41">
        <v>43653</v>
      </c>
      <c r="FH482" s="41">
        <f t="shared" ca="1" si="802"/>
        <v>44099</v>
      </c>
      <c r="FI482" s="14"/>
      <c r="FJ482" s="14"/>
      <c r="FK482" s="41" t="str">
        <f t="shared" si="803"/>
        <v>-</v>
      </c>
      <c r="FL482" s="41" t="str">
        <f t="shared" si="804"/>
        <v>-</v>
      </c>
      <c r="FM482" s="14"/>
      <c r="FN482" s="14"/>
      <c r="FO482" s="143"/>
      <c r="FP482" s="41">
        <v>43653</v>
      </c>
      <c r="FQ482" s="41" t="str">
        <f t="shared" si="805"/>
        <v>-</v>
      </c>
      <c r="FR482" s="14"/>
      <c r="FS482" s="14"/>
      <c r="FT482" s="41" t="str">
        <f t="shared" si="806"/>
        <v>-</v>
      </c>
      <c r="FU482" s="41" t="str">
        <f t="shared" si="807"/>
        <v>-</v>
      </c>
      <c r="FV482" s="14"/>
      <c r="FW482" s="14"/>
      <c r="FX482" s="205"/>
      <c r="FY482" s="41">
        <v>43653</v>
      </c>
      <c r="FZ482" s="41" t="str">
        <f t="shared" si="808"/>
        <v>-</v>
      </c>
      <c r="GA482" s="14"/>
      <c r="GB482" s="14"/>
      <c r="GC482" s="41" t="str">
        <f t="shared" si="809"/>
        <v>-</v>
      </c>
      <c r="GD482" s="41" t="str">
        <f t="shared" si="810"/>
        <v>-</v>
      </c>
      <c r="GE482" s="14"/>
      <c r="GF482" s="14"/>
      <c r="GG482" s="205"/>
      <c r="GH482" s="41"/>
      <c r="GI482" s="41"/>
      <c r="GJ482" s="14"/>
      <c r="GK482" s="14"/>
      <c r="GL482" s="41" t="str">
        <f t="shared" si="811"/>
        <v>-</v>
      </c>
      <c r="GM482" s="41" t="str">
        <f t="shared" si="812"/>
        <v>-</v>
      </c>
      <c r="GN482" s="14"/>
      <c r="GO482" s="14"/>
      <c r="GP482" s="228"/>
      <c r="GQ482" s="295"/>
      <c r="GR482" s="295"/>
      <c r="GS482" s="295"/>
      <c r="GT482" s="295"/>
      <c r="GU482" s="295"/>
      <c r="GV482" s="295"/>
      <c r="GW482" s="295"/>
      <c r="GX482" s="295"/>
      <c r="GY482" s="295"/>
      <c r="GZ482" s="147"/>
      <c r="HA482" s="143">
        <f t="shared" ca="1" si="763"/>
        <v>1</v>
      </c>
      <c r="HB482" s="44">
        <f t="shared" ca="1" si="764"/>
        <v>1.3819095477386936E-3</v>
      </c>
      <c r="HC482" s="44">
        <f t="shared" ca="1" si="765"/>
        <v>2.5125628140703518E-3</v>
      </c>
      <c r="HD482" s="44"/>
      <c r="HE482" s="44"/>
      <c r="HF482" s="44">
        <f t="shared" ca="1" si="691"/>
        <v>4.1666666666666675E-3</v>
      </c>
      <c r="HG482" s="44">
        <f t="shared" ca="1" si="766"/>
        <v>7.575757575757576E-3</v>
      </c>
      <c r="HH482" s="371" t="s">
        <v>912</v>
      </c>
      <c r="HI482" s="14" t="str">
        <f t="shared" si="692"/>
        <v>GA</v>
      </c>
      <c r="HJ482" s="41">
        <f t="shared" si="693"/>
        <v>43965</v>
      </c>
      <c r="HK482" s="267" t="str">
        <f t="shared" si="694"/>
        <v>A1</v>
      </c>
      <c r="HL482" s="268" t="str">
        <f t="shared" si="695"/>
        <v>0055-P2-GA1-CPC-TRM-00480</v>
      </c>
      <c r="HM482" s="320">
        <v>1</v>
      </c>
      <c r="HN482"/>
      <c r="HO482" s="351">
        <f t="shared" si="747"/>
        <v>2</v>
      </c>
      <c r="HP482" s="351" t="str">
        <f t="shared" si="748"/>
        <v>не выгружено 00</v>
      </c>
      <c r="HQ482" s="351" t="str">
        <f t="shared" si="749"/>
        <v>выгружено A1</v>
      </c>
      <c r="HR482" s="351">
        <f t="shared" si="750"/>
        <v>2</v>
      </c>
      <c r="HS482" s="351" t="str">
        <f t="shared" si="751"/>
        <v>Устранить замечания</v>
      </c>
      <c r="HT482" s="351" t="str">
        <f t="shared" si="752"/>
        <v>Устранить замечания</v>
      </c>
      <c r="HU482" s="351" t="str">
        <f t="shared" si="753"/>
        <v>0055-P2-CPC-GA1-TRM-00418</v>
      </c>
      <c r="HV482" s="351">
        <f t="shared" si="754"/>
        <v>43965</v>
      </c>
      <c r="HW482" s="351" t="str">
        <f t="shared" si="755"/>
        <v>0055-P2-CPC-GA1-TRM-00418</v>
      </c>
      <c r="HX482" s="351">
        <f t="shared" si="756"/>
        <v>44043</v>
      </c>
      <c r="HY482" s="364"/>
      <c r="HZ482" s="361" t="str">
        <f t="shared" si="757"/>
        <v>выгружено</v>
      </c>
      <c r="IA482" s="361" t="str">
        <f t="shared" si="758"/>
        <v>A1</v>
      </c>
      <c r="IB482" s="361">
        <f t="shared" si="759"/>
        <v>2</v>
      </c>
      <c r="IC482" s="361">
        <f t="shared" si="760"/>
        <v>2</v>
      </c>
      <c r="ID482" s="351" t="str">
        <f t="shared" si="761"/>
        <v>1</v>
      </c>
      <c r="IE482" s="351" t="s">
        <v>894</v>
      </c>
      <c r="IF482" s="356">
        <v>1</v>
      </c>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row>
    <row r="483" spans="1:287" s="1" customFormat="1" ht="28.5" customHeight="1">
      <c r="A483" s="15"/>
      <c r="B483" s="31" t="s">
        <v>164</v>
      </c>
      <c r="C483" s="31" t="s">
        <v>165</v>
      </c>
      <c r="D483" s="14"/>
      <c r="E483" s="14"/>
      <c r="F483" s="14"/>
      <c r="G483" s="14"/>
      <c r="H483" s="14" t="s">
        <v>723</v>
      </c>
      <c r="I483" s="14" t="s">
        <v>724</v>
      </c>
      <c r="J483" s="14"/>
      <c r="K483" s="14"/>
      <c r="L483" s="14"/>
      <c r="M483" s="14"/>
      <c r="N483" s="14"/>
      <c r="O483" s="14"/>
      <c r="P483" s="14"/>
      <c r="Q483" s="14"/>
      <c r="R483" s="14" t="s">
        <v>213</v>
      </c>
      <c r="S483" s="14" t="s">
        <v>402</v>
      </c>
      <c r="T483" s="14" t="s">
        <v>405</v>
      </c>
      <c r="U483" s="14" t="s">
        <v>166</v>
      </c>
      <c r="V483" s="14"/>
      <c r="W483" s="31"/>
      <c r="X483" s="31"/>
      <c r="Y483" s="31"/>
      <c r="Z483" s="31"/>
      <c r="AA483" s="31"/>
      <c r="AB483" s="31"/>
      <c r="AC483" s="31"/>
      <c r="AD483" s="14"/>
      <c r="AE483" s="31">
        <v>3</v>
      </c>
      <c r="AF483" s="31">
        <v>0</v>
      </c>
      <c r="AG483" s="31" t="s">
        <v>173</v>
      </c>
      <c r="AH483" s="31" t="s">
        <v>164</v>
      </c>
      <c r="AI483" s="31" t="s">
        <v>198</v>
      </c>
      <c r="AJ483" s="14"/>
      <c r="AK483" s="14"/>
      <c r="AL483" s="14" t="s">
        <v>131</v>
      </c>
      <c r="AM483" s="14"/>
      <c r="AN483" s="14" t="s">
        <v>187</v>
      </c>
      <c r="AO483" s="14" t="str">
        <f t="shared" si="768"/>
        <v>0055-CPC-GA1-4.3.0.00.CPC-ASK2.RU-0002</v>
      </c>
      <c r="AP483" s="14" t="str">
        <f t="shared" si="769"/>
        <v>0055-CPC-GA1-4.3.0.00.CPC-ASK2-RU-0002_-_ER</v>
      </c>
      <c r="AQ483" s="21" t="s">
        <v>269</v>
      </c>
      <c r="AR483" s="21" t="s">
        <v>658</v>
      </c>
      <c r="AS483" s="21"/>
      <c r="AT483" s="21"/>
      <c r="AU483" s="21"/>
      <c r="AV483" s="21"/>
      <c r="AW483" s="21" t="s">
        <v>269</v>
      </c>
      <c r="AX483" s="21" t="s">
        <v>658</v>
      </c>
      <c r="AY483" s="14"/>
      <c r="AZ483" s="14"/>
      <c r="BA483" s="14" t="s">
        <v>600</v>
      </c>
      <c r="BB483" s="14" t="str">
        <f t="shared" si="815"/>
        <v>-</v>
      </c>
      <c r="BC483" s="14" t="s">
        <v>239</v>
      </c>
      <c r="BD483" s="14" t="str">
        <f t="shared" si="771"/>
        <v>-</v>
      </c>
      <c r="BE483" s="14"/>
      <c r="BF483" s="14"/>
      <c r="BG483" s="20"/>
      <c r="BH483" s="14"/>
      <c r="BI483" s="14"/>
      <c r="BJ483" s="336">
        <v>44088</v>
      </c>
      <c r="BK483" s="336">
        <f t="shared" ca="1" si="772"/>
        <v>44113</v>
      </c>
      <c r="BL483" s="41"/>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336">
        <f t="shared" si="818"/>
        <v>44102</v>
      </c>
      <c r="CR483" s="336" t="str">
        <f t="shared" si="773"/>
        <v>-</v>
      </c>
      <c r="CS483" s="336"/>
      <c r="CT483" s="325"/>
      <c r="CU483" s="143"/>
      <c r="CV483" s="41">
        <f t="shared" si="774"/>
        <v>44116</v>
      </c>
      <c r="CW483" s="41" t="str">
        <f t="shared" si="775"/>
        <v>-</v>
      </c>
      <c r="CX483" s="14"/>
      <c r="CY483" s="14"/>
      <c r="CZ483" s="41" t="str">
        <f t="shared" si="776"/>
        <v>-</v>
      </c>
      <c r="DA483" s="41" t="str">
        <f t="shared" si="777"/>
        <v>-</v>
      </c>
      <c r="DB483" s="14"/>
      <c r="DC483" s="14"/>
      <c r="DD483" s="143"/>
      <c r="DE483" s="41" t="str">
        <f t="shared" si="778"/>
        <v>-</v>
      </c>
      <c r="DF483" s="41" t="str">
        <f t="shared" si="779"/>
        <v>-</v>
      </c>
      <c r="DG483" s="14"/>
      <c r="DH483" s="14"/>
      <c r="DI483" s="41" t="str">
        <f t="shared" si="780"/>
        <v>-</v>
      </c>
      <c r="DJ483" s="41" t="str">
        <f t="shared" si="781"/>
        <v>-</v>
      </c>
      <c r="DK483" s="14"/>
      <c r="DL483" s="14"/>
      <c r="DM483" s="143"/>
      <c r="DN483" s="41" t="str">
        <f t="shared" si="782"/>
        <v>-</v>
      </c>
      <c r="DO483" s="41" t="str">
        <f t="shared" si="783"/>
        <v>-</v>
      </c>
      <c r="DP483" s="14"/>
      <c r="DQ483" s="14"/>
      <c r="DR483" s="41" t="str">
        <f t="shared" si="784"/>
        <v>-</v>
      </c>
      <c r="DS483" s="41" t="str">
        <f t="shared" si="785"/>
        <v>-</v>
      </c>
      <c r="DT483" s="14"/>
      <c r="DU483" s="14"/>
      <c r="DV483" s="205"/>
      <c r="DW483" s="41" t="str">
        <f t="shared" si="786"/>
        <v>-</v>
      </c>
      <c r="DX483" s="41" t="str">
        <f t="shared" si="787"/>
        <v>-</v>
      </c>
      <c r="DY483" s="14"/>
      <c r="DZ483" s="14"/>
      <c r="EA483" s="41" t="str">
        <f t="shared" si="788"/>
        <v>-</v>
      </c>
      <c r="EB483" s="41" t="str">
        <f t="shared" si="789"/>
        <v>-</v>
      </c>
      <c r="EC483" s="14"/>
      <c r="ED483" s="14"/>
      <c r="EE483" s="205"/>
      <c r="EF483" s="41" t="str">
        <f t="shared" si="790"/>
        <v>-</v>
      </c>
      <c r="EG483" s="41" t="str">
        <f t="shared" si="791"/>
        <v>-</v>
      </c>
      <c r="EH483" s="14"/>
      <c r="EI483" s="14"/>
      <c r="EJ483" s="41" t="str">
        <f t="shared" si="792"/>
        <v>-</v>
      </c>
      <c r="EK483" s="41" t="str">
        <f t="shared" si="793"/>
        <v>-</v>
      </c>
      <c r="EL483" s="14"/>
      <c r="EM483" s="14"/>
      <c r="EN483" s="205"/>
      <c r="EO483" s="41" t="str">
        <f t="shared" si="794"/>
        <v>-</v>
      </c>
      <c r="EP483" s="41" t="str">
        <f t="shared" si="795"/>
        <v>-</v>
      </c>
      <c r="EQ483" s="14"/>
      <c r="ER483" s="14"/>
      <c r="ES483" s="41" t="str">
        <f t="shared" si="796"/>
        <v>-</v>
      </c>
      <c r="ET483" s="41" t="str">
        <f t="shared" si="797"/>
        <v>-</v>
      </c>
      <c r="EU483" s="14"/>
      <c r="EV483" s="14"/>
      <c r="EW483" s="205"/>
      <c r="EX483" s="41" t="str">
        <f t="shared" si="798"/>
        <v>-</v>
      </c>
      <c r="EY483" s="41" t="str">
        <f t="shared" si="799"/>
        <v>-</v>
      </c>
      <c r="EZ483" s="14"/>
      <c r="FA483" s="14"/>
      <c r="FB483" s="41" t="str">
        <f t="shared" si="800"/>
        <v>-</v>
      </c>
      <c r="FC483" s="41" t="str">
        <f t="shared" si="801"/>
        <v>-</v>
      </c>
      <c r="FD483" s="14"/>
      <c r="FE483" s="14"/>
      <c r="FF483" s="295"/>
      <c r="FG483" s="41">
        <v>43653</v>
      </c>
      <c r="FH483" s="41">
        <f t="shared" ca="1" si="802"/>
        <v>43653</v>
      </c>
      <c r="FI483" s="14"/>
      <c r="FJ483" s="14"/>
      <c r="FK483" s="41" t="str">
        <f t="shared" si="803"/>
        <v>-</v>
      </c>
      <c r="FL483" s="41" t="str">
        <f t="shared" si="804"/>
        <v>-</v>
      </c>
      <c r="FM483" s="14"/>
      <c r="FN483" s="14"/>
      <c r="FO483" s="143"/>
      <c r="FP483" s="41">
        <v>43653</v>
      </c>
      <c r="FQ483" s="41" t="str">
        <f t="shared" si="805"/>
        <v>-</v>
      </c>
      <c r="FR483" s="14"/>
      <c r="FS483" s="14"/>
      <c r="FT483" s="41" t="str">
        <f t="shared" si="806"/>
        <v>-</v>
      </c>
      <c r="FU483" s="41" t="str">
        <f t="shared" si="807"/>
        <v>-</v>
      </c>
      <c r="FV483" s="14"/>
      <c r="FW483" s="14"/>
      <c r="FX483" s="205"/>
      <c r="FY483" s="41">
        <v>43653</v>
      </c>
      <c r="FZ483" s="41" t="str">
        <f t="shared" si="808"/>
        <v>-</v>
      </c>
      <c r="GA483" s="14"/>
      <c r="GB483" s="14"/>
      <c r="GC483" s="41" t="str">
        <f t="shared" si="809"/>
        <v>-</v>
      </c>
      <c r="GD483" s="41" t="str">
        <f t="shared" si="810"/>
        <v>-</v>
      </c>
      <c r="GE483" s="14"/>
      <c r="GF483" s="14"/>
      <c r="GG483" s="205"/>
      <c r="GH483" s="41"/>
      <c r="GI483" s="41"/>
      <c r="GJ483" s="14"/>
      <c r="GK483" s="14"/>
      <c r="GL483" s="41" t="str">
        <f t="shared" si="811"/>
        <v>-</v>
      </c>
      <c r="GM483" s="41" t="str">
        <f t="shared" si="812"/>
        <v>-</v>
      </c>
      <c r="GN483" s="14"/>
      <c r="GO483" s="14"/>
      <c r="GP483" s="228"/>
      <c r="GQ483" s="295"/>
      <c r="GR483" s="295"/>
      <c r="GS483" s="295"/>
      <c r="GT483" s="295"/>
      <c r="GU483" s="295"/>
      <c r="GV483" s="295"/>
      <c r="GW483" s="295"/>
      <c r="GX483" s="295"/>
      <c r="GY483" s="295"/>
      <c r="GZ483" s="147"/>
      <c r="HA483" s="143">
        <f t="shared" ca="1" si="763"/>
        <v>1</v>
      </c>
      <c r="HB483" s="44">
        <f t="shared" si="764"/>
        <v>0</v>
      </c>
      <c r="HC483" s="44">
        <f t="shared" ca="1" si="765"/>
        <v>2.5125628140703518E-3</v>
      </c>
      <c r="HD483" s="44"/>
      <c r="HE483" s="44"/>
      <c r="HF483" s="44">
        <f t="shared" si="691"/>
        <v>0</v>
      </c>
      <c r="HG483" s="44">
        <f t="shared" ca="1" si="766"/>
        <v>7.575757575757576E-3</v>
      </c>
      <c r="HH483" s="261"/>
      <c r="HI483" s="14" t="str">
        <f t="shared" si="692"/>
        <v>не выпущено</v>
      </c>
      <c r="HJ483" s="41" t="str">
        <f t="shared" si="693"/>
        <v>-</v>
      </c>
      <c r="HK483" s="267" t="str">
        <f t="shared" si="694"/>
        <v>-</v>
      </c>
      <c r="HL483" s="268" t="str">
        <f t="shared" si="695"/>
        <v>-</v>
      </c>
      <c r="HM483" s="320">
        <v>1</v>
      </c>
      <c r="HN483"/>
      <c r="HO483" s="351" t="str">
        <f t="shared" si="747"/>
        <v>не выгружено A1</v>
      </c>
      <c r="HP483" s="351" t="str">
        <f t="shared" si="748"/>
        <v>не выгружено 00</v>
      </c>
      <c r="HQ483" s="351" t="str">
        <f t="shared" si="749"/>
        <v>не выгружено A1</v>
      </c>
      <c r="HR483" s="351" t="str">
        <f t="shared" si="750"/>
        <v>не выгружено A1</v>
      </c>
      <c r="HS483" s="351" t="b">
        <f t="shared" si="751"/>
        <v>0</v>
      </c>
      <c r="HT483" s="351" t="str">
        <f t="shared" si="752"/>
        <v>не выгружено A1</v>
      </c>
      <c r="HU483" s="351" t="str">
        <f t="shared" si="753"/>
        <v>не выгружено A1</v>
      </c>
      <c r="HV483" s="351" t="str">
        <f t="shared" si="754"/>
        <v>не выгружено A1</v>
      </c>
      <c r="HW483" s="351" t="str">
        <f t="shared" si="755"/>
        <v>не выгружено A1</v>
      </c>
      <c r="HX483" s="351" t="str">
        <f t="shared" si="756"/>
        <v>не выгружено A1</v>
      </c>
      <c r="HY483" s="364"/>
      <c r="HZ483" s="361" t="str">
        <f t="shared" si="757"/>
        <v>не выгружено</v>
      </c>
      <c r="IA483" s="361" t="str">
        <f t="shared" si="758"/>
        <v>A1</v>
      </c>
      <c r="IB483" s="361" t="str">
        <f t="shared" si="759"/>
        <v>не выгружено</v>
      </c>
      <c r="IC483" s="361" t="str">
        <f t="shared" si="760"/>
        <v>A1</v>
      </c>
      <c r="ID483" s="351" t="str">
        <f t="shared" si="761"/>
        <v>выгрузить A1</v>
      </c>
      <c r="IE483" s="351" t="s">
        <v>896</v>
      </c>
      <c r="IF483" s="356">
        <v>1</v>
      </c>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row>
    <row r="484" spans="1:287" s="1" customFormat="1" ht="30" customHeight="1">
      <c r="A484" s="15"/>
      <c r="B484" s="31" t="s">
        <v>164</v>
      </c>
      <c r="C484" s="31" t="s">
        <v>165</v>
      </c>
      <c r="D484" s="14"/>
      <c r="E484" s="14"/>
      <c r="F484" s="14"/>
      <c r="G484" s="14"/>
      <c r="H484" s="14" t="s">
        <v>723</v>
      </c>
      <c r="I484" s="14" t="s">
        <v>724</v>
      </c>
      <c r="J484" s="14"/>
      <c r="K484" s="14"/>
      <c r="L484" s="14"/>
      <c r="M484" s="14"/>
      <c r="N484" s="14"/>
      <c r="O484" s="14"/>
      <c r="P484" s="14"/>
      <c r="Q484" s="14"/>
      <c r="R484" s="14" t="s">
        <v>214</v>
      </c>
      <c r="S484" s="14" t="s">
        <v>403</v>
      </c>
      <c r="T484" s="14" t="s">
        <v>404</v>
      </c>
      <c r="U484" s="14" t="s">
        <v>166</v>
      </c>
      <c r="V484" s="14"/>
      <c r="W484" s="31"/>
      <c r="X484" s="31"/>
      <c r="Y484" s="31"/>
      <c r="Z484" s="31"/>
      <c r="AA484" s="31"/>
      <c r="AB484" s="31"/>
      <c r="AC484" s="31"/>
      <c r="AD484" s="14"/>
      <c r="AE484" s="31">
        <v>3</v>
      </c>
      <c r="AF484" s="31">
        <v>0</v>
      </c>
      <c r="AG484" s="31" t="s">
        <v>173</v>
      </c>
      <c r="AH484" s="31" t="s">
        <v>164</v>
      </c>
      <c r="AI484" s="31" t="s">
        <v>198</v>
      </c>
      <c r="AJ484" s="14"/>
      <c r="AK484" s="14"/>
      <c r="AL484" s="14" t="s">
        <v>132</v>
      </c>
      <c r="AM484" s="14"/>
      <c r="AN484" s="14" t="s">
        <v>185</v>
      </c>
      <c r="AO484" s="14" t="str">
        <f t="shared" si="768"/>
        <v>0055-CPC-GA1-4.3.0.00.CPC-ATH4.PM-0002</v>
      </c>
      <c r="AP484" s="14" t="str">
        <f t="shared" si="769"/>
        <v>0055-CPC-GA1-4.3.0.00.CPC-ATH4-PM-0002_-_ER</v>
      </c>
      <c r="AQ484" s="21" t="s">
        <v>270</v>
      </c>
      <c r="AR484" s="21" t="s">
        <v>302</v>
      </c>
      <c r="AS484" s="21"/>
      <c r="AT484" s="21"/>
      <c r="AU484" s="21"/>
      <c r="AV484" s="21"/>
      <c r="AW484" s="21" t="s">
        <v>270</v>
      </c>
      <c r="AX484" s="21" t="s">
        <v>302</v>
      </c>
      <c r="AY484" s="14"/>
      <c r="AZ484" s="14"/>
      <c r="BA484" s="14" t="s">
        <v>600</v>
      </c>
      <c r="BB484" s="14" t="str">
        <f t="shared" si="815"/>
        <v>-</v>
      </c>
      <c r="BC484" s="14" t="s">
        <v>239</v>
      </c>
      <c r="BD484" s="14" t="str">
        <f t="shared" si="771"/>
        <v>-</v>
      </c>
      <c r="BE484" s="14"/>
      <c r="BF484" s="14"/>
      <c r="BG484" s="20"/>
      <c r="BH484" s="14"/>
      <c r="BI484" s="14"/>
      <c r="BJ484" s="336">
        <v>44088</v>
      </c>
      <c r="BK484" s="336">
        <f t="shared" ca="1" si="772"/>
        <v>44113</v>
      </c>
      <c r="BL484" s="41"/>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336">
        <f>WORKDAY(BJ484,20)</f>
        <v>44116</v>
      </c>
      <c r="CR484" s="336" t="str">
        <f t="shared" si="773"/>
        <v>-</v>
      </c>
      <c r="CS484" s="336"/>
      <c r="CT484" s="325"/>
      <c r="CU484" s="143"/>
      <c r="CV484" s="41">
        <f t="shared" si="774"/>
        <v>44130</v>
      </c>
      <c r="CW484" s="41" t="str">
        <f t="shared" si="775"/>
        <v>-</v>
      </c>
      <c r="CX484" s="14"/>
      <c r="CY484" s="14"/>
      <c r="CZ484" s="41" t="str">
        <f t="shared" si="776"/>
        <v>-</v>
      </c>
      <c r="DA484" s="41" t="str">
        <f t="shared" si="777"/>
        <v>-</v>
      </c>
      <c r="DB484" s="14"/>
      <c r="DC484" s="14"/>
      <c r="DD484" s="143"/>
      <c r="DE484" s="41" t="str">
        <f t="shared" si="778"/>
        <v>-</v>
      </c>
      <c r="DF484" s="41" t="str">
        <f t="shared" si="779"/>
        <v>-</v>
      </c>
      <c r="DG484" s="14"/>
      <c r="DH484" s="14"/>
      <c r="DI484" s="41" t="str">
        <f t="shared" si="780"/>
        <v>-</v>
      </c>
      <c r="DJ484" s="41" t="str">
        <f t="shared" si="781"/>
        <v>-</v>
      </c>
      <c r="DK484" s="14"/>
      <c r="DL484" s="14"/>
      <c r="DM484" s="143"/>
      <c r="DN484" s="41" t="str">
        <f t="shared" si="782"/>
        <v>-</v>
      </c>
      <c r="DO484" s="41" t="str">
        <f t="shared" si="783"/>
        <v>-</v>
      </c>
      <c r="DP484" s="14"/>
      <c r="DQ484" s="14"/>
      <c r="DR484" s="41" t="str">
        <f t="shared" si="784"/>
        <v>-</v>
      </c>
      <c r="DS484" s="41" t="str">
        <f t="shared" si="785"/>
        <v>-</v>
      </c>
      <c r="DT484" s="14"/>
      <c r="DU484" s="14"/>
      <c r="DV484" s="205"/>
      <c r="DW484" s="41" t="str">
        <f t="shared" si="786"/>
        <v>-</v>
      </c>
      <c r="DX484" s="41" t="str">
        <f t="shared" si="787"/>
        <v>-</v>
      </c>
      <c r="DY484" s="14"/>
      <c r="DZ484" s="14"/>
      <c r="EA484" s="41" t="str">
        <f t="shared" si="788"/>
        <v>-</v>
      </c>
      <c r="EB484" s="41" t="str">
        <f t="shared" si="789"/>
        <v>-</v>
      </c>
      <c r="EC484" s="14"/>
      <c r="ED484" s="14"/>
      <c r="EE484" s="205"/>
      <c r="EF484" s="41" t="str">
        <f t="shared" si="790"/>
        <v>-</v>
      </c>
      <c r="EG484" s="41" t="str">
        <f t="shared" si="791"/>
        <v>-</v>
      </c>
      <c r="EH484" s="14"/>
      <c r="EI484" s="14"/>
      <c r="EJ484" s="41" t="str">
        <f t="shared" si="792"/>
        <v>-</v>
      </c>
      <c r="EK484" s="41" t="str">
        <f t="shared" si="793"/>
        <v>-</v>
      </c>
      <c r="EL484" s="14"/>
      <c r="EM484" s="14"/>
      <c r="EN484" s="205"/>
      <c r="EO484" s="41" t="str">
        <f t="shared" si="794"/>
        <v>-</v>
      </c>
      <c r="EP484" s="41" t="str">
        <f t="shared" si="795"/>
        <v>-</v>
      </c>
      <c r="EQ484" s="14"/>
      <c r="ER484" s="14"/>
      <c r="ES484" s="41" t="str">
        <f t="shared" si="796"/>
        <v>-</v>
      </c>
      <c r="ET484" s="41" t="str">
        <f t="shared" si="797"/>
        <v>-</v>
      </c>
      <c r="EU484" s="14"/>
      <c r="EV484" s="14"/>
      <c r="EW484" s="205"/>
      <c r="EX484" s="41" t="str">
        <f t="shared" si="798"/>
        <v>-</v>
      </c>
      <c r="EY484" s="41" t="str">
        <f t="shared" si="799"/>
        <v>-</v>
      </c>
      <c r="EZ484" s="14"/>
      <c r="FA484" s="14"/>
      <c r="FB484" s="41" t="str">
        <f t="shared" si="800"/>
        <v>-</v>
      </c>
      <c r="FC484" s="41" t="str">
        <f t="shared" si="801"/>
        <v>-</v>
      </c>
      <c r="FD484" s="14"/>
      <c r="FE484" s="14"/>
      <c r="FF484" s="295"/>
      <c r="FG484" s="41">
        <v>43653</v>
      </c>
      <c r="FH484" s="41">
        <f t="shared" ca="1" si="802"/>
        <v>43653</v>
      </c>
      <c r="FI484" s="14"/>
      <c r="FJ484" s="14"/>
      <c r="FK484" s="41" t="str">
        <f t="shared" si="803"/>
        <v>-</v>
      </c>
      <c r="FL484" s="41" t="str">
        <f t="shared" si="804"/>
        <v>-</v>
      </c>
      <c r="FM484" s="14"/>
      <c r="FN484" s="14"/>
      <c r="FO484" s="143"/>
      <c r="FP484" s="41">
        <v>43653</v>
      </c>
      <c r="FQ484" s="41" t="str">
        <f t="shared" si="805"/>
        <v>-</v>
      </c>
      <c r="FR484" s="14"/>
      <c r="FS484" s="14"/>
      <c r="FT484" s="41" t="str">
        <f t="shared" si="806"/>
        <v>-</v>
      </c>
      <c r="FU484" s="41" t="str">
        <f t="shared" si="807"/>
        <v>-</v>
      </c>
      <c r="FV484" s="14"/>
      <c r="FW484" s="14"/>
      <c r="FX484" s="143"/>
      <c r="FY484" s="41">
        <v>43653</v>
      </c>
      <c r="FZ484" s="41" t="str">
        <f t="shared" si="808"/>
        <v>-</v>
      </c>
      <c r="GA484" s="14"/>
      <c r="GB484" s="14"/>
      <c r="GC484" s="41" t="str">
        <f t="shared" si="809"/>
        <v>-</v>
      </c>
      <c r="GD484" s="41" t="str">
        <f t="shared" si="810"/>
        <v>-</v>
      </c>
      <c r="GE484" s="14"/>
      <c r="GF484" s="14"/>
      <c r="GG484" s="205"/>
      <c r="GH484" s="41"/>
      <c r="GI484" s="41"/>
      <c r="GJ484" s="14"/>
      <c r="GK484" s="14"/>
      <c r="GL484" s="41" t="str">
        <f t="shared" si="811"/>
        <v>-</v>
      </c>
      <c r="GM484" s="41" t="str">
        <f t="shared" si="812"/>
        <v>-</v>
      </c>
      <c r="GN484" s="14"/>
      <c r="GO484" s="14"/>
      <c r="GP484" s="228"/>
      <c r="GQ484" s="295"/>
      <c r="GR484" s="295"/>
      <c r="GS484" s="295"/>
      <c r="GT484" s="295"/>
      <c r="GU484" s="295"/>
      <c r="GV484" s="295"/>
      <c r="GW484" s="295"/>
      <c r="GX484" s="295"/>
      <c r="GY484" s="295"/>
      <c r="GZ484" s="147"/>
      <c r="HA484" s="143">
        <f t="shared" ca="1" si="763"/>
        <v>1</v>
      </c>
      <c r="HB484" s="44">
        <f t="shared" si="764"/>
        <v>0</v>
      </c>
      <c r="HC484" s="44">
        <f t="shared" ca="1" si="765"/>
        <v>2.5125628140703518E-3</v>
      </c>
      <c r="HD484" s="44"/>
      <c r="HE484" s="44"/>
      <c r="HF484" s="44">
        <f t="shared" si="691"/>
        <v>0</v>
      </c>
      <c r="HG484" s="44">
        <f t="shared" ca="1" si="766"/>
        <v>7.575757575757576E-3</v>
      </c>
      <c r="HH484" s="261"/>
      <c r="HI484" s="14" t="str">
        <f t="shared" si="692"/>
        <v>не выпущено</v>
      </c>
      <c r="HJ484" s="41" t="str">
        <f t="shared" si="693"/>
        <v>-</v>
      </c>
      <c r="HK484" s="267" t="str">
        <f t="shared" si="694"/>
        <v>-</v>
      </c>
      <c r="HL484" s="268" t="str">
        <f t="shared" si="695"/>
        <v>-</v>
      </c>
      <c r="HM484" s="320">
        <v>1</v>
      </c>
      <c r="HN484"/>
      <c r="HO484" s="351" t="str">
        <f t="shared" si="747"/>
        <v>не выгружено A1</v>
      </c>
      <c r="HP484" s="351" t="str">
        <f t="shared" si="748"/>
        <v>не выгружено 00</v>
      </c>
      <c r="HQ484" s="351" t="str">
        <f t="shared" si="749"/>
        <v>не выгружено A1</v>
      </c>
      <c r="HR484" s="351" t="str">
        <f t="shared" si="750"/>
        <v>не выгружено A1</v>
      </c>
      <c r="HS484" s="351" t="b">
        <f t="shared" si="751"/>
        <v>0</v>
      </c>
      <c r="HT484" s="351" t="str">
        <f t="shared" si="752"/>
        <v>не выгружено A1</v>
      </c>
      <c r="HU484" s="351" t="str">
        <f t="shared" si="753"/>
        <v>не выгружено A1</v>
      </c>
      <c r="HV484" s="351" t="str">
        <f t="shared" si="754"/>
        <v>не выгружено A1</v>
      </c>
      <c r="HW484" s="351" t="str">
        <f t="shared" si="755"/>
        <v>не выгружено A1</v>
      </c>
      <c r="HX484" s="351" t="str">
        <f t="shared" si="756"/>
        <v>не выгружено A1</v>
      </c>
      <c r="HY484" s="364"/>
      <c r="HZ484" s="361" t="str">
        <f t="shared" si="757"/>
        <v>не выгружено</v>
      </c>
      <c r="IA484" s="361" t="str">
        <f t="shared" si="758"/>
        <v>A1</v>
      </c>
      <c r="IB484" s="361" t="str">
        <f t="shared" si="759"/>
        <v>не выгружено</v>
      </c>
      <c r="IC484" s="361" t="str">
        <f t="shared" si="760"/>
        <v>A1</v>
      </c>
      <c r="ID484" s="351" t="str">
        <f t="shared" si="761"/>
        <v>выгрузить A1</v>
      </c>
      <c r="IE484" s="351" t="s">
        <v>896</v>
      </c>
      <c r="IF484" s="356">
        <v>1</v>
      </c>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row>
    <row r="485" spans="1:287" s="1" customFormat="1" ht="30" customHeight="1">
      <c r="A485" s="15"/>
      <c r="B485" s="31" t="s">
        <v>164</v>
      </c>
      <c r="C485" s="31" t="s">
        <v>165</v>
      </c>
      <c r="D485" s="14"/>
      <c r="E485" s="14"/>
      <c r="F485" s="14"/>
      <c r="G485" s="14"/>
      <c r="H485" s="14" t="s">
        <v>723</v>
      </c>
      <c r="I485" s="14" t="s">
        <v>724</v>
      </c>
      <c r="J485" s="14"/>
      <c r="K485" s="14"/>
      <c r="L485" s="14"/>
      <c r="M485" s="14"/>
      <c r="N485" s="14"/>
      <c r="O485" s="14"/>
      <c r="P485" s="14"/>
      <c r="Q485" s="14"/>
      <c r="R485" s="14" t="s">
        <v>214</v>
      </c>
      <c r="S485" s="14" t="s">
        <v>403</v>
      </c>
      <c r="T485" s="14" t="s">
        <v>404</v>
      </c>
      <c r="U485" s="14" t="s">
        <v>166</v>
      </c>
      <c r="V485" s="14"/>
      <c r="W485" s="31"/>
      <c r="X485" s="31"/>
      <c r="Y485" s="31"/>
      <c r="Z485" s="31"/>
      <c r="AA485" s="31"/>
      <c r="AB485" s="31"/>
      <c r="AC485" s="31"/>
      <c r="AD485" s="14"/>
      <c r="AE485" s="31">
        <v>3</v>
      </c>
      <c r="AF485" s="31">
        <v>0</v>
      </c>
      <c r="AG485" s="31" t="s">
        <v>173</v>
      </c>
      <c r="AH485" s="31" t="s">
        <v>164</v>
      </c>
      <c r="AI485" s="31" t="s">
        <v>198</v>
      </c>
      <c r="AJ485" s="14"/>
      <c r="AK485" s="14"/>
      <c r="AL485" s="14" t="s">
        <v>132</v>
      </c>
      <c r="AM485" s="14"/>
      <c r="AN485" s="14" t="s">
        <v>187</v>
      </c>
      <c r="AO485" s="14" t="str">
        <f t="shared" si="768"/>
        <v>0055-CPC-GA1-4.3.0.00.CPC-ATH4.RU-0002</v>
      </c>
      <c r="AP485" s="14" t="str">
        <f t="shared" si="769"/>
        <v>0055-CPC-GA1-4.3.0.00.CPC-ATH4-RU-0002_-_ER</v>
      </c>
      <c r="AQ485" s="21" t="s">
        <v>271</v>
      </c>
      <c r="AR485" s="21" t="s">
        <v>303</v>
      </c>
      <c r="AS485" s="21"/>
      <c r="AT485" s="21"/>
      <c r="AU485" s="21"/>
      <c r="AV485" s="21"/>
      <c r="AW485" s="21" t="s">
        <v>271</v>
      </c>
      <c r="AX485" s="21" t="s">
        <v>303</v>
      </c>
      <c r="AY485" s="14"/>
      <c r="AZ485" s="14"/>
      <c r="BA485" s="14" t="s">
        <v>600</v>
      </c>
      <c r="BB485" s="14" t="str">
        <f t="shared" si="815"/>
        <v>-</v>
      </c>
      <c r="BC485" s="14" t="s">
        <v>239</v>
      </c>
      <c r="BD485" s="14" t="str">
        <f t="shared" si="771"/>
        <v>-</v>
      </c>
      <c r="BE485" s="14"/>
      <c r="BF485" s="14"/>
      <c r="BG485" s="20"/>
      <c r="BH485" s="14"/>
      <c r="BI485" s="14"/>
      <c r="BJ485" s="336">
        <v>44088</v>
      </c>
      <c r="BK485" s="336">
        <f t="shared" ca="1" si="772"/>
        <v>44113</v>
      </c>
      <c r="BL485" s="41"/>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336">
        <f t="shared" ref="CQ485" si="819">WORKDAY(BJ485,10)</f>
        <v>44102</v>
      </c>
      <c r="CR485" s="336" t="str">
        <f t="shared" si="773"/>
        <v>-</v>
      </c>
      <c r="CS485" s="336"/>
      <c r="CT485" s="325"/>
      <c r="CU485" s="143"/>
      <c r="CV485" s="41">
        <f t="shared" si="774"/>
        <v>44116</v>
      </c>
      <c r="CW485" s="41" t="str">
        <f t="shared" si="775"/>
        <v>-</v>
      </c>
      <c r="CX485" s="14"/>
      <c r="CY485" s="14"/>
      <c r="CZ485" s="41" t="str">
        <f t="shared" si="776"/>
        <v>-</v>
      </c>
      <c r="DA485" s="41" t="str">
        <f t="shared" si="777"/>
        <v>-</v>
      </c>
      <c r="DB485" s="14"/>
      <c r="DC485" s="14"/>
      <c r="DD485" s="143"/>
      <c r="DE485" s="41" t="str">
        <f t="shared" si="778"/>
        <v>-</v>
      </c>
      <c r="DF485" s="41" t="str">
        <f t="shared" si="779"/>
        <v>-</v>
      </c>
      <c r="DG485" s="14"/>
      <c r="DH485" s="14"/>
      <c r="DI485" s="41" t="str">
        <f t="shared" si="780"/>
        <v>-</v>
      </c>
      <c r="DJ485" s="41" t="str">
        <f t="shared" si="781"/>
        <v>-</v>
      </c>
      <c r="DK485" s="14"/>
      <c r="DL485" s="14"/>
      <c r="DM485" s="143"/>
      <c r="DN485" s="41" t="str">
        <f t="shared" si="782"/>
        <v>-</v>
      </c>
      <c r="DO485" s="41" t="str">
        <f t="shared" si="783"/>
        <v>-</v>
      </c>
      <c r="DP485" s="14"/>
      <c r="DQ485" s="14"/>
      <c r="DR485" s="41" t="str">
        <f t="shared" si="784"/>
        <v>-</v>
      </c>
      <c r="DS485" s="41" t="str">
        <f t="shared" si="785"/>
        <v>-</v>
      </c>
      <c r="DT485" s="14"/>
      <c r="DU485" s="14"/>
      <c r="DV485" s="205"/>
      <c r="DW485" s="41" t="str">
        <f t="shared" si="786"/>
        <v>-</v>
      </c>
      <c r="DX485" s="41" t="str">
        <f t="shared" si="787"/>
        <v>-</v>
      </c>
      <c r="DY485" s="14"/>
      <c r="DZ485" s="14"/>
      <c r="EA485" s="41" t="str">
        <f t="shared" si="788"/>
        <v>-</v>
      </c>
      <c r="EB485" s="41" t="str">
        <f t="shared" si="789"/>
        <v>-</v>
      </c>
      <c r="EC485" s="14"/>
      <c r="ED485" s="14"/>
      <c r="EE485" s="205"/>
      <c r="EF485" s="41" t="str">
        <f t="shared" si="790"/>
        <v>-</v>
      </c>
      <c r="EG485" s="41" t="str">
        <f t="shared" si="791"/>
        <v>-</v>
      </c>
      <c r="EH485" s="14"/>
      <c r="EI485" s="14"/>
      <c r="EJ485" s="41" t="str">
        <f t="shared" si="792"/>
        <v>-</v>
      </c>
      <c r="EK485" s="41" t="str">
        <f t="shared" si="793"/>
        <v>-</v>
      </c>
      <c r="EL485" s="14"/>
      <c r="EM485" s="14"/>
      <c r="EN485" s="205"/>
      <c r="EO485" s="41" t="str">
        <f t="shared" si="794"/>
        <v>-</v>
      </c>
      <c r="EP485" s="41" t="str">
        <f t="shared" si="795"/>
        <v>-</v>
      </c>
      <c r="EQ485" s="14"/>
      <c r="ER485" s="14"/>
      <c r="ES485" s="41" t="str">
        <f t="shared" si="796"/>
        <v>-</v>
      </c>
      <c r="ET485" s="41" t="str">
        <f t="shared" si="797"/>
        <v>-</v>
      </c>
      <c r="EU485" s="14"/>
      <c r="EV485" s="14"/>
      <c r="EW485" s="205"/>
      <c r="EX485" s="41" t="str">
        <f t="shared" si="798"/>
        <v>-</v>
      </c>
      <c r="EY485" s="41" t="str">
        <f t="shared" si="799"/>
        <v>-</v>
      </c>
      <c r="EZ485" s="14"/>
      <c r="FA485" s="14"/>
      <c r="FB485" s="41" t="str">
        <f t="shared" si="800"/>
        <v>-</v>
      </c>
      <c r="FC485" s="41" t="str">
        <f t="shared" si="801"/>
        <v>-</v>
      </c>
      <c r="FD485" s="14"/>
      <c r="FE485" s="14"/>
      <c r="FF485" s="295"/>
      <c r="FG485" s="41">
        <v>43653</v>
      </c>
      <c r="FH485" s="41">
        <f t="shared" ca="1" si="802"/>
        <v>43653</v>
      </c>
      <c r="FI485" s="14"/>
      <c r="FJ485" s="14"/>
      <c r="FK485" s="41" t="str">
        <f t="shared" si="803"/>
        <v>-</v>
      </c>
      <c r="FL485" s="41" t="str">
        <f t="shared" si="804"/>
        <v>-</v>
      </c>
      <c r="FM485" s="14"/>
      <c r="FN485" s="14"/>
      <c r="FO485" s="143"/>
      <c r="FP485" s="41">
        <v>43653</v>
      </c>
      <c r="FQ485" s="41" t="str">
        <f t="shared" si="805"/>
        <v>-</v>
      </c>
      <c r="FR485" s="14"/>
      <c r="FS485" s="14"/>
      <c r="FT485" s="41" t="str">
        <f t="shared" si="806"/>
        <v>-</v>
      </c>
      <c r="FU485" s="41" t="str">
        <f t="shared" si="807"/>
        <v>-</v>
      </c>
      <c r="FV485" s="14"/>
      <c r="FW485" s="14"/>
      <c r="FX485" s="205"/>
      <c r="FY485" s="41">
        <v>43653</v>
      </c>
      <c r="FZ485" s="41" t="str">
        <f t="shared" si="808"/>
        <v>-</v>
      </c>
      <c r="GA485" s="14"/>
      <c r="GB485" s="14"/>
      <c r="GC485" s="41" t="str">
        <f t="shared" si="809"/>
        <v>-</v>
      </c>
      <c r="GD485" s="41" t="str">
        <f t="shared" si="810"/>
        <v>-</v>
      </c>
      <c r="GE485" s="14"/>
      <c r="GF485" s="14"/>
      <c r="GG485" s="205"/>
      <c r="GH485" s="41"/>
      <c r="GI485" s="41"/>
      <c r="GJ485" s="14"/>
      <c r="GK485" s="14"/>
      <c r="GL485" s="41" t="str">
        <f t="shared" si="811"/>
        <v>-</v>
      </c>
      <c r="GM485" s="41" t="str">
        <f t="shared" si="812"/>
        <v>-</v>
      </c>
      <c r="GN485" s="14"/>
      <c r="GO485" s="14"/>
      <c r="GP485" s="228"/>
      <c r="GQ485" s="295"/>
      <c r="GR485" s="295"/>
      <c r="GS485" s="295"/>
      <c r="GT485" s="295"/>
      <c r="GU485" s="295"/>
      <c r="GV485" s="295"/>
      <c r="GW485" s="295"/>
      <c r="GX485" s="295"/>
      <c r="GY485" s="295"/>
      <c r="GZ485" s="147"/>
      <c r="HA485" s="143">
        <f t="shared" ca="1" si="763"/>
        <v>1</v>
      </c>
      <c r="HB485" s="44">
        <f t="shared" si="764"/>
        <v>0</v>
      </c>
      <c r="HC485" s="44">
        <f t="shared" ca="1" si="765"/>
        <v>2.5125628140703518E-3</v>
      </c>
      <c r="HD485" s="44"/>
      <c r="HE485" s="44"/>
      <c r="HF485" s="44">
        <f t="shared" si="691"/>
        <v>0</v>
      </c>
      <c r="HG485" s="44">
        <f t="shared" ca="1" si="766"/>
        <v>7.575757575757576E-3</v>
      </c>
      <c r="HH485" s="261"/>
      <c r="HI485" s="14" t="str">
        <f t="shared" si="692"/>
        <v>не выпущено</v>
      </c>
      <c r="HJ485" s="41" t="str">
        <f t="shared" si="693"/>
        <v>-</v>
      </c>
      <c r="HK485" s="267" t="str">
        <f t="shared" si="694"/>
        <v>-</v>
      </c>
      <c r="HL485" s="268" t="str">
        <f t="shared" si="695"/>
        <v>-</v>
      </c>
      <c r="HM485" s="320">
        <v>1</v>
      </c>
      <c r="HN485"/>
      <c r="HO485" s="351" t="str">
        <f t="shared" si="747"/>
        <v>не выгружено A1</v>
      </c>
      <c r="HP485" s="351" t="str">
        <f t="shared" si="748"/>
        <v>не выгружено 00</v>
      </c>
      <c r="HQ485" s="351" t="str">
        <f t="shared" si="749"/>
        <v>не выгружено A1</v>
      </c>
      <c r="HR485" s="351" t="str">
        <f t="shared" si="750"/>
        <v>не выгружено A1</v>
      </c>
      <c r="HS485" s="351" t="b">
        <f t="shared" si="751"/>
        <v>0</v>
      </c>
      <c r="HT485" s="351" t="str">
        <f t="shared" si="752"/>
        <v>не выгружено A1</v>
      </c>
      <c r="HU485" s="351" t="str">
        <f t="shared" si="753"/>
        <v>не выгружено A1</v>
      </c>
      <c r="HV485" s="351" t="str">
        <f t="shared" si="754"/>
        <v>не выгружено A1</v>
      </c>
      <c r="HW485" s="351" t="str">
        <f t="shared" si="755"/>
        <v>не выгружено A1</v>
      </c>
      <c r="HX485" s="351" t="str">
        <f t="shared" si="756"/>
        <v>не выгружено A1</v>
      </c>
      <c r="HY485" s="364"/>
      <c r="HZ485" s="361" t="str">
        <f t="shared" si="757"/>
        <v>не выгружено</v>
      </c>
      <c r="IA485" s="361" t="str">
        <f t="shared" si="758"/>
        <v>A1</v>
      </c>
      <c r="IB485" s="361" t="str">
        <f t="shared" si="759"/>
        <v>не выгружено</v>
      </c>
      <c r="IC485" s="361" t="str">
        <f t="shared" si="760"/>
        <v>A1</v>
      </c>
      <c r="ID485" s="351" t="str">
        <f t="shared" si="761"/>
        <v>выгрузить A1</v>
      </c>
      <c r="IE485" s="351" t="s">
        <v>896</v>
      </c>
      <c r="IF485" s="356">
        <v>1</v>
      </c>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row>
    <row r="486" spans="1:287" s="27" customFormat="1" ht="15" customHeight="1">
      <c r="A486" s="15"/>
      <c r="B486" s="32"/>
      <c r="C486" s="32"/>
      <c r="D486" s="26"/>
      <c r="E486" s="26"/>
      <c r="F486" s="26"/>
      <c r="G486" s="26"/>
      <c r="H486" s="26"/>
      <c r="I486" s="26"/>
      <c r="J486" s="26"/>
      <c r="K486" s="26"/>
      <c r="L486" s="26"/>
      <c r="M486" s="26"/>
      <c r="N486" s="26"/>
      <c r="O486" s="26"/>
      <c r="P486" s="26"/>
      <c r="Q486" s="26"/>
      <c r="R486" s="26"/>
      <c r="S486" s="26"/>
      <c r="T486" s="26"/>
      <c r="U486" s="26"/>
      <c r="V486" s="26"/>
      <c r="W486" s="32"/>
      <c r="X486" s="32"/>
      <c r="Y486" s="32"/>
      <c r="Z486" s="32"/>
      <c r="AA486" s="32"/>
      <c r="AB486" s="32"/>
      <c r="AC486" s="32"/>
      <c r="AD486" s="26"/>
      <c r="AE486" s="32"/>
      <c r="AF486" s="32"/>
      <c r="AG486" s="32"/>
      <c r="AH486" s="32"/>
      <c r="AI486" s="32"/>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341"/>
      <c r="BK486" s="341"/>
      <c r="BL486" s="163"/>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338"/>
      <c r="CR486" s="338"/>
      <c r="CS486" s="338"/>
      <c r="CT486" s="326"/>
      <c r="CU486" s="219"/>
      <c r="CV486" s="26"/>
      <c r="CW486" s="26"/>
      <c r="CX486" s="26"/>
      <c r="CY486" s="26"/>
      <c r="CZ486" s="26"/>
      <c r="DA486" s="26"/>
      <c r="DB486" s="26"/>
      <c r="DC486" s="26"/>
      <c r="DD486" s="219"/>
      <c r="DE486" s="26"/>
      <c r="DF486" s="26"/>
      <c r="DG486" s="26"/>
      <c r="DH486" s="26"/>
      <c r="DI486" s="26"/>
      <c r="DJ486" s="26"/>
      <c r="DK486" s="26"/>
      <c r="DL486" s="26"/>
      <c r="DM486" s="219"/>
      <c r="DN486" s="26"/>
      <c r="DO486" s="26"/>
      <c r="DP486" s="26"/>
      <c r="DQ486" s="26"/>
      <c r="DR486" s="26"/>
      <c r="DS486" s="26"/>
      <c r="DT486" s="26"/>
      <c r="DU486" s="26"/>
      <c r="DV486" s="229"/>
      <c r="DW486" s="26"/>
      <c r="DX486" s="26"/>
      <c r="DY486" s="26"/>
      <c r="DZ486" s="26"/>
      <c r="EA486" s="26"/>
      <c r="EB486" s="26"/>
      <c r="EC486" s="26"/>
      <c r="ED486" s="26"/>
      <c r="EE486" s="229"/>
      <c r="EF486" s="26"/>
      <c r="EG486" s="26"/>
      <c r="EH486" s="26"/>
      <c r="EI486" s="26"/>
      <c r="EJ486" s="26"/>
      <c r="EK486" s="26"/>
      <c r="EL486" s="26"/>
      <c r="EM486" s="26"/>
      <c r="EN486" s="229"/>
      <c r="EO486" s="26"/>
      <c r="EP486" s="26"/>
      <c r="EQ486" s="26"/>
      <c r="ER486" s="26"/>
      <c r="ES486" s="26"/>
      <c r="ET486" s="26"/>
      <c r="EU486" s="26"/>
      <c r="EV486" s="26"/>
      <c r="EW486" s="229"/>
      <c r="EX486" s="26"/>
      <c r="EY486" s="26"/>
      <c r="EZ486" s="26"/>
      <c r="FA486" s="26"/>
      <c r="FB486" s="26"/>
      <c r="FC486" s="26"/>
      <c r="FD486" s="26"/>
      <c r="FE486" s="26"/>
      <c r="FF486" s="229"/>
      <c r="FG486" s="26"/>
      <c r="FH486" s="26"/>
      <c r="FI486" s="26"/>
      <c r="FJ486" s="26"/>
      <c r="FK486" s="26"/>
      <c r="FL486" s="26"/>
      <c r="FM486" s="26"/>
      <c r="FN486" s="26"/>
      <c r="FO486" s="219"/>
      <c r="FP486" s="26"/>
      <c r="FQ486" s="26"/>
      <c r="FR486" s="26"/>
      <c r="FS486" s="26"/>
      <c r="FT486" s="26"/>
      <c r="FU486" s="26"/>
      <c r="FV486" s="26"/>
      <c r="FW486" s="26"/>
      <c r="FX486" s="229"/>
      <c r="FY486" s="26"/>
      <c r="FZ486" s="26"/>
      <c r="GA486" s="26"/>
      <c r="GB486" s="26"/>
      <c r="GC486" s="26"/>
      <c r="GD486" s="26"/>
      <c r="GE486" s="26"/>
      <c r="GF486" s="26"/>
      <c r="GG486" s="229"/>
      <c r="GH486" s="26"/>
      <c r="GI486" s="26"/>
      <c r="GJ486" s="26"/>
      <c r="GK486" s="26"/>
      <c r="GL486" s="26"/>
      <c r="GM486" s="26"/>
      <c r="GN486" s="26"/>
      <c r="GO486" s="26"/>
      <c r="GP486" s="229"/>
      <c r="GQ486" s="229"/>
      <c r="GR486" s="229"/>
      <c r="GS486" s="229"/>
      <c r="GT486" s="229"/>
      <c r="GU486" s="229"/>
      <c r="GV486" s="229"/>
      <c r="GW486" s="229"/>
      <c r="GX486" s="229"/>
      <c r="GY486" s="229"/>
      <c r="GZ486" s="229"/>
      <c r="HA486" s="143">
        <f t="shared" si="763"/>
        <v>0</v>
      </c>
      <c r="HB486" s="44">
        <f t="shared" si="764"/>
        <v>0</v>
      </c>
      <c r="HC486" s="44">
        <f t="shared" si="765"/>
        <v>0</v>
      </c>
      <c r="HD486" s="44"/>
      <c r="HE486" s="26"/>
      <c r="HF486" s="44">
        <f t="shared" ref="HF486:HF517" si="820">IF(FV486&gt;43101,(HA486/$HA$537)*$FV$13,IF(FR486&gt;43101,(HA486/$HA$537)*$FR$13,IF(FM486&gt;43101,(HA486/$HA$537)*$FM$13,IF(FI486&gt;43101,(HA486/$HA$537)*$FI$13,IF(EU486&gt;43101,(HA486/$HA$537)*$EU$13,IF(EQ486&gt;43101,(HA486/$HA$537)*$EQ$13,IF(EL486&gt;43101,(HA486/$HA$537)*$EL$13,IF(EH486&gt;43101,(HA486/$HA$537)*$EH$13,IF(EC486&gt;43101,(HA486/$HA$537)*$EC$13,IF(DY486&gt;43101,(HA486/$HA$537)*$DY$13,IF(DT486&gt;43101,(HA486/$HA$537)*$DT$13,IF(DP486&gt;43101,(HA486/$HA$537)*$DP$13,IF(DK486&gt;43101,(HA486/$HA$537)*$DK$13,IF(DG486&gt;43101,(HA486/$HA$537)*$DG$13,IF(DB486&gt;43101,(HA486/$HA$537)*$DB$13,IF(CX486&gt;43101,(HA486/$HA$537)*$CX$13,IF(CS486&gt;43101,(HA486/$HA$537)*$CS$13,IF(BL486&gt;43101,(HA486/$HA$537)*$BL$13,0))))))))))))))))))</f>
        <v>0</v>
      </c>
      <c r="HG486" s="44">
        <f t="shared" si="766"/>
        <v>0</v>
      </c>
      <c r="HH486" s="262"/>
      <c r="HI486" s="14" t="str">
        <f t="shared" ref="HI486:HI517" si="821">IF(FJ486&gt;0,"rev. 00",IF(EV486&gt;0,"GA",IF(ER486&gt;0,"CPECC",IF(EM486&gt;0,"GA",IF(EI486&gt;0,"CPECC",IF(ED486&gt;0,"GA",IF(DZ486&gt;0,"CPECC",IF(DU486&gt;0,"GA",IF(DQ486&gt;0,"CPECC",IF(DL486&gt;0,"GA",IF(DH486&gt;0,"CPECC",IF(DC486&gt;0,"GA",IF(CY486&gt;0,"CPECC",IF(CT486&gt;0,"GA",IF(BM486&gt;0,"CPECC","не выпущено")))))))))))))))</f>
        <v>не выпущено</v>
      </c>
      <c r="HJ486" s="41" t="str">
        <f t="shared" ref="HJ486:HJ517" si="822">IF(GB486&gt;0,GA486,IF(FS486&gt;0,FR486,IF(FJ486&gt;0,FI486,IF(DH486&gt;0,DG486,IF(CY486&gt;0,CX486,IF(BM486&gt;0,BL486,"-"))))))</f>
        <v>-</v>
      </c>
      <c r="HK486" s="267" t="str">
        <f t="shared" ref="HK486:HK517" si="823">IF(FS486&gt;0,"00",IF(FJ486&gt;0,"00",IF(DQ486&gt;0,"D1",IF(DH486&gt;0,"C1",IF(CY486&gt;0,"B1",IF(BM486&gt;0,"A1","-"))))))</f>
        <v>-</v>
      </c>
      <c r="HL486" s="268" t="str">
        <f t="shared" ref="HL486:HL517" si="824">IF(GB486&gt;0,GB486,IF(FS486&gt;0,FS486,IF(FJ486&gt;0,FJ486,IF(DH486&gt;0,DH486,IF(CY486&gt;0,CY486,IF(BM486&gt;0,BM486,"-"))))))</f>
        <v>-</v>
      </c>
      <c r="HM486" s="320">
        <v>1</v>
      </c>
      <c r="HN486"/>
      <c r="HO486" s="351" t="str">
        <f t="shared" si="747"/>
        <v>---/---</v>
      </c>
      <c r="HP486" s="351" t="str">
        <f t="shared" si="748"/>
        <v>---/---</v>
      </c>
      <c r="HQ486" s="351" t="str">
        <f t="shared" si="749"/>
        <v>---/---</v>
      </c>
      <c r="HR486" s="351" t="str">
        <f t="shared" si="750"/>
        <v>---/---</v>
      </c>
      <c r="HS486" s="351" t="b">
        <f t="shared" si="751"/>
        <v>0</v>
      </c>
      <c r="HT486" s="351" t="str">
        <f t="shared" si="752"/>
        <v>---/---</v>
      </c>
      <c r="HU486" s="351" t="str">
        <f t="shared" si="753"/>
        <v>---/---</v>
      </c>
      <c r="HV486" s="351" t="str">
        <f t="shared" si="754"/>
        <v>---/---</v>
      </c>
      <c r="HW486" s="351" t="str">
        <f t="shared" si="755"/>
        <v>---/---</v>
      </c>
      <c r="HX486" s="351" t="str">
        <f t="shared" si="756"/>
        <v>---/---</v>
      </c>
      <c r="HY486" s="364"/>
      <c r="HZ486" s="361" t="str">
        <f t="shared" si="757"/>
        <v>---/---</v>
      </c>
      <c r="IA486" s="361" t="str">
        <f t="shared" si="758"/>
        <v>---/---</v>
      </c>
      <c r="IB486" s="361" t="str">
        <f t="shared" si="759"/>
        <v>---/---</v>
      </c>
      <c r="IC486" s="361" t="str">
        <f t="shared" si="760"/>
        <v>---/---</v>
      </c>
      <c r="ID486" s="351" t="str">
        <f t="shared" si="761"/>
        <v>---/---</v>
      </c>
      <c r="IE486" s="351" t="s">
        <v>897</v>
      </c>
      <c r="IF486" s="35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row>
    <row r="487" spans="1:287" s="1" customFormat="1" ht="36.6" customHeight="1">
      <c r="A487" s="15"/>
      <c r="B487" s="32"/>
      <c r="C487" s="32"/>
      <c r="D487" s="26"/>
      <c r="E487" s="26"/>
      <c r="F487" s="26"/>
      <c r="G487" s="26"/>
      <c r="H487" s="26"/>
      <c r="I487" s="26"/>
      <c r="J487" s="26"/>
      <c r="K487" s="26"/>
      <c r="L487" s="26"/>
      <c r="M487" s="26"/>
      <c r="N487" s="26"/>
      <c r="O487" s="26"/>
      <c r="P487" s="26"/>
      <c r="Q487" s="26"/>
      <c r="R487" s="26"/>
      <c r="S487" s="26"/>
      <c r="T487" s="26"/>
      <c r="U487" s="26"/>
      <c r="V487" s="26"/>
      <c r="W487" s="32"/>
      <c r="X487" s="32"/>
      <c r="Y487" s="32"/>
      <c r="Z487" s="32"/>
      <c r="AA487" s="32"/>
      <c r="AB487" s="32"/>
      <c r="AC487" s="32"/>
      <c r="AD487" s="26"/>
      <c r="AE487" s="32"/>
      <c r="AF487" s="32"/>
      <c r="AG487" s="32"/>
      <c r="AH487" s="32"/>
      <c r="AI487" s="32"/>
      <c r="AJ487" s="26"/>
      <c r="AK487" s="26"/>
      <c r="AL487" s="26"/>
      <c r="AM487" s="26"/>
      <c r="AN487" s="26"/>
      <c r="AO487" s="26"/>
      <c r="AP487" s="26"/>
      <c r="AQ487" s="162" t="s">
        <v>77</v>
      </c>
      <c r="AR487" s="162" t="s">
        <v>76</v>
      </c>
      <c r="AS487" s="162"/>
      <c r="AT487" s="162"/>
      <c r="AU487" s="162"/>
      <c r="AV487" s="162"/>
      <c r="AW487" s="162" t="s">
        <v>77</v>
      </c>
      <c r="AX487" s="162" t="s">
        <v>76</v>
      </c>
      <c r="AY487" s="26"/>
      <c r="AZ487" s="26"/>
      <c r="BA487" s="26"/>
      <c r="BB487" s="26"/>
      <c r="BC487" s="26"/>
      <c r="BD487" s="26">
        <f>BB487</f>
        <v>0</v>
      </c>
      <c r="BE487" s="26"/>
      <c r="BF487" s="26"/>
      <c r="BG487" s="26"/>
      <c r="BH487" s="26"/>
      <c r="BI487" s="26"/>
      <c r="BJ487" s="341"/>
      <c r="BK487" s="341"/>
      <c r="BL487" s="163"/>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338"/>
      <c r="CR487" s="338"/>
      <c r="CS487" s="338"/>
      <c r="CT487" s="326"/>
      <c r="CU487" s="219"/>
      <c r="CV487" s="26"/>
      <c r="CW487" s="26"/>
      <c r="CX487" s="26"/>
      <c r="CY487" s="26"/>
      <c r="CZ487" s="26"/>
      <c r="DA487" s="26"/>
      <c r="DB487" s="26"/>
      <c r="DC487" s="26"/>
      <c r="DD487" s="219"/>
      <c r="DE487" s="26"/>
      <c r="DF487" s="26"/>
      <c r="DG487" s="26"/>
      <c r="DH487" s="26"/>
      <c r="DI487" s="26"/>
      <c r="DJ487" s="26"/>
      <c r="DK487" s="26"/>
      <c r="DL487" s="26"/>
      <c r="DM487" s="219"/>
      <c r="DN487" s="26"/>
      <c r="DO487" s="26"/>
      <c r="DP487" s="26"/>
      <c r="DQ487" s="26"/>
      <c r="DR487" s="26"/>
      <c r="DS487" s="26"/>
      <c r="DT487" s="26"/>
      <c r="DU487" s="26"/>
      <c r="DV487" s="229"/>
      <c r="DW487" s="26"/>
      <c r="DX487" s="26"/>
      <c r="DY487" s="26"/>
      <c r="DZ487" s="26"/>
      <c r="EA487" s="26"/>
      <c r="EB487" s="26"/>
      <c r="EC487" s="26"/>
      <c r="ED487" s="26"/>
      <c r="EE487" s="229"/>
      <c r="EF487" s="26"/>
      <c r="EG487" s="26"/>
      <c r="EH487" s="26"/>
      <c r="EI487" s="26"/>
      <c r="EJ487" s="26"/>
      <c r="EK487" s="26"/>
      <c r="EL487" s="26"/>
      <c r="EM487" s="26"/>
      <c r="EN487" s="229"/>
      <c r="EO487" s="26"/>
      <c r="EP487" s="26"/>
      <c r="EQ487" s="26"/>
      <c r="ER487" s="26"/>
      <c r="ES487" s="26"/>
      <c r="ET487" s="26"/>
      <c r="EU487" s="26"/>
      <c r="EV487" s="26"/>
      <c r="EW487" s="229"/>
      <c r="EX487" s="26"/>
      <c r="EY487" s="26"/>
      <c r="EZ487" s="26"/>
      <c r="FA487" s="26"/>
      <c r="FB487" s="26"/>
      <c r="FC487" s="26"/>
      <c r="FD487" s="26"/>
      <c r="FE487" s="26"/>
      <c r="FF487" s="229"/>
      <c r="FG487" s="163" t="s">
        <v>385</v>
      </c>
      <c r="FH487" s="163" t="str">
        <f>IF(BK487&gt;0,IF(DH487&gt;0,WORKDAY(DG487,20),IF(CY487&gt;0,WORKDAY(CX487,30),IF(CT487&gt;0,WORKDAY(CS487,40),FG487))),"-")</f>
        <v>-</v>
      </c>
      <c r="FI487" s="26"/>
      <c r="FJ487" s="26"/>
      <c r="FK487" s="26"/>
      <c r="FL487" s="26"/>
      <c r="FM487" s="26"/>
      <c r="FN487" s="26"/>
      <c r="FO487" s="219"/>
      <c r="FP487" s="163" t="s">
        <v>385</v>
      </c>
      <c r="FQ487" s="163" t="str">
        <f>IF(BT487&gt;0,IF(DQ487&gt;0,WORKDAY(DP487,20),IF(DH487&gt;0,WORKDAY(DG487,30),IF(DC487&gt;0,WORKDAY(DB487,40),FP487))),"-")</f>
        <v>-</v>
      </c>
      <c r="FR487" s="26"/>
      <c r="FS487" s="26"/>
      <c r="FT487" s="26"/>
      <c r="FU487" s="26"/>
      <c r="FV487" s="26"/>
      <c r="FW487" s="26"/>
      <c r="FX487" s="229"/>
      <c r="FY487" s="163" t="s">
        <v>385</v>
      </c>
      <c r="FZ487" s="163" t="str">
        <f>IF(CC487&gt;0,IF(DZ487&gt;0,WORKDAY(DY487,20),IF(DQ487&gt;0,WORKDAY(DP487,30),IF(DL487&gt;0,WORKDAY(DK487,40),FY487))),"-")</f>
        <v>-</v>
      </c>
      <c r="GA487" s="26"/>
      <c r="GB487" s="26"/>
      <c r="GC487" s="26"/>
      <c r="GD487" s="26"/>
      <c r="GE487" s="26"/>
      <c r="GF487" s="26"/>
      <c r="GG487" s="229"/>
      <c r="GH487" s="163"/>
      <c r="GI487" s="163"/>
      <c r="GJ487" s="26"/>
      <c r="GK487" s="26"/>
      <c r="GL487" s="26"/>
      <c r="GM487" s="26"/>
      <c r="GN487" s="26"/>
      <c r="GO487" s="26"/>
      <c r="GP487" s="229"/>
      <c r="GQ487" s="229"/>
      <c r="GR487" s="229"/>
      <c r="GS487" s="229"/>
      <c r="GT487" s="229"/>
      <c r="GU487" s="229"/>
      <c r="GV487" s="229"/>
      <c r="GW487" s="229"/>
      <c r="GX487" s="229"/>
      <c r="GY487" s="229"/>
      <c r="GZ487" s="229"/>
      <c r="HA487" s="143">
        <f t="shared" si="763"/>
        <v>0</v>
      </c>
      <c r="HB487" s="44">
        <f t="shared" si="764"/>
        <v>0</v>
      </c>
      <c r="HC487" s="164">
        <f t="shared" si="765"/>
        <v>0</v>
      </c>
      <c r="HD487" s="164"/>
      <c r="HE487" s="164"/>
      <c r="HF487" s="44">
        <f t="shared" si="820"/>
        <v>0</v>
      </c>
      <c r="HG487" s="44">
        <f t="shared" si="766"/>
        <v>0</v>
      </c>
      <c r="HH487" s="262"/>
      <c r="HI487" s="14" t="str">
        <f t="shared" si="821"/>
        <v>не выпущено</v>
      </c>
      <c r="HJ487" s="41" t="str">
        <f t="shared" si="822"/>
        <v>-</v>
      </c>
      <c r="HK487" s="267" t="str">
        <f t="shared" si="823"/>
        <v>-</v>
      </c>
      <c r="HL487" s="268" t="str">
        <f t="shared" si="824"/>
        <v>-</v>
      </c>
      <c r="HM487" s="320">
        <v>1</v>
      </c>
      <c r="HN487"/>
      <c r="HO487" s="351" t="str">
        <f t="shared" si="747"/>
        <v>---/---</v>
      </c>
      <c r="HP487" s="351" t="str">
        <f t="shared" si="748"/>
        <v>---/---</v>
      </c>
      <c r="HQ487" s="351" t="str">
        <f t="shared" si="749"/>
        <v>---/---</v>
      </c>
      <c r="HR487" s="351" t="str">
        <f t="shared" si="750"/>
        <v>---/---</v>
      </c>
      <c r="HS487" s="351" t="b">
        <f t="shared" si="751"/>
        <v>0</v>
      </c>
      <c r="HT487" s="351" t="str">
        <f t="shared" si="752"/>
        <v>---/---</v>
      </c>
      <c r="HU487" s="351" t="str">
        <f t="shared" si="753"/>
        <v>---/---</v>
      </c>
      <c r="HV487" s="351" t="str">
        <f t="shared" si="754"/>
        <v>---/---</v>
      </c>
      <c r="HW487" s="351" t="str">
        <f t="shared" si="755"/>
        <v>---/---</v>
      </c>
      <c r="HX487" s="351" t="str">
        <f t="shared" si="756"/>
        <v>---/---</v>
      </c>
      <c r="HY487" s="364"/>
      <c r="HZ487" s="361" t="str">
        <f t="shared" si="757"/>
        <v>---/---</v>
      </c>
      <c r="IA487" s="361" t="str">
        <f t="shared" si="758"/>
        <v>---/---</v>
      </c>
      <c r="IB487" s="361" t="str">
        <f t="shared" si="759"/>
        <v>---/---</v>
      </c>
      <c r="IC487" s="361" t="str">
        <f t="shared" si="760"/>
        <v>---/---</v>
      </c>
      <c r="ID487" s="351" t="str">
        <f t="shared" si="761"/>
        <v>---/---</v>
      </c>
      <c r="IE487" s="351" t="s">
        <v>897</v>
      </c>
      <c r="IF487" s="356"/>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row>
    <row r="488" spans="1:287" s="1" customFormat="1" ht="28.5" customHeight="1">
      <c r="A488" s="15"/>
      <c r="B488" s="31" t="s">
        <v>164</v>
      </c>
      <c r="C488" s="31" t="s">
        <v>165</v>
      </c>
      <c r="D488" s="14"/>
      <c r="E488" s="14"/>
      <c r="F488" s="14"/>
      <c r="G488" s="14"/>
      <c r="H488" s="14" t="s">
        <v>723</v>
      </c>
      <c r="I488" s="14" t="s">
        <v>724</v>
      </c>
      <c r="J488" s="14"/>
      <c r="K488" s="14"/>
      <c r="L488" s="14"/>
      <c r="M488" s="14"/>
      <c r="N488" s="14"/>
      <c r="O488" s="14"/>
      <c r="P488" s="14"/>
      <c r="Q488" s="14"/>
      <c r="R488" s="14" t="s">
        <v>209</v>
      </c>
      <c r="S488" s="14" t="s">
        <v>396</v>
      </c>
      <c r="T488" s="14" t="s">
        <v>395</v>
      </c>
      <c r="U488" s="14" t="s">
        <v>166</v>
      </c>
      <c r="V488" s="14"/>
      <c r="W488" s="31"/>
      <c r="X488" s="31"/>
      <c r="Y488" s="31"/>
      <c r="Z488" s="31"/>
      <c r="AA488" s="31"/>
      <c r="AB488" s="31"/>
      <c r="AC488" s="31"/>
      <c r="AD488" s="14"/>
      <c r="AE488" s="31">
        <v>3</v>
      </c>
      <c r="AF488" s="31">
        <v>0</v>
      </c>
      <c r="AG488" s="31" t="s">
        <v>173</v>
      </c>
      <c r="AH488" s="31" t="s">
        <v>164</v>
      </c>
      <c r="AI488" s="31" t="s">
        <v>194</v>
      </c>
      <c r="AJ488" s="14"/>
      <c r="AK488" s="14"/>
      <c r="AL488" s="14" t="s">
        <v>167</v>
      </c>
      <c r="AM488" s="14"/>
      <c r="AN488" s="300" t="s">
        <v>186</v>
      </c>
      <c r="AO488" s="14" t="str">
        <f>CONCATENATE("0055-",B488,"-",C488,"-","4",".",AE488,".",AF488,".",AG488,".",AH488,"-",AL488,".",AN488,"-",AI488)</f>
        <v>0055-CPC-GA1-4.3.0.00.CPC-ATH.JE-0001</v>
      </c>
      <c r="AP488" s="14" t="str">
        <f>CONCATENATE("0055-",B488,"-",C488,"-","4",".",AE488,".",AF488,".",AG488,".",AH488,"-",AL488,"-",AN488,"-",AI488,"_",BD488,"_",U488)</f>
        <v>0055-CPC-GA1-4.3.0.00.CPC-ATH-JE-0001_A1_ER</v>
      </c>
      <c r="AQ488" s="21" t="s">
        <v>237</v>
      </c>
      <c r="AR488" s="21" t="s">
        <v>238</v>
      </c>
      <c r="AS488" s="21"/>
      <c r="AT488" s="21"/>
      <c r="AU488" s="21"/>
      <c r="AV488" s="21"/>
      <c r="AW488" s="21" t="s">
        <v>237</v>
      </c>
      <c r="AX488" s="21" t="s">
        <v>238</v>
      </c>
      <c r="AY488" s="14"/>
      <c r="AZ488" s="14" t="s">
        <v>798</v>
      </c>
      <c r="BA488" s="14" t="s">
        <v>529</v>
      </c>
      <c r="BB488" s="14" t="str">
        <f t="shared" si="815"/>
        <v>A1</v>
      </c>
      <c r="BC488" s="14" t="str">
        <f t="shared" ref="BC488" si="825">IF(OR(BB488="A1",BB488="B1",BB488="C1",BB488="D1",BB488="E1",BB488="F1",BB488="G1",BB488="H1"),"IFR",IF(OR(BB488="00",BB488="01",BB488="02",BB488="03",BB488="04",BB488="05"),"IFU","-"))</f>
        <v>IFR</v>
      </c>
      <c r="BD488" s="14" t="str">
        <f>BB488</f>
        <v>A1</v>
      </c>
      <c r="BE488" s="14"/>
      <c r="BF488" s="14"/>
      <c r="BG488" s="20"/>
      <c r="BH488" s="14"/>
      <c r="BI488" s="14"/>
      <c r="BJ488" s="336">
        <v>44088</v>
      </c>
      <c r="BK488" s="336">
        <f ca="1">IF(BM488&gt;0,BL488,IF(BJ488&lt;TODAY(),TODAY()+10,BJ488))</f>
        <v>44039</v>
      </c>
      <c r="BL488" s="41">
        <v>44039</v>
      </c>
      <c r="BM488" s="14" t="s">
        <v>908</v>
      </c>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336">
        <f>WORKDAY(BJ488,20)</f>
        <v>44116</v>
      </c>
      <c r="CR488" s="336">
        <f ca="1">IF(BM488&gt;0,WORKDAY(BK488,20),"-")</f>
        <v>44067</v>
      </c>
      <c r="CS488" s="336">
        <v>44041</v>
      </c>
      <c r="CT488" s="325" t="s">
        <v>909</v>
      </c>
      <c r="CU488" s="143">
        <v>1</v>
      </c>
      <c r="CV488" s="41">
        <f>WORKDAY(CQ488,10)</f>
        <v>44130</v>
      </c>
      <c r="CW488" s="41">
        <f ca="1">IF(CT488&gt;0,WORKDAY(CR488,10),"-")</f>
        <v>44081</v>
      </c>
      <c r="CX488" s="41"/>
      <c r="CY488" s="14"/>
      <c r="CZ488" s="41" t="str">
        <f>IF(CY488&gt;0,WORKDAY(CV488,10),"-")</f>
        <v>-</v>
      </c>
      <c r="DA488" s="41" t="str">
        <f>IF(CY488&gt;0,WORKDAY(CW488,10),"-")</f>
        <v>-</v>
      </c>
      <c r="DB488" s="14"/>
      <c r="DC488" s="14"/>
      <c r="DD488" s="143"/>
      <c r="DE488" s="41" t="str">
        <f>IF(DC488&gt;0,WORKDAY(CZ488,10),"-")</f>
        <v>-</v>
      </c>
      <c r="DF488" s="41" t="str">
        <f>IF(DC488&gt;0,WORKDAY(DA488,10),"-")</f>
        <v>-</v>
      </c>
      <c r="DG488" s="14"/>
      <c r="DH488" s="14"/>
      <c r="DI488" s="41" t="str">
        <f>IF(DH488&gt;0,WORKDAY(DE488,10),"-")</f>
        <v>-</v>
      </c>
      <c r="DJ488" s="41" t="str">
        <f>IF(DH488&gt;0,WORKDAY(DF488,10),"-")</f>
        <v>-</v>
      </c>
      <c r="DK488" s="14"/>
      <c r="DL488" s="14"/>
      <c r="DM488" s="143"/>
      <c r="DN488" s="41" t="str">
        <f>IF(DL488&gt;0,WORKDAY(DI488,10),"-")</f>
        <v>-</v>
      </c>
      <c r="DO488" s="41" t="str">
        <f>IF(DL488&gt;0,WORKDAY(DJ488,10),"-")</f>
        <v>-</v>
      </c>
      <c r="DP488" s="14"/>
      <c r="DQ488" s="14"/>
      <c r="DR488" s="41" t="str">
        <f>IF(DQ488&gt;0,WORKDAY(DN488,10),"-")</f>
        <v>-</v>
      </c>
      <c r="DS488" s="41" t="str">
        <f>IF(DQ488&gt;0,WORKDAY(DO488,10),"-")</f>
        <v>-</v>
      </c>
      <c r="DT488" s="14"/>
      <c r="DU488" s="14"/>
      <c r="DV488" s="205"/>
      <c r="DW488" s="41" t="str">
        <f>IF(DU488&gt;0,WORKDAY(DR488,10),"-")</f>
        <v>-</v>
      </c>
      <c r="DX488" s="41" t="str">
        <f>IF(DU488&gt;0,WORKDAY(DS488,10),"-")</f>
        <v>-</v>
      </c>
      <c r="DY488" s="14"/>
      <c r="DZ488" s="14"/>
      <c r="EA488" s="41" t="str">
        <f>IF(DZ488&gt;0,WORKDAY(DW488,10),"-")</f>
        <v>-</v>
      </c>
      <c r="EB488" s="41" t="str">
        <f>IF(DZ488&gt;0,WORKDAY(DX488,10),"-")</f>
        <v>-</v>
      </c>
      <c r="EC488" s="14"/>
      <c r="ED488" s="14"/>
      <c r="EE488" s="205"/>
      <c r="EF488" s="41" t="str">
        <f>IF(ED488&gt;0,WORKDAY(EA488,10),"-")</f>
        <v>-</v>
      </c>
      <c r="EG488" s="41" t="str">
        <f>IF(ED488&gt;0,WORKDAY(EB488,10),"-")</f>
        <v>-</v>
      </c>
      <c r="EH488" s="14"/>
      <c r="EI488" s="14"/>
      <c r="EJ488" s="41" t="str">
        <f>IF(EI488&gt;0,WORKDAY(EF488,10),"-")</f>
        <v>-</v>
      </c>
      <c r="EK488" s="41" t="str">
        <f>IF(EI488&gt;0,WORKDAY(EG488,10),"-")</f>
        <v>-</v>
      </c>
      <c r="EL488" s="14"/>
      <c r="EM488" s="14"/>
      <c r="EN488" s="205"/>
      <c r="EO488" s="41" t="str">
        <f>IF(EM488&gt;0,WORKDAY(EJ488,10),"-")</f>
        <v>-</v>
      </c>
      <c r="EP488" s="41" t="str">
        <f>IF(EM488&gt;0,WORKDAY(EK488,10),"-")</f>
        <v>-</v>
      </c>
      <c r="EQ488" s="14"/>
      <c r="ER488" s="14"/>
      <c r="ES488" s="41" t="str">
        <f>IF(ER488&gt;0,WORKDAY(EO488,10),"-")</f>
        <v>-</v>
      </c>
      <c r="ET488" s="41" t="str">
        <f>IF(ER488&gt;0,WORKDAY(EP488,10),"-")</f>
        <v>-</v>
      </c>
      <c r="EU488" s="14"/>
      <c r="EV488" s="14"/>
      <c r="EW488" s="205"/>
      <c r="EX488" s="41" t="str">
        <f>IF(EV488&gt;0,WORKDAY(ES488,10),"-")</f>
        <v>-</v>
      </c>
      <c r="EY488" s="41" t="str">
        <f>IF(EV488&gt;0,WORKDAY(ET488,10),"-")</f>
        <v>-</v>
      </c>
      <c r="EZ488" s="14"/>
      <c r="FA488" s="14"/>
      <c r="FB488" s="41" t="str">
        <f>IF(FA488&gt;0,WORKDAY(EX488,10),"-")</f>
        <v>-</v>
      </c>
      <c r="FC488" s="41" t="str">
        <f>IF(FA488&gt;0,WORKDAY(EY488,10),"-")</f>
        <v>-</v>
      </c>
      <c r="FD488" s="14"/>
      <c r="FE488" s="14"/>
      <c r="FF488" s="295"/>
      <c r="FG488" s="41">
        <v>43469</v>
      </c>
      <c r="FH488" s="41">
        <f ca="1">IF(BK488&gt;0,IF(DH488&gt;0,WORKDAY(DG488,20),IF(CY488&gt;0,WORKDAY(CX488,30),IF(CT488&gt;0,WORKDAY(CS488,40),FG488))),"-")</f>
        <v>44097</v>
      </c>
      <c r="FI488" s="14"/>
      <c r="FJ488" s="14"/>
      <c r="FK488" s="41" t="str">
        <f>IF(FJ488&gt;0,WORKDAY(FG488,10),"-")</f>
        <v>-</v>
      </c>
      <c r="FL488" s="41" t="str">
        <f>IF(FJ488&gt;0,WORKDAY(FH488,10),"-")</f>
        <v>-</v>
      </c>
      <c r="FM488" s="14"/>
      <c r="FN488" s="14"/>
      <c r="FO488" s="143"/>
      <c r="FP488" s="41">
        <v>43469</v>
      </c>
      <c r="FQ488" s="41">
        <f>FP488</f>
        <v>43469</v>
      </c>
      <c r="FR488" s="14"/>
      <c r="FS488" s="14"/>
      <c r="FT488" s="41" t="str">
        <f>IF(FS488&gt;0,WORKDAY(FP488,10),"-")</f>
        <v>-</v>
      </c>
      <c r="FU488" s="41" t="str">
        <f>IF(FS488&gt;0,WORKDAY(FQ488,10),"-")</f>
        <v>-</v>
      </c>
      <c r="FV488" s="14"/>
      <c r="FW488" s="14"/>
      <c r="FX488" s="205"/>
      <c r="FY488" s="41">
        <v>43469</v>
      </c>
      <c r="FZ488" s="41" t="str">
        <f>IF(CC488&gt;0,IF(DZ488&gt;0,WORKDAY(DY488,20),IF(DQ488&gt;0,WORKDAY(DP488,30),IF(DL488&gt;0,WORKDAY(DK488,40),FY488))),"-")</f>
        <v>-</v>
      </c>
      <c r="GA488" s="14"/>
      <c r="GB488" s="14"/>
      <c r="GC488" s="41" t="str">
        <f>IF(GB488&gt;0,WORKDAY(FY488,10),"-")</f>
        <v>-</v>
      </c>
      <c r="GD488" s="41" t="str">
        <f>IF(GB488&gt;0,WORKDAY(FZ488,10),"-")</f>
        <v>-</v>
      </c>
      <c r="GE488" s="14"/>
      <c r="GF488" s="14"/>
      <c r="GG488" s="205"/>
      <c r="GH488" s="41"/>
      <c r="GI488" s="41"/>
      <c r="GJ488" s="14"/>
      <c r="GK488" s="14"/>
      <c r="GL488" s="41" t="str">
        <f>IF(GK488&gt;0,WORKDAY(GH488,10),"-")</f>
        <v>-</v>
      </c>
      <c r="GM488" s="41" t="str">
        <f>IF(GK488&gt;0,WORKDAY(GI488,10),"-")</f>
        <v>-</v>
      </c>
      <c r="GN488" s="14"/>
      <c r="GO488" s="14"/>
      <c r="GP488" s="228"/>
      <c r="GQ488" s="295"/>
      <c r="GR488" s="295"/>
      <c r="GS488" s="295"/>
      <c r="GT488" s="295"/>
      <c r="GU488" s="295"/>
      <c r="GV488" s="295"/>
      <c r="GW488" s="295"/>
      <c r="GX488" s="295"/>
      <c r="GY488" s="295"/>
      <c r="GZ488" s="147"/>
      <c r="HA488" s="143">
        <f t="shared" ca="1" si="763"/>
        <v>1</v>
      </c>
      <c r="HB488" s="44">
        <f t="shared" ca="1" si="764"/>
        <v>1.3819095477386936E-3</v>
      </c>
      <c r="HC488" s="44">
        <f t="shared" ca="1" si="765"/>
        <v>2.5125628140703518E-3</v>
      </c>
      <c r="HD488" s="44"/>
      <c r="HE488" s="44"/>
      <c r="HF488" s="44">
        <f t="shared" ca="1" si="820"/>
        <v>4.1666666666666675E-3</v>
      </c>
      <c r="HG488" s="44">
        <f t="shared" ca="1" si="766"/>
        <v>7.575757575757576E-3</v>
      </c>
      <c r="HH488" s="261"/>
      <c r="HI488" s="14" t="str">
        <f t="shared" si="821"/>
        <v>GA</v>
      </c>
      <c r="HJ488" s="41">
        <f t="shared" si="822"/>
        <v>44039</v>
      </c>
      <c r="HK488" s="267" t="str">
        <f t="shared" si="823"/>
        <v>A1</v>
      </c>
      <c r="HL488" s="268" t="str">
        <f t="shared" si="824"/>
        <v>0055-P2-GA1-CPC-TRM-00546</v>
      </c>
      <c r="HM488" s="320">
        <v>1</v>
      </c>
      <c r="HN488"/>
      <c r="HO488" s="351">
        <f t="shared" si="747"/>
        <v>1</v>
      </c>
      <c r="HP488" s="351" t="str">
        <f t="shared" si="748"/>
        <v>не выгружено 00</v>
      </c>
      <c r="HQ488" s="351" t="str">
        <f t="shared" si="749"/>
        <v>выгружено A1</v>
      </c>
      <c r="HR488" s="351">
        <f t="shared" si="750"/>
        <v>1</v>
      </c>
      <c r="HS488" s="351" t="b">
        <f t="shared" si="751"/>
        <v>0</v>
      </c>
      <c r="HT488" s="351" t="str">
        <f t="shared" si="752"/>
        <v>Выпустить в 00</v>
      </c>
      <c r="HU488" s="351" t="str">
        <f t="shared" si="753"/>
        <v>0055-P2-CPC-GA1-TRM-00417</v>
      </c>
      <c r="HV488" s="351">
        <f t="shared" si="754"/>
        <v>44039</v>
      </c>
      <c r="HW488" s="351" t="str">
        <f t="shared" si="755"/>
        <v>0055-P2-CPC-GA1-TRM-00417</v>
      </c>
      <c r="HX488" s="351">
        <f t="shared" si="756"/>
        <v>44041</v>
      </c>
      <c r="HY488" s="364"/>
      <c r="HZ488" s="361" t="str">
        <f t="shared" si="757"/>
        <v>выгружено</v>
      </c>
      <c r="IA488" s="361" t="str">
        <f t="shared" si="758"/>
        <v>A1</v>
      </c>
      <c r="IB488" s="361">
        <f t="shared" si="759"/>
        <v>1</v>
      </c>
      <c r="IC488" s="361">
        <f t="shared" si="760"/>
        <v>1</v>
      </c>
      <c r="ID488" s="351" t="str">
        <f t="shared" si="761"/>
        <v>1</v>
      </c>
      <c r="IE488" s="351" t="s">
        <v>896</v>
      </c>
      <c r="IF488" s="356">
        <v>1</v>
      </c>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row>
    <row r="489" spans="1:287" s="1" customFormat="1" ht="28.5" customHeight="1">
      <c r="A489" s="15"/>
      <c r="B489" s="31" t="s">
        <v>164</v>
      </c>
      <c r="C489" s="31" t="s">
        <v>165</v>
      </c>
      <c r="D489" s="14"/>
      <c r="E489" s="14"/>
      <c r="F489" s="14"/>
      <c r="G489" s="14"/>
      <c r="H489" s="14" t="s">
        <v>723</v>
      </c>
      <c r="I489" s="14" t="s">
        <v>724</v>
      </c>
      <c r="J489" s="14"/>
      <c r="K489" s="14"/>
      <c r="L489" s="14"/>
      <c r="M489" s="14"/>
      <c r="N489" s="14"/>
      <c r="O489" s="14"/>
      <c r="P489" s="14"/>
      <c r="Q489" s="14"/>
      <c r="R489" s="14" t="s">
        <v>209</v>
      </c>
      <c r="S489" s="14" t="s">
        <v>396</v>
      </c>
      <c r="T489" s="14" t="s">
        <v>395</v>
      </c>
      <c r="U489" s="14" t="s">
        <v>166</v>
      </c>
      <c r="V489" s="14"/>
      <c r="W489" s="31"/>
      <c r="X489" s="31"/>
      <c r="Y489" s="31"/>
      <c r="Z489" s="31"/>
      <c r="AA489" s="31"/>
      <c r="AB489" s="31"/>
      <c r="AC489" s="31"/>
      <c r="AD489" s="14"/>
      <c r="AE489" s="31">
        <v>3</v>
      </c>
      <c r="AF489" s="31">
        <v>0</v>
      </c>
      <c r="AG489" s="31" t="s">
        <v>173</v>
      </c>
      <c r="AH489" s="31" t="s">
        <v>164</v>
      </c>
      <c r="AI489" s="31" t="s">
        <v>226</v>
      </c>
      <c r="AJ489" s="14"/>
      <c r="AK489" s="14"/>
      <c r="AL489" s="14" t="s">
        <v>167</v>
      </c>
      <c r="AM489" s="14"/>
      <c r="AN489" s="300" t="s">
        <v>186</v>
      </c>
      <c r="AO489" s="14" t="str">
        <f>CONCATENATE("0055-",B489,"-",C489,"-","4",".",AE489,".",AF489,".",AG489,".",AH489,"-",AL489,".",AN489,"-",AI489)</f>
        <v>0055-CPC-GA1-4.3.0.00.CPC-ATH.JE-0004</v>
      </c>
      <c r="AP489" s="14" t="str">
        <f>CONCATENATE("0055-",B489,"-",C489,"-","4",".",AE489,".",AF489,".",AG489,".",AH489,"-",AL489,"-",AN489,"-",AI489,"_",BD489,"_",U489)</f>
        <v>0055-CPC-GA1-4.3.0.00.CPC-ATH-JE-0004_-_ER</v>
      </c>
      <c r="AQ489" s="21" t="s">
        <v>89</v>
      </c>
      <c r="AR489" s="21" t="s">
        <v>90</v>
      </c>
      <c r="AS489" s="21"/>
      <c r="AT489" s="21"/>
      <c r="AU489" s="21"/>
      <c r="AV489" s="21"/>
      <c r="AW489" s="21" t="s">
        <v>89</v>
      </c>
      <c r="AX489" s="21" t="s">
        <v>90</v>
      </c>
      <c r="AY489" s="14"/>
      <c r="AZ489" s="14"/>
      <c r="BA489" s="14" t="s">
        <v>600</v>
      </c>
      <c r="BB489" s="14" t="str">
        <f t="shared" si="815"/>
        <v>-</v>
      </c>
      <c r="BC489" s="14" t="s">
        <v>239</v>
      </c>
      <c r="BD489" s="14" t="str">
        <f>BB489</f>
        <v>-</v>
      </c>
      <c r="BE489" s="14"/>
      <c r="BF489" s="14"/>
      <c r="BG489" s="20"/>
      <c r="BH489" s="14"/>
      <c r="BI489" s="14"/>
      <c r="BJ489" s="336">
        <v>44088</v>
      </c>
      <c r="BK489" s="336">
        <f ca="1">IF(BM489&gt;0,BL489,IF(BJ489&lt;TODAY(),TODAY()+10,BJ489))</f>
        <v>44113</v>
      </c>
      <c r="BL489" s="41"/>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336">
        <f>WORKDAY(BJ489,20)</f>
        <v>44116</v>
      </c>
      <c r="CR489" s="336" t="str">
        <f>IF(BM489&gt;0,WORKDAY(BK489,20),"-")</f>
        <v>-</v>
      </c>
      <c r="CS489" s="336"/>
      <c r="CT489" s="325"/>
      <c r="CU489" s="143"/>
      <c r="CV489" s="41">
        <f>WORKDAY(CQ489,10)</f>
        <v>44130</v>
      </c>
      <c r="CW489" s="41" t="str">
        <f>IF(CT489&gt;0,WORKDAY(CR489,10),"-")</f>
        <v>-</v>
      </c>
      <c r="CX489" s="14"/>
      <c r="CY489" s="14"/>
      <c r="CZ489" s="41" t="str">
        <f>IF(CY489&gt;0,WORKDAY(CV489,10),"-")</f>
        <v>-</v>
      </c>
      <c r="DA489" s="41" t="str">
        <f>IF(CY489&gt;0,WORKDAY(CW489,10),"-")</f>
        <v>-</v>
      </c>
      <c r="DB489" s="14"/>
      <c r="DC489" s="14"/>
      <c r="DD489" s="143"/>
      <c r="DE489" s="41" t="str">
        <f>IF(DC489&gt;0,WORKDAY(CZ489,10),"-")</f>
        <v>-</v>
      </c>
      <c r="DF489" s="41" t="str">
        <f>IF(DC489&gt;0,WORKDAY(DA489,10),"-")</f>
        <v>-</v>
      </c>
      <c r="DG489" s="14"/>
      <c r="DH489" s="14"/>
      <c r="DI489" s="41" t="str">
        <f>IF(DH489&gt;0,WORKDAY(DE489,10),"-")</f>
        <v>-</v>
      </c>
      <c r="DJ489" s="41" t="str">
        <f>IF(DH489&gt;0,WORKDAY(DF489,10),"-")</f>
        <v>-</v>
      </c>
      <c r="DK489" s="14"/>
      <c r="DL489" s="14"/>
      <c r="DM489" s="143"/>
      <c r="DN489" s="41" t="str">
        <f>IF(DL489&gt;0,WORKDAY(DI489,10),"-")</f>
        <v>-</v>
      </c>
      <c r="DO489" s="41" t="str">
        <f>IF(DL489&gt;0,WORKDAY(DJ489,10),"-")</f>
        <v>-</v>
      </c>
      <c r="DP489" s="14"/>
      <c r="DQ489" s="14"/>
      <c r="DR489" s="41" t="str">
        <f>IF(DQ489&gt;0,WORKDAY(DN489,10),"-")</f>
        <v>-</v>
      </c>
      <c r="DS489" s="41" t="str">
        <f>IF(DQ489&gt;0,WORKDAY(DO489,10),"-")</f>
        <v>-</v>
      </c>
      <c r="DT489" s="14"/>
      <c r="DU489" s="14"/>
      <c r="DV489" s="205"/>
      <c r="DW489" s="41" t="str">
        <f>IF(DU489&gt;0,WORKDAY(DR489,10),"-")</f>
        <v>-</v>
      </c>
      <c r="DX489" s="41" t="str">
        <f>IF(DU489&gt;0,WORKDAY(DS489,10),"-")</f>
        <v>-</v>
      </c>
      <c r="DY489" s="14"/>
      <c r="DZ489" s="14"/>
      <c r="EA489" s="41" t="str">
        <f>IF(DZ489&gt;0,WORKDAY(DW489,10),"-")</f>
        <v>-</v>
      </c>
      <c r="EB489" s="41" t="str">
        <f>IF(DZ489&gt;0,WORKDAY(DX489,10),"-")</f>
        <v>-</v>
      </c>
      <c r="EC489" s="14"/>
      <c r="ED489" s="14"/>
      <c r="EE489" s="205"/>
      <c r="EF489" s="41" t="str">
        <f>IF(ED489&gt;0,WORKDAY(EA489,10),"-")</f>
        <v>-</v>
      </c>
      <c r="EG489" s="41" t="str">
        <f>IF(ED489&gt;0,WORKDAY(EB489,10),"-")</f>
        <v>-</v>
      </c>
      <c r="EH489" s="14"/>
      <c r="EI489" s="14"/>
      <c r="EJ489" s="41" t="str">
        <f>IF(EI489&gt;0,WORKDAY(EF489,10),"-")</f>
        <v>-</v>
      </c>
      <c r="EK489" s="41" t="str">
        <f>IF(EI489&gt;0,WORKDAY(EG489,10),"-")</f>
        <v>-</v>
      </c>
      <c r="EL489" s="14"/>
      <c r="EM489" s="14"/>
      <c r="EN489" s="205"/>
      <c r="EO489" s="41" t="str">
        <f>IF(EM489&gt;0,WORKDAY(EJ489,10),"-")</f>
        <v>-</v>
      </c>
      <c r="EP489" s="41" t="str">
        <f>IF(EM489&gt;0,WORKDAY(EK489,10),"-")</f>
        <v>-</v>
      </c>
      <c r="EQ489" s="14"/>
      <c r="ER489" s="14"/>
      <c r="ES489" s="41" t="str">
        <f>IF(ER489&gt;0,WORKDAY(EO489,10),"-")</f>
        <v>-</v>
      </c>
      <c r="ET489" s="41" t="str">
        <f>IF(ER489&gt;0,WORKDAY(EP489,10),"-")</f>
        <v>-</v>
      </c>
      <c r="EU489" s="14"/>
      <c r="EV489" s="14"/>
      <c r="EW489" s="205"/>
      <c r="EX489" s="41" t="str">
        <f>IF(EV489&gt;0,WORKDAY(ES489,10),"-")</f>
        <v>-</v>
      </c>
      <c r="EY489" s="41" t="str">
        <f>IF(EV489&gt;0,WORKDAY(ET489,10),"-")</f>
        <v>-</v>
      </c>
      <c r="EZ489" s="14"/>
      <c r="FA489" s="14"/>
      <c r="FB489" s="41" t="str">
        <f>IF(FA489&gt;0,WORKDAY(EX489,10),"-")</f>
        <v>-</v>
      </c>
      <c r="FC489" s="41" t="str">
        <f>IF(FA489&gt;0,WORKDAY(EY489,10),"-")</f>
        <v>-</v>
      </c>
      <c r="FD489" s="14"/>
      <c r="FE489" s="14"/>
      <c r="FF489" s="295"/>
      <c r="FG489" s="41">
        <v>43645</v>
      </c>
      <c r="FH489" s="41">
        <f ca="1">IF(BK489&gt;0,IF(DH489&gt;0,WORKDAY(DG489,20),IF(CY489&gt;0,WORKDAY(CX489,30),IF(CT489&gt;0,WORKDAY(CS489,40),FG489))),"-")</f>
        <v>43645</v>
      </c>
      <c r="FI489" s="14"/>
      <c r="FJ489" s="14"/>
      <c r="FK489" s="41" t="str">
        <f>IF(FJ489&gt;0,WORKDAY(FG489,10),"-")</f>
        <v>-</v>
      </c>
      <c r="FL489" s="41" t="str">
        <f>IF(FJ489&gt;0,WORKDAY(FH489,10),"-")</f>
        <v>-</v>
      </c>
      <c r="FM489" s="14"/>
      <c r="FN489" s="14"/>
      <c r="FO489" s="143"/>
      <c r="FP489" s="41">
        <v>43645</v>
      </c>
      <c r="FQ489" s="41" t="str">
        <f>IF(BT489&gt;0,IF(DQ489&gt;0,WORKDAY(DP489,20),IF(DH489&gt;0,WORKDAY(DG489,30),IF(DC489&gt;0,WORKDAY(DB489,40),FP489))),"-")</f>
        <v>-</v>
      </c>
      <c r="FR489" s="14"/>
      <c r="FS489" s="14"/>
      <c r="FT489" s="41" t="str">
        <f>IF(FS489&gt;0,WORKDAY(FP489,10),"-")</f>
        <v>-</v>
      </c>
      <c r="FU489" s="41" t="str">
        <f>IF(FS489&gt;0,WORKDAY(FQ489,10),"-")</f>
        <v>-</v>
      </c>
      <c r="FV489" s="14"/>
      <c r="FW489" s="14"/>
      <c r="FX489" s="205"/>
      <c r="FY489" s="41">
        <v>43645</v>
      </c>
      <c r="FZ489" s="41" t="str">
        <f>IF(CC489&gt;0,IF(DZ489&gt;0,WORKDAY(DY489,20),IF(DQ489&gt;0,WORKDAY(DP489,30),IF(DL489&gt;0,WORKDAY(DK489,40),FY489))),"-")</f>
        <v>-</v>
      </c>
      <c r="GA489" s="14"/>
      <c r="GB489" s="14"/>
      <c r="GC489" s="41" t="str">
        <f>IF(GB489&gt;0,WORKDAY(FY489,10),"-")</f>
        <v>-</v>
      </c>
      <c r="GD489" s="41" t="str">
        <f>IF(GB489&gt;0,WORKDAY(FZ489,10),"-")</f>
        <v>-</v>
      </c>
      <c r="GE489" s="14"/>
      <c r="GF489" s="14"/>
      <c r="GG489" s="205"/>
      <c r="GH489" s="41"/>
      <c r="GI489" s="41"/>
      <c r="GJ489" s="14"/>
      <c r="GK489" s="14"/>
      <c r="GL489" s="41" t="str">
        <f>IF(GK489&gt;0,WORKDAY(GH489,10),"-")</f>
        <v>-</v>
      </c>
      <c r="GM489" s="41" t="str">
        <f>IF(GK489&gt;0,WORKDAY(GI489,10),"-")</f>
        <v>-</v>
      </c>
      <c r="GN489" s="14"/>
      <c r="GO489" s="14"/>
      <c r="GP489" s="228"/>
      <c r="GQ489" s="295"/>
      <c r="GR489" s="295"/>
      <c r="GS489" s="295"/>
      <c r="GT489" s="295"/>
      <c r="GU489" s="295"/>
      <c r="GV489" s="295"/>
      <c r="GW489" s="295"/>
      <c r="GX489" s="295"/>
      <c r="GY489" s="295"/>
      <c r="GZ489" s="147"/>
      <c r="HA489" s="143">
        <f t="shared" ca="1" si="763"/>
        <v>1</v>
      </c>
      <c r="HB489" s="44">
        <f t="shared" si="764"/>
        <v>0</v>
      </c>
      <c r="HC489" s="44">
        <f t="shared" ca="1" si="765"/>
        <v>2.5125628140703518E-3</v>
      </c>
      <c r="HD489" s="44"/>
      <c r="HE489" s="44"/>
      <c r="HF489" s="44">
        <f t="shared" si="820"/>
        <v>0</v>
      </c>
      <c r="HG489" s="44">
        <f t="shared" ca="1" si="766"/>
        <v>7.575757575757576E-3</v>
      </c>
      <c r="HH489" s="261"/>
      <c r="HI489" s="14" t="str">
        <f t="shared" si="821"/>
        <v>не выпущено</v>
      </c>
      <c r="HJ489" s="41" t="str">
        <f t="shared" si="822"/>
        <v>-</v>
      </c>
      <c r="HK489" s="267" t="str">
        <f t="shared" si="823"/>
        <v>-</v>
      </c>
      <c r="HL489" s="268" t="str">
        <f t="shared" si="824"/>
        <v>-</v>
      </c>
      <c r="HM489" s="320">
        <v>1</v>
      </c>
      <c r="HN489"/>
      <c r="HO489" s="351" t="str">
        <f t="shared" si="747"/>
        <v>не выгружено A1</v>
      </c>
      <c r="HP489" s="351" t="str">
        <f t="shared" si="748"/>
        <v>не выгружено 00</v>
      </c>
      <c r="HQ489" s="351" t="str">
        <f t="shared" si="749"/>
        <v>не выгружено A1</v>
      </c>
      <c r="HR489" s="351" t="str">
        <f t="shared" si="750"/>
        <v>не выгружено A1</v>
      </c>
      <c r="HS489" s="351" t="b">
        <f t="shared" si="751"/>
        <v>0</v>
      </c>
      <c r="HT489" s="351" t="str">
        <f t="shared" si="752"/>
        <v>не выгружено A1</v>
      </c>
      <c r="HU489" s="351" t="str">
        <f t="shared" si="753"/>
        <v>не выгружено A1</v>
      </c>
      <c r="HV489" s="351" t="str">
        <f t="shared" si="754"/>
        <v>не выгружено A1</v>
      </c>
      <c r="HW489" s="351" t="str">
        <f t="shared" si="755"/>
        <v>не выгружено A1</v>
      </c>
      <c r="HX489" s="351" t="str">
        <f t="shared" si="756"/>
        <v>не выгружено A1</v>
      </c>
      <c r="HY489" s="364"/>
      <c r="HZ489" s="361" t="str">
        <f t="shared" si="757"/>
        <v>не выгружено</v>
      </c>
      <c r="IA489" s="361" t="str">
        <f t="shared" si="758"/>
        <v>A1</v>
      </c>
      <c r="IB489" s="361" t="str">
        <f t="shared" si="759"/>
        <v>не выгружено</v>
      </c>
      <c r="IC489" s="361" t="str">
        <f t="shared" si="760"/>
        <v>A1</v>
      </c>
      <c r="ID489" s="351" t="str">
        <f t="shared" si="761"/>
        <v>выгрузить A1</v>
      </c>
      <c r="IE489" s="351" t="s">
        <v>896</v>
      </c>
      <c r="IF489" s="356">
        <v>1</v>
      </c>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row>
    <row r="490" spans="1:287" s="27" customFormat="1" ht="15" customHeight="1">
      <c r="A490" s="15"/>
      <c r="B490" s="32"/>
      <c r="C490" s="32"/>
      <c r="D490" s="26"/>
      <c r="E490" s="26"/>
      <c r="F490" s="26"/>
      <c r="G490" s="26"/>
      <c r="H490" s="26"/>
      <c r="I490" s="26"/>
      <c r="J490" s="26"/>
      <c r="K490" s="26"/>
      <c r="L490" s="26"/>
      <c r="M490" s="26"/>
      <c r="N490" s="26"/>
      <c r="O490" s="26"/>
      <c r="P490" s="26"/>
      <c r="Q490" s="26"/>
      <c r="R490" s="26"/>
      <c r="S490" s="26"/>
      <c r="T490" s="26"/>
      <c r="U490" s="26"/>
      <c r="V490" s="26"/>
      <c r="W490" s="32"/>
      <c r="X490" s="32"/>
      <c r="Y490" s="32"/>
      <c r="Z490" s="32"/>
      <c r="AA490" s="32"/>
      <c r="AB490" s="32"/>
      <c r="AC490" s="32"/>
      <c r="AD490" s="26"/>
      <c r="AE490" s="32"/>
      <c r="AF490" s="32"/>
      <c r="AG490" s="32"/>
      <c r="AH490" s="32"/>
      <c r="AI490" s="32"/>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341"/>
      <c r="BK490" s="341"/>
      <c r="BL490" s="163"/>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338"/>
      <c r="CR490" s="338"/>
      <c r="CS490" s="338"/>
      <c r="CT490" s="326"/>
      <c r="CU490" s="219"/>
      <c r="CV490" s="26"/>
      <c r="CW490" s="26"/>
      <c r="CX490" s="26"/>
      <c r="CY490" s="26"/>
      <c r="CZ490" s="26"/>
      <c r="DA490" s="26"/>
      <c r="DB490" s="26"/>
      <c r="DC490" s="26"/>
      <c r="DD490" s="219"/>
      <c r="DE490" s="26"/>
      <c r="DF490" s="26"/>
      <c r="DG490" s="26"/>
      <c r="DH490" s="26"/>
      <c r="DI490" s="26"/>
      <c r="DJ490" s="26"/>
      <c r="DK490" s="26"/>
      <c r="DL490" s="26"/>
      <c r="DM490" s="219"/>
      <c r="DN490" s="26"/>
      <c r="DO490" s="26"/>
      <c r="DP490" s="26"/>
      <c r="DQ490" s="26"/>
      <c r="DR490" s="26"/>
      <c r="DS490" s="26"/>
      <c r="DT490" s="26"/>
      <c r="DU490" s="26"/>
      <c r="DV490" s="229"/>
      <c r="DW490" s="26"/>
      <c r="DX490" s="26"/>
      <c r="DY490" s="26"/>
      <c r="DZ490" s="26"/>
      <c r="EA490" s="26"/>
      <c r="EB490" s="26"/>
      <c r="EC490" s="26"/>
      <c r="ED490" s="26"/>
      <c r="EE490" s="229"/>
      <c r="EF490" s="26"/>
      <c r="EG490" s="26"/>
      <c r="EH490" s="26"/>
      <c r="EI490" s="26"/>
      <c r="EJ490" s="26"/>
      <c r="EK490" s="26"/>
      <c r="EL490" s="26"/>
      <c r="EM490" s="26"/>
      <c r="EN490" s="229"/>
      <c r="EO490" s="26"/>
      <c r="EP490" s="26"/>
      <c r="EQ490" s="26"/>
      <c r="ER490" s="26"/>
      <c r="ES490" s="26"/>
      <c r="ET490" s="26"/>
      <c r="EU490" s="26"/>
      <c r="EV490" s="26"/>
      <c r="EW490" s="229"/>
      <c r="EX490" s="26"/>
      <c r="EY490" s="26"/>
      <c r="EZ490" s="26"/>
      <c r="FA490" s="26"/>
      <c r="FB490" s="26"/>
      <c r="FC490" s="26"/>
      <c r="FD490" s="26"/>
      <c r="FE490" s="26"/>
      <c r="FF490" s="229"/>
      <c r="FG490" s="26"/>
      <c r="FH490" s="26"/>
      <c r="FI490" s="26"/>
      <c r="FJ490" s="26"/>
      <c r="FK490" s="26"/>
      <c r="FL490" s="26"/>
      <c r="FM490" s="26"/>
      <c r="FN490" s="26"/>
      <c r="FO490" s="219"/>
      <c r="FP490" s="26"/>
      <c r="FQ490" s="26"/>
      <c r="FR490" s="26"/>
      <c r="FS490" s="26"/>
      <c r="FT490" s="26"/>
      <c r="FU490" s="26"/>
      <c r="FV490" s="26"/>
      <c r="FW490" s="26"/>
      <c r="FX490" s="229"/>
      <c r="FY490" s="26"/>
      <c r="FZ490" s="26"/>
      <c r="GA490" s="26"/>
      <c r="GB490" s="26"/>
      <c r="GC490" s="26"/>
      <c r="GD490" s="26"/>
      <c r="GE490" s="26"/>
      <c r="GF490" s="26"/>
      <c r="GG490" s="229"/>
      <c r="GH490" s="26"/>
      <c r="GI490" s="26"/>
      <c r="GJ490" s="26"/>
      <c r="GK490" s="26"/>
      <c r="GL490" s="26"/>
      <c r="GM490" s="26"/>
      <c r="GN490" s="26"/>
      <c r="GO490" s="26"/>
      <c r="GP490" s="229"/>
      <c r="GQ490" s="229"/>
      <c r="GR490" s="229"/>
      <c r="GS490" s="229"/>
      <c r="GT490" s="229"/>
      <c r="GU490" s="229"/>
      <c r="GV490" s="229"/>
      <c r="GW490" s="229"/>
      <c r="GX490" s="229"/>
      <c r="GY490" s="229"/>
      <c r="GZ490" s="229"/>
      <c r="HA490" s="143">
        <f t="shared" si="763"/>
        <v>0</v>
      </c>
      <c r="HB490" s="44">
        <f t="shared" si="764"/>
        <v>0</v>
      </c>
      <c r="HC490" s="44">
        <f t="shared" si="765"/>
        <v>0</v>
      </c>
      <c r="HD490" s="44"/>
      <c r="HE490" s="26"/>
      <c r="HF490" s="44">
        <f t="shared" si="820"/>
        <v>0</v>
      </c>
      <c r="HG490" s="44">
        <f t="shared" si="766"/>
        <v>0</v>
      </c>
      <c r="HH490" s="262"/>
      <c r="HI490" s="14" t="str">
        <f t="shared" si="821"/>
        <v>не выпущено</v>
      </c>
      <c r="HJ490" s="41" t="str">
        <f t="shared" si="822"/>
        <v>-</v>
      </c>
      <c r="HK490" s="267" t="str">
        <f t="shared" si="823"/>
        <v>-</v>
      </c>
      <c r="HL490" s="268" t="str">
        <f t="shared" si="824"/>
        <v>-</v>
      </c>
      <c r="HM490" s="320">
        <v>1</v>
      </c>
      <c r="HN490"/>
      <c r="HO490" s="351" t="str">
        <f t="shared" si="747"/>
        <v>---/---</v>
      </c>
      <c r="HP490" s="351" t="str">
        <f t="shared" si="748"/>
        <v>---/---</v>
      </c>
      <c r="HQ490" s="351" t="str">
        <f t="shared" si="749"/>
        <v>---/---</v>
      </c>
      <c r="HR490" s="351" t="str">
        <f t="shared" si="750"/>
        <v>---/---</v>
      </c>
      <c r="HS490" s="351" t="b">
        <f t="shared" si="751"/>
        <v>0</v>
      </c>
      <c r="HT490" s="351" t="str">
        <f t="shared" si="752"/>
        <v>---/---</v>
      </c>
      <c r="HU490" s="351" t="str">
        <f t="shared" si="753"/>
        <v>---/---</v>
      </c>
      <c r="HV490" s="351" t="str">
        <f t="shared" si="754"/>
        <v>---/---</v>
      </c>
      <c r="HW490" s="351" t="str">
        <f t="shared" si="755"/>
        <v>---/---</v>
      </c>
      <c r="HX490" s="351" t="str">
        <f t="shared" si="756"/>
        <v>---/---</v>
      </c>
      <c r="HY490" s="364"/>
      <c r="HZ490" s="361" t="str">
        <f t="shared" si="757"/>
        <v>---/---</v>
      </c>
      <c r="IA490" s="361" t="str">
        <f t="shared" si="758"/>
        <v>---/---</v>
      </c>
      <c r="IB490" s="361" t="str">
        <f t="shared" si="759"/>
        <v>---/---</v>
      </c>
      <c r="IC490" s="361" t="str">
        <f t="shared" si="760"/>
        <v>---/---</v>
      </c>
      <c r="ID490" s="351" t="str">
        <f t="shared" si="761"/>
        <v>---/---</v>
      </c>
      <c r="IE490" s="351" t="s">
        <v>897</v>
      </c>
      <c r="IF490" s="356"/>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row>
    <row r="491" spans="1:287" s="1" customFormat="1" ht="42.75" customHeight="1">
      <c r="A491" s="15"/>
      <c r="B491" s="31" t="s">
        <v>164</v>
      </c>
      <c r="C491" s="31" t="s">
        <v>165</v>
      </c>
      <c r="D491" s="14"/>
      <c r="E491" s="14"/>
      <c r="F491" s="14"/>
      <c r="G491" s="14"/>
      <c r="H491" s="14" t="s">
        <v>723</v>
      </c>
      <c r="I491" s="14" t="s">
        <v>724</v>
      </c>
      <c r="J491" s="14"/>
      <c r="K491" s="14"/>
      <c r="L491" s="14"/>
      <c r="M491" s="14"/>
      <c r="N491" s="14"/>
      <c r="O491" s="14"/>
      <c r="P491" s="14"/>
      <c r="Q491" s="14"/>
      <c r="R491" s="14" t="s">
        <v>209</v>
      </c>
      <c r="S491" s="14" t="s">
        <v>396</v>
      </c>
      <c r="T491" s="14" t="s">
        <v>395</v>
      </c>
      <c r="U491" s="14" t="s">
        <v>166</v>
      </c>
      <c r="V491" s="14"/>
      <c r="W491" s="31"/>
      <c r="X491" s="31"/>
      <c r="Y491" s="31"/>
      <c r="Z491" s="31"/>
      <c r="AA491" s="31"/>
      <c r="AB491" s="31"/>
      <c r="AC491" s="31"/>
      <c r="AD491" s="14"/>
      <c r="AE491" s="31">
        <v>3</v>
      </c>
      <c r="AF491" s="31">
        <v>0</v>
      </c>
      <c r="AG491" s="31" t="s">
        <v>173</v>
      </c>
      <c r="AH491" s="31" t="s">
        <v>164</v>
      </c>
      <c r="AI491" s="31" t="s">
        <v>194</v>
      </c>
      <c r="AJ491" s="14"/>
      <c r="AK491" s="14"/>
      <c r="AL491" s="14" t="s">
        <v>167</v>
      </c>
      <c r="AM491" s="14"/>
      <c r="AN491" s="14" t="s">
        <v>242</v>
      </c>
      <c r="AO491" s="14" t="str">
        <f>CONCATENATE("0055-",B491,"-",C491,"-","4",".",AE491,".",AF491,".",AG491,".",AH491,"-",AL491,".",AN491,"-",AI491)</f>
        <v>0055-CPC-GA1-4.3.0.00.CPC-ATH.TB-0001</v>
      </c>
      <c r="AP491" s="14" t="str">
        <f>CONCATENATE("0055-",B491,"-",C491,"-","4",".",AE491,".",AF491,".",AG491,".",AH491,"-",AL491,"-",AN491,"-",AI491,"_",BD491,"_",U491)</f>
        <v>0055-CPC-GA1-4.3.0.00.CPC-ATH-TB-0001_00_ER</v>
      </c>
      <c r="AQ491" s="21" t="s">
        <v>241</v>
      </c>
      <c r="AR491" s="21" t="s">
        <v>240</v>
      </c>
      <c r="AS491" s="21"/>
      <c r="AT491" s="21"/>
      <c r="AU491" s="21"/>
      <c r="AV491" s="21"/>
      <c r="AW491" s="21" t="s">
        <v>241</v>
      </c>
      <c r="AX491" s="21" t="s">
        <v>240</v>
      </c>
      <c r="AY491" s="14"/>
      <c r="AZ491" s="14" t="s">
        <v>798</v>
      </c>
      <c r="BA491" s="14" t="s">
        <v>529</v>
      </c>
      <c r="BB491" s="14" t="str">
        <f t="shared" si="815"/>
        <v>00</v>
      </c>
      <c r="BC491" s="14" t="str">
        <f t="shared" ref="BC491" si="826">IF(OR(BB491="A1",BB491="B1",BB491="C1",BB491="D1",BB491="E1",BB491="F1",BB491="G1",BB491="H1"),"IFR",IF(OR(BB491="00",BB491="01",BB491="02",BB491="03",BB491="04",BB491="05"),"IFU","-"))</f>
        <v>IFU</v>
      </c>
      <c r="BD491" s="14" t="str">
        <f>BB491</f>
        <v>00</v>
      </c>
      <c r="BE491" s="14"/>
      <c r="BF491" s="14"/>
      <c r="BG491" s="20"/>
      <c r="BH491" s="14"/>
      <c r="BI491" s="14"/>
      <c r="BJ491" s="336">
        <v>44088</v>
      </c>
      <c r="BK491" s="336">
        <f ca="1">IF(BM491&gt;0,BL491,IF(BJ491&lt;TODAY(),TODAY()+10,BJ491))</f>
        <v>43892</v>
      </c>
      <c r="BL491" s="41">
        <v>43892</v>
      </c>
      <c r="BM491" s="14" t="s">
        <v>775</v>
      </c>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336">
        <f>WORKDAY(BJ491,20)</f>
        <v>44116</v>
      </c>
      <c r="CR491" s="336">
        <f ca="1">IF(BM491&gt;0,WORKDAY(BK491,20),"-")</f>
        <v>43920</v>
      </c>
      <c r="CS491" s="336">
        <v>43906</v>
      </c>
      <c r="CT491" s="325" t="s">
        <v>776</v>
      </c>
      <c r="CU491" s="143">
        <v>1</v>
      </c>
      <c r="CV491" s="41">
        <f>WORKDAY(CQ491,10)</f>
        <v>44130</v>
      </c>
      <c r="CW491" s="41">
        <f ca="1">IF(CT491&gt;0,WORKDAY(CR491,10),"-")</f>
        <v>43934</v>
      </c>
      <c r="CX491" s="41"/>
      <c r="CY491" s="14"/>
      <c r="CZ491" s="41" t="str">
        <f>IF(CY491&gt;0,WORKDAY(CV491,10),"-")</f>
        <v>-</v>
      </c>
      <c r="DA491" s="41" t="str">
        <f>IF(CY491&gt;0,WORKDAY(CW491,10),"-")</f>
        <v>-</v>
      </c>
      <c r="DB491" s="41"/>
      <c r="DC491" s="14"/>
      <c r="DD491" s="143"/>
      <c r="DE491" s="41" t="str">
        <f>IF(DC491&gt;0,WORKDAY(CZ491,10),"-")</f>
        <v>-</v>
      </c>
      <c r="DF491" s="41" t="str">
        <f>IF(DC491&gt;0,WORKDAY(DA491,10),"-")</f>
        <v>-</v>
      </c>
      <c r="DG491" s="41"/>
      <c r="DH491" s="14"/>
      <c r="DI491" s="41" t="str">
        <f>IF(DH491&gt;0,WORKDAY(DE491,10),"-")</f>
        <v>-</v>
      </c>
      <c r="DJ491" s="41" t="str">
        <f>IF(DH491&gt;0,WORKDAY(DF491,10),"-")</f>
        <v>-</v>
      </c>
      <c r="DK491" s="41"/>
      <c r="DL491" s="14"/>
      <c r="DM491" s="143"/>
      <c r="DN491" s="41" t="str">
        <f>IF(DL491&gt;0,WORKDAY(DI491,10),"-")</f>
        <v>-</v>
      </c>
      <c r="DO491" s="41" t="str">
        <f>IF(DL491&gt;0,WORKDAY(DJ491,10),"-")</f>
        <v>-</v>
      </c>
      <c r="DP491" s="41"/>
      <c r="DQ491" s="14"/>
      <c r="DR491" s="41" t="str">
        <f>IF(DQ491&gt;0,WORKDAY(DN491,10),"-")</f>
        <v>-</v>
      </c>
      <c r="DS491" s="41" t="str">
        <f>IF(DQ491&gt;0,WORKDAY(DO491,10),"-")</f>
        <v>-</v>
      </c>
      <c r="DT491" s="41"/>
      <c r="DU491" s="14"/>
      <c r="DV491" s="143"/>
      <c r="DW491" s="41" t="str">
        <f>IF(DU491&gt;0,WORKDAY(DR491,10),"-")</f>
        <v>-</v>
      </c>
      <c r="DX491" s="41" t="str">
        <f>IF(DU491&gt;0,WORKDAY(DS491,10),"-")</f>
        <v>-</v>
      </c>
      <c r="DY491" s="41"/>
      <c r="DZ491" s="14"/>
      <c r="EA491" s="41" t="str">
        <f>IF(DZ491&gt;0,WORKDAY(DW491,10),"-")</f>
        <v>-</v>
      </c>
      <c r="EB491" s="41" t="str">
        <f>IF(DZ491&gt;0,WORKDAY(DX491,10),"-")</f>
        <v>-</v>
      </c>
      <c r="EC491" s="41"/>
      <c r="ED491" s="14"/>
      <c r="EE491" s="205"/>
      <c r="EF491" s="41" t="str">
        <f>IF(ED491&gt;0,WORKDAY(EA491,10),"-")</f>
        <v>-</v>
      </c>
      <c r="EG491" s="41" t="str">
        <f>IF(ED491&gt;0,WORKDAY(EB491,10),"-")</f>
        <v>-</v>
      </c>
      <c r="EH491" s="41"/>
      <c r="EI491" s="14"/>
      <c r="EJ491" s="41" t="str">
        <f>IF(EI491&gt;0,WORKDAY(EF491,10),"-")</f>
        <v>-</v>
      </c>
      <c r="EK491" s="41" t="str">
        <f>IF(EI491&gt;0,WORKDAY(EG491,10),"-")</f>
        <v>-</v>
      </c>
      <c r="EL491" s="41"/>
      <c r="EM491" s="14"/>
      <c r="EN491" s="205"/>
      <c r="EO491" s="41" t="str">
        <f>IF(EM491&gt;0,WORKDAY(EJ491,10),"-")</f>
        <v>-</v>
      </c>
      <c r="EP491" s="41" t="str">
        <f>IF(EM491&gt;0,WORKDAY(EK491,10),"-")</f>
        <v>-</v>
      </c>
      <c r="EQ491" s="41"/>
      <c r="ER491" s="14"/>
      <c r="ES491" s="41" t="str">
        <f>IF(ER491&gt;0,WORKDAY(EO491,10),"-")</f>
        <v>-</v>
      </c>
      <c r="ET491" s="41" t="str">
        <f>IF(ER491&gt;0,WORKDAY(EP491,10),"-")</f>
        <v>-</v>
      </c>
      <c r="EU491" s="41"/>
      <c r="EV491" s="14"/>
      <c r="EW491" s="205"/>
      <c r="EX491" s="41" t="str">
        <f>IF(EV491&gt;0,WORKDAY(ES491,10),"-")</f>
        <v>-</v>
      </c>
      <c r="EY491" s="41" t="str">
        <f>IF(EV491&gt;0,WORKDAY(ET491,10),"-")</f>
        <v>-</v>
      </c>
      <c r="EZ491" s="41"/>
      <c r="FA491" s="14"/>
      <c r="FB491" s="41" t="str">
        <f>IF(FA491&gt;0,WORKDAY(EX491,10),"-")</f>
        <v>-</v>
      </c>
      <c r="FC491" s="41" t="str">
        <f>IF(FA491&gt;0,WORKDAY(EY491,10),"-")</f>
        <v>-</v>
      </c>
      <c r="FD491" s="41"/>
      <c r="FE491" s="14"/>
      <c r="FF491" s="295"/>
      <c r="FG491" s="41">
        <v>43395</v>
      </c>
      <c r="FH491" s="41">
        <f ca="1">IF(BK491&gt;0,IF(DH491&gt;0,WORKDAY(DG491,20),IF(CY491&gt;0,WORKDAY(CX491,30),IF(CT491&gt;0,WORKDAY(CS491,40),FG491))),"-")</f>
        <v>43962</v>
      </c>
      <c r="FI491" s="41">
        <v>43906</v>
      </c>
      <c r="FJ491" s="14" t="s">
        <v>777</v>
      </c>
      <c r="FK491" s="41">
        <f>IF(FJ491&gt;0,WORKDAY(FG491,10),"-")</f>
        <v>43409</v>
      </c>
      <c r="FL491" s="41">
        <f ca="1">IF(FJ491&gt;0,WORKDAY(FH491,10),"-")</f>
        <v>43976</v>
      </c>
      <c r="FM491" s="41">
        <v>43987</v>
      </c>
      <c r="FN491" s="14" t="s">
        <v>874</v>
      </c>
      <c r="FO491" s="143">
        <v>1</v>
      </c>
      <c r="FP491" s="41">
        <v>43395</v>
      </c>
      <c r="FQ491" s="41" t="str">
        <f>IF(BT491&gt;0,IF(DQ491&gt;0,WORKDAY(DP491,20),IF(DH491&gt;0,WORKDAY(DG491,30),IF(DC491&gt;0,WORKDAY(DB491,40),FP491))),"-")</f>
        <v>-</v>
      </c>
      <c r="FR491" s="41"/>
      <c r="FS491" s="14"/>
      <c r="FT491" s="41" t="str">
        <f>IF(FS491&gt;0,WORKDAY(FP491,10),"-")</f>
        <v>-</v>
      </c>
      <c r="FU491" s="41" t="str">
        <f>IF(FS491&gt;0,WORKDAY(FQ491,10),"-")</f>
        <v>-</v>
      </c>
      <c r="FV491" s="41"/>
      <c r="FW491" s="14"/>
      <c r="FX491" s="205"/>
      <c r="FY491" s="41">
        <v>43395</v>
      </c>
      <c r="FZ491" s="41" t="str">
        <f>IF(CC491&gt;0,IF(DZ491&gt;0,WORKDAY(DY491,20),IF(DQ491&gt;0,WORKDAY(DP491,30),IF(DL491&gt;0,WORKDAY(DK491,40),FY491))),"-")</f>
        <v>-</v>
      </c>
      <c r="GA491" s="41"/>
      <c r="GB491" s="14"/>
      <c r="GC491" s="41" t="str">
        <f>IF(GB491&gt;0,WORKDAY(FY491,10),"-")</f>
        <v>-</v>
      </c>
      <c r="GD491" s="41" t="str">
        <f>IF(GB491&gt;0,WORKDAY(FZ491,10),"-")</f>
        <v>-</v>
      </c>
      <c r="GE491" s="41"/>
      <c r="GF491" s="14"/>
      <c r="GG491" s="205"/>
      <c r="GH491" s="41"/>
      <c r="GI491" s="41"/>
      <c r="GJ491" s="41"/>
      <c r="GK491" s="14"/>
      <c r="GL491" s="41" t="str">
        <f>IF(GK491&gt;0,WORKDAY(GH491,10),"-")</f>
        <v>-</v>
      </c>
      <c r="GM491" s="41" t="str">
        <f>IF(GK491&gt;0,WORKDAY(GI491,10),"-")</f>
        <v>-</v>
      </c>
      <c r="GN491" s="41"/>
      <c r="GO491" s="14"/>
      <c r="GP491" s="228"/>
      <c r="GQ491" s="295"/>
      <c r="GR491" s="295"/>
      <c r="GS491" s="295"/>
      <c r="GT491" s="295"/>
      <c r="GU491" s="295"/>
      <c r="GV491" s="295"/>
      <c r="GW491" s="295"/>
      <c r="GX491" s="295"/>
      <c r="GY491" s="295"/>
      <c r="GZ491" s="147"/>
      <c r="HA491" s="143">
        <f t="shared" ca="1" si="763"/>
        <v>1</v>
      </c>
      <c r="HB491" s="44">
        <f t="shared" ca="1" si="764"/>
        <v>2.5125628140703518E-3</v>
      </c>
      <c r="HC491" s="44">
        <f t="shared" ca="1" si="765"/>
        <v>2.5125628140703518E-3</v>
      </c>
      <c r="HD491" s="44"/>
      <c r="HE491" s="44"/>
      <c r="HF491" s="44">
        <f t="shared" ca="1" si="820"/>
        <v>7.575757575757576E-3</v>
      </c>
      <c r="HG491" s="44">
        <f t="shared" ca="1" si="766"/>
        <v>7.575757575757576E-3</v>
      </c>
      <c r="HH491" s="371" t="s">
        <v>245</v>
      </c>
      <c r="HI491" s="14" t="str">
        <f t="shared" si="821"/>
        <v>rev. 00</v>
      </c>
      <c r="HJ491" s="41">
        <f t="shared" si="822"/>
        <v>43906</v>
      </c>
      <c r="HK491" s="267" t="str">
        <f t="shared" si="823"/>
        <v>00</v>
      </c>
      <c r="HL491" s="268" t="str">
        <f t="shared" si="824"/>
        <v>0055-P2-GA1-CPC-TRM-00414</v>
      </c>
      <c r="HM491" s="320">
        <v>1</v>
      </c>
      <c r="HN491"/>
      <c r="HO491" s="351">
        <f t="shared" si="747"/>
        <v>1</v>
      </c>
      <c r="HP491" s="351">
        <f t="shared" si="748"/>
        <v>1</v>
      </c>
      <c r="HQ491" s="351" t="str">
        <f t="shared" si="749"/>
        <v>выгружено 00</v>
      </c>
      <c r="HR491" s="351">
        <f t="shared" si="750"/>
        <v>1</v>
      </c>
      <c r="HS491" s="351" t="str">
        <f t="shared" si="751"/>
        <v>Согласовано</v>
      </c>
      <c r="HT491" s="351" t="str">
        <f t="shared" si="752"/>
        <v>Согласовано</v>
      </c>
      <c r="HU491" s="351" t="str">
        <f t="shared" si="753"/>
        <v>0055-P2-CPC-GA1-TRM-00376</v>
      </c>
      <c r="HV491" s="351">
        <f t="shared" si="754"/>
        <v>43906</v>
      </c>
      <c r="HW491" s="351" t="str">
        <f t="shared" si="755"/>
        <v>0055-P2-CPC-GA1-TRM-00376</v>
      </c>
      <c r="HX491" s="351">
        <f t="shared" si="756"/>
        <v>43987</v>
      </c>
      <c r="HY491" s="364"/>
      <c r="HZ491" s="361" t="str">
        <f t="shared" si="757"/>
        <v>выгружено</v>
      </c>
      <c r="IA491" s="361" t="str">
        <f t="shared" si="758"/>
        <v>00</v>
      </c>
      <c r="IB491" s="361">
        <f t="shared" si="759"/>
        <v>1</v>
      </c>
      <c r="IC491" s="361">
        <f t="shared" si="760"/>
        <v>1</v>
      </c>
      <c r="ID491" s="351" t="str">
        <f t="shared" si="761"/>
        <v>1</v>
      </c>
      <c r="IE491" s="351" t="s">
        <v>894</v>
      </c>
      <c r="IF491" s="356">
        <v>1</v>
      </c>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row>
    <row r="492" spans="1:287" s="27" customFormat="1" ht="15" customHeight="1">
      <c r="A492" s="15"/>
      <c r="B492" s="32"/>
      <c r="C492" s="32"/>
      <c r="D492" s="26"/>
      <c r="E492" s="26"/>
      <c r="F492" s="26"/>
      <c r="G492" s="26"/>
      <c r="H492" s="26"/>
      <c r="I492" s="26"/>
      <c r="J492" s="26"/>
      <c r="K492" s="26"/>
      <c r="L492" s="26"/>
      <c r="M492" s="26"/>
      <c r="N492" s="26"/>
      <c r="O492" s="26"/>
      <c r="P492" s="26"/>
      <c r="Q492" s="26"/>
      <c r="R492" s="26"/>
      <c r="S492" s="26"/>
      <c r="T492" s="26"/>
      <c r="U492" s="26"/>
      <c r="V492" s="26"/>
      <c r="W492" s="32"/>
      <c r="X492" s="32"/>
      <c r="Y492" s="32"/>
      <c r="Z492" s="32"/>
      <c r="AA492" s="32"/>
      <c r="AB492" s="32"/>
      <c r="AC492" s="32"/>
      <c r="AD492" s="26"/>
      <c r="AE492" s="32"/>
      <c r="AF492" s="32"/>
      <c r="AG492" s="32"/>
      <c r="AH492" s="32"/>
      <c r="AI492" s="32"/>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341"/>
      <c r="BK492" s="341"/>
      <c r="BL492" s="163"/>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338"/>
      <c r="CR492" s="338"/>
      <c r="CS492" s="338"/>
      <c r="CT492" s="326"/>
      <c r="CU492" s="219"/>
      <c r="CV492" s="26"/>
      <c r="CW492" s="26"/>
      <c r="CX492" s="26"/>
      <c r="CY492" s="26"/>
      <c r="CZ492" s="26"/>
      <c r="DA492" s="26"/>
      <c r="DB492" s="26"/>
      <c r="DC492" s="26"/>
      <c r="DD492" s="219"/>
      <c r="DE492" s="26"/>
      <c r="DF492" s="26"/>
      <c r="DG492" s="26"/>
      <c r="DH492" s="26"/>
      <c r="DI492" s="26"/>
      <c r="DJ492" s="26"/>
      <c r="DK492" s="26"/>
      <c r="DL492" s="26"/>
      <c r="DM492" s="219"/>
      <c r="DN492" s="26"/>
      <c r="DO492" s="26"/>
      <c r="DP492" s="26"/>
      <c r="DQ492" s="26"/>
      <c r="DR492" s="26"/>
      <c r="DS492" s="26"/>
      <c r="DT492" s="26"/>
      <c r="DU492" s="26"/>
      <c r="DV492" s="229"/>
      <c r="DW492" s="26"/>
      <c r="DX492" s="26"/>
      <c r="DY492" s="26"/>
      <c r="DZ492" s="26"/>
      <c r="EA492" s="26"/>
      <c r="EB492" s="26"/>
      <c r="EC492" s="26"/>
      <c r="ED492" s="26"/>
      <c r="EE492" s="229"/>
      <c r="EF492" s="26"/>
      <c r="EG492" s="26"/>
      <c r="EH492" s="26"/>
      <c r="EI492" s="26"/>
      <c r="EJ492" s="26"/>
      <c r="EK492" s="26"/>
      <c r="EL492" s="26"/>
      <c r="EM492" s="26"/>
      <c r="EN492" s="229"/>
      <c r="EO492" s="26"/>
      <c r="EP492" s="26"/>
      <c r="EQ492" s="26"/>
      <c r="ER492" s="26"/>
      <c r="ES492" s="26"/>
      <c r="ET492" s="26"/>
      <c r="EU492" s="26"/>
      <c r="EV492" s="26"/>
      <c r="EW492" s="229"/>
      <c r="EX492" s="26"/>
      <c r="EY492" s="26"/>
      <c r="EZ492" s="26"/>
      <c r="FA492" s="26"/>
      <c r="FB492" s="26"/>
      <c r="FC492" s="26"/>
      <c r="FD492" s="26"/>
      <c r="FE492" s="26"/>
      <c r="FF492" s="229"/>
      <c r="FG492" s="26"/>
      <c r="FH492" s="26"/>
      <c r="FI492" s="26"/>
      <c r="FJ492" s="26"/>
      <c r="FK492" s="26"/>
      <c r="FL492" s="26"/>
      <c r="FM492" s="26"/>
      <c r="FN492" s="26"/>
      <c r="FO492" s="219"/>
      <c r="FP492" s="26"/>
      <c r="FQ492" s="26"/>
      <c r="FR492" s="26"/>
      <c r="FS492" s="26"/>
      <c r="FT492" s="26"/>
      <c r="FU492" s="26"/>
      <c r="FV492" s="26"/>
      <c r="FW492" s="26"/>
      <c r="FX492" s="229"/>
      <c r="FY492" s="26"/>
      <c r="FZ492" s="26"/>
      <c r="GA492" s="26"/>
      <c r="GB492" s="26"/>
      <c r="GC492" s="26"/>
      <c r="GD492" s="26"/>
      <c r="GE492" s="26"/>
      <c r="GF492" s="26"/>
      <c r="GG492" s="229"/>
      <c r="GH492" s="26"/>
      <c r="GI492" s="26"/>
      <c r="GJ492" s="26"/>
      <c r="GK492" s="26"/>
      <c r="GL492" s="26"/>
      <c r="GM492" s="26"/>
      <c r="GN492" s="26"/>
      <c r="GO492" s="26"/>
      <c r="GP492" s="229"/>
      <c r="GQ492" s="229"/>
      <c r="GR492" s="229"/>
      <c r="GS492" s="229"/>
      <c r="GT492" s="229"/>
      <c r="GU492" s="229"/>
      <c r="GV492" s="229"/>
      <c r="GW492" s="229"/>
      <c r="GX492" s="229"/>
      <c r="GY492" s="229"/>
      <c r="GZ492" s="229"/>
      <c r="HA492" s="143">
        <f t="shared" si="763"/>
        <v>0</v>
      </c>
      <c r="HB492" s="44">
        <f t="shared" si="764"/>
        <v>0</v>
      </c>
      <c r="HC492" s="44">
        <f t="shared" si="765"/>
        <v>0</v>
      </c>
      <c r="HD492" s="44"/>
      <c r="HE492" s="26"/>
      <c r="HF492" s="44">
        <f t="shared" si="820"/>
        <v>0</v>
      </c>
      <c r="HG492" s="44">
        <f t="shared" si="766"/>
        <v>0</v>
      </c>
      <c r="HH492" s="262"/>
      <c r="HI492" s="14" t="str">
        <f t="shared" si="821"/>
        <v>не выпущено</v>
      </c>
      <c r="HJ492" s="41" t="str">
        <f t="shared" si="822"/>
        <v>-</v>
      </c>
      <c r="HK492" s="267" t="str">
        <f t="shared" si="823"/>
        <v>-</v>
      </c>
      <c r="HL492" s="268" t="str">
        <f t="shared" si="824"/>
        <v>-</v>
      </c>
      <c r="HM492" s="320">
        <v>1</v>
      </c>
      <c r="HN492"/>
      <c r="HO492" s="351" t="str">
        <f t="shared" si="747"/>
        <v>---/---</v>
      </c>
      <c r="HP492" s="351" t="str">
        <f t="shared" si="748"/>
        <v>---/---</v>
      </c>
      <c r="HQ492" s="351" t="str">
        <f t="shared" si="749"/>
        <v>---/---</v>
      </c>
      <c r="HR492" s="351" t="str">
        <f t="shared" si="750"/>
        <v>---/---</v>
      </c>
      <c r="HS492" s="351" t="b">
        <f t="shared" si="751"/>
        <v>0</v>
      </c>
      <c r="HT492" s="351" t="str">
        <f t="shared" si="752"/>
        <v>---/---</v>
      </c>
      <c r="HU492" s="351" t="str">
        <f t="shared" si="753"/>
        <v>---/---</v>
      </c>
      <c r="HV492" s="351" t="str">
        <f t="shared" si="754"/>
        <v>---/---</v>
      </c>
      <c r="HW492" s="351" t="str">
        <f t="shared" si="755"/>
        <v>---/---</v>
      </c>
      <c r="HX492" s="351" t="str">
        <f t="shared" si="756"/>
        <v>---/---</v>
      </c>
      <c r="HY492" s="364"/>
      <c r="HZ492" s="361" t="str">
        <f t="shared" si="757"/>
        <v>---/---</v>
      </c>
      <c r="IA492" s="361" t="str">
        <f t="shared" si="758"/>
        <v>---/---</v>
      </c>
      <c r="IB492" s="361" t="str">
        <f t="shared" si="759"/>
        <v>---/---</v>
      </c>
      <c r="IC492" s="361" t="str">
        <f t="shared" si="760"/>
        <v>---/---</v>
      </c>
      <c r="ID492" s="351" t="str">
        <f t="shared" si="761"/>
        <v>---/---</v>
      </c>
      <c r="IE492" s="351" t="s">
        <v>897</v>
      </c>
      <c r="IF492" s="356"/>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row>
    <row r="493" spans="1:287" s="1" customFormat="1" ht="36.6" customHeight="1">
      <c r="A493" s="15"/>
      <c r="B493" s="32"/>
      <c r="C493" s="32"/>
      <c r="D493" s="26"/>
      <c r="E493" s="26"/>
      <c r="F493" s="26"/>
      <c r="G493" s="26"/>
      <c r="H493" s="26"/>
      <c r="I493" s="26"/>
      <c r="J493" s="26"/>
      <c r="K493" s="26"/>
      <c r="L493" s="26"/>
      <c r="M493" s="26"/>
      <c r="N493" s="26"/>
      <c r="O493" s="26"/>
      <c r="P493" s="26"/>
      <c r="Q493" s="26"/>
      <c r="R493" s="26"/>
      <c r="S493" s="26"/>
      <c r="T493" s="26"/>
      <c r="U493" s="26"/>
      <c r="V493" s="26"/>
      <c r="W493" s="32"/>
      <c r="X493" s="32"/>
      <c r="Y493" s="32"/>
      <c r="Z493" s="32"/>
      <c r="AA493" s="32"/>
      <c r="AB493" s="32"/>
      <c r="AC493" s="32"/>
      <c r="AD493" s="26"/>
      <c r="AE493" s="32"/>
      <c r="AF493" s="32"/>
      <c r="AG493" s="32"/>
      <c r="AH493" s="32"/>
      <c r="AI493" s="32"/>
      <c r="AJ493" s="26"/>
      <c r="AK493" s="26"/>
      <c r="AL493" s="26"/>
      <c r="AM493" s="26"/>
      <c r="AN493" s="26"/>
      <c r="AO493" s="26"/>
      <c r="AP493" s="26"/>
      <c r="AQ493" s="162" t="s">
        <v>91</v>
      </c>
      <c r="AR493" s="162" t="s">
        <v>92</v>
      </c>
      <c r="AS493" s="162"/>
      <c r="AT493" s="162"/>
      <c r="AU493" s="162"/>
      <c r="AV493" s="162"/>
      <c r="AW493" s="162" t="s">
        <v>91</v>
      </c>
      <c r="AX493" s="162" t="s">
        <v>92</v>
      </c>
      <c r="AY493" s="26"/>
      <c r="AZ493" s="26"/>
      <c r="BA493" s="26"/>
      <c r="BB493" s="26"/>
      <c r="BC493" s="26"/>
      <c r="BD493" s="26"/>
      <c r="BE493" s="26"/>
      <c r="BF493" s="26"/>
      <c r="BG493" s="26"/>
      <c r="BH493" s="26"/>
      <c r="BI493" s="26"/>
      <c r="BJ493" s="341"/>
      <c r="BK493" s="341"/>
      <c r="BL493" s="163"/>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338"/>
      <c r="CR493" s="338"/>
      <c r="CS493" s="338"/>
      <c r="CT493" s="326"/>
      <c r="CU493" s="219"/>
      <c r="CV493" s="26"/>
      <c r="CW493" s="26"/>
      <c r="CX493" s="26"/>
      <c r="CY493" s="26"/>
      <c r="CZ493" s="26"/>
      <c r="DA493" s="26"/>
      <c r="DB493" s="26"/>
      <c r="DC493" s="26"/>
      <c r="DD493" s="219"/>
      <c r="DE493" s="26"/>
      <c r="DF493" s="26"/>
      <c r="DG493" s="26"/>
      <c r="DH493" s="26"/>
      <c r="DI493" s="26"/>
      <c r="DJ493" s="26"/>
      <c r="DK493" s="26"/>
      <c r="DL493" s="26"/>
      <c r="DM493" s="219"/>
      <c r="DN493" s="26"/>
      <c r="DO493" s="26"/>
      <c r="DP493" s="26"/>
      <c r="DQ493" s="26"/>
      <c r="DR493" s="26"/>
      <c r="DS493" s="26"/>
      <c r="DT493" s="26"/>
      <c r="DU493" s="26"/>
      <c r="DV493" s="229"/>
      <c r="DW493" s="26"/>
      <c r="DX493" s="26"/>
      <c r="DY493" s="26"/>
      <c r="DZ493" s="26"/>
      <c r="EA493" s="26"/>
      <c r="EB493" s="26"/>
      <c r="EC493" s="26"/>
      <c r="ED493" s="26"/>
      <c r="EE493" s="229"/>
      <c r="EF493" s="26"/>
      <c r="EG493" s="26"/>
      <c r="EH493" s="26"/>
      <c r="EI493" s="26"/>
      <c r="EJ493" s="26"/>
      <c r="EK493" s="26"/>
      <c r="EL493" s="26"/>
      <c r="EM493" s="26"/>
      <c r="EN493" s="229"/>
      <c r="EO493" s="26"/>
      <c r="EP493" s="26"/>
      <c r="EQ493" s="26"/>
      <c r="ER493" s="26"/>
      <c r="ES493" s="26"/>
      <c r="ET493" s="26"/>
      <c r="EU493" s="26"/>
      <c r="EV493" s="26"/>
      <c r="EW493" s="229"/>
      <c r="EX493" s="26"/>
      <c r="EY493" s="26"/>
      <c r="EZ493" s="26"/>
      <c r="FA493" s="26"/>
      <c r="FB493" s="26"/>
      <c r="FC493" s="26"/>
      <c r="FD493" s="26"/>
      <c r="FE493" s="26"/>
      <c r="FF493" s="229"/>
      <c r="FG493" s="163" t="s">
        <v>385</v>
      </c>
      <c r="FH493" s="163" t="str">
        <f>IF(BK493&gt;0,IF(DH493&gt;0,WORKDAY(DG493,20),IF(CY493&gt;0,WORKDAY(CX493,30),IF(CT493&gt;0,WORKDAY(CS493,40),FG493))),"-")</f>
        <v>-</v>
      </c>
      <c r="FI493" s="26"/>
      <c r="FJ493" s="26"/>
      <c r="FK493" s="26"/>
      <c r="FL493" s="26"/>
      <c r="FM493" s="26"/>
      <c r="FN493" s="26"/>
      <c r="FO493" s="219"/>
      <c r="FP493" s="163" t="s">
        <v>385</v>
      </c>
      <c r="FQ493" s="163" t="str">
        <f>IF(BT493&gt;0,IF(DQ493&gt;0,WORKDAY(DP493,20),IF(DH493&gt;0,WORKDAY(DG493,30),IF(DC493&gt;0,WORKDAY(DB493,40),FP493))),"-")</f>
        <v>-</v>
      </c>
      <c r="FR493" s="26"/>
      <c r="FS493" s="26"/>
      <c r="FT493" s="26"/>
      <c r="FU493" s="26"/>
      <c r="FV493" s="26"/>
      <c r="FW493" s="26"/>
      <c r="FX493" s="229"/>
      <c r="FY493" s="163" t="s">
        <v>385</v>
      </c>
      <c r="FZ493" s="163" t="str">
        <f>IF(CC493&gt;0,IF(DZ493&gt;0,WORKDAY(DY493,20),IF(DQ493&gt;0,WORKDAY(DP493,30),IF(DL493&gt;0,WORKDAY(DK493,40),FY493))),"-")</f>
        <v>-</v>
      </c>
      <c r="GA493" s="26"/>
      <c r="GB493" s="26"/>
      <c r="GC493" s="26"/>
      <c r="GD493" s="26"/>
      <c r="GE493" s="26"/>
      <c r="GF493" s="26"/>
      <c r="GG493" s="229"/>
      <c r="GH493" s="163"/>
      <c r="GI493" s="163"/>
      <c r="GJ493" s="26"/>
      <c r="GK493" s="26"/>
      <c r="GL493" s="26"/>
      <c r="GM493" s="26"/>
      <c r="GN493" s="26"/>
      <c r="GO493" s="26"/>
      <c r="GP493" s="229"/>
      <c r="GQ493" s="229"/>
      <c r="GR493" s="229"/>
      <c r="GS493" s="229"/>
      <c r="GT493" s="229"/>
      <c r="GU493" s="229"/>
      <c r="GV493" s="229"/>
      <c r="GW493" s="229"/>
      <c r="GX493" s="229"/>
      <c r="GY493" s="229"/>
      <c r="GZ493" s="229"/>
      <c r="HA493" s="143">
        <f t="shared" si="763"/>
        <v>0</v>
      </c>
      <c r="HB493" s="44">
        <f t="shared" si="764"/>
        <v>0</v>
      </c>
      <c r="HC493" s="164">
        <f t="shared" si="765"/>
        <v>0</v>
      </c>
      <c r="HD493" s="164"/>
      <c r="HE493" s="164"/>
      <c r="HF493" s="44">
        <f t="shared" si="820"/>
        <v>0</v>
      </c>
      <c r="HG493" s="44">
        <f t="shared" si="766"/>
        <v>0</v>
      </c>
      <c r="HH493" s="262"/>
      <c r="HI493" s="14" t="str">
        <f t="shared" si="821"/>
        <v>не выпущено</v>
      </c>
      <c r="HJ493" s="41" t="str">
        <f t="shared" si="822"/>
        <v>-</v>
      </c>
      <c r="HK493" s="267" t="str">
        <f t="shared" si="823"/>
        <v>-</v>
      </c>
      <c r="HL493" s="268" t="str">
        <f t="shared" si="824"/>
        <v>-</v>
      </c>
      <c r="HM493" s="320">
        <v>1</v>
      </c>
      <c r="HN493"/>
      <c r="HO493" s="351" t="str">
        <f t="shared" si="747"/>
        <v>---/---</v>
      </c>
      <c r="HP493" s="351" t="str">
        <f t="shared" si="748"/>
        <v>---/---</v>
      </c>
      <c r="HQ493" s="351" t="str">
        <f t="shared" si="749"/>
        <v>---/---</v>
      </c>
      <c r="HR493" s="351" t="str">
        <f t="shared" si="750"/>
        <v>---/---</v>
      </c>
      <c r="HS493" s="351" t="b">
        <f t="shared" si="751"/>
        <v>0</v>
      </c>
      <c r="HT493" s="351" t="str">
        <f t="shared" si="752"/>
        <v>---/---</v>
      </c>
      <c r="HU493" s="351" t="str">
        <f t="shared" si="753"/>
        <v>---/---</v>
      </c>
      <c r="HV493" s="351" t="str">
        <f t="shared" si="754"/>
        <v>---/---</v>
      </c>
      <c r="HW493" s="351" t="str">
        <f t="shared" si="755"/>
        <v>---/---</v>
      </c>
      <c r="HX493" s="351" t="str">
        <f t="shared" si="756"/>
        <v>---/---</v>
      </c>
      <c r="HY493" s="364"/>
      <c r="HZ493" s="361" t="str">
        <f t="shared" si="757"/>
        <v>---/---</v>
      </c>
      <c r="IA493" s="361" t="str">
        <f t="shared" si="758"/>
        <v>---/---</v>
      </c>
      <c r="IB493" s="361" t="str">
        <f t="shared" si="759"/>
        <v>---/---</v>
      </c>
      <c r="IC493" s="361" t="str">
        <f t="shared" si="760"/>
        <v>---/---</v>
      </c>
      <c r="ID493" s="351" t="str">
        <f t="shared" si="761"/>
        <v>---/---</v>
      </c>
      <c r="IE493" s="351" t="s">
        <v>897</v>
      </c>
      <c r="IF493" s="356"/>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row>
    <row r="494" spans="1:287" s="1" customFormat="1" ht="28.5" customHeight="1">
      <c r="A494" s="15"/>
      <c r="B494" s="31" t="s">
        <v>164</v>
      </c>
      <c r="C494" s="31" t="s">
        <v>165</v>
      </c>
      <c r="D494" s="14"/>
      <c r="E494" s="14"/>
      <c r="F494" s="14"/>
      <c r="G494" s="14"/>
      <c r="H494" s="14" t="s">
        <v>723</v>
      </c>
      <c r="I494" s="14" t="s">
        <v>724</v>
      </c>
      <c r="J494" s="14"/>
      <c r="K494" s="14"/>
      <c r="L494" s="14"/>
      <c r="M494" s="14"/>
      <c r="N494" s="14"/>
      <c r="O494" s="14"/>
      <c r="P494" s="14"/>
      <c r="Q494" s="14"/>
      <c r="R494" s="14" t="s">
        <v>212</v>
      </c>
      <c r="S494" s="14" t="s">
        <v>397</v>
      </c>
      <c r="T494" s="14" t="s">
        <v>398</v>
      </c>
      <c r="U494" s="14" t="s">
        <v>166</v>
      </c>
      <c r="V494" s="14"/>
      <c r="W494" s="31"/>
      <c r="X494" s="31"/>
      <c r="Y494" s="31"/>
      <c r="Z494" s="31"/>
      <c r="AA494" s="31"/>
      <c r="AB494" s="31"/>
      <c r="AC494" s="31"/>
      <c r="AD494" s="14"/>
      <c r="AE494" s="31">
        <v>3</v>
      </c>
      <c r="AF494" s="31">
        <v>0</v>
      </c>
      <c r="AG494" s="31" t="s">
        <v>173</v>
      </c>
      <c r="AH494" s="31" t="s">
        <v>164</v>
      </c>
      <c r="AI494" s="31" t="s">
        <v>194</v>
      </c>
      <c r="AJ494" s="14"/>
      <c r="AK494" s="14"/>
      <c r="AL494" s="14" t="s">
        <v>127</v>
      </c>
      <c r="AM494" s="14"/>
      <c r="AN494" s="300" t="s">
        <v>191</v>
      </c>
      <c r="AO494" s="14" t="str">
        <f t="shared" ref="AO494:AO499" si="827">CONCATENATE("0055-",B494,"-",C494,"-","4",".",AE494,".",AF494,".",AG494,".",AH494,"-",AL494,".",AN494,"-",AI494)</f>
        <v>0055-CPC-GA1-4.3.0.00.CPC-ATH1.JZ-0001</v>
      </c>
      <c r="AP494" s="14" t="str">
        <f t="shared" ref="AP494:AP499" si="828">CONCATENATE("0055-",B494,"-",C494,"-","4",".",AE494,".",AF494,".",AG494,".",AH494,"-",AL494,"-",AN494,"-",AI494,"_",BD494,"_",U494)</f>
        <v>0055-CPC-GA1-4.3.0.00.CPC-ATH1-JZ-0001_-_ER</v>
      </c>
      <c r="AQ494" s="21" t="s">
        <v>121</v>
      </c>
      <c r="AR494" s="21" t="s">
        <v>219</v>
      </c>
      <c r="AS494" s="21"/>
      <c r="AT494" s="21"/>
      <c r="AU494" s="21"/>
      <c r="AV494" s="21"/>
      <c r="AW494" s="21" t="s">
        <v>121</v>
      </c>
      <c r="AX494" s="21" t="s">
        <v>219</v>
      </c>
      <c r="AY494" s="14"/>
      <c r="AZ494" s="14"/>
      <c r="BA494" s="14" t="s">
        <v>600</v>
      </c>
      <c r="BB494" s="14" t="str">
        <f t="shared" si="815"/>
        <v>-</v>
      </c>
      <c r="BC494" s="14" t="s">
        <v>239</v>
      </c>
      <c r="BD494" s="14" t="str">
        <f t="shared" ref="BD494:BD499" si="829">BB494</f>
        <v>-</v>
      </c>
      <c r="BE494" s="14"/>
      <c r="BF494" s="14"/>
      <c r="BG494" s="20"/>
      <c r="BH494" s="14"/>
      <c r="BI494" s="14"/>
      <c r="BJ494" s="336">
        <v>44088</v>
      </c>
      <c r="BK494" s="336">
        <f t="shared" ref="BK494:BK499" ca="1" si="830">IF(BM494&gt;0,BL494,IF(BJ494&lt;TODAY(),TODAY()+10,BJ494))</f>
        <v>44113</v>
      </c>
      <c r="BL494" s="41"/>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336">
        <f t="shared" ref="CQ494:CQ499" si="831">WORKDAY(BJ494,10)</f>
        <v>44102</v>
      </c>
      <c r="CR494" s="336" t="str">
        <f t="shared" ref="CR494:CR499" si="832">IF(BM494&gt;0,WORKDAY(BK494,20),"-")</f>
        <v>-</v>
      </c>
      <c r="CS494" s="336"/>
      <c r="CT494" s="325"/>
      <c r="CU494" s="143"/>
      <c r="CV494" s="41">
        <f t="shared" ref="CV494:CV499" si="833">WORKDAY(CQ494,10)</f>
        <v>44116</v>
      </c>
      <c r="CW494" s="41" t="str">
        <f t="shared" ref="CW494:CW499" si="834">IF(CT494&gt;0,WORKDAY(CR494,10),"-")</f>
        <v>-</v>
      </c>
      <c r="CX494" s="14"/>
      <c r="CY494" s="14"/>
      <c r="CZ494" s="41" t="str">
        <f t="shared" ref="CZ494:CZ499" si="835">IF(CY494&gt;0,WORKDAY(CV494,10),"-")</f>
        <v>-</v>
      </c>
      <c r="DA494" s="41" t="str">
        <f t="shared" ref="DA494:DA499" si="836">IF(CY494&gt;0,WORKDAY(CW494,10),"-")</f>
        <v>-</v>
      </c>
      <c r="DB494" s="14"/>
      <c r="DC494" s="14"/>
      <c r="DD494" s="143"/>
      <c r="DE494" s="41" t="str">
        <f t="shared" ref="DE494:DE499" si="837">IF(DC494&gt;0,WORKDAY(CZ494,10),"-")</f>
        <v>-</v>
      </c>
      <c r="DF494" s="41" t="str">
        <f t="shared" ref="DF494:DF499" si="838">IF(DC494&gt;0,WORKDAY(DA494,10),"-")</f>
        <v>-</v>
      </c>
      <c r="DG494" s="14"/>
      <c r="DH494" s="14"/>
      <c r="DI494" s="41" t="str">
        <f t="shared" ref="DI494:DI499" si="839">IF(DH494&gt;0,WORKDAY(DE494,10),"-")</f>
        <v>-</v>
      </c>
      <c r="DJ494" s="41" t="str">
        <f t="shared" ref="DJ494:DJ499" si="840">IF(DH494&gt;0,WORKDAY(DF494,10),"-")</f>
        <v>-</v>
      </c>
      <c r="DK494" s="14"/>
      <c r="DL494" s="14"/>
      <c r="DM494" s="143"/>
      <c r="DN494" s="41" t="str">
        <f t="shared" ref="DN494:DN499" si="841">IF(DL494&gt;0,WORKDAY(DI494,10),"-")</f>
        <v>-</v>
      </c>
      <c r="DO494" s="41" t="str">
        <f t="shared" ref="DO494:DO499" si="842">IF(DL494&gt;0,WORKDAY(DJ494,10),"-")</f>
        <v>-</v>
      </c>
      <c r="DP494" s="14"/>
      <c r="DQ494" s="14"/>
      <c r="DR494" s="41" t="str">
        <f t="shared" ref="DR494:DR499" si="843">IF(DQ494&gt;0,WORKDAY(DN494,10),"-")</f>
        <v>-</v>
      </c>
      <c r="DS494" s="41" t="str">
        <f t="shared" ref="DS494:DS499" si="844">IF(DQ494&gt;0,WORKDAY(DO494,10),"-")</f>
        <v>-</v>
      </c>
      <c r="DT494" s="14"/>
      <c r="DU494" s="14"/>
      <c r="DV494" s="205"/>
      <c r="DW494" s="41" t="str">
        <f t="shared" ref="DW494:DW499" si="845">IF(DU494&gt;0,WORKDAY(DR494,10),"-")</f>
        <v>-</v>
      </c>
      <c r="DX494" s="41" t="str">
        <f t="shared" ref="DX494:DX499" si="846">IF(DU494&gt;0,WORKDAY(DS494,10),"-")</f>
        <v>-</v>
      </c>
      <c r="DY494" s="14"/>
      <c r="DZ494" s="14"/>
      <c r="EA494" s="41" t="str">
        <f t="shared" ref="EA494:EA499" si="847">IF(DZ494&gt;0,WORKDAY(DW494,10),"-")</f>
        <v>-</v>
      </c>
      <c r="EB494" s="41" t="str">
        <f t="shared" ref="EB494:EB499" si="848">IF(DZ494&gt;0,WORKDAY(DX494,10),"-")</f>
        <v>-</v>
      </c>
      <c r="EC494" s="14"/>
      <c r="ED494" s="14"/>
      <c r="EE494" s="205"/>
      <c r="EF494" s="41" t="str">
        <f t="shared" ref="EF494:EF499" si="849">IF(ED494&gt;0,WORKDAY(EA494,10),"-")</f>
        <v>-</v>
      </c>
      <c r="EG494" s="41" t="str">
        <f t="shared" ref="EG494:EG499" si="850">IF(ED494&gt;0,WORKDAY(EB494,10),"-")</f>
        <v>-</v>
      </c>
      <c r="EH494" s="14"/>
      <c r="EI494" s="14"/>
      <c r="EJ494" s="41" t="str">
        <f t="shared" ref="EJ494:EJ499" si="851">IF(EI494&gt;0,WORKDAY(EF494,10),"-")</f>
        <v>-</v>
      </c>
      <c r="EK494" s="41" t="str">
        <f t="shared" ref="EK494:EK499" si="852">IF(EI494&gt;0,WORKDAY(EG494,10),"-")</f>
        <v>-</v>
      </c>
      <c r="EL494" s="14"/>
      <c r="EM494" s="14"/>
      <c r="EN494" s="205"/>
      <c r="EO494" s="41" t="str">
        <f t="shared" ref="EO494:EO499" si="853">IF(EM494&gt;0,WORKDAY(EJ494,10),"-")</f>
        <v>-</v>
      </c>
      <c r="EP494" s="41" t="str">
        <f t="shared" ref="EP494:EP499" si="854">IF(EM494&gt;0,WORKDAY(EK494,10),"-")</f>
        <v>-</v>
      </c>
      <c r="EQ494" s="14"/>
      <c r="ER494" s="14"/>
      <c r="ES494" s="41" t="str">
        <f t="shared" ref="ES494:ES499" si="855">IF(ER494&gt;0,WORKDAY(EO494,10),"-")</f>
        <v>-</v>
      </c>
      <c r="ET494" s="41" t="str">
        <f t="shared" ref="ET494:ET499" si="856">IF(ER494&gt;0,WORKDAY(EP494,10),"-")</f>
        <v>-</v>
      </c>
      <c r="EU494" s="14"/>
      <c r="EV494" s="14"/>
      <c r="EW494" s="205"/>
      <c r="EX494" s="41" t="str">
        <f t="shared" ref="EX494:EX499" si="857">IF(EV494&gt;0,WORKDAY(ES494,10),"-")</f>
        <v>-</v>
      </c>
      <c r="EY494" s="41" t="str">
        <f t="shared" ref="EY494:EY499" si="858">IF(EV494&gt;0,WORKDAY(ET494,10),"-")</f>
        <v>-</v>
      </c>
      <c r="EZ494" s="14"/>
      <c r="FA494" s="14"/>
      <c r="FB494" s="41" t="str">
        <f t="shared" ref="FB494:FB499" si="859">IF(FA494&gt;0,WORKDAY(EX494,10),"-")</f>
        <v>-</v>
      </c>
      <c r="FC494" s="41" t="str">
        <f t="shared" ref="FC494:FC499" si="860">IF(FA494&gt;0,WORKDAY(EY494,10),"-")</f>
        <v>-</v>
      </c>
      <c r="FD494" s="14"/>
      <c r="FE494" s="14"/>
      <c r="FF494" s="295"/>
      <c r="FG494" s="41">
        <v>43656</v>
      </c>
      <c r="FH494" s="41">
        <f t="shared" ref="FH494:FH499" ca="1" si="861">IF(BK494&gt;0,IF(DH494&gt;0,WORKDAY(DG494,20),IF(CY494&gt;0,WORKDAY(CX494,30),IF(CT494&gt;0,WORKDAY(CS494,40),FG494))),"-")</f>
        <v>43656</v>
      </c>
      <c r="FI494" s="14"/>
      <c r="FJ494" s="14"/>
      <c r="FK494" s="41" t="str">
        <f t="shared" ref="FK494:FK499" si="862">IF(FJ494&gt;0,WORKDAY(FG494,10),"-")</f>
        <v>-</v>
      </c>
      <c r="FL494" s="41" t="str">
        <f t="shared" ref="FL494:FL499" si="863">IF(FJ494&gt;0,WORKDAY(FH494,10),"-")</f>
        <v>-</v>
      </c>
      <c r="FM494" s="14"/>
      <c r="FN494" s="14"/>
      <c r="FO494" s="143"/>
      <c r="FP494" s="41">
        <v>43656</v>
      </c>
      <c r="FQ494" s="41" t="str">
        <f t="shared" ref="FQ494:FQ499" si="864">IF(BT494&gt;0,IF(DQ494&gt;0,WORKDAY(DP494,20),IF(DH494&gt;0,WORKDAY(DG494,30),IF(DC494&gt;0,WORKDAY(DB494,40),FP494))),"-")</f>
        <v>-</v>
      </c>
      <c r="FR494" s="14"/>
      <c r="FS494" s="14"/>
      <c r="FT494" s="41" t="str">
        <f t="shared" ref="FT494:FT499" si="865">IF(FS494&gt;0,WORKDAY(FP494,10),"-")</f>
        <v>-</v>
      </c>
      <c r="FU494" s="41" t="str">
        <f t="shared" ref="FU494:FU499" si="866">IF(FS494&gt;0,WORKDAY(FQ494,10),"-")</f>
        <v>-</v>
      </c>
      <c r="FV494" s="14"/>
      <c r="FW494" s="14"/>
      <c r="FX494" s="205"/>
      <c r="FY494" s="41">
        <v>43656</v>
      </c>
      <c r="FZ494" s="41" t="str">
        <f t="shared" ref="FZ494:FZ499" si="867">IF(CC494&gt;0,IF(DZ494&gt;0,WORKDAY(DY494,20),IF(DQ494&gt;0,WORKDAY(DP494,30),IF(DL494&gt;0,WORKDAY(DK494,40),FY494))),"-")</f>
        <v>-</v>
      </c>
      <c r="GA494" s="14"/>
      <c r="GB494" s="14"/>
      <c r="GC494" s="41" t="str">
        <f t="shared" ref="GC494:GC499" si="868">IF(GB494&gt;0,WORKDAY(FY494,10),"-")</f>
        <v>-</v>
      </c>
      <c r="GD494" s="41" t="str">
        <f t="shared" ref="GD494:GD499" si="869">IF(GB494&gt;0,WORKDAY(FZ494,10),"-")</f>
        <v>-</v>
      </c>
      <c r="GE494" s="14"/>
      <c r="GF494" s="14"/>
      <c r="GG494" s="205"/>
      <c r="GH494" s="41"/>
      <c r="GI494" s="41"/>
      <c r="GJ494" s="14"/>
      <c r="GK494" s="14"/>
      <c r="GL494" s="41" t="str">
        <f t="shared" ref="GL494:GL499" si="870">IF(GK494&gt;0,WORKDAY(GH494,10),"-")</f>
        <v>-</v>
      </c>
      <c r="GM494" s="41" t="str">
        <f t="shared" ref="GM494:GM499" si="871">IF(GK494&gt;0,WORKDAY(GI494,10),"-")</f>
        <v>-</v>
      </c>
      <c r="GN494" s="14"/>
      <c r="GO494" s="14"/>
      <c r="GP494" s="228"/>
      <c r="GQ494" s="295"/>
      <c r="GR494" s="295"/>
      <c r="GS494" s="295"/>
      <c r="GT494" s="295"/>
      <c r="GU494" s="295"/>
      <c r="GV494" s="295"/>
      <c r="GW494" s="295"/>
      <c r="GX494" s="295"/>
      <c r="GY494" s="295"/>
      <c r="GZ494" s="147"/>
      <c r="HA494" s="143">
        <f t="shared" ca="1" si="763"/>
        <v>1</v>
      </c>
      <c r="HB494" s="44">
        <f t="shared" si="764"/>
        <v>0</v>
      </c>
      <c r="HC494" s="44">
        <f t="shared" ca="1" si="765"/>
        <v>2.5125628140703518E-3</v>
      </c>
      <c r="HD494" s="44"/>
      <c r="HE494" s="44"/>
      <c r="HF494" s="44">
        <f t="shared" si="820"/>
        <v>0</v>
      </c>
      <c r="HG494" s="44">
        <f t="shared" ca="1" si="766"/>
        <v>7.575757575757576E-3</v>
      </c>
      <c r="HH494" s="261"/>
      <c r="HI494" s="14" t="str">
        <f t="shared" si="821"/>
        <v>не выпущено</v>
      </c>
      <c r="HJ494" s="41" t="str">
        <f t="shared" si="822"/>
        <v>-</v>
      </c>
      <c r="HK494" s="267" t="str">
        <f t="shared" si="823"/>
        <v>-</v>
      </c>
      <c r="HL494" s="268" t="str">
        <f t="shared" si="824"/>
        <v>-</v>
      </c>
      <c r="HM494" s="320">
        <v>1</v>
      </c>
      <c r="HN494"/>
      <c r="HO494" s="351" t="str">
        <f t="shared" si="747"/>
        <v>не выгружено A1</v>
      </c>
      <c r="HP494" s="351" t="str">
        <f t="shared" si="748"/>
        <v>не выгружено 00</v>
      </c>
      <c r="HQ494" s="351" t="str">
        <f t="shared" si="749"/>
        <v>не выгружено A1</v>
      </c>
      <c r="HR494" s="351" t="str">
        <f t="shared" si="750"/>
        <v>не выгружено A1</v>
      </c>
      <c r="HS494" s="351" t="b">
        <f t="shared" si="751"/>
        <v>0</v>
      </c>
      <c r="HT494" s="351" t="str">
        <f t="shared" si="752"/>
        <v>не выгружено A1</v>
      </c>
      <c r="HU494" s="351" t="str">
        <f t="shared" si="753"/>
        <v>не выгружено A1</v>
      </c>
      <c r="HV494" s="351" t="str">
        <f t="shared" si="754"/>
        <v>не выгружено A1</v>
      </c>
      <c r="HW494" s="351" t="str">
        <f t="shared" si="755"/>
        <v>не выгружено A1</v>
      </c>
      <c r="HX494" s="351" t="str">
        <f t="shared" si="756"/>
        <v>не выгружено A1</v>
      </c>
      <c r="HY494" s="364"/>
      <c r="HZ494" s="361" t="str">
        <f t="shared" si="757"/>
        <v>не выгружено</v>
      </c>
      <c r="IA494" s="361" t="str">
        <f t="shared" si="758"/>
        <v>A1</v>
      </c>
      <c r="IB494" s="361" t="str">
        <f t="shared" si="759"/>
        <v>не выгружено</v>
      </c>
      <c r="IC494" s="361" t="str">
        <f t="shared" si="760"/>
        <v>A1</v>
      </c>
      <c r="ID494" s="351" t="str">
        <f t="shared" si="761"/>
        <v>выгрузить A1</v>
      </c>
      <c r="IE494" s="351" t="s">
        <v>896</v>
      </c>
      <c r="IF494" s="356">
        <v>1</v>
      </c>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row>
    <row r="495" spans="1:287" s="1" customFormat="1" ht="42.75" customHeight="1">
      <c r="A495" s="15"/>
      <c r="B495" s="31" t="s">
        <v>164</v>
      </c>
      <c r="C495" s="31" t="s">
        <v>165</v>
      </c>
      <c r="D495" s="14"/>
      <c r="E495" s="14"/>
      <c r="F495" s="14"/>
      <c r="G495" s="14"/>
      <c r="H495" s="14" t="s">
        <v>723</v>
      </c>
      <c r="I495" s="14" t="s">
        <v>724</v>
      </c>
      <c r="J495" s="14"/>
      <c r="K495" s="14"/>
      <c r="L495" s="14"/>
      <c r="M495" s="14"/>
      <c r="N495" s="14"/>
      <c r="O495" s="14"/>
      <c r="P495" s="14"/>
      <c r="Q495" s="14"/>
      <c r="R495" s="14" t="s">
        <v>215</v>
      </c>
      <c r="S495" s="14" t="s">
        <v>399</v>
      </c>
      <c r="T495" s="14" t="s">
        <v>408</v>
      </c>
      <c r="U495" s="14" t="s">
        <v>166</v>
      </c>
      <c r="V495" s="14"/>
      <c r="W495" s="31"/>
      <c r="X495" s="31"/>
      <c r="Y495" s="31"/>
      <c r="Z495" s="31"/>
      <c r="AA495" s="31"/>
      <c r="AB495" s="31"/>
      <c r="AC495" s="31"/>
      <c r="AD495" s="14"/>
      <c r="AE495" s="31">
        <v>3</v>
      </c>
      <c r="AF495" s="31">
        <v>0</v>
      </c>
      <c r="AG495" s="31" t="s">
        <v>173</v>
      </c>
      <c r="AH495" s="31" t="s">
        <v>164</v>
      </c>
      <c r="AI495" s="31" t="s">
        <v>194</v>
      </c>
      <c r="AJ495" s="14"/>
      <c r="AK495" s="14"/>
      <c r="AL495" s="14" t="s">
        <v>128</v>
      </c>
      <c r="AM495" s="14"/>
      <c r="AN495" s="300" t="s">
        <v>191</v>
      </c>
      <c r="AO495" s="14" t="str">
        <f t="shared" si="827"/>
        <v>0055-CPC-GA1-4.3.0.00.CPC-ATH2.JZ-0001</v>
      </c>
      <c r="AP495" s="14" t="str">
        <f t="shared" si="828"/>
        <v>0055-CPC-GA1-4.3.0.00.CPC-ATH2-JZ-0001_-_ER</v>
      </c>
      <c r="AQ495" s="21" t="s">
        <v>122</v>
      </c>
      <c r="AR495" s="21" t="s">
        <v>220</v>
      </c>
      <c r="AS495" s="21"/>
      <c r="AT495" s="21"/>
      <c r="AU495" s="21"/>
      <c r="AV495" s="21"/>
      <c r="AW495" s="21" t="s">
        <v>122</v>
      </c>
      <c r="AX495" s="21" t="s">
        <v>718</v>
      </c>
      <c r="AY495" s="14"/>
      <c r="AZ495" s="14"/>
      <c r="BA495" s="14" t="s">
        <v>600</v>
      </c>
      <c r="BB495" s="14" t="str">
        <f t="shared" si="815"/>
        <v>-</v>
      </c>
      <c r="BC495" s="14" t="s">
        <v>239</v>
      </c>
      <c r="BD495" s="14" t="str">
        <f t="shared" si="829"/>
        <v>-</v>
      </c>
      <c r="BE495" s="14"/>
      <c r="BF495" s="14"/>
      <c r="BG495" s="20"/>
      <c r="BH495" s="14"/>
      <c r="BI495" s="14"/>
      <c r="BJ495" s="336">
        <v>44088</v>
      </c>
      <c r="BK495" s="336">
        <f t="shared" ca="1" si="830"/>
        <v>44113</v>
      </c>
      <c r="BL495" s="41"/>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336">
        <f t="shared" si="831"/>
        <v>44102</v>
      </c>
      <c r="CR495" s="336" t="str">
        <f t="shared" si="832"/>
        <v>-</v>
      </c>
      <c r="CS495" s="336"/>
      <c r="CT495" s="325"/>
      <c r="CU495" s="143"/>
      <c r="CV495" s="41">
        <f t="shared" si="833"/>
        <v>44116</v>
      </c>
      <c r="CW495" s="41" t="str">
        <f t="shared" si="834"/>
        <v>-</v>
      </c>
      <c r="CX495" s="14"/>
      <c r="CY495" s="14"/>
      <c r="CZ495" s="41" t="str">
        <f t="shared" si="835"/>
        <v>-</v>
      </c>
      <c r="DA495" s="41" t="str">
        <f t="shared" si="836"/>
        <v>-</v>
      </c>
      <c r="DB495" s="14"/>
      <c r="DC495" s="14"/>
      <c r="DD495" s="143"/>
      <c r="DE495" s="41" t="str">
        <f t="shared" si="837"/>
        <v>-</v>
      </c>
      <c r="DF495" s="41" t="str">
        <f t="shared" si="838"/>
        <v>-</v>
      </c>
      <c r="DG495" s="14"/>
      <c r="DH495" s="14"/>
      <c r="DI495" s="41" t="str">
        <f t="shared" si="839"/>
        <v>-</v>
      </c>
      <c r="DJ495" s="41" t="str">
        <f t="shared" si="840"/>
        <v>-</v>
      </c>
      <c r="DK495" s="14"/>
      <c r="DL495" s="14"/>
      <c r="DM495" s="143"/>
      <c r="DN495" s="41" t="str">
        <f t="shared" si="841"/>
        <v>-</v>
      </c>
      <c r="DO495" s="41" t="str">
        <f t="shared" si="842"/>
        <v>-</v>
      </c>
      <c r="DP495" s="14"/>
      <c r="DQ495" s="14"/>
      <c r="DR495" s="41" t="str">
        <f t="shared" si="843"/>
        <v>-</v>
      </c>
      <c r="DS495" s="41" t="str">
        <f t="shared" si="844"/>
        <v>-</v>
      </c>
      <c r="DT495" s="14"/>
      <c r="DU495" s="14"/>
      <c r="DV495" s="205"/>
      <c r="DW495" s="41" t="str">
        <f t="shared" si="845"/>
        <v>-</v>
      </c>
      <c r="DX495" s="41" t="str">
        <f t="shared" si="846"/>
        <v>-</v>
      </c>
      <c r="DY495" s="14"/>
      <c r="DZ495" s="14"/>
      <c r="EA495" s="41" t="str">
        <f t="shared" si="847"/>
        <v>-</v>
      </c>
      <c r="EB495" s="41" t="str">
        <f t="shared" si="848"/>
        <v>-</v>
      </c>
      <c r="EC495" s="14"/>
      <c r="ED495" s="14"/>
      <c r="EE495" s="205"/>
      <c r="EF495" s="41" t="str">
        <f t="shared" si="849"/>
        <v>-</v>
      </c>
      <c r="EG495" s="41" t="str">
        <f t="shared" si="850"/>
        <v>-</v>
      </c>
      <c r="EH495" s="14"/>
      <c r="EI495" s="14"/>
      <c r="EJ495" s="41" t="str">
        <f t="shared" si="851"/>
        <v>-</v>
      </c>
      <c r="EK495" s="41" t="str">
        <f t="shared" si="852"/>
        <v>-</v>
      </c>
      <c r="EL495" s="14"/>
      <c r="EM495" s="14"/>
      <c r="EN495" s="205"/>
      <c r="EO495" s="41" t="str">
        <f t="shared" si="853"/>
        <v>-</v>
      </c>
      <c r="EP495" s="41" t="str">
        <f t="shared" si="854"/>
        <v>-</v>
      </c>
      <c r="EQ495" s="14"/>
      <c r="ER495" s="14"/>
      <c r="ES495" s="41" t="str">
        <f t="shared" si="855"/>
        <v>-</v>
      </c>
      <c r="ET495" s="41" t="str">
        <f t="shared" si="856"/>
        <v>-</v>
      </c>
      <c r="EU495" s="14"/>
      <c r="EV495" s="14"/>
      <c r="EW495" s="205"/>
      <c r="EX495" s="41" t="str">
        <f t="shared" si="857"/>
        <v>-</v>
      </c>
      <c r="EY495" s="41" t="str">
        <f t="shared" si="858"/>
        <v>-</v>
      </c>
      <c r="EZ495" s="14"/>
      <c r="FA495" s="14"/>
      <c r="FB495" s="41" t="str">
        <f t="shared" si="859"/>
        <v>-</v>
      </c>
      <c r="FC495" s="41" t="str">
        <f t="shared" si="860"/>
        <v>-</v>
      </c>
      <c r="FD495" s="14"/>
      <c r="FE495" s="14"/>
      <c r="FF495" s="295"/>
      <c r="FG495" s="41">
        <v>43728</v>
      </c>
      <c r="FH495" s="41">
        <f t="shared" ca="1" si="861"/>
        <v>43728</v>
      </c>
      <c r="FI495" s="14"/>
      <c r="FJ495" s="14"/>
      <c r="FK495" s="41" t="str">
        <f t="shared" si="862"/>
        <v>-</v>
      </c>
      <c r="FL495" s="41" t="str">
        <f t="shared" si="863"/>
        <v>-</v>
      </c>
      <c r="FM495" s="14"/>
      <c r="FN495" s="14"/>
      <c r="FO495" s="143"/>
      <c r="FP495" s="41">
        <v>43728</v>
      </c>
      <c r="FQ495" s="41" t="str">
        <f t="shared" si="864"/>
        <v>-</v>
      </c>
      <c r="FR495" s="14"/>
      <c r="FS495" s="14"/>
      <c r="FT495" s="41" t="str">
        <f t="shared" si="865"/>
        <v>-</v>
      </c>
      <c r="FU495" s="41" t="str">
        <f t="shared" si="866"/>
        <v>-</v>
      </c>
      <c r="FV495" s="14"/>
      <c r="FW495" s="14"/>
      <c r="FX495" s="205"/>
      <c r="FY495" s="41">
        <v>43728</v>
      </c>
      <c r="FZ495" s="41" t="str">
        <f t="shared" si="867"/>
        <v>-</v>
      </c>
      <c r="GA495" s="14"/>
      <c r="GB495" s="14"/>
      <c r="GC495" s="41" t="str">
        <f t="shared" si="868"/>
        <v>-</v>
      </c>
      <c r="GD495" s="41" t="str">
        <f t="shared" si="869"/>
        <v>-</v>
      </c>
      <c r="GE495" s="14"/>
      <c r="GF495" s="14"/>
      <c r="GG495" s="205"/>
      <c r="GH495" s="41"/>
      <c r="GI495" s="41"/>
      <c r="GJ495" s="14"/>
      <c r="GK495" s="14"/>
      <c r="GL495" s="41" t="str">
        <f t="shared" si="870"/>
        <v>-</v>
      </c>
      <c r="GM495" s="41" t="str">
        <f t="shared" si="871"/>
        <v>-</v>
      </c>
      <c r="GN495" s="14"/>
      <c r="GO495" s="14"/>
      <c r="GP495" s="228"/>
      <c r="GQ495" s="295"/>
      <c r="GR495" s="295"/>
      <c r="GS495" s="295"/>
      <c r="GT495" s="295"/>
      <c r="GU495" s="295"/>
      <c r="GV495" s="295"/>
      <c r="GW495" s="295"/>
      <c r="GX495" s="295"/>
      <c r="GY495" s="295"/>
      <c r="GZ495" s="147"/>
      <c r="HA495" s="143">
        <f t="shared" ca="1" si="763"/>
        <v>1</v>
      </c>
      <c r="HB495" s="44">
        <f t="shared" si="764"/>
        <v>0</v>
      </c>
      <c r="HC495" s="44">
        <f t="shared" ca="1" si="765"/>
        <v>2.5125628140703518E-3</v>
      </c>
      <c r="HD495" s="44"/>
      <c r="HE495" s="44"/>
      <c r="HF495" s="44">
        <f t="shared" si="820"/>
        <v>0</v>
      </c>
      <c r="HG495" s="44">
        <f t="shared" ca="1" si="766"/>
        <v>7.575757575757576E-3</v>
      </c>
      <c r="HH495" s="261"/>
      <c r="HI495" s="14" t="str">
        <f t="shared" si="821"/>
        <v>не выпущено</v>
      </c>
      <c r="HJ495" s="41" t="str">
        <f t="shared" si="822"/>
        <v>-</v>
      </c>
      <c r="HK495" s="267" t="str">
        <f t="shared" si="823"/>
        <v>-</v>
      </c>
      <c r="HL495" s="268" t="str">
        <f t="shared" si="824"/>
        <v>-</v>
      </c>
      <c r="HM495" s="320">
        <v>1</v>
      </c>
      <c r="HN495"/>
      <c r="HO495" s="351" t="str">
        <f t="shared" si="747"/>
        <v>не выгружено A1</v>
      </c>
      <c r="HP495" s="351" t="str">
        <f t="shared" si="748"/>
        <v>не выгружено 00</v>
      </c>
      <c r="HQ495" s="351" t="str">
        <f t="shared" si="749"/>
        <v>не выгружено A1</v>
      </c>
      <c r="HR495" s="351" t="str">
        <f t="shared" si="750"/>
        <v>не выгружено A1</v>
      </c>
      <c r="HS495" s="351" t="b">
        <f t="shared" si="751"/>
        <v>0</v>
      </c>
      <c r="HT495" s="351" t="str">
        <f t="shared" si="752"/>
        <v>не выгружено A1</v>
      </c>
      <c r="HU495" s="351" t="str">
        <f t="shared" si="753"/>
        <v>не выгружено A1</v>
      </c>
      <c r="HV495" s="351" t="str">
        <f t="shared" si="754"/>
        <v>не выгружено A1</v>
      </c>
      <c r="HW495" s="351" t="str">
        <f t="shared" si="755"/>
        <v>не выгружено A1</v>
      </c>
      <c r="HX495" s="351" t="str">
        <f t="shared" si="756"/>
        <v>не выгружено A1</v>
      </c>
      <c r="HY495" s="364"/>
      <c r="HZ495" s="361" t="str">
        <f t="shared" si="757"/>
        <v>не выгружено</v>
      </c>
      <c r="IA495" s="361" t="str">
        <f t="shared" si="758"/>
        <v>A1</v>
      </c>
      <c r="IB495" s="361" t="str">
        <f t="shared" si="759"/>
        <v>не выгружено</v>
      </c>
      <c r="IC495" s="361" t="str">
        <f t="shared" si="760"/>
        <v>A1</v>
      </c>
      <c r="ID495" s="351" t="str">
        <f t="shared" si="761"/>
        <v>выгрузить A1</v>
      </c>
      <c r="IE495" s="351" t="s">
        <v>896</v>
      </c>
      <c r="IF495" s="356">
        <v>1</v>
      </c>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row>
    <row r="496" spans="1:287" s="1" customFormat="1" ht="42.75" customHeight="1">
      <c r="A496" s="15"/>
      <c r="B496" s="31" t="s">
        <v>164</v>
      </c>
      <c r="C496" s="31" t="s">
        <v>165</v>
      </c>
      <c r="D496" s="14"/>
      <c r="E496" s="14"/>
      <c r="F496" s="14"/>
      <c r="G496" s="14"/>
      <c r="H496" s="14" t="s">
        <v>723</v>
      </c>
      <c r="I496" s="14" t="s">
        <v>724</v>
      </c>
      <c r="J496" s="14"/>
      <c r="K496" s="14"/>
      <c r="L496" s="14"/>
      <c r="M496" s="14"/>
      <c r="N496" s="14"/>
      <c r="O496" s="14"/>
      <c r="P496" s="14"/>
      <c r="Q496" s="14"/>
      <c r="R496" s="14" t="s">
        <v>210</v>
      </c>
      <c r="S496" s="14" t="s">
        <v>401</v>
      </c>
      <c r="T496" s="14" t="s">
        <v>400</v>
      </c>
      <c r="U496" s="14" t="s">
        <v>166</v>
      </c>
      <c r="V496" s="14"/>
      <c r="W496" s="31"/>
      <c r="X496" s="31"/>
      <c r="Y496" s="31"/>
      <c r="Z496" s="31"/>
      <c r="AA496" s="31"/>
      <c r="AB496" s="31"/>
      <c r="AC496" s="31"/>
      <c r="AD496" s="14"/>
      <c r="AE496" s="31">
        <v>3</v>
      </c>
      <c r="AF496" s="31">
        <v>0</v>
      </c>
      <c r="AG496" s="31" t="s">
        <v>173</v>
      </c>
      <c r="AH496" s="31" t="s">
        <v>164</v>
      </c>
      <c r="AI496" s="31" t="s">
        <v>194</v>
      </c>
      <c r="AJ496" s="14"/>
      <c r="AK496" s="14"/>
      <c r="AL496" s="14" t="s">
        <v>129</v>
      </c>
      <c r="AM496" s="14"/>
      <c r="AN496" s="300" t="s">
        <v>191</v>
      </c>
      <c r="AO496" s="14" t="str">
        <f t="shared" si="827"/>
        <v>0055-CPC-GA1-4.3.0.00.CPC-PS.JZ-0001</v>
      </c>
      <c r="AP496" s="14" t="str">
        <f t="shared" si="828"/>
        <v>0055-CPC-GA1-4.3.0.00.CPC-PS-JZ-0001_-_ER</v>
      </c>
      <c r="AQ496" s="21" t="s">
        <v>123</v>
      </c>
      <c r="AR496" s="21" t="s">
        <v>221</v>
      </c>
      <c r="AS496" s="21"/>
      <c r="AT496" s="21"/>
      <c r="AU496" s="21"/>
      <c r="AV496" s="21"/>
      <c r="AW496" s="21" t="s">
        <v>123</v>
      </c>
      <c r="AX496" s="21" t="s">
        <v>221</v>
      </c>
      <c r="AY496" s="14"/>
      <c r="AZ496" s="14"/>
      <c r="BA496" s="14" t="s">
        <v>600</v>
      </c>
      <c r="BB496" s="14" t="str">
        <f t="shared" si="815"/>
        <v>-</v>
      </c>
      <c r="BC496" s="14" t="s">
        <v>239</v>
      </c>
      <c r="BD496" s="14" t="str">
        <f t="shared" si="829"/>
        <v>-</v>
      </c>
      <c r="BE496" s="14"/>
      <c r="BF496" s="14"/>
      <c r="BG496" s="20"/>
      <c r="BH496" s="14"/>
      <c r="BI496" s="14"/>
      <c r="BJ496" s="336">
        <v>44088</v>
      </c>
      <c r="BK496" s="336">
        <f t="shared" ca="1" si="830"/>
        <v>44113</v>
      </c>
      <c r="BL496" s="41"/>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336">
        <f t="shared" si="831"/>
        <v>44102</v>
      </c>
      <c r="CR496" s="336" t="str">
        <f t="shared" si="832"/>
        <v>-</v>
      </c>
      <c r="CS496" s="336"/>
      <c r="CT496" s="325"/>
      <c r="CU496" s="143"/>
      <c r="CV496" s="41">
        <f t="shared" si="833"/>
        <v>44116</v>
      </c>
      <c r="CW496" s="41" t="str">
        <f t="shared" si="834"/>
        <v>-</v>
      </c>
      <c r="CX496" s="14"/>
      <c r="CY496" s="14"/>
      <c r="CZ496" s="41" t="str">
        <f t="shared" si="835"/>
        <v>-</v>
      </c>
      <c r="DA496" s="41" t="str">
        <f t="shared" si="836"/>
        <v>-</v>
      </c>
      <c r="DB496" s="14"/>
      <c r="DC496" s="14"/>
      <c r="DD496" s="143"/>
      <c r="DE496" s="41" t="str">
        <f t="shared" si="837"/>
        <v>-</v>
      </c>
      <c r="DF496" s="41" t="str">
        <f t="shared" si="838"/>
        <v>-</v>
      </c>
      <c r="DG496" s="14"/>
      <c r="DH496" s="14"/>
      <c r="DI496" s="41" t="str">
        <f t="shared" si="839"/>
        <v>-</v>
      </c>
      <c r="DJ496" s="41" t="str">
        <f t="shared" si="840"/>
        <v>-</v>
      </c>
      <c r="DK496" s="14"/>
      <c r="DL496" s="14"/>
      <c r="DM496" s="143"/>
      <c r="DN496" s="41" t="str">
        <f t="shared" si="841"/>
        <v>-</v>
      </c>
      <c r="DO496" s="41" t="str">
        <f t="shared" si="842"/>
        <v>-</v>
      </c>
      <c r="DP496" s="14"/>
      <c r="DQ496" s="14"/>
      <c r="DR496" s="41" t="str">
        <f t="shared" si="843"/>
        <v>-</v>
      </c>
      <c r="DS496" s="41" t="str">
        <f t="shared" si="844"/>
        <v>-</v>
      </c>
      <c r="DT496" s="14"/>
      <c r="DU496" s="14"/>
      <c r="DV496" s="205"/>
      <c r="DW496" s="41" t="str">
        <f t="shared" si="845"/>
        <v>-</v>
      </c>
      <c r="DX496" s="41" t="str">
        <f t="shared" si="846"/>
        <v>-</v>
      </c>
      <c r="DY496" s="14"/>
      <c r="DZ496" s="14"/>
      <c r="EA496" s="41" t="str">
        <f t="shared" si="847"/>
        <v>-</v>
      </c>
      <c r="EB496" s="41" t="str">
        <f t="shared" si="848"/>
        <v>-</v>
      </c>
      <c r="EC496" s="14"/>
      <c r="ED496" s="14"/>
      <c r="EE496" s="205"/>
      <c r="EF496" s="41" t="str">
        <f t="shared" si="849"/>
        <v>-</v>
      </c>
      <c r="EG496" s="41" t="str">
        <f t="shared" si="850"/>
        <v>-</v>
      </c>
      <c r="EH496" s="14"/>
      <c r="EI496" s="14"/>
      <c r="EJ496" s="41" t="str">
        <f t="shared" si="851"/>
        <v>-</v>
      </c>
      <c r="EK496" s="41" t="str">
        <f t="shared" si="852"/>
        <v>-</v>
      </c>
      <c r="EL496" s="14"/>
      <c r="EM496" s="14"/>
      <c r="EN496" s="205"/>
      <c r="EO496" s="41" t="str">
        <f t="shared" si="853"/>
        <v>-</v>
      </c>
      <c r="EP496" s="41" t="str">
        <f t="shared" si="854"/>
        <v>-</v>
      </c>
      <c r="EQ496" s="14"/>
      <c r="ER496" s="14"/>
      <c r="ES496" s="41" t="str">
        <f t="shared" si="855"/>
        <v>-</v>
      </c>
      <c r="ET496" s="41" t="str">
        <f t="shared" si="856"/>
        <v>-</v>
      </c>
      <c r="EU496" s="14"/>
      <c r="EV496" s="14"/>
      <c r="EW496" s="205"/>
      <c r="EX496" s="41" t="str">
        <f t="shared" si="857"/>
        <v>-</v>
      </c>
      <c r="EY496" s="41" t="str">
        <f t="shared" si="858"/>
        <v>-</v>
      </c>
      <c r="EZ496" s="14"/>
      <c r="FA496" s="14"/>
      <c r="FB496" s="41" t="str">
        <f t="shared" si="859"/>
        <v>-</v>
      </c>
      <c r="FC496" s="41" t="str">
        <f t="shared" si="860"/>
        <v>-</v>
      </c>
      <c r="FD496" s="14"/>
      <c r="FE496" s="14"/>
      <c r="FF496" s="295"/>
      <c r="FG496" s="41">
        <v>43728</v>
      </c>
      <c r="FH496" s="41">
        <f t="shared" ca="1" si="861"/>
        <v>43728</v>
      </c>
      <c r="FI496" s="14"/>
      <c r="FJ496" s="14"/>
      <c r="FK496" s="41" t="str">
        <f t="shared" si="862"/>
        <v>-</v>
      </c>
      <c r="FL496" s="41" t="str">
        <f t="shared" si="863"/>
        <v>-</v>
      </c>
      <c r="FM496" s="14"/>
      <c r="FN496" s="14"/>
      <c r="FO496" s="143"/>
      <c r="FP496" s="41">
        <v>43728</v>
      </c>
      <c r="FQ496" s="41" t="str">
        <f t="shared" si="864"/>
        <v>-</v>
      </c>
      <c r="FR496" s="14"/>
      <c r="FS496" s="14"/>
      <c r="FT496" s="41" t="str">
        <f t="shared" si="865"/>
        <v>-</v>
      </c>
      <c r="FU496" s="41" t="str">
        <f t="shared" si="866"/>
        <v>-</v>
      </c>
      <c r="FV496" s="14"/>
      <c r="FW496" s="14"/>
      <c r="FX496" s="205"/>
      <c r="FY496" s="41">
        <v>43728</v>
      </c>
      <c r="FZ496" s="41" t="str">
        <f t="shared" si="867"/>
        <v>-</v>
      </c>
      <c r="GA496" s="14"/>
      <c r="GB496" s="14"/>
      <c r="GC496" s="41" t="str">
        <f t="shared" si="868"/>
        <v>-</v>
      </c>
      <c r="GD496" s="41" t="str">
        <f t="shared" si="869"/>
        <v>-</v>
      </c>
      <c r="GE496" s="14"/>
      <c r="GF496" s="14"/>
      <c r="GG496" s="205"/>
      <c r="GH496" s="41"/>
      <c r="GI496" s="41"/>
      <c r="GJ496" s="14"/>
      <c r="GK496" s="14"/>
      <c r="GL496" s="41" t="str">
        <f t="shared" si="870"/>
        <v>-</v>
      </c>
      <c r="GM496" s="41" t="str">
        <f t="shared" si="871"/>
        <v>-</v>
      </c>
      <c r="GN496" s="14"/>
      <c r="GO496" s="14"/>
      <c r="GP496" s="228"/>
      <c r="GQ496" s="295"/>
      <c r="GR496" s="295"/>
      <c r="GS496" s="295"/>
      <c r="GT496" s="295"/>
      <c r="GU496" s="295"/>
      <c r="GV496" s="295"/>
      <c r="GW496" s="295"/>
      <c r="GX496" s="295"/>
      <c r="GY496" s="295"/>
      <c r="GZ496" s="147"/>
      <c r="HA496" s="143">
        <f t="shared" ca="1" si="763"/>
        <v>1</v>
      </c>
      <c r="HB496" s="44">
        <f t="shared" si="764"/>
        <v>0</v>
      </c>
      <c r="HC496" s="44">
        <f t="shared" ca="1" si="765"/>
        <v>2.5125628140703518E-3</v>
      </c>
      <c r="HD496" s="44"/>
      <c r="HE496" s="44"/>
      <c r="HF496" s="44">
        <f t="shared" si="820"/>
        <v>0</v>
      </c>
      <c r="HG496" s="44">
        <f t="shared" ca="1" si="766"/>
        <v>7.575757575757576E-3</v>
      </c>
      <c r="HH496" s="261"/>
      <c r="HI496" s="14" t="str">
        <f t="shared" si="821"/>
        <v>не выпущено</v>
      </c>
      <c r="HJ496" s="41" t="str">
        <f t="shared" si="822"/>
        <v>-</v>
      </c>
      <c r="HK496" s="267" t="str">
        <f t="shared" si="823"/>
        <v>-</v>
      </c>
      <c r="HL496" s="268" t="str">
        <f t="shared" si="824"/>
        <v>-</v>
      </c>
      <c r="HM496" s="320">
        <v>1</v>
      </c>
      <c r="HN496"/>
      <c r="HO496" s="351" t="str">
        <f t="shared" si="747"/>
        <v>не выгружено A1</v>
      </c>
      <c r="HP496" s="351" t="str">
        <f t="shared" si="748"/>
        <v>не выгружено 00</v>
      </c>
      <c r="HQ496" s="351" t="str">
        <f t="shared" si="749"/>
        <v>не выгружено A1</v>
      </c>
      <c r="HR496" s="351" t="str">
        <f t="shared" si="750"/>
        <v>не выгружено A1</v>
      </c>
      <c r="HS496" s="351" t="b">
        <f t="shared" si="751"/>
        <v>0</v>
      </c>
      <c r="HT496" s="351" t="str">
        <f t="shared" si="752"/>
        <v>не выгружено A1</v>
      </c>
      <c r="HU496" s="351" t="str">
        <f t="shared" si="753"/>
        <v>не выгружено A1</v>
      </c>
      <c r="HV496" s="351" t="str">
        <f t="shared" si="754"/>
        <v>не выгружено A1</v>
      </c>
      <c r="HW496" s="351" t="str">
        <f t="shared" si="755"/>
        <v>не выгружено A1</v>
      </c>
      <c r="HX496" s="351" t="str">
        <f t="shared" si="756"/>
        <v>не выгружено A1</v>
      </c>
      <c r="HY496" s="364"/>
      <c r="HZ496" s="361" t="str">
        <f t="shared" si="757"/>
        <v>не выгружено</v>
      </c>
      <c r="IA496" s="361" t="str">
        <f t="shared" si="758"/>
        <v>A1</v>
      </c>
      <c r="IB496" s="361" t="str">
        <f t="shared" si="759"/>
        <v>не выгружено</v>
      </c>
      <c r="IC496" s="361" t="str">
        <f t="shared" si="760"/>
        <v>A1</v>
      </c>
      <c r="ID496" s="351" t="str">
        <f t="shared" si="761"/>
        <v>выгрузить A1</v>
      </c>
      <c r="IE496" s="351" t="s">
        <v>896</v>
      </c>
      <c r="IF496" s="356">
        <v>1</v>
      </c>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row>
    <row r="497" spans="1:287" s="1" customFormat="1" ht="28.5" customHeight="1">
      <c r="A497" s="15"/>
      <c r="B497" s="31" t="s">
        <v>164</v>
      </c>
      <c r="C497" s="31" t="s">
        <v>165</v>
      </c>
      <c r="D497" s="14"/>
      <c r="E497" s="14"/>
      <c r="F497" s="14"/>
      <c r="G497" s="14"/>
      <c r="H497" s="14" t="s">
        <v>723</v>
      </c>
      <c r="I497" s="14" t="s">
        <v>724</v>
      </c>
      <c r="J497" s="14"/>
      <c r="K497" s="14"/>
      <c r="L497" s="14"/>
      <c r="M497" s="14"/>
      <c r="N497" s="14"/>
      <c r="O497" s="14"/>
      <c r="P497" s="14"/>
      <c r="Q497" s="14"/>
      <c r="R497" s="14" t="s">
        <v>211</v>
      </c>
      <c r="S497" s="14" t="s">
        <v>394</v>
      </c>
      <c r="T497" s="14" t="s">
        <v>407</v>
      </c>
      <c r="U497" s="14" t="s">
        <v>166</v>
      </c>
      <c r="V497" s="14"/>
      <c r="W497" s="31"/>
      <c r="X497" s="31"/>
      <c r="Y497" s="31"/>
      <c r="Z497" s="31"/>
      <c r="AA497" s="31"/>
      <c r="AB497" s="31"/>
      <c r="AC497" s="31"/>
      <c r="AD497" s="14"/>
      <c r="AE497" s="31">
        <v>3</v>
      </c>
      <c r="AF497" s="31">
        <v>0</v>
      </c>
      <c r="AG497" s="31" t="s">
        <v>173</v>
      </c>
      <c r="AH497" s="31" t="s">
        <v>164</v>
      </c>
      <c r="AI497" s="31" t="s">
        <v>194</v>
      </c>
      <c r="AJ497" s="14"/>
      <c r="AK497" s="14"/>
      <c r="AL497" s="14" t="s">
        <v>130</v>
      </c>
      <c r="AM497" s="14"/>
      <c r="AN497" s="300" t="s">
        <v>191</v>
      </c>
      <c r="AO497" s="14" t="str">
        <f t="shared" si="827"/>
        <v>0055-CPC-GA1-4.3.0.00.CPC-ASK1.JZ-0001</v>
      </c>
      <c r="AP497" s="14" t="str">
        <f t="shared" si="828"/>
        <v>0055-CPC-GA1-4.3.0.00.CPC-ASK1-JZ-0001_-_ER</v>
      </c>
      <c r="AQ497" s="21" t="s">
        <v>124</v>
      </c>
      <c r="AR497" s="21" t="s">
        <v>222</v>
      </c>
      <c r="AS497" s="21"/>
      <c r="AT497" s="21"/>
      <c r="AU497" s="21"/>
      <c r="AV497" s="21"/>
      <c r="AW497" s="21" t="s">
        <v>124</v>
      </c>
      <c r="AX497" s="21" t="s">
        <v>222</v>
      </c>
      <c r="AY497" s="14"/>
      <c r="AZ497" s="14"/>
      <c r="BA497" s="14" t="s">
        <v>600</v>
      </c>
      <c r="BB497" s="14" t="str">
        <f t="shared" si="815"/>
        <v>-</v>
      </c>
      <c r="BC497" s="14" t="s">
        <v>239</v>
      </c>
      <c r="BD497" s="14" t="str">
        <f t="shared" si="829"/>
        <v>-</v>
      </c>
      <c r="BE497" s="14"/>
      <c r="BF497" s="14"/>
      <c r="BG497" s="20"/>
      <c r="BH497" s="14"/>
      <c r="BI497" s="14"/>
      <c r="BJ497" s="336">
        <v>44088</v>
      </c>
      <c r="BK497" s="336">
        <f t="shared" ca="1" si="830"/>
        <v>44113</v>
      </c>
      <c r="BL497" s="41"/>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336">
        <f t="shared" si="831"/>
        <v>44102</v>
      </c>
      <c r="CR497" s="336" t="str">
        <f t="shared" si="832"/>
        <v>-</v>
      </c>
      <c r="CS497" s="336"/>
      <c r="CT497" s="325"/>
      <c r="CU497" s="143"/>
      <c r="CV497" s="41">
        <f t="shared" si="833"/>
        <v>44116</v>
      </c>
      <c r="CW497" s="41" t="str">
        <f t="shared" si="834"/>
        <v>-</v>
      </c>
      <c r="CX497" s="14"/>
      <c r="CY497" s="14"/>
      <c r="CZ497" s="41" t="str">
        <f t="shared" si="835"/>
        <v>-</v>
      </c>
      <c r="DA497" s="41" t="str">
        <f t="shared" si="836"/>
        <v>-</v>
      </c>
      <c r="DB497" s="14"/>
      <c r="DC497" s="14"/>
      <c r="DD497" s="143"/>
      <c r="DE497" s="41" t="str">
        <f t="shared" si="837"/>
        <v>-</v>
      </c>
      <c r="DF497" s="41" t="str">
        <f t="shared" si="838"/>
        <v>-</v>
      </c>
      <c r="DG497" s="14"/>
      <c r="DH497" s="14"/>
      <c r="DI497" s="41" t="str">
        <f t="shared" si="839"/>
        <v>-</v>
      </c>
      <c r="DJ497" s="41" t="str">
        <f t="shared" si="840"/>
        <v>-</v>
      </c>
      <c r="DK497" s="14"/>
      <c r="DL497" s="14"/>
      <c r="DM497" s="143"/>
      <c r="DN497" s="41" t="str">
        <f t="shared" si="841"/>
        <v>-</v>
      </c>
      <c r="DO497" s="41" t="str">
        <f t="shared" si="842"/>
        <v>-</v>
      </c>
      <c r="DP497" s="14"/>
      <c r="DQ497" s="14"/>
      <c r="DR497" s="41" t="str">
        <f t="shared" si="843"/>
        <v>-</v>
      </c>
      <c r="DS497" s="41" t="str">
        <f t="shared" si="844"/>
        <v>-</v>
      </c>
      <c r="DT497" s="14"/>
      <c r="DU497" s="14"/>
      <c r="DV497" s="205"/>
      <c r="DW497" s="41" t="str">
        <f t="shared" si="845"/>
        <v>-</v>
      </c>
      <c r="DX497" s="41" t="str">
        <f t="shared" si="846"/>
        <v>-</v>
      </c>
      <c r="DY497" s="14"/>
      <c r="DZ497" s="14"/>
      <c r="EA497" s="41" t="str">
        <f t="shared" si="847"/>
        <v>-</v>
      </c>
      <c r="EB497" s="41" t="str">
        <f t="shared" si="848"/>
        <v>-</v>
      </c>
      <c r="EC497" s="14"/>
      <c r="ED497" s="14"/>
      <c r="EE497" s="205"/>
      <c r="EF497" s="41" t="str">
        <f t="shared" si="849"/>
        <v>-</v>
      </c>
      <c r="EG497" s="41" t="str">
        <f t="shared" si="850"/>
        <v>-</v>
      </c>
      <c r="EH497" s="14"/>
      <c r="EI497" s="14"/>
      <c r="EJ497" s="41" t="str">
        <f t="shared" si="851"/>
        <v>-</v>
      </c>
      <c r="EK497" s="41" t="str">
        <f t="shared" si="852"/>
        <v>-</v>
      </c>
      <c r="EL497" s="14"/>
      <c r="EM497" s="14"/>
      <c r="EN497" s="205"/>
      <c r="EO497" s="41" t="str">
        <f t="shared" si="853"/>
        <v>-</v>
      </c>
      <c r="EP497" s="41" t="str">
        <f t="shared" si="854"/>
        <v>-</v>
      </c>
      <c r="EQ497" s="14"/>
      <c r="ER497" s="14"/>
      <c r="ES497" s="41" t="str">
        <f t="shared" si="855"/>
        <v>-</v>
      </c>
      <c r="ET497" s="41" t="str">
        <f t="shared" si="856"/>
        <v>-</v>
      </c>
      <c r="EU497" s="14"/>
      <c r="EV497" s="14"/>
      <c r="EW497" s="205"/>
      <c r="EX497" s="41" t="str">
        <f t="shared" si="857"/>
        <v>-</v>
      </c>
      <c r="EY497" s="41" t="str">
        <f t="shared" si="858"/>
        <v>-</v>
      </c>
      <c r="EZ497" s="14"/>
      <c r="FA497" s="14"/>
      <c r="FB497" s="41" t="str">
        <f t="shared" si="859"/>
        <v>-</v>
      </c>
      <c r="FC497" s="41" t="str">
        <f t="shared" si="860"/>
        <v>-</v>
      </c>
      <c r="FD497" s="14"/>
      <c r="FE497" s="14"/>
      <c r="FF497" s="295"/>
      <c r="FG497" s="41">
        <v>43728</v>
      </c>
      <c r="FH497" s="41">
        <f t="shared" ca="1" si="861"/>
        <v>43728</v>
      </c>
      <c r="FI497" s="14"/>
      <c r="FJ497" s="14"/>
      <c r="FK497" s="41" t="str">
        <f t="shared" si="862"/>
        <v>-</v>
      </c>
      <c r="FL497" s="41" t="str">
        <f t="shared" si="863"/>
        <v>-</v>
      </c>
      <c r="FM497" s="14"/>
      <c r="FN497" s="14"/>
      <c r="FO497" s="143"/>
      <c r="FP497" s="41">
        <v>43728</v>
      </c>
      <c r="FQ497" s="41" t="str">
        <f t="shared" si="864"/>
        <v>-</v>
      </c>
      <c r="FR497" s="14"/>
      <c r="FS497" s="14"/>
      <c r="FT497" s="41" t="str">
        <f t="shared" si="865"/>
        <v>-</v>
      </c>
      <c r="FU497" s="41" t="str">
        <f t="shared" si="866"/>
        <v>-</v>
      </c>
      <c r="FV497" s="14"/>
      <c r="FW497" s="14"/>
      <c r="FX497" s="205"/>
      <c r="FY497" s="41">
        <v>43728</v>
      </c>
      <c r="FZ497" s="41" t="str">
        <f t="shared" si="867"/>
        <v>-</v>
      </c>
      <c r="GA497" s="14"/>
      <c r="GB497" s="14"/>
      <c r="GC497" s="41" t="str">
        <f t="shared" si="868"/>
        <v>-</v>
      </c>
      <c r="GD497" s="41" t="str">
        <f t="shared" si="869"/>
        <v>-</v>
      </c>
      <c r="GE497" s="14"/>
      <c r="GF497" s="14"/>
      <c r="GG497" s="205"/>
      <c r="GH497" s="41"/>
      <c r="GI497" s="41"/>
      <c r="GJ497" s="14"/>
      <c r="GK497" s="14"/>
      <c r="GL497" s="41" t="str">
        <f t="shared" si="870"/>
        <v>-</v>
      </c>
      <c r="GM497" s="41" t="str">
        <f t="shared" si="871"/>
        <v>-</v>
      </c>
      <c r="GN497" s="14"/>
      <c r="GO497" s="14"/>
      <c r="GP497" s="228"/>
      <c r="GQ497" s="295"/>
      <c r="GR497" s="295"/>
      <c r="GS497" s="295"/>
      <c r="GT497" s="295"/>
      <c r="GU497" s="295"/>
      <c r="GV497" s="295"/>
      <c r="GW497" s="295"/>
      <c r="GX497" s="295"/>
      <c r="GY497" s="295"/>
      <c r="GZ497" s="147"/>
      <c r="HA497" s="143">
        <f t="shared" ca="1" si="763"/>
        <v>1</v>
      </c>
      <c r="HB497" s="44">
        <f t="shared" si="764"/>
        <v>0</v>
      </c>
      <c r="HC497" s="44">
        <f t="shared" ca="1" si="765"/>
        <v>2.5125628140703518E-3</v>
      </c>
      <c r="HD497" s="44"/>
      <c r="HE497" s="44"/>
      <c r="HF497" s="44">
        <f t="shared" si="820"/>
        <v>0</v>
      </c>
      <c r="HG497" s="44">
        <f t="shared" ca="1" si="766"/>
        <v>7.575757575757576E-3</v>
      </c>
      <c r="HH497" s="261"/>
      <c r="HI497" s="14" t="str">
        <f t="shared" si="821"/>
        <v>не выпущено</v>
      </c>
      <c r="HJ497" s="41" t="str">
        <f t="shared" si="822"/>
        <v>-</v>
      </c>
      <c r="HK497" s="267" t="str">
        <f t="shared" si="823"/>
        <v>-</v>
      </c>
      <c r="HL497" s="268" t="str">
        <f t="shared" si="824"/>
        <v>-</v>
      </c>
      <c r="HM497" s="320">
        <v>1</v>
      </c>
      <c r="HN497"/>
      <c r="HO497" s="351" t="str">
        <f t="shared" si="747"/>
        <v>не выгружено A1</v>
      </c>
      <c r="HP497" s="351" t="str">
        <f t="shared" si="748"/>
        <v>не выгружено 00</v>
      </c>
      <c r="HQ497" s="351" t="str">
        <f t="shared" si="749"/>
        <v>не выгружено A1</v>
      </c>
      <c r="HR497" s="351" t="str">
        <f t="shared" si="750"/>
        <v>не выгружено A1</v>
      </c>
      <c r="HS497" s="351" t="b">
        <f t="shared" si="751"/>
        <v>0</v>
      </c>
      <c r="HT497" s="351" t="str">
        <f t="shared" si="752"/>
        <v>не выгружено A1</v>
      </c>
      <c r="HU497" s="351" t="str">
        <f t="shared" si="753"/>
        <v>не выгружено A1</v>
      </c>
      <c r="HV497" s="351" t="str">
        <f t="shared" si="754"/>
        <v>не выгружено A1</v>
      </c>
      <c r="HW497" s="351" t="str">
        <f t="shared" si="755"/>
        <v>не выгружено A1</v>
      </c>
      <c r="HX497" s="351" t="str">
        <f t="shared" si="756"/>
        <v>не выгружено A1</v>
      </c>
      <c r="HY497" s="364"/>
      <c r="HZ497" s="361" t="str">
        <f t="shared" si="757"/>
        <v>не выгружено</v>
      </c>
      <c r="IA497" s="361" t="str">
        <f t="shared" si="758"/>
        <v>A1</v>
      </c>
      <c r="IB497" s="361" t="str">
        <f t="shared" si="759"/>
        <v>не выгружено</v>
      </c>
      <c r="IC497" s="361" t="str">
        <f t="shared" si="760"/>
        <v>A1</v>
      </c>
      <c r="ID497" s="351" t="str">
        <f t="shared" si="761"/>
        <v>выгрузить A1</v>
      </c>
      <c r="IE497" s="351" t="s">
        <v>896</v>
      </c>
      <c r="IF497" s="356">
        <v>1</v>
      </c>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row>
    <row r="498" spans="1:287" s="1" customFormat="1" ht="28.5" customHeight="1">
      <c r="A498" s="15"/>
      <c r="B498" s="31" t="s">
        <v>164</v>
      </c>
      <c r="C498" s="31" t="s">
        <v>165</v>
      </c>
      <c r="D498" s="14"/>
      <c r="E498" s="14"/>
      <c r="F498" s="14"/>
      <c r="G498" s="14"/>
      <c r="H498" s="14" t="s">
        <v>723</v>
      </c>
      <c r="I498" s="14" t="s">
        <v>724</v>
      </c>
      <c r="J498" s="14"/>
      <c r="K498" s="14"/>
      <c r="L498" s="14"/>
      <c r="M498" s="14"/>
      <c r="N498" s="14"/>
      <c r="O498" s="14"/>
      <c r="P498" s="14"/>
      <c r="Q498" s="14"/>
      <c r="R498" s="14" t="s">
        <v>213</v>
      </c>
      <c r="S498" s="14" t="s">
        <v>402</v>
      </c>
      <c r="T498" s="14" t="s">
        <v>405</v>
      </c>
      <c r="U498" s="14" t="s">
        <v>166</v>
      </c>
      <c r="V498" s="14"/>
      <c r="W498" s="31"/>
      <c r="X498" s="31"/>
      <c r="Y498" s="31"/>
      <c r="Z498" s="31"/>
      <c r="AA498" s="31"/>
      <c r="AB498" s="31"/>
      <c r="AC498" s="31"/>
      <c r="AD498" s="14"/>
      <c r="AE498" s="31">
        <v>3</v>
      </c>
      <c r="AF498" s="31">
        <v>0</v>
      </c>
      <c r="AG498" s="31" t="s">
        <v>173</v>
      </c>
      <c r="AH498" s="31" t="s">
        <v>164</v>
      </c>
      <c r="AI498" s="31" t="s">
        <v>194</v>
      </c>
      <c r="AJ498" s="14"/>
      <c r="AK498" s="14"/>
      <c r="AL498" s="14" t="s">
        <v>131</v>
      </c>
      <c r="AM498" s="14"/>
      <c r="AN498" s="14" t="s">
        <v>191</v>
      </c>
      <c r="AO498" s="14" t="str">
        <f t="shared" si="827"/>
        <v>0055-CPC-GA1-4.3.0.00.CPC-ASK2.JZ-0001</v>
      </c>
      <c r="AP498" s="14" t="str">
        <f t="shared" si="828"/>
        <v>0055-CPC-GA1-4.3.0.00.CPC-ASK2-JZ-0001_A1_ER</v>
      </c>
      <c r="AQ498" s="21" t="s">
        <v>125</v>
      </c>
      <c r="AR498" s="21" t="s">
        <v>223</v>
      </c>
      <c r="AS498" s="21"/>
      <c r="AT498" s="21"/>
      <c r="AU498" s="21"/>
      <c r="AV498" s="21"/>
      <c r="AW498" s="21" t="s">
        <v>125</v>
      </c>
      <c r="AX498" s="21" t="s">
        <v>223</v>
      </c>
      <c r="AY498" s="14"/>
      <c r="AZ498" s="14" t="s">
        <v>798</v>
      </c>
      <c r="BA498" s="14" t="s">
        <v>600</v>
      </c>
      <c r="BB498" s="14" t="str">
        <f t="shared" si="815"/>
        <v>A1</v>
      </c>
      <c r="BC498" s="14" t="str">
        <f t="shared" ref="BC498" si="872">IF(OR(BB498="A1",BB498="B1",BB498="C1",BB498="D1",BB498="E1",BB498="F1",BB498="G1",BB498="H1"),"IFR",IF(OR(BB498="00",BB498="01",BB498="02",BB498="03",BB498="04",BB498="05"),"IFU","-"))</f>
        <v>IFR</v>
      </c>
      <c r="BD498" s="14" t="str">
        <f t="shared" si="829"/>
        <v>A1</v>
      </c>
      <c r="BE498" s="14"/>
      <c r="BF498" s="14"/>
      <c r="BG498" s="20"/>
      <c r="BH498" s="14"/>
      <c r="BI498" s="14"/>
      <c r="BJ498" s="336">
        <v>44088</v>
      </c>
      <c r="BK498" s="336">
        <f t="shared" ca="1" si="830"/>
        <v>43965</v>
      </c>
      <c r="BL498" s="41">
        <v>43965</v>
      </c>
      <c r="BM498" s="14" t="s">
        <v>792</v>
      </c>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336">
        <f t="shared" si="831"/>
        <v>44102</v>
      </c>
      <c r="CR498" s="336">
        <f t="shared" ca="1" si="832"/>
        <v>43993</v>
      </c>
      <c r="CS498" s="336">
        <v>44043</v>
      </c>
      <c r="CT498" s="325" t="s">
        <v>911</v>
      </c>
      <c r="CU498" s="143">
        <v>2</v>
      </c>
      <c r="CV498" s="41">
        <f t="shared" si="833"/>
        <v>44116</v>
      </c>
      <c r="CW498" s="41">
        <f t="shared" ca="1" si="834"/>
        <v>44007</v>
      </c>
      <c r="CX498" s="14"/>
      <c r="CY498" s="14"/>
      <c r="CZ498" s="41" t="str">
        <f t="shared" si="835"/>
        <v>-</v>
      </c>
      <c r="DA498" s="41" t="str">
        <f t="shared" si="836"/>
        <v>-</v>
      </c>
      <c r="DB498" s="14"/>
      <c r="DC498" s="14"/>
      <c r="DD498" s="143"/>
      <c r="DE498" s="41" t="str">
        <f t="shared" si="837"/>
        <v>-</v>
      </c>
      <c r="DF498" s="41" t="str">
        <f t="shared" si="838"/>
        <v>-</v>
      </c>
      <c r="DG498" s="14"/>
      <c r="DH498" s="14"/>
      <c r="DI498" s="41" t="str">
        <f t="shared" si="839"/>
        <v>-</v>
      </c>
      <c r="DJ498" s="41" t="str">
        <f t="shared" si="840"/>
        <v>-</v>
      </c>
      <c r="DK498" s="14"/>
      <c r="DL498" s="14"/>
      <c r="DM498" s="143"/>
      <c r="DN498" s="41" t="str">
        <f t="shared" si="841"/>
        <v>-</v>
      </c>
      <c r="DO498" s="41" t="str">
        <f t="shared" si="842"/>
        <v>-</v>
      </c>
      <c r="DP498" s="14"/>
      <c r="DQ498" s="14"/>
      <c r="DR498" s="41" t="str">
        <f t="shared" si="843"/>
        <v>-</v>
      </c>
      <c r="DS498" s="41" t="str">
        <f t="shared" si="844"/>
        <v>-</v>
      </c>
      <c r="DT498" s="14"/>
      <c r="DU498" s="14"/>
      <c r="DV498" s="205"/>
      <c r="DW498" s="41" t="str">
        <f t="shared" si="845"/>
        <v>-</v>
      </c>
      <c r="DX498" s="41" t="str">
        <f t="shared" si="846"/>
        <v>-</v>
      </c>
      <c r="DY498" s="14"/>
      <c r="DZ498" s="14"/>
      <c r="EA498" s="41" t="str">
        <f t="shared" si="847"/>
        <v>-</v>
      </c>
      <c r="EB498" s="41" t="str">
        <f t="shared" si="848"/>
        <v>-</v>
      </c>
      <c r="EC498" s="14"/>
      <c r="ED498" s="14"/>
      <c r="EE498" s="205"/>
      <c r="EF498" s="41" t="str">
        <f t="shared" si="849"/>
        <v>-</v>
      </c>
      <c r="EG498" s="41" t="str">
        <f t="shared" si="850"/>
        <v>-</v>
      </c>
      <c r="EH498" s="14"/>
      <c r="EI498" s="14"/>
      <c r="EJ498" s="41" t="str">
        <f t="shared" si="851"/>
        <v>-</v>
      </c>
      <c r="EK498" s="41" t="str">
        <f t="shared" si="852"/>
        <v>-</v>
      </c>
      <c r="EL498" s="14"/>
      <c r="EM498" s="14"/>
      <c r="EN498" s="205"/>
      <c r="EO498" s="41" t="str">
        <f t="shared" si="853"/>
        <v>-</v>
      </c>
      <c r="EP498" s="41" t="str">
        <f t="shared" si="854"/>
        <v>-</v>
      </c>
      <c r="EQ498" s="14"/>
      <c r="ER498" s="14"/>
      <c r="ES498" s="41" t="str">
        <f t="shared" si="855"/>
        <v>-</v>
      </c>
      <c r="ET498" s="41" t="str">
        <f t="shared" si="856"/>
        <v>-</v>
      </c>
      <c r="EU498" s="14"/>
      <c r="EV498" s="14"/>
      <c r="EW498" s="205"/>
      <c r="EX498" s="41" t="str">
        <f t="shared" si="857"/>
        <v>-</v>
      </c>
      <c r="EY498" s="41" t="str">
        <f t="shared" si="858"/>
        <v>-</v>
      </c>
      <c r="EZ498" s="14"/>
      <c r="FA498" s="14"/>
      <c r="FB498" s="41" t="str">
        <f t="shared" si="859"/>
        <v>-</v>
      </c>
      <c r="FC498" s="41" t="str">
        <f t="shared" si="860"/>
        <v>-</v>
      </c>
      <c r="FD498" s="14"/>
      <c r="FE498" s="14"/>
      <c r="FF498" s="295"/>
      <c r="FG498" s="41">
        <v>43728</v>
      </c>
      <c r="FH498" s="41">
        <f t="shared" ca="1" si="861"/>
        <v>44099</v>
      </c>
      <c r="FI498" s="14"/>
      <c r="FJ498" s="14"/>
      <c r="FK498" s="41" t="str">
        <f t="shared" si="862"/>
        <v>-</v>
      </c>
      <c r="FL498" s="41" t="str">
        <f t="shared" si="863"/>
        <v>-</v>
      </c>
      <c r="FM498" s="14"/>
      <c r="FN498" s="14"/>
      <c r="FO498" s="143"/>
      <c r="FP498" s="41">
        <v>43728</v>
      </c>
      <c r="FQ498" s="41" t="str">
        <f t="shared" si="864"/>
        <v>-</v>
      </c>
      <c r="FR498" s="14"/>
      <c r="FS498" s="14"/>
      <c r="FT498" s="41" t="str">
        <f t="shared" si="865"/>
        <v>-</v>
      </c>
      <c r="FU498" s="41" t="str">
        <f t="shared" si="866"/>
        <v>-</v>
      </c>
      <c r="FV498" s="14"/>
      <c r="FW498" s="14"/>
      <c r="FX498" s="205"/>
      <c r="FY498" s="41">
        <v>43728</v>
      </c>
      <c r="FZ498" s="41" t="str">
        <f t="shared" si="867"/>
        <v>-</v>
      </c>
      <c r="GA498" s="14"/>
      <c r="GB498" s="14"/>
      <c r="GC498" s="41" t="str">
        <f t="shared" si="868"/>
        <v>-</v>
      </c>
      <c r="GD498" s="41" t="str">
        <f t="shared" si="869"/>
        <v>-</v>
      </c>
      <c r="GE498" s="14"/>
      <c r="GF498" s="14"/>
      <c r="GG498" s="205"/>
      <c r="GH498" s="41"/>
      <c r="GI498" s="41"/>
      <c r="GJ498" s="14"/>
      <c r="GK498" s="14"/>
      <c r="GL498" s="41" t="str">
        <f t="shared" si="870"/>
        <v>-</v>
      </c>
      <c r="GM498" s="41" t="str">
        <f t="shared" si="871"/>
        <v>-</v>
      </c>
      <c r="GN498" s="14"/>
      <c r="GO498" s="14"/>
      <c r="GP498" s="228"/>
      <c r="GQ498" s="295"/>
      <c r="GR498" s="295"/>
      <c r="GS498" s="295"/>
      <c r="GT498" s="295"/>
      <c r="GU498" s="295"/>
      <c r="GV498" s="295"/>
      <c r="GW498" s="295"/>
      <c r="GX498" s="295"/>
      <c r="GY498" s="295"/>
      <c r="GZ498" s="147"/>
      <c r="HA498" s="143">
        <f t="shared" ca="1" si="763"/>
        <v>1</v>
      </c>
      <c r="HB498" s="44">
        <f t="shared" ca="1" si="764"/>
        <v>1.3819095477386936E-3</v>
      </c>
      <c r="HC498" s="44">
        <f t="shared" ca="1" si="765"/>
        <v>2.5125628140703518E-3</v>
      </c>
      <c r="HD498" s="44"/>
      <c r="HE498" s="44"/>
      <c r="HF498" s="44">
        <f t="shared" ca="1" si="820"/>
        <v>4.1666666666666675E-3</v>
      </c>
      <c r="HG498" s="44">
        <f t="shared" ca="1" si="766"/>
        <v>7.575757575757576E-3</v>
      </c>
      <c r="HH498" s="371" t="s">
        <v>910</v>
      </c>
      <c r="HI498" s="14" t="str">
        <f t="shared" si="821"/>
        <v>GA</v>
      </c>
      <c r="HJ498" s="41">
        <f t="shared" si="822"/>
        <v>43965</v>
      </c>
      <c r="HK498" s="267" t="str">
        <f t="shared" si="823"/>
        <v>A1</v>
      </c>
      <c r="HL498" s="268" t="str">
        <f t="shared" si="824"/>
        <v>0055-P2-GA1-CPC-TRM-00480</v>
      </c>
      <c r="HM498" s="320">
        <v>1</v>
      </c>
      <c r="HN498"/>
      <c r="HO498" s="351">
        <f t="shared" si="747"/>
        <v>2</v>
      </c>
      <c r="HP498" s="351" t="str">
        <f t="shared" si="748"/>
        <v>не выгружено 00</v>
      </c>
      <c r="HQ498" s="351" t="str">
        <f t="shared" si="749"/>
        <v>выгружено A1</v>
      </c>
      <c r="HR498" s="351">
        <f t="shared" si="750"/>
        <v>2</v>
      </c>
      <c r="HS498" s="351" t="str">
        <f t="shared" si="751"/>
        <v>Устранить замечания</v>
      </c>
      <c r="HT498" s="351" t="str">
        <f t="shared" si="752"/>
        <v>Устранить замечания</v>
      </c>
      <c r="HU498" s="351" t="str">
        <f t="shared" si="753"/>
        <v>0055-P2-CPC-GA1-TRM-00418</v>
      </c>
      <c r="HV498" s="351">
        <f t="shared" si="754"/>
        <v>43965</v>
      </c>
      <c r="HW498" s="351" t="str">
        <f t="shared" si="755"/>
        <v>0055-P2-CPC-GA1-TRM-00418</v>
      </c>
      <c r="HX498" s="351">
        <f t="shared" si="756"/>
        <v>44043</v>
      </c>
      <c r="HY498" s="364"/>
      <c r="HZ498" s="361" t="str">
        <f t="shared" si="757"/>
        <v>выгружено</v>
      </c>
      <c r="IA498" s="361" t="str">
        <f t="shared" si="758"/>
        <v>A1</v>
      </c>
      <c r="IB498" s="361">
        <f t="shared" si="759"/>
        <v>2</v>
      </c>
      <c r="IC498" s="361">
        <f t="shared" si="760"/>
        <v>2</v>
      </c>
      <c r="ID498" s="351" t="str">
        <f t="shared" si="761"/>
        <v>1</v>
      </c>
      <c r="IE498" s="351" t="s">
        <v>894</v>
      </c>
      <c r="IF498" s="356">
        <v>1</v>
      </c>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row>
    <row r="499" spans="1:287" s="1" customFormat="1" ht="42.75" customHeight="1">
      <c r="A499" s="15"/>
      <c r="B499" s="31" t="s">
        <v>164</v>
      </c>
      <c r="C499" s="31" t="s">
        <v>165</v>
      </c>
      <c r="D499" s="14"/>
      <c r="E499" s="14"/>
      <c r="F499" s="14"/>
      <c r="G499" s="14"/>
      <c r="H499" s="14" t="s">
        <v>723</v>
      </c>
      <c r="I499" s="14" t="s">
        <v>724</v>
      </c>
      <c r="J499" s="14"/>
      <c r="K499" s="14"/>
      <c r="L499" s="14"/>
      <c r="M499" s="14"/>
      <c r="N499" s="14"/>
      <c r="O499" s="14"/>
      <c r="P499" s="14"/>
      <c r="Q499" s="14"/>
      <c r="R499" s="14" t="s">
        <v>214</v>
      </c>
      <c r="S499" s="14" t="s">
        <v>403</v>
      </c>
      <c r="T499" s="14" t="s">
        <v>404</v>
      </c>
      <c r="U499" s="14" t="s">
        <v>166</v>
      </c>
      <c r="V499" s="14"/>
      <c r="W499" s="31"/>
      <c r="X499" s="31"/>
      <c r="Y499" s="31"/>
      <c r="Z499" s="31"/>
      <c r="AA499" s="31"/>
      <c r="AB499" s="31"/>
      <c r="AC499" s="31"/>
      <c r="AD499" s="14"/>
      <c r="AE499" s="31">
        <v>3</v>
      </c>
      <c r="AF499" s="31">
        <v>0</v>
      </c>
      <c r="AG499" s="31" t="s">
        <v>173</v>
      </c>
      <c r="AH499" s="31" t="s">
        <v>164</v>
      </c>
      <c r="AI499" s="31" t="s">
        <v>194</v>
      </c>
      <c r="AJ499" s="14"/>
      <c r="AK499" s="14"/>
      <c r="AL499" s="14" t="s">
        <v>132</v>
      </c>
      <c r="AM499" s="14"/>
      <c r="AN499" s="300" t="s">
        <v>191</v>
      </c>
      <c r="AO499" s="14" t="str">
        <f t="shared" si="827"/>
        <v>0055-CPC-GA1-4.3.0.00.CPC-ATH4.JZ-0001</v>
      </c>
      <c r="AP499" s="14" t="str">
        <f t="shared" si="828"/>
        <v>0055-CPC-GA1-4.3.0.00.CPC-ATH4-JZ-0001_-_ER</v>
      </c>
      <c r="AQ499" s="21" t="s">
        <v>126</v>
      </c>
      <c r="AR499" s="21" t="s">
        <v>224</v>
      </c>
      <c r="AS499" s="21"/>
      <c r="AT499" s="21"/>
      <c r="AU499" s="21"/>
      <c r="AV499" s="21"/>
      <c r="AW499" s="21" t="s">
        <v>126</v>
      </c>
      <c r="AX499" s="21" t="s">
        <v>224</v>
      </c>
      <c r="AY499" s="14"/>
      <c r="AZ499" s="14"/>
      <c r="BA499" s="14" t="s">
        <v>600</v>
      </c>
      <c r="BB499" s="14" t="str">
        <f t="shared" si="815"/>
        <v>-</v>
      </c>
      <c r="BC499" s="14" t="s">
        <v>239</v>
      </c>
      <c r="BD499" s="14" t="str">
        <f t="shared" si="829"/>
        <v>-</v>
      </c>
      <c r="BE499" s="14"/>
      <c r="BF499" s="14"/>
      <c r="BG499" s="20"/>
      <c r="BH499" s="14"/>
      <c r="BI499" s="14"/>
      <c r="BJ499" s="336">
        <v>44088</v>
      </c>
      <c r="BK499" s="336">
        <f t="shared" ca="1" si="830"/>
        <v>44113</v>
      </c>
      <c r="BL499" s="41"/>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336">
        <f t="shared" si="831"/>
        <v>44102</v>
      </c>
      <c r="CR499" s="336" t="str">
        <f t="shared" si="832"/>
        <v>-</v>
      </c>
      <c r="CS499" s="336"/>
      <c r="CT499" s="325"/>
      <c r="CU499" s="143"/>
      <c r="CV499" s="41">
        <f t="shared" si="833"/>
        <v>44116</v>
      </c>
      <c r="CW499" s="41" t="str">
        <f t="shared" si="834"/>
        <v>-</v>
      </c>
      <c r="CX499" s="14"/>
      <c r="CY499" s="14"/>
      <c r="CZ499" s="41" t="str">
        <f t="shared" si="835"/>
        <v>-</v>
      </c>
      <c r="DA499" s="41" t="str">
        <f t="shared" si="836"/>
        <v>-</v>
      </c>
      <c r="DB499" s="14"/>
      <c r="DC499" s="14"/>
      <c r="DD499" s="143"/>
      <c r="DE499" s="41" t="str">
        <f t="shared" si="837"/>
        <v>-</v>
      </c>
      <c r="DF499" s="41" t="str">
        <f t="shared" si="838"/>
        <v>-</v>
      </c>
      <c r="DG499" s="14"/>
      <c r="DH499" s="14"/>
      <c r="DI499" s="41" t="str">
        <f t="shared" si="839"/>
        <v>-</v>
      </c>
      <c r="DJ499" s="41" t="str">
        <f t="shared" si="840"/>
        <v>-</v>
      </c>
      <c r="DK499" s="14"/>
      <c r="DL499" s="14"/>
      <c r="DM499" s="143"/>
      <c r="DN499" s="41" t="str">
        <f t="shared" si="841"/>
        <v>-</v>
      </c>
      <c r="DO499" s="41" t="str">
        <f t="shared" si="842"/>
        <v>-</v>
      </c>
      <c r="DP499" s="14"/>
      <c r="DQ499" s="14"/>
      <c r="DR499" s="41" t="str">
        <f t="shared" si="843"/>
        <v>-</v>
      </c>
      <c r="DS499" s="41" t="str">
        <f t="shared" si="844"/>
        <v>-</v>
      </c>
      <c r="DT499" s="14"/>
      <c r="DU499" s="14"/>
      <c r="DV499" s="205"/>
      <c r="DW499" s="41" t="str">
        <f t="shared" si="845"/>
        <v>-</v>
      </c>
      <c r="DX499" s="41" t="str">
        <f t="shared" si="846"/>
        <v>-</v>
      </c>
      <c r="DY499" s="14"/>
      <c r="DZ499" s="14"/>
      <c r="EA499" s="41" t="str">
        <f t="shared" si="847"/>
        <v>-</v>
      </c>
      <c r="EB499" s="41" t="str">
        <f t="shared" si="848"/>
        <v>-</v>
      </c>
      <c r="EC499" s="14"/>
      <c r="ED499" s="14"/>
      <c r="EE499" s="205"/>
      <c r="EF499" s="41" t="str">
        <f t="shared" si="849"/>
        <v>-</v>
      </c>
      <c r="EG499" s="41" t="str">
        <f t="shared" si="850"/>
        <v>-</v>
      </c>
      <c r="EH499" s="14"/>
      <c r="EI499" s="14"/>
      <c r="EJ499" s="41" t="str">
        <f t="shared" si="851"/>
        <v>-</v>
      </c>
      <c r="EK499" s="41" t="str">
        <f t="shared" si="852"/>
        <v>-</v>
      </c>
      <c r="EL499" s="14"/>
      <c r="EM499" s="14"/>
      <c r="EN499" s="205"/>
      <c r="EO499" s="41" t="str">
        <f t="shared" si="853"/>
        <v>-</v>
      </c>
      <c r="EP499" s="41" t="str">
        <f t="shared" si="854"/>
        <v>-</v>
      </c>
      <c r="EQ499" s="14"/>
      <c r="ER499" s="14"/>
      <c r="ES499" s="41" t="str">
        <f t="shared" si="855"/>
        <v>-</v>
      </c>
      <c r="ET499" s="41" t="str">
        <f t="shared" si="856"/>
        <v>-</v>
      </c>
      <c r="EU499" s="14"/>
      <c r="EV499" s="14"/>
      <c r="EW499" s="205"/>
      <c r="EX499" s="41" t="str">
        <f t="shared" si="857"/>
        <v>-</v>
      </c>
      <c r="EY499" s="41" t="str">
        <f t="shared" si="858"/>
        <v>-</v>
      </c>
      <c r="EZ499" s="14"/>
      <c r="FA499" s="14"/>
      <c r="FB499" s="41" t="str">
        <f t="shared" si="859"/>
        <v>-</v>
      </c>
      <c r="FC499" s="41" t="str">
        <f t="shared" si="860"/>
        <v>-</v>
      </c>
      <c r="FD499" s="14"/>
      <c r="FE499" s="14"/>
      <c r="FF499" s="295"/>
      <c r="FG499" s="41">
        <v>43656</v>
      </c>
      <c r="FH499" s="41">
        <f t="shared" ca="1" si="861"/>
        <v>43656</v>
      </c>
      <c r="FI499" s="14"/>
      <c r="FJ499" s="14"/>
      <c r="FK499" s="41" t="str">
        <f t="shared" si="862"/>
        <v>-</v>
      </c>
      <c r="FL499" s="41" t="str">
        <f t="shared" si="863"/>
        <v>-</v>
      </c>
      <c r="FM499" s="14"/>
      <c r="FN499" s="14"/>
      <c r="FO499" s="143"/>
      <c r="FP499" s="41">
        <v>43656</v>
      </c>
      <c r="FQ499" s="41" t="str">
        <f t="shared" si="864"/>
        <v>-</v>
      </c>
      <c r="FR499" s="14"/>
      <c r="FS499" s="14"/>
      <c r="FT499" s="41" t="str">
        <f t="shared" si="865"/>
        <v>-</v>
      </c>
      <c r="FU499" s="41" t="str">
        <f t="shared" si="866"/>
        <v>-</v>
      </c>
      <c r="FV499" s="14"/>
      <c r="FW499" s="14"/>
      <c r="FX499" s="205"/>
      <c r="FY499" s="41">
        <v>43656</v>
      </c>
      <c r="FZ499" s="41" t="str">
        <f t="shared" si="867"/>
        <v>-</v>
      </c>
      <c r="GA499" s="14"/>
      <c r="GB499" s="14"/>
      <c r="GC499" s="41" t="str">
        <f t="shared" si="868"/>
        <v>-</v>
      </c>
      <c r="GD499" s="41" t="str">
        <f t="shared" si="869"/>
        <v>-</v>
      </c>
      <c r="GE499" s="14"/>
      <c r="GF499" s="14"/>
      <c r="GG499" s="205"/>
      <c r="GH499" s="41"/>
      <c r="GI499" s="41"/>
      <c r="GJ499" s="14"/>
      <c r="GK499" s="14"/>
      <c r="GL499" s="41" t="str">
        <f t="shared" si="870"/>
        <v>-</v>
      </c>
      <c r="GM499" s="41" t="str">
        <f t="shared" si="871"/>
        <v>-</v>
      </c>
      <c r="GN499" s="14"/>
      <c r="GO499" s="14"/>
      <c r="GP499" s="228"/>
      <c r="GQ499" s="295"/>
      <c r="GR499" s="295"/>
      <c r="GS499" s="295"/>
      <c r="GT499" s="295"/>
      <c r="GU499" s="295"/>
      <c r="GV499" s="295"/>
      <c r="GW499" s="295"/>
      <c r="GX499" s="295"/>
      <c r="GY499" s="295"/>
      <c r="GZ499" s="147"/>
      <c r="HA499" s="143">
        <f t="shared" ca="1" si="763"/>
        <v>1</v>
      </c>
      <c r="HB499" s="44">
        <f t="shared" si="764"/>
        <v>0</v>
      </c>
      <c r="HC499" s="44">
        <f t="shared" ca="1" si="765"/>
        <v>2.5125628140703518E-3</v>
      </c>
      <c r="HD499" s="44"/>
      <c r="HE499" s="44"/>
      <c r="HF499" s="44">
        <f t="shared" si="820"/>
        <v>0</v>
      </c>
      <c r="HG499" s="44">
        <f t="shared" ca="1" si="766"/>
        <v>7.575757575757576E-3</v>
      </c>
      <c r="HH499" s="261"/>
      <c r="HI499" s="14" t="str">
        <f t="shared" si="821"/>
        <v>не выпущено</v>
      </c>
      <c r="HJ499" s="41" t="str">
        <f t="shared" si="822"/>
        <v>-</v>
      </c>
      <c r="HK499" s="267" t="str">
        <f t="shared" si="823"/>
        <v>-</v>
      </c>
      <c r="HL499" s="268" t="str">
        <f t="shared" si="824"/>
        <v>-</v>
      </c>
      <c r="HM499" s="320">
        <v>1</v>
      </c>
      <c r="HN499"/>
      <c r="HO499" s="351" t="str">
        <f t="shared" si="747"/>
        <v>не выгружено A1</v>
      </c>
      <c r="HP499" s="351" t="str">
        <f t="shared" si="748"/>
        <v>не выгружено 00</v>
      </c>
      <c r="HQ499" s="351" t="str">
        <f t="shared" si="749"/>
        <v>не выгружено A1</v>
      </c>
      <c r="HR499" s="351" t="str">
        <f t="shared" si="750"/>
        <v>не выгружено A1</v>
      </c>
      <c r="HS499" s="351" t="b">
        <f t="shared" si="751"/>
        <v>0</v>
      </c>
      <c r="HT499" s="351" t="str">
        <f t="shared" si="752"/>
        <v>не выгружено A1</v>
      </c>
      <c r="HU499" s="351" t="str">
        <f t="shared" si="753"/>
        <v>не выгружено A1</v>
      </c>
      <c r="HV499" s="351" t="str">
        <f t="shared" si="754"/>
        <v>не выгружено A1</v>
      </c>
      <c r="HW499" s="351" t="str">
        <f t="shared" si="755"/>
        <v>не выгружено A1</v>
      </c>
      <c r="HX499" s="351" t="str">
        <f t="shared" si="756"/>
        <v>не выгружено A1</v>
      </c>
      <c r="HY499" s="364"/>
      <c r="HZ499" s="361" t="str">
        <f t="shared" si="757"/>
        <v>не выгружено</v>
      </c>
      <c r="IA499" s="361" t="str">
        <f t="shared" si="758"/>
        <v>A1</v>
      </c>
      <c r="IB499" s="361" t="str">
        <f t="shared" si="759"/>
        <v>не выгружено</v>
      </c>
      <c r="IC499" s="361" t="str">
        <f t="shared" si="760"/>
        <v>A1</v>
      </c>
      <c r="ID499" s="351" t="str">
        <f t="shared" si="761"/>
        <v>выгрузить A1</v>
      </c>
      <c r="IE499" s="351" t="s">
        <v>896</v>
      </c>
      <c r="IF499" s="356">
        <v>1</v>
      </c>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row>
    <row r="500" spans="1:287" s="27" customFormat="1" ht="15" customHeight="1">
      <c r="A500" s="15"/>
      <c r="B500" s="32"/>
      <c r="C500" s="32"/>
      <c r="D500" s="26"/>
      <c r="E500" s="26"/>
      <c r="F500" s="26"/>
      <c r="G500" s="26"/>
      <c r="H500" s="26"/>
      <c r="I500" s="26"/>
      <c r="J500" s="26"/>
      <c r="K500" s="26"/>
      <c r="L500" s="26"/>
      <c r="M500" s="26"/>
      <c r="N500" s="26"/>
      <c r="O500" s="26"/>
      <c r="P500" s="26"/>
      <c r="Q500" s="26"/>
      <c r="R500" s="26"/>
      <c r="S500" s="26"/>
      <c r="T500" s="26"/>
      <c r="U500" s="26"/>
      <c r="V500" s="26"/>
      <c r="W500" s="32"/>
      <c r="X500" s="32"/>
      <c r="Y500" s="32"/>
      <c r="Z500" s="32"/>
      <c r="AA500" s="32"/>
      <c r="AB500" s="32"/>
      <c r="AC500" s="32"/>
      <c r="AD500" s="26"/>
      <c r="AE500" s="32"/>
      <c r="AF500" s="32"/>
      <c r="AG500" s="32"/>
      <c r="AH500" s="32"/>
      <c r="AI500" s="32"/>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341"/>
      <c r="BK500" s="341"/>
      <c r="BL500" s="163"/>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338"/>
      <c r="CR500" s="338"/>
      <c r="CS500" s="338"/>
      <c r="CT500" s="326"/>
      <c r="CU500" s="219"/>
      <c r="CV500" s="26"/>
      <c r="CW500" s="26"/>
      <c r="CX500" s="26"/>
      <c r="CY500" s="26"/>
      <c r="CZ500" s="26"/>
      <c r="DA500" s="26"/>
      <c r="DB500" s="26"/>
      <c r="DC500" s="26"/>
      <c r="DD500" s="219"/>
      <c r="DE500" s="26"/>
      <c r="DF500" s="26"/>
      <c r="DG500" s="26"/>
      <c r="DH500" s="26"/>
      <c r="DI500" s="26"/>
      <c r="DJ500" s="26"/>
      <c r="DK500" s="26"/>
      <c r="DL500" s="26"/>
      <c r="DM500" s="219"/>
      <c r="DN500" s="26"/>
      <c r="DO500" s="26"/>
      <c r="DP500" s="26"/>
      <c r="DQ500" s="26"/>
      <c r="DR500" s="26"/>
      <c r="DS500" s="26"/>
      <c r="DT500" s="26"/>
      <c r="DU500" s="26"/>
      <c r="DV500" s="229"/>
      <c r="DW500" s="26"/>
      <c r="DX500" s="26"/>
      <c r="DY500" s="26"/>
      <c r="DZ500" s="26"/>
      <c r="EA500" s="26"/>
      <c r="EB500" s="26"/>
      <c r="EC500" s="26"/>
      <c r="ED500" s="26"/>
      <c r="EE500" s="229"/>
      <c r="EF500" s="26"/>
      <c r="EG500" s="26"/>
      <c r="EH500" s="26"/>
      <c r="EI500" s="26"/>
      <c r="EJ500" s="26"/>
      <c r="EK500" s="26"/>
      <c r="EL500" s="26"/>
      <c r="EM500" s="26"/>
      <c r="EN500" s="229"/>
      <c r="EO500" s="26"/>
      <c r="EP500" s="26"/>
      <c r="EQ500" s="26"/>
      <c r="ER500" s="26"/>
      <c r="ES500" s="26"/>
      <c r="ET500" s="26"/>
      <c r="EU500" s="26"/>
      <c r="EV500" s="26"/>
      <c r="EW500" s="229"/>
      <c r="EX500" s="26"/>
      <c r="EY500" s="26"/>
      <c r="EZ500" s="26"/>
      <c r="FA500" s="26"/>
      <c r="FB500" s="26"/>
      <c r="FC500" s="26"/>
      <c r="FD500" s="26"/>
      <c r="FE500" s="26"/>
      <c r="FF500" s="229"/>
      <c r="FG500" s="26"/>
      <c r="FH500" s="26"/>
      <c r="FI500" s="26"/>
      <c r="FJ500" s="26"/>
      <c r="FK500" s="26"/>
      <c r="FL500" s="26"/>
      <c r="FM500" s="26"/>
      <c r="FN500" s="26"/>
      <c r="FO500" s="219"/>
      <c r="FP500" s="26"/>
      <c r="FQ500" s="26"/>
      <c r="FR500" s="26"/>
      <c r="FS500" s="26"/>
      <c r="FT500" s="26"/>
      <c r="FU500" s="26"/>
      <c r="FV500" s="26"/>
      <c r="FW500" s="26"/>
      <c r="FX500" s="229"/>
      <c r="FY500" s="26"/>
      <c r="FZ500" s="26"/>
      <c r="GA500" s="26"/>
      <c r="GB500" s="26"/>
      <c r="GC500" s="26"/>
      <c r="GD500" s="26"/>
      <c r="GE500" s="26"/>
      <c r="GF500" s="26"/>
      <c r="GG500" s="229"/>
      <c r="GH500" s="26"/>
      <c r="GI500" s="26"/>
      <c r="GJ500" s="26"/>
      <c r="GK500" s="26"/>
      <c r="GL500" s="26"/>
      <c r="GM500" s="26"/>
      <c r="GN500" s="26"/>
      <c r="GO500" s="26"/>
      <c r="GP500" s="229"/>
      <c r="GQ500" s="229"/>
      <c r="GR500" s="229"/>
      <c r="GS500" s="229"/>
      <c r="GT500" s="229"/>
      <c r="GU500" s="229"/>
      <c r="GV500" s="229"/>
      <c r="GW500" s="229"/>
      <c r="GX500" s="229"/>
      <c r="GY500" s="229"/>
      <c r="GZ500" s="229"/>
      <c r="HA500" s="143">
        <f t="shared" si="763"/>
        <v>0</v>
      </c>
      <c r="HB500" s="44">
        <f t="shared" si="764"/>
        <v>0</v>
      </c>
      <c r="HC500" s="44">
        <f t="shared" si="765"/>
        <v>0</v>
      </c>
      <c r="HD500" s="44"/>
      <c r="HE500" s="26"/>
      <c r="HF500" s="44">
        <f t="shared" si="820"/>
        <v>0</v>
      </c>
      <c r="HG500" s="44">
        <f t="shared" si="766"/>
        <v>0</v>
      </c>
      <c r="HH500" s="262"/>
      <c r="HI500" s="14" t="str">
        <f t="shared" si="821"/>
        <v>не выпущено</v>
      </c>
      <c r="HJ500" s="41" t="str">
        <f t="shared" si="822"/>
        <v>-</v>
      </c>
      <c r="HK500" s="267" t="str">
        <f t="shared" si="823"/>
        <v>-</v>
      </c>
      <c r="HL500" s="268" t="str">
        <f t="shared" si="824"/>
        <v>-</v>
      </c>
      <c r="HM500" s="320">
        <v>1</v>
      </c>
      <c r="HN500"/>
      <c r="HO500" s="351" t="str">
        <f t="shared" si="747"/>
        <v>---/---</v>
      </c>
      <c r="HP500" s="351" t="str">
        <f t="shared" si="748"/>
        <v>---/---</v>
      </c>
      <c r="HQ500" s="351" t="str">
        <f t="shared" si="749"/>
        <v>---/---</v>
      </c>
      <c r="HR500" s="351" t="str">
        <f t="shared" si="750"/>
        <v>---/---</v>
      </c>
      <c r="HS500" s="351" t="b">
        <f t="shared" si="751"/>
        <v>0</v>
      </c>
      <c r="HT500" s="351" t="str">
        <f t="shared" si="752"/>
        <v>---/---</v>
      </c>
      <c r="HU500" s="351" t="str">
        <f t="shared" si="753"/>
        <v>---/---</v>
      </c>
      <c r="HV500" s="351" t="str">
        <f t="shared" si="754"/>
        <v>---/---</v>
      </c>
      <c r="HW500" s="351" t="str">
        <f t="shared" si="755"/>
        <v>---/---</v>
      </c>
      <c r="HX500" s="351" t="str">
        <f t="shared" si="756"/>
        <v>---/---</v>
      </c>
      <c r="HY500" s="364"/>
      <c r="HZ500" s="361" t="str">
        <f t="shared" si="757"/>
        <v>---/---</v>
      </c>
      <c r="IA500" s="361" t="str">
        <f t="shared" si="758"/>
        <v>---/---</v>
      </c>
      <c r="IB500" s="361" t="str">
        <f t="shared" si="759"/>
        <v>---/---</v>
      </c>
      <c r="IC500" s="361" t="str">
        <f t="shared" si="760"/>
        <v>---/---</v>
      </c>
      <c r="ID500" s="351" t="str">
        <f t="shared" si="761"/>
        <v>---/---</v>
      </c>
      <c r="IE500" s="351" t="s">
        <v>897</v>
      </c>
      <c r="IF500" s="356"/>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row>
    <row r="501" spans="1:287" s="1" customFormat="1" ht="36.6" customHeight="1">
      <c r="A501" s="15"/>
      <c r="B501" s="32"/>
      <c r="C501" s="32"/>
      <c r="D501" s="26"/>
      <c r="E501" s="26"/>
      <c r="F501" s="26"/>
      <c r="G501" s="26"/>
      <c r="H501" s="26"/>
      <c r="I501" s="26"/>
      <c r="J501" s="26"/>
      <c r="K501" s="26"/>
      <c r="L501" s="26"/>
      <c r="M501" s="26"/>
      <c r="N501" s="26"/>
      <c r="O501" s="26"/>
      <c r="P501" s="26"/>
      <c r="Q501" s="26"/>
      <c r="R501" s="26"/>
      <c r="S501" s="26"/>
      <c r="T501" s="26"/>
      <c r="U501" s="26"/>
      <c r="V501" s="26"/>
      <c r="W501" s="32"/>
      <c r="X501" s="32"/>
      <c r="Y501" s="32"/>
      <c r="Z501" s="32"/>
      <c r="AA501" s="32"/>
      <c r="AB501" s="32"/>
      <c r="AC501" s="32"/>
      <c r="AD501" s="26"/>
      <c r="AE501" s="32"/>
      <c r="AF501" s="32"/>
      <c r="AG501" s="32"/>
      <c r="AH501" s="32"/>
      <c r="AI501" s="32"/>
      <c r="AJ501" s="26"/>
      <c r="AK501" s="26"/>
      <c r="AL501" s="26"/>
      <c r="AM501" s="26"/>
      <c r="AN501" s="26"/>
      <c r="AO501" s="26"/>
      <c r="AP501" s="26"/>
      <c r="AQ501" s="162" t="s">
        <v>95</v>
      </c>
      <c r="AR501" s="162" t="s">
        <v>96</v>
      </c>
      <c r="AS501" s="162"/>
      <c r="AT501" s="162"/>
      <c r="AU501" s="162"/>
      <c r="AV501" s="162"/>
      <c r="AW501" s="162" t="s">
        <v>95</v>
      </c>
      <c r="AX501" s="162" t="s">
        <v>96</v>
      </c>
      <c r="AY501" s="26"/>
      <c r="AZ501" s="26"/>
      <c r="BA501" s="26"/>
      <c r="BB501" s="26"/>
      <c r="BC501" s="26"/>
      <c r="BD501" s="26"/>
      <c r="BE501" s="26"/>
      <c r="BF501" s="26"/>
      <c r="BG501" s="26"/>
      <c r="BH501" s="26"/>
      <c r="BI501" s="26"/>
      <c r="BJ501" s="341"/>
      <c r="BK501" s="341"/>
      <c r="BL501" s="163"/>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338"/>
      <c r="CR501" s="338"/>
      <c r="CS501" s="338"/>
      <c r="CT501" s="326"/>
      <c r="CU501" s="219"/>
      <c r="CV501" s="26"/>
      <c r="CW501" s="26"/>
      <c r="CX501" s="26"/>
      <c r="CY501" s="26"/>
      <c r="CZ501" s="26"/>
      <c r="DA501" s="26"/>
      <c r="DB501" s="26"/>
      <c r="DC501" s="26"/>
      <c r="DD501" s="219"/>
      <c r="DE501" s="26"/>
      <c r="DF501" s="26"/>
      <c r="DG501" s="26"/>
      <c r="DH501" s="26"/>
      <c r="DI501" s="26"/>
      <c r="DJ501" s="26"/>
      <c r="DK501" s="26"/>
      <c r="DL501" s="26"/>
      <c r="DM501" s="219"/>
      <c r="DN501" s="26"/>
      <c r="DO501" s="26"/>
      <c r="DP501" s="26"/>
      <c r="DQ501" s="26"/>
      <c r="DR501" s="26"/>
      <c r="DS501" s="26"/>
      <c r="DT501" s="26"/>
      <c r="DU501" s="26"/>
      <c r="DV501" s="229"/>
      <c r="DW501" s="26"/>
      <c r="DX501" s="26"/>
      <c r="DY501" s="26"/>
      <c r="DZ501" s="26"/>
      <c r="EA501" s="26"/>
      <c r="EB501" s="26"/>
      <c r="EC501" s="26"/>
      <c r="ED501" s="26"/>
      <c r="EE501" s="229"/>
      <c r="EF501" s="26"/>
      <c r="EG501" s="26"/>
      <c r="EH501" s="26"/>
      <c r="EI501" s="26"/>
      <c r="EJ501" s="26"/>
      <c r="EK501" s="26"/>
      <c r="EL501" s="26"/>
      <c r="EM501" s="26"/>
      <c r="EN501" s="229"/>
      <c r="EO501" s="26"/>
      <c r="EP501" s="26"/>
      <c r="EQ501" s="26"/>
      <c r="ER501" s="26"/>
      <c r="ES501" s="26"/>
      <c r="ET501" s="26"/>
      <c r="EU501" s="26"/>
      <c r="EV501" s="26"/>
      <c r="EW501" s="229"/>
      <c r="EX501" s="26"/>
      <c r="EY501" s="26"/>
      <c r="EZ501" s="26"/>
      <c r="FA501" s="26"/>
      <c r="FB501" s="26"/>
      <c r="FC501" s="26"/>
      <c r="FD501" s="26"/>
      <c r="FE501" s="26"/>
      <c r="FF501" s="229"/>
      <c r="FG501" s="163" t="s">
        <v>385</v>
      </c>
      <c r="FH501" s="163" t="str">
        <f t="shared" ref="FH501:FH507" si="873">IF(BK501&gt;0,IF(DH501&gt;0,WORKDAY(DG501,20),IF(CY501&gt;0,WORKDAY(CX501,30),IF(CT501&gt;0,WORKDAY(CS501,40),FG501))),"-")</f>
        <v>-</v>
      </c>
      <c r="FI501" s="26"/>
      <c r="FJ501" s="26"/>
      <c r="FK501" s="26"/>
      <c r="FL501" s="26"/>
      <c r="FM501" s="26"/>
      <c r="FN501" s="26"/>
      <c r="FO501" s="219"/>
      <c r="FP501" s="163" t="s">
        <v>385</v>
      </c>
      <c r="FQ501" s="163" t="str">
        <f t="shared" ref="FQ501:FQ507" si="874">IF(BT501&gt;0,IF(DQ501&gt;0,WORKDAY(DP501,20),IF(DH501&gt;0,WORKDAY(DG501,30),IF(DC501&gt;0,WORKDAY(DB501,40),FP501))),"-")</f>
        <v>-</v>
      </c>
      <c r="FR501" s="26"/>
      <c r="FS501" s="26"/>
      <c r="FT501" s="26"/>
      <c r="FU501" s="26"/>
      <c r="FV501" s="26"/>
      <c r="FW501" s="26"/>
      <c r="FX501" s="229"/>
      <c r="FY501" s="163" t="s">
        <v>385</v>
      </c>
      <c r="FZ501" s="163" t="str">
        <f t="shared" ref="FZ501:FZ507" si="875">IF(CC501&gt;0,IF(DZ501&gt;0,WORKDAY(DY501,20),IF(DQ501&gt;0,WORKDAY(DP501,30),IF(DL501&gt;0,WORKDAY(DK501,40),FY501))),"-")</f>
        <v>-</v>
      </c>
      <c r="GA501" s="26"/>
      <c r="GB501" s="26"/>
      <c r="GC501" s="26"/>
      <c r="GD501" s="26"/>
      <c r="GE501" s="26"/>
      <c r="GF501" s="26"/>
      <c r="GG501" s="229"/>
      <c r="GH501" s="163"/>
      <c r="GI501" s="163"/>
      <c r="GJ501" s="26"/>
      <c r="GK501" s="26"/>
      <c r="GL501" s="26"/>
      <c r="GM501" s="26"/>
      <c r="GN501" s="26"/>
      <c r="GO501" s="26"/>
      <c r="GP501" s="229"/>
      <c r="GQ501" s="229"/>
      <c r="GR501" s="229"/>
      <c r="GS501" s="229"/>
      <c r="GT501" s="229"/>
      <c r="GU501" s="229"/>
      <c r="GV501" s="229"/>
      <c r="GW501" s="229"/>
      <c r="GX501" s="229"/>
      <c r="GY501" s="229"/>
      <c r="GZ501" s="229"/>
      <c r="HA501" s="143">
        <f t="shared" si="763"/>
        <v>0</v>
      </c>
      <c r="HB501" s="44">
        <f t="shared" si="764"/>
        <v>0</v>
      </c>
      <c r="HC501" s="164">
        <f t="shared" si="765"/>
        <v>0</v>
      </c>
      <c r="HD501" s="164"/>
      <c r="HE501" s="164"/>
      <c r="HF501" s="44">
        <f t="shared" si="820"/>
        <v>0</v>
      </c>
      <c r="HG501" s="44">
        <f t="shared" si="766"/>
        <v>0</v>
      </c>
      <c r="HH501" s="262"/>
      <c r="HI501" s="14" t="str">
        <f t="shared" si="821"/>
        <v>не выпущено</v>
      </c>
      <c r="HJ501" s="41" t="str">
        <f t="shared" si="822"/>
        <v>-</v>
      </c>
      <c r="HK501" s="267" t="str">
        <f t="shared" si="823"/>
        <v>-</v>
      </c>
      <c r="HL501" s="268" t="str">
        <f t="shared" si="824"/>
        <v>-</v>
      </c>
      <c r="HM501" s="320">
        <v>1</v>
      </c>
      <c r="HN501"/>
      <c r="HO501" s="351" t="str">
        <f t="shared" si="747"/>
        <v>---/---</v>
      </c>
      <c r="HP501" s="351" t="str">
        <f t="shared" si="748"/>
        <v>---/---</v>
      </c>
      <c r="HQ501" s="351" t="str">
        <f t="shared" si="749"/>
        <v>---/---</v>
      </c>
      <c r="HR501" s="351" t="str">
        <f t="shared" si="750"/>
        <v>---/---</v>
      </c>
      <c r="HS501" s="351" t="b">
        <f t="shared" si="751"/>
        <v>0</v>
      </c>
      <c r="HT501" s="351" t="str">
        <f t="shared" si="752"/>
        <v>---/---</v>
      </c>
      <c r="HU501" s="351" t="str">
        <f t="shared" si="753"/>
        <v>---/---</v>
      </c>
      <c r="HV501" s="351" t="str">
        <f t="shared" si="754"/>
        <v>---/---</v>
      </c>
      <c r="HW501" s="351" t="str">
        <f t="shared" si="755"/>
        <v>---/---</v>
      </c>
      <c r="HX501" s="351" t="str">
        <f t="shared" si="756"/>
        <v>---/---</v>
      </c>
      <c r="HY501" s="364"/>
      <c r="HZ501" s="361" t="str">
        <f t="shared" si="757"/>
        <v>---/---</v>
      </c>
      <c r="IA501" s="361" t="str">
        <f t="shared" si="758"/>
        <v>---/---</v>
      </c>
      <c r="IB501" s="361" t="str">
        <f t="shared" si="759"/>
        <v>---/---</v>
      </c>
      <c r="IC501" s="361" t="str">
        <f t="shared" si="760"/>
        <v>---/---</v>
      </c>
      <c r="ID501" s="351" t="str">
        <f t="shared" si="761"/>
        <v>---/---</v>
      </c>
      <c r="IE501" s="351" t="s">
        <v>897</v>
      </c>
      <c r="IF501" s="356"/>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row>
    <row r="502" spans="1:287" s="1" customFormat="1" ht="28.5" customHeight="1">
      <c r="A502" s="15"/>
      <c r="B502" s="31" t="s">
        <v>164</v>
      </c>
      <c r="C502" s="31" t="s">
        <v>165</v>
      </c>
      <c r="D502" s="14"/>
      <c r="E502" s="14"/>
      <c r="F502" s="14"/>
      <c r="G502" s="14"/>
      <c r="H502" s="14" t="s">
        <v>723</v>
      </c>
      <c r="I502" s="14" t="s">
        <v>724</v>
      </c>
      <c r="J502" s="14"/>
      <c r="K502" s="14"/>
      <c r="L502" s="14"/>
      <c r="M502" s="14"/>
      <c r="N502" s="14"/>
      <c r="O502" s="14"/>
      <c r="P502" s="14"/>
      <c r="Q502" s="14"/>
      <c r="R502" s="14" t="s">
        <v>212</v>
      </c>
      <c r="S502" s="14" t="s">
        <v>397</v>
      </c>
      <c r="T502" s="14" t="s">
        <v>398</v>
      </c>
      <c r="U502" s="14" t="s">
        <v>166</v>
      </c>
      <c r="V502" s="14"/>
      <c r="W502" s="31"/>
      <c r="X502" s="31"/>
      <c r="Y502" s="31"/>
      <c r="Z502" s="31"/>
      <c r="AA502" s="31"/>
      <c r="AB502" s="31"/>
      <c r="AC502" s="31"/>
      <c r="AD502" s="14"/>
      <c r="AE502" s="31">
        <v>3</v>
      </c>
      <c r="AF502" s="31">
        <v>0</v>
      </c>
      <c r="AG502" s="31" t="s">
        <v>173</v>
      </c>
      <c r="AH502" s="31" t="s">
        <v>164</v>
      </c>
      <c r="AI502" s="31" t="s">
        <v>194</v>
      </c>
      <c r="AJ502" s="14"/>
      <c r="AK502" s="14"/>
      <c r="AL502" s="14" t="s">
        <v>127</v>
      </c>
      <c r="AM502" s="14"/>
      <c r="AN502" s="300" t="s">
        <v>195</v>
      </c>
      <c r="AO502" s="14" t="str">
        <f t="shared" ref="AO502:AO507" si="876">CONCATENATE("0055-",B502,"-",C502,"-","4",".",AE502,".",AF502,".",AG502,".",AH502,"-",AL502,".",AN502,"-",AI502)</f>
        <v>0055-CPC-GA1-4.3.0.00.CPC-ATH1.LT-0001</v>
      </c>
      <c r="AP502" s="14" t="str">
        <f t="shared" ref="AP502:AP507" si="877">CONCATENATE("0055-",B502,"-",C502,"-","4",".",AE502,".",AF502,".",AG502,".",AH502,"-",AL502,"-",AN502,"-",AI502,"_",BD502,"_",U502)</f>
        <v>0055-CPC-GA1-4.3.0.00.CPC-ATH1-LT-0001_-_ER</v>
      </c>
      <c r="AQ502" s="21" t="s">
        <v>120</v>
      </c>
      <c r="AR502" s="21" t="s">
        <v>119</v>
      </c>
      <c r="AS502" s="21"/>
      <c r="AT502" s="21"/>
      <c r="AU502" s="21"/>
      <c r="AV502" s="21"/>
      <c r="AW502" s="21" t="s">
        <v>120</v>
      </c>
      <c r="AX502" s="21" t="s">
        <v>119</v>
      </c>
      <c r="AY502" s="14"/>
      <c r="AZ502" s="14"/>
      <c r="BA502" s="14" t="s">
        <v>600</v>
      </c>
      <c r="BB502" s="14" t="str">
        <f t="shared" si="815"/>
        <v>-</v>
      </c>
      <c r="BC502" s="14" t="s">
        <v>239</v>
      </c>
      <c r="BD502" s="14" t="str">
        <f t="shared" ref="BD502:BD507" si="878">BB502</f>
        <v>-</v>
      </c>
      <c r="BE502" s="14"/>
      <c r="BF502" s="14"/>
      <c r="BG502" s="20"/>
      <c r="BH502" s="14"/>
      <c r="BI502" s="14"/>
      <c r="BJ502" s="336">
        <v>44088</v>
      </c>
      <c r="BK502" s="336">
        <f t="shared" ref="BK502:BK507" ca="1" si="879">IF(BM502&gt;0,BL502,IF(BJ502&lt;TODAY(),TODAY()+10,BJ502))</f>
        <v>44113</v>
      </c>
      <c r="BL502" s="41"/>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336">
        <f t="shared" ref="CQ502:CQ507" si="880">WORKDAY(BJ502,10)</f>
        <v>44102</v>
      </c>
      <c r="CR502" s="336" t="str">
        <f t="shared" ref="CR502:CR507" si="881">IF(BM502&gt;0,WORKDAY(BK502,20),"-")</f>
        <v>-</v>
      </c>
      <c r="CS502" s="336"/>
      <c r="CT502" s="325"/>
      <c r="CU502" s="143"/>
      <c r="CV502" s="41">
        <f t="shared" ref="CV502:CV507" si="882">WORKDAY(CQ502,10)</f>
        <v>44116</v>
      </c>
      <c r="CW502" s="41" t="str">
        <f t="shared" ref="CW502:CW507" si="883">IF(CT502&gt;0,WORKDAY(CR502,10),"-")</f>
        <v>-</v>
      </c>
      <c r="CX502" s="14"/>
      <c r="CY502" s="14"/>
      <c r="CZ502" s="41" t="str">
        <f t="shared" ref="CZ502:CZ507" si="884">IF(CY502&gt;0,WORKDAY(CV502,10),"-")</f>
        <v>-</v>
      </c>
      <c r="DA502" s="41" t="str">
        <f t="shared" ref="DA502:DA507" si="885">IF(CY502&gt;0,WORKDAY(CW502,10),"-")</f>
        <v>-</v>
      </c>
      <c r="DB502" s="14"/>
      <c r="DC502" s="14"/>
      <c r="DD502" s="143"/>
      <c r="DE502" s="41" t="str">
        <f t="shared" ref="DE502:DE507" si="886">IF(DC502&gt;0,WORKDAY(CZ502,10),"-")</f>
        <v>-</v>
      </c>
      <c r="DF502" s="41" t="str">
        <f t="shared" ref="DF502:DF507" si="887">IF(DC502&gt;0,WORKDAY(DA502,10),"-")</f>
        <v>-</v>
      </c>
      <c r="DG502" s="14"/>
      <c r="DH502" s="14"/>
      <c r="DI502" s="41" t="str">
        <f t="shared" ref="DI502:DI507" si="888">IF(DH502&gt;0,WORKDAY(DE502,10),"-")</f>
        <v>-</v>
      </c>
      <c r="DJ502" s="41" t="str">
        <f t="shared" ref="DJ502:DJ507" si="889">IF(DH502&gt;0,WORKDAY(DF502,10),"-")</f>
        <v>-</v>
      </c>
      <c r="DK502" s="14"/>
      <c r="DL502" s="14"/>
      <c r="DM502" s="143"/>
      <c r="DN502" s="41" t="str">
        <f t="shared" ref="DN502:DN507" si="890">IF(DL502&gt;0,WORKDAY(DI502,10),"-")</f>
        <v>-</v>
      </c>
      <c r="DO502" s="41" t="str">
        <f t="shared" ref="DO502:DO507" si="891">IF(DL502&gt;0,WORKDAY(DJ502,10),"-")</f>
        <v>-</v>
      </c>
      <c r="DP502" s="14"/>
      <c r="DQ502" s="14"/>
      <c r="DR502" s="41" t="str">
        <f t="shared" ref="DR502:DR507" si="892">IF(DQ502&gt;0,WORKDAY(DN502,10),"-")</f>
        <v>-</v>
      </c>
      <c r="DS502" s="41" t="str">
        <f t="shared" ref="DS502:DS507" si="893">IF(DQ502&gt;0,WORKDAY(DO502,10),"-")</f>
        <v>-</v>
      </c>
      <c r="DT502" s="14"/>
      <c r="DU502" s="14"/>
      <c r="DV502" s="205"/>
      <c r="DW502" s="41" t="str">
        <f t="shared" ref="DW502:DW507" si="894">IF(DU502&gt;0,WORKDAY(DR502,10),"-")</f>
        <v>-</v>
      </c>
      <c r="DX502" s="41" t="str">
        <f t="shared" ref="DX502:DX507" si="895">IF(DU502&gt;0,WORKDAY(DS502,10),"-")</f>
        <v>-</v>
      </c>
      <c r="DY502" s="14"/>
      <c r="DZ502" s="14"/>
      <c r="EA502" s="41" t="str">
        <f t="shared" ref="EA502:EA507" si="896">IF(DZ502&gt;0,WORKDAY(DW502,10),"-")</f>
        <v>-</v>
      </c>
      <c r="EB502" s="41" t="str">
        <f t="shared" ref="EB502:EB507" si="897">IF(DZ502&gt;0,WORKDAY(DX502,10),"-")</f>
        <v>-</v>
      </c>
      <c r="EC502" s="14"/>
      <c r="ED502" s="14"/>
      <c r="EE502" s="205"/>
      <c r="EF502" s="41" t="str">
        <f t="shared" ref="EF502:EF507" si="898">IF(ED502&gt;0,WORKDAY(EA502,10),"-")</f>
        <v>-</v>
      </c>
      <c r="EG502" s="41" t="str">
        <f t="shared" ref="EG502:EG507" si="899">IF(ED502&gt;0,WORKDAY(EB502,10),"-")</f>
        <v>-</v>
      </c>
      <c r="EH502" s="14"/>
      <c r="EI502" s="14"/>
      <c r="EJ502" s="41" t="str">
        <f t="shared" ref="EJ502:EJ507" si="900">IF(EI502&gt;0,WORKDAY(EF502,10),"-")</f>
        <v>-</v>
      </c>
      <c r="EK502" s="41" t="str">
        <f t="shared" ref="EK502:EK507" si="901">IF(EI502&gt;0,WORKDAY(EG502,10),"-")</f>
        <v>-</v>
      </c>
      <c r="EL502" s="14"/>
      <c r="EM502" s="14"/>
      <c r="EN502" s="205"/>
      <c r="EO502" s="41" t="str">
        <f t="shared" ref="EO502:EO507" si="902">IF(EM502&gt;0,WORKDAY(EJ502,10),"-")</f>
        <v>-</v>
      </c>
      <c r="EP502" s="41" t="str">
        <f t="shared" ref="EP502:EP507" si="903">IF(EM502&gt;0,WORKDAY(EK502,10),"-")</f>
        <v>-</v>
      </c>
      <c r="EQ502" s="14"/>
      <c r="ER502" s="14"/>
      <c r="ES502" s="41" t="str">
        <f t="shared" ref="ES502:ES507" si="904">IF(ER502&gt;0,WORKDAY(EO502,10),"-")</f>
        <v>-</v>
      </c>
      <c r="ET502" s="41" t="str">
        <f t="shared" ref="ET502:ET507" si="905">IF(ER502&gt;0,WORKDAY(EP502,10),"-")</f>
        <v>-</v>
      </c>
      <c r="EU502" s="14"/>
      <c r="EV502" s="14"/>
      <c r="EW502" s="205"/>
      <c r="EX502" s="41" t="str">
        <f t="shared" ref="EX502:EX507" si="906">IF(EV502&gt;0,WORKDAY(ES502,10),"-")</f>
        <v>-</v>
      </c>
      <c r="EY502" s="41" t="str">
        <f t="shared" ref="EY502:EY507" si="907">IF(EV502&gt;0,WORKDAY(ET502,10),"-")</f>
        <v>-</v>
      </c>
      <c r="EZ502" s="14"/>
      <c r="FA502" s="14"/>
      <c r="FB502" s="41" t="str">
        <f t="shared" ref="FB502:FB507" si="908">IF(FA502&gt;0,WORKDAY(EX502,10),"-")</f>
        <v>-</v>
      </c>
      <c r="FC502" s="41" t="str">
        <f t="shared" ref="FC502:FC507" si="909">IF(FA502&gt;0,WORKDAY(EY502,10),"-")</f>
        <v>-</v>
      </c>
      <c r="FD502" s="14"/>
      <c r="FE502" s="14"/>
      <c r="FF502" s="295"/>
      <c r="FG502" s="41">
        <v>43656</v>
      </c>
      <c r="FH502" s="41">
        <f t="shared" ca="1" si="873"/>
        <v>43656</v>
      </c>
      <c r="FI502" s="14"/>
      <c r="FJ502" s="14"/>
      <c r="FK502" s="41" t="str">
        <f t="shared" ref="FK502:FK507" si="910">IF(FJ502&gt;0,WORKDAY(FG502,10),"-")</f>
        <v>-</v>
      </c>
      <c r="FL502" s="41" t="str">
        <f t="shared" ref="FL502:FL507" si="911">IF(FJ502&gt;0,WORKDAY(FH502,10),"-")</f>
        <v>-</v>
      </c>
      <c r="FM502" s="14"/>
      <c r="FN502" s="14"/>
      <c r="FO502" s="143"/>
      <c r="FP502" s="41">
        <v>43656</v>
      </c>
      <c r="FQ502" s="41" t="str">
        <f t="shared" si="874"/>
        <v>-</v>
      </c>
      <c r="FR502" s="14"/>
      <c r="FS502" s="14"/>
      <c r="FT502" s="41" t="str">
        <f t="shared" ref="FT502:FT507" si="912">IF(FS502&gt;0,WORKDAY(FP502,10),"-")</f>
        <v>-</v>
      </c>
      <c r="FU502" s="41" t="str">
        <f t="shared" ref="FU502:FU507" si="913">IF(FS502&gt;0,WORKDAY(FQ502,10),"-")</f>
        <v>-</v>
      </c>
      <c r="FV502" s="14"/>
      <c r="FW502" s="14"/>
      <c r="FX502" s="205"/>
      <c r="FY502" s="41">
        <v>43656</v>
      </c>
      <c r="FZ502" s="41" t="str">
        <f t="shared" si="875"/>
        <v>-</v>
      </c>
      <c r="GA502" s="14"/>
      <c r="GB502" s="14"/>
      <c r="GC502" s="41" t="str">
        <f t="shared" ref="GC502:GC507" si="914">IF(GB502&gt;0,WORKDAY(FY502,10),"-")</f>
        <v>-</v>
      </c>
      <c r="GD502" s="41" t="str">
        <f t="shared" ref="GD502:GD507" si="915">IF(GB502&gt;0,WORKDAY(FZ502,10),"-")</f>
        <v>-</v>
      </c>
      <c r="GE502" s="14"/>
      <c r="GF502" s="14"/>
      <c r="GG502" s="205"/>
      <c r="GH502" s="41"/>
      <c r="GI502" s="41"/>
      <c r="GJ502" s="14"/>
      <c r="GK502" s="14"/>
      <c r="GL502" s="41" t="str">
        <f t="shared" ref="GL502:GL507" si="916">IF(GK502&gt;0,WORKDAY(GH502,10),"-")</f>
        <v>-</v>
      </c>
      <c r="GM502" s="41" t="str">
        <f t="shared" ref="GM502:GM507" si="917">IF(GK502&gt;0,WORKDAY(GI502,10),"-")</f>
        <v>-</v>
      </c>
      <c r="GN502" s="14"/>
      <c r="GO502" s="14"/>
      <c r="GP502" s="228"/>
      <c r="GQ502" s="295"/>
      <c r="GR502" s="295"/>
      <c r="GS502" s="295"/>
      <c r="GT502" s="295"/>
      <c r="GU502" s="295"/>
      <c r="GV502" s="295"/>
      <c r="GW502" s="295"/>
      <c r="GX502" s="295"/>
      <c r="GY502" s="295"/>
      <c r="GZ502" s="147"/>
      <c r="HA502" s="143">
        <f t="shared" ca="1" si="763"/>
        <v>1</v>
      </c>
      <c r="HB502" s="44">
        <f t="shared" si="764"/>
        <v>0</v>
      </c>
      <c r="HC502" s="44">
        <f t="shared" ca="1" si="765"/>
        <v>2.5125628140703518E-3</v>
      </c>
      <c r="HD502" s="44"/>
      <c r="HE502" s="44"/>
      <c r="HF502" s="44">
        <f t="shared" si="820"/>
        <v>0</v>
      </c>
      <c r="HG502" s="44">
        <f t="shared" ca="1" si="766"/>
        <v>7.575757575757576E-3</v>
      </c>
      <c r="HH502" s="261"/>
      <c r="HI502" s="14" t="str">
        <f t="shared" si="821"/>
        <v>не выпущено</v>
      </c>
      <c r="HJ502" s="41" t="str">
        <f t="shared" si="822"/>
        <v>-</v>
      </c>
      <c r="HK502" s="267" t="str">
        <f t="shared" si="823"/>
        <v>-</v>
      </c>
      <c r="HL502" s="268" t="str">
        <f t="shared" si="824"/>
        <v>-</v>
      </c>
      <c r="HM502" s="320">
        <v>1</v>
      </c>
      <c r="HN502"/>
      <c r="HO502" s="351" t="str">
        <f t="shared" si="747"/>
        <v>не выгружено A1</v>
      </c>
      <c r="HP502" s="351" t="str">
        <f t="shared" si="748"/>
        <v>не выгружено 00</v>
      </c>
      <c r="HQ502" s="351" t="str">
        <f t="shared" si="749"/>
        <v>не выгружено A1</v>
      </c>
      <c r="HR502" s="351" t="str">
        <f t="shared" si="750"/>
        <v>не выгружено A1</v>
      </c>
      <c r="HS502" s="351" t="b">
        <f t="shared" si="751"/>
        <v>0</v>
      </c>
      <c r="HT502" s="351" t="str">
        <f t="shared" si="752"/>
        <v>не выгружено A1</v>
      </c>
      <c r="HU502" s="351" t="str">
        <f t="shared" si="753"/>
        <v>не выгружено A1</v>
      </c>
      <c r="HV502" s="351" t="str">
        <f t="shared" si="754"/>
        <v>не выгружено A1</v>
      </c>
      <c r="HW502" s="351" t="str">
        <f t="shared" si="755"/>
        <v>не выгружено A1</v>
      </c>
      <c r="HX502" s="351" t="str">
        <f t="shared" si="756"/>
        <v>не выгружено A1</v>
      </c>
      <c r="HY502" s="364"/>
      <c r="HZ502" s="361" t="str">
        <f t="shared" si="757"/>
        <v>не выгружено</v>
      </c>
      <c r="IA502" s="361" t="str">
        <f t="shared" si="758"/>
        <v>A1</v>
      </c>
      <c r="IB502" s="361" t="str">
        <f t="shared" si="759"/>
        <v>не выгружено</v>
      </c>
      <c r="IC502" s="361" t="str">
        <f t="shared" si="760"/>
        <v>A1</v>
      </c>
      <c r="ID502" s="351" t="str">
        <f t="shared" si="761"/>
        <v>выгрузить A1</v>
      </c>
      <c r="IE502" s="351" t="s">
        <v>896</v>
      </c>
      <c r="IF502" s="356">
        <v>1</v>
      </c>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row>
    <row r="503" spans="1:287" s="1" customFormat="1" ht="42.75" customHeight="1">
      <c r="A503" s="15"/>
      <c r="B503" s="31" t="s">
        <v>164</v>
      </c>
      <c r="C503" s="31" t="s">
        <v>165</v>
      </c>
      <c r="D503" s="14"/>
      <c r="E503" s="14"/>
      <c r="F503" s="14"/>
      <c r="G503" s="14"/>
      <c r="H503" s="14" t="s">
        <v>723</v>
      </c>
      <c r="I503" s="14" t="s">
        <v>724</v>
      </c>
      <c r="J503" s="14"/>
      <c r="K503" s="14"/>
      <c r="L503" s="14"/>
      <c r="M503" s="14"/>
      <c r="N503" s="14"/>
      <c r="O503" s="14"/>
      <c r="P503" s="14"/>
      <c r="Q503" s="14"/>
      <c r="R503" s="14" t="s">
        <v>215</v>
      </c>
      <c r="S503" s="14" t="s">
        <v>399</v>
      </c>
      <c r="T503" s="14" t="s">
        <v>408</v>
      </c>
      <c r="U503" s="14" t="s">
        <v>166</v>
      </c>
      <c r="V503" s="14"/>
      <c r="W503" s="31"/>
      <c r="X503" s="31"/>
      <c r="Y503" s="31"/>
      <c r="Z503" s="31"/>
      <c r="AA503" s="31"/>
      <c r="AB503" s="31"/>
      <c r="AC503" s="31"/>
      <c r="AD503" s="14"/>
      <c r="AE503" s="31">
        <v>3</v>
      </c>
      <c r="AF503" s="31">
        <v>0</v>
      </c>
      <c r="AG503" s="31" t="s">
        <v>173</v>
      </c>
      <c r="AH503" s="31" t="s">
        <v>164</v>
      </c>
      <c r="AI503" s="31" t="s">
        <v>194</v>
      </c>
      <c r="AJ503" s="14"/>
      <c r="AK503" s="14"/>
      <c r="AL503" s="14" t="s">
        <v>128</v>
      </c>
      <c r="AM503" s="14"/>
      <c r="AN503" s="300" t="s">
        <v>195</v>
      </c>
      <c r="AO503" s="14" t="str">
        <f t="shared" si="876"/>
        <v>0055-CPC-GA1-4.3.0.00.CPC-ATH2.LT-0001</v>
      </c>
      <c r="AP503" s="14" t="str">
        <f t="shared" si="877"/>
        <v>0055-CPC-GA1-4.3.0.00.CPC-ATH2-LT-0001_-_ER</v>
      </c>
      <c r="AQ503" s="21" t="s">
        <v>110</v>
      </c>
      <c r="AR503" s="21" t="s">
        <v>109</v>
      </c>
      <c r="AS503" s="21"/>
      <c r="AT503" s="21"/>
      <c r="AU503" s="21"/>
      <c r="AV503" s="21"/>
      <c r="AW503" s="21" t="s">
        <v>110</v>
      </c>
      <c r="AX503" s="21" t="s">
        <v>109</v>
      </c>
      <c r="AY503" s="14"/>
      <c r="AZ503" s="14"/>
      <c r="BA503" s="14" t="s">
        <v>600</v>
      </c>
      <c r="BB503" s="14" t="str">
        <f t="shared" si="815"/>
        <v>-</v>
      </c>
      <c r="BC503" s="14" t="s">
        <v>239</v>
      </c>
      <c r="BD503" s="14" t="str">
        <f t="shared" si="878"/>
        <v>-</v>
      </c>
      <c r="BE503" s="14"/>
      <c r="BF503" s="14"/>
      <c r="BG503" s="20"/>
      <c r="BH503" s="14"/>
      <c r="BI503" s="14"/>
      <c r="BJ503" s="336">
        <v>44088</v>
      </c>
      <c r="BK503" s="336">
        <f t="shared" ca="1" si="879"/>
        <v>44113</v>
      </c>
      <c r="BL503" s="41"/>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336">
        <f t="shared" si="880"/>
        <v>44102</v>
      </c>
      <c r="CR503" s="336" t="str">
        <f t="shared" si="881"/>
        <v>-</v>
      </c>
      <c r="CS503" s="336"/>
      <c r="CT503" s="325"/>
      <c r="CU503" s="143"/>
      <c r="CV503" s="41">
        <f t="shared" si="882"/>
        <v>44116</v>
      </c>
      <c r="CW503" s="41" t="str">
        <f t="shared" si="883"/>
        <v>-</v>
      </c>
      <c r="CX503" s="14"/>
      <c r="CY503" s="14"/>
      <c r="CZ503" s="41" t="str">
        <f t="shared" si="884"/>
        <v>-</v>
      </c>
      <c r="DA503" s="41" t="str">
        <f t="shared" si="885"/>
        <v>-</v>
      </c>
      <c r="DB503" s="14"/>
      <c r="DC503" s="14"/>
      <c r="DD503" s="143"/>
      <c r="DE503" s="41" t="str">
        <f t="shared" si="886"/>
        <v>-</v>
      </c>
      <c r="DF503" s="41" t="str">
        <f t="shared" si="887"/>
        <v>-</v>
      </c>
      <c r="DG503" s="14"/>
      <c r="DH503" s="14"/>
      <c r="DI503" s="41" t="str">
        <f t="shared" si="888"/>
        <v>-</v>
      </c>
      <c r="DJ503" s="41" t="str">
        <f t="shared" si="889"/>
        <v>-</v>
      </c>
      <c r="DK503" s="14"/>
      <c r="DL503" s="14"/>
      <c r="DM503" s="143"/>
      <c r="DN503" s="41" t="str">
        <f t="shared" si="890"/>
        <v>-</v>
      </c>
      <c r="DO503" s="41" t="str">
        <f t="shared" si="891"/>
        <v>-</v>
      </c>
      <c r="DP503" s="14"/>
      <c r="DQ503" s="14"/>
      <c r="DR503" s="41" t="str">
        <f t="shared" si="892"/>
        <v>-</v>
      </c>
      <c r="DS503" s="41" t="str">
        <f t="shared" si="893"/>
        <v>-</v>
      </c>
      <c r="DT503" s="14"/>
      <c r="DU503" s="14"/>
      <c r="DV503" s="205"/>
      <c r="DW503" s="41" t="str">
        <f t="shared" si="894"/>
        <v>-</v>
      </c>
      <c r="DX503" s="41" t="str">
        <f t="shared" si="895"/>
        <v>-</v>
      </c>
      <c r="DY503" s="14"/>
      <c r="DZ503" s="14"/>
      <c r="EA503" s="41" t="str">
        <f t="shared" si="896"/>
        <v>-</v>
      </c>
      <c r="EB503" s="41" t="str">
        <f t="shared" si="897"/>
        <v>-</v>
      </c>
      <c r="EC503" s="14"/>
      <c r="ED503" s="14"/>
      <c r="EE503" s="205"/>
      <c r="EF503" s="41" t="str">
        <f t="shared" si="898"/>
        <v>-</v>
      </c>
      <c r="EG503" s="41" t="str">
        <f t="shared" si="899"/>
        <v>-</v>
      </c>
      <c r="EH503" s="14"/>
      <c r="EI503" s="14"/>
      <c r="EJ503" s="41" t="str">
        <f t="shared" si="900"/>
        <v>-</v>
      </c>
      <c r="EK503" s="41" t="str">
        <f t="shared" si="901"/>
        <v>-</v>
      </c>
      <c r="EL503" s="14"/>
      <c r="EM503" s="14"/>
      <c r="EN503" s="205"/>
      <c r="EO503" s="41" t="str">
        <f t="shared" si="902"/>
        <v>-</v>
      </c>
      <c r="EP503" s="41" t="str">
        <f t="shared" si="903"/>
        <v>-</v>
      </c>
      <c r="EQ503" s="14"/>
      <c r="ER503" s="14"/>
      <c r="ES503" s="41" t="str">
        <f t="shared" si="904"/>
        <v>-</v>
      </c>
      <c r="ET503" s="41" t="str">
        <f t="shared" si="905"/>
        <v>-</v>
      </c>
      <c r="EU503" s="14"/>
      <c r="EV503" s="14"/>
      <c r="EW503" s="205"/>
      <c r="EX503" s="41" t="str">
        <f t="shared" si="906"/>
        <v>-</v>
      </c>
      <c r="EY503" s="41" t="str">
        <f t="shared" si="907"/>
        <v>-</v>
      </c>
      <c r="EZ503" s="14"/>
      <c r="FA503" s="14"/>
      <c r="FB503" s="41" t="str">
        <f t="shared" si="908"/>
        <v>-</v>
      </c>
      <c r="FC503" s="41" t="str">
        <f t="shared" si="909"/>
        <v>-</v>
      </c>
      <c r="FD503" s="14"/>
      <c r="FE503" s="14"/>
      <c r="FF503" s="295"/>
      <c r="FG503" s="41">
        <v>43728</v>
      </c>
      <c r="FH503" s="41">
        <f t="shared" ca="1" si="873"/>
        <v>43728</v>
      </c>
      <c r="FI503" s="14"/>
      <c r="FJ503" s="14"/>
      <c r="FK503" s="41" t="str">
        <f t="shared" si="910"/>
        <v>-</v>
      </c>
      <c r="FL503" s="41" t="str">
        <f t="shared" si="911"/>
        <v>-</v>
      </c>
      <c r="FM503" s="14"/>
      <c r="FN503" s="14"/>
      <c r="FO503" s="143"/>
      <c r="FP503" s="41">
        <v>43728</v>
      </c>
      <c r="FQ503" s="41" t="str">
        <f t="shared" si="874"/>
        <v>-</v>
      </c>
      <c r="FR503" s="14"/>
      <c r="FS503" s="14"/>
      <c r="FT503" s="41" t="str">
        <f t="shared" si="912"/>
        <v>-</v>
      </c>
      <c r="FU503" s="41" t="str">
        <f t="shared" si="913"/>
        <v>-</v>
      </c>
      <c r="FV503" s="14"/>
      <c r="FW503" s="14"/>
      <c r="FX503" s="205"/>
      <c r="FY503" s="41">
        <v>43728</v>
      </c>
      <c r="FZ503" s="41" t="str">
        <f t="shared" si="875"/>
        <v>-</v>
      </c>
      <c r="GA503" s="14"/>
      <c r="GB503" s="14"/>
      <c r="GC503" s="41" t="str">
        <f t="shared" si="914"/>
        <v>-</v>
      </c>
      <c r="GD503" s="41" t="str">
        <f t="shared" si="915"/>
        <v>-</v>
      </c>
      <c r="GE503" s="14"/>
      <c r="GF503" s="14"/>
      <c r="GG503" s="205"/>
      <c r="GH503" s="41"/>
      <c r="GI503" s="41"/>
      <c r="GJ503" s="14"/>
      <c r="GK503" s="14"/>
      <c r="GL503" s="41" t="str">
        <f t="shared" si="916"/>
        <v>-</v>
      </c>
      <c r="GM503" s="41" t="str">
        <f t="shared" si="917"/>
        <v>-</v>
      </c>
      <c r="GN503" s="14"/>
      <c r="GO503" s="14"/>
      <c r="GP503" s="228"/>
      <c r="GQ503" s="295"/>
      <c r="GR503" s="295"/>
      <c r="GS503" s="295"/>
      <c r="GT503" s="295"/>
      <c r="GU503" s="295"/>
      <c r="GV503" s="295"/>
      <c r="GW503" s="295"/>
      <c r="GX503" s="295"/>
      <c r="GY503" s="295"/>
      <c r="GZ503" s="147"/>
      <c r="HA503" s="143">
        <f t="shared" ref="HA503:HA533" ca="1" si="918">IF(AZ503="аннулирован / VOID",0,IF(BK503&gt;0,1,0))</f>
        <v>1</v>
      </c>
      <c r="HB503" s="44">
        <f t="shared" ref="HB503:HB533" si="919">IF(FV503&gt;43101,(HA503/$HA$535)*$FV$13,IF(FR503&gt;43101,(HA503/$HA$535)*$FR$13,IF(FM503&gt;43101,(HA503/$HA$535)*$FM$13,IF(FI503&gt;43101,(HA503/$HA$535)*$FI$13,IF(EU503&gt;43101,(HA503/$HA$535)*$EU$13,IF(EQ503&gt;43101,(HA503/$HA$535)*$EQ$13,IF(FR503&gt;43101,(EL503/$HA$535)*$EL$13,IF(EH503&gt;43101,(HA503/$HA$535)*$EH$13,IF(EC503&gt;43101,(HA503/$HA$535)*$EC$13,IF(DY503&gt;43101,(HA503/$HA$535)*$DY$13,IF(DT503&gt;43101,(HA503/$HA$535)*$DT$13,IF(DP503&gt;43101,(HA503/$HA$535)*$DP$13,IF(DK503&gt;43101,(HA503/$HA$535)*$DK$13,IF(DG503&gt;43101,(HA503/$HA$535)*$DG$13,IF(DB503&gt;43101,(HA503/$HA$535)*$DB$13,IF(CX503&gt;43101,(HA503/$HA$535)*$CX$13,IF(CS503&gt;43101,(HA503/$HA$535)*$CS$13,IF(BL503&gt;43101,(HA503/$HA$535)*$BL$13,0))))))))))))))))))</f>
        <v>0</v>
      </c>
      <c r="HC503" s="44">
        <f t="shared" ref="HC503:HC533" ca="1" si="920">IF(BK503&gt;43101,HA503/$HA$535,0)</f>
        <v>2.5125628140703518E-3</v>
      </c>
      <c r="HD503" s="44"/>
      <c r="HE503" s="44"/>
      <c r="HF503" s="44">
        <f t="shared" si="820"/>
        <v>0</v>
      </c>
      <c r="HG503" s="44">
        <f t="shared" ref="HG503:HG533" ca="1" si="921">IF(BK503&gt;43101,HA503/$HA$537,0)</f>
        <v>7.575757575757576E-3</v>
      </c>
      <c r="HH503" s="261"/>
      <c r="HI503" s="14" t="str">
        <f t="shared" si="821"/>
        <v>не выпущено</v>
      </c>
      <c r="HJ503" s="41" t="str">
        <f t="shared" si="822"/>
        <v>-</v>
      </c>
      <c r="HK503" s="267" t="str">
        <f t="shared" si="823"/>
        <v>-</v>
      </c>
      <c r="HL503" s="268" t="str">
        <f t="shared" si="824"/>
        <v>-</v>
      </c>
      <c r="HM503" s="320">
        <v>1</v>
      </c>
      <c r="HN503"/>
      <c r="HO503" s="351" t="str">
        <f t="shared" si="747"/>
        <v>не выгружено A1</v>
      </c>
      <c r="HP503" s="351" t="str">
        <f t="shared" si="748"/>
        <v>не выгружено 00</v>
      </c>
      <c r="HQ503" s="351" t="str">
        <f t="shared" si="749"/>
        <v>не выгружено A1</v>
      </c>
      <c r="HR503" s="351" t="str">
        <f t="shared" si="750"/>
        <v>не выгружено A1</v>
      </c>
      <c r="HS503" s="351" t="b">
        <f t="shared" si="751"/>
        <v>0</v>
      </c>
      <c r="HT503" s="351" t="str">
        <f t="shared" si="752"/>
        <v>не выгружено A1</v>
      </c>
      <c r="HU503" s="351" t="str">
        <f t="shared" si="753"/>
        <v>не выгружено A1</v>
      </c>
      <c r="HV503" s="351" t="str">
        <f t="shared" si="754"/>
        <v>не выгружено A1</v>
      </c>
      <c r="HW503" s="351" t="str">
        <f t="shared" si="755"/>
        <v>не выгружено A1</v>
      </c>
      <c r="HX503" s="351" t="str">
        <f t="shared" si="756"/>
        <v>не выгружено A1</v>
      </c>
      <c r="HY503" s="364"/>
      <c r="HZ503" s="361" t="str">
        <f t="shared" si="757"/>
        <v>не выгружено</v>
      </c>
      <c r="IA503" s="361" t="str">
        <f t="shared" si="758"/>
        <v>A1</v>
      </c>
      <c r="IB503" s="361" t="str">
        <f t="shared" si="759"/>
        <v>не выгружено</v>
      </c>
      <c r="IC503" s="361" t="str">
        <f t="shared" si="760"/>
        <v>A1</v>
      </c>
      <c r="ID503" s="351" t="str">
        <f t="shared" si="761"/>
        <v>выгрузить A1</v>
      </c>
      <c r="IE503" s="351" t="s">
        <v>896</v>
      </c>
      <c r="IF503" s="356">
        <v>1</v>
      </c>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row>
    <row r="504" spans="1:287" s="1" customFormat="1" ht="28.5" customHeight="1">
      <c r="A504" s="15"/>
      <c r="B504" s="31" t="s">
        <v>164</v>
      </c>
      <c r="C504" s="31" t="s">
        <v>165</v>
      </c>
      <c r="D504" s="14"/>
      <c r="E504" s="14"/>
      <c r="F504" s="14"/>
      <c r="G504" s="14"/>
      <c r="H504" s="14" t="s">
        <v>723</v>
      </c>
      <c r="I504" s="14" t="s">
        <v>724</v>
      </c>
      <c r="J504" s="14"/>
      <c r="K504" s="14"/>
      <c r="L504" s="14"/>
      <c r="M504" s="14"/>
      <c r="N504" s="14"/>
      <c r="O504" s="14"/>
      <c r="P504" s="14"/>
      <c r="Q504" s="14"/>
      <c r="R504" s="14" t="s">
        <v>210</v>
      </c>
      <c r="S504" s="14" t="s">
        <v>401</v>
      </c>
      <c r="T504" s="14" t="s">
        <v>400</v>
      </c>
      <c r="U504" s="14" t="s">
        <v>166</v>
      </c>
      <c r="V504" s="14"/>
      <c r="W504" s="31"/>
      <c r="X504" s="31"/>
      <c r="Y504" s="31"/>
      <c r="Z504" s="31"/>
      <c r="AA504" s="31"/>
      <c r="AB504" s="31"/>
      <c r="AC504" s="31"/>
      <c r="AD504" s="14"/>
      <c r="AE504" s="31">
        <v>3</v>
      </c>
      <c r="AF504" s="31">
        <v>0</v>
      </c>
      <c r="AG504" s="31" t="s">
        <v>173</v>
      </c>
      <c r="AH504" s="31" t="s">
        <v>164</v>
      </c>
      <c r="AI504" s="31" t="s">
        <v>194</v>
      </c>
      <c r="AJ504" s="14"/>
      <c r="AK504" s="14"/>
      <c r="AL504" s="14" t="s">
        <v>129</v>
      </c>
      <c r="AM504" s="14"/>
      <c r="AN504" s="300" t="s">
        <v>195</v>
      </c>
      <c r="AO504" s="14" t="str">
        <f t="shared" si="876"/>
        <v>0055-CPC-GA1-4.3.0.00.CPC-PS.LT-0001</v>
      </c>
      <c r="AP504" s="14" t="str">
        <f t="shared" si="877"/>
        <v>0055-CPC-GA1-4.3.0.00.CPC-PS-LT-0001_-_ER</v>
      </c>
      <c r="AQ504" s="21" t="s">
        <v>111</v>
      </c>
      <c r="AR504" s="21" t="s">
        <v>115</v>
      </c>
      <c r="AS504" s="21"/>
      <c r="AT504" s="21"/>
      <c r="AU504" s="21"/>
      <c r="AV504" s="21"/>
      <c r="AW504" s="21" t="s">
        <v>111</v>
      </c>
      <c r="AX504" s="21" t="s">
        <v>115</v>
      </c>
      <c r="AY504" s="14"/>
      <c r="AZ504" s="14"/>
      <c r="BA504" s="14" t="s">
        <v>600</v>
      </c>
      <c r="BB504" s="14" t="str">
        <f t="shared" si="815"/>
        <v>-</v>
      </c>
      <c r="BC504" s="14" t="s">
        <v>239</v>
      </c>
      <c r="BD504" s="14" t="str">
        <f t="shared" si="878"/>
        <v>-</v>
      </c>
      <c r="BE504" s="14"/>
      <c r="BF504" s="14"/>
      <c r="BG504" s="20"/>
      <c r="BH504" s="14"/>
      <c r="BI504" s="14"/>
      <c r="BJ504" s="336">
        <v>44088</v>
      </c>
      <c r="BK504" s="336">
        <f t="shared" ca="1" si="879"/>
        <v>44113</v>
      </c>
      <c r="BL504" s="41"/>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336">
        <f t="shared" si="880"/>
        <v>44102</v>
      </c>
      <c r="CR504" s="336" t="str">
        <f t="shared" si="881"/>
        <v>-</v>
      </c>
      <c r="CS504" s="336"/>
      <c r="CT504" s="325"/>
      <c r="CU504" s="143"/>
      <c r="CV504" s="41">
        <f t="shared" si="882"/>
        <v>44116</v>
      </c>
      <c r="CW504" s="41" t="str">
        <f t="shared" si="883"/>
        <v>-</v>
      </c>
      <c r="CX504" s="14"/>
      <c r="CY504" s="14"/>
      <c r="CZ504" s="41" t="str">
        <f t="shared" si="884"/>
        <v>-</v>
      </c>
      <c r="DA504" s="41" t="str">
        <f t="shared" si="885"/>
        <v>-</v>
      </c>
      <c r="DB504" s="14"/>
      <c r="DC504" s="14"/>
      <c r="DD504" s="143"/>
      <c r="DE504" s="41" t="str">
        <f t="shared" si="886"/>
        <v>-</v>
      </c>
      <c r="DF504" s="41" t="str">
        <f t="shared" si="887"/>
        <v>-</v>
      </c>
      <c r="DG504" s="14"/>
      <c r="DH504" s="14"/>
      <c r="DI504" s="41" t="str">
        <f t="shared" si="888"/>
        <v>-</v>
      </c>
      <c r="DJ504" s="41" t="str">
        <f t="shared" si="889"/>
        <v>-</v>
      </c>
      <c r="DK504" s="14"/>
      <c r="DL504" s="14"/>
      <c r="DM504" s="143"/>
      <c r="DN504" s="41" t="str">
        <f t="shared" si="890"/>
        <v>-</v>
      </c>
      <c r="DO504" s="41" t="str">
        <f t="shared" si="891"/>
        <v>-</v>
      </c>
      <c r="DP504" s="14"/>
      <c r="DQ504" s="14"/>
      <c r="DR504" s="41" t="str">
        <f t="shared" si="892"/>
        <v>-</v>
      </c>
      <c r="DS504" s="41" t="str">
        <f t="shared" si="893"/>
        <v>-</v>
      </c>
      <c r="DT504" s="14"/>
      <c r="DU504" s="14"/>
      <c r="DV504" s="205"/>
      <c r="DW504" s="41" t="str">
        <f t="shared" si="894"/>
        <v>-</v>
      </c>
      <c r="DX504" s="41" t="str">
        <f t="shared" si="895"/>
        <v>-</v>
      </c>
      <c r="DY504" s="14"/>
      <c r="DZ504" s="14"/>
      <c r="EA504" s="41" t="str">
        <f t="shared" si="896"/>
        <v>-</v>
      </c>
      <c r="EB504" s="41" t="str">
        <f t="shared" si="897"/>
        <v>-</v>
      </c>
      <c r="EC504" s="14"/>
      <c r="ED504" s="14"/>
      <c r="EE504" s="205"/>
      <c r="EF504" s="41" t="str">
        <f t="shared" si="898"/>
        <v>-</v>
      </c>
      <c r="EG504" s="41" t="str">
        <f t="shared" si="899"/>
        <v>-</v>
      </c>
      <c r="EH504" s="14"/>
      <c r="EI504" s="14"/>
      <c r="EJ504" s="41" t="str">
        <f t="shared" si="900"/>
        <v>-</v>
      </c>
      <c r="EK504" s="41" t="str">
        <f t="shared" si="901"/>
        <v>-</v>
      </c>
      <c r="EL504" s="14"/>
      <c r="EM504" s="14"/>
      <c r="EN504" s="205"/>
      <c r="EO504" s="41" t="str">
        <f t="shared" si="902"/>
        <v>-</v>
      </c>
      <c r="EP504" s="41" t="str">
        <f t="shared" si="903"/>
        <v>-</v>
      </c>
      <c r="EQ504" s="14"/>
      <c r="ER504" s="14"/>
      <c r="ES504" s="41" t="str">
        <f t="shared" si="904"/>
        <v>-</v>
      </c>
      <c r="ET504" s="41" t="str">
        <f t="shared" si="905"/>
        <v>-</v>
      </c>
      <c r="EU504" s="14"/>
      <c r="EV504" s="14"/>
      <c r="EW504" s="205"/>
      <c r="EX504" s="41" t="str">
        <f t="shared" si="906"/>
        <v>-</v>
      </c>
      <c r="EY504" s="41" t="str">
        <f t="shared" si="907"/>
        <v>-</v>
      </c>
      <c r="EZ504" s="14"/>
      <c r="FA504" s="14"/>
      <c r="FB504" s="41" t="str">
        <f t="shared" si="908"/>
        <v>-</v>
      </c>
      <c r="FC504" s="41" t="str">
        <f t="shared" si="909"/>
        <v>-</v>
      </c>
      <c r="FD504" s="14"/>
      <c r="FE504" s="14"/>
      <c r="FF504" s="295"/>
      <c r="FG504" s="41">
        <v>43728</v>
      </c>
      <c r="FH504" s="41">
        <f t="shared" ca="1" si="873"/>
        <v>43728</v>
      </c>
      <c r="FI504" s="14"/>
      <c r="FJ504" s="14"/>
      <c r="FK504" s="41" t="str">
        <f t="shared" si="910"/>
        <v>-</v>
      </c>
      <c r="FL504" s="41" t="str">
        <f t="shared" si="911"/>
        <v>-</v>
      </c>
      <c r="FM504" s="14"/>
      <c r="FN504" s="14"/>
      <c r="FO504" s="143"/>
      <c r="FP504" s="41">
        <v>43728</v>
      </c>
      <c r="FQ504" s="41" t="str">
        <f t="shared" si="874"/>
        <v>-</v>
      </c>
      <c r="FR504" s="14"/>
      <c r="FS504" s="14"/>
      <c r="FT504" s="41" t="str">
        <f t="shared" si="912"/>
        <v>-</v>
      </c>
      <c r="FU504" s="41" t="str">
        <f t="shared" si="913"/>
        <v>-</v>
      </c>
      <c r="FV504" s="14"/>
      <c r="FW504" s="14"/>
      <c r="FX504" s="205"/>
      <c r="FY504" s="41">
        <v>43728</v>
      </c>
      <c r="FZ504" s="41" t="str">
        <f t="shared" si="875"/>
        <v>-</v>
      </c>
      <c r="GA504" s="14"/>
      <c r="GB504" s="14"/>
      <c r="GC504" s="41" t="str">
        <f t="shared" si="914"/>
        <v>-</v>
      </c>
      <c r="GD504" s="41" t="str">
        <f t="shared" si="915"/>
        <v>-</v>
      </c>
      <c r="GE504" s="14"/>
      <c r="GF504" s="14"/>
      <c r="GG504" s="205"/>
      <c r="GH504" s="41"/>
      <c r="GI504" s="41"/>
      <c r="GJ504" s="14"/>
      <c r="GK504" s="14"/>
      <c r="GL504" s="41" t="str">
        <f t="shared" si="916"/>
        <v>-</v>
      </c>
      <c r="GM504" s="41" t="str">
        <f t="shared" si="917"/>
        <v>-</v>
      </c>
      <c r="GN504" s="14"/>
      <c r="GO504" s="14"/>
      <c r="GP504" s="228"/>
      <c r="GQ504" s="295"/>
      <c r="GR504" s="295"/>
      <c r="GS504" s="295"/>
      <c r="GT504" s="295"/>
      <c r="GU504" s="295"/>
      <c r="GV504" s="295"/>
      <c r="GW504" s="295"/>
      <c r="GX504" s="295"/>
      <c r="GY504" s="295"/>
      <c r="GZ504" s="147"/>
      <c r="HA504" s="143">
        <f t="shared" ca="1" si="918"/>
        <v>1</v>
      </c>
      <c r="HB504" s="44">
        <f t="shared" si="919"/>
        <v>0</v>
      </c>
      <c r="HC504" s="44">
        <f t="shared" ca="1" si="920"/>
        <v>2.5125628140703518E-3</v>
      </c>
      <c r="HD504" s="44"/>
      <c r="HE504" s="44"/>
      <c r="HF504" s="44">
        <f t="shared" si="820"/>
        <v>0</v>
      </c>
      <c r="HG504" s="44">
        <f t="shared" ca="1" si="921"/>
        <v>7.575757575757576E-3</v>
      </c>
      <c r="HH504" s="261"/>
      <c r="HI504" s="14" t="str">
        <f t="shared" si="821"/>
        <v>не выпущено</v>
      </c>
      <c r="HJ504" s="41" t="str">
        <f t="shared" si="822"/>
        <v>-</v>
      </c>
      <c r="HK504" s="267" t="str">
        <f t="shared" si="823"/>
        <v>-</v>
      </c>
      <c r="HL504" s="268" t="str">
        <f t="shared" si="824"/>
        <v>-</v>
      </c>
      <c r="HM504" s="320">
        <v>1</v>
      </c>
      <c r="HN504"/>
      <c r="HO504" s="351" t="str">
        <f t="shared" si="747"/>
        <v>не выгружено A1</v>
      </c>
      <c r="HP504" s="351" t="str">
        <f t="shared" si="748"/>
        <v>не выгружено 00</v>
      </c>
      <c r="HQ504" s="351" t="str">
        <f t="shared" si="749"/>
        <v>не выгружено A1</v>
      </c>
      <c r="HR504" s="351" t="str">
        <f t="shared" si="750"/>
        <v>не выгружено A1</v>
      </c>
      <c r="HS504" s="351" t="b">
        <f t="shared" si="751"/>
        <v>0</v>
      </c>
      <c r="HT504" s="351" t="str">
        <f t="shared" si="752"/>
        <v>не выгружено A1</v>
      </c>
      <c r="HU504" s="351" t="str">
        <f t="shared" si="753"/>
        <v>не выгружено A1</v>
      </c>
      <c r="HV504" s="351" t="str">
        <f t="shared" si="754"/>
        <v>не выгружено A1</v>
      </c>
      <c r="HW504" s="351" t="str">
        <f t="shared" si="755"/>
        <v>не выгружено A1</v>
      </c>
      <c r="HX504" s="351" t="str">
        <f t="shared" si="756"/>
        <v>не выгружено A1</v>
      </c>
      <c r="HY504" s="364"/>
      <c r="HZ504" s="361" t="str">
        <f t="shared" si="757"/>
        <v>не выгружено</v>
      </c>
      <c r="IA504" s="361" t="str">
        <f t="shared" si="758"/>
        <v>A1</v>
      </c>
      <c r="IB504" s="361" t="str">
        <f t="shared" si="759"/>
        <v>не выгружено</v>
      </c>
      <c r="IC504" s="361" t="str">
        <f t="shared" si="760"/>
        <v>A1</v>
      </c>
      <c r="ID504" s="351" t="str">
        <f t="shared" si="761"/>
        <v>выгрузить A1</v>
      </c>
      <c r="IE504" s="351" t="s">
        <v>896</v>
      </c>
      <c r="IF504" s="356">
        <v>1</v>
      </c>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row>
    <row r="505" spans="1:287" s="1" customFormat="1" ht="28.5" customHeight="1">
      <c r="A505" s="15"/>
      <c r="B505" s="31" t="s">
        <v>164</v>
      </c>
      <c r="C505" s="31" t="s">
        <v>165</v>
      </c>
      <c r="D505" s="14"/>
      <c r="E505" s="14"/>
      <c r="F505" s="14"/>
      <c r="G505" s="14"/>
      <c r="H505" s="14" t="s">
        <v>723</v>
      </c>
      <c r="I505" s="14" t="s">
        <v>724</v>
      </c>
      <c r="J505" s="14"/>
      <c r="K505" s="14"/>
      <c r="L505" s="14"/>
      <c r="M505" s="14"/>
      <c r="N505" s="14"/>
      <c r="O505" s="14"/>
      <c r="P505" s="14"/>
      <c r="Q505" s="14"/>
      <c r="R505" s="14" t="s">
        <v>211</v>
      </c>
      <c r="S505" s="14" t="s">
        <v>394</v>
      </c>
      <c r="T505" s="14" t="s">
        <v>407</v>
      </c>
      <c r="U505" s="14" t="s">
        <v>166</v>
      </c>
      <c r="V505" s="14"/>
      <c r="W505" s="31"/>
      <c r="X505" s="31"/>
      <c r="Y505" s="31"/>
      <c r="Z505" s="31"/>
      <c r="AA505" s="31"/>
      <c r="AB505" s="31"/>
      <c r="AC505" s="31"/>
      <c r="AD505" s="14"/>
      <c r="AE505" s="31">
        <v>3</v>
      </c>
      <c r="AF505" s="31">
        <v>0</v>
      </c>
      <c r="AG505" s="31" t="s">
        <v>173</v>
      </c>
      <c r="AH505" s="31" t="s">
        <v>164</v>
      </c>
      <c r="AI505" s="31" t="s">
        <v>194</v>
      </c>
      <c r="AJ505" s="14"/>
      <c r="AK505" s="14"/>
      <c r="AL505" s="14" t="s">
        <v>130</v>
      </c>
      <c r="AM505" s="14"/>
      <c r="AN505" s="300" t="s">
        <v>195</v>
      </c>
      <c r="AO505" s="14" t="str">
        <f t="shared" si="876"/>
        <v>0055-CPC-GA1-4.3.0.00.CPC-ASK1.LT-0001</v>
      </c>
      <c r="AP505" s="14" t="str">
        <f t="shared" si="877"/>
        <v>0055-CPC-GA1-4.3.0.00.CPC-ASK1-LT-0001_-_ER</v>
      </c>
      <c r="AQ505" s="21" t="s">
        <v>112</v>
      </c>
      <c r="AR505" s="21" t="s">
        <v>116</v>
      </c>
      <c r="AS505" s="21"/>
      <c r="AT505" s="21"/>
      <c r="AU505" s="21"/>
      <c r="AV505" s="21"/>
      <c r="AW505" s="21" t="s">
        <v>112</v>
      </c>
      <c r="AX505" s="21" t="s">
        <v>116</v>
      </c>
      <c r="AY505" s="14"/>
      <c r="AZ505" s="14"/>
      <c r="BA505" s="14" t="s">
        <v>600</v>
      </c>
      <c r="BB505" s="14" t="str">
        <f t="shared" si="815"/>
        <v>-</v>
      </c>
      <c r="BC505" s="14" t="s">
        <v>239</v>
      </c>
      <c r="BD505" s="14" t="str">
        <f t="shared" si="878"/>
        <v>-</v>
      </c>
      <c r="BE505" s="14"/>
      <c r="BF505" s="14"/>
      <c r="BG505" s="20"/>
      <c r="BH505" s="14"/>
      <c r="BI505" s="14"/>
      <c r="BJ505" s="336">
        <v>44088</v>
      </c>
      <c r="BK505" s="336">
        <f t="shared" ca="1" si="879"/>
        <v>44113</v>
      </c>
      <c r="BL505" s="41"/>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336">
        <f t="shared" si="880"/>
        <v>44102</v>
      </c>
      <c r="CR505" s="336" t="str">
        <f t="shared" si="881"/>
        <v>-</v>
      </c>
      <c r="CS505" s="336"/>
      <c r="CT505" s="325"/>
      <c r="CU505" s="143"/>
      <c r="CV505" s="41">
        <f t="shared" si="882"/>
        <v>44116</v>
      </c>
      <c r="CW505" s="41" t="str">
        <f t="shared" si="883"/>
        <v>-</v>
      </c>
      <c r="CX505" s="14"/>
      <c r="CY505" s="14"/>
      <c r="CZ505" s="41" t="str">
        <f t="shared" si="884"/>
        <v>-</v>
      </c>
      <c r="DA505" s="41" t="str">
        <f t="shared" si="885"/>
        <v>-</v>
      </c>
      <c r="DB505" s="14"/>
      <c r="DC505" s="14"/>
      <c r="DD505" s="143"/>
      <c r="DE505" s="41" t="str">
        <f t="shared" si="886"/>
        <v>-</v>
      </c>
      <c r="DF505" s="41" t="str">
        <f t="shared" si="887"/>
        <v>-</v>
      </c>
      <c r="DG505" s="14"/>
      <c r="DH505" s="14"/>
      <c r="DI505" s="41" t="str">
        <f t="shared" si="888"/>
        <v>-</v>
      </c>
      <c r="DJ505" s="41" t="str">
        <f t="shared" si="889"/>
        <v>-</v>
      </c>
      <c r="DK505" s="14"/>
      <c r="DL505" s="14"/>
      <c r="DM505" s="143"/>
      <c r="DN505" s="41" t="str">
        <f t="shared" si="890"/>
        <v>-</v>
      </c>
      <c r="DO505" s="41" t="str">
        <f t="shared" si="891"/>
        <v>-</v>
      </c>
      <c r="DP505" s="14"/>
      <c r="DQ505" s="14"/>
      <c r="DR505" s="41" t="str">
        <f t="shared" si="892"/>
        <v>-</v>
      </c>
      <c r="DS505" s="41" t="str">
        <f t="shared" si="893"/>
        <v>-</v>
      </c>
      <c r="DT505" s="14"/>
      <c r="DU505" s="14"/>
      <c r="DV505" s="205"/>
      <c r="DW505" s="41" t="str">
        <f t="shared" si="894"/>
        <v>-</v>
      </c>
      <c r="DX505" s="41" t="str">
        <f t="shared" si="895"/>
        <v>-</v>
      </c>
      <c r="DY505" s="14"/>
      <c r="DZ505" s="14"/>
      <c r="EA505" s="41" t="str">
        <f t="shared" si="896"/>
        <v>-</v>
      </c>
      <c r="EB505" s="41" t="str">
        <f t="shared" si="897"/>
        <v>-</v>
      </c>
      <c r="EC505" s="14"/>
      <c r="ED505" s="14"/>
      <c r="EE505" s="205"/>
      <c r="EF505" s="41" t="str">
        <f t="shared" si="898"/>
        <v>-</v>
      </c>
      <c r="EG505" s="41" t="str">
        <f t="shared" si="899"/>
        <v>-</v>
      </c>
      <c r="EH505" s="14"/>
      <c r="EI505" s="14"/>
      <c r="EJ505" s="41" t="str">
        <f t="shared" si="900"/>
        <v>-</v>
      </c>
      <c r="EK505" s="41" t="str">
        <f t="shared" si="901"/>
        <v>-</v>
      </c>
      <c r="EL505" s="14"/>
      <c r="EM505" s="14"/>
      <c r="EN505" s="205"/>
      <c r="EO505" s="41" t="str">
        <f t="shared" si="902"/>
        <v>-</v>
      </c>
      <c r="EP505" s="41" t="str">
        <f t="shared" si="903"/>
        <v>-</v>
      </c>
      <c r="EQ505" s="14"/>
      <c r="ER505" s="14"/>
      <c r="ES505" s="41" t="str">
        <f t="shared" si="904"/>
        <v>-</v>
      </c>
      <c r="ET505" s="41" t="str">
        <f t="shared" si="905"/>
        <v>-</v>
      </c>
      <c r="EU505" s="14"/>
      <c r="EV505" s="14"/>
      <c r="EW505" s="205"/>
      <c r="EX505" s="41" t="str">
        <f t="shared" si="906"/>
        <v>-</v>
      </c>
      <c r="EY505" s="41" t="str">
        <f t="shared" si="907"/>
        <v>-</v>
      </c>
      <c r="EZ505" s="14"/>
      <c r="FA505" s="14"/>
      <c r="FB505" s="41" t="str">
        <f t="shared" si="908"/>
        <v>-</v>
      </c>
      <c r="FC505" s="41" t="str">
        <f t="shared" si="909"/>
        <v>-</v>
      </c>
      <c r="FD505" s="14"/>
      <c r="FE505" s="14"/>
      <c r="FF505" s="295"/>
      <c r="FG505" s="41">
        <v>43728</v>
      </c>
      <c r="FH505" s="41">
        <f t="shared" ca="1" si="873"/>
        <v>43728</v>
      </c>
      <c r="FI505" s="14"/>
      <c r="FJ505" s="14"/>
      <c r="FK505" s="41" t="str">
        <f t="shared" si="910"/>
        <v>-</v>
      </c>
      <c r="FL505" s="41" t="str">
        <f t="shared" si="911"/>
        <v>-</v>
      </c>
      <c r="FM505" s="14"/>
      <c r="FN505" s="14"/>
      <c r="FO505" s="143"/>
      <c r="FP505" s="41">
        <v>43728</v>
      </c>
      <c r="FQ505" s="41" t="str">
        <f t="shared" si="874"/>
        <v>-</v>
      </c>
      <c r="FR505" s="14"/>
      <c r="FS505" s="14"/>
      <c r="FT505" s="41" t="str">
        <f t="shared" si="912"/>
        <v>-</v>
      </c>
      <c r="FU505" s="41" t="str">
        <f t="shared" si="913"/>
        <v>-</v>
      </c>
      <c r="FV505" s="14"/>
      <c r="FW505" s="14"/>
      <c r="FX505" s="205"/>
      <c r="FY505" s="41">
        <v>43728</v>
      </c>
      <c r="FZ505" s="41" t="str">
        <f t="shared" si="875"/>
        <v>-</v>
      </c>
      <c r="GA505" s="14"/>
      <c r="GB505" s="14"/>
      <c r="GC505" s="41" t="str">
        <f t="shared" si="914"/>
        <v>-</v>
      </c>
      <c r="GD505" s="41" t="str">
        <f t="shared" si="915"/>
        <v>-</v>
      </c>
      <c r="GE505" s="14"/>
      <c r="GF505" s="14"/>
      <c r="GG505" s="205"/>
      <c r="GH505" s="41"/>
      <c r="GI505" s="41"/>
      <c r="GJ505" s="14"/>
      <c r="GK505" s="14"/>
      <c r="GL505" s="41" t="str">
        <f t="shared" si="916"/>
        <v>-</v>
      </c>
      <c r="GM505" s="41" t="str">
        <f t="shared" si="917"/>
        <v>-</v>
      </c>
      <c r="GN505" s="14"/>
      <c r="GO505" s="14"/>
      <c r="GP505" s="228"/>
      <c r="GQ505" s="295"/>
      <c r="GR505" s="295"/>
      <c r="GS505" s="295"/>
      <c r="GT505" s="295"/>
      <c r="GU505" s="295"/>
      <c r="GV505" s="295"/>
      <c r="GW505" s="295"/>
      <c r="GX505" s="295"/>
      <c r="GY505" s="295"/>
      <c r="GZ505" s="147"/>
      <c r="HA505" s="143">
        <f t="shared" ca="1" si="918"/>
        <v>1</v>
      </c>
      <c r="HB505" s="44">
        <f t="shared" si="919"/>
        <v>0</v>
      </c>
      <c r="HC505" s="44">
        <f t="shared" ca="1" si="920"/>
        <v>2.5125628140703518E-3</v>
      </c>
      <c r="HD505" s="44"/>
      <c r="HE505" s="44"/>
      <c r="HF505" s="44">
        <f t="shared" si="820"/>
        <v>0</v>
      </c>
      <c r="HG505" s="44">
        <f t="shared" ca="1" si="921"/>
        <v>7.575757575757576E-3</v>
      </c>
      <c r="HH505" s="261"/>
      <c r="HI505" s="14" t="str">
        <f t="shared" si="821"/>
        <v>не выпущено</v>
      </c>
      <c r="HJ505" s="41" t="str">
        <f t="shared" si="822"/>
        <v>-</v>
      </c>
      <c r="HK505" s="267" t="str">
        <f t="shared" si="823"/>
        <v>-</v>
      </c>
      <c r="HL505" s="268" t="str">
        <f t="shared" si="824"/>
        <v>-</v>
      </c>
      <c r="HM505" s="320">
        <v>1</v>
      </c>
      <c r="HN505"/>
      <c r="HO505" s="351" t="str">
        <f t="shared" si="747"/>
        <v>не выгружено A1</v>
      </c>
      <c r="HP505" s="351" t="str">
        <f t="shared" si="748"/>
        <v>не выгружено 00</v>
      </c>
      <c r="HQ505" s="351" t="str">
        <f t="shared" si="749"/>
        <v>не выгружено A1</v>
      </c>
      <c r="HR505" s="351" t="str">
        <f t="shared" si="750"/>
        <v>не выгружено A1</v>
      </c>
      <c r="HS505" s="351" t="b">
        <f t="shared" si="751"/>
        <v>0</v>
      </c>
      <c r="HT505" s="351" t="str">
        <f t="shared" si="752"/>
        <v>не выгружено A1</v>
      </c>
      <c r="HU505" s="351" t="str">
        <f t="shared" si="753"/>
        <v>не выгружено A1</v>
      </c>
      <c r="HV505" s="351" t="str">
        <f t="shared" si="754"/>
        <v>не выгружено A1</v>
      </c>
      <c r="HW505" s="351" t="str">
        <f t="shared" si="755"/>
        <v>не выгружено A1</v>
      </c>
      <c r="HX505" s="351" t="str">
        <f t="shared" si="756"/>
        <v>не выгружено A1</v>
      </c>
      <c r="HY505" s="364"/>
      <c r="HZ505" s="361" t="str">
        <f t="shared" si="757"/>
        <v>не выгружено</v>
      </c>
      <c r="IA505" s="361" t="str">
        <f t="shared" si="758"/>
        <v>A1</v>
      </c>
      <c r="IB505" s="361" t="str">
        <f t="shared" si="759"/>
        <v>не выгружено</v>
      </c>
      <c r="IC505" s="361" t="str">
        <f t="shared" si="760"/>
        <v>A1</v>
      </c>
      <c r="ID505" s="351" t="str">
        <f t="shared" si="761"/>
        <v>выгрузить A1</v>
      </c>
      <c r="IE505" s="351" t="s">
        <v>896</v>
      </c>
      <c r="IF505" s="356">
        <v>1</v>
      </c>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row>
    <row r="506" spans="1:287" s="1" customFormat="1" ht="28.5" customHeight="1">
      <c r="A506" s="15"/>
      <c r="B506" s="31" t="s">
        <v>164</v>
      </c>
      <c r="C506" s="31" t="s">
        <v>165</v>
      </c>
      <c r="D506" s="14"/>
      <c r="E506" s="14"/>
      <c r="F506" s="14"/>
      <c r="G506" s="14"/>
      <c r="H506" s="14" t="s">
        <v>723</v>
      </c>
      <c r="I506" s="14" t="s">
        <v>724</v>
      </c>
      <c r="J506" s="14"/>
      <c r="K506" s="14"/>
      <c r="L506" s="14"/>
      <c r="M506" s="14"/>
      <c r="N506" s="14"/>
      <c r="O506" s="14"/>
      <c r="P506" s="14"/>
      <c r="Q506" s="14"/>
      <c r="R506" s="14" t="s">
        <v>213</v>
      </c>
      <c r="S506" s="14" t="s">
        <v>402</v>
      </c>
      <c r="T506" s="14" t="s">
        <v>405</v>
      </c>
      <c r="U506" s="14" t="s">
        <v>166</v>
      </c>
      <c r="V506" s="14"/>
      <c r="W506" s="31"/>
      <c r="X506" s="31"/>
      <c r="Y506" s="31"/>
      <c r="Z506" s="31"/>
      <c r="AA506" s="31"/>
      <c r="AB506" s="31"/>
      <c r="AC506" s="31"/>
      <c r="AD506" s="14"/>
      <c r="AE506" s="31">
        <v>3</v>
      </c>
      <c r="AF506" s="31">
        <v>0</v>
      </c>
      <c r="AG506" s="31" t="s">
        <v>173</v>
      </c>
      <c r="AH506" s="31" t="s">
        <v>164</v>
      </c>
      <c r="AI506" s="31" t="s">
        <v>194</v>
      </c>
      <c r="AJ506" s="14"/>
      <c r="AK506" s="14"/>
      <c r="AL506" s="14" t="s">
        <v>131</v>
      </c>
      <c r="AM506" s="14"/>
      <c r="AN506" s="300" t="s">
        <v>195</v>
      </c>
      <c r="AO506" s="14" t="str">
        <f t="shared" si="876"/>
        <v>0055-CPC-GA1-4.3.0.00.CPC-ASK2.LT-0001</v>
      </c>
      <c r="AP506" s="14" t="str">
        <f t="shared" si="877"/>
        <v>0055-CPC-GA1-4.3.0.00.CPC-ASK2-LT-0001_-_ER</v>
      </c>
      <c r="AQ506" s="21" t="s">
        <v>113</v>
      </c>
      <c r="AR506" s="21" t="s">
        <v>117</v>
      </c>
      <c r="AS506" s="21"/>
      <c r="AT506" s="21"/>
      <c r="AU506" s="21"/>
      <c r="AV506" s="21"/>
      <c r="AW506" s="21" t="s">
        <v>113</v>
      </c>
      <c r="AX506" s="21" t="s">
        <v>117</v>
      </c>
      <c r="AY506" s="14"/>
      <c r="AZ506" s="14"/>
      <c r="BA506" s="14" t="s">
        <v>600</v>
      </c>
      <c r="BB506" s="14" t="str">
        <f t="shared" si="815"/>
        <v>-</v>
      </c>
      <c r="BC506" s="14" t="s">
        <v>239</v>
      </c>
      <c r="BD506" s="14" t="str">
        <f t="shared" si="878"/>
        <v>-</v>
      </c>
      <c r="BE506" s="14"/>
      <c r="BF506" s="14"/>
      <c r="BG506" s="20"/>
      <c r="BH506" s="14"/>
      <c r="BI506" s="14"/>
      <c r="BJ506" s="336">
        <v>44088</v>
      </c>
      <c r="BK506" s="336">
        <f t="shared" ca="1" si="879"/>
        <v>44113</v>
      </c>
      <c r="BL506" s="41"/>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336">
        <f t="shared" si="880"/>
        <v>44102</v>
      </c>
      <c r="CR506" s="336" t="str">
        <f t="shared" si="881"/>
        <v>-</v>
      </c>
      <c r="CS506" s="336"/>
      <c r="CT506" s="325"/>
      <c r="CU506" s="143"/>
      <c r="CV506" s="41">
        <f t="shared" si="882"/>
        <v>44116</v>
      </c>
      <c r="CW506" s="41" t="str">
        <f t="shared" si="883"/>
        <v>-</v>
      </c>
      <c r="CX506" s="14"/>
      <c r="CY506" s="14"/>
      <c r="CZ506" s="41" t="str">
        <f t="shared" si="884"/>
        <v>-</v>
      </c>
      <c r="DA506" s="41" t="str">
        <f t="shared" si="885"/>
        <v>-</v>
      </c>
      <c r="DB506" s="14"/>
      <c r="DC506" s="14"/>
      <c r="DD506" s="143"/>
      <c r="DE506" s="41" t="str">
        <f t="shared" si="886"/>
        <v>-</v>
      </c>
      <c r="DF506" s="41" t="str">
        <f t="shared" si="887"/>
        <v>-</v>
      </c>
      <c r="DG506" s="14"/>
      <c r="DH506" s="14"/>
      <c r="DI506" s="41" t="str">
        <f t="shared" si="888"/>
        <v>-</v>
      </c>
      <c r="DJ506" s="41" t="str">
        <f t="shared" si="889"/>
        <v>-</v>
      </c>
      <c r="DK506" s="14"/>
      <c r="DL506" s="14"/>
      <c r="DM506" s="143"/>
      <c r="DN506" s="41" t="str">
        <f t="shared" si="890"/>
        <v>-</v>
      </c>
      <c r="DO506" s="41" t="str">
        <f t="shared" si="891"/>
        <v>-</v>
      </c>
      <c r="DP506" s="14"/>
      <c r="DQ506" s="14"/>
      <c r="DR506" s="41" t="str">
        <f t="shared" si="892"/>
        <v>-</v>
      </c>
      <c r="DS506" s="41" t="str">
        <f t="shared" si="893"/>
        <v>-</v>
      </c>
      <c r="DT506" s="14"/>
      <c r="DU506" s="14"/>
      <c r="DV506" s="205"/>
      <c r="DW506" s="41" t="str">
        <f t="shared" si="894"/>
        <v>-</v>
      </c>
      <c r="DX506" s="41" t="str">
        <f t="shared" si="895"/>
        <v>-</v>
      </c>
      <c r="DY506" s="14"/>
      <c r="DZ506" s="14"/>
      <c r="EA506" s="41" t="str">
        <f t="shared" si="896"/>
        <v>-</v>
      </c>
      <c r="EB506" s="41" t="str">
        <f t="shared" si="897"/>
        <v>-</v>
      </c>
      <c r="EC506" s="14"/>
      <c r="ED506" s="14"/>
      <c r="EE506" s="205"/>
      <c r="EF506" s="41" t="str">
        <f t="shared" si="898"/>
        <v>-</v>
      </c>
      <c r="EG506" s="41" t="str">
        <f t="shared" si="899"/>
        <v>-</v>
      </c>
      <c r="EH506" s="14"/>
      <c r="EI506" s="14"/>
      <c r="EJ506" s="41" t="str">
        <f t="shared" si="900"/>
        <v>-</v>
      </c>
      <c r="EK506" s="41" t="str">
        <f t="shared" si="901"/>
        <v>-</v>
      </c>
      <c r="EL506" s="14"/>
      <c r="EM506" s="14"/>
      <c r="EN506" s="205"/>
      <c r="EO506" s="41" t="str">
        <f t="shared" si="902"/>
        <v>-</v>
      </c>
      <c r="EP506" s="41" t="str">
        <f t="shared" si="903"/>
        <v>-</v>
      </c>
      <c r="EQ506" s="14"/>
      <c r="ER506" s="14"/>
      <c r="ES506" s="41" t="str">
        <f t="shared" si="904"/>
        <v>-</v>
      </c>
      <c r="ET506" s="41" t="str">
        <f t="shared" si="905"/>
        <v>-</v>
      </c>
      <c r="EU506" s="14"/>
      <c r="EV506" s="14"/>
      <c r="EW506" s="205"/>
      <c r="EX506" s="41" t="str">
        <f t="shared" si="906"/>
        <v>-</v>
      </c>
      <c r="EY506" s="41" t="str">
        <f t="shared" si="907"/>
        <v>-</v>
      </c>
      <c r="EZ506" s="14"/>
      <c r="FA506" s="14"/>
      <c r="FB506" s="41" t="str">
        <f t="shared" si="908"/>
        <v>-</v>
      </c>
      <c r="FC506" s="41" t="str">
        <f t="shared" si="909"/>
        <v>-</v>
      </c>
      <c r="FD506" s="14"/>
      <c r="FE506" s="14"/>
      <c r="FF506" s="295"/>
      <c r="FG506" s="41">
        <v>43728</v>
      </c>
      <c r="FH506" s="41">
        <f t="shared" ca="1" si="873"/>
        <v>43728</v>
      </c>
      <c r="FI506" s="14"/>
      <c r="FJ506" s="14"/>
      <c r="FK506" s="41" t="str">
        <f t="shared" si="910"/>
        <v>-</v>
      </c>
      <c r="FL506" s="41" t="str">
        <f t="shared" si="911"/>
        <v>-</v>
      </c>
      <c r="FM506" s="14"/>
      <c r="FN506" s="14"/>
      <c r="FO506" s="143"/>
      <c r="FP506" s="41">
        <v>43728</v>
      </c>
      <c r="FQ506" s="41" t="str">
        <f t="shared" si="874"/>
        <v>-</v>
      </c>
      <c r="FR506" s="14"/>
      <c r="FS506" s="14"/>
      <c r="FT506" s="41" t="str">
        <f t="shared" si="912"/>
        <v>-</v>
      </c>
      <c r="FU506" s="41" t="str">
        <f t="shared" si="913"/>
        <v>-</v>
      </c>
      <c r="FV506" s="14"/>
      <c r="FW506" s="14"/>
      <c r="FX506" s="205"/>
      <c r="FY506" s="41">
        <v>43728</v>
      </c>
      <c r="FZ506" s="41" t="str">
        <f t="shared" si="875"/>
        <v>-</v>
      </c>
      <c r="GA506" s="14"/>
      <c r="GB506" s="14"/>
      <c r="GC506" s="41" t="str">
        <f t="shared" si="914"/>
        <v>-</v>
      </c>
      <c r="GD506" s="41" t="str">
        <f t="shared" si="915"/>
        <v>-</v>
      </c>
      <c r="GE506" s="14"/>
      <c r="GF506" s="14"/>
      <c r="GG506" s="205"/>
      <c r="GH506" s="41"/>
      <c r="GI506" s="41"/>
      <c r="GJ506" s="14"/>
      <c r="GK506" s="14"/>
      <c r="GL506" s="41" t="str">
        <f t="shared" si="916"/>
        <v>-</v>
      </c>
      <c r="GM506" s="41" t="str">
        <f t="shared" si="917"/>
        <v>-</v>
      </c>
      <c r="GN506" s="14"/>
      <c r="GO506" s="14"/>
      <c r="GP506" s="228"/>
      <c r="GQ506" s="295"/>
      <c r="GR506" s="295"/>
      <c r="GS506" s="295"/>
      <c r="GT506" s="295"/>
      <c r="GU506" s="295"/>
      <c r="GV506" s="295"/>
      <c r="GW506" s="295"/>
      <c r="GX506" s="295"/>
      <c r="GY506" s="295"/>
      <c r="GZ506" s="147"/>
      <c r="HA506" s="143">
        <f t="shared" ca="1" si="918"/>
        <v>1</v>
      </c>
      <c r="HB506" s="44">
        <f t="shared" si="919"/>
        <v>0</v>
      </c>
      <c r="HC506" s="44">
        <f t="shared" ca="1" si="920"/>
        <v>2.5125628140703518E-3</v>
      </c>
      <c r="HD506" s="44"/>
      <c r="HE506" s="44"/>
      <c r="HF506" s="44">
        <f t="shared" si="820"/>
        <v>0</v>
      </c>
      <c r="HG506" s="44">
        <f t="shared" ca="1" si="921"/>
        <v>7.575757575757576E-3</v>
      </c>
      <c r="HH506" s="261"/>
      <c r="HI506" s="14" t="str">
        <f t="shared" si="821"/>
        <v>не выпущено</v>
      </c>
      <c r="HJ506" s="41" t="str">
        <f t="shared" si="822"/>
        <v>-</v>
      </c>
      <c r="HK506" s="267" t="str">
        <f t="shared" si="823"/>
        <v>-</v>
      </c>
      <c r="HL506" s="268" t="str">
        <f t="shared" si="824"/>
        <v>-</v>
      </c>
      <c r="HM506" s="320">
        <v>1</v>
      </c>
      <c r="HN506"/>
      <c r="HO506" s="351" t="str">
        <f t="shared" si="747"/>
        <v>не выгружено A1</v>
      </c>
      <c r="HP506" s="351" t="str">
        <f t="shared" si="748"/>
        <v>не выгружено 00</v>
      </c>
      <c r="HQ506" s="351" t="str">
        <f t="shared" si="749"/>
        <v>не выгружено A1</v>
      </c>
      <c r="HR506" s="351" t="str">
        <f t="shared" si="750"/>
        <v>не выгружено A1</v>
      </c>
      <c r="HS506" s="351" t="b">
        <f t="shared" si="751"/>
        <v>0</v>
      </c>
      <c r="HT506" s="351" t="str">
        <f t="shared" si="752"/>
        <v>не выгружено A1</v>
      </c>
      <c r="HU506" s="351" t="str">
        <f t="shared" si="753"/>
        <v>не выгружено A1</v>
      </c>
      <c r="HV506" s="351" t="str">
        <f t="shared" si="754"/>
        <v>не выгружено A1</v>
      </c>
      <c r="HW506" s="351" t="str">
        <f t="shared" si="755"/>
        <v>не выгружено A1</v>
      </c>
      <c r="HX506" s="351" t="str">
        <f t="shared" si="756"/>
        <v>не выгружено A1</v>
      </c>
      <c r="HY506" s="364"/>
      <c r="HZ506" s="361" t="str">
        <f t="shared" si="757"/>
        <v>не выгружено</v>
      </c>
      <c r="IA506" s="361" t="str">
        <f t="shared" si="758"/>
        <v>A1</v>
      </c>
      <c r="IB506" s="361" t="str">
        <f t="shared" si="759"/>
        <v>не выгружено</v>
      </c>
      <c r="IC506" s="361" t="str">
        <f t="shared" si="760"/>
        <v>A1</v>
      </c>
      <c r="ID506" s="351" t="str">
        <f t="shared" si="761"/>
        <v>выгрузить A1</v>
      </c>
      <c r="IE506" s="351" t="s">
        <v>896</v>
      </c>
      <c r="IF506" s="356">
        <v>1</v>
      </c>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row>
    <row r="507" spans="1:287" s="1" customFormat="1" ht="42.75" customHeight="1">
      <c r="A507" s="15"/>
      <c r="B507" s="31" t="s">
        <v>164</v>
      </c>
      <c r="C507" s="31" t="s">
        <v>165</v>
      </c>
      <c r="D507" s="14"/>
      <c r="E507" s="14"/>
      <c r="F507" s="14"/>
      <c r="G507" s="14"/>
      <c r="H507" s="14" t="s">
        <v>723</v>
      </c>
      <c r="I507" s="14" t="s">
        <v>724</v>
      </c>
      <c r="J507" s="14"/>
      <c r="K507" s="14"/>
      <c r="L507" s="14"/>
      <c r="M507" s="14"/>
      <c r="N507" s="14"/>
      <c r="O507" s="14"/>
      <c r="P507" s="14"/>
      <c r="Q507" s="14"/>
      <c r="R507" s="14" t="s">
        <v>214</v>
      </c>
      <c r="S507" s="14" t="s">
        <v>403</v>
      </c>
      <c r="T507" s="14" t="s">
        <v>404</v>
      </c>
      <c r="U507" s="14" t="s">
        <v>166</v>
      </c>
      <c r="V507" s="14"/>
      <c r="W507" s="31"/>
      <c r="X507" s="31"/>
      <c r="Y507" s="31"/>
      <c r="Z507" s="31"/>
      <c r="AA507" s="31"/>
      <c r="AB507" s="31"/>
      <c r="AC507" s="31"/>
      <c r="AD507" s="14"/>
      <c r="AE507" s="31">
        <v>3</v>
      </c>
      <c r="AF507" s="31">
        <v>0</v>
      </c>
      <c r="AG507" s="31" t="s">
        <v>173</v>
      </c>
      <c r="AH507" s="31" t="s">
        <v>164</v>
      </c>
      <c r="AI507" s="31" t="s">
        <v>194</v>
      </c>
      <c r="AJ507" s="14"/>
      <c r="AK507" s="14"/>
      <c r="AL507" s="14" t="s">
        <v>132</v>
      </c>
      <c r="AM507" s="14"/>
      <c r="AN507" s="300" t="s">
        <v>195</v>
      </c>
      <c r="AO507" s="14" t="str">
        <f t="shared" si="876"/>
        <v>0055-CPC-GA1-4.3.0.00.CPC-ATH4.LT-0001</v>
      </c>
      <c r="AP507" s="14" t="str">
        <f t="shared" si="877"/>
        <v>0055-CPC-GA1-4.3.0.00.CPC-ATH4-LT-0001_-_ER</v>
      </c>
      <c r="AQ507" s="21" t="s">
        <v>114</v>
      </c>
      <c r="AR507" s="21" t="s">
        <v>118</v>
      </c>
      <c r="AS507" s="21"/>
      <c r="AT507" s="21"/>
      <c r="AU507" s="21"/>
      <c r="AV507" s="21"/>
      <c r="AW507" s="21" t="s">
        <v>114</v>
      </c>
      <c r="AX507" s="21" t="s">
        <v>118</v>
      </c>
      <c r="AY507" s="14"/>
      <c r="AZ507" s="14"/>
      <c r="BA507" s="14" t="s">
        <v>600</v>
      </c>
      <c r="BB507" s="14" t="str">
        <f t="shared" si="815"/>
        <v>-</v>
      </c>
      <c r="BC507" s="14" t="s">
        <v>239</v>
      </c>
      <c r="BD507" s="14" t="str">
        <f t="shared" si="878"/>
        <v>-</v>
      </c>
      <c r="BE507" s="14"/>
      <c r="BF507" s="14"/>
      <c r="BG507" s="20"/>
      <c r="BH507" s="14"/>
      <c r="BI507" s="14"/>
      <c r="BJ507" s="336">
        <v>44088</v>
      </c>
      <c r="BK507" s="336">
        <f t="shared" ca="1" si="879"/>
        <v>44113</v>
      </c>
      <c r="BL507" s="41"/>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336">
        <f t="shared" si="880"/>
        <v>44102</v>
      </c>
      <c r="CR507" s="336" t="str">
        <f t="shared" si="881"/>
        <v>-</v>
      </c>
      <c r="CS507" s="336"/>
      <c r="CT507" s="325"/>
      <c r="CU507" s="143"/>
      <c r="CV507" s="41">
        <f t="shared" si="882"/>
        <v>44116</v>
      </c>
      <c r="CW507" s="41" t="str">
        <f t="shared" si="883"/>
        <v>-</v>
      </c>
      <c r="CX507" s="14"/>
      <c r="CY507" s="14"/>
      <c r="CZ507" s="41" t="str">
        <f t="shared" si="884"/>
        <v>-</v>
      </c>
      <c r="DA507" s="41" t="str">
        <f t="shared" si="885"/>
        <v>-</v>
      </c>
      <c r="DB507" s="14"/>
      <c r="DC507" s="14"/>
      <c r="DD507" s="143"/>
      <c r="DE507" s="41" t="str">
        <f t="shared" si="886"/>
        <v>-</v>
      </c>
      <c r="DF507" s="41" t="str">
        <f t="shared" si="887"/>
        <v>-</v>
      </c>
      <c r="DG507" s="14"/>
      <c r="DH507" s="14"/>
      <c r="DI507" s="41" t="str">
        <f t="shared" si="888"/>
        <v>-</v>
      </c>
      <c r="DJ507" s="41" t="str">
        <f t="shared" si="889"/>
        <v>-</v>
      </c>
      <c r="DK507" s="14"/>
      <c r="DL507" s="14"/>
      <c r="DM507" s="143"/>
      <c r="DN507" s="41" t="str">
        <f t="shared" si="890"/>
        <v>-</v>
      </c>
      <c r="DO507" s="41" t="str">
        <f t="shared" si="891"/>
        <v>-</v>
      </c>
      <c r="DP507" s="14"/>
      <c r="DQ507" s="14"/>
      <c r="DR507" s="41" t="str">
        <f t="shared" si="892"/>
        <v>-</v>
      </c>
      <c r="DS507" s="41" t="str">
        <f t="shared" si="893"/>
        <v>-</v>
      </c>
      <c r="DT507" s="14"/>
      <c r="DU507" s="14"/>
      <c r="DV507" s="205"/>
      <c r="DW507" s="41" t="str">
        <f t="shared" si="894"/>
        <v>-</v>
      </c>
      <c r="DX507" s="41" t="str">
        <f t="shared" si="895"/>
        <v>-</v>
      </c>
      <c r="DY507" s="14"/>
      <c r="DZ507" s="14"/>
      <c r="EA507" s="41" t="str">
        <f t="shared" si="896"/>
        <v>-</v>
      </c>
      <c r="EB507" s="41" t="str">
        <f t="shared" si="897"/>
        <v>-</v>
      </c>
      <c r="EC507" s="14"/>
      <c r="ED507" s="14"/>
      <c r="EE507" s="205"/>
      <c r="EF507" s="41" t="str">
        <f t="shared" si="898"/>
        <v>-</v>
      </c>
      <c r="EG507" s="41" t="str">
        <f t="shared" si="899"/>
        <v>-</v>
      </c>
      <c r="EH507" s="14"/>
      <c r="EI507" s="14"/>
      <c r="EJ507" s="41" t="str">
        <f t="shared" si="900"/>
        <v>-</v>
      </c>
      <c r="EK507" s="41" t="str">
        <f t="shared" si="901"/>
        <v>-</v>
      </c>
      <c r="EL507" s="14"/>
      <c r="EM507" s="14"/>
      <c r="EN507" s="205"/>
      <c r="EO507" s="41" t="str">
        <f t="shared" si="902"/>
        <v>-</v>
      </c>
      <c r="EP507" s="41" t="str">
        <f t="shared" si="903"/>
        <v>-</v>
      </c>
      <c r="EQ507" s="14"/>
      <c r="ER507" s="14"/>
      <c r="ES507" s="41" t="str">
        <f t="shared" si="904"/>
        <v>-</v>
      </c>
      <c r="ET507" s="41" t="str">
        <f t="shared" si="905"/>
        <v>-</v>
      </c>
      <c r="EU507" s="14"/>
      <c r="EV507" s="14"/>
      <c r="EW507" s="205"/>
      <c r="EX507" s="41" t="str">
        <f t="shared" si="906"/>
        <v>-</v>
      </c>
      <c r="EY507" s="41" t="str">
        <f t="shared" si="907"/>
        <v>-</v>
      </c>
      <c r="EZ507" s="14"/>
      <c r="FA507" s="14"/>
      <c r="FB507" s="41" t="str">
        <f t="shared" si="908"/>
        <v>-</v>
      </c>
      <c r="FC507" s="41" t="str">
        <f t="shared" si="909"/>
        <v>-</v>
      </c>
      <c r="FD507" s="14"/>
      <c r="FE507" s="14"/>
      <c r="FF507" s="295"/>
      <c r="FG507" s="41">
        <v>43656</v>
      </c>
      <c r="FH507" s="41">
        <f t="shared" ca="1" si="873"/>
        <v>43656</v>
      </c>
      <c r="FI507" s="14"/>
      <c r="FJ507" s="14"/>
      <c r="FK507" s="41" t="str">
        <f t="shared" si="910"/>
        <v>-</v>
      </c>
      <c r="FL507" s="41" t="str">
        <f t="shared" si="911"/>
        <v>-</v>
      </c>
      <c r="FM507" s="14"/>
      <c r="FN507" s="14"/>
      <c r="FO507" s="143"/>
      <c r="FP507" s="41">
        <v>43656</v>
      </c>
      <c r="FQ507" s="41" t="str">
        <f t="shared" si="874"/>
        <v>-</v>
      </c>
      <c r="FR507" s="14"/>
      <c r="FS507" s="14"/>
      <c r="FT507" s="41" t="str">
        <f t="shared" si="912"/>
        <v>-</v>
      </c>
      <c r="FU507" s="41" t="str">
        <f t="shared" si="913"/>
        <v>-</v>
      </c>
      <c r="FV507" s="14"/>
      <c r="FW507" s="14"/>
      <c r="FX507" s="205"/>
      <c r="FY507" s="41">
        <v>43656</v>
      </c>
      <c r="FZ507" s="41" t="str">
        <f t="shared" si="875"/>
        <v>-</v>
      </c>
      <c r="GA507" s="14"/>
      <c r="GB507" s="14"/>
      <c r="GC507" s="41" t="str">
        <f t="shared" si="914"/>
        <v>-</v>
      </c>
      <c r="GD507" s="41" t="str">
        <f t="shared" si="915"/>
        <v>-</v>
      </c>
      <c r="GE507" s="14"/>
      <c r="GF507" s="14"/>
      <c r="GG507" s="205"/>
      <c r="GH507" s="41"/>
      <c r="GI507" s="41"/>
      <c r="GJ507" s="14"/>
      <c r="GK507" s="14"/>
      <c r="GL507" s="41" t="str">
        <f t="shared" si="916"/>
        <v>-</v>
      </c>
      <c r="GM507" s="41" t="str">
        <f t="shared" si="917"/>
        <v>-</v>
      </c>
      <c r="GN507" s="14"/>
      <c r="GO507" s="14"/>
      <c r="GP507" s="228"/>
      <c r="GQ507" s="295"/>
      <c r="GR507" s="295"/>
      <c r="GS507" s="295"/>
      <c r="GT507" s="295"/>
      <c r="GU507" s="295"/>
      <c r="GV507" s="295"/>
      <c r="GW507" s="295"/>
      <c r="GX507" s="295"/>
      <c r="GY507" s="295"/>
      <c r="GZ507" s="147"/>
      <c r="HA507" s="143">
        <f t="shared" ca="1" si="918"/>
        <v>1</v>
      </c>
      <c r="HB507" s="44">
        <f t="shared" si="919"/>
        <v>0</v>
      </c>
      <c r="HC507" s="44">
        <f t="shared" ca="1" si="920"/>
        <v>2.5125628140703518E-3</v>
      </c>
      <c r="HD507" s="44"/>
      <c r="HE507" s="44"/>
      <c r="HF507" s="44">
        <f t="shared" si="820"/>
        <v>0</v>
      </c>
      <c r="HG507" s="44">
        <f t="shared" ca="1" si="921"/>
        <v>7.575757575757576E-3</v>
      </c>
      <c r="HH507" s="261"/>
      <c r="HI507" s="14" t="str">
        <f t="shared" si="821"/>
        <v>не выпущено</v>
      </c>
      <c r="HJ507" s="41" t="str">
        <f t="shared" si="822"/>
        <v>-</v>
      </c>
      <c r="HK507" s="267" t="str">
        <f t="shared" si="823"/>
        <v>-</v>
      </c>
      <c r="HL507" s="268" t="str">
        <f t="shared" si="824"/>
        <v>-</v>
      </c>
      <c r="HM507" s="320">
        <v>1</v>
      </c>
      <c r="HN507"/>
      <c r="HO507" s="351" t="str">
        <f t="shared" si="747"/>
        <v>не выгружено A1</v>
      </c>
      <c r="HP507" s="351" t="str">
        <f t="shared" si="748"/>
        <v>не выгружено 00</v>
      </c>
      <c r="HQ507" s="351" t="str">
        <f t="shared" si="749"/>
        <v>не выгружено A1</v>
      </c>
      <c r="HR507" s="351" t="str">
        <f t="shared" si="750"/>
        <v>не выгружено A1</v>
      </c>
      <c r="HS507" s="351" t="b">
        <f t="shared" si="751"/>
        <v>0</v>
      </c>
      <c r="HT507" s="351" t="str">
        <f t="shared" si="752"/>
        <v>не выгружено A1</v>
      </c>
      <c r="HU507" s="351" t="str">
        <f t="shared" si="753"/>
        <v>не выгружено A1</v>
      </c>
      <c r="HV507" s="351" t="str">
        <f t="shared" si="754"/>
        <v>не выгружено A1</v>
      </c>
      <c r="HW507" s="351" t="str">
        <f t="shared" si="755"/>
        <v>не выгружено A1</v>
      </c>
      <c r="HX507" s="351" t="str">
        <f t="shared" si="756"/>
        <v>не выгружено A1</v>
      </c>
      <c r="HY507" s="364"/>
      <c r="HZ507" s="361" t="str">
        <f t="shared" si="757"/>
        <v>не выгружено</v>
      </c>
      <c r="IA507" s="361" t="str">
        <f t="shared" si="758"/>
        <v>A1</v>
      </c>
      <c r="IB507" s="361" t="str">
        <f t="shared" si="759"/>
        <v>не выгружено</v>
      </c>
      <c r="IC507" s="361" t="str">
        <f t="shared" si="760"/>
        <v>A1</v>
      </c>
      <c r="ID507" s="351" t="str">
        <f t="shared" si="761"/>
        <v>выгрузить A1</v>
      </c>
      <c r="IE507" s="351" t="s">
        <v>896</v>
      </c>
      <c r="IF507" s="356">
        <v>1</v>
      </c>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row>
    <row r="508" spans="1:287" s="27" customFormat="1" ht="15" customHeight="1">
      <c r="A508" s="15"/>
      <c r="B508" s="32"/>
      <c r="C508" s="32"/>
      <c r="D508" s="26"/>
      <c r="E508" s="26"/>
      <c r="F508" s="26"/>
      <c r="G508" s="26"/>
      <c r="H508" s="26"/>
      <c r="I508" s="26"/>
      <c r="J508" s="26"/>
      <c r="K508" s="26"/>
      <c r="L508" s="26"/>
      <c r="M508" s="26"/>
      <c r="N508" s="26"/>
      <c r="O508" s="26"/>
      <c r="P508" s="26"/>
      <c r="Q508" s="26"/>
      <c r="R508" s="26"/>
      <c r="S508" s="26"/>
      <c r="T508" s="26"/>
      <c r="U508" s="26"/>
      <c r="V508" s="26"/>
      <c r="W508" s="32"/>
      <c r="X508" s="32"/>
      <c r="Y508" s="32"/>
      <c r="Z508" s="32"/>
      <c r="AA508" s="32"/>
      <c r="AB508" s="32"/>
      <c r="AC508" s="32"/>
      <c r="AD508" s="26"/>
      <c r="AE508" s="32"/>
      <c r="AF508" s="32"/>
      <c r="AG508" s="32"/>
      <c r="AH508" s="32"/>
      <c r="AI508" s="32"/>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341"/>
      <c r="BK508" s="341"/>
      <c r="BL508" s="163"/>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338"/>
      <c r="CR508" s="338"/>
      <c r="CS508" s="338"/>
      <c r="CT508" s="326"/>
      <c r="CU508" s="219"/>
      <c r="CV508" s="26"/>
      <c r="CW508" s="26"/>
      <c r="CX508" s="26"/>
      <c r="CY508" s="26"/>
      <c r="CZ508" s="26"/>
      <c r="DA508" s="26"/>
      <c r="DB508" s="26"/>
      <c r="DC508" s="26"/>
      <c r="DD508" s="219"/>
      <c r="DE508" s="26"/>
      <c r="DF508" s="26"/>
      <c r="DG508" s="26"/>
      <c r="DH508" s="26"/>
      <c r="DI508" s="26"/>
      <c r="DJ508" s="26"/>
      <c r="DK508" s="26"/>
      <c r="DL508" s="26"/>
      <c r="DM508" s="219"/>
      <c r="DN508" s="26"/>
      <c r="DO508" s="26"/>
      <c r="DP508" s="26"/>
      <c r="DQ508" s="26"/>
      <c r="DR508" s="26"/>
      <c r="DS508" s="26"/>
      <c r="DT508" s="26"/>
      <c r="DU508" s="26"/>
      <c r="DV508" s="229"/>
      <c r="DW508" s="26"/>
      <c r="DX508" s="26"/>
      <c r="DY508" s="26"/>
      <c r="DZ508" s="26"/>
      <c r="EA508" s="26"/>
      <c r="EB508" s="26"/>
      <c r="EC508" s="26"/>
      <c r="ED508" s="26"/>
      <c r="EE508" s="229"/>
      <c r="EF508" s="26"/>
      <c r="EG508" s="26"/>
      <c r="EH508" s="26"/>
      <c r="EI508" s="26"/>
      <c r="EJ508" s="26"/>
      <c r="EK508" s="26"/>
      <c r="EL508" s="26"/>
      <c r="EM508" s="26"/>
      <c r="EN508" s="229"/>
      <c r="EO508" s="26"/>
      <c r="EP508" s="26"/>
      <c r="EQ508" s="26"/>
      <c r="ER508" s="26"/>
      <c r="ES508" s="26"/>
      <c r="ET508" s="26"/>
      <c r="EU508" s="26"/>
      <c r="EV508" s="26"/>
      <c r="EW508" s="229"/>
      <c r="EX508" s="26"/>
      <c r="EY508" s="26"/>
      <c r="EZ508" s="26"/>
      <c r="FA508" s="26"/>
      <c r="FB508" s="26"/>
      <c r="FC508" s="26"/>
      <c r="FD508" s="26"/>
      <c r="FE508" s="26"/>
      <c r="FF508" s="229"/>
      <c r="FG508" s="26"/>
      <c r="FH508" s="26"/>
      <c r="FI508" s="26"/>
      <c r="FJ508" s="26"/>
      <c r="FK508" s="26"/>
      <c r="FL508" s="26"/>
      <c r="FM508" s="26"/>
      <c r="FN508" s="26"/>
      <c r="FO508" s="219"/>
      <c r="FP508" s="26"/>
      <c r="FQ508" s="26"/>
      <c r="FR508" s="26"/>
      <c r="FS508" s="26"/>
      <c r="FT508" s="26"/>
      <c r="FU508" s="26"/>
      <c r="FV508" s="26"/>
      <c r="FW508" s="26"/>
      <c r="FX508" s="229"/>
      <c r="FY508" s="26"/>
      <c r="FZ508" s="26"/>
      <c r="GA508" s="26"/>
      <c r="GB508" s="26"/>
      <c r="GC508" s="26"/>
      <c r="GD508" s="26"/>
      <c r="GE508" s="26"/>
      <c r="GF508" s="26"/>
      <c r="GG508" s="229"/>
      <c r="GH508" s="26"/>
      <c r="GI508" s="26"/>
      <c r="GJ508" s="26"/>
      <c r="GK508" s="26"/>
      <c r="GL508" s="26"/>
      <c r="GM508" s="26"/>
      <c r="GN508" s="26"/>
      <c r="GO508" s="26"/>
      <c r="GP508" s="229"/>
      <c r="GQ508" s="229"/>
      <c r="GR508" s="229"/>
      <c r="GS508" s="229"/>
      <c r="GT508" s="229"/>
      <c r="GU508" s="229"/>
      <c r="GV508" s="229"/>
      <c r="GW508" s="229"/>
      <c r="GX508" s="229"/>
      <c r="GY508" s="229"/>
      <c r="GZ508" s="229"/>
      <c r="HA508" s="143">
        <f t="shared" si="918"/>
        <v>0</v>
      </c>
      <c r="HB508" s="44">
        <f t="shared" si="919"/>
        <v>0</v>
      </c>
      <c r="HC508" s="44">
        <f t="shared" si="920"/>
        <v>0</v>
      </c>
      <c r="HD508" s="44"/>
      <c r="HE508" s="26"/>
      <c r="HF508" s="44">
        <f t="shared" si="820"/>
        <v>0</v>
      </c>
      <c r="HG508" s="44">
        <f t="shared" si="921"/>
        <v>0</v>
      </c>
      <c r="HH508" s="262"/>
      <c r="HI508" s="14" t="str">
        <f t="shared" si="821"/>
        <v>не выпущено</v>
      </c>
      <c r="HJ508" s="41" t="str">
        <f t="shared" si="822"/>
        <v>-</v>
      </c>
      <c r="HK508" s="267" t="str">
        <f t="shared" si="823"/>
        <v>-</v>
      </c>
      <c r="HL508" s="268" t="str">
        <f t="shared" si="824"/>
        <v>-</v>
      </c>
      <c r="HM508" s="320">
        <v>1</v>
      </c>
      <c r="HN508"/>
      <c r="HO508" s="351" t="str">
        <f t="shared" si="747"/>
        <v>---/---</v>
      </c>
      <c r="HP508" s="351" t="str">
        <f t="shared" si="748"/>
        <v>---/---</v>
      </c>
      <c r="HQ508" s="351" t="str">
        <f t="shared" si="749"/>
        <v>---/---</v>
      </c>
      <c r="HR508" s="351" t="str">
        <f t="shared" si="750"/>
        <v>---/---</v>
      </c>
      <c r="HS508" s="351" t="b">
        <f t="shared" si="751"/>
        <v>0</v>
      </c>
      <c r="HT508" s="351" t="str">
        <f t="shared" si="752"/>
        <v>---/---</v>
      </c>
      <c r="HU508" s="351" t="str">
        <f t="shared" si="753"/>
        <v>---/---</v>
      </c>
      <c r="HV508" s="351" t="str">
        <f t="shared" si="754"/>
        <v>---/---</v>
      </c>
      <c r="HW508" s="351" t="str">
        <f t="shared" si="755"/>
        <v>---/---</v>
      </c>
      <c r="HX508" s="351" t="str">
        <f t="shared" si="756"/>
        <v>---/---</v>
      </c>
      <c r="HY508" s="364"/>
      <c r="HZ508" s="361" t="str">
        <f t="shared" si="757"/>
        <v>---/---</v>
      </c>
      <c r="IA508" s="361" t="str">
        <f t="shared" si="758"/>
        <v>---/---</v>
      </c>
      <c r="IB508" s="361" t="str">
        <f t="shared" si="759"/>
        <v>---/---</v>
      </c>
      <c r="IC508" s="361" t="str">
        <f t="shared" si="760"/>
        <v>---/---</v>
      </c>
      <c r="ID508" s="351" t="str">
        <f t="shared" si="761"/>
        <v>---/---</v>
      </c>
      <c r="IE508" s="351" t="s">
        <v>897</v>
      </c>
      <c r="IF508" s="356"/>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row>
    <row r="509" spans="1:287" s="1" customFormat="1" ht="36.6" customHeight="1">
      <c r="A509" s="15"/>
      <c r="B509" s="32"/>
      <c r="C509" s="32"/>
      <c r="D509" s="26"/>
      <c r="E509" s="26"/>
      <c r="F509" s="26"/>
      <c r="G509" s="26"/>
      <c r="H509" s="26"/>
      <c r="I509" s="26"/>
      <c r="J509" s="26"/>
      <c r="K509" s="26"/>
      <c r="L509" s="26"/>
      <c r="M509" s="26"/>
      <c r="N509" s="26"/>
      <c r="O509" s="26"/>
      <c r="P509" s="26"/>
      <c r="Q509" s="26"/>
      <c r="R509" s="26"/>
      <c r="S509" s="26"/>
      <c r="T509" s="26"/>
      <c r="U509" s="26"/>
      <c r="V509" s="26"/>
      <c r="W509" s="32"/>
      <c r="X509" s="32"/>
      <c r="Y509" s="32"/>
      <c r="Z509" s="32"/>
      <c r="AA509" s="32"/>
      <c r="AB509" s="32"/>
      <c r="AC509" s="32"/>
      <c r="AD509" s="26"/>
      <c r="AE509" s="32"/>
      <c r="AF509" s="32"/>
      <c r="AG509" s="32"/>
      <c r="AH509" s="32"/>
      <c r="AI509" s="32"/>
      <c r="AJ509" s="26"/>
      <c r="AK509" s="26"/>
      <c r="AL509" s="26"/>
      <c r="AM509" s="26"/>
      <c r="AN509" s="26"/>
      <c r="AO509" s="26"/>
      <c r="AP509" s="26"/>
      <c r="AQ509" s="162" t="s">
        <v>93</v>
      </c>
      <c r="AR509" s="162" t="s">
        <v>94</v>
      </c>
      <c r="AS509" s="162"/>
      <c r="AT509" s="162"/>
      <c r="AU509" s="162"/>
      <c r="AV509" s="162"/>
      <c r="AW509" s="162" t="s">
        <v>93</v>
      </c>
      <c r="AX509" s="162" t="s">
        <v>94</v>
      </c>
      <c r="AY509" s="26"/>
      <c r="AZ509" s="26"/>
      <c r="BA509" s="26"/>
      <c r="BB509" s="26"/>
      <c r="BC509" s="26"/>
      <c r="BD509" s="26"/>
      <c r="BE509" s="26"/>
      <c r="BF509" s="26"/>
      <c r="BG509" s="26"/>
      <c r="BH509" s="26"/>
      <c r="BI509" s="26"/>
      <c r="BJ509" s="341"/>
      <c r="BK509" s="341"/>
      <c r="BL509" s="163"/>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338"/>
      <c r="CR509" s="338"/>
      <c r="CS509" s="338"/>
      <c r="CT509" s="326"/>
      <c r="CU509" s="219"/>
      <c r="CV509" s="26"/>
      <c r="CW509" s="26"/>
      <c r="CX509" s="26"/>
      <c r="CY509" s="26"/>
      <c r="CZ509" s="26"/>
      <c r="DA509" s="26"/>
      <c r="DB509" s="26"/>
      <c r="DC509" s="26"/>
      <c r="DD509" s="219"/>
      <c r="DE509" s="26"/>
      <c r="DF509" s="26"/>
      <c r="DG509" s="26"/>
      <c r="DH509" s="26"/>
      <c r="DI509" s="26"/>
      <c r="DJ509" s="26"/>
      <c r="DK509" s="26"/>
      <c r="DL509" s="26"/>
      <c r="DM509" s="219"/>
      <c r="DN509" s="26"/>
      <c r="DO509" s="26"/>
      <c r="DP509" s="26"/>
      <c r="DQ509" s="26"/>
      <c r="DR509" s="26"/>
      <c r="DS509" s="26"/>
      <c r="DT509" s="26"/>
      <c r="DU509" s="26"/>
      <c r="DV509" s="229"/>
      <c r="DW509" s="26"/>
      <c r="DX509" s="26"/>
      <c r="DY509" s="26"/>
      <c r="DZ509" s="26"/>
      <c r="EA509" s="26"/>
      <c r="EB509" s="26"/>
      <c r="EC509" s="26"/>
      <c r="ED509" s="26"/>
      <c r="EE509" s="229"/>
      <c r="EF509" s="26"/>
      <c r="EG509" s="26"/>
      <c r="EH509" s="26"/>
      <c r="EI509" s="26"/>
      <c r="EJ509" s="26"/>
      <c r="EK509" s="26"/>
      <c r="EL509" s="26"/>
      <c r="EM509" s="26"/>
      <c r="EN509" s="229"/>
      <c r="EO509" s="26"/>
      <c r="EP509" s="26"/>
      <c r="EQ509" s="26"/>
      <c r="ER509" s="26"/>
      <c r="ES509" s="26"/>
      <c r="ET509" s="26"/>
      <c r="EU509" s="26"/>
      <c r="EV509" s="26"/>
      <c r="EW509" s="229"/>
      <c r="EX509" s="26"/>
      <c r="EY509" s="26"/>
      <c r="EZ509" s="26"/>
      <c r="FA509" s="26"/>
      <c r="FB509" s="26"/>
      <c r="FC509" s="26"/>
      <c r="FD509" s="26"/>
      <c r="FE509" s="26"/>
      <c r="FF509" s="229"/>
      <c r="FG509" s="163" t="s">
        <v>385</v>
      </c>
      <c r="FH509" s="163" t="str">
        <f t="shared" ref="FH509:FH515" si="922">IF(BK509&gt;0,IF(DH509&gt;0,WORKDAY(DG509,20),IF(CY509&gt;0,WORKDAY(CX509,30),IF(CT509&gt;0,WORKDAY(CS509,40),FG509))),"-")</f>
        <v>-</v>
      </c>
      <c r="FI509" s="26"/>
      <c r="FJ509" s="26"/>
      <c r="FK509" s="26"/>
      <c r="FL509" s="26"/>
      <c r="FM509" s="26"/>
      <c r="FN509" s="26"/>
      <c r="FO509" s="219"/>
      <c r="FP509" s="163" t="s">
        <v>385</v>
      </c>
      <c r="FQ509" s="163" t="str">
        <f t="shared" ref="FQ509:FQ515" si="923">IF(BT509&gt;0,IF(DQ509&gt;0,WORKDAY(DP509,20),IF(DH509&gt;0,WORKDAY(DG509,30),IF(DC509&gt;0,WORKDAY(DB509,40),FP509))),"-")</f>
        <v>-</v>
      </c>
      <c r="FR509" s="26"/>
      <c r="FS509" s="26"/>
      <c r="FT509" s="26"/>
      <c r="FU509" s="26"/>
      <c r="FV509" s="26"/>
      <c r="FW509" s="26"/>
      <c r="FX509" s="229"/>
      <c r="FY509" s="163" t="s">
        <v>385</v>
      </c>
      <c r="FZ509" s="163" t="str">
        <f t="shared" ref="FZ509:FZ515" si="924">IF(CC509&gt;0,IF(DZ509&gt;0,WORKDAY(DY509,20),IF(DQ509&gt;0,WORKDAY(DP509,30),IF(DL509&gt;0,WORKDAY(DK509,40),FY509))),"-")</f>
        <v>-</v>
      </c>
      <c r="GA509" s="26"/>
      <c r="GB509" s="26"/>
      <c r="GC509" s="26"/>
      <c r="GD509" s="26"/>
      <c r="GE509" s="26"/>
      <c r="GF509" s="26"/>
      <c r="GG509" s="229"/>
      <c r="GH509" s="163"/>
      <c r="GI509" s="163"/>
      <c r="GJ509" s="26"/>
      <c r="GK509" s="26"/>
      <c r="GL509" s="26"/>
      <c r="GM509" s="26"/>
      <c r="GN509" s="26"/>
      <c r="GO509" s="26"/>
      <c r="GP509" s="229"/>
      <c r="GQ509" s="229"/>
      <c r="GR509" s="229"/>
      <c r="GS509" s="229"/>
      <c r="GT509" s="229"/>
      <c r="GU509" s="229"/>
      <c r="GV509" s="229"/>
      <c r="GW509" s="229"/>
      <c r="GX509" s="229"/>
      <c r="GY509" s="229"/>
      <c r="GZ509" s="229"/>
      <c r="HA509" s="143">
        <f t="shared" si="918"/>
        <v>0</v>
      </c>
      <c r="HB509" s="44">
        <f t="shared" si="919"/>
        <v>0</v>
      </c>
      <c r="HC509" s="164">
        <f t="shared" si="920"/>
        <v>0</v>
      </c>
      <c r="HD509" s="164"/>
      <c r="HE509" s="164"/>
      <c r="HF509" s="44">
        <f t="shared" si="820"/>
        <v>0</v>
      </c>
      <c r="HG509" s="44">
        <f t="shared" si="921"/>
        <v>0</v>
      </c>
      <c r="HH509" s="262"/>
      <c r="HI509" s="14" t="str">
        <f t="shared" si="821"/>
        <v>не выпущено</v>
      </c>
      <c r="HJ509" s="41" t="str">
        <f t="shared" si="822"/>
        <v>-</v>
      </c>
      <c r="HK509" s="267" t="str">
        <f t="shared" si="823"/>
        <v>-</v>
      </c>
      <c r="HL509" s="268" t="str">
        <f t="shared" si="824"/>
        <v>-</v>
      </c>
      <c r="HM509" s="320">
        <v>1</v>
      </c>
      <c r="HN509"/>
      <c r="HO509" s="351" t="str">
        <f t="shared" si="747"/>
        <v>---/---</v>
      </c>
      <c r="HP509" s="351" t="str">
        <f t="shared" si="748"/>
        <v>---/---</v>
      </c>
      <c r="HQ509" s="351" t="str">
        <f t="shared" si="749"/>
        <v>---/---</v>
      </c>
      <c r="HR509" s="351" t="str">
        <f t="shared" si="750"/>
        <v>---/---</v>
      </c>
      <c r="HS509" s="351" t="b">
        <f t="shared" si="751"/>
        <v>0</v>
      </c>
      <c r="HT509" s="351" t="str">
        <f t="shared" si="752"/>
        <v>---/---</v>
      </c>
      <c r="HU509" s="351" t="str">
        <f t="shared" si="753"/>
        <v>---/---</v>
      </c>
      <c r="HV509" s="351" t="str">
        <f t="shared" si="754"/>
        <v>---/---</v>
      </c>
      <c r="HW509" s="351" t="str">
        <f t="shared" si="755"/>
        <v>---/---</v>
      </c>
      <c r="HX509" s="351" t="str">
        <f t="shared" si="756"/>
        <v>---/---</v>
      </c>
      <c r="HY509" s="364"/>
      <c r="HZ509" s="361" t="str">
        <f t="shared" si="757"/>
        <v>---/---</v>
      </c>
      <c r="IA509" s="361" t="str">
        <f t="shared" si="758"/>
        <v>---/---</v>
      </c>
      <c r="IB509" s="361" t="str">
        <f t="shared" si="759"/>
        <v>---/---</v>
      </c>
      <c r="IC509" s="361" t="str">
        <f t="shared" si="760"/>
        <v>---/---</v>
      </c>
      <c r="ID509" s="351" t="str">
        <f t="shared" si="761"/>
        <v>---/---</v>
      </c>
      <c r="IE509" s="351" t="s">
        <v>897</v>
      </c>
      <c r="IF509" s="356"/>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row>
    <row r="510" spans="1:287" s="1" customFormat="1" ht="28.5" customHeight="1">
      <c r="A510" s="15"/>
      <c r="B510" s="31" t="s">
        <v>164</v>
      </c>
      <c r="C510" s="31" t="s">
        <v>165</v>
      </c>
      <c r="D510" s="14"/>
      <c r="E510" s="14"/>
      <c r="F510" s="14"/>
      <c r="G510" s="14"/>
      <c r="H510" s="14" t="s">
        <v>723</v>
      </c>
      <c r="I510" s="14" t="s">
        <v>724</v>
      </c>
      <c r="J510" s="14"/>
      <c r="K510" s="14"/>
      <c r="L510" s="14"/>
      <c r="M510" s="14"/>
      <c r="N510" s="14"/>
      <c r="O510" s="14"/>
      <c r="P510" s="14"/>
      <c r="Q510" s="14"/>
      <c r="R510" s="14" t="s">
        <v>212</v>
      </c>
      <c r="S510" s="14" t="s">
        <v>397</v>
      </c>
      <c r="T510" s="14" t="s">
        <v>398</v>
      </c>
      <c r="U510" s="14" t="s">
        <v>166</v>
      </c>
      <c r="V510" s="14"/>
      <c r="W510" s="31"/>
      <c r="X510" s="31"/>
      <c r="Y510" s="31"/>
      <c r="Z510" s="31"/>
      <c r="AA510" s="31"/>
      <c r="AB510" s="31"/>
      <c r="AC510" s="31"/>
      <c r="AD510" s="14"/>
      <c r="AE510" s="31">
        <v>3</v>
      </c>
      <c r="AF510" s="31">
        <v>0</v>
      </c>
      <c r="AG510" s="31" t="s">
        <v>173</v>
      </c>
      <c r="AH510" s="31" t="s">
        <v>164</v>
      </c>
      <c r="AI510" s="31" t="s">
        <v>194</v>
      </c>
      <c r="AJ510" s="14"/>
      <c r="AK510" s="14"/>
      <c r="AL510" s="14" t="s">
        <v>127</v>
      </c>
      <c r="AM510" s="14"/>
      <c r="AN510" s="300" t="s">
        <v>192</v>
      </c>
      <c r="AO510" s="14" t="str">
        <f t="shared" ref="AO510:AO515" si="925">CONCATENATE("0055-",B510,"-",C510,"-","4",".",AE510,".",AF510,".",AG510,".",AH510,"-",AL510,".",AN510,"-",AI510)</f>
        <v>0055-CPC-GA1-4.3.0.00.CPC-ATH1.LB-0001</v>
      </c>
      <c r="AP510" s="14" t="str">
        <f t="shared" ref="AP510:AP515" si="926">CONCATENATE("0055-",B510,"-",C510,"-","4",".",AE510,".",AF510,".",AG510,".",AH510,"-",AL510,"-",AN510,"-",AI510,"_",BD510,"_",U510)</f>
        <v>0055-CPC-GA1-4.3.0.00.CPC-ATH1-LB-0001_A1_ER</v>
      </c>
      <c r="AQ510" s="21" t="s">
        <v>145</v>
      </c>
      <c r="AR510" s="21" t="s">
        <v>369</v>
      </c>
      <c r="AS510" s="21"/>
      <c r="AT510" s="21"/>
      <c r="AU510" s="21"/>
      <c r="AV510" s="21"/>
      <c r="AW510" s="21" t="s">
        <v>145</v>
      </c>
      <c r="AX510" s="21" t="s">
        <v>369</v>
      </c>
      <c r="AY510" s="14"/>
      <c r="AZ510" s="14"/>
      <c r="BA510" s="14" t="s">
        <v>600</v>
      </c>
      <c r="BB510" s="14" t="str">
        <f t="shared" si="815"/>
        <v>A1</v>
      </c>
      <c r="BC510" s="14" t="str">
        <f t="shared" ref="BC510:BC515" si="927">IF(OR(BB510="A1",BB510="B1",BB510="C1",BB510="D1",BB510="E1",BB510="F1",BB510="G1",BB510="H1"),"IFR",IF(OR(BB510="00",BB510="01",BB510="02",BB510="03",BB510="04",BB510="05"),"IFU","-"))</f>
        <v>IFR</v>
      </c>
      <c r="BD510" s="14" t="str">
        <f t="shared" ref="BD510:BD515" si="928">BB510</f>
        <v>A1</v>
      </c>
      <c r="BE510" s="14"/>
      <c r="BF510" s="14"/>
      <c r="BG510" s="20"/>
      <c r="BH510" s="14"/>
      <c r="BI510" s="14"/>
      <c r="BJ510" s="336">
        <v>44088</v>
      </c>
      <c r="BK510" s="336">
        <f t="shared" ref="BK510:BK515" ca="1" si="929">IF(BM510&gt;0,BL510,IF(BJ510&lt;TODAY(),TODAY()+10,BJ510))</f>
        <v>44071</v>
      </c>
      <c r="BL510" s="41">
        <v>44071</v>
      </c>
      <c r="BM510" s="14" t="s">
        <v>917</v>
      </c>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336">
        <f t="shared" ref="CQ510:CQ515" si="930">WORKDAY(BJ510,10)</f>
        <v>44102</v>
      </c>
      <c r="CR510" s="336">
        <f t="shared" ref="CR510:CR515" ca="1" si="931">IF(BM510&gt;0,WORKDAY(BK510,20),"-")</f>
        <v>44099</v>
      </c>
      <c r="CS510" s="336"/>
      <c r="CT510" s="325"/>
      <c r="CU510" s="143"/>
      <c r="CV510" s="41">
        <f t="shared" ref="CV510:CV515" si="932">WORKDAY(CQ510,10)</f>
        <v>44116</v>
      </c>
      <c r="CW510" s="41" t="str">
        <f t="shared" ref="CW510:CW515" si="933">IF(CT510&gt;0,WORKDAY(CR510,10),"-")</f>
        <v>-</v>
      </c>
      <c r="CX510" s="14"/>
      <c r="CY510" s="14"/>
      <c r="CZ510" s="41" t="str">
        <f t="shared" ref="CZ510:CZ515" si="934">IF(CY510&gt;0,WORKDAY(CV510,10),"-")</f>
        <v>-</v>
      </c>
      <c r="DA510" s="41" t="str">
        <f t="shared" ref="DA510:DA515" si="935">IF(CY510&gt;0,WORKDAY(CW510,10),"-")</f>
        <v>-</v>
      </c>
      <c r="DB510" s="14"/>
      <c r="DC510" s="14"/>
      <c r="DD510" s="143"/>
      <c r="DE510" s="41" t="str">
        <f t="shared" ref="DE510:DE515" si="936">IF(DC510&gt;0,WORKDAY(CZ510,10),"-")</f>
        <v>-</v>
      </c>
      <c r="DF510" s="41" t="str">
        <f t="shared" ref="DF510:DF515" si="937">IF(DC510&gt;0,WORKDAY(DA510,10),"-")</f>
        <v>-</v>
      </c>
      <c r="DG510" s="14"/>
      <c r="DH510" s="14"/>
      <c r="DI510" s="41" t="str">
        <f t="shared" ref="DI510:DI515" si="938">IF(DH510&gt;0,WORKDAY(DE510,10),"-")</f>
        <v>-</v>
      </c>
      <c r="DJ510" s="41" t="str">
        <f t="shared" ref="DJ510:DJ515" si="939">IF(DH510&gt;0,WORKDAY(DF510,10),"-")</f>
        <v>-</v>
      </c>
      <c r="DK510" s="14"/>
      <c r="DL510" s="14"/>
      <c r="DM510" s="143"/>
      <c r="DN510" s="41" t="str">
        <f t="shared" ref="DN510:DN515" si="940">IF(DL510&gt;0,WORKDAY(DI510,10),"-")</f>
        <v>-</v>
      </c>
      <c r="DO510" s="41" t="str">
        <f t="shared" ref="DO510:DO515" si="941">IF(DL510&gt;0,WORKDAY(DJ510,10),"-")</f>
        <v>-</v>
      </c>
      <c r="DP510" s="14"/>
      <c r="DQ510" s="14"/>
      <c r="DR510" s="41" t="str">
        <f t="shared" ref="DR510:DR515" si="942">IF(DQ510&gt;0,WORKDAY(DN510,10),"-")</f>
        <v>-</v>
      </c>
      <c r="DS510" s="41" t="str">
        <f t="shared" ref="DS510:DS515" si="943">IF(DQ510&gt;0,WORKDAY(DO510,10),"-")</f>
        <v>-</v>
      </c>
      <c r="DT510" s="14"/>
      <c r="DU510" s="14"/>
      <c r="DV510" s="205"/>
      <c r="DW510" s="41" t="str">
        <f t="shared" ref="DW510:DW515" si="944">IF(DU510&gt;0,WORKDAY(DR510,10),"-")</f>
        <v>-</v>
      </c>
      <c r="DX510" s="41" t="str">
        <f t="shared" ref="DX510:DX515" si="945">IF(DU510&gt;0,WORKDAY(DS510,10),"-")</f>
        <v>-</v>
      </c>
      <c r="DY510" s="14"/>
      <c r="DZ510" s="14"/>
      <c r="EA510" s="41" t="str">
        <f t="shared" ref="EA510:EA515" si="946">IF(DZ510&gt;0,WORKDAY(DW510,10),"-")</f>
        <v>-</v>
      </c>
      <c r="EB510" s="41" t="str">
        <f t="shared" ref="EB510:EB515" si="947">IF(DZ510&gt;0,WORKDAY(DX510,10),"-")</f>
        <v>-</v>
      </c>
      <c r="EC510" s="14"/>
      <c r="ED510" s="14"/>
      <c r="EE510" s="205"/>
      <c r="EF510" s="41" t="str">
        <f t="shared" ref="EF510:EF515" si="948">IF(ED510&gt;0,WORKDAY(EA510,10),"-")</f>
        <v>-</v>
      </c>
      <c r="EG510" s="41" t="str">
        <f t="shared" ref="EG510:EG515" si="949">IF(ED510&gt;0,WORKDAY(EB510,10),"-")</f>
        <v>-</v>
      </c>
      <c r="EH510" s="14"/>
      <c r="EI510" s="14"/>
      <c r="EJ510" s="41" t="str">
        <f t="shared" ref="EJ510:EJ515" si="950">IF(EI510&gt;0,WORKDAY(EF510,10),"-")</f>
        <v>-</v>
      </c>
      <c r="EK510" s="41" t="str">
        <f t="shared" ref="EK510:EK515" si="951">IF(EI510&gt;0,WORKDAY(EG510,10),"-")</f>
        <v>-</v>
      </c>
      <c r="EL510" s="14"/>
      <c r="EM510" s="14"/>
      <c r="EN510" s="205"/>
      <c r="EO510" s="41" t="str">
        <f t="shared" ref="EO510:EO515" si="952">IF(EM510&gt;0,WORKDAY(EJ510,10),"-")</f>
        <v>-</v>
      </c>
      <c r="EP510" s="41" t="str">
        <f t="shared" ref="EP510:EP515" si="953">IF(EM510&gt;0,WORKDAY(EK510,10),"-")</f>
        <v>-</v>
      </c>
      <c r="EQ510" s="14"/>
      <c r="ER510" s="14"/>
      <c r="ES510" s="41" t="str">
        <f t="shared" ref="ES510:ES515" si="954">IF(ER510&gt;0,WORKDAY(EO510,10),"-")</f>
        <v>-</v>
      </c>
      <c r="ET510" s="41" t="str">
        <f t="shared" ref="ET510:ET515" si="955">IF(ER510&gt;0,WORKDAY(EP510,10),"-")</f>
        <v>-</v>
      </c>
      <c r="EU510" s="14"/>
      <c r="EV510" s="14"/>
      <c r="EW510" s="205"/>
      <c r="EX510" s="41" t="str">
        <f t="shared" ref="EX510:EX515" si="956">IF(EV510&gt;0,WORKDAY(ES510,10),"-")</f>
        <v>-</v>
      </c>
      <c r="EY510" s="41" t="str">
        <f t="shared" ref="EY510:EY515" si="957">IF(EV510&gt;0,WORKDAY(ET510,10),"-")</f>
        <v>-</v>
      </c>
      <c r="EZ510" s="14"/>
      <c r="FA510" s="14"/>
      <c r="FB510" s="41" t="str">
        <f t="shared" ref="FB510:FB515" si="958">IF(FA510&gt;0,WORKDAY(EX510,10),"-")</f>
        <v>-</v>
      </c>
      <c r="FC510" s="41" t="str">
        <f t="shared" ref="FC510:FC515" si="959">IF(FA510&gt;0,WORKDAY(EY510,10),"-")</f>
        <v>-</v>
      </c>
      <c r="FD510" s="14"/>
      <c r="FE510" s="14"/>
      <c r="FF510" s="295"/>
      <c r="FG510" s="41">
        <v>43656</v>
      </c>
      <c r="FH510" s="41">
        <f t="shared" ca="1" si="922"/>
        <v>43656</v>
      </c>
      <c r="FI510" s="14"/>
      <c r="FJ510" s="14"/>
      <c r="FK510" s="41" t="str">
        <f t="shared" ref="FK510:FK515" si="960">IF(FJ510&gt;0,WORKDAY(FG510,10),"-")</f>
        <v>-</v>
      </c>
      <c r="FL510" s="41" t="str">
        <f t="shared" ref="FL510:FL515" si="961">IF(FJ510&gt;0,WORKDAY(FH510,10),"-")</f>
        <v>-</v>
      </c>
      <c r="FM510" s="14"/>
      <c r="FN510" s="14"/>
      <c r="FO510" s="143"/>
      <c r="FP510" s="41">
        <v>43656</v>
      </c>
      <c r="FQ510" s="41" t="str">
        <f t="shared" si="923"/>
        <v>-</v>
      </c>
      <c r="FR510" s="14"/>
      <c r="FS510" s="14"/>
      <c r="FT510" s="41" t="str">
        <f t="shared" ref="FT510:FT515" si="962">IF(FS510&gt;0,WORKDAY(FP510,10),"-")</f>
        <v>-</v>
      </c>
      <c r="FU510" s="41" t="str">
        <f t="shared" ref="FU510:FU515" si="963">IF(FS510&gt;0,WORKDAY(FQ510,10),"-")</f>
        <v>-</v>
      </c>
      <c r="FV510" s="14"/>
      <c r="FW510" s="14"/>
      <c r="FX510" s="205"/>
      <c r="FY510" s="41">
        <v>43656</v>
      </c>
      <c r="FZ510" s="41" t="str">
        <f t="shared" si="924"/>
        <v>-</v>
      </c>
      <c r="GA510" s="14"/>
      <c r="GB510" s="14"/>
      <c r="GC510" s="41" t="str">
        <f t="shared" ref="GC510:GC515" si="964">IF(GB510&gt;0,WORKDAY(FY510,10),"-")</f>
        <v>-</v>
      </c>
      <c r="GD510" s="41" t="str">
        <f t="shared" ref="GD510:GD515" si="965">IF(GB510&gt;0,WORKDAY(FZ510,10),"-")</f>
        <v>-</v>
      </c>
      <c r="GE510" s="14"/>
      <c r="GF510" s="14"/>
      <c r="GG510" s="205"/>
      <c r="GH510" s="41"/>
      <c r="GI510" s="41"/>
      <c r="GJ510" s="14"/>
      <c r="GK510" s="14"/>
      <c r="GL510" s="41" t="str">
        <f t="shared" ref="GL510:GL515" si="966">IF(GK510&gt;0,WORKDAY(GH510,10),"-")</f>
        <v>-</v>
      </c>
      <c r="GM510" s="41" t="str">
        <f t="shared" ref="GM510:GM515" si="967">IF(GK510&gt;0,WORKDAY(GI510,10),"-")</f>
        <v>-</v>
      </c>
      <c r="GN510" s="14"/>
      <c r="GO510" s="14"/>
      <c r="GP510" s="228"/>
      <c r="GQ510" s="295"/>
      <c r="GR510" s="295"/>
      <c r="GS510" s="295"/>
      <c r="GT510" s="295"/>
      <c r="GU510" s="295"/>
      <c r="GV510" s="295"/>
      <c r="GW510" s="295"/>
      <c r="GX510" s="295"/>
      <c r="GY510" s="295"/>
      <c r="GZ510" s="147"/>
      <c r="HA510" s="143">
        <f t="shared" ca="1" si="918"/>
        <v>1</v>
      </c>
      <c r="HB510" s="44">
        <f t="shared" ca="1" si="919"/>
        <v>1.1306532663316582E-3</v>
      </c>
      <c r="HC510" s="44">
        <f t="shared" ca="1" si="920"/>
        <v>2.5125628140703518E-3</v>
      </c>
      <c r="HD510" s="44"/>
      <c r="HE510" s="44"/>
      <c r="HF510" s="44">
        <f t="shared" ca="1" si="820"/>
        <v>3.4090909090909094E-3</v>
      </c>
      <c r="HG510" s="44">
        <f t="shared" ca="1" si="921"/>
        <v>7.575757575757576E-3</v>
      </c>
      <c r="HH510" s="261"/>
      <c r="HI510" s="14" t="str">
        <f t="shared" si="821"/>
        <v>CPECC</v>
      </c>
      <c r="HJ510" s="41">
        <f t="shared" si="822"/>
        <v>44071</v>
      </c>
      <c r="HK510" s="267" t="str">
        <f t="shared" si="823"/>
        <v>A1</v>
      </c>
      <c r="HL510" s="268" t="str">
        <f t="shared" si="824"/>
        <v>0055-P2-GA1-CPC-TRM-00559</v>
      </c>
      <c r="HM510" s="320">
        <v>1</v>
      </c>
      <c r="HN510"/>
      <c r="HO510" s="351" t="str">
        <f t="shared" si="747"/>
        <v>ожидание A1</v>
      </c>
      <c r="HP510" s="351" t="str">
        <f t="shared" si="748"/>
        <v>не выгружено 00</v>
      </c>
      <c r="HQ510" s="351" t="str">
        <f t="shared" si="749"/>
        <v>выгружено A1</v>
      </c>
      <c r="HR510" s="351" t="str">
        <f t="shared" si="750"/>
        <v>ожидание A1</v>
      </c>
      <c r="HS510" s="351" t="b">
        <f t="shared" si="751"/>
        <v>0</v>
      </c>
      <c r="HT510" s="351" t="str">
        <f t="shared" si="752"/>
        <v>ожидание замечаний</v>
      </c>
      <c r="HU510" s="351" t="str">
        <f t="shared" si="753"/>
        <v>0055-P2-GA1-CPC-TRM-00559</v>
      </c>
      <c r="HV510" s="351">
        <f t="shared" si="754"/>
        <v>44071</v>
      </c>
      <c r="HW510" s="351" t="str">
        <f t="shared" si="755"/>
        <v>ожидание A1</v>
      </c>
      <c r="HX510" s="351" t="str">
        <f t="shared" si="756"/>
        <v>ожидание A1</v>
      </c>
      <c r="HY510" s="364"/>
      <c r="HZ510" s="361" t="str">
        <f t="shared" si="757"/>
        <v>выгружено</v>
      </c>
      <c r="IA510" s="361" t="str">
        <f t="shared" si="758"/>
        <v>A1</v>
      </c>
      <c r="IB510" s="361" t="str">
        <f t="shared" si="759"/>
        <v>ожидание замечаний к ревизии</v>
      </c>
      <c r="IC510" s="361" t="str">
        <f t="shared" si="760"/>
        <v>A1</v>
      </c>
      <c r="ID510" s="351" t="str">
        <f t="shared" si="761"/>
        <v>1</v>
      </c>
      <c r="IE510" s="351" t="s">
        <v>896</v>
      </c>
      <c r="IF510" s="356">
        <v>1</v>
      </c>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row>
    <row r="511" spans="1:287" s="1" customFormat="1" ht="42.75" customHeight="1">
      <c r="A511" s="15"/>
      <c r="B511" s="31" t="s">
        <v>164</v>
      </c>
      <c r="C511" s="31" t="s">
        <v>165</v>
      </c>
      <c r="D511" s="14"/>
      <c r="E511" s="14"/>
      <c r="F511" s="14"/>
      <c r="G511" s="14"/>
      <c r="H511" s="14" t="s">
        <v>723</v>
      </c>
      <c r="I511" s="14" t="s">
        <v>724</v>
      </c>
      <c r="J511" s="14"/>
      <c r="K511" s="14"/>
      <c r="L511" s="14"/>
      <c r="M511" s="14"/>
      <c r="N511" s="14"/>
      <c r="O511" s="14"/>
      <c r="P511" s="14"/>
      <c r="Q511" s="14"/>
      <c r="R511" s="14" t="s">
        <v>215</v>
      </c>
      <c r="S511" s="14" t="s">
        <v>399</v>
      </c>
      <c r="T511" s="14" t="s">
        <v>408</v>
      </c>
      <c r="U511" s="14" t="s">
        <v>166</v>
      </c>
      <c r="V511" s="14"/>
      <c r="W511" s="31"/>
      <c r="X511" s="31"/>
      <c r="Y511" s="31"/>
      <c r="Z511" s="31"/>
      <c r="AA511" s="31"/>
      <c r="AB511" s="31"/>
      <c r="AC511" s="31"/>
      <c r="AD511" s="14"/>
      <c r="AE511" s="31">
        <v>3</v>
      </c>
      <c r="AF511" s="31">
        <v>0</v>
      </c>
      <c r="AG511" s="31" t="s">
        <v>173</v>
      </c>
      <c r="AH511" s="31" t="s">
        <v>164</v>
      </c>
      <c r="AI511" s="31" t="s">
        <v>194</v>
      </c>
      <c r="AJ511" s="14"/>
      <c r="AK511" s="14"/>
      <c r="AL511" s="14" t="s">
        <v>128</v>
      </c>
      <c r="AM511" s="14"/>
      <c r="AN511" s="300" t="s">
        <v>192</v>
      </c>
      <c r="AO511" s="14" t="str">
        <f t="shared" si="925"/>
        <v>0055-CPC-GA1-4.3.0.00.CPC-ATH2.LB-0001</v>
      </c>
      <c r="AP511" s="14" t="str">
        <f t="shared" si="926"/>
        <v>0055-CPC-GA1-4.3.0.00.CPC-ATH2-LB-0001_A1_ER</v>
      </c>
      <c r="AQ511" s="21" t="s">
        <v>146</v>
      </c>
      <c r="AR511" s="21" t="s">
        <v>370</v>
      </c>
      <c r="AS511" s="21"/>
      <c r="AT511" s="21"/>
      <c r="AU511" s="21"/>
      <c r="AV511" s="21"/>
      <c r="AW511" s="21" t="s">
        <v>421</v>
      </c>
      <c r="AX511" s="21" t="s">
        <v>370</v>
      </c>
      <c r="AY511" s="14"/>
      <c r="AZ511" s="14"/>
      <c r="BA511" s="14" t="s">
        <v>600</v>
      </c>
      <c r="BB511" s="14" t="str">
        <f t="shared" si="815"/>
        <v>A1</v>
      </c>
      <c r="BC511" s="14" t="str">
        <f t="shared" si="927"/>
        <v>IFR</v>
      </c>
      <c r="BD511" s="14" t="str">
        <f t="shared" si="928"/>
        <v>A1</v>
      </c>
      <c r="BE511" s="14"/>
      <c r="BF511" s="14"/>
      <c r="BG511" s="20"/>
      <c r="BH511" s="14"/>
      <c r="BI511" s="14"/>
      <c r="BJ511" s="336">
        <v>44088</v>
      </c>
      <c r="BK511" s="336">
        <f t="shared" ca="1" si="929"/>
        <v>44071</v>
      </c>
      <c r="BL511" s="41">
        <v>44071</v>
      </c>
      <c r="BM511" s="14" t="s">
        <v>918</v>
      </c>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336">
        <f t="shared" si="930"/>
        <v>44102</v>
      </c>
      <c r="CR511" s="336">
        <f t="shared" ca="1" si="931"/>
        <v>44099</v>
      </c>
      <c r="CS511" s="336"/>
      <c r="CT511" s="325"/>
      <c r="CU511" s="143"/>
      <c r="CV511" s="41">
        <f t="shared" si="932"/>
        <v>44116</v>
      </c>
      <c r="CW511" s="41" t="str">
        <f t="shared" si="933"/>
        <v>-</v>
      </c>
      <c r="CX511" s="14"/>
      <c r="CY511" s="14"/>
      <c r="CZ511" s="41" t="str">
        <f t="shared" si="934"/>
        <v>-</v>
      </c>
      <c r="DA511" s="41" t="str">
        <f t="shared" si="935"/>
        <v>-</v>
      </c>
      <c r="DB511" s="14"/>
      <c r="DC511" s="14"/>
      <c r="DD511" s="143"/>
      <c r="DE511" s="41" t="str">
        <f t="shared" si="936"/>
        <v>-</v>
      </c>
      <c r="DF511" s="41" t="str">
        <f t="shared" si="937"/>
        <v>-</v>
      </c>
      <c r="DG511" s="14"/>
      <c r="DH511" s="14"/>
      <c r="DI511" s="41" t="str">
        <f t="shared" si="938"/>
        <v>-</v>
      </c>
      <c r="DJ511" s="41" t="str">
        <f t="shared" si="939"/>
        <v>-</v>
      </c>
      <c r="DK511" s="14"/>
      <c r="DL511" s="14"/>
      <c r="DM511" s="143"/>
      <c r="DN511" s="41" t="str">
        <f t="shared" si="940"/>
        <v>-</v>
      </c>
      <c r="DO511" s="41" t="str">
        <f t="shared" si="941"/>
        <v>-</v>
      </c>
      <c r="DP511" s="14"/>
      <c r="DQ511" s="14"/>
      <c r="DR511" s="41" t="str">
        <f t="shared" si="942"/>
        <v>-</v>
      </c>
      <c r="DS511" s="41" t="str">
        <f t="shared" si="943"/>
        <v>-</v>
      </c>
      <c r="DT511" s="14"/>
      <c r="DU511" s="14"/>
      <c r="DV511" s="205"/>
      <c r="DW511" s="41" t="str">
        <f t="shared" si="944"/>
        <v>-</v>
      </c>
      <c r="DX511" s="41" t="str">
        <f t="shared" si="945"/>
        <v>-</v>
      </c>
      <c r="DY511" s="14"/>
      <c r="DZ511" s="14"/>
      <c r="EA511" s="41" t="str">
        <f t="shared" si="946"/>
        <v>-</v>
      </c>
      <c r="EB511" s="41" t="str">
        <f t="shared" si="947"/>
        <v>-</v>
      </c>
      <c r="EC511" s="14"/>
      <c r="ED511" s="14"/>
      <c r="EE511" s="205"/>
      <c r="EF511" s="41" t="str">
        <f t="shared" si="948"/>
        <v>-</v>
      </c>
      <c r="EG511" s="41" t="str">
        <f t="shared" si="949"/>
        <v>-</v>
      </c>
      <c r="EH511" s="14"/>
      <c r="EI511" s="14"/>
      <c r="EJ511" s="41" t="str">
        <f t="shared" si="950"/>
        <v>-</v>
      </c>
      <c r="EK511" s="41" t="str">
        <f t="shared" si="951"/>
        <v>-</v>
      </c>
      <c r="EL511" s="14"/>
      <c r="EM511" s="14"/>
      <c r="EN511" s="205"/>
      <c r="EO511" s="41" t="str">
        <f t="shared" si="952"/>
        <v>-</v>
      </c>
      <c r="EP511" s="41" t="str">
        <f t="shared" si="953"/>
        <v>-</v>
      </c>
      <c r="EQ511" s="14"/>
      <c r="ER511" s="14"/>
      <c r="ES511" s="41" t="str">
        <f t="shared" si="954"/>
        <v>-</v>
      </c>
      <c r="ET511" s="41" t="str">
        <f t="shared" si="955"/>
        <v>-</v>
      </c>
      <c r="EU511" s="14"/>
      <c r="EV511" s="14"/>
      <c r="EW511" s="205"/>
      <c r="EX511" s="41" t="str">
        <f t="shared" si="956"/>
        <v>-</v>
      </c>
      <c r="EY511" s="41" t="str">
        <f t="shared" si="957"/>
        <v>-</v>
      </c>
      <c r="EZ511" s="14"/>
      <c r="FA511" s="14"/>
      <c r="FB511" s="41" t="str">
        <f t="shared" si="958"/>
        <v>-</v>
      </c>
      <c r="FC511" s="41" t="str">
        <f t="shared" si="959"/>
        <v>-</v>
      </c>
      <c r="FD511" s="14"/>
      <c r="FE511" s="14"/>
      <c r="FF511" s="295"/>
      <c r="FG511" s="41">
        <v>43728</v>
      </c>
      <c r="FH511" s="41">
        <f t="shared" ca="1" si="922"/>
        <v>43728</v>
      </c>
      <c r="FI511" s="14"/>
      <c r="FJ511" s="14"/>
      <c r="FK511" s="41" t="str">
        <f t="shared" si="960"/>
        <v>-</v>
      </c>
      <c r="FL511" s="41" t="str">
        <f t="shared" si="961"/>
        <v>-</v>
      </c>
      <c r="FM511" s="14"/>
      <c r="FN511" s="14"/>
      <c r="FO511" s="143"/>
      <c r="FP511" s="41">
        <v>43728</v>
      </c>
      <c r="FQ511" s="41" t="str">
        <f t="shared" si="923"/>
        <v>-</v>
      </c>
      <c r="FR511" s="14"/>
      <c r="FS511" s="14"/>
      <c r="FT511" s="41" t="str">
        <f t="shared" si="962"/>
        <v>-</v>
      </c>
      <c r="FU511" s="41" t="str">
        <f t="shared" si="963"/>
        <v>-</v>
      </c>
      <c r="FV511" s="14"/>
      <c r="FW511" s="14"/>
      <c r="FX511" s="205"/>
      <c r="FY511" s="41">
        <v>43728</v>
      </c>
      <c r="FZ511" s="41" t="str">
        <f t="shared" si="924"/>
        <v>-</v>
      </c>
      <c r="GA511" s="14"/>
      <c r="GB511" s="14"/>
      <c r="GC511" s="41" t="str">
        <f t="shared" si="964"/>
        <v>-</v>
      </c>
      <c r="GD511" s="41" t="str">
        <f t="shared" si="965"/>
        <v>-</v>
      </c>
      <c r="GE511" s="14"/>
      <c r="GF511" s="14"/>
      <c r="GG511" s="205"/>
      <c r="GH511" s="41"/>
      <c r="GI511" s="41"/>
      <c r="GJ511" s="14"/>
      <c r="GK511" s="14"/>
      <c r="GL511" s="41" t="str">
        <f t="shared" si="966"/>
        <v>-</v>
      </c>
      <c r="GM511" s="41" t="str">
        <f t="shared" si="967"/>
        <v>-</v>
      </c>
      <c r="GN511" s="14"/>
      <c r="GO511" s="14"/>
      <c r="GP511" s="228"/>
      <c r="GQ511" s="295"/>
      <c r="GR511" s="295"/>
      <c r="GS511" s="295"/>
      <c r="GT511" s="295"/>
      <c r="GU511" s="295"/>
      <c r="GV511" s="295"/>
      <c r="GW511" s="295"/>
      <c r="GX511" s="295"/>
      <c r="GY511" s="295"/>
      <c r="GZ511" s="147"/>
      <c r="HA511" s="143">
        <f t="shared" ca="1" si="918"/>
        <v>1</v>
      </c>
      <c r="HB511" s="44">
        <f t="shared" ca="1" si="919"/>
        <v>1.1306532663316582E-3</v>
      </c>
      <c r="HC511" s="44">
        <f t="shared" ca="1" si="920"/>
        <v>2.5125628140703518E-3</v>
      </c>
      <c r="HD511" s="44"/>
      <c r="HE511" s="44"/>
      <c r="HF511" s="44">
        <f t="shared" ca="1" si="820"/>
        <v>3.4090909090909094E-3</v>
      </c>
      <c r="HG511" s="44">
        <f t="shared" ca="1" si="921"/>
        <v>7.575757575757576E-3</v>
      </c>
      <c r="HH511" s="261"/>
      <c r="HI511" s="14" t="str">
        <f t="shared" si="821"/>
        <v>CPECC</v>
      </c>
      <c r="HJ511" s="41">
        <f t="shared" si="822"/>
        <v>44071</v>
      </c>
      <c r="HK511" s="267" t="str">
        <f t="shared" si="823"/>
        <v>A1</v>
      </c>
      <c r="HL511" s="268" t="str">
        <f t="shared" si="824"/>
        <v>0055-P2-GA1-CPC-TRM-00561</v>
      </c>
      <c r="HM511" s="320">
        <v>1</v>
      </c>
      <c r="HN511"/>
      <c r="HO511" s="351" t="str">
        <f t="shared" si="747"/>
        <v>ожидание A1</v>
      </c>
      <c r="HP511" s="351" t="str">
        <f t="shared" si="748"/>
        <v>не выгружено 00</v>
      </c>
      <c r="HQ511" s="351" t="str">
        <f t="shared" si="749"/>
        <v>выгружено A1</v>
      </c>
      <c r="HR511" s="351" t="str">
        <f t="shared" si="750"/>
        <v>ожидание A1</v>
      </c>
      <c r="HS511" s="351" t="b">
        <f t="shared" si="751"/>
        <v>0</v>
      </c>
      <c r="HT511" s="351" t="str">
        <f t="shared" si="752"/>
        <v>ожидание замечаний</v>
      </c>
      <c r="HU511" s="351" t="str">
        <f t="shared" si="753"/>
        <v>0055-P2-GA1-CPC-TRM-00561</v>
      </c>
      <c r="HV511" s="351">
        <f t="shared" si="754"/>
        <v>44071</v>
      </c>
      <c r="HW511" s="351" t="str">
        <f t="shared" si="755"/>
        <v>ожидание A1</v>
      </c>
      <c r="HX511" s="351" t="str">
        <f t="shared" si="756"/>
        <v>ожидание A1</v>
      </c>
      <c r="HY511" s="364"/>
      <c r="HZ511" s="361" t="str">
        <f t="shared" si="757"/>
        <v>выгружено</v>
      </c>
      <c r="IA511" s="361" t="str">
        <f t="shared" si="758"/>
        <v>A1</v>
      </c>
      <c r="IB511" s="361" t="str">
        <f t="shared" si="759"/>
        <v>ожидание замечаний к ревизии</v>
      </c>
      <c r="IC511" s="361" t="str">
        <f t="shared" si="760"/>
        <v>A1</v>
      </c>
      <c r="ID511" s="351" t="str">
        <f t="shared" si="761"/>
        <v>1</v>
      </c>
      <c r="IE511" s="351" t="s">
        <v>896</v>
      </c>
      <c r="IF511" s="356">
        <v>1</v>
      </c>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row>
    <row r="512" spans="1:287" s="1" customFormat="1" ht="28.5" customHeight="1">
      <c r="A512" s="15"/>
      <c r="B512" s="31" t="s">
        <v>164</v>
      </c>
      <c r="C512" s="31" t="s">
        <v>165</v>
      </c>
      <c r="D512" s="14"/>
      <c r="E512" s="14"/>
      <c r="F512" s="14"/>
      <c r="G512" s="14"/>
      <c r="H512" s="14" t="s">
        <v>723</v>
      </c>
      <c r="I512" s="14" t="s">
        <v>724</v>
      </c>
      <c r="J512" s="14"/>
      <c r="K512" s="14"/>
      <c r="L512" s="14"/>
      <c r="M512" s="14"/>
      <c r="N512" s="14"/>
      <c r="O512" s="14"/>
      <c r="P512" s="14"/>
      <c r="Q512" s="14"/>
      <c r="R512" s="14" t="s">
        <v>210</v>
      </c>
      <c r="S512" s="14" t="s">
        <v>401</v>
      </c>
      <c r="T512" s="14" t="s">
        <v>400</v>
      </c>
      <c r="U512" s="14" t="s">
        <v>166</v>
      </c>
      <c r="V512" s="14"/>
      <c r="W512" s="31"/>
      <c r="X512" s="31"/>
      <c r="Y512" s="31"/>
      <c r="Z512" s="31"/>
      <c r="AA512" s="31"/>
      <c r="AB512" s="31"/>
      <c r="AC512" s="31"/>
      <c r="AD512" s="14"/>
      <c r="AE512" s="31">
        <v>3</v>
      </c>
      <c r="AF512" s="31">
        <v>0</v>
      </c>
      <c r="AG512" s="31" t="s">
        <v>173</v>
      </c>
      <c r="AH512" s="31" t="s">
        <v>164</v>
      </c>
      <c r="AI512" s="31" t="s">
        <v>194</v>
      </c>
      <c r="AJ512" s="14"/>
      <c r="AK512" s="14"/>
      <c r="AL512" s="14" t="s">
        <v>129</v>
      </c>
      <c r="AM512" s="14"/>
      <c r="AN512" s="300" t="s">
        <v>192</v>
      </c>
      <c r="AO512" s="14" t="str">
        <f t="shared" si="925"/>
        <v>0055-CPC-GA1-4.3.0.00.CPC-PS.LB-0001</v>
      </c>
      <c r="AP512" s="14" t="str">
        <f t="shared" si="926"/>
        <v>0055-CPC-GA1-4.3.0.00.CPC-PS-LB-0001_A1_ER</v>
      </c>
      <c r="AQ512" s="21" t="s">
        <v>147</v>
      </c>
      <c r="AR512" s="21" t="s">
        <v>371</v>
      </c>
      <c r="AS512" s="21"/>
      <c r="AT512" s="21"/>
      <c r="AU512" s="21"/>
      <c r="AV512" s="21"/>
      <c r="AW512" s="21" t="s">
        <v>420</v>
      </c>
      <c r="AX512" s="21" t="s">
        <v>371</v>
      </c>
      <c r="AY512" s="14"/>
      <c r="AZ512" s="14"/>
      <c r="BA512" s="14" t="s">
        <v>600</v>
      </c>
      <c r="BB512" s="14" t="str">
        <f t="shared" si="815"/>
        <v>A1</v>
      </c>
      <c r="BC512" s="14" t="str">
        <f t="shared" si="927"/>
        <v>IFR</v>
      </c>
      <c r="BD512" s="14" t="str">
        <f t="shared" si="928"/>
        <v>A1</v>
      </c>
      <c r="BE512" s="14"/>
      <c r="BF512" s="14"/>
      <c r="BG512" s="20"/>
      <c r="BH512" s="14"/>
      <c r="BI512" s="14"/>
      <c r="BJ512" s="336">
        <v>44088</v>
      </c>
      <c r="BK512" s="336">
        <f t="shared" ca="1" si="929"/>
        <v>44071</v>
      </c>
      <c r="BL512" s="41">
        <v>44071</v>
      </c>
      <c r="BM512" s="14" t="s">
        <v>919</v>
      </c>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336">
        <f t="shared" si="930"/>
        <v>44102</v>
      </c>
      <c r="CR512" s="336">
        <f t="shared" ca="1" si="931"/>
        <v>44099</v>
      </c>
      <c r="CS512" s="336"/>
      <c r="CT512" s="325"/>
      <c r="CU512" s="143"/>
      <c r="CV512" s="41">
        <f t="shared" si="932"/>
        <v>44116</v>
      </c>
      <c r="CW512" s="41" t="str">
        <f t="shared" si="933"/>
        <v>-</v>
      </c>
      <c r="CX512" s="14"/>
      <c r="CY512" s="14"/>
      <c r="CZ512" s="41" t="str">
        <f t="shared" si="934"/>
        <v>-</v>
      </c>
      <c r="DA512" s="41" t="str">
        <f t="shared" si="935"/>
        <v>-</v>
      </c>
      <c r="DB512" s="14"/>
      <c r="DC512" s="14"/>
      <c r="DD512" s="143"/>
      <c r="DE512" s="41" t="str">
        <f t="shared" si="936"/>
        <v>-</v>
      </c>
      <c r="DF512" s="41" t="str">
        <f t="shared" si="937"/>
        <v>-</v>
      </c>
      <c r="DG512" s="14"/>
      <c r="DH512" s="14"/>
      <c r="DI512" s="41" t="str">
        <f t="shared" si="938"/>
        <v>-</v>
      </c>
      <c r="DJ512" s="41" t="str">
        <f t="shared" si="939"/>
        <v>-</v>
      </c>
      <c r="DK512" s="14"/>
      <c r="DL512" s="14"/>
      <c r="DM512" s="143"/>
      <c r="DN512" s="41" t="str">
        <f t="shared" si="940"/>
        <v>-</v>
      </c>
      <c r="DO512" s="41" t="str">
        <f t="shared" si="941"/>
        <v>-</v>
      </c>
      <c r="DP512" s="14"/>
      <c r="DQ512" s="14"/>
      <c r="DR512" s="41" t="str">
        <f t="shared" si="942"/>
        <v>-</v>
      </c>
      <c r="DS512" s="41" t="str">
        <f t="shared" si="943"/>
        <v>-</v>
      </c>
      <c r="DT512" s="14"/>
      <c r="DU512" s="14"/>
      <c r="DV512" s="205"/>
      <c r="DW512" s="41" t="str">
        <f t="shared" si="944"/>
        <v>-</v>
      </c>
      <c r="DX512" s="41" t="str">
        <f t="shared" si="945"/>
        <v>-</v>
      </c>
      <c r="DY512" s="14"/>
      <c r="DZ512" s="14"/>
      <c r="EA512" s="41" t="str">
        <f t="shared" si="946"/>
        <v>-</v>
      </c>
      <c r="EB512" s="41" t="str">
        <f t="shared" si="947"/>
        <v>-</v>
      </c>
      <c r="EC512" s="14"/>
      <c r="ED512" s="14"/>
      <c r="EE512" s="205"/>
      <c r="EF512" s="41" t="str">
        <f t="shared" si="948"/>
        <v>-</v>
      </c>
      <c r="EG512" s="41" t="str">
        <f t="shared" si="949"/>
        <v>-</v>
      </c>
      <c r="EH512" s="14"/>
      <c r="EI512" s="14"/>
      <c r="EJ512" s="41" t="str">
        <f t="shared" si="950"/>
        <v>-</v>
      </c>
      <c r="EK512" s="41" t="str">
        <f t="shared" si="951"/>
        <v>-</v>
      </c>
      <c r="EL512" s="14"/>
      <c r="EM512" s="14"/>
      <c r="EN512" s="205"/>
      <c r="EO512" s="41" t="str">
        <f t="shared" si="952"/>
        <v>-</v>
      </c>
      <c r="EP512" s="41" t="str">
        <f t="shared" si="953"/>
        <v>-</v>
      </c>
      <c r="EQ512" s="14"/>
      <c r="ER512" s="14"/>
      <c r="ES512" s="41" t="str">
        <f t="shared" si="954"/>
        <v>-</v>
      </c>
      <c r="ET512" s="41" t="str">
        <f t="shared" si="955"/>
        <v>-</v>
      </c>
      <c r="EU512" s="14"/>
      <c r="EV512" s="14"/>
      <c r="EW512" s="205"/>
      <c r="EX512" s="41" t="str">
        <f t="shared" si="956"/>
        <v>-</v>
      </c>
      <c r="EY512" s="41" t="str">
        <f t="shared" si="957"/>
        <v>-</v>
      </c>
      <c r="EZ512" s="14"/>
      <c r="FA512" s="14"/>
      <c r="FB512" s="41" t="str">
        <f t="shared" si="958"/>
        <v>-</v>
      </c>
      <c r="FC512" s="41" t="str">
        <f t="shared" si="959"/>
        <v>-</v>
      </c>
      <c r="FD512" s="14"/>
      <c r="FE512" s="14"/>
      <c r="FF512" s="295"/>
      <c r="FG512" s="41">
        <v>43728</v>
      </c>
      <c r="FH512" s="41">
        <f t="shared" ca="1" si="922"/>
        <v>43728</v>
      </c>
      <c r="FI512" s="14"/>
      <c r="FJ512" s="14"/>
      <c r="FK512" s="41" t="str">
        <f t="shared" si="960"/>
        <v>-</v>
      </c>
      <c r="FL512" s="41" t="str">
        <f t="shared" si="961"/>
        <v>-</v>
      </c>
      <c r="FM512" s="14"/>
      <c r="FN512" s="14"/>
      <c r="FO512" s="143"/>
      <c r="FP512" s="41">
        <v>43728</v>
      </c>
      <c r="FQ512" s="41" t="str">
        <f t="shared" si="923"/>
        <v>-</v>
      </c>
      <c r="FR512" s="14"/>
      <c r="FS512" s="14"/>
      <c r="FT512" s="41" t="str">
        <f t="shared" si="962"/>
        <v>-</v>
      </c>
      <c r="FU512" s="41" t="str">
        <f t="shared" si="963"/>
        <v>-</v>
      </c>
      <c r="FV512" s="14"/>
      <c r="FW512" s="14"/>
      <c r="FX512" s="205"/>
      <c r="FY512" s="41">
        <v>43728</v>
      </c>
      <c r="FZ512" s="41" t="str">
        <f t="shared" si="924"/>
        <v>-</v>
      </c>
      <c r="GA512" s="14"/>
      <c r="GB512" s="14"/>
      <c r="GC512" s="41" t="str">
        <f t="shared" si="964"/>
        <v>-</v>
      </c>
      <c r="GD512" s="41" t="str">
        <f t="shared" si="965"/>
        <v>-</v>
      </c>
      <c r="GE512" s="14"/>
      <c r="GF512" s="14"/>
      <c r="GG512" s="205"/>
      <c r="GH512" s="41"/>
      <c r="GI512" s="41"/>
      <c r="GJ512" s="14"/>
      <c r="GK512" s="14"/>
      <c r="GL512" s="41" t="str">
        <f t="shared" si="966"/>
        <v>-</v>
      </c>
      <c r="GM512" s="41" t="str">
        <f t="shared" si="967"/>
        <v>-</v>
      </c>
      <c r="GN512" s="14"/>
      <c r="GO512" s="14"/>
      <c r="GP512" s="228"/>
      <c r="GQ512" s="295"/>
      <c r="GR512" s="295"/>
      <c r="GS512" s="295"/>
      <c r="GT512" s="295"/>
      <c r="GU512" s="295"/>
      <c r="GV512" s="295"/>
      <c r="GW512" s="295"/>
      <c r="GX512" s="295"/>
      <c r="GY512" s="295"/>
      <c r="GZ512" s="147"/>
      <c r="HA512" s="143">
        <f t="shared" ca="1" si="918"/>
        <v>1</v>
      </c>
      <c r="HB512" s="44">
        <f t="shared" ca="1" si="919"/>
        <v>1.1306532663316582E-3</v>
      </c>
      <c r="HC512" s="44">
        <f t="shared" ca="1" si="920"/>
        <v>2.5125628140703518E-3</v>
      </c>
      <c r="HD512" s="44"/>
      <c r="HE512" s="44"/>
      <c r="HF512" s="44">
        <f t="shared" ca="1" si="820"/>
        <v>3.4090909090909094E-3</v>
      </c>
      <c r="HG512" s="44">
        <f t="shared" ca="1" si="921"/>
        <v>7.575757575757576E-3</v>
      </c>
      <c r="HH512" s="261"/>
      <c r="HI512" s="14" t="str">
        <f t="shared" si="821"/>
        <v>CPECC</v>
      </c>
      <c r="HJ512" s="41">
        <f t="shared" si="822"/>
        <v>44071</v>
      </c>
      <c r="HK512" s="267" t="str">
        <f t="shared" si="823"/>
        <v>A1</v>
      </c>
      <c r="HL512" s="268" t="str">
        <f t="shared" si="824"/>
        <v>0055-P2-GA1-CPC-TRM-00562</v>
      </c>
      <c r="HM512" s="320">
        <v>1</v>
      </c>
      <c r="HN512"/>
      <c r="HO512" s="351" t="str">
        <f t="shared" si="747"/>
        <v>ожидание A1</v>
      </c>
      <c r="HP512" s="351" t="str">
        <f t="shared" si="748"/>
        <v>не выгружено 00</v>
      </c>
      <c r="HQ512" s="351" t="str">
        <f t="shared" si="749"/>
        <v>выгружено A1</v>
      </c>
      <c r="HR512" s="351" t="str">
        <f t="shared" si="750"/>
        <v>ожидание A1</v>
      </c>
      <c r="HS512" s="351" t="b">
        <f t="shared" si="751"/>
        <v>0</v>
      </c>
      <c r="HT512" s="351" t="str">
        <f t="shared" si="752"/>
        <v>ожидание замечаний</v>
      </c>
      <c r="HU512" s="351" t="str">
        <f t="shared" si="753"/>
        <v>0055-P2-GA1-CPC-TRM-00562</v>
      </c>
      <c r="HV512" s="351">
        <f t="shared" si="754"/>
        <v>44071</v>
      </c>
      <c r="HW512" s="351" t="str">
        <f t="shared" si="755"/>
        <v>ожидание A1</v>
      </c>
      <c r="HX512" s="351" t="str">
        <f t="shared" si="756"/>
        <v>ожидание A1</v>
      </c>
      <c r="HY512" s="364"/>
      <c r="HZ512" s="361" t="str">
        <f t="shared" si="757"/>
        <v>выгружено</v>
      </c>
      <c r="IA512" s="361" t="str">
        <f t="shared" si="758"/>
        <v>A1</v>
      </c>
      <c r="IB512" s="361" t="str">
        <f t="shared" si="759"/>
        <v>ожидание замечаний к ревизии</v>
      </c>
      <c r="IC512" s="361" t="str">
        <f t="shared" si="760"/>
        <v>A1</v>
      </c>
      <c r="ID512" s="351" t="str">
        <f t="shared" si="761"/>
        <v>1</v>
      </c>
      <c r="IE512" s="351" t="s">
        <v>896</v>
      </c>
      <c r="IF512" s="356">
        <v>1</v>
      </c>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row>
    <row r="513" spans="1:287" s="1" customFormat="1" ht="28.5" customHeight="1">
      <c r="A513" s="15"/>
      <c r="B513" s="31" t="s">
        <v>164</v>
      </c>
      <c r="C513" s="31" t="s">
        <v>165</v>
      </c>
      <c r="D513" s="14"/>
      <c r="E513" s="14"/>
      <c r="F513" s="14"/>
      <c r="G513" s="14"/>
      <c r="H513" s="14" t="s">
        <v>723</v>
      </c>
      <c r="I513" s="14" t="s">
        <v>724</v>
      </c>
      <c r="J513" s="14"/>
      <c r="K513" s="14"/>
      <c r="L513" s="14"/>
      <c r="M513" s="14"/>
      <c r="N513" s="14"/>
      <c r="O513" s="14"/>
      <c r="P513" s="14"/>
      <c r="Q513" s="14"/>
      <c r="R513" s="14" t="s">
        <v>211</v>
      </c>
      <c r="S513" s="14" t="s">
        <v>394</v>
      </c>
      <c r="T513" s="14" t="s">
        <v>407</v>
      </c>
      <c r="U513" s="14" t="s">
        <v>166</v>
      </c>
      <c r="V513" s="14"/>
      <c r="W513" s="31"/>
      <c r="X513" s="31"/>
      <c r="Y513" s="31"/>
      <c r="Z513" s="31"/>
      <c r="AA513" s="31"/>
      <c r="AB513" s="31"/>
      <c r="AC513" s="31"/>
      <c r="AD513" s="14"/>
      <c r="AE513" s="31">
        <v>3</v>
      </c>
      <c r="AF513" s="31">
        <v>0</v>
      </c>
      <c r="AG513" s="31" t="s">
        <v>173</v>
      </c>
      <c r="AH513" s="31" t="s">
        <v>164</v>
      </c>
      <c r="AI513" s="31" t="s">
        <v>194</v>
      </c>
      <c r="AJ513" s="14"/>
      <c r="AK513" s="14"/>
      <c r="AL513" s="14" t="s">
        <v>130</v>
      </c>
      <c r="AM513" s="14"/>
      <c r="AN513" s="300" t="s">
        <v>192</v>
      </c>
      <c r="AO513" s="14" t="str">
        <f t="shared" si="925"/>
        <v>0055-CPC-GA1-4.3.0.00.CPC-ASK1.LB-0001</v>
      </c>
      <c r="AP513" s="14" t="str">
        <f t="shared" si="926"/>
        <v>0055-CPC-GA1-4.3.0.00.CPC-ASK1-LB-0001_A1_ER</v>
      </c>
      <c r="AQ513" s="21" t="s">
        <v>148</v>
      </c>
      <c r="AR513" s="21" t="s">
        <v>372</v>
      </c>
      <c r="AS513" s="21"/>
      <c r="AT513" s="21"/>
      <c r="AU513" s="21"/>
      <c r="AV513" s="21"/>
      <c r="AW513" s="21" t="s">
        <v>417</v>
      </c>
      <c r="AX513" s="21" t="s">
        <v>372</v>
      </c>
      <c r="AY513" s="14"/>
      <c r="AZ513" s="14"/>
      <c r="BA513" s="14" t="s">
        <v>600</v>
      </c>
      <c r="BB513" s="14" t="str">
        <f t="shared" si="815"/>
        <v>A1</v>
      </c>
      <c r="BC513" s="14" t="str">
        <f t="shared" si="927"/>
        <v>IFR</v>
      </c>
      <c r="BD513" s="14" t="str">
        <f t="shared" si="928"/>
        <v>A1</v>
      </c>
      <c r="BE513" s="14"/>
      <c r="BF513" s="14"/>
      <c r="BG513" s="20"/>
      <c r="BH513" s="14"/>
      <c r="BI513" s="14"/>
      <c r="BJ513" s="336">
        <v>44088</v>
      </c>
      <c r="BK513" s="336">
        <f t="shared" ca="1" si="929"/>
        <v>44071</v>
      </c>
      <c r="BL513" s="41">
        <v>44071</v>
      </c>
      <c r="BM513" s="14" t="s">
        <v>920</v>
      </c>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336">
        <f t="shared" si="930"/>
        <v>44102</v>
      </c>
      <c r="CR513" s="336">
        <f t="shared" ca="1" si="931"/>
        <v>44099</v>
      </c>
      <c r="CS513" s="336"/>
      <c r="CT513" s="325"/>
      <c r="CU513" s="143"/>
      <c r="CV513" s="41">
        <f t="shared" si="932"/>
        <v>44116</v>
      </c>
      <c r="CW513" s="41" t="str">
        <f t="shared" si="933"/>
        <v>-</v>
      </c>
      <c r="CX513" s="14"/>
      <c r="CY513" s="14"/>
      <c r="CZ513" s="41" t="str">
        <f t="shared" si="934"/>
        <v>-</v>
      </c>
      <c r="DA513" s="41" t="str">
        <f t="shared" si="935"/>
        <v>-</v>
      </c>
      <c r="DB513" s="14"/>
      <c r="DC513" s="14"/>
      <c r="DD513" s="143"/>
      <c r="DE513" s="41" t="str">
        <f t="shared" si="936"/>
        <v>-</v>
      </c>
      <c r="DF513" s="41" t="str">
        <f t="shared" si="937"/>
        <v>-</v>
      </c>
      <c r="DG513" s="14"/>
      <c r="DH513" s="14"/>
      <c r="DI513" s="41" t="str">
        <f t="shared" si="938"/>
        <v>-</v>
      </c>
      <c r="DJ513" s="41" t="str">
        <f t="shared" si="939"/>
        <v>-</v>
      </c>
      <c r="DK513" s="14"/>
      <c r="DL513" s="14"/>
      <c r="DM513" s="143"/>
      <c r="DN513" s="41" t="str">
        <f t="shared" si="940"/>
        <v>-</v>
      </c>
      <c r="DO513" s="41" t="str">
        <f t="shared" si="941"/>
        <v>-</v>
      </c>
      <c r="DP513" s="14"/>
      <c r="DQ513" s="14"/>
      <c r="DR513" s="41" t="str">
        <f t="shared" si="942"/>
        <v>-</v>
      </c>
      <c r="DS513" s="41" t="str">
        <f t="shared" si="943"/>
        <v>-</v>
      </c>
      <c r="DT513" s="14"/>
      <c r="DU513" s="14"/>
      <c r="DV513" s="205"/>
      <c r="DW513" s="41" t="str">
        <f t="shared" si="944"/>
        <v>-</v>
      </c>
      <c r="DX513" s="41" t="str">
        <f t="shared" si="945"/>
        <v>-</v>
      </c>
      <c r="DY513" s="14"/>
      <c r="DZ513" s="14"/>
      <c r="EA513" s="41" t="str">
        <f t="shared" si="946"/>
        <v>-</v>
      </c>
      <c r="EB513" s="41" t="str">
        <f t="shared" si="947"/>
        <v>-</v>
      </c>
      <c r="EC513" s="14"/>
      <c r="ED513" s="14"/>
      <c r="EE513" s="205"/>
      <c r="EF513" s="41" t="str">
        <f t="shared" si="948"/>
        <v>-</v>
      </c>
      <c r="EG513" s="41" t="str">
        <f t="shared" si="949"/>
        <v>-</v>
      </c>
      <c r="EH513" s="14"/>
      <c r="EI513" s="14"/>
      <c r="EJ513" s="41" t="str">
        <f t="shared" si="950"/>
        <v>-</v>
      </c>
      <c r="EK513" s="41" t="str">
        <f t="shared" si="951"/>
        <v>-</v>
      </c>
      <c r="EL513" s="14"/>
      <c r="EM513" s="14"/>
      <c r="EN513" s="205"/>
      <c r="EO513" s="41" t="str">
        <f t="shared" si="952"/>
        <v>-</v>
      </c>
      <c r="EP513" s="41" t="str">
        <f t="shared" si="953"/>
        <v>-</v>
      </c>
      <c r="EQ513" s="14"/>
      <c r="ER513" s="14"/>
      <c r="ES513" s="41" t="str">
        <f t="shared" si="954"/>
        <v>-</v>
      </c>
      <c r="ET513" s="41" t="str">
        <f t="shared" si="955"/>
        <v>-</v>
      </c>
      <c r="EU513" s="14"/>
      <c r="EV513" s="14"/>
      <c r="EW513" s="205"/>
      <c r="EX513" s="41" t="str">
        <f t="shared" si="956"/>
        <v>-</v>
      </c>
      <c r="EY513" s="41" t="str">
        <f t="shared" si="957"/>
        <v>-</v>
      </c>
      <c r="EZ513" s="14"/>
      <c r="FA513" s="14"/>
      <c r="FB513" s="41" t="str">
        <f t="shared" si="958"/>
        <v>-</v>
      </c>
      <c r="FC513" s="41" t="str">
        <f t="shared" si="959"/>
        <v>-</v>
      </c>
      <c r="FD513" s="14"/>
      <c r="FE513" s="14"/>
      <c r="FF513" s="295"/>
      <c r="FG513" s="41">
        <v>43728</v>
      </c>
      <c r="FH513" s="41">
        <f t="shared" ca="1" si="922"/>
        <v>43728</v>
      </c>
      <c r="FI513" s="14"/>
      <c r="FJ513" s="14"/>
      <c r="FK513" s="41" t="str">
        <f t="shared" si="960"/>
        <v>-</v>
      </c>
      <c r="FL513" s="41" t="str">
        <f t="shared" si="961"/>
        <v>-</v>
      </c>
      <c r="FM513" s="14"/>
      <c r="FN513" s="14"/>
      <c r="FO513" s="143"/>
      <c r="FP513" s="41">
        <v>43728</v>
      </c>
      <c r="FQ513" s="41" t="str">
        <f t="shared" si="923"/>
        <v>-</v>
      </c>
      <c r="FR513" s="14"/>
      <c r="FS513" s="14"/>
      <c r="FT513" s="41" t="str">
        <f t="shared" si="962"/>
        <v>-</v>
      </c>
      <c r="FU513" s="41" t="str">
        <f t="shared" si="963"/>
        <v>-</v>
      </c>
      <c r="FV513" s="14"/>
      <c r="FW513" s="14"/>
      <c r="FX513" s="205"/>
      <c r="FY513" s="41">
        <v>43728</v>
      </c>
      <c r="FZ513" s="41" t="str">
        <f t="shared" si="924"/>
        <v>-</v>
      </c>
      <c r="GA513" s="14"/>
      <c r="GB513" s="14"/>
      <c r="GC513" s="41" t="str">
        <f t="shared" si="964"/>
        <v>-</v>
      </c>
      <c r="GD513" s="41" t="str">
        <f t="shared" si="965"/>
        <v>-</v>
      </c>
      <c r="GE513" s="14"/>
      <c r="GF513" s="14"/>
      <c r="GG513" s="205"/>
      <c r="GH513" s="41"/>
      <c r="GI513" s="41"/>
      <c r="GJ513" s="14"/>
      <c r="GK513" s="14"/>
      <c r="GL513" s="41" t="str">
        <f t="shared" si="966"/>
        <v>-</v>
      </c>
      <c r="GM513" s="41" t="str">
        <f t="shared" si="967"/>
        <v>-</v>
      </c>
      <c r="GN513" s="14"/>
      <c r="GO513" s="14"/>
      <c r="GP513" s="228"/>
      <c r="GQ513" s="295"/>
      <c r="GR513" s="295"/>
      <c r="GS513" s="295"/>
      <c r="GT513" s="295"/>
      <c r="GU513" s="295"/>
      <c r="GV513" s="295"/>
      <c r="GW513" s="295"/>
      <c r="GX513" s="295"/>
      <c r="GY513" s="295"/>
      <c r="GZ513" s="147"/>
      <c r="HA513" s="143">
        <f t="shared" ca="1" si="918"/>
        <v>1</v>
      </c>
      <c r="HB513" s="44">
        <f t="shared" ca="1" si="919"/>
        <v>1.1306532663316582E-3</v>
      </c>
      <c r="HC513" s="44">
        <f t="shared" ca="1" si="920"/>
        <v>2.5125628140703518E-3</v>
      </c>
      <c r="HD513" s="44"/>
      <c r="HE513" s="44"/>
      <c r="HF513" s="44">
        <f t="shared" ca="1" si="820"/>
        <v>3.4090909090909094E-3</v>
      </c>
      <c r="HG513" s="44">
        <f t="shared" ca="1" si="921"/>
        <v>7.575757575757576E-3</v>
      </c>
      <c r="HH513" s="261"/>
      <c r="HI513" s="14" t="str">
        <f t="shared" si="821"/>
        <v>CPECC</v>
      </c>
      <c r="HJ513" s="41">
        <f t="shared" si="822"/>
        <v>44071</v>
      </c>
      <c r="HK513" s="267" t="str">
        <f t="shared" si="823"/>
        <v>A1</v>
      </c>
      <c r="HL513" s="268" t="str">
        <f t="shared" si="824"/>
        <v>0055-P2-GA1-CPC-TRM-00563</v>
      </c>
      <c r="HM513" s="320">
        <v>1</v>
      </c>
      <c r="HN513"/>
      <c r="HO513" s="351" t="str">
        <f t="shared" si="747"/>
        <v>ожидание A1</v>
      </c>
      <c r="HP513" s="351" t="str">
        <f t="shared" si="748"/>
        <v>не выгружено 00</v>
      </c>
      <c r="HQ513" s="351" t="str">
        <f t="shared" si="749"/>
        <v>выгружено A1</v>
      </c>
      <c r="HR513" s="351" t="str">
        <f t="shared" si="750"/>
        <v>ожидание A1</v>
      </c>
      <c r="HS513" s="351" t="b">
        <f t="shared" si="751"/>
        <v>0</v>
      </c>
      <c r="HT513" s="351" t="str">
        <f t="shared" si="752"/>
        <v>ожидание замечаний</v>
      </c>
      <c r="HU513" s="351" t="str">
        <f t="shared" si="753"/>
        <v>0055-P2-GA1-CPC-TRM-00563</v>
      </c>
      <c r="HV513" s="351">
        <f t="shared" si="754"/>
        <v>44071</v>
      </c>
      <c r="HW513" s="351" t="str">
        <f t="shared" si="755"/>
        <v>ожидание A1</v>
      </c>
      <c r="HX513" s="351" t="str">
        <f t="shared" si="756"/>
        <v>ожидание A1</v>
      </c>
      <c r="HY513" s="364"/>
      <c r="HZ513" s="361" t="str">
        <f t="shared" si="757"/>
        <v>выгружено</v>
      </c>
      <c r="IA513" s="361" t="str">
        <f t="shared" si="758"/>
        <v>A1</v>
      </c>
      <c r="IB513" s="361" t="str">
        <f t="shared" si="759"/>
        <v>ожидание замечаний к ревизии</v>
      </c>
      <c r="IC513" s="361" t="str">
        <f t="shared" si="760"/>
        <v>A1</v>
      </c>
      <c r="ID513" s="351" t="str">
        <f t="shared" si="761"/>
        <v>1</v>
      </c>
      <c r="IE513" s="351" t="s">
        <v>896</v>
      </c>
      <c r="IF513" s="356">
        <v>1</v>
      </c>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row>
    <row r="514" spans="1:287" s="1" customFormat="1" ht="28.5" customHeight="1">
      <c r="A514" s="15"/>
      <c r="B514" s="31" t="s">
        <v>164</v>
      </c>
      <c r="C514" s="31" t="s">
        <v>165</v>
      </c>
      <c r="D514" s="14"/>
      <c r="E514" s="14"/>
      <c r="F514" s="14"/>
      <c r="G514" s="14"/>
      <c r="H514" s="14" t="s">
        <v>723</v>
      </c>
      <c r="I514" s="14" t="s">
        <v>724</v>
      </c>
      <c r="J514" s="14"/>
      <c r="K514" s="14"/>
      <c r="L514" s="14"/>
      <c r="M514" s="14"/>
      <c r="N514" s="14"/>
      <c r="O514" s="14"/>
      <c r="P514" s="14"/>
      <c r="Q514" s="14"/>
      <c r="R514" s="14" t="s">
        <v>213</v>
      </c>
      <c r="S514" s="14" t="s">
        <v>402</v>
      </c>
      <c r="T514" s="14" t="s">
        <v>405</v>
      </c>
      <c r="U514" s="14" t="s">
        <v>166</v>
      </c>
      <c r="V514" s="14"/>
      <c r="W514" s="31"/>
      <c r="X514" s="31"/>
      <c r="Y514" s="31"/>
      <c r="Z514" s="31"/>
      <c r="AA514" s="31"/>
      <c r="AB514" s="31"/>
      <c r="AC514" s="31"/>
      <c r="AD514" s="14"/>
      <c r="AE514" s="31">
        <v>3</v>
      </c>
      <c r="AF514" s="31">
        <v>0</v>
      </c>
      <c r="AG514" s="31" t="s">
        <v>173</v>
      </c>
      <c r="AH514" s="31" t="s">
        <v>164</v>
      </c>
      <c r="AI514" s="31" t="s">
        <v>194</v>
      </c>
      <c r="AJ514" s="14"/>
      <c r="AK514" s="14"/>
      <c r="AL514" s="14" t="s">
        <v>131</v>
      </c>
      <c r="AM514" s="14"/>
      <c r="AN514" s="300" t="s">
        <v>192</v>
      </c>
      <c r="AO514" s="14" t="str">
        <f t="shared" si="925"/>
        <v>0055-CPC-GA1-4.3.0.00.CPC-ASK2.LB-0001</v>
      </c>
      <c r="AP514" s="14" t="str">
        <f t="shared" si="926"/>
        <v>0055-CPC-GA1-4.3.0.00.CPC-ASK2-LB-0001_A1_ER</v>
      </c>
      <c r="AQ514" s="21" t="s">
        <v>149</v>
      </c>
      <c r="AR514" s="21" t="s">
        <v>373</v>
      </c>
      <c r="AS514" s="21"/>
      <c r="AT514" s="21"/>
      <c r="AU514" s="21"/>
      <c r="AV514" s="21"/>
      <c r="AW514" s="21" t="s">
        <v>418</v>
      </c>
      <c r="AX514" s="21" t="s">
        <v>373</v>
      </c>
      <c r="AY514" s="14"/>
      <c r="AZ514" s="14"/>
      <c r="BA514" s="14" t="s">
        <v>600</v>
      </c>
      <c r="BB514" s="14" t="str">
        <f t="shared" si="815"/>
        <v>A1</v>
      </c>
      <c r="BC514" s="14" t="str">
        <f t="shared" si="927"/>
        <v>IFR</v>
      </c>
      <c r="BD514" s="14" t="str">
        <f t="shared" si="928"/>
        <v>A1</v>
      </c>
      <c r="BE514" s="14"/>
      <c r="BF514" s="14"/>
      <c r="BG514" s="20"/>
      <c r="BH514" s="14"/>
      <c r="BI514" s="14"/>
      <c r="BJ514" s="336">
        <v>44088</v>
      </c>
      <c r="BK514" s="336">
        <f t="shared" ca="1" si="929"/>
        <v>44071</v>
      </c>
      <c r="BL514" s="41">
        <v>44071</v>
      </c>
      <c r="BM514" s="14" t="s">
        <v>921</v>
      </c>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336">
        <f t="shared" si="930"/>
        <v>44102</v>
      </c>
      <c r="CR514" s="336">
        <f t="shared" ca="1" si="931"/>
        <v>44099</v>
      </c>
      <c r="CS514" s="336"/>
      <c r="CT514" s="325"/>
      <c r="CU514" s="143"/>
      <c r="CV514" s="41">
        <f t="shared" si="932"/>
        <v>44116</v>
      </c>
      <c r="CW514" s="41" t="str">
        <f t="shared" si="933"/>
        <v>-</v>
      </c>
      <c r="CX514" s="14"/>
      <c r="CY514" s="14"/>
      <c r="CZ514" s="41" t="str">
        <f t="shared" si="934"/>
        <v>-</v>
      </c>
      <c r="DA514" s="41" t="str">
        <f t="shared" si="935"/>
        <v>-</v>
      </c>
      <c r="DB514" s="14"/>
      <c r="DC514" s="14"/>
      <c r="DD514" s="143"/>
      <c r="DE514" s="41" t="str">
        <f t="shared" si="936"/>
        <v>-</v>
      </c>
      <c r="DF514" s="41" t="str">
        <f t="shared" si="937"/>
        <v>-</v>
      </c>
      <c r="DG514" s="14"/>
      <c r="DH514" s="14"/>
      <c r="DI514" s="41" t="str">
        <f t="shared" si="938"/>
        <v>-</v>
      </c>
      <c r="DJ514" s="41" t="str">
        <f t="shared" si="939"/>
        <v>-</v>
      </c>
      <c r="DK514" s="14"/>
      <c r="DL514" s="14"/>
      <c r="DM514" s="143"/>
      <c r="DN514" s="41" t="str">
        <f t="shared" si="940"/>
        <v>-</v>
      </c>
      <c r="DO514" s="41" t="str">
        <f t="shared" si="941"/>
        <v>-</v>
      </c>
      <c r="DP514" s="14"/>
      <c r="DQ514" s="14"/>
      <c r="DR514" s="41" t="str">
        <f t="shared" si="942"/>
        <v>-</v>
      </c>
      <c r="DS514" s="41" t="str">
        <f t="shared" si="943"/>
        <v>-</v>
      </c>
      <c r="DT514" s="14"/>
      <c r="DU514" s="14"/>
      <c r="DV514" s="205"/>
      <c r="DW514" s="41" t="str">
        <f t="shared" si="944"/>
        <v>-</v>
      </c>
      <c r="DX514" s="41" t="str">
        <f t="shared" si="945"/>
        <v>-</v>
      </c>
      <c r="DY514" s="14"/>
      <c r="DZ514" s="14"/>
      <c r="EA514" s="41" t="str">
        <f t="shared" si="946"/>
        <v>-</v>
      </c>
      <c r="EB514" s="41" t="str">
        <f t="shared" si="947"/>
        <v>-</v>
      </c>
      <c r="EC514" s="14"/>
      <c r="ED514" s="14"/>
      <c r="EE514" s="205"/>
      <c r="EF514" s="41" t="str">
        <f t="shared" si="948"/>
        <v>-</v>
      </c>
      <c r="EG514" s="41" t="str">
        <f t="shared" si="949"/>
        <v>-</v>
      </c>
      <c r="EH514" s="14"/>
      <c r="EI514" s="14"/>
      <c r="EJ514" s="41" t="str">
        <f t="shared" si="950"/>
        <v>-</v>
      </c>
      <c r="EK514" s="41" t="str">
        <f t="shared" si="951"/>
        <v>-</v>
      </c>
      <c r="EL514" s="14"/>
      <c r="EM514" s="14"/>
      <c r="EN514" s="205"/>
      <c r="EO514" s="41" t="str">
        <f t="shared" si="952"/>
        <v>-</v>
      </c>
      <c r="EP514" s="41" t="str">
        <f t="shared" si="953"/>
        <v>-</v>
      </c>
      <c r="EQ514" s="14"/>
      <c r="ER514" s="14"/>
      <c r="ES514" s="41" t="str">
        <f t="shared" si="954"/>
        <v>-</v>
      </c>
      <c r="ET514" s="41" t="str">
        <f t="shared" si="955"/>
        <v>-</v>
      </c>
      <c r="EU514" s="14"/>
      <c r="EV514" s="14"/>
      <c r="EW514" s="205"/>
      <c r="EX514" s="41" t="str">
        <f t="shared" si="956"/>
        <v>-</v>
      </c>
      <c r="EY514" s="41" t="str">
        <f t="shared" si="957"/>
        <v>-</v>
      </c>
      <c r="EZ514" s="14"/>
      <c r="FA514" s="14"/>
      <c r="FB514" s="41" t="str">
        <f t="shared" si="958"/>
        <v>-</v>
      </c>
      <c r="FC514" s="41" t="str">
        <f t="shared" si="959"/>
        <v>-</v>
      </c>
      <c r="FD514" s="14"/>
      <c r="FE514" s="14"/>
      <c r="FF514" s="295"/>
      <c r="FG514" s="41">
        <v>43728</v>
      </c>
      <c r="FH514" s="41">
        <f t="shared" ca="1" si="922"/>
        <v>43728</v>
      </c>
      <c r="FI514" s="14"/>
      <c r="FJ514" s="14"/>
      <c r="FK514" s="41" t="str">
        <f t="shared" si="960"/>
        <v>-</v>
      </c>
      <c r="FL514" s="41" t="str">
        <f t="shared" si="961"/>
        <v>-</v>
      </c>
      <c r="FM514" s="14"/>
      <c r="FN514" s="14"/>
      <c r="FO514" s="143"/>
      <c r="FP514" s="41">
        <v>43728</v>
      </c>
      <c r="FQ514" s="41" t="str">
        <f t="shared" si="923"/>
        <v>-</v>
      </c>
      <c r="FR514" s="14"/>
      <c r="FS514" s="14"/>
      <c r="FT514" s="41" t="str">
        <f t="shared" si="962"/>
        <v>-</v>
      </c>
      <c r="FU514" s="41" t="str">
        <f t="shared" si="963"/>
        <v>-</v>
      </c>
      <c r="FV514" s="14"/>
      <c r="FW514" s="14"/>
      <c r="FX514" s="205"/>
      <c r="FY514" s="41">
        <v>43728</v>
      </c>
      <c r="FZ514" s="41" t="str">
        <f t="shared" si="924"/>
        <v>-</v>
      </c>
      <c r="GA514" s="14"/>
      <c r="GB514" s="14"/>
      <c r="GC514" s="41" t="str">
        <f t="shared" si="964"/>
        <v>-</v>
      </c>
      <c r="GD514" s="41" t="str">
        <f t="shared" si="965"/>
        <v>-</v>
      </c>
      <c r="GE514" s="14"/>
      <c r="GF514" s="14"/>
      <c r="GG514" s="205"/>
      <c r="GH514" s="41"/>
      <c r="GI514" s="41"/>
      <c r="GJ514" s="14"/>
      <c r="GK514" s="14"/>
      <c r="GL514" s="41" t="str">
        <f t="shared" si="966"/>
        <v>-</v>
      </c>
      <c r="GM514" s="41" t="str">
        <f t="shared" si="967"/>
        <v>-</v>
      </c>
      <c r="GN514" s="14"/>
      <c r="GO514" s="14"/>
      <c r="GP514" s="228"/>
      <c r="GQ514" s="295"/>
      <c r="GR514" s="295"/>
      <c r="GS514" s="295"/>
      <c r="GT514" s="295"/>
      <c r="GU514" s="295"/>
      <c r="GV514" s="295"/>
      <c r="GW514" s="295"/>
      <c r="GX514" s="295"/>
      <c r="GY514" s="295"/>
      <c r="GZ514" s="147"/>
      <c r="HA514" s="143">
        <f t="shared" ca="1" si="918"/>
        <v>1</v>
      </c>
      <c r="HB514" s="44">
        <f t="shared" ca="1" si="919"/>
        <v>1.1306532663316582E-3</v>
      </c>
      <c r="HC514" s="44">
        <f t="shared" ca="1" si="920"/>
        <v>2.5125628140703518E-3</v>
      </c>
      <c r="HD514" s="44"/>
      <c r="HE514" s="44"/>
      <c r="HF514" s="44">
        <f t="shared" ca="1" si="820"/>
        <v>3.4090909090909094E-3</v>
      </c>
      <c r="HG514" s="44">
        <f t="shared" ca="1" si="921"/>
        <v>7.575757575757576E-3</v>
      </c>
      <c r="HH514" s="261"/>
      <c r="HI514" s="14" t="str">
        <f t="shared" si="821"/>
        <v>CPECC</v>
      </c>
      <c r="HJ514" s="41">
        <f t="shared" si="822"/>
        <v>44071</v>
      </c>
      <c r="HK514" s="267" t="str">
        <f t="shared" si="823"/>
        <v>A1</v>
      </c>
      <c r="HL514" s="268" t="str">
        <f t="shared" si="824"/>
        <v>0055-P2-GA1-CPC-TRM-00564</v>
      </c>
      <c r="HM514" s="320">
        <v>1</v>
      </c>
      <c r="HN514"/>
      <c r="HO514" s="351" t="str">
        <f t="shared" si="747"/>
        <v>ожидание A1</v>
      </c>
      <c r="HP514" s="351" t="str">
        <f t="shared" si="748"/>
        <v>не выгружено 00</v>
      </c>
      <c r="HQ514" s="351" t="str">
        <f t="shared" si="749"/>
        <v>выгружено A1</v>
      </c>
      <c r="HR514" s="351" t="str">
        <f t="shared" si="750"/>
        <v>ожидание A1</v>
      </c>
      <c r="HS514" s="351" t="b">
        <f t="shared" si="751"/>
        <v>0</v>
      </c>
      <c r="HT514" s="351" t="str">
        <f t="shared" si="752"/>
        <v>ожидание замечаний</v>
      </c>
      <c r="HU514" s="351" t="str">
        <f t="shared" si="753"/>
        <v>0055-P2-GA1-CPC-TRM-00564</v>
      </c>
      <c r="HV514" s="351">
        <f t="shared" si="754"/>
        <v>44071</v>
      </c>
      <c r="HW514" s="351" t="str">
        <f t="shared" si="755"/>
        <v>ожидание A1</v>
      </c>
      <c r="HX514" s="351" t="str">
        <f t="shared" si="756"/>
        <v>ожидание A1</v>
      </c>
      <c r="HY514" s="364"/>
      <c r="HZ514" s="361" t="str">
        <f t="shared" si="757"/>
        <v>выгружено</v>
      </c>
      <c r="IA514" s="361" t="str">
        <f t="shared" si="758"/>
        <v>A1</v>
      </c>
      <c r="IB514" s="361" t="str">
        <f t="shared" si="759"/>
        <v>ожидание замечаний к ревизии</v>
      </c>
      <c r="IC514" s="361" t="str">
        <f t="shared" si="760"/>
        <v>A1</v>
      </c>
      <c r="ID514" s="351" t="str">
        <f t="shared" si="761"/>
        <v>1</v>
      </c>
      <c r="IE514" s="351" t="s">
        <v>896</v>
      </c>
      <c r="IF514" s="356">
        <v>1</v>
      </c>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row>
    <row r="515" spans="1:287" s="1" customFormat="1" ht="42.75" customHeight="1">
      <c r="A515" s="15"/>
      <c r="B515" s="31" t="s">
        <v>164</v>
      </c>
      <c r="C515" s="31" t="s">
        <v>165</v>
      </c>
      <c r="D515" s="14"/>
      <c r="E515" s="14"/>
      <c r="F515" s="14"/>
      <c r="G515" s="14"/>
      <c r="H515" s="14" t="s">
        <v>723</v>
      </c>
      <c r="I515" s="14" t="s">
        <v>724</v>
      </c>
      <c r="J515" s="14"/>
      <c r="K515" s="14"/>
      <c r="L515" s="14"/>
      <c r="M515" s="14"/>
      <c r="N515" s="14"/>
      <c r="O515" s="14"/>
      <c r="P515" s="14"/>
      <c r="Q515" s="14"/>
      <c r="R515" s="14" t="s">
        <v>214</v>
      </c>
      <c r="S515" s="14" t="s">
        <v>403</v>
      </c>
      <c r="T515" s="14" t="s">
        <v>404</v>
      </c>
      <c r="U515" s="14" t="s">
        <v>166</v>
      </c>
      <c r="V515" s="14"/>
      <c r="W515" s="31"/>
      <c r="X515" s="31"/>
      <c r="Y515" s="31"/>
      <c r="Z515" s="31"/>
      <c r="AA515" s="31"/>
      <c r="AB515" s="31"/>
      <c r="AC515" s="31"/>
      <c r="AD515" s="14"/>
      <c r="AE515" s="31">
        <v>3</v>
      </c>
      <c r="AF515" s="31">
        <v>0</v>
      </c>
      <c r="AG515" s="31" t="s">
        <v>173</v>
      </c>
      <c r="AH515" s="31" t="s">
        <v>164</v>
      </c>
      <c r="AI515" s="31" t="s">
        <v>194</v>
      </c>
      <c r="AJ515" s="14"/>
      <c r="AK515" s="14"/>
      <c r="AL515" s="14" t="s">
        <v>132</v>
      </c>
      <c r="AM515" s="14"/>
      <c r="AN515" s="300" t="s">
        <v>192</v>
      </c>
      <c r="AO515" s="14" t="str">
        <f t="shared" si="925"/>
        <v>0055-CPC-GA1-4.3.0.00.CPC-ATH4.LB-0001</v>
      </c>
      <c r="AP515" s="14" t="str">
        <f t="shared" si="926"/>
        <v>0055-CPC-GA1-4.3.0.00.CPC-ATH4-LB-0001_00_ER</v>
      </c>
      <c r="AQ515" s="21" t="s">
        <v>150</v>
      </c>
      <c r="AR515" s="21" t="s">
        <v>374</v>
      </c>
      <c r="AS515" s="21"/>
      <c r="AT515" s="21"/>
      <c r="AU515" s="21"/>
      <c r="AV515" s="21"/>
      <c r="AW515" s="21" t="s">
        <v>419</v>
      </c>
      <c r="AX515" s="21" t="s">
        <v>374</v>
      </c>
      <c r="AY515" s="14"/>
      <c r="AZ515" s="14" t="s">
        <v>798</v>
      </c>
      <c r="BA515" s="14" t="s">
        <v>600</v>
      </c>
      <c r="BB515" s="14" t="str">
        <f t="shared" si="815"/>
        <v>00</v>
      </c>
      <c r="BC515" s="14" t="str">
        <f t="shared" si="927"/>
        <v>IFU</v>
      </c>
      <c r="BD515" s="14" t="str">
        <f t="shared" si="928"/>
        <v>00</v>
      </c>
      <c r="BE515" s="14"/>
      <c r="BF515" s="14"/>
      <c r="BG515" s="20"/>
      <c r="BH515" s="14"/>
      <c r="BI515" s="14"/>
      <c r="BJ515" s="336">
        <v>44088</v>
      </c>
      <c r="BK515" s="336">
        <f t="shared" ca="1" si="929"/>
        <v>43875</v>
      </c>
      <c r="BL515" s="41">
        <v>43875</v>
      </c>
      <c r="BM515" s="14" t="s">
        <v>771</v>
      </c>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340">
        <f t="shared" si="930"/>
        <v>44102</v>
      </c>
      <c r="CR515" s="340">
        <f t="shared" ca="1" si="931"/>
        <v>43903</v>
      </c>
      <c r="CS515" s="336">
        <v>43986</v>
      </c>
      <c r="CT515" s="325" t="s">
        <v>901</v>
      </c>
      <c r="CU515" s="143">
        <v>1</v>
      </c>
      <c r="CV515" s="41">
        <f t="shared" si="932"/>
        <v>44116</v>
      </c>
      <c r="CW515" s="14">
        <f t="shared" ca="1" si="933"/>
        <v>43917</v>
      </c>
      <c r="CX515" s="14"/>
      <c r="CY515" s="14"/>
      <c r="CZ515" s="41" t="str">
        <f t="shared" si="934"/>
        <v>-</v>
      </c>
      <c r="DA515" s="41" t="str">
        <f t="shared" si="935"/>
        <v>-</v>
      </c>
      <c r="DB515" s="14"/>
      <c r="DC515" s="14"/>
      <c r="DD515" s="143"/>
      <c r="DE515" s="41" t="str">
        <f t="shared" si="936"/>
        <v>-</v>
      </c>
      <c r="DF515" s="41" t="str">
        <f t="shared" si="937"/>
        <v>-</v>
      </c>
      <c r="DG515" s="14"/>
      <c r="DH515" s="14"/>
      <c r="DI515" s="41" t="str">
        <f t="shared" si="938"/>
        <v>-</v>
      </c>
      <c r="DJ515" s="41" t="str">
        <f t="shared" si="939"/>
        <v>-</v>
      </c>
      <c r="DK515" s="14"/>
      <c r="DL515" s="14"/>
      <c r="DM515" s="143"/>
      <c r="DN515" s="41" t="str">
        <f t="shared" si="940"/>
        <v>-</v>
      </c>
      <c r="DO515" s="41" t="str">
        <f t="shared" si="941"/>
        <v>-</v>
      </c>
      <c r="DP515" s="14"/>
      <c r="DQ515" s="14"/>
      <c r="DR515" s="41" t="str">
        <f t="shared" si="942"/>
        <v>-</v>
      </c>
      <c r="DS515" s="41" t="str">
        <f t="shared" si="943"/>
        <v>-</v>
      </c>
      <c r="DT515" s="14"/>
      <c r="DU515" s="14"/>
      <c r="DV515" s="205"/>
      <c r="DW515" s="41" t="str">
        <f t="shared" si="944"/>
        <v>-</v>
      </c>
      <c r="DX515" s="41" t="str">
        <f t="shared" si="945"/>
        <v>-</v>
      </c>
      <c r="DY515" s="14"/>
      <c r="DZ515" s="14"/>
      <c r="EA515" s="41" t="str">
        <f t="shared" si="946"/>
        <v>-</v>
      </c>
      <c r="EB515" s="41" t="str">
        <f t="shared" si="947"/>
        <v>-</v>
      </c>
      <c r="EC515" s="14"/>
      <c r="ED515" s="14"/>
      <c r="EE515" s="205"/>
      <c r="EF515" s="41" t="str">
        <f t="shared" si="948"/>
        <v>-</v>
      </c>
      <c r="EG515" s="41" t="str">
        <f t="shared" si="949"/>
        <v>-</v>
      </c>
      <c r="EH515" s="14"/>
      <c r="EI515" s="14"/>
      <c r="EJ515" s="41" t="str">
        <f t="shared" si="950"/>
        <v>-</v>
      </c>
      <c r="EK515" s="41" t="str">
        <f t="shared" si="951"/>
        <v>-</v>
      </c>
      <c r="EL515" s="14"/>
      <c r="EM515" s="14"/>
      <c r="EN515" s="205"/>
      <c r="EO515" s="41" t="str">
        <f t="shared" si="952"/>
        <v>-</v>
      </c>
      <c r="EP515" s="41" t="str">
        <f t="shared" si="953"/>
        <v>-</v>
      </c>
      <c r="EQ515" s="14"/>
      <c r="ER515" s="14"/>
      <c r="ES515" s="41" t="str">
        <f t="shared" si="954"/>
        <v>-</v>
      </c>
      <c r="ET515" s="41" t="str">
        <f t="shared" si="955"/>
        <v>-</v>
      </c>
      <c r="EU515" s="14"/>
      <c r="EV515" s="14"/>
      <c r="EW515" s="205"/>
      <c r="EX515" s="41" t="str">
        <f t="shared" si="956"/>
        <v>-</v>
      </c>
      <c r="EY515" s="41" t="str">
        <f t="shared" si="957"/>
        <v>-</v>
      </c>
      <c r="EZ515" s="14"/>
      <c r="FA515" s="14"/>
      <c r="FB515" s="41" t="str">
        <f t="shared" si="958"/>
        <v>-</v>
      </c>
      <c r="FC515" s="41" t="str">
        <f t="shared" si="959"/>
        <v>-</v>
      </c>
      <c r="FD515" s="14"/>
      <c r="FE515" s="14"/>
      <c r="FF515" s="295"/>
      <c r="FG515" s="41">
        <v>43656</v>
      </c>
      <c r="FH515" s="41">
        <f t="shared" ca="1" si="922"/>
        <v>44042</v>
      </c>
      <c r="FI515" s="372">
        <v>44075</v>
      </c>
      <c r="FJ515" s="14" t="s">
        <v>922</v>
      </c>
      <c r="FK515" s="41">
        <f t="shared" si="960"/>
        <v>43670</v>
      </c>
      <c r="FL515" s="41">
        <f t="shared" ca="1" si="961"/>
        <v>44056</v>
      </c>
      <c r="FM515" s="14"/>
      <c r="FN515" s="14"/>
      <c r="FO515" s="143"/>
      <c r="FP515" s="41">
        <v>43656</v>
      </c>
      <c r="FQ515" s="41" t="str">
        <f t="shared" si="923"/>
        <v>-</v>
      </c>
      <c r="FR515" s="14"/>
      <c r="FS515" s="14"/>
      <c r="FT515" s="41" t="str">
        <f t="shared" si="962"/>
        <v>-</v>
      </c>
      <c r="FU515" s="41" t="str">
        <f t="shared" si="963"/>
        <v>-</v>
      </c>
      <c r="FV515" s="14"/>
      <c r="FW515" s="14"/>
      <c r="FX515" s="205"/>
      <c r="FY515" s="41">
        <v>43656</v>
      </c>
      <c r="FZ515" s="41" t="str">
        <f t="shared" si="924"/>
        <v>-</v>
      </c>
      <c r="GA515" s="14"/>
      <c r="GB515" s="14"/>
      <c r="GC515" s="41" t="str">
        <f t="shared" si="964"/>
        <v>-</v>
      </c>
      <c r="GD515" s="41" t="str">
        <f t="shared" si="965"/>
        <v>-</v>
      </c>
      <c r="GE515" s="14"/>
      <c r="GF515" s="14"/>
      <c r="GG515" s="205"/>
      <c r="GH515" s="41"/>
      <c r="GI515" s="41"/>
      <c r="GJ515" s="14"/>
      <c r="GK515" s="14"/>
      <c r="GL515" s="41" t="str">
        <f t="shared" si="966"/>
        <v>-</v>
      </c>
      <c r="GM515" s="41" t="str">
        <f t="shared" si="967"/>
        <v>-</v>
      </c>
      <c r="GN515" s="14"/>
      <c r="GO515" s="14"/>
      <c r="GP515" s="228"/>
      <c r="GQ515" s="295"/>
      <c r="GR515" s="295"/>
      <c r="GS515" s="295"/>
      <c r="GT515" s="295"/>
      <c r="GU515" s="295"/>
      <c r="GV515" s="295"/>
      <c r="GW515" s="295"/>
      <c r="GX515" s="295"/>
      <c r="GY515" s="295"/>
      <c r="GZ515" s="147"/>
      <c r="HA515" s="143">
        <f t="shared" ca="1" si="918"/>
        <v>1</v>
      </c>
      <c r="HB515" s="44">
        <f t="shared" ca="1" si="919"/>
        <v>2.5125628140703518E-3</v>
      </c>
      <c r="HC515" s="44">
        <f t="shared" ca="1" si="920"/>
        <v>2.5125628140703518E-3</v>
      </c>
      <c r="HD515" s="44"/>
      <c r="HE515" s="44"/>
      <c r="HF515" s="44">
        <f t="shared" ca="1" si="820"/>
        <v>7.575757575757576E-3</v>
      </c>
      <c r="HG515" s="44">
        <f t="shared" ca="1" si="921"/>
        <v>7.575757575757576E-3</v>
      </c>
      <c r="HH515" s="261"/>
      <c r="HI515" s="14" t="str">
        <f t="shared" si="821"/>
        <v>rev. 00</v>
      </c>
      <c r="HJ515" s="41">
        <f t="shared" si="822"/>
        <v>44075</v>
      </c>
      <c r="HK515" s="267" t="str">
        <f t="shared" si="823"/>
        <v>00</v>
      </c>
      <c r="HL515" s="268" t="str">
        <f t="shared" si="824"/>
        <v>0055-P2-CPC-GA1-TRM-00572</v>
      </c>
      <c r="HM515" s="320">
        <v>1</v>
      </c>
      <c r="HN515"/>
      <c r="HO515" s="351">
        <f t="shared" si="747"/>
        <v>1</v>
      </c>
      <c r="HP515" s="351" t="str">
        <f t="shared" si="748"/>
        <v>ожидание 00</v>
      </c>
      <c r="HQ515" s="351" t="str">
        <f t="shared" si="749"/>
        <v>выгружено 00</v>
      </c>
      <c r="HR515" s="351" t="str">
        <f t="shared" si="750"/>
        <v>ожидание 00</v>
      </c>
      <c r="HS515" s="351" t="b">
        <f t="shared" si="751"/>
        <v>0</v>
      </c>
      <c r="HT515" s="351" t="str">
        <f t="shared" si="752"/>
        <v>ожидание замечаний</v>
      </c>
      <c r="HU515" s="351" t="str">
        <f t="shared" si="753"/>
        <v>0055-P2-CPC-GA1-TRM-00371</v>
      </c>
      <c r="HV515" s="351">
        <f t="shared" si="754"/>
        <v>44075</v>
      </c>
      <c r="HW515" s="351" t="str">
        <f t="shared" si="755"/>
        <v>ожидание 00</v>
      </c>
      <c r="HX515" s="351" t="str">
        <f t="shared" si="756"/>
        <v>ожидание 00</v>
      </c>
      <c r="HY515" s="364"/>
      <c r="HZ515" s="361" t="str">
        <f t="shared" si="757"/>
        <v>выгружено</v>
      </c>
      <c r="IA515" s="361" t="str">
        <f t="shared" si="758"/>
        <v>00</v>
      </c>
      <c r="IB515" s="361" t="str">
        <f t="shared" si="759"/>
        <v>ожидание замечаний к ревизии</v>
      </c>
      <c r="IC515" s="361" t="str">
        <f t="shared" si="760"/>
        <v>00</v>
      </c>
      <c r="ID515" s="351" t="str">
        <f t="shared" si="761"/>
        <v>1</v>
      </c>
      <c r="IE515" s="351" t="s">
        <v>894</v>
      </c>
      <c r="IF515" s="356">
        <v>1</v>
      </c>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row>
    <row r="516" spans="1:287" s="27" customFormat="1" ht="15" customHeight="1">
      <c r="A516" s="15"/>
      <c r="B516" s="32"/>
      <c r="C516" s="32"/>
      <c r="D516" s="26"/>
      <c r="E516" s="26"/>
      <c r="F516" s="26"/>
      <c r="G516" s="26"/>
      <c r="H516" s="26"/>
      <c r="I516" s="26"/>
      <c r="J516" s="26"/>
      <c r="K516" s="26"/>
      <c r="L516" s="26"/>
      <c r="M516" s="26"/>
      <c r="N516" s="26"/>
      <c r="O516" s="26"/>
      <c r="P516" s="26"/>
      <c r="Q516" s="26"/>
      <c r="R516" s="26"/>
      <c r="S516" s="26"/>
      <c r="T516" s="26"/>
      <c r="U516" s="26"/>
      <c r="V516" s="26"/>
      <c r="W516" s="32"/>
      <c r="X516" s="32"/>
      <c r="Y516" s="32"/>
      <c r="Z516" s="32"/>
      <c r="AA516" s="32"/>
      <c r="AB516" s="32"/>
      <c r="AC516" s="32"/>
      <c r="AD516" s="26"/>
      <c r="AE516" s="32"/>
      <c r="AF516" s="32"/>
      <c r="AG516" s="32"/>
      <c r="AH516" s="32"/>
      <c r="AI516" s="32"/>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341"/>
      <c r="BK516" s="341"/>
      <c r="BL516" s="163"/>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338"/>
      <c r="CR516" s="338"/>
      <c r="CS516" s="338"/>
      <c r="CT516" s="326"/>
      <c r="CU516" s="219"/>
      <c r="CV516" s="26"/>
      <c r="CW516" s="26"/>
      <c r="CX516" s="26"/>
      <c r="CY516" s="26"/>
      <c r="CZ516" s="26"/>
      <c r="DA516" s="26"/>
      <c r="DB516" s="26"/>
      <c r="DC516" s="26"/>
      <c r="DD516" s="219"/>
      <c r="DE516" s="26"/>
      <c r="DF516" s="26"/>
      <c r="DG516" s="26"/>
      <c r="DH516" s="26"/>
      <c r="DI516" s="26"/>
      <c r="DJ516" s="26"/>
      <c r="DK516" s="26"/>
      <c r="DL516" s="26"/>
      <c r="DM516" s="219"/>
      <c r="DN516" s="26"/>
      <c r="DO516" s="26"/>
      <c r="DP516" s="26"/>
      <c r="DQ516" s="26"/>
      <c r="DR516" s="26"/>
      <c r="DS516" s="26"/>
      <c r="DT516" s="26"/>
      <c r="DU516" s="26"/>
      <c r="DV516" s="229"/>
      <c r="DW516" s="26"/>
      <c r="DX516" s="26"/>
      <c r="DY516" s="26"/>
      <c r="DZ516" s="26"/>
      <c r="EA516" s="26"/>
      <c r="EB516" s="26"/>
      <c r="EC516" s="26"/>
      <c r="ED516" s="26"/>
      <c r="EE516" s="229"/>
      <c r="EF516" s="26"/>
      <c r="EG516" s="26"/>
      <c r="EH516" s="26"/>
      <c r="EI516" s="26"/>
      <c r="EJ516" s="26"/>
      <c r="EK516" s="26"/>
      <c r="EL516" s="26"/>
      <c r="EM516" s="26"/>
      <c r="EN516" s="229"/>
      <c r="EO516" s="26"/>
      <c r="EP516" s="26"/>
      <c r="EQ516" s="26"/>
      <c r="ER516" s="26"/>
      <c r="ES516" s="26"/>
      <c r="ET516" s="26"/>
      <c r="EU516" s="26"/>
      <c r="EV516" s="26"/>
      <c r="EW516" s="229"/>
      <c r="EX516" s="26"/>
      <c r="EY516" s="26"/>
      <c r="EZ516" s="26"/>
      <c r="FA516" s="26"/>
      <c r="FB516" s="26"/>
      <c r="FC516" s="26"/>
      <c r="FD516" s="26"/>
      <c r="FE516" s="26"/>
      <c r="FF516" s="229"/>
      <c r="FG516" s="26"/>
      <c r="FH516" s="26"/>
      <c r="FI516" s="26"/>
      <c r="FJ516" s="26"/>
      <c r="FK516" s="26"/>
      <c r="FL516" s="26"/>
      <c r="FM516" s="26"/>
      <c r="FN516" s="26"/>
      <c r="FO516" s="219"/>
      <c r="FP516" s="26"/>
      <c r="FQ516" s="26"/>
      <c r="FR516" s="26"/>
      <c r="FS516" s="26"/>
      <c r="FT516" s="26"/>
      <c r="FU516" s="26"/>
      <c r="FV516" s="26"/>
      <c r="FW516" s="26"/>
      <c r="FX516" s="229"/>
      <c r="FY516" s="26"/>
      <c r="FZ516" s="26"/>
      <c r="GA516" s="26"/>
      <c r="GB516" s="26"/>
      <c r="GC516" s="26"/>
      <c r="GD516" s="26"/>
      <c r="GE516" s="26"/>
      <c r="GF516" s="26"/>
      <c r="GG516" s="229"/>
      <c r="GH516" s="26"/>
      <c r="GI516" s="26"/>
      <c r="GJ516" s="26"/>
      <c r="GK516" s="26"/>
      <c r="GL516" s="26"/>
      <c r="GM516" s="26"/>
      <c r="GN516" s="26"/>
      <c r="GO516" s="26"/>
      <c r="GP516" s="229"/>
      <c r="GQ516" s="229"/>
      <c r="GR516" s="229"/>
      <c r="GS516" s="229"/>
      <c r="GT516" s="229"/>
      <c r="GU516" s="229"/>
      <c r="GV516" s="229"/>
      <c r="GW516" s="229"/>
      <c r="GX516" s="229"/>
      <c r="GY516" s="229"/>
      <c r="GZ516" s="229"/>
      <c r="HA516" s="143">
        <f t="shared" si="918"/>
        <v>0</v>
      </c>
      <c r="HB516" s="44">
        <f t="shared" si="919"/>
        <v>0</v>
      </c>
      <c r="HC516" s="44">
        <f t="shared" si="920"/>
        <v>0</v>
      </c>
      <c r="HD516" s="44"/>
      <c r="HE516" s="26"/>
      <c r="HF516" s="44">
        <f t="shared" si="820"/>
        <v>0</v>
      </c>
      <c r="HG516" s="44">
        <f t="shared" si="921"/>
        <v>0</v>
      </c>
      <c r="HH516" s="262"/>
      <c r="HI516" s="14" t="str">
        <f t="shared" si="821"/>
        <v>не выпущено</v>
      </c>
      <c r="HJ516" s="41" t="str">
        <f t="shared" si="822"/>
        <v>-</v>
      </c>
      <c r="HK516" s="267" t="str">
        <f t="shared" si="823"/>
        <v>-</v>
      </c>
      <c r="HL516" s="268" t="str">
        <f t="shared" si="824"/>
        <v>-</v>
      </c>
      <c r="HM516" s="320">
        <v>1</v>
      </c>
      <c r="HN516"/>
      <c r="HO516" s="351" t="str">
        <f t="shared" si="747"/>
        <v>---/---</v>
      </c>
      <c r="HP516" s="351" t="str">
        <f t="shared" si="748"/>
        <v>---/---</v>
      </c>
      <c r="HQ516" s="351" t="str">
        <f t="shared" si="749"/>
        <v>---/---</v>
      </c>
      <c r="HR516" s="351" t="str">
        <f t="shared" si="750"/>
        <v>---/---</v>
      </c>
      <c r="HS516" s="351" t="b">
        <f t="shared" si="751"/>
        <v>0</v>
      </c>
      <c r="HT516" s="351" t="str">
        <f t="shared" si="752"/>
        <v>---/---</v>
      </c>
      <c r="HU516" s="351" t="str">
        <f t="shared" si="753"/>
        <v>---/---</v>
      </c>
      <c r="HV516" s="351" t="str">
        <f t="shared" si="754"/>
        <v>---/---</v>
      </c>
      <c r="HW516" s="351" t="str">
        <f t="shared" si="755"/>
        <v>---/---</v>
      </c>
      <c r="HX516" s="351" t="str">
        <f t="shared" si="756"/>
        <v>---/---</v>
      </c>
      <c r="HY516" s="364"/>
      <c r="HZ516" s="361" t="str">
        <f t="shared" si="757"/>
        <v>---/---</v>
      </c>
      <c r="IA516" s="361" t="str">
        <f t="shared" si="758"/>
        <v>---/---</v>
      </c>
      <c r="IB516" s="361" t="str">
        <f t="shared" si="759"/>
        <v>---/---</v>
      </c>
      <c r="IC516" s="361" t="str">
        <f t="shared" si="760"/>
        <v>---/---</v>
      </c>
      <c r="ID516" s="351" t="str">
        <f t="shared" si="761"/>
        <v>---/---</v>
      </c>
      <c r="IE516" s="351" t="s">
        <v>897</v>
      </c>
      <c r="IF516" s="35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row>
    <row r="517" spans="1:287" s="1" customFormat="1" ht="28.5" customHeight="1">
      <c r="A517" s="15"/>
      <c r="B517" s="31" t="s">
        <v>164</v>
      </c>
      <c r="C517" s="31" t="s">
        <v>165</v>
      </c>
      <c r="D517" s="14"/>
      <c r="E517" s="14"/>
      <c r="F517" s="14"/>
      <c r="G517" s="14"/>
      <c r="H517" s="14" t="s">
        <v>723</v>
      </c>
      <c r="I517" s="14" t="s">
        <v>724</v>
      </c>
      <c r="J517" s="14"/>
      <c r="K517" s="14"/>
      <c r="L517" s="14"/>
      <c r="M517" s="14"/>
      <c r="N517" s="14"/>
      <c r="O517" s="14"/>
      <c r="P517" s="14"/>
      <c r="Q517" s="14"/>
      <c r="R517" s="14" t="s">
        <v>212</v>
      </c>
      <c r="S517" s="14" t="s">
        <v>397</v>
      </c>
      <c r="T517" s="14" t="s">
        <v>398</v>
      </c>
      <c r="U517" s="14" t="s">
        <v>166</v>
      </c>
      <c r="V517" s="14"/>
      <c r="W517" s="31"/>
      <c r="X517" s="31"/>
      <c r="Y517" s="31"/>
      <c r="Z517" s="31"/>
      <c r="AA517" s="31"/>
      <c r="AB517" s="31"/>
      <c r="AC517" s="31"/>
      <c r="AD517" s="14"/>
      <c r="AE517" s="31">
        <v>3</v>
      </c>
      <c r="AF517" s="31">
        <v>0</v>
      </c>
      <c r="AG517" s="31" t="s">
        <v>173</v>
      </c>
      <c r="AH517" s="31" t="s">
        <v>164</v>
      </c>
      <c r="AI517" s="31" t="s">
        <v>194</v>
      </c>
      <c r="AJ517" s="14"/>
      <c r="AK517" s="14"/>
      <c r="AL517" s="14" t="s">
        <v>127</v>
      </c>
      <c r="AM517" s="14"/>
      <c r="AN517" s="300" t="s">
        <v>193</v>
      </c>
      <c r="AO517" s="14" t="str">
        <f t="shared" ref="AO517:AO522" si="968">CONCATENATE("0055-",B517,"-",C517,"-","4",".",AE517,".",AF517,".",AG517,".",AH517,"-",AL517,".",AN517,"-",AI517)</f>
        <v>0055-CPC-GA1-4.3.0.00.CPC-ATH1.HB-0001</v>
      </c>
      <c r="AP517" s="14" t="str">
        <f t="shared" ref="AP517:AP522" si="969">CONCATENATE("0055-",B517,"-",C517,"-","4",".",AE517,".",AF517,".",AG517,".",AH517,"-",AL517,"-",AN517,"-",AI517,"_",BD517,"_",U517)</f>
        <v>0055-CPC-GA1-4.3.0.00.CPC-ATH1-HB-0001_-_ER</v>
      </c>
      <c r="AQ517" s="21" t="s">
        <v>97</v>
      </c>
      <c r="AR517" s="21" t="s">
        <v>103</v>
      </c>
      <c r="AS517" s="21"/>
      <c r="AT517" s="21"/>
      <c r="AU517" s="21"/>
      <c r="AV517" s="21"/>
      <c r="AW517" s="21" t="s">
        <v>97</v>
      </c>
      <c r="AX517" s="21" t="s">
        <v>103</v>
      </c>
      <c r="AY517" s="14"/>
      <c r="AZ517" s="14"/>
      <c r="BA517" s="14" t="s">
        <v>600</v>
      </c>
      <c r="BB517" s="14" t="str">
        <f t="shared" si="815"/>
        <v>-</v>
      </c>
      <c r="BC517" s="14" t="s">
        <v>239</v>
      </c>
      <c r="BD517" s="14" t="str">
        <f t="shared" ref="BD517:BD522" si="970">BB517</f>
        <v>-</v>
      </c>
      <c r="BE517" s="14"/>
      <c r="BF517" s="14"/>
      <c r="BG517" s="20"/>
      <c r="BH517" s="14"/>
      <c r="BI517" s="14"/>
      <c r="BJ517" s="336">
        <v>44088</v>
      </c>
      <c r="BK517" s="336">
        <f t="shared" ref="BK517:BK522" ca="1" si="971">IF(BM517&gt;0,BL517,IF(BJ517&lt;TODAY(),TODAY()+10,BJ517))</f>
        <v>44113</v>
      </c>
      <c r="BL517" s="41"/>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336">
        <f t="shared" ref="CQ517:CQ522" si="972">WORKDAY(BJ517,10)</f>
        <v>44102</v>
      </c>
      <c r="CR517" s="336" t="str">
        <f t="shared" ref="CR517:CR522" si="973">IF(BM517&gt;0,WORKDAY(BK517,20),"-")</f>
        <v>-</v>
      </c>
      <c r="CS517" s="336"/>
      <c r="CT517" s="325"/>
      <c r="CU517" s="143"/>
      <c r="CV517" s="41">
        <f t="shared" ref="CV517:CV522" si="974">WORKDAY(CQ517,10)</f>
        <v>44116</v>
      </c>
      <c r="CW517" s="41" t="str">
        <f t="shared" ref="CW517:CW522" si="975">IF(CT517&gt;0,WORKDAY(CR517,10),"-")</f>
        <v>-</v>
      </c>
      <c r="CX517" s="14"/>
      <c r="CY517" s="14"/>
      <c r="CZ517" s="41" t="str">
        <f t="shared" ref="CZ517:CZ522" si="976">IF(CY517&gt;0,WORKDAY(CV517,10),"-")</f>
        <v>-</v>
      </c>
      <c r="DA517" s="41" t="str">
        <f t="shared" ref="DA517:DA522" si="977">IF(CY517&gt;0,WORKDAY(CW517,10),"-")</f>
        <v>-</v>
      </c>
      <c r="DB517" s="14"/>
      <c r="DC517" s="14"/>
      <c r="DD517" s="143"/>
      <c r="DE517" s="41" t="str">
        <f t="shared" ref="DE517:DE522" si="978">IF(DC517&gt;0,WORKDAY(CZ517,10),"-")</f>
        <v>-</v>
      </c>
      <c r="DF517" s="41" t="str">
        <f t="shared" ref="DF517:DF522" si="979">IF(DC517&gt;0,WORKDAY(DA517,10),"-")</f>
        <v>-</v>
      </c>
      <c r="DG517" s="14"/>
      <c r="DH517" s="14"/>
      <c r="DI517" s="41" t="str">
        <f t="shared" ref="DI517:DI522" si="980">IF(DH517&gt;0,WORKDAY(DE517,10),"-")</f>
        <v>-</v>
      </c>
      <c r="DJ517" s="41" t="str">
        <f t="shared" ref="DJ517:DJ522" si="981">IF(DH517&gt;0,WORKDAY(DF517,10),"-")</f>
        <v>-</v>
      </c>
      <c r="DK517" s="14"/>
      <c r="DL517" s="14"/>
      <c r="DM517" s="143"/>
      <c r="DN517" s="41" t="str">
        <f t="shared" ref="DN517:DN522" si="982">IF(DL517&gt;0,WORKDAY(DI517,10),"-")</f>
        <v>-</v>
      </c>
      <c r="DO517" s="41" t="str">
        <f t="shared" ref="DO517:DO522" si="983">IF(DL517&gt;0,WORKDAY(DJ517,10),"-")</f>
        <v>-</v>
      </c>
      <c r="DP517" s="14"/>
      <c r="DQ517" s="14"/>
      <c r="DR517" s="41" t="str">
        <f t="shared" ref="DR517:DR522" si="984">IF(DQ517&gt;0,WORKDAY(DN517,10),"-")</f>
        <v>-</v>
      </c>
      <c r="DS517" s="41" t="str">
        <f t="shared" ref="DS517:DS522" si="985">IF(DQ517&gt;0,WORKDAY(DO517,10),"-")</f>
        <v>-</v>
      </c>
      <c r="DT517" s="14"/>
      <c r="DU517" s="14"/>
      <c r="DV517" s="205"/>
      <c r="DW517" s="41" t="str">
        <f t="shared" ref="DW517:DW522" si="986">IF(DU517&gt;0,WORKDAY(DR517,10),"-")</f>
        <v>-</v>
      </c>
      <c r="DX517" s="41" t="str">
        <f t="shared" ref="DX517:DX522" si="987">IF(DU517&gt;0,WORKDAY(DS517,10),"-")</f>
        <v>-</v>
      </c>
      <c r="DY517" s="14"/>
      <c r="DZ517" s="14"/>
      <c r="EA517" s="41" t="str">
        <f t="shared" ref="EA517:EA522" si="988">IF(DZ517&gt;0,WORKDAY(DW517,10),"-")</f>
        <v>-</v>
      </c>
      <c r="EB517" s="41" t="str">
        <f t="shared" ref="EB517:EB522" si="989">IF(DZ517&gt;0,WORKDAY(DX517,10),"-")</f>
        <v>-</v>
      </c>
      <c r="EC517" s="14"/>
      <c r="ED517" s="14"/>
      <c r="EE517" s="205"/>
      <c r="EF517" s="41" t="str">
        <f t="shared" ref="EF517:EF522" si="990">IF(ED517&gt;0,WORKDAY(EA517,10),"-")</f>
        <v>-</v>
      </c>
      <c r="EG517" s="41" t="str">
        <f t="shared" ref="EG517:EG522" si="991">IF(ED517&gt;0,WORKDAY(EB517,10),"-")</f>
        <v>-</v>
      </c>
      <c r="EH517" s="14"/>
      <c r="EI517" s="14"/>
      <c r="EJ517" s="41" t="str">
        <f t="shared" ref="EJ517:EJ522" si="992">IF(EI517&gt;0,WORKDAY(EF517,10),"-")</f>
        <v>-</v>
      </c>
      <c r="EK517" s="41" t="str">
        <f t="shared" ref="EK517:EK522" si="993">IF(EI517&gt;0,WORKDAY(EG517,10),"-")</f>
        <v>-</v>
      </c>
      <c r="EL517" s="14"/>
      <c r="EM517" s="14"/>
      <c r="EN517" s="205"/>
      <c r="EO517" s="41" t="str">
        <f t="shared" ref="EO517:EO522" si="994">IF(EM517&gt;0,WORKDAY(EJ517,10),"-")</f>
        <v>-</v>
      </c>
      <c r="EP517" s="41" t="str">
        <f t="shared" ref="EP517:EP522" si="995">IF(EM517&gt;0,WORKDAY(EK517,10),"-")</f>
        <v>-</v>
      </c>
      <c r="EQ517" s="14"/>
      <c r="ER517" s="14"/>
      <c r="ES517" s="41" t="str">
        <f t="shared" ref="ES517:ES522" si="996">IF(ER517&gt;0,WORKDAY(EO517,10),"-")</f>
        <v>-</v>
      </c>
      <c r="ET517" s="41" t="str">
        <f t="shared" ref="ET517:ET522" si="997">IF(ER517&gt;0,WORKDAY(EP517,10),"-")</f>
        <v>-</v>
      </c>
      <c r="EU517" s="14"/>
      <c r="EV517" s="14"/>
      <c r="EW517" s="205"/>
      <c r="EX517" s="41" t="str">
        <f t="shared" ref="EX517:EX522" si="998">IF(EV517&gt;0,WORKDAY(ES517,10),"-")</f>
        <v>-</v>
      </c>
      <c r="EY517" s="41" t="str">
        <f t="shared" ref="EY517:EY522" si="999">IF(EV517&gt;0,WORKDAY(ET517,10),"-")</f>
        <v>-</v>
      </c>
      <c r="EZ517" s="14"/>
      <c r="FA517" s="14"/>
      <c r="FB517" s="41" t="str">
        <f t="shared" ref="FB517:FB522" si="1000">IF(FA517&gt;0,WORKDAY(EX517,10),"-")</f>
        <v>-</v>
      </c>
      <c r="FC517" s="41" t="str">
        <f t="shared" ref="FC517:FC522" si="1001">IF(FA517&gt;0,WORKDAY(EY517,10),"-")</f>
        <v>-</v>
      </c>
      <c r="FD517" s="14"/>
      <c r="FE517" s="14"/>
      <c r="FF517" s="295"/>
      <c r="FG517" s="41">
        <v>43656</v>
      </c>
      <c r="FH517" s="41">
        <f t="shared" ref="FH517:FH522" ca="1" si="1002">IF(BK517&gt;0,IF(DH517&gt;0,WORKDAY(DG517,20),IF(CY517&gt;0,WORKDAY(CX517,30),IF(CT517&gt;0,WORKDAY(CS517,40),FG517))),"-")</f>
        <v>43656</v>
      </c>
      <c r="FI517" s="14"/>
      <c r="FJ517" s="14"/>
      <c r="FK517" s="41" t="str">
        <f t="shared" ref="FK517:FK522" si="1003">IF(FJ517&gt;0,WORKDAY(FG517,10),"-")</f>
        <v>-</v>
      </c>
      <c r="FL517" s="41" t="str">
        <f t="shared" ref="FL517:FL522" si="1004">IF(FJ517&gt;0,WORKDAY(FH517,10),"-")</f>
        <v>-</v>
      </c>
      <c r="FM517" s="14"/>
      <c r="FN517" s="14"/>
      <c r="FO517" s="143"/>
      <c r="FP517" s="41">
        <v>43656</v>
      </c>
      <c r="FQ517" s="41" t="str">
        <f t="shared" ref="FQ517:FQ522" si="1005">IF(BT517&gt;0,IF(DQ517&gt;0,WORKDAY(DP517,20),IF(DH517&gt;0,WORKDAY(DG517,30),IF(DC517&gt;0,WORKDAY(DB517,40),FP517))),"-")</f>
        <v>-</v>
      </c>
      <c r="FR517" s="14"/>
      <c r="FS517" s="14"/>
      <c r="FT517" s="41" t="str">
        <f t="shared" ref="FT517:FT522" si="1006">IF(FS517&gt;0,WORKDAY(FP517,10),"-")</f>
        <v>-</v>
      </c>
      <c r="FU517" s="41" t="str">
        <f t="shared" ref="FU517:FU522" si="1007">IF(FS517&gt;0,WORKDAY(FQ517,10),"-")</f>
        <v>-</v>
      </c>
      <c r="FV517" s="14"/>
      <c r="FW517" s="14"/>
      <c r="FX517" s="205"/>
      <c r="FY517" s="41">
        <v>43656</v>
      </c>
      <c r="FZ517" s="41" t="str">
        <f t="shared" ref="FZ517:FZ522" si="1008">IF(CC517&gt;0,IF(DZ517&gt;0,WORKDAY(DY517,20),IF(DQ517&gt;0,WORKDAY(DP517,30),IF(DL517&gt;0,WORKDAY(DK517,40),FY517))),"-")</f>
        <v>-</v>
      </c>
      <c r="GA517" s="14"/>
      <c r="GB517" s="14"/>
      <c r="GC517" s="41" t="str">
        <f t="shared" ref="GC517:GC522" si="1009">IF(GB517&gt;0,WORKDAY(FY517,10),"-")</f>
        <v>-</v>
      </c>
      <c r="GD517" s="41" t="str">
        <f t="shared" ref="GD517:GD522" si="1010">IF(GB517&gt;0,WORKDAY(FZ517,10),"-")</f>
        <v>-</v>
      </c>
      <c r="GE517" s="14"/>
      <c r="GF517" s="14"/>
      <c r="GG517" s="205"/>
      <c r="GH517" s="41"/>
      <c r="GI517" s="41"/>
      <c r="GJ517" s="14"/>
      <c r="GK517" s="14"/>
      <c r="GL517" s="41" t="str">
        <f t="shared" ref="GL517:GL522" si="1011">IF(GK517&gt;0,WORKDAY(GH517,10),"-")</f>
        <v>-</v>
      </c>
      <c r="GM517" s="41" t="str">
        <f t="shared" ref="GM517:GM522" si="1012">IF(GK517&gt;0,WORKDAY(GI517,10),"-")</f>
        <v>-</v>
      </c>
      <c r="GN517" s="14"/>
      <c r="GO517" s="14"/>
      <c r="GP517" s="228"/>
      <c r="GQ517" s="295"/>
      <c r="GR517" s="295"/>
      <c r="GS517" s="295"/>
      <c r="GT517" s="295"/>
      <c r="GU517" s="295"/>
      <c r="GV517" s="295"/>
      <c r="GW517" s="295"/>
      <c r="GX517" s="295"/>
      <c r="GY517" s="295"/>
      <c r="GZ517" s="147"/>
      <c r="HA517" s="143">
        <f t="shared" ca="1" si="918"/>
        <v>1</v>
      </c>
      <c r="HB517" s="44">
        <f t="shared" si="919"/>
        <v>0</v>
      </c>
      <c r="HC517" s="44">
        <f t="shared" ca="1" si="920"/>
        <v>2.5125628140703518E-3</v>
      </c>
      <c r="HD517" s="44"/>
      <c r="HE517" s="44"/>
      <c r="HF517" s="44">
        <f t="shared" si="820"/>
        <v>0</v>
      </c>
      <c r="HG517" s="44">
        <f t="shared" ca="1" si="921"/>
        <v>7.575757575757576E-3</v>
      </c>
      <c r="HH517" s="261"/>
      <c r="HI517" s="14" t="str">
        <f t="shared" si="821"/>
        <v>не выпущено</v>
      </c>
      <c r="HJ517" s="41" t="str">
        <f t="shared" si="822"/>
        <v>-</v>
      </c>
      <c r="HK517" s="267" t="str">
        <f t="shared" si="823"/>
        <v>-</v>
      </c>
      <c r="HL517" s="268" t="str">
        <f t="shared" si="824"/>
        <v>-</v>
      </c>
      <c r="HM517" s="320">
        <v>1</v>
      </c>
      <c r="HN517"/>
      <c r="HO517" s="351" t="str">
        <f t="shared" si="747"/>
        <v>не выгружено A1</v>
      </c>
      <c r="HP517" s="351" t="str">
        <f t="shared" si="748"/>
        <v>не выгружено 00</v>
      </c>
      <c r="HQ517" s="351" t="str">
        <f t="shared" si="749"/>
        <v>не выгружено A1</v>
      </c>
      <c r="HR517" s="351" t="str">
        <f t="shared" si="750"/>
        <v>не выгружено A1</v>
      </c>
      <c r="HS517" s="351" t="b">
        <f t="shared" si="751"/>
        <v>0</v>
      </c>
      <c r="HT517" s="351" t="str">
        <f t="shared" si="752"/>
        <v>не выгружено A1</v>
      </c>
      <c r="HU517" s="351" t="str">
        <f t="shared" si="753"/>
        <v>не выгружено A1</v>
      </c>
      <c r="HV517" s="351" t="str">
        <f t="shared" si="754"/>
        <v>не выгружено A1</v>
      </c>
      <c r="HW517" s="351" t="str">
        <f t="shared" si="755"/>
        <v>не выгружено A1</v>
      </c>
      <c r="HX517" s="351" t="str">
        <f t="shared" si="756"/>
        <v>не выгружено A1</v>
      </c>
      <c r="HY517" s="364"/>
      <c r="HZ517" s="361" t="str">
        <f t="shared" si="757"/>
        <v>не выгружено</v>
      </c>
      <c r="IA517" s="361" t="str">
        <f t="shared" si="758"/>
        <v>A1</v>
      </c>
      <c r="IB517" s="361" t="str">
        <f t="shared" si="759"/>
        <v>не выгружено</v>
      </c>
      <c r="IC517" s="361" t="str">
        <f t="shared" si="760"/>
        <v>A1</v>
      </c>
      <c r="ID517" s="351" t="str">
        <f t="shared" si="761"/>
        <v>выгрузить A1</v>
      </c>
      <c r="IE517" s="351" t="s">
        <v>896</v>
      </c>
      <c r="IF517" s="356">
        <v>1</v>
      </c>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row>
    <row r="518" spans="1:287" s="1" customFormat="1" ht="42.75" customHeight="1">
      <c r="A518" s="15"/>
      <c r="B518" s="31" t="s">
        <v>164</v>
      </c>
      <c r="C518" s="31" t="s">
        <v>165</v>
      </c>
      <c r="D518" s="14"/>
      <c r="E518" s="14"/>
      <c r="F518" s="14"/>
      <c r="G518" s="14"/>
      <c r="H518" s="14" t="s">
        <v>723</v>
      </c>
      <c r="I518" s="14" t="s">
        <v>724</v>
      </c>
      <c r="J518" s="14"/>
      <c r="K518" s="14"/>
      <c r="L518" s="14"/>
      <c r="M518" s="14"/>
      <c r="N518" s="14"/>
      <c r="O518" s="14"/>
      <c r="P518" s="14"/>
      <c r="Q518" s="14"/>
      <c r="R518" s="14" t="s">
        <v>215</v>
      </c>
      <c r="S518" s="14" t="s">
        <v>399</v>
      </c>
      <c r="T518" s="14" t="s">
        <v>408</v>
      </c>
      <c r="U518" s="14" t="s">
        <v>166</v>
      </c>
      <c r="V518" s="14"/>
      <c r="W518" s="31"/>
      <c r="X518" s="31"/>
      <c r="Y518" s="31"/>
      <c r="Z518" s="31"/>
      <c r="AA518" s="31"/>
      <c r="AB518" s="31"/>
      <c r="AC518" s="31"/>
      <c r="AD518" s="14"/>
      <c r="AE518" s="31">
        <v>3</v>
      </c>
      <c r="AF518" s="31">
        <v>0</v>
      </c>
      <c r="AG518" s="31" t="s">
        <v>173</v>
      </c>
      <c r="AH518" s="31" t="s">
        <v>164</v>
      </c>
      <c r="AI518" s="31" t="s">
        <v>194</v>
      </c>
      <c r="AJ518" s="14"/>
      <c r="AK518" s="14"/>
      <c r="AL518" s="14" t="s">
        <v>128</v>
      </c>
      <c r="AM518" s="14"/>
      <c r="AN518" s="300" t="s">
        <v>193</v>
      </c>
      <c r="AO518" s="14" t="str">
        <f t="shared" si="968"/>
        <v>0055-CPC-GA1-4.3.0.00.CPC-ATH2.HB-0001</v>
      </c>
      <c r="AP518" s="14" t="str">
        <f t="shared" si="969"/>
        <v>0055-CPC-GA1-4.3.0.00.CPC-ATH2-HB-0001_-_ER</v>
      </c>
      <c r="AQ518" s="21" t="s">
        <v>98</v>
      </c>
      <c r="AR518" s="21" t="s">
        <v>104</v>
      </c>
      <c r="AS518" s="21"/>
      <c r="AT518" s="21"/>
      <c r="AU518" s="21"/>
      <c r="AV518" s="21"/>
      <c r="AW518" s="21" t="s">
        <v>98</v>
      </c>
      <c r="AX518" s="21" t="s">
        <v>104</v>
      </c>
      <c r="AY518" s="14"/>
      <c r="AZ518" s="14"/>
      <c r="BA518" s="14" t="s">
        <v>600</v>
      </c>
      <c r="BB518" s="14" t="str">
        <f t="shared" si="815"/>
        <v>-</v>
      </c>
      <c r="BC518" s="14" t="s">
        <v>239</v>
      </c>
      <c r="BD518" s="14" t="str">
        <f t="shared" si="970"/>
        <v>-</v>
      </c>
      <c r="BE518" s="14"/>
      <c r="BF518" s="14"/>
      <c r="BG518" s="20"/>
      <c r="BH518" s="14"/>
      <c r="BI518" s="14"/>
      <c r="BJ518" s="336">
        <v>44088</v>
      </c>
      <c r="BK518" s="336">
        <f t="shared" ca="1" si="971"/>
        <v>44113</v>
      </c>
      <c r="BL518" s="41"/>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336">
        <f t="shared" si="972"/>
        <v>44102</v>
      </c>
      <c r="CR518" s="336" t="str">
        <f t="shared" si="973"/>
        <v>-</v>
      </c>
      <c r="CS518" s="336"/>
      <c r="CT518" s="325"/>
      <c r="CU518" s="143"/>
      <c r="CV518" s="41">
        <f t="shared" si="974"/>
        <v>44116</v>
      </c>
      <c r="CW518" s="41" t="str">
        <f t="shared" si="975"/>
        <v>-</v>
      </c>
      <c r="CX518" s="14"/>
      <c r="CY518" s="14"/>
      <c r="CZ518" s="41" t="str">
        <f t="shared" si="976"/>
        <v>-</v>
      </c>
      <c r="DA518" s="41" t="str">
        <f t="shared" si="977"/>
        <v>-</v>
      </c>
      <c r="DB518" s="14"/>
      <c r="DC518" s="14"/>
      <c r="DD518" s="143"/>
      <c r="DE518" s="41" t="str">
        <f t="shared" si="978"/>
        <v>-</v>
      </c>
      <c r="DF518" s="41" t="str">
        <f t="shared" si="979"/>
        <v>-</v>
      </c>
      <c r="DG518" s="14"/>
      <c r="DH518" s="14"/>
      <c r="DI518" s="41" t="str">
        <f t="shared" si="980"/>
        <v>-</v>
      </c>
      <c r="DJ518" s="41" t="str">
        <f t="shared" si="981"/>
        <v>-</v>
      </c>
      <c r="DK518" s="14"/>
      <c r="DL518" s="14"/>
      <c r="DM518" s="143"/>
      <c r="DN518" s="41" t="str">
        <f t="shared" si="982"/>
        <v>-</v>
      </c>
      <c r="DO518" s="41" t="str">
        <f t="shared" si="983"/>
        <v>-</v>
      </c>
      <c r="DP518" s="14"/>
      <c r="DQ518" s="14"/>
      <c r="DR518" s="41" t="str">
        <f t="shared" si="984"/>
        <v>-</v>
      </c>
      <c r="DS518" s="41" t="str">
        <f t="shared" si="985"/>
        <v>-</v>
      </c>
      <c r="DT518" s="14"/>
      <c r="DU518" s="14"/>
      <c r="DV518" s="205"/>
      <c r="DW518" s="41" t="str">
        <f t="shared" si="986"/>
        <v>-</v>
      </c>
      <c r="DX518" s="41" t="str">
        <f t="shared" si="987"/>
        <v>-</v>
      </c>
      <c r="DY518" s="14"/>
      <c r="DZ518" s="14"/>
      <c r="EA518" s="41" t="str">
        <f t="shared" si="988"/>
        <v>-</v>
      </c>
      <c r="EB518" s="41" t="str">
        <f t="shared" si="989"/>
        <v>-</v>
      </c>
      <c r="EC518" s="14"/>
      <c r="ED518" s="14"/>
      <c r="EE518" s="205"/>
      <c r="EF518" s="41" t="str">
        <f t="shared" si="990"/>
        <v>-</v>
      </c>
      <c r="EG518" s="41" t="str">
        <f t="shared" si="991"/>
        <v>-</v>
      </c>
      <c r="EH518" s="14"/>
      <c r="EI518" s="14"/>
      <c r="EJ518" s="41" t="str">
        <f t="shared" si="992"/>
        <v>-</v>
      </c>
      <c r="EK518" s="41" t="str">
        <f t="shared" si="993"/>
        <v>-</v>
      </c>
      <c r="EL518" s="14"/>
      <c r="EM518" s="14"/>
      <c r="EN518" s="205"/>
      <c r="EO518" s="41" t="str">
        <f t="shared" si="994"/>
        <v>-</v>
      </c>
      <c r="EP518" s="41" t="str">
        <f t="shared" si="995"/>
        <v>-</v>
      </c>
      <c r="EQ518" s="14"/>
      <c r="ER518" s="14"/>
      <c r="ES518" s="41" t="str">
        <f t="shared" si="996"/>
        <v>-</v>
      </c>
      <c r="ET518" s="41" t="str">
        <f t="shared" si="997"/>
        <v>-</v>
      </c>
      <c r="EU518" s="14"/>
      <c r="EV518" s="14"/>
      <c r="EW518" s="205"/>
      <c r="EX518" s="41" t="str">
        <f t="shared" si="998"/>
        <v>-</v>
      </c>
      <c r="EY518" s="41" t="str">
        <f t="shared" si="999"/>
        <v>-</v>
      </c>
      <c r="EZ518" s="14"/>
      <c r="FA518" s="14"/>
      <c r="FB518" s="41" t="str">
        <f t="shared" si="1000"/>
        <v>-</v>
      </c>
      <c r="FC518" s="41" t="str">
        <f t="shared" si="1001"/>
        <v>-</v>
      </c>
      <c r="FD518" s="14"/>
      <c r="FE518" s="14"/>
      <c r="FF518" s="295"/>
      <c r="FG518" s="41">
        <v>43728</v>
      </c>
      <c r="FH518" s="41">
        <f t="shared" ca="1" si="1002"/>
        <v>43728</v>
      </c>
      <c r="FI518" s="14"/>
      <c r="FJ518" s="14"/>
      <c r="FK518" s="41" t="str">
        <f t="shared" si="1003"/>
        <v>-</v>
      </c>
      <c r="FL518" s="41" t="str">
        <f t="shared" si="1004"/>
        <v>-</v>
      </c>
      <c r="FM518" s="14"/>
      <c r="FN518" s="14"/>
      <c r="FO518" s="143"/>
      <c r="FP518" s="41">
        <v>43728</v>
      </c>
      <c r="FQ518" s="41" t="str">
        <f t="shared" si="1005"/>
        <v>-</v>
      </c>
      <c r="FR518" s="14"/>
      <c r="FS518" s="14"/>
      <c r="FT518" s="41" t="str">
        <f t="shared" si="1006"/>
        <v>-</v>
      </c>
      <c r="FU518" s="41" t="str">
        <f t="shared" si="1007"/>
        <v>-</v>
      </c>
      <c r="FV518" s="14"/>
      <c r="FW518" s="14"/>
      <c r="FX518" s="205"/>
      <c r="FY518" s="41">
        <v>43728</v>
      </c>
      <c r="FZ518" s="41" t="str">
        <f t="shared" si="1008"/>
        <v>-</v>
      </c>
      <c r="GA518" s="14"/>
      <c r="GB518" s="14"/>
      <c r="GC518" s="41" t="str">
        <f t="shared" si="1009"/>
        <v>-</v>
      </c>
      <c r="GD518" s="41" t="str">
        <f t="shared" si="1010"/>
        <v>-</v>
      </c>
      <c r="GE518" s="14"/>
      <c r="GF518" s="14"/>
      <c r="GG518" s="205"/>
      <c r="GH518" s="41"/>
      <c r="GI518" s="41"/>
      <c r="GJ518" s="14"/>
      <c r="GK518" s="14"/>
      <c r="GL518" s="41" t="str">
        <f t="shared" si="1011"/>
        <v>-</v>
      </c>
      <c r="GM518" s="41" t="str">
        <f t="shared" si="1012"/>
        <v>-</v>
      </c>
      <c r="GN518" s="14"/>
      <c r="GO518" s="14"/>
      <c r="GP518" s="228"/>
      <c r="GQ518" s="295"/>
      <c r="GR518" s="295"/>
      <c r="GS518" s="295"/>
      <c r="GT518" s="295"/>
      <c r="GU518" s="295"/>
      <c r="GV518" s="295"/>
      <c r="GW518" s="295"/>
      <c r="GX518" s="295"/>
      <c r="GY518" s="295"/>
      <c r="GZ518" s="147"/>
      <c r="HA518" s="143">
        <f t="shared" ca="1" si="918"/>
        <v>1</v>
      </c>
      <c r="HB518" s="44">
        <f t="shared" si="919"/>
        <v>0</v>
      </c>
      <c r="HC518" s="44">
        <f t="shared" ca="1" si="920"/>
        <v>2.5125628140703518E-3</v>
      </c>
      <c r="HD518" s="44"/>
      <c r="HE518" s="44"/>
      <c r="HF518" s="44">
        <f t="shared" ref="HF518:HF533" si="1013">IF(FV518&gt;43101,(HA518/$HA$537)*$FV$13,IF(FR518&gt;43101,(HA518/$HA$537)*$FR$13,IF(FM518&gt;43101,(HA518/$HA$537)*$FM$13,IF(FI518&gt;43101,(HA518/$HA$537)*$FI$13,IF(EU518&gt;43101,(HA518/$HA$537)*$EU$13,IF(EQ518&gt;43101,(HA518/$HA$537)*$EQ$13,IF(EL518&gt;43101,(HA518/$HA$537)*$EL$13,IF(EH518&gt;43101,(HA518/$HA$537)*$EH$13,IF(EC518&gt;43101,(HA518/$HA$537)*$EC$13,IF(DY518&gt;43101,(HA518/$HA$537)*$DY$13,IF(DT518&gt;43101,(HA518/$HA$537)*$DT$13,IF(DP518&gt;43101,(HA518/$HA$537)*$DP$13,IF(DK518&gt;43101,(HA518/$HA$537)*$DK$13,IF(DG518&gt;43101,(HA518/$HA$537)*$DG$13,IF(DB518&gt;43101,(HA518/$HA$537)*$DB$13,IF(CX518&gt;43101,(HA518/$HA$537)*$CX$13,IF(CS518&gt;43101,(HA518/$HA$537)*$CS$13,IF(BL518&gt;43101,(HA518/$HA$537)*$BL$13,0))))))))))))))))))</f>
        <v>0</v>
      </c>
      <c r="HG518" s="44">
        <f t="shared" ca="1" si="921"/>
        <v>7.575757575757576E-3</v>
      </c>
      <c r="HH518" s="261"/>
      <c r="HI518" s="14" t="str">
        <f t="shared" ref="HI518:HI533" si="1014">IF(FJ518&gt;0,"rev. 00",IF(EV518&gt;0,"GA",IF(ER518&gt;0,"CPECC",IF(EM518&gt;0,"GA",IF(EI518&gt;0,"CPECC",IF(ED518&gt;0,"GA",IF(DZ518&gt;0,"CPECC",IF(DU518&gt;0,"GA",IF(DQ518&gt;0,"CPECC",IF(DL518&gt;0,"GA",IF(DH518&gt;0,"CPECC",IF(DC518&gt;0,"GA",IF(CY518&gt;0,"CPECC",IF(CT518&gt;0,"GA",IF(BM518&gt;0,"CPECC","не выпущено")))))))))))))))</f>
        <v>не выпущено</v>
      </c>
      <c r="HJ518" s="41" t="str">
        <f t="shared" ref="HJ518:HJ533" si="1015">IF(GB518&gt;0,GA518,IF(FS518&gt;0,FR518,IF(FJ518&gt;0,FI518,IF(DH518&gt;0,DG518,IF(CY518&gt;0,CX518,IF(BM518&gt;0,BL518,"-"))))))</f>
        <v>-</v>
      </c>
      <c r="HK518" s="267" t="str">
        <f t="shared" ref="HK518:HK533" si="1016">IF(FS518&gt;0,"00",IF(FJ518&gt;0,"00",IF(DQ518&gt;0,"D1",IF(DH518&gt;0,"C1",IF(CY518&gt;0,"B1",IF(BM518&gt;0,"A1","-"))))))</f>
        <v>-</v>
      </c>
      <c r="HL518" s="268" t="str">
        <f t="shared" ref="HL518:HL534" si="1017">IF(GB518&gt;0,GB518,IF(FS518&gt;0,FS518,IF(FJ518&gt;0,FJ518,IF(DH518&gt;0,DH518,IF(CY518&gt;0,CY518,IF(BM518&gt;0,BM518,"-"))))))</f>
        <v>-</v>
      </c>
      <c r="HM518" s="320">
        <v>1</v>
      </c>
      <c r="HN518"/>
      <c r="HO518" s="351" t="str">
        <f t="shared" si="747"/>
        <v>не выгружено A1</v>
      </c>
      <c r="HP518" s="351" t="str">
        <f t="shared" si="748"/>
        <v>не выгружено 00</v>
      </c>
      <c r="HQ518" s="351" t="str">
        <f t="shared" si="749"/>
        <v>не выгружено A1</v>
      </c>
      <c r="HR518" s="351" t="str">
        <f t="shared" si="750"/>
        <v>не выгружено A1</v>
      </c>
      <c r="HS518" s="351" t="b">
        <f t="shared" si="751"/>
        <v>0</v>
      </c>
      <c r="HT518" s="351" t="str">
        <f t="shared" si="752"/>
        <v>не выгружено A1</v>
      </c>
      <c r="HU518" s="351" t="str">
        <f t="shared" si="753"/>
        <v>не выгружено A1</v>
      </c>
      <c r="HV518" s="351" t="str">
        <f t="shared" si="754"/>
        <v>не выгружено A1</v>
      </c>
      <c r="HW518" s="351" t="str">
        <f t="shared" si="755"/>
        <v>не выгружено A1</v>
      </c>
      <c r="HX518" s="351" t="str">
        <f t="shared" si="756"/>
        <v>не выгружено A1</v>
      </c>
      <c r="HY518" s="364"/>
      <c r="HZ518" s="361" t="str">
        <f t="shared" si="757"/>
        <v>не выгружено</v>
      </c>
      <c r="IA518" s="361" t="str">
        <f t="shared" si="758"/>
        <v>A1</v>
      </c>
      <c r="IB518" s="361" t="str">
        <f t="shared" si="759"/>
        <v>не выгружено</v>
      </c>
      <c r="IC518" s="361" t="str">
        <f t="shared" si="760"/>
        <v>A1</v>
      </c>
      <c r="ID518" s="351" t="str">
        <f t="shared" si="761"/>
        <v>выгрузить A1</v>
      </c>
      <c r="IE518" s="351" t="s">
        <v>896</v>
      </c>
      <c r="IF518" s="356">
        <v>1</v>
      </c>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row>
    <row r="519" spans="1:287" s="1" customFormat="1" ht="42.75" customHeight="1">
      <c r="A519" s="15"/>
      <c r="B519" s="31" t="s">
        <v>164</v>
      </c>
      <c r="C519" s="31" t="s">
        <v>165</v>
      </c>
      <c r="D519" s="14"/>
      <c r="E519" s="14"/>
      <c r="F519" s="14"/>
      <c r="G519" s="14"/>
      <c r="H519" s="14" t="s">
        <v>723</v>
      </c>
      <c r="I519" s="14" t="s">
        <v>724</v>
      </c>
      <c r="J519" s="14"/>
      <c r="K519" s="14"/>
      <c r="L519" s="14"/>
      <c r="M519" s="14"/>
      <c r="N519" s="14"/>
      <c r="O519" s="14"/>
      <c r="P519" s="14"/>
      <c r="Q519" s="14"/>
      <c r="R519" s="14" t="s">
        <v>210</v>
      </c>
      <c r="S519" s="14" t="s">
        <v>401</v>
      </c>
      <c r="T519" s="14" t="s">
        <v>400</v>
      </c>
      <c r="U519" s="14" t="s">
        <v>166</v>
      </c>
      <c r="V519" s="14"/>
      <c r="W519" s="31"/>
      <c r="X519" s="31"/>
      <c r="Y519" s="31"/>
      <c r="Z519" s="31"/>
      <c r="AA519" s="31"/>
      <c r="AB519" s="31"/>
      <c r="AC519" s="31"/>
      <c r="AD519" s="14"/>
      <c r="AE519" s="31">
        <v>3</v>
      </c>
      <c r="AF519" s="31">
        <v>0</v>
      </c>
      <c r="AG519" s="31" t="s">
        <v>173</v>
      </c>
      <c r="AH519" s="31" t="s">
        <v>164</v>
      </c>
      <c r="AI519" s="31" t="s">
        <v>194</v>
      </c>
      <c r="AJ519" s="14"/>
      <c r="AK519" s="14"/>
      <c r="AL519" s="14" t="s">
        <v>129</v>
      </c>
      <c r="AM519" s="14"/>
      <c r="AN519" s="300" t="s">
        <v>193</v>
      </c>
      <c r="AO519" s="14" t="str">
        <f t="shared" si="968"/>
        <v>0055-CPC-GA1-4.3.0.00.CPC-PS.HB-0001</v>
      </c>
      <c r="AP519" s="14" t="str">
        <f t="shared" si="969"/>
        <v>0055-CPC-GA1-4.3.0.00.CPC-PS-HB-0001_-_ER</v>
      </c>
      <c r="AQ519" s="21" t="s">
        <v>102</v>
      </c>
      <c r="AR519" s="21" t="s">
        <v>105</v>
      </c>
      <c r="AS519" s="21"/>
      <c r="AT519" s="21"/>
      <c r="AU519" s="21"/>
      <c r="AV519" s="21"/>
      <c r="AW519" s="21" t="s">
        <v>102</v>
      </c>
      <c r="AX519" s="21" t="s">
        <v>105</v>
      </c>
      <c r="AY519" s="14"/>
      <c r="AZ519" s="14"/>
      <c r="BA519" s="14" t="s">
        <v>600</v>
      </c>
      <c r="BB519" s="14" t="str">
        <f t="shared" si="815"/>
        <v>-</v>
      </c>
      <c r="BC519" s="14" t="s">
        <v>239</v>
      </c>
      <c r="BD519" s="14" t="str">
        <f t="shared" si="970"/>
        <v>-</v>
      </c>
      <c r="BE519" s="14"/>
      <c r="BF519" s="14"/>
      <c r="BG519" s="20"/>
      <c r="BH519" s="14"/>
      <c r="BI519" s="14"/>
      <c r="BJ519" s="336">
        <v>44088</v>
      </c>
      <c r="BK519" s="336">
        <f t="shared" ca="1" si="971"/>
        <v>44113</v>
      </c>
      <c r="BL519" s="41"/>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336">
        <f t="shared" si="972"/>
        <v>44102</v>
      </c>
      <c r="CR519" s="336" t="str">
        <f t="shared" si="973"/>
        <v>-</v>
      </c>
      <c r="CS519" s="336"/>
      <c r="CT519" s="325"/>
      <c r="CU519" s="143"/>
      <c r="CV519" s="41">
        <f t="shared" si="974"/>
        <v>44116</v>
      </c>
      <c r="CW519" s="41" t="str">
        <f t="shared" si="975"/>
        <v>-</v>
      </c>
      <c r="CX519" s="14"/>
      <c r="CY519" s="14"/>
      <c r="CZ519" s="41" t="str">
        <f t="shared" si="976"/>
        <v>-</v>
      </c>
      <c r="DA519" s="41" t="str">
        <f t="shared" si="977"/>
        <v>-</v>
      </c>
      <c r="DB519" s="14"/>
      <c r="DC519" s="14"/>
      <c r="DD519" s="143"/>
      <c r="DE519" s="41" t="str">
        <f t="shared" si="978"/>
        <v>-</v>
      </c>
      <c r="DF519" s="41" t="str">
        <f t="shared" si="979"/>
        <v>-</v>
      </c>
      <c r="DG519" s="14"/>
      <c r="DH519" s="14"/>
      <c r="DI519" s="41" t="str">
        <f t="shared" si="980"/>
        <v>-</v>
      </c>
      <c r="DJ519" s="41" t="str">
        <f t="shared" si="981"/>
        <v>-</v>
      </c>
      <c r="DK519" s="14"/>
      <c r="DL519" s="14"/>
      <c r="DM519" s="143"/>
      <c r="DN519" s="41" t="str">
        <f t="shared" si="982"/>
        <v>-</v>
      </c>
      <c r="DO519" s="41" t="str">
        <f t="shared" si="983"/>
        <v>-</v>
      </c>
      <c r="DP519" s="14"/>
      <c r="DQ519" s="14"/>
      <c r="DR519" s="41" t="str">
        <f t="shared" si="984"/>
        <v>-</v>
      </c>
      <c r="DS519" s="41" t="str">
        <f t="shared" si="985"/>
        <v>-</v>
      </c>
      <c r="DT519" s="14"/>
      <c r="DU519" s="14"/>
      <c r="DV519" s="205"/>
      <c r="DW519" s="41" t="str">
        <f t="shared" si="986"/>
        <v>-</v>
      </c>
      <c r="DX519" s="41" t="str">
        <f t="shared" si="987"/>
        <v>-</v>
      </c>
      <c r="DY519" s="14"/>
      <c r="DZ519" s="14"/>
      <c r="EA519" s="41" t="str">
        <f t="shared" si="988"/>
        <v>-</v>
      </c>
      <c r="EB519" s="41" t="str">
        <f t="shared" si="989"/>
        <v>-</v>
      </c>
      <c r="EC519" s="14"/>
      <c r="ED519" s="14"/>
      <c r="EE519" s="205"/>
      <c r="EF519" s="41" t="str">
        <f t="shared" si="990"/>
        <v>-</v>
      </c>
      <c r="EG519" s="41" t="str">
        <f t="shared" si="991"/>
        <v>-</v>
      </c>
      <c r="EH519" s="14"/>
      <c r="EI519" s="14"/>
      <c r="EJ519" s="41" t="str">
        <f t="shared" si="992"/>
        <v>-</v>
      </c>
      <c r="EK519" s="41" t="str">
        <f t="shared" si="993"/>
        <v>-</v>
      </c>
      <c r="EL519" s="14"/>
      <c r="EM519" s="14"/>
      <c r="EN519" s="205"/>
      <c r="EO519" s="41" t="str">
        <f t="shared" si="994"/>
        <v>-</v>
      </c>
      <c r="EP519" s="41" t="str">
        <f t="shared" si="995"/>
        <v>-</v>
      </c>
      <c r="EQ519" s="14"/>
      <c r="ER519" s="14"/>
      <c r="ES519" s="41" t="str">
        <f t="shared" si="996"/>
        <v>-</v>
      </c>
      <c r="ET519" s="41" t="str">
        <f t="shared" si="997"/>
        <v>-</v>
      </c>
      <c r="EU519" s="14"/>
      <c r="EV519" s="14"/>
      <c r="EW519" s="205"/>
      <c r="EX519" s="41" t="str">
        <f t="shared" si="998"/>
        <v>-</v>
      </c>
      <c r="EY519" s="41" t="str">
        <f t="shared" si="999"/>
        <v>-</v>
      </c>
      <c r="EZ519" s="14"/>
      <c r="FA519" s="14"/>
      <c r="FB519" s="41" t="str">
        <f t="shared" si="1000"/>
        <v>-</v>
      </c>
      <c r="FC519" s="41" t="str">
        <f t="shared" si="1001"/>
        <v>-</v>
      </c>
      <c r="FD519" s="14"/>
      <c r="FE519" s="14"/>
      <c r="FF519" s="295"/>
      <c r="FG519" s="41">
        <v>43728</v>
      </c>
      <c r="FH519" s="41">
        <f t="shared" ca="1" si="1002"/>
        <v>43728</v>
      </c>
      <c r="FI519" s="14"/>
      <c r="FJ519" s="14"/>
      <c r="FK519" s="41" t="str">
        <f t="shared" si="1003"/>
        <v>-</v>
      </c>
      <c r="FL519" s="41" t="str">
        <f t="shared" si="1004"/>
        <v>-</v>
      </c>
      <c r="FM519" s="14"/>
      <c r="FN519" s="14"/>
      <c r="FO519" s="143"/>
      <c r="FP519" s="41">
        <v>43728</v>
      </c>
      <c r="FQ519" s="41" t="str">
        <f t="shared" si="1005"/>
        <v>-</v>
      </c>
      <c r="FR519" s="14"/>
      <c r="FS519" s="14"/>
      <c r="FT519" s="41" t="str">
        <f t="shared" si="1006"/>
        <v>-</v>
      </c>
      <c r="FU519" s="41" t="str">
        <f t="shared" si="1007"/>
        <v>-</v>
      </c>
      <c r="FV519" s="14"/>
      <c r="FW519" s="14"/>
      <c r="FX519" s="205"/>
      <c r="FY519" s="41">
        <v>43728</v>
      </c>
      <c r="FZ519" s="41" t="str">
        <f t="shared" si="1008"/>
        <v>-</v>
      </c>
      <c r="GA519" s="14"/>
      <c r="GB519" s="14"/>
      <c r="GC519" s="41" t="str">
        <f t="shared" si="1009"/>
        <v>-</v>
      </c>
      <c r="GD519" s="41" t="str">
        <f t="shared" si="1010"/>
        <v>-</v>
      </c>
      <c r="GE519" s="14"/>
      <c r="GF519" s="14"/>
      <c r="GG519" s="205"/>
      <c r="GH519" s="41"/>
      <c r="GI519" s="41"/>
      <c r="GJ519" s="14"/>
      <c r="GK519" s="14"/>
      <c r="GL519" s="41" t="str">
        <f t="shared" si="1011"/>
        <v>-</v>
      </c>
      <c r="GM519" s="41" t="str">
        <f t="shared" si="1012"/>
        <v>-</v>
      </c>
      <c r="GN519" s="14"/>
      <c r="GO519" s="14"/>
      <c r="GP519" s="228"/>
      <c r="GQ519" s="295"/>
      <c r="GR519" s="295"/>
      <c r="GS519" s="295"/>
      <c r="GT519" s="295"/>
      <c r="GU519" s="295"/>
      <c r="GV519" s="295"/>
      <c r="GW519" s="295"/>
      <c r="GX519" s="295"/>
      <c r="GY519" s="295"/>
      <c r="GZ519" s="147"/>
      <c r="HA519" s="143">
        <f t="shared" ca="1" si="918"/>
        <v>1</v>
      </c>
      <c r="HB519" s="44">
        <f t="shared" si="919"/>
        <v>0</v>
      </c>
      <c r="HC519" s="44">
        <f t="shared" ca="1" si="920"/>
        <v>2.5125628140703518E-3</v>
      </c>
      <c r="HD519" s="44"/>
      <c r="HE519" s="44"/>
      <c r="HF519" s="44">
        <f t="shared" si="1013"/>
        <v>0</v>
      </c>
      <c r="HG519" s="44">
        <f t="shared" ca="1" si="921"/>
        <v>7.575757575757576E-3</v>
      </c>
      <c r="HH519" s="261"/>
      <c r="HI519" s="14" t="str">
        <f t="shared" si="1014"/>
        <v>не выпущено</v>
      </c>
      <c r="HJ519" s="41" t="str">
        <f t="shared" si="1015"/>
        <v>-</v>
      </c>
      <c r="HK519" s="267" t="str">
        <f t="shared" si="1016"/>
        <v>-</v>
      </c>
      <c r="HL519" s="268" t="str">
        <f t="shared" si="1017"/>
        <v>-</v>
      </c>
      <c r="HM519" s="320">
        <v>1</v>
      </c>
      <c r="HN519"/>
      <c r="HO519" s="351" t="str">
        <f t="shared" si="747"/>
        <v>не выгружено A1</v>
      </c>
      <c r="HP519" s="351" t="str">
        <f t="shared" si="748"/>
        <v>не выгружено 00</v>
      </c>
      <c r="HQ519" s="351" t="str">
        <f t="shared" si="749"/>
        <v>не выгружено A1</v>
      </c>
      <c r="HR519" s="351" t="str">
        <f t="shared" si="750"/>
        <v>не выгружено A1</v>
      </c>
      <c r="HS519" s="351" t="b">
        <f t="shared" si="751"/>
        <v>0</v>
      </c>
      <c r="HT519" s="351" t="str">
        <f t="shared" si="752"/>
        <v>не выгружено A1</v>
      </c>
      <c r="HU519" s="351" t="str">
        <f t="shared" si="753"/>
        <v>не выгружено A1</v>
      </c>
      <c r="HV519" s="351" t="str">
        <f t="shared" si="754"/>
        <v>не выгружено A1</v>
      </c>
      <c r="HW519" s="351" t="str">
        <f t="shared" si="755"/>
        <v>не выгружено A1</v>
      </c>
      <c r="HX519" s="351" t="str">
        <f t="shared" si="756"/>
        <v>не выгружено A1</v>
      </c>
      <c r="HY519" s="364"/>
      <c r="HZ519" s="361" t="str">
        <f t="shared" si="757"/>
        <v>не выгружено</v>
      </c>
      <c r="IA519" s="361" t="str">
        <f t="shared" si="758"/>
        <v>A1</v>
      </c>
      <c r="IB519" s="361" t="str">
        <f t="shared" si="759"/>
        <v>не выгружено</v>
      </c>
      <c r="IC519" s="361" t="str">
        <f t="shared" si="760"/>
        <v>A1</v>
      </c>
      <c r="ID519" s="351" t="str">
        <f t="shared" si="761"/>
        <v>выгрузить A1</v>
      </c>
      <c r="IE519" s="351" t="s">
        <v>896</v>
      </c>
      <c r="IF519" s="356">
        <v>1</v>
      </c>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row>
    <row r="520" spans="1:287" s="1" customFormat="1" ht="28.5" customHeight="1">
      <c r="A520" s="15"/>
      <c r="B520" s="31" t="s">
        <v>164</v>
      </c>
      <c r="C520" s="31" t="s">
        <v>165</v>
      </c>
      <c r="D520" s="14"/>
      <c r="E520" s="14"/>
      <c r="F520" s="14"/>
      <c r="G520" s="14"/>
      <c r="H520" s="14" t="s">
        <v>723</v>
      </c>
      <c r="I520" s="14" t="s">
        <v>724</v>
      </c>
      <c r="J520" s="14"/>
      <c r="K520" s="14"/>
      <c r="L520" s="14"/>
      <c r="M520" s="14"/>
      <c r="N520" s="14"/>
      <c r="O520" s="14"/>
      <c r="P520" s="14"/>
      <c r="Q520" s="14"/>
      <c r="R520" s="14" t="s">
        <v>211</v>
      </c>
      <c r="S520" s="14" t="s">
        <v>394</v>
      </c>
      <c r="T520" s="14" t="s">
        <v>407</v>
      </c>
      <c r="U520" s="14" t="s">
        <v>166</v>
      </c>
      <c r="V520" s="14"/>
      <c r="W520" s="31"/>
      <c r="X520" s="31"/>
      <c r="Y520" s="31"/>
      <c r="Z520" s="31"/>
      <c r="AA520" s="31"/>
      <c r="AB520" s="31"/>
      <c r="AC520" s="31"/>
      <c r="AD520" s="14"/>
      <c r="AE520" s="31">
        <v>3</v>
      </c>
      <c r="AF520" s="31">
        <v>0</v>
      </c>
      <c r="AG520" s="31" t="s">
        <v>173</v>
      </c>
      <c r="AH520" s="31" t="s">
        <v>164</v>
      </c>
      <c r="AI520" s="31" t="s">
        <v>194</v>
      </c>
      <c r="AJ520" s="14"/>
      <c r="AK520" s="14"/>
      <c r="AL520" s="14" t="s">
        <v>130</v>
      </c>
      <c r="AM520" s="14"/>
      <c r="AN520" s="300" t="s">
        <v>193</v>
      </c>
      <c r="AO520" s="14" t="str">
        <f t="shared" si="968"/>
        <v>0055-CPC-GA1-4.3.0.00.CPC-ASK1.HB-0001</v>
      </c>
      <c r="AP520" s="14" t="str">
        <f t="shared" si="969"/>
        <v>0055-CPC-GA1-4.3.0.00.CPC-ASK1-HB-0001_-_ER</v>
      </c>
      <c r="AQ520" s="21" t="s">
        <v>101</v>
      </c>
      <c r="AR520" s="21" t="s">
        <v>106</v>
      </c>
      <c r="AS520" s="21"/>
      <c r="AT520" s="21"/>
      <c r="AU520" s="21"/>
      <c r="AV520" s="21"/>
      <c r="AW520" s="21" t="s">
        <v>101</v>
      </c>
      <c r="AX520" s="21" t="s">
        <v>106</v>
      </c>
      <c r="AY520" s="14"/>
      <c r="AZ520" s="14"/>
      <c r="BA520" s="14" t="s">
        <v>600</v>
      </c>
      <c r="BB520" s="14" t="str">
        <f t="shared" si="815"/>
        <v>-</v>
      </c>
      <c r="BC520" s="14" t="s">
        <v>239</v>
      </c>
      <c r="BD520" s="14" t="str">
        <f t="shared" si="970"/>
        <v>-</v>
      </c>
      <c r="BE520" s="14"/>
      <c r="BF520" s="14"/>
      <c r="BG520" s="20"/>
      <c r="BH520" s="14"/>
      <c r="BI520" s="14"/>
      <c r="BJ520" s="336">
        <v>44088</v>
      </c>
      <c r="BK520" s="336">
        <f t="shared" ca="1" si="971"/>
        <v>44113</v>
      </c>
      <c r="BL520" s="41"/>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336">
        <f t="shared" si="972"/>
        <v>44102</v>
      </c>
      <c r="CR520" s="336" t="str">
        <f t="shared" si="973"/>
        <v>-</v>
      </c>
      <c r="CS520" s="336"/>
      <c r="CT520" s="325"/>
      <c r="CU520" s="143"/>
      <c r="CV520" s="41">
        <f t="shared" si="974"/>
        <v>44116</v>
      </c>
      <c r="CW520" s="41" t="str">
        <f t="shared" si="975"/>
        <v>-</v>
      </c>
      <c r="CX520" s="14"/>
      <c r="CY520" s="14"/>
      <c r="CZ520" s="41" t="str">
        <f t="shared" si="976"/>
        <v>-</v>
      </c>
      <c r="DA520" s="41" t="str">
        <f t="shared" si="977"/>
        <v>-</v>
      </c>
      <c r="DB520" s="14"/>
      <c r="DC520" s="14"/>
      <c r="DD520" s="143"/>
      <c r="DE520" s="41" t="str">
        <f t="shared" si="978"/>
        <v>-</v>
      </c>
      <c r="DF520" s="41" t="str">
        <f t="shared" si="979"/>
        <v>-</v>
      </c>
      <c r="DG520" s="14"/>
      <c r="DH520" s="14"/>
      <c r="DI520" s="41" t="str">
        <f t="shared" si="980"/>
        <v>-</v>
      </c>
      <c r="DJ520" s="41" t="str">
        <f t="shared" si="981"/>
        <v>-</v>
      </c>
      <c r="DK520" s="14"/>
      <c r="DL520" s="14"/>
      <c r="DM520" s="143"/>
      <c r="DN520" s="41" t="str">
        <f t="shared" si="982"/>
        <v>-</v>
      </c>
      <c r="DO520" s="41" t="str">
        <f t="shared" si="983"/>
        <v>-</v>
      </c>
      <c r="DP520" s="14"/>
      <c r="DQ520" s="14"/>
      <c r="DR520" s="41" t="str">
        <f t="shared" si="984"/>
        <v>-</v>
      </c>
      <c r="DS520" s="41" t="str">
        <f t="shared" si="985"/>
        <v>-</v>
      </c>
      <c r="DT520" s="14"/>
      <c r="DU520" s="14"/>
      <c r="DV520" s="205"/>
      <c r="DW520" s="41" t="str">
        <f t="shared" si="986"/>
        <v>-</v>
      </c>
      <c r="DX520" s="41" t="str">
        <f t="shared" si="987"/>
        <v>-</v>
      </c>
      <c r="DY520" s="14"/>
      <c r="DZ520" s="14"/>
      <c r="EA520" s="41" t="str">
        <f t="shared" si="988"/>
        <v>-</v>
      </c>
      <c r="EB520" s="41" t="str">
        <f t="shared" si="989"/>
        <v>-</v>
      </c>
      <c r="EC520" s="14"/>
      <c r="ED520" s="14"/>
      <c r="EE520" s="205"/>
      <c r="EF520" s="41" t="str">
        <f t="shared" si="990"/>
        <v>-</v>
      </c>
      <c r="EG520" s="41" t="str">
        <f t="shared" si="991"/>
        <v>-</v>
      </c>
      <c r="EH520" s="14"/>
      <c r="EI520" s="14"/>
      <c r="EJ520" s="41" t="str">
        <f t="shared" si="992"/>
        <v>-</v>
      </c>
      <c r="EK520" s="41" t="str">
        <f t="shared" si="993"/>
        <v>-</v>
      </c>
      <c r="EL520" s="14"/>
      <c r="EM520" s="14"/>
      <c r="EN520" s="205"/>
      <c r="EO520" s="41" t="str">
        <f t="shared" si="994"/>
        <v>-</v>
      </c>
      <c r="EP520" s="41" t="str">
        <f t="shared" si="995"/>
        <v>-</v>
      </c>
      <c r="EQ520" s="14"/>
      <c r="ER520" s="14"/>
      <c r="ES520" s="41" t="str">
        <f t="shared" si="996"/>
        <v>-</v>
      </c>
      <c r="ET520" s="41" t="str">
        <f t="shared" si="997"/>
        <v>-</v>
      </c>
      <c r="EU520" s="14"/>
      <c r="EV520" s="14"/>
      <c r="EW520" s="205"/>
      <c r="EX520" s="41" t="str">
        <f t="shared" si="998"/>
        <v>-</v>
      </c>
      <c r="EY520" s="41" t="str">
        <f t="shared" si="999"/>
        <v>-</v>
      </c>
      <c r="EZ520" s="14"/>
      <c r="FA520" s="14"/>
      <c r="FB520" s="41" t="str">
        <f t="shared" si="1000"/>
        <v>-</v>
      </c>
      <c r="FC520" s="41" t="str">
        <f t="shared" si="1001"/>
        <v>-</v>
      </c>
      <c r="FD520" s="14"/>
      <c r="FE520" s="14"/>
      <c r="FF520" s="295"/>
      <c r="FG520" s="41">
        <v>43728</v>
      </c>
      <c r="FH520" s="41">
        <f t="shared" ca="1" si="1002"/>
        <v>43728</v>
      </c>
      <c r="FI520" s="14"/>
      <c r="FJ520" s="14"/>
      <c r="FK520" s="41" t="str">
        <f t="shared" si="1003"/>
        <v>-</v>
      </c>
      <c r="FL520" s="41" t="str">
        <f t="shared" si="1004"/>
        <v>-</v>
      </c>
      <c r="FM520" s="14"/>
      <c r="FN520" s="14"/>
      <c r="FO520" s="143"/>
      <c r="FP520" s="41">
        <v>43728</v>
      </c>
      <c r="FQ520" s="41" t="str">
        <f t="shared" si="1005"/>
        <v>-</v>
      </c>
      <c r="FR520" s="14"/>
      <c r="FS520" s="14"/>
      <c r="FT520" s="41" t="str">
        <f t="shared" si="1006"/>
        <v>-</v>
      </c>
      <c r="FU520" s="41" t="str">
        <f t="shared" si="1007"/>
        <v>-</v>
      </c>
      <c r="FV520" s="14"/>
      <c r="FW520" s="14"/>
      <c r="FX520" s="205"/>
      <c r="FY520" s="41">
        <v>43728</v>
      </c>
      <c r="FZ520" s="41" t="str">
        <f t="shared" si="1008"/>
        <v>-</v>
      </c>
      <c r="GA520" s="14"/>
      <c r="GB520" s="14"/>
      <c r="GC520" s="41" t="str">
        <f t="shared" si="1009"/>
        <v>-</v>
      </c>
      <c r="GD520" s="41" t="str">
        <f t="shared" si="1010"/>
        <v>-</v>
      </c>
      <c r="GE520" s="14"/>
      <c r="GF520" s="14"/>
      <c r="GG520" s="205"/>
      <c r="GH520" s="41"/>
      <c r="GI520" s="41"/>
      <c r="GJ520" s="14"/>
      <c r="GK520" s="14"/>
      <c r="GL520" s="41" t="str">
        <f t="shared" si="1011"/>
        <v>-</v>
      </c>
      <c r="GM520" s="41" t="str">
        <f t="shared" si="1012"/>
        <v>-</v>
      </c>
      <c r="GN520" s="14"/>
      <c r="GO520" s="14"/>
      <c r="GP520" s="228"/>
      <c r="GQ520" s="295"/>
      <c r="GR520" s="295"/>
      <c r="GS520" s="295"/>
      <c r="GT520" s="295"/>
      <c r="GU520" s="295"/>
      <c r="GV520" s="295"/>
      <c r="GW520" s="295"/>
      <c r="GX520" s="295"/>
      <c r="GY520" s="295"/>
      <c r="GZ520" s="147"/>
      <c r="HA520" s="143">
        <f t="shared" ca="1" si="918"/>
        <v>1</v>
      </c>
      <c r="HB520" s="44">
        <f t="shared" si="919"/>
        <v>0</v>
      </c>
      <c r="HC520" s="44">
        <f t="shared" ca="1" si="920"/>
        <v>2.5125628140703518E-3</v>
      </c>
      <c r="HD520" s="44"/>
      <c r="HE520" s="44"/>
      <c r="HF520" s="44">
        <f t="shared" si="1013"/>
        <v>0</v>
      </c>
      <c r="HG520" s="44">
        <f t="shared" ca="1" si="921"/>
        <v>7.575757575757576E-3</v>
      </c>
      <c r="HH520" s="261"/>
      <c r="HI520" s="14" t="str">
        <f t="shared" si="1014"/>
        <v>не выпущено</v>
      </c>
      <c r="HJ520" s="41" t="str">
        <f t="shared" si="1015"/>
        <v>-</v>
      </c>
      <c r="HK520" s="267" t="str">
        <f t="shared" si="1016"/>
        <v>-</v>
      </c>
      <c r="HL520" s="268" t="str">
        <f t="shared" si="1017"/>
        <v>-</v>
      </c>
      <c r="HM520" s="320">
        <v>1</v>
      </c>
      <c r="HN520"/>
      <c r="HO520" s="351" t="str">
        <f t="shared" si="747"/>
        <v>не выгружено A1</v>
      </c>
      <c r="HP520" s="351" t="str">
        <f t="shared" si="748"/>
        <v>не выгружено 00</v>
      </c>
      <c r="HQ520" s="351" t="str">
        <f t="shared" si="749"/>
        <v>не выгружено A1</v>
      </c>
      <c r="HR520" s="351" t="str">
        <f t="shared" si="750"/>
        <v>не выгружено A1</v>
      </c>
      <c r="HS520" s="351" t="b">
        <f t="shared" si="751"/>
        <v>0</v>
      </c>
      <c r="HT520" s="351" t="str">
        <f t="shared" si="752"/>
        <v>не выгружено A1</v>
      </c>
      <c r="HU520" s="351" t="str">
        <f t="shared" si="753"/>
        <v>не выгружено A1</v>
      </c>
      <c r="HV520" s="351" t="str">
        <f t="shared" si="754"/>
        <v>не выгружено A1</v>
      </c>
      <c r="HW520" s="351" t="str">
        <f t="shared" si="755"/>
        <v>не выгружено A1</v>
      </c>
      <c r="HX520" s="351" t="str">
        <f t="shared" si="756"/>
        <v>не выгружено A1</v>
      </c>
      <c r="HY520" s="364"/>
      <c r="HZ520" s="361" t="str">
        <f t="shared" si="757"/>
        <v>не выгружено</v>
      </c>
      <c r="IA520" s="361" t="str">
        <f t="shared" si="758"/>
        <v>A1</v>
      </c>
      <c r="IB520" s="361" t="str">
        <f t="shared" si="759"/>
        <v>не выгружено</v>
      </c>
      <c r="IC520" s="361" t="str">
        <f t="shared" si="760"/>
        <v>A1</v>
      </c>
      <c r="ID520" s="351" t="str">
        <f t="shared" si="761"/>
        <v>выгрузить A1</v>
      </c>
      <c r="IE520" s="351" t="s">
        <v>896</v>
      </c>
      <c r="IF520" s="356">
        <v>1</v>
      </c>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row>
    <row r="521" spans="1:287" s="1" customFormat="1" ht="28.5" customHeight="1">
      <c r="A521" s="15"/>
      <c r="B521" s="31" t="s">
        <v>164</v>
      </c>
      <c r="C521" s="31" t="s">
        <v>165</v>
      </c>
      <c r="D521" s="14"/>
      <c r="E521" s="14"/>
      <c r="F521" s="14"/>
      <c r="G521" s="14"/>
      <c r="H521" s="14" t="s">
        <v>723</v>
      </c>
      <c r="I521" s="14" t="s">
        <v>724</v>
      </c>
      <c r="J521" s="14"/>
      <c r="K521" s="14"/>
      <c r="L521" s="14"/>
      <c r="M521" s="14"/>
      <c r="N521" s="14"/>
      <c r="O521" s="14"/>
      <c r="P521" s="14"/>
      <c r="Q521" s="14"/>
      <c r="R521" s="14" t="s">
        <v>213</v>
      </c>
      <c r="S521" s="14" t="s">
        <v>402</v>
      </c>
      <c r="T521" s="14" t="s">
        <v>405</v>
      </c>
      <c r="U521" s="14" t="s">
        <v>166</v>
      </c>
      <c r="V521" s="14"/>
      <c r="W521" s="31"/>
      <c r="X521" s="31"/>
      <c r="Y521" s="31"/>
      <c r="Z521" s="31"/>
      <c r="AA521" s="31"/>
      <c r="AB521" s="31"/>
      <c r="AC521" s="31"/>
      <c r="AD521" s="14"/>
      <c r="AE521" s="31">
        <v>3</v>
      </c>
      <c r="AF521" s="31">
        <v>0</v>
      </c>
      <c r="AG521" s="31" t="s">
        <v>173</v>
      </c>
      <c r="AH521" s="31" t="s">
        <v>164</v>
      </c>
      <c r="AI521" s="31" t="s">
        <v>194</v>
      </c>
      <c r="AJ521" s="14"/>
      <c r="AK521" s="14"/>
      <c r="AL521" s="14" t="s">
        <v>131</v>
      </c>
      <c r="AM521" s="14"/>
      <c r="AN521" s="300" t="s">
        <v>193</v>
      </c>
      <c r="AO521" s="14" t="str">
        <f t="shared" si="968"/>
        <v>0055-CPC-GA1-4.3.0.00.CPC-ASK2.HB-0001</v>
      </c>
      <c r="AP521" s="14" t="str">
        <f t="shared" si="969"/>
        <v>0055-CPC-GA1-4.3.0.00.CPC-ASK2-HB-0001_-_ER</v>
      </c>
      <c r="AQ521" s="21" t="s">
        <v>100</v>
      </c>
      <c r="AR521" s="21" t="s">
        <v>107</v>
      </c>
      <c r="AS521" s="21"/>
      <c r="AT521" s="21"/>
      <c r="AU521" s="21"/>
      <c r="AV521" s="21"/>
      <c r="AW521" s="21" t="s">
        <v>100</v>
      </c>
      <c r="AX521" s="21" t="s">
        <v>107</v>
      </c>
      <c r="AY521" s="14"/>
      <c r="AZ521" s="14"/>
      <c r="BA521" s="14" t="s">
        <v>600</v>
      </c>
      <c r="BB521" s="14" t="str">
        <f t="shared" si="815"/>
        <v>-</v>
      </c>
      <c r="BC521" s="14" t="s">
        <v>239</v>
      </c>
      <c r="BD521" s="14" t="str">
        <f t="shared" si="970"/>
        <v>-</v>
      </c>
      <c r="BE521" s="14"/>
      <c r="BF521" s="14"/>
      <c r="BG521" s="20"/>
      <c r="BH521" s="14"/>
      <c r="BI521" s="14"/>
      <c r="BJ521" s="336">
        <v>44088</v>
      </c>
      <c r="BK521" s="336">
        <f t="shared" ca="1" si="971"/>
        <v>44113</v>
      </c>
      <c r="BL521" s="41"/>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336">
        <f t="shared" si="972"/>
        <v>44102</v>
      </c>
      <c r="CR521" s="336" t="str">
        <f t="shared" si="973"/>
        <v>-</v>
      </c>
      <c r="CS521" s="336"/>
      <c r="CT521" s="325"/>
      <c r="CU521" s="143"/>
      <c r="CV521" s="41">
        <f t="shared" si="974"/>
        <v>44116</v>
      </c>
      <c r="CW521" s="41" t="str">
        <f t="shared" si="975"/>
        <v>-</v>
      </c>
      <c r="CX521" s="14"/>
      <c r="CY521" s="14"/>
      <c r="CZ521" s="41" t="str">
        <f t="shared" si="976"/>
        <v>-</v>
      </c>
      <c r="DA521" s="41" t="str">
        <f t="shared" si="977"/>
        <v>-</v>
      </c>
      <c r="DB521" s="14"/>
      <c r="DC521" s="14"/>
      <c r="DD521" s="143"/>
      <c r="DE521" s="41" t="str">
        <f t="shared" si="978"/>
        <v>-</v>
      </c>
      <c r="DF521" s="41" t="str">
        <f t="shared" si="979"/>
        <v>-</v>
      </c>
      <c r="DG521" s="14"/>
      <c r="DH521" s="14"/>
      <c r="DI521" s="41" t="str">
        <f t="shared" si="980"/>
        <v>-</v>
      </c>
      <c r="DJ521" s="41" t="str">
        <f t="shared" si="981"/>
        <v>-</v>
      </c>
      <c r="DK521" s="14"/>
      <c r="DL521" s="14"/>
      <c r="DM521" s="143"/>
      <c r="DN521" s="41" t="str">
        <f t="shared" si="982"/>
        <v>-</v>
      </c>
      <c r="DO521" s="41" t="str">
        <f t="shared" si="983"/>
        <v>-</v>
      </c>
      <c r="DP521" s="14"/>
      <c r="DQ521" s="14"/>
      <c r="DR521" s="41" t="str">
        <f t="shared" si="984"/>
        <v>-</v>
      </c>
      <c r="DS521" s="41" t="str">
        <f t="shared" si="985"/>
        <v>-</v>
      </c>
      <c r="DT521" s="14"/>
      <c r="DU521" s="14"/>
      <c r="DV521" s="205"/>
      <c r="DW521" s="41" t="str">
        <f t="shared" si="986"/>
        <v>-</v>
      </c>
      <c r="DX521" s="41" t="str">
        <f t="shared" si="987"/>
        <v>-</v>
      </c>
      <c r="DY521" s="14"/>
      <c r="DZ521" s="14"/>
      <c r="EA521" s="41" t="str">
        <f t="shared" si="988"/>
        <v>-</v>
      </c>
      <c r="EB521" s="41" t="str">
        <f t="shared" si="989"/>
        <v>-</v>
      </c>
      <c r="EC521" s="14"/>
      <c r="ED521" s="14"/>
      <c r="EE521" s="205"/>
      <c r="EF521" s="41" t="str">
        <f t="shared" si="990"/>
        <v>-</v>
      </c>
      <c r="EG521" s="41" t="str">
        <f t="shared" si="991"/>
        <v>-</v>
      </c>
      <c r="EH521" s="14"/>
      <c r="EI521" s="14"/>
      <c r="EJ521" s="41" t="str">
        <f t="shared" si="992"/>
        <v>-</v>
      </c>
      <c r="EK521" s="41" t="str">
        <f t="shared" si="993"/>
        <v>-</v>
      </c>
      <c r="EL521" s="14"/>
      <c r="EM521" s="14"/>
      <c r="EN521" s="205"/>
      <c r="EO521" s="41" t="str">
        <f t="shared" si="994"/>
        <v>-</v>
      </c>
      <c r="EP521" s="41" t="str">
        <f t="shared" si="995"/>
        <v>-</v>
      </c>
      <c r="EQ521" s="14"/>
      <c r="ER521" s="14"/>
      <c r="ES521" s="41" t="str">
        <f t="shared" si="996"/>
        <v>-</v>
      </c>
      <c r="ET521" s="41" t="str">
        <f t="shared" si="997"/>
        <v>-</v>
      </c>
      <c r="EU521" s="14"/>
      <c r="EV521" s="14"/>
      <c r="EW521" s="205"/>
      <c r="EX521" s="41" t="str">
        <f t="shared" si="998"/>
        <v>-</v>
      </c>
      <c r="EY521" s="41" t="str">
        <f t="shared" si="999"/>
        <v>-</v>
      </c>
      <c r="EZ521" s="14"/>
      <c r="FA521" s="14"/>
      <c r="FB521" s="41" t="str">
        <f t="shared" si="1000"/>
        <v>-</v>
      </c>
      <c r="FC521" s="41" t="str">
        <f t="shared" si="1001"/>
        <v>-</v>
      </c>
      <c r="FD521" s="14"/>
      <c r="FE521" s="14"/>
      <c r="FF521" s="295"/>
      <c r="FG521" s="41">
        <v>43728</v>
      </c>
      <c r="FH521" s="41">
        <f t="shared" ca="1" si="1002"/>
        <v>43728</v>
      </c>
      <c r="FI521" s="14"/>
      <c r="FJ521" s="14"/>
      <c r="FK521" s="41" t="str">
        <f t="shared" si="1003"/>
        <v>-</v>
      </c>
      <c r="FL521" s="41" t="str">
        <f t="shared" si="1004"/>
        <v>-</v>
      </c>
      <c r="FM521" s="14"/>
      <c r="FN521" s="14"/>
      <c r="FO521" s="143"/>
      <c r="FP521" s="41">
        <v>43728</v>
      </c>
      <c r="FQ521" s="41" t="str">
        <f t="shared" si="1005"/>
        <v>-</v>
      </c>
      <c r="FR521" s="14"/>
      <c r="FS521" s="14"/>
      <c r="FT521" s="41" t="str">
        <f t="shared" si="1006"/>
        <v>-</v>
      </c>
      <c r="FU521" s="41" t="str">
        <f t="shared" si="1007"/>
        <v>-</v>
      </c>
      <c r="FV521" s="14"/>
      <c r="FW521" s="14"/>
      <c r="FX521" s="205"/>
      <c r="FY521" s="41">
        <v>43728</v>
      </c>
      <c r="FZ521" s="41" t="str">
        <f t="shared" si="1008"/>
        <v>-</v>
      </c>
      <c r="GA521" s="14"/>
      <c r="GB521" s="14"/>
      <c r="GC521" s="41" t="str">
        <f t="shared" si="1009"/>
        <v>-</v>
      </c>
      <c r="GD521" s="41" t="str">
        <f t="shared" si="1010"/>
        <v>-</v>
      </c>
      <c r="GE521" s="14"/>
      <c r="GF521" s="14"/>
      <c r="GG521" s="205"/>
      <c r="GH521" s="41"/>
      <c r="GI521" s="41"/>
      <c r="GJ521" s="14"/>
      <c r="GK521" s="14"/>
      <c r="GL521" s="41" t="str">
        <f t="shared" si="1011"/>
        <v>-</v>
      </c>
      <c r="GM521" s="41" t="str">
        <f t="shared" si="1012"/>
        <v>-</v>
      </c>
      <c r="GN521" s="14"/>
      <c r="GO521" s="14"/>
      <c r="GP521" s="228"/>
      <c r="GQ521" s="295"/>
      <c r="GR521" s="295"/>
      <c r="GS521" s="295"/>
      <c r="GT521" s="295"/>
      <c r="GU521" s="295"/>
      <c r="GV521" s="295"/>
      <c r="GW521" s="295"/>
      <c r="GX521" s="295"/>
      <c r="GY521" s="295"/>
      <c r="GZ521" s="147"/>
      <c r="HA521" s="143">
        <f t="shared" ca="1" si="918"/>
        <v>1</v>
      </c>
      <c r="HB521" s="44">
        <f t="shared" si="919"/>
        <v>0</v>
      </c>
      <c r="HC521" s="44">
        <f t="shared" ca="1" si="920"/>
        <v>2.5125628140703518E-3</v>
      </c>
      <c r="HD521" s="44"/>
      <c r="HE521" s="44"/>
      <c r="HF521" s="44">
        <f t="shared" si="1013"/>
        <v>0</v>
      </c>
      <c r="HG521" s="44">
        <f t="shared" ca="1" si="921"/>
        <v>7.575757575757576E-3</v>
      </c>
      <c r="HH521" s="261"/>
      <c r="HI521" s="14" t="str">
        <f t="shared" si="1014"/>
        <v>не выпущено</v>
      </c>
      <c r="HJ521" s="41" t="str">
        <f t="shared" si="1015"/>
        <v>-</v>
      </c>
      <c r="HK521" s="267" t="str">
        <f t="shared" si="1016"/>
        <v>-</v>
      </c>
      <c r="HL521" s="268" t="str">
        <f t="shared" si="1017"/>
        <v>-</v>
      </c>
      <c r="HM521" s="320">
        <v>1</v>
      </c>
      <c r="HN521"/>
      <c r="HO521" s="351" t="str">
        <f t="shared" si="747"/>
        <v>не выгружено A1</v>
      </c>
      <c r="HP521" s="351" t="str">
        <f t="shared" si="748"/>
        <v>не выгружено 00</v>
      </c>
      <c r="HQ521" s="351" t="str">
        <f t="shared" si="749"/>
        <v>не выгружено A1</v>
      </c>
      <c r="HR521" s="351" t="str">
        <f t="shared" si="750"/>
        <v>не выгружено A1</v>
      </c>
      <c r="HS521" s="351" t="b">
        <f t="shared" si="751"/>
        <v>0</v>
      </c>
      <c r="HT521" s="351" t="str">
        <f t="shared" si="752"/>
        <v>не выгружено A1</v>
      </c>
      <c r="HU521" s="351" t="str">
        <f t="shared" si="753"/>
        <v>не выгружено A1</v>
      </c>
      <c r="HV521" s="351" t="str">
        <f t="shared" si="754"/>
        <v>не выгружено A1</v>
      </c>
      <c r="HW521" s="351" t="str">
        <f t="shared" si="755"/>
        <v>не выгружено A1</v>
      </c>
      <c r="HX521" s="351" t="str">
        <f t="shared" si="756"/>
        <v>не выгружено A1</v>
      </c>
      <c r="HY521" s="364"/>
      <c r="HZ521" s="361" t="str">
        <f t="shared" si="757"/>
        <v>не выгружено</v>
      </c>
      <c r="IA521" s="361" t="str">
        <f t="shared" si="758"/>
        <v>A1</v>
      </c>
      <c r="IB521" s="361" t="str">
        <f t="shared" si="759"/>
        <v>не выгружено</v>
      </c>
      <c r="IC521" s="361" t="str">
        <f t="shared" si="760"/>
        <v>A1</v>
      </c>
      <c r="ID521" s="351" t="str">
        <f t="shared" si="761"/>
        <v>выгрузить A1</v>
      </c>
      <c r="IE521" s="351" t="s">
        <v>896</v>
      </c>
      <c r="IF521" s="356">
        <v>1</v>
      </c>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row>
    <row r="522" spans="1:287" s="1" customFormat="1" ht="42.75" customHeight="1">
      <c r="A522" s="15"/>
      <c r="B522" s="31" t="s">
        <v>164</v>
      </c>
      <c r="C522" s="31" t="s">
        <v>165</v>
      </c>
      <c r="D522" s="14"/>
      <c r="E522" s="14"/>
      <c r="F522" s="14"/>
      <c r="G522" s="14"/>
      <c r="H522" s="14" t="s">
        <v>723</v>
      </c>
      <c r="I522" s="14" t="s">
        <v>724</v>
      </c>
      <c r="J522" s="14"/>
      <c r="K522" s="14"/>
      <c r="L522" s="14"/>
      <c r="M522" s="14"/>
      <c r="N522" s="14"/>
      <c r="O522" s="14"/>
      <c r="P522" s="14"/>
      <c r="Q522" s="14"/>
      <c r="R522" s="14" t="s">
        <v>214</v>
      </c>
      <c r="S522" s="14" t="s">
        <v>403</v>
      </c>
      <c r="T522" s="14" t="s">
        <v>404</v>
      </c>
      <c r="U522" s="14" t="s">
        <v>166</v>
      </c>
      <c r="V522" s="14"/>
      <c r="W522" s="31"/>
      <c r="X522" s="31"/>
      <c r="Y522" s="31"/>
      <c r="Z522" s="31"/>
      <c r="AA522" s="31"/>
      <c r="AB522" s="31"/>
      <c r="AC522" s="31"/>
      <c r="AD522" s="14"/>
      <c r="AE522" s="31">
        <v>3</v>
      </c>
      <c r="AF522" s="31">
        <v>0</v>
      </c>
      <c r="AG522" s="31" t="s">
        <v>173</v>
      </c>
      <c r="AH522" s="31" t="s">
        <v>164</v>
      </c>
      <c r="AI522" s="31" t="s">
        <v>194</v>
      </c>
      <c r="AJ522" s="14"/>
      <c r="AK522" s="14"/>
      <c r="AL522" s="14" t="s">
        <v>132</v>
      </c>
      <c r="AM522" s="14"/>
      <c r="AN522" s="300" t="s">
        <v>193</v>
      </c>
      <c r="AO522" s="14" t="str">
        <f t="shared" si="968"/>
        <v>0055-CPC-GA1-4.3.0.00.CPC-ATH4.HB-0001</v>
      </c>
      <c r="AP522" s="14" t="str">
        <f t="shared" si="969"/>
        <v>0055-CPC-GA1-4.3.0.00.CPC-ATH4-HB-0001_-_ER</v>
      </c>
      <c r="AQ522" s="21" t="s">
        <v>99</v>
      </c>
      <c r="AR522" s="21" t="s">
        <v>108</v>
      </c>
      <c r="AS522" s="21"/>
      <c r="AT522" s="21"/>
      <c r="AU522" s="21"/>
      <c r="AV522" s="21"/>
      <c r="AW522" s="21" t="s">
        <v>99</v>
      </c>
      <c r="AX522" s="21" t="s">
        <v>108</v>
      </c>
      <c r="AY522" s="14"/>
      <c r="AZ522" s="14"/>
      <c r="BA522" s="14" t="s">
        <v>600</v>
      </c>
      <c r="BB522" s="14" t="str">
        <f t="shared" si="815"/>
        <v>-</v>
      </c>
      <c r="BC522" s="14" t="s">
        <v>239</v>
      </c>
      <c r="BD522" s="14" t="str">
        <f t="shared" si="970"/>
        <v>-</v>
      </c>
      <c r="BE522" s="14"/>
      <c r="BF522" s="14"/>
      <c r="BG522" s="20"/>
      <c r="BH522" s="14"/>
      <c r="BI522" s="14"/>
      <c r="BJ522" s="336">
        <v>44088</v>
      </c>
      <c r="BK522" s="336">
        <f t="shared" ca="1" si="971"/>
        <v>44113</v>
      </c>
      <c r="BL522" s="41"/>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336">
        <f t="shared" si="972"/>
        <v>44102</v>
      </c>
      <c r="CR522" s="336" t="str">
        <f t="shared" si="973"/>
        <v>-</v>
      </c>
      <c r="CS522" s="340"/>
      <c r="CT522" s="325"/>
      <c r="CU522" s="143"/>
      <c r="CV522" s="41">
        <f t="shared" si="974"/>
        <v>44116</v>
      </c>
      <c r="CW522" s="41" t="str">
        <f t="shared" si="975"/>
        <v>-</v>
      </c>
      <c r="CX522" s="14"/>
      <c r="CY522" s="14"/>
      <c r="CZ522" s="41" t="str">
        <f t="shared" si="976"/>
        <v>-</v>
      </c>
      <c r="DA522" s="41" t="str">
        <f t="shared" si="977"/>
        <v>-</v>
      </c>
      <c r="DB522" s="14"/>
      <c r="DC522" s="14"/>
      <c r="DD522" s="143"/>
      <c r="DE522" s="41" t="str">
        <f t="shared" si="978"/>
        <v>-</v>
      </c>
      <c r="DF522" s="41" t="str">
        <f t="shared" si="979"/>
        <v>-</v>
      </c>
      <c r="DG522" s="14"/>
      <c r="DH522" s="14"/>
      <c r="DI522" s="41" t="str">
        <f t="shared" si="980"/>
        <v>-</v>
      </c>
      <c r="DJ522" s="41" t="str">
        <f t="shared" si="981"/>
        <v>-</v>
      </c>
      <c r="DK522" s="14"/>
      <c r="DL522" s="14"/>
      <c r="DM522" s="143"/>
      <c r="DN522" s="41" t="str">
        <f t="shared" si="982"/>
        <v>-</v>
      </c>
      <c r="DO522" s="41" t="str">
        <f t="shared" si="983"/>
        <v>-</v>
      </c>
      <c r="DP522" s="14"/>
      <c r="DQ522" s="14"/>
      <c r="DR522" s="41" t="str">
        <f t="shared" si="984"/>
        <v>-</v>
      </c>
      <c r="DS522" s="41" t="str">
        <f t="shared" si="985"/>
        <v>-</v>
      </c>
      <c r="DT522" s="14"/>
      <c r="DU522" s="14"/>
      <c r="DV522" s="205"/>
      <c r="DW522" s="41" t="str">
        <f t="shared" si="986"/>
        <v>-</v>
      </c>
      <c r="DX522" s="41" t="str">
        <f t="shared" si="987"/>
        <v>-</v>
      </c>
      <c r="DY522" s="14"/>
      <c r="DZ522" s="14"/>
      <c r="EA522" s="41" t="str">
        <f t="shared" si="988"/>
        <v>-</v>
      </c>
      <c r="EB522" s="41" t="str">
        <f t="shared" si="989"/>
        <v>-</v>
      </c>
      <c r="EC522" s="14"/>
      <c r="ED522" s="14"/>
      <c r="EE522" s="205"/>
      <c r="EF522" s="41" t="str">
        <f t="shared" si="990"/>
        <v>-</v>
      </c>
      <c r="EG522" s="41" t="str">
        <f t="shared" si="991"/>
        <v>-</v>
      </c>
      <c r="EH522" s="14"/>
      <c r="EI522" s="14"/>
      <c r="EJ522" s="41" t="str">
        <f t="shared" si="992"/>
        <v>-</v>
      </c>
      <c r="EK522" s="41" t="str">
        <f t="shared" si="993"/>
        <v>-</v>
      </c>
      <c r="EL522" s="14"/>
      <c r="EM522" s="14"/>
      <c r="EN522" s="205"/>
      <c r="EO522" s="41" t="str">
        <f t="shared" si="994"/>
        <v>-</v>
      </c>
      <c r="EP522" s="41" t="str">
        <f t="shared" si="995"/>
        <v>-</v>
      </c>
      <c r="EQ522" s="14"/>
      <c r="ER522" s="14"/>
      <c r="ES522" s="41" t="str">
        <f t="shared" si="996"/>
        <v>-</v>
      </c>
      <c r="ET522" s="41" t="str">
        <f t="shared" si="997"/>
        <v>-</v>
      </c>
      <c r="EU522" s="14"/>
      <c r="EV522" s="14"/>
      <c r="EW522" s="205"/>
      <c r="EX522" s="41" t="str">
        <f t="shared" si="998"/>
        <v>-</v>
      </c>
      <c r="EY522" s="41" t="str">
        <f t="shared" si="999"/>
        <v>-</v>
      </c>
      <c r="EZ522" s="14"/>
      <c r="FA522" s="14"/>
      <c r="FB522" s="41" t="str">
        <f t="shared" si="1000"/>
        <v>-</v>
      </c>
      <c r="FC522" s="41" t="str">
        <f t="shared" si="1001"/>
        <v>-</v>
      </c>
      <c r="FD522" s="14"/>
      <c r="FE522" s="14"/>
      <c r="FF522" s="295"/>
      <c r="FG522" s="41">
        <v>43656</v>
      </c>
      <c r="FH522" s="41">
        <f t="shared" ca="1" si="1002"/>
        <v>43656</v>
      </c>
      <c r="FI522" s="14"/>
      <c r="FJ522" s="14"/>
      <c r="FK522" s="41" t="str">
        <f t="shared" si="1003"/>
        <v>-</v>
      </c>
      <c r="FL522" s="41" t="str">
        <f t="shared" si="1004"/>
        <v>-</v>
      </c>
      <c r="FM522" s="14"/>
      <c r="FN522" s="14"/>
      <c r="FO522" s="143"/>
      <c r="FP522" s="41">
        <v>43656</v>
      </c>
      <c r="FQ522" s="41" t="str">
        <f t="shared" si="1005"/>
        <v>-</v>
      </c>
      <c r="FR522" s="14"/>
      <c r="FS522" s="14"/>
      <c r="FT522" s="41" t="str">
        <f t="shared" si="1006"/>
        <v>-</v>
      </c>
      <c r="FU522" s="41" t="str">
        <f t="shared" si="1007"/>
        <v>-</v>
      </c>
      <c r="FV522" s="14"/>
      <c r="FW522" s="14"/>
      <c r="FX522" s="205"/>
      <c r="FY522" s="41">
        <v>43656</v>
      </c>
      <c r="FZ522" s="41" t="str">
        <f t="shared" si="1008"/>
        <v>-</v>
      </c>
      <c r="GA522" s="14"/>
      <c r="GB522" s="14"/>
      <c r="GC522" s="41" t="str">
        <f t="shared" si="1009"/>
        <v>-</v>
      </c>
      <c r="GD522" s="41" t="str">
        <f t="shared" si="1010"/>
        <v>-</v>
      </c>
      <c r="GE522" s="14"/>
      <c r="GF522" s="14"/>
      <c r="GG522" s="205"/>
      <c r="GH522" s="41"/>
      <c r="GI522" s="41"/>
      <c r="GJ522" s="14"/>
      <c r="GK522" s="14"/>
      <c r="GL522" s="41" t="str">
        <f t="shared" si="1011"/>
        <v>-</v>
      </c>
      <c r="GM522" s="41" t="str">
        <f t="shared" si="1012"/>
        <v>-</v>
      </c>
      <c r="GN522" s="14"/>
      <c r="GO522" s="14"/>
      <c r="GP522" s="228"/>
      <c r="GQ522" s="295"/>
      <c r="GR522" s="295"/>
      <c r="GS522" s="295"/>
      <c r="GT522" s="295"/>
      <c r="GU522" s="295"/>
      <c r="GV522" s="295"/>
      <c r="GW522" s="295"/>
      <c r="GX522" s="295"/>
      <c r="GY522" s="295"/>
      <c r="GZ522" s="147"/>
      <c r="HA522" s="143">
        <f t="shared" ca="1" si="918"/>
        <v>1</v>
      </c>
      <c r="HB522" s="44">
        <f t="shared" si="919"/>
        <v>0</v>
      </c>
      <c r="HC522" s="44">
        <f t="shared" ca="1" si="920"/>
        <v>2.5125628140703518E-3</v>
      </c>
      <c r="HD522" s="44"/>
      <c r="HE522" s="44"/>
      <c r="HF522" s="44">
        <f t="shared" si="1013"/>
        <v>0</v>
      </c>
      <c r="HG522" s="44">
        <f t="shared" ca="1" si="921"/>
        <v>7.575757575757576E-3</v>
      </c>
      <c r="HH522" s="261"/>
      <c r="HI522" s="14" t="str">
        <f t="shared" si="1014"/>
        <v>не выпущено</v>
      </c>
      <c r="HJ522" s="41" t="str">
        <f t="shared" si="1015"/>
        <v>-</v>
      </c>
      <c r="HK522" s="267" t="str">
        <f t="shared" si="1016"/>
        <v>-</v>
      </c>
      <c r="HL522" s="268" t="str">
        <f t="shared" si="1017"/>
        <v>-</v>
      </c>
      <c r="HM522" s="320">
        <v>1</v>
      </c>
      <c r="HN522"/>
      <c r="HO522" s="351" t="str">
        <f t="shared" si="747"/>
        <v>не выгружено A1</v>
      </c>
      <c r="HP522" s="351" t="str">
        <f t="shared" si="748"/>
        <v>не выгружено 00</v>
      </c>
      <c r="HQ522" s="351" t="str">
        <f t="shared" si="749"/>
        <v>не выгружено A1</v>
      </c>
      <c r="HR522" s="351" t="str">
        <f t="shared" si="750"/>
        <v>не выгружено A1</v>
      </c>
      <c r="HS522" s="351" t="b">
        <f t="shared" si="751"/>
        <v>0</v>
      </c>
      <c r="HT522" s="351" t="str">
        <f t="shared" si="752"/>
        <v>не выгружено A1</v>
      </c>
      <c r="HU522" s="351" t="str">
        <f t="shared" si="753"/>
        <v>не выгружено A1</v>
      </c>
      <c r="HV522" s="351" t="str">
        <f t="shared" si="754"/>
        <v>не выгружено A1</v>
      </c>
      <c r="HW522" s="351" t="str">
        <f t="shared" si="755"/>
        <v>не выгружено A1</v>
      </c>
      <c r="HX522" s="351" t="str">
        <f t="shared" si="756"/>
        <v>не выгружено A1</v>
      </c>
      <c r="HY522" s="364"/>
      <c r="HZ522" s="361" t="str">
        <f t="shared" si="757"/>
        <v>не выгружено</v>
      </c>
      <c r="IA522" s="361" t="str">
        <f t="shared" si="758"/>
        <v>A1</v>
      </c>
      <c r="IB522" s="361" t="str">
        <f t="shared" si="759"/>
        <v>не выгружено</v>
      </c>
      <c r="IC522" s="361" t="str">
        <f t="shared" si="760"/>
        <v>A1</v>
      </c>
      <c r="ID522" s="351" t="str">
        <f t="shared" si="761"/>
        <v>выгрузить A1</v>
      </c>
      <c r="IE522" s="351" t="s">
        <v>896</v>
      </c>
      <c r="IF522" s="356">
        <v>1</v>
      </c>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row>
    <row r="523" spans="1:287" s="27" customFormat="1" ht="15" customHeight="1">
      <c r="A523" s="15"/>
      <c r="B523" s="32"/>
      <c r="C523" s="32"/>
      <c r="D523" s="26"/>
      <c r="E523" s="26"/>
      <c r="F523" s="26"/>
      <c r="G523" s="26"/>
      <c r="H523" s="26"/>
      <c r="I523" s="26"/>
      <c r="J523" s="26"/>
      <c r="K523" s="26"/>
      <c r="L523" s="26"/>
      <c r="M523" s="26"/>
      <c r="N523" s="26"/>
      <c r="O523" s="26"/>
      <c r="P523" s="26"/>
      <c r="Q523" s="26"/>
      <c r="R523" s="26"/>
      <c r="S523" s="26"/>
      <c r="T523" s="26"/>
      <c r="U523" s="26"/>
      <c r="V523" s="26"/>
      <c r="W523" s="32"/>
      <c r="X523" s="32"/>
      <c r="Y523" s="32"/>
      <c r="Z523" s="32"/>
      <c r="AA523" s="32"/>
      <c r="AB523" s="32"/>
      <c r="AC523" s="32"/>
      <c r="AD523" s="26"/>
      <c r="AE523" s="32"/>
      <c r="AF523" s="32"/>
      <c r="AG523" s="32"/>
      <c r="AH523" s="32"/>
      <c r="AI523" s="32"/>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341"/>
      <c r="BK523" s="341"/>
      <c r="BL523" s="163"/>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c r="CO523" s="26"/>
      <c r="CP523" s="26"/>
      <c r="CQ523" s="338"/>
      <c r="CR523" s="338"/>
      <c r="CS523" s="338"/>
      <c r="CT523" s="326"/>
      <c r="CU523" s="219"/>
      <c r="CV523" s="26"/>
      <c r="CW523" s="26"/>
      <c r="CX523" s="26"/>
      <c r="CY523" s="26"/>
      <c r="CZ523" s="26"/>
      <c r="DA523" s="26"/>
      <c r="DB523" s="26"/>
      <c r="DC523" s="26"/>
      <c r="DD523" s="219"/>
      <c r="DE523" s="26"/>
      <c r="DF523" s="26"/>
      <c r="DG523" s="26"/>
      <c r="DH523" s="26"/>
      <c r="DI523" s="26"/>
      <c r="DJ523" s="26"/>
      <c r="DK523" s="26"/>
      <c r="DL523" s="26"/>
      <c r="DM523" s="219"/>
      <c r="DN523" s="26"/>
      <c r="DO523" s="26"/>
      <c r="DP523" s="26"/>
      <c r="DQ523" s="26"/>
      <c r="DR523" s="26"/>
      <c r="DS523" s="26"/>
      <c r="DT523" s="26"/>
      <c r="DU523" s="26"/>
      <c r="DV523" s="229"/>
      <c r="DW523" s="26"/>
      <c r="DX523" s="26"/>
      <c r="DY523" s="26"/>
      <c r="DZ523" s="26"/>
      <c r="EA523" s="26"/>
      <c r="EB523" s="26"/>
      <c r="EC523" s="26"/>
      <c r="ED523" s="26"/>
      <c r="EE523" s="229"/>
      <c r="EF523" s="26"/>
      <c r="EG523" s="26"/>
      <c r="EH523" s="26"/>
      <c r="EI523" s="26"/>
      <c r="EJ523" s="26"/>
      <c r="EK523" s="26"/>
      <c r="EL523" s="26"/>
      <c r="EM523" s="26"/>
      <c r="EN523" s="229"/>
      <c r="EO523" s="26"/>
      <c r="EP523" s="26"/>
      <c r="EQ523" s="26"/>
      <c r="ER523" s="26"/>
      <c r="ES523" s="26"/>
      <c r="ET523" s="26"/>
      <c r="EU523" s="26"/>
      <c r="EV523" s="26"/>
      <c r="EW523" s="229"/>
      <c r="EX523" s="26"/>
      <c r="EY523" s="26"/>
      <c r="EZ523" s="26"/>
      <c r="FA523" s="26"/>
      <c r="FB523" s="26"/>
      <c r="FC523" s="26"/>
      <c r="FD523" s="26"/>
      <c r="FE523" s="26"/>
      <c r="FF523" s="229"/>
      <c r="FG523" s="26"/>
      <c r="FH523" s="26"/>
      <c r="FI523" s="26"/>
      <c r="FJ523" s="26"/>
      <c r="FK523" s="26"/>
      <c r="FL523" s="26"/>
      <c r="FM523" s="26"/>
      <c r="FN523" s="26"/>
      <c r="FO523" s="219"/>
      <c r="FP523" s="26"/>
      <c r="FQ523" s="26"/>
      <c r="FR523" s="26"/>
      <c r="FS523" s="26"/>
      <c r="FT523" s="26"/>
      <c r="FU523" s="26"/>
      <c r="FV523" s="26"/>
      <c r="FW523" s="26"/>
      <c r="FX523" s="229"/>
      <c r="FY523" s="26"/>
      <c r="FZ523" s="26"/>
      <c r="GA523" s="26"/>
      <c r="GB523" s="26"/>
      <c r="GC523" s="26"/>
      <c r="GD523" s="26"/>
      <c r="GE523" s="26"/>
      <c r="GF523" s="26"/>
      <c r="GG523" s="229"/>
      <c r="GH523" s="26"/>
      <c r="GI523" s="26"/>
      <c r="GJ523" s="26"/>
      <c r="GK523" s="26"/>
      <c r="GL523" s="26"/>
      <c r="GM523" s="26"/>
      <c r="GN523" s="26"/>
      <c r="GO523" s="26"/>
      <c r="GP523" s="229"/>
      <c r="GQ523" s="229"/>
      <c r="GR523" s="229"/>
      <c r="GS523" s="229"/>
      <c r="GT523" s="229"/>
      <c r="GU523" s="229"/>
      <c r="GV523" s="229"/>
      <c r="GW523" s="229"/>
      <c r="GX523" s="229"/>
      <c r="GY523" s="229"/>
      <c r="GZ523" s="229"/>
      <c r="HA523" s="143">
        <f t="shared" si="918"/>
        <v>0</v>
      </c>
      <c r="HB523" s="44">
        <f t="shared" si="919"/>
        <v>0</v>
      </c>
      <c r="HC523" s="44">
        <f t="shared" si="920"/>
        <v>0</v>
      </c>
      <c r="HD523" s="44"/>
      <c r="HE523" s="26"/>
      <c r="HF523" s="44">
        <f t="shared" si="1013"/>
        <v>0</v>
      </c>
      <c r="HG523" s="44">
        <f t="shared" si="921"/>
        <v>0</v>
      </c>
      <c r="HH523" s="262"/>
      <c r="HI523" s="14" t="str">
        <f t="shared" si="1014"/>
        <v>не выпущено</v>
      </c>
      <c r="HJ523" s="41" t="str">
        <f t="shared" si="1015"/>
        <v>-</v>
      </c>
      <c r="HK523" s="267" t="str">
        <f t="shared" si="1016"/>
        <v>-</v>
      </c>
      <c r="HL523" s="268" t="str">
        <f t="shared" si="1017"/>
        <v>-</v>
      </c>
      <c r="HM523" s="320">
        <v>1</v>
      </c>
      <c r="HN523"/>
      <c r="HO523" s="351" t="str">
        <f t="shared" si="747"/>
        <v>---/---</v>
      </c>
      <c r="HP523" s="351" t="str">
        <f t="shared" si="748"/>
        <v>---/---</v>
      </c>
      <c r="HQ523" s="351" t="str">
        <f t="shared" si="749"/>
        <v>---/---</v>
      </c>
      <c r="HR523" s="351" t="str">
        <f t="shared" si="750"/>
        <v>---/---</v>
      </c>
      <c r="HS523" s="351" t="b">
        <f t="shared" si="751"/>
        <v>0</v>
      </c>
      <c r="HT523" s="351" t="str">
        <f t="shared" si="752"/>
        <v>---/---</v>
      </c>
      <c r="HU523" s="351" t="str">
        <f t="shared" si="753"/>
        <v>---/---</v>
      </c>
      <c r="HV523" s="351" t="str">
        <f t="shared" si="754"/>
        <v>---/---</v>
      </c>
      <c r="HW523" s="351" t="str">
        <f t="shared" si="755"/>
        <v>---/---</v>
      </c>
      <c r="HX523" s="351" t="str">
        <f t="shared" si="756"/>
        <v>---/---</v>
      </c>
      <c r="HY523" s="364"/>
      <c r="HZ523" s="361" t="str">
        <f t="shared" si="757"/>
        <v>---/---</v>
      </c>
      <c r="IA523" s="361" t="str">
        <f t="shared" si="758"/>
        <v>---/---</v>
      </c>
      <c r="IB523" s="361" t="str">
        <f t="shared" si="759"/>
        <v>---/---</v>
      </c>
      <c r="IC523" s="361" t="str">
        <f t="shared" si="760"/>
        <v>---/---</v>
      </c>
      <c r="ID523" s="351" t="str">
        <f t="shared" si="761"/>
        <v>---/---</v>
      </c>
      <c r="IE523" s="351" t="s">
        <v>897</v>
      </c>
      <c r="IF523" s="356"/>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row>
    <row r="524" spans="1:287" s="1" customFormat="1" ht="28.5" customHeight="1">
      <c r="A524" s="15"/>
      <c r="B524" s="31" t="s">
        <v>164</v>
      </c>
      <c r="C524" s="31" t="s">
        <v>165</v>
      </c>
      <c r="D524" s="14"/>
      <c r="E524" s="14"/>
      <c r="F524" s="14"/>
      <c r="G524" s="14"/>
      <c r="H524" s="14" t="s">
        <v>723</v>
      </c>
      <c r="I524" s="14" t="s">
        <v>724</v>
      </c>
      <c r="J524" s="14"/>
      <c r="K524" s="14"/>
      <c r="L524" s="14"/>
      <c r="M524" s="14"/>
      <c r="N524" s="14"/>
      <c r="O524" s="14"/>
      <c r="P524" s="14"/>
      <c r="Q524" s="14"/>
      <c r="R524" s="14" t="s">
        <v>210</v>
      </c>
      <c r="S524" s="14" t="s">
        <v>397</v>
      </c>
      <c r="T524" s="14" t="s">
        <v>398</v>
      </c>
      <c r="U524" s="14" t="s">
        <v>166</v>
      </c>
      <c r="V524" s="14"/>
      <c r="W524" s="31"/>
      <c r="X524" s="31"/>
      <c r="Y524" s="31"/>
      <c r="Z524" s="31"/>
      <c r="AA524" s="31"/>
      <c r="AB524" s="31"/>
      <c r="AC524" s="31"/>
      <c r="AD524" s="14"/>
      <c r="AE524" s="31">
        <v>3</v>
      </c>
      <c r="AF524" s="31">
        <v>0</v>
      </c>
      <c r="AG524" s="31" t="s">
        <v>173</v>
      </c>
      <c r="AH524" s="31" t="s">
        <v>164</v>
      </c>
      <c r="AI524" s="31" t="s">
        <v>194</v>
      </c>
      <c r="AJ524" s="14"/>
      <c r="AK524" s="14"/>
      <c r="AL524" s="14" t="s">
        <v>129</v>
      </c>
      <c r="AM524" s="14"/>
      <c r="AN524" s="300" t="s">
        <v>196</v>
      </c>
      <c r="AO524" s="14" t="str">
        <f t="shared" ref="AO524:AO530" si="1018">CONCATENATE("0055-",B524,"-",C524,"-","4",".",AE524,".",AF524,".",AG524,".",AH524,"-",AL524,".",AN524,"-",AI524)</f>
        <v>0055-CPC-GA1-4.3.0.00.CPC-PS.HL-0001</v>
      </c>
      <c r="AP524" s="14" t="str">
        <f t="shared" ref="AP524:AP530" si="1019">CONCATENATE("0055-",B524,"-",C524,"-","4",".",AE524,".",AF524,".",AG524,".",AH524,"-",AL524,"-",AN524,"-",AI524,"_",BD524,"_",U524)</f>
        <v>0055-CPC-GA1-4.3.0.00.CPC-PS-HL-0001_-_ER</v>
      </c>
      <c r="AQ524" s="21" t="s">
        <v>448</v>
      </c>
      <c r="AR524" s="21" t="s">
        <v>450</v>
      </c>
      <c r="AS524" s="21"/>
      <c r="AT524" s="21"/>
      <c r="AU524" s="21"/>
      <c r="AV524" s="21"/>
      <c r="AW524" s="21" t="s">
        <v>448</v>
      </c>
      <c r="AX524" s="21" t="s">
        <v>450</v>
      </c>
      <c r="AY524" s="14"/>
      <c r="AZ524" s="14"/>
      <c r="BA524" s="14" t="s">
        <v>600</v>
      </c>
      <c r="BB524" s="14" t="str">
        <f t="shared" si="815"/>
        <v>-</v>
      </c>
      <c r="BC524" s="14" t="s">
        <v>239</v>
      </c>
      <c r="BD524" s="14" t="str">
        <f t="shared" ref="BD524:BD530" si="1020">BB524</f>
        <v>-</v>
      </c>
      <c r="BE524" s="14"/>
      <c r="BF524" s="14"/>
      <c r="BG524" s="20"/>
      <c r="BH524" s="14"/>
      <c r="BI524" s="14"/>
      <c r="BJ524" s="336">
        <v>44088</v>
      </c>
      <c r="BK524" s="336">
        <f t="shared" ref="BK524:BK530" ca="1" si="1021">IF(BM524&gt;0,BL524,IF(BJ524&lt;TODAY(),TODAY()+10,BJ524))</f>
        <v>44113</v>
      </c>
      <c r="BL524" s="41"/>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336">
        <f t="shared" ref="CQ524:CQ530" si="1022">WORKDAY(BJ524,10)</f>
        <v>44102</v>
      </c>
      <c r="CR524" s="336" t="str">
        <f t="shared" ref="CR524:CR530" si="1023">IF(BM524&gt;0,WORKDAY(BK524,20),"-")</f>
        <v>-</v>
      </c>
      <c r="CS524" s="336"/>
      <c r="CT524" s="325"/>
      <c r="CU524" s="143"/>
      <c r="CV524" s="41">
        <f t="shared" ref="CV524:CV530" si="1024">WORKDAY(CQ524,10)</f>
        <v>44116</v>
      </c>
      <c r="CW524" s="41" t="str">
        <f t="shared" ref="CW524:CW530" si="1025">IF(CT524&gt;0,WORKDAY(CR524,10),"-")</f>
        <v>-</v>
      </c>
      <c r="CX524" s="14"/>
      <c r="CY524" s="14"/>
      <c r="CZ524" s="41" t="str">
        <f t="shared" ref="CZ524:CZ530" si="1026">IF(CY524&gt;0,WORKDAY(CV524,10),"-")</f>
        <v>-</v>
      </c>
      <c r="DA524" s="41" t="str">
        <f t="shared" ref="DA524:DA530" si="1027">IF(CY524&gt;0,WORKDAY(CW524,10),"-")</f>
        <v>-</v>
      </c>
      <c r="DB524" s="14"/>
      <c r="DC524" s="14"/>
      <c r="DD524" s="143"/>
      <c r="DE524" s="41" t="str">
        <f t="shared" ref="DE524:DE530" si="1028">IF(DC524&gt;0,WORKDAY(CZ524,10),"-")</f>
        <v>-</v>
      </c>
      <c r="DF524" s="41" t="str">
        <f t="shared" ref="DF524:DF530" si="1029">IF(DC524&gt;0,WORKDAY(DA524,10),"-")</f>
        <v>-</v>
      </c>
      <c r="DG524" s="14"/>
      <c r="DH524" s="14"/>
      <c r="DI524" s="41" t="str">
        <f t="shared" ref="DI524:DI530" si="1030">IF(DH524&gt;0,WORKDAY(DE524,10),"-")</f>
        <v>-</v>
      </c>
      <c r="DJ524" s="41" t="str">
        <f t="shared" ref="DJ524:DJ530" si="1031">IF(DH524&gt;0,WORKDAY(DF524,10),"-")</f>
        <v>-</v>
      </c>
      <c r="DK524" s="14"/>
      <c r="DL524" s="14"/>
      <c r="DM524" s="143"/>
      <c r="DN524" s="41" t="str">
        <f t="shared" ref="DN524:DN530" si="1032">IF(DL524&gt;0,WORKDAY(DI524,10),"-")</f>
        <v>-</v>
      </c>
      <c r="DO524" s="41" t="str">
        <f t="shared" ref="DO524:DO530" si="1033">IF(DL524&gt;0,WORKDAY(DJ524,10),"-")</f>
        <v>-</v>
      </c>
      <c r="DP524" s="14"/>
      <c r="DQ524" s="14"/>
      <c r="DR524" s="41" t="str">
        <f t="shared" ref="DR524:DR530" si="1034">IF(DQ524&gt;0,WORKDAY(DN524,10),"-")</f>
        <v>-</v>
      </c>
      <c r="DS524" s="41" t="str">
        <f t="shared" ref="DS524:DS530" si="1035">IF(DQ524&gt;0,WORKDAY(DO524,10),"-")</f>
        <v>-</v>
      </c>
      <c r="DT524" s="14"/>
      <c r="DU524" s="14"/>
      <c r="DV524" s="205"/>
      <c r="DW524" s="41" t="str">
        <f t="shared" ref="DW524:DW530" si="1036">IF(DU524&gt;0,WORKDAY(DR524,10),"-")</f>
        <v>-</v>
      </c>
      <c r="DX524" s="41" t="str">
        <f t="shared" ref="DX524:DX530" si="1037">IF(DU524&gt;0,WORKDAY(DS524,10),"-")</f>
        <v>-</v>
      </c>
      <c r="DY524" s="14"/>
      <c r="DZ524" s="14"/>
      <c r="EA524" s="41" t="str">
        <f t="shared" ref="EA524:EA530" si="1038">IF(DZ524&gt;0,WORKDAY(DW524,10),"-")</f>
        <v>-</v>
      </c>
      <c r="EB524" s="41" t="str">
        <f t="shared" ref="EB524:EB530" si="1039">IF(DZ524&gt;0,WORKDAY(DX524,10),"-")</f>
        <v>-</v>
      </c>
      <c r="EC524" s="14"/>
      <c r="ED524" s="14"/>
      <c r="EE524" s="205"/>
      <c r="EF524" s="41" t="str">
        <f t="shared" ref="EF524:EF530" si="1040">IF(ED524&gt;0,WORKDAY(EA524,10),"-")</f>
        <v>-</v>
      </c>
      <c r="EG524" s="41" t="str">
        <f t="shared" ref="EG524:EG530" si="1041">IF(ED524&gt;0,WORKDAY(EB524,10),"-")</f>
        <v>-</v>
      </c>
      <c r="EH524" s="14"/>
      <c r="EI524" s="14"/>
      <c r="EJ524" s="41" t="str">
        <f t="shared" ref="EJ524:EJ530" si="1042">IF(EI524&gt;0,WORKDAY(EF524,10),"-")</f>
        <v>-</v>
      </c>
      <c r="EK524" s="41" t="str">
        <f t="shared" ref="EK524:EK530" si="1043">IF(EI524&gt;0,WORKDAY(EG524,10),"-")</f>
        <v>-</v>
      </c>
      <c r="EL524" s="14"/>
      <c r="EM524" s="14"/>
      <c r="EN524" s="205"/>
      <c r="EO524" s="41" t="str">
        <f t="shared" ref="EO524:EO530" si="1044">IF(EM524&gt;0,WORKDAY(EJ524,10),"-")</f>
        <v>-</v>
      </c>
      <c r="EP524" s="41" t="str">
        <f t="shared" ref="EP524:EP530" si="1045">IF(EM524&gt;0,WORKDAY(EK524,10),"-")</f>
        <v>-</v>
      </c>
      <c r="EQ524" s="14"/>
      <c r="ER524" s="14"/>
      <c r="ES524" s="41" t="str">
        <f t="shared" ref="ES524:ES530" si="1046">IF(ER524&gt;0,WORKDAY(EO524,10),"-")</f>
        <v>-</v>
      </c>
      <c r="ET524" s="41" t="str">
        <f t="shared" ref="ET524:ET530" si="1047">IF(ER524&gt;0,WORKDAY(EP524,10),"-")</f>
        <v>-</v>
      </c>
      <c r="EU524" s="14"/>
      <c r="EV524" s="14"/>
      <c r="EW524" s="205"/>
      <c r="EX524" s="41" t="str">
        <f t="shared" ref="EX524:EX530" si="1048">IF(EV524&gt;0,WORKDAY(ES524,10),"-")</f>
        <v>-</v>
      </c>
      <c r="EY524" s="41" t="str">
        <f t="shared" ref="EY524:EY530" si="1049">IF(EV524&gt;0,WORKDAY(ET524,10),"-")</f>
        <v>-</v>
      </c>
      <c r="EZ524" s="14"/>
      <c r="FA524" s="14"/>
      <c r="FB524" s="41" t="str">
        <f t="shared" ref="FB524:FB530" si="1050">IF(FA524&gt;0,WORKDAY(EX524,10),"-")</f>
        <v>-</v>
      </c>
      <c r="FC524" s="41" t="str">
        <f t="shared" ref="FC524:FC530" si="1051">IF(FA524&gt;0,WORKDAY(EY524,10),"-")</f>
        <v>-</v>
      </c>
      <c r="FD524" s="14"/>
      <c r="FE524" s="14"/>
      <c r="FF524" s="295"/>
      <c r="FG524" s="41">
        <v>43656</v>
      </c>
      <c r="FH524" s="41">
        <f t="shared" ref="FH524:FH530" ca="1" si="1052">IF(BK524&gt;0,IF(DH524&gt;0,WORKDAY(DG524,20),IF(CY524&gt;0,WORKDAY(CX524,30),IF(CT524&gt;0,WORKDAY(CS524,40),FG524))),"-")</f>
        <v>43656</v>
      </c>
      <c r="FI524" s="41"/>
      <c r="FJ524" s="14"/>
      <c r="FK524" s="41" t="str">
        <f t="shared" ref="FK524:FK530" si="1053">IF(FJ524&gt;0,WORKDAY(FG524,10),"-")</f>
        <v>-</v>
      </c>
      <c r="FL524" s="41" t="str">
        <f t="shared" ref="FL524:FL530" si="1054">IF(FJ524&gt;0,WORKDAY(FH524,10),"-")</f>
        <v>-</v>
      </c>
      <c r="FM524" s="14"/>
      <c r="FN524" s="14"/>
      <c r="FO524" s="143"/>
      <c r="FP524" s="41">
        <v>43656</v>
      </c>
      <c r="FQ524" s="41" t="str">
        <f t="shared" ref="FQ524:FQ530" si="1055">IF(BT524&gt;0,IF(DQ524&gt;0,WORKDAY(DP524,20),IF(DH524&gt;0,WORKDAY(DG524,30),IF(DC524&gt;0,WORKDAY(DB524,40),FP524))),"-")</f>
        <v>-</v>
      </c>
      <c r="FR524" s="14"/>
      <c r="FS524" s="14"/>
      <c r="FT524" s="41" t="str">
        <f t="shared" ref="FT524:FT530" si="1056">IF(FS524&gt;0,WORKDAY(FP524,10),"-")</f>
        <v>-</v>
      </c>
      <c r="FU524" s="41" t="str">
        <f t="shared" ref="FU524:FU530" si="1057">IF(FS524&gt;0,WORKDAY(FQ524,10),"-")</f>
        <v>-</v>
      </c>
      <c r="FV524" s="14"/>
      <c r="FW524" s="14"/>
      <c r="FX524" s="205"/>
      <c r="FY524" s="41">
        <v>43656</v>
      </c>
      <c r="FZ524" s="41" t="str">
        <f t="shared" ref="FZ524:FZ530" si="1058">IF(CC524&gt;0,IF(DZ524&gt;0,WORKDAY(DY524,20),IF(DQ524&gt;0,WORKDAY(DP524,30),IF(DL524&gt;0,WORKDAY(DK524,40),FY524))),"-")</f>
        <v>-</v>
      </c>
      <c r="GA524" s="14"/>
      <c r="GB524" s="14"/>
      <c r="GC524" s="41" t="str">
        <f t="shared" ref="GC524:GC530" si="1059">IF(GB524&gt;0,WORKDAY(FY524,10),"-")</f>
        <v>-</v>
      </c>
      <c r="GD524" s="41" t="str">
        <f t="shared" ref="GD524:GD530" si="1060">IF(GB524&gt;0,WORKDAY(FZ524,10),"-")</f>
        <v>-</v>
      </c>
      <c r="GE524" s="14"/>
      <c r="GF524" s="14"/>
      <c r="GG524" s="205"/>
      <c r="GH524" s="41"/>
      <c r="GI524" s="41"/>
      <c r="GJ524" s="14"/>
      <c r="GK524" s="14"/>
      <c r="GL524" s="41" t="str">
        <f t="shared" ref="GL524:GL530" si="1061">IF(GK524&gt;0,WORKDAY(GH524,10),"-")</f>
        <v>-</v>
      </c>
      <c r="GM524" s="41" t="str">
        <f t="shared" ref="GM524:GM530" si="1062">IF(GK524&gt;0,WORKDAY(GI524,10),"-")</f>
        <v>-</v>
      </c>
      <c r="GN524" s="14"/>
      <c r="GO524" s="14"/>
      <c r="GP524" s="228"/>
      <c r="GQ524" s="295"/>
      <c r="GR524" s="295"/>
      <c r="GS524" s="295"/>
      <c r="GT524" s="295"/>
      <c r="GU524" s="295"/>
      <c r="GV524" s="295"/>
      <c r="GW524" s="295"/>
      <c r="GX524" s="295"/>
      <c r="GY524" s="295"/>
      <c r="GZ524" s="147"/>
      <c r="HA524" s="143">
        <f t="shared" ca="1" si="918"/>
        <v>1</v>
      </c>
      <c r="HB524" s="44">
        <f t="shared" si="919"/>
        <v>0</v>
      </c>
      <c r="HC524" s="44">
        <f t="shared" ca="1" si="920"/>
        <v>2.5125628140703518E-3</v>
      </c>
      <c r="HD524" s="44"/>
      <c r="HE524" s="44"/>
      <c r="HF524" s="44">
        <f t="shared" si="1013"/>
        <v>0</v>
      </c>
      <c r="HG524" s="44">
        <f t="shared" ca="1" si="921"/>
        <v>7.575757575757576E-3</v>
      </c>
      <c r="HH524" s="261"/>
      <c r="HI524" s="14" t="str">
        <f t="shared" si="1014"/>
        <v>не выпущено</v>
      </c>
      <c r="HJ524" s="41" t="str">
        <f t="shared" si="1015"/>
        <v>-</v>
      </c>
      <c r="HK524" s="267" t="str">
        <f t="shared" si="1016"/>
        <v>-</v>
      </c>
      <c r="HL524" s="268" t="str">
        <f t="shared" si="1017"/>
        <v>-</v>
      </c>
      <c r="HM524" s="320">
        <v>1</v>
      </c>
      <c r="HN524"/>
      <c r="HO524" s="351" t="str">
        <f t="shared" si="747"/>
        <v>не выгружено A1</v>
      </c>
      <c r="HP524" s="351" t="str">
        <f t="shared" si="748"/>
        <v>не выгружено 00</v>
      </c>
      <c r="HQ524" s="351" t="str">
        <f t="shared" si="749"/>
        <v>не выгружено A1</v>
      </c>
      <c r="HR524" s="351" t="str">
        <f t="shared" si="750"/>
        <v>не выгружено A1</v>
      </c>
      <c r="HS524" s="351" t="b">
        <f t="shared" si="751"/>
        <v>0</v>
      </c>
      <c r="HT524" s="351" t="str">
        <f t="shared" si="752"/>
        <v>не выгружено A1</v>
      </c>
      <c r="HU524" s="351" t="str">
        <f t="shared" si="753"/>
        <v>не выгружено A1</v>
      </c>
      <c r="HV524" s="351" t="str">
        <f t="shared" si="754"/>
        <v>не выгружено A1</v>
      </c>
      <c r="HW524" s="351" t="str">
        <f t="shared" si="755"/>
        <v>не выгружено A1</v>
      </c>
      <c r="HX524" s="351" t="str">
        <f t="shared" si="756"/>
        <v>не выгружено A1</v>
      </c>
      <c r="HY524" s="364"/>
      <c r="HZ524" s="361" t="str">
        <f t="shared" si="757"/>
        <v>не выгружено</v>
      </c>
      <c r="IA524" s="361" t="str">
        <f t="shared" si="758"/>
        <v>A1</v>
      </c>
      <c r="IB524" s="361" t="str">
        <f t="shared" si="759"/>
        <v>не выгружено</v>
      </c>
      <c r="IC524" s="361" t="str">
        <f t="shared" si="760"/>
        <v>A1</v>
      </c>
      <c r="ID524" s="351" t="str">
        <f t="shared" si="761"/>
        <v>выгрузить A1</v>
      </c>
      <c r="IE524" s="351" t="s">
        <v>896</v>
      </c>
      <c r="IF524" s="356">
        <v>1</v>
      </c>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row>
    <row r="525" spans="1:287" s="1" customFormat="1" ht="28.5" customHeight="1">
      <c r="A525" s="15"/>
      <c r="B525" s="31" t="s">
        <v>164</v>
      </c>
      <c r="C525" s="31" t="s">
        <v>165</v>
      </c>
      <c r="D525" s="14"/>
      <c r="E525" s="14"/>
      <c r="F525" s="14"/>
      <c r="G525" s="14"/>
      <c r="H525" s="14" t="s">
        <v>723</v>
      </c>
      <c r="I525" s="14" t="s">
        <v>724</v>
      </c>
      <c r="J525" s="14"/>
      <c r="K525" s="14"/>
      <c r="L525" s="14"/>
      <c r="M525" s="14"/>
      <c r="N525" s="14"/>
      <c r="O525" s="14"/>
      <c r="P525" s="14"/>
      <c r="Q525" s="14"/>
      <c r="R525" s="14" t="s">
        <v>212</v>
      </c>
      <c r="S525" s="14" t="s">
        <v>397</v>
      </c>
      <c r="T525" s="14" t="s">
        <v>398</v>
      </c>
      <c r="U525" s="14" t="s">
        <v>166</v>
      </c>
      <c r="V525" s="14"/>
      <c r="W525" s="31"/>
      <c r="X525" s="31"/>
      <c r="Y525" s="31"/>
      <c r="Z525" s="31"/>
      <c r="AA525" s="31"/>
      <c r="AB525" s="31"/>
      <c r="AC525" s="31"/>
      <c r="AD525" s="14"/>
      <c r="AE525" s="31">
        <v>3</v>
      </c>
      <c r="AF525" s="31">
        <v>0</v>
      </c>
      <c r="AG525" s="31" t="s">
        <v>173</v>
      </c>
      <c r="AH525" s="31" t="s">
        <v>164</v>
      </c>
      <c r="AI525" s="31" t="s">
        <v>194</v>
      </c>
      <c r="AJ525" s="14"/>
      <c r="AK525" s="14"/>
      <c r="AL525" s="14" t="s">
        <v>127</v>
      </c>
      <c r="AM525" s="14"/>
      <c r="AN525" s="300" t="s">
        <v>196</v>
      </c>
      <c r="AO525" s="14" t="str">
        <f t="shared" si="1018"/>
        <v>0055-CPC-GA1-4.3.0.00.CPC-ATH1.HL-0001</v>
      </c>
      <c r="AP525" s="14" t="str">
        <f t="shared" si="1019"/>
        <v>0055-CPC-GA1-4.3.0.00.CPC-ATH1-HL-0001_-_ER</v>
      </c>
      <c r="AQ525" s="21" t="s">
        <v>133</v>
      </c>
      <c r="AR525" s="21" t="s">
        <v>139</v>
      </c>
      <c r="AS525" s="21"/>
      <c r="AT525" s="21"/>
      <c r="AU525" s="21"/>
      <c r="AV525" s="21"/>
      <c r="AW525" s="21" t="s">
        <v>133</v>
      </c>
      <c r="AX525" s="21" t="s">
        <v>139</v>
      </c>
      <c r="AY525" s="14"/>
      <c r="AZ525" s="14"/>
      <c r="BA525" s="14" t="s">
        <v>600</v>
      </c>
      <c r="BB525" s="14" t="str">
        <f t="shared" si="815"/>
        <v>-</v>
      </c>
      <c r="BC525" s="14" t="s">
        <v>239</v>
      </c>
      <c r="BD525" s="14" t="str">
        <f t="shared" si="1020"/>
        <v>-</v>
      </c>
      <c r="BE525" s="14"/>
      <c r="BF525" s="14"/>
      <c r="BG525" s="20"/>
      <c r="BH525" s="14"/>
      <c r="BI525" s="14"/>
      <c r="BJ525" s="336">
        <v>44088</v>
      </c>
      <c r="BK525" s="336">
        <f t="shared" ca="1" si="1021"/>
        <v>44113</v>
      </c>
      <c r="BL525" s="41"/>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336">
        <f t="shared" si="1022"/>
        <v>44102</v>
      </c>
      <c r="CR525" s="336" t="str">
        <f t="shared" si="1023"/>
        <v>-</v>
      </c>
      <c r="CS525" s="336"/>
      <c r="CT525" s="325"/>
      <c r="CU525" s="143"/>
      <c r="CV525" s="41">
        <f t="shared" si="1024"/>
        <v>44116</v>
      </c>
      <c r="CW525" s="41" t="str">
        <f t="shared" si="1025"/>
        <v>-</v>
      </c>
      <c r="CX525" s="14"/>
      <c r="CY525" s="14"/>
      <c r="CZ525" s="41" t="str">
        <f t="shared" si="1026"/>
        <v>-</v>
      </c>
      <c r="DA525" s="41" t="str">
        <f t="shared" si="1027"/>
        <v>-</v>
      </c>
      <c r="DB525" s="14"/>
      <c r="DC525" s="14"/>
      <c r="DD525" s="143"/>
      <c r="DE525" s="41" t="str">
        <f t="shared" si="1028"/>
        <v>-</v>
      </c>
      <c r="DF525" s="41" t="str">
        <f t="shared" si="1029"/>
        <v>-</v>
      </c>
      <c r="DG525" s="14"/>
      <c r="DH525" s="14"/>
      <c r="DI525" s="41" t="str">
        <f t="shared" si="1030"/>
        <v>-</v>
      </c>
      <c r="DJ525" s="41" t="str">
        <f t="shared" si="1031"/>
        <v>-</v>
      </c>
      <c r="DK525" s="14"/>
      <c r="DL525" s="14"/>
      <c r="DM525" s="143"/>
      <c r="DN525" s="41" t="str">
        <f t="shared" si="1032"/>
        <v>-</v>
      </c>
      <c r="DO525" s="41" t="str">
        <f t="shared" si="1033"/>
        <v>-</v>
      </c>
      <c r="DP525" s="14"/>
      <c r="DQ525" s="14"/>
      <c r="DR525" s="41" t="str">
        <f t="shared" si="1034"/>
        <v>-</v>
      </c>
      <c r="DS525" s="41" t="str">
        <f t="shared" si="1035"/>
        <v>-</v>
      </c>
      <c r="DT525" s="14"/>
      <c r="DU525" s="14"/>
      <c r="DV525" s="205"/>
      <c r="DW525" s="41" t="str">
        <f t="shared" si="1036"/>
        <v>-</v>
      </c>
      <c r="DX525" s="41" t="str">
        <f t="shared" si="1037"/>
        <v>-</v>
      </c>
      <c r="DY525" s="14"/>
      <c r="DZ525" s="14"/>
      <c r="EA525" s="41" t="str">
        <f t="shared" si="1038"/>
        <v>-</v>
      </c>
      <c r="EB525" s="41" t="str">
        <f t="shared" si="1039"/>
        <v>-</v>
      </c>
      <c r="EC525" s="14"/>
      <c r="ED525" s="14"/>
      <c r="EE525" s="205"/>
      <c r="EF525" s="41" t="str">
        <f t="shared" si="1040"/>
        <v>-</v>
      </c>
      <c r="EG525" s="41" t="str">
        <f t="shared" si="1041"/>
        <v>-</v>
      </c>
      <c r="EH525" s="14"/>
      <c r="EI525" s="14"/>
      <c r="EJ525" s="41" t="str">
        <f t="shared" si="1042"/>
        <v>-</v>
      </c>
      <c r="EK525" s="41" t="str">
        <f t="shared" si="1043"/>
        <v>-</v>
      </c>
      <c r="EL525" s="14"/>
      <c r="EM525" s="14"/>
      <c r="EN525" s="205"/>
      <c r="EO525" s="41" t="str">
        <f t="shared" si="1044"/>
        <v>-</v>
      </c>
      <c r="EP525" s="41" t="str">
        <f t="shared" si="1045"/>
        <v>-</v>
      </c>
      <c r="EQ525" s="14"/>
      <c r="ER525" s="14"/>
      <c r="ES525" s="41" t="str">
        <f t="shared" si="1046"/>
        <v>-</v>
      </c>
      <c r="ET525" s="41" t="str">
        <f t="shared" si="1047"/>
        <v>-</v>
      </c>
      <c r="EU525" s="14"/>
      <c r="EV525" s="14"/>
      <c r="EW525" s="205"/>
      <c r="EX525" s="41" t="str">
        <f t="shared" si="1048"/>
        <v>-</v>
      </c>
      <c r="EY525" s="41" t="str">
        <f t="shared" si="1049"/>
        <v>-</v>
      </c>
      <c r="EZ525" s="14"/>
      <c r="FA525" s="14"/>
      <c r="FB525" s="41" t="str">
        <f t="shared" si="1050"/>
        <v>-</v>
      </c>
      <c r="FC525" s="41" t="str">
        <f t="shared" si="1051"/>
        <v>-</v>
      </c>
      <c r="FD525" s="14"/>
      <c r="FE525" s="14"/>
      <c r="FF525" s="295"/>
      <c r="FG525" s="41">
        <v>43656</v>
      </c>
      <c r="FH525" s="41">
        <f t="shared" ca="1" si="1052"/>
        <v>43656</v>
      </c>
      <c r="FI525" s="41"/>
      <c r="FJ525" s="14"/>
      <c r="FK525" s="41" t="str">
        <f t="shared" si="1053"/>
        <v>-</v>
      </c>
      <c r="FL525" s="41" t="str">
        <f t="shared" si="1054"/>
        <v>-</v>
      </c>
      <c r="FM525" s="14"/>
      <c r="FN525" s="14"/>
      <c r="FO525" s="143"/>
      <c r="FP525" s="41">
        <v>43656</v>
      </c>
      <c r="FQ525" s="41" t="str">
        <f t="shared" si="1055"/>
        <v>-</v>
      </c>
      <c r="FR525" s="14"/>
      <c r="FS525" s="14"/>
      <c r="FT525" s="41" t="str">
        <f t="shared" si="1056"/>
        <v>-</v>
      </c>
      <c r="FU525" s="41" t="str">
        <f t="shared" si="1057"/>
        <v>-</v>
      </c>
      <c r="FV525" s="14"/>
      <c r="FW525" s="14"/>
      <c r="FX525" s="205"/>
      <c r="FY525" s="41">
        <v>43656</v>
      </c>
      <c r="FZ525" s="41" t="str">
        <f t="shared" si="1058"/>
        <v>-</v>
      </c>
      <c r="GA525" s="14"/>
      <c r="GB525" s="14"/>
      <c r="GC525" s="41" t="str">
        <f t="shared" si="1059"/>
        <v>-</v>
      </c>
      <c r="GD525" s="41" t="str">
        <f t="shared" si="1060"/>
        <v>-</v>
      </c>
      <c r="GE525" s="14"/>
      <c r="GF525" s="14"/>
      <c r="GG525" s="205"/>
      <c r="GH525" s="41"/>
      <c r="GI525" s="41"/>
      <c r="GJ525" s="14"/>
      <c r="GK525" s="14"/>
      <c r="GL525" s="41" t="str">
        <f t="shared" si="1061"/>
        <v>-</v>
      </c>
      <c r="GM525" s="41" t="str">
        <f t="shared" si="1062"/>
        <v>-</v>
      </c>
      <c r="GN525" s="14"/>
      <c r="GO525" s="14"/>
      <c r="GP525" s="228"/>
      <c r="GQ525" s="295"/>
      <c r="GR525" s="295"/>
      <c r="GS525" s="295"/>
      <c r="GT525" s="295"/>
      <c r="GU525" s="295"/>
      <c r="GV525" s="295"/>
      <c r="GW525" s="295"/>
      <c r="GX525" s="295"/>
      <c r="GY525" s="295"/>
      <c r="GZ525" s="147"/>
      <c r="HA525" s="143">
        <f t="shared" ca="1" si="918"/>
        <v>1</v>
      </c>
      <c r="HB525" s="44">
        <f t="shared" si="919"/>
        <v>0</v>
      </c>
      <c r="HC525" s="44">
        <f t="shared" ca="1" si="920"/>
        <v>2.5125628140703518E-3</v>
      </c>
      <c r="HD525" s="44"/>
      <c r="HE525" s="44"/>
      <c r="HF525" s="44">
        <f t="shared" si="1013"/>
        <v>0</v>
      </c>
      <c r="HG525" s="44">
        <f t="shared" ca="1" si="921"/>
        <v>7.575757575757576E-3</v>
      </c>
      <c r="HH525" s="261"/>
      <c r="HI525" s="14" t="str">
        <f t="shared" si="1014"/>
        <v>не выпущено</v>
      </c>
      <c r="HJ525" s="41" t="str">
        <f t="shared" si="1015"/>
        <v>-</v>
      </c>
      <c r="HK525" s="267" t="str">
        <f t="shared" si="1016"/>
        <v>-</v>
      </c>
      <c r="HL525" s="268" t="str">
        <f t="shared" si="1017"/>
        <v>-</v>
      </c>
      <c r="HM525" s="320">
        <v>1</v>
      </c>
      <c r="HN525"/>
      <c r="HO525" s="351" t="str">
        <f t="shared" si="747"/>
        <v>не выгружено A1</v>
      </c>
      <c r="HP525" s="351" t="str">
        <f t="shared" si="748"/>
        <v>не выгружено 00</v>
      </c>
      <c r="HQ525" s="351" t="str">
        <f t="shared" si="749"/>
        <v>не выгружено A1</v>
      </c>
      <c r="HR525" s="351" t="str">
        <f t="shared" si="750"/>
        <v>не выгружено A1</v>
      </c>
      <c r="HS525" s="351" t="b">
        <f t="shared" si="751"/>
        <v>0</v>
      </c>
      <c r="HT525" s="351" t="str">
        <f t="shared" si="752"/>
        <v>не выгружено A1</v>
      </c>
      <c r="HU525" s="351" t="str">
        <f t="shared" si="753"/>
        <v>не выгружено A1</v>
      </c>
      <c r="HV525" s="351" t="str">
        <f t="shared" si="754"/>
        <v>не выгружено A1</v>
      </c>
      <c r="HW525" s="351" t="str">
        <f t="shared" si="755"/>
        <v>не выгружено A1</v>
      </c>
      <c r="HX525" s="351" t="str">
        <f t="shared" si="756"/>
        <v>не выгружено A1</v>
      </c>
      <c r="HY525" s="364"/>
      <c r="HZ525" s="361" t="str">
        <f t="shared" si="757"/>
        <v>не выгружено</v>
      </c>
      <c r="IA525" s="361" t="str">
        <f t="shared" si="758"/>
        <v>A1</v>
      </c>
      <c r="IB525" s="361" t="str">
        <f t="shared" si="759"/>
        <v>не выгружено</v>
      </c>
      <c r="IC525" s="361" t="str">
        <f t="shared" si="760"/>
        <v>A1</v>
      </c>
      <c r="ID525" s="351" t="str">
        <f t="shared" si="761"/>
        <v>выгрузить A1</v>
      </c>
      <c r="IE525" s="351" t="s">
        <v>896</v>
      </c>
      <c r="IF525" s="356">
        <v>1</v>
      </c>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row>
    <row r="526" spans="1:287" s="1" customFormat="1" ht="42.75" customHeight="1">
      <c r="A526" s="15"/>
      <c r="B526" s="31" t="s">
        <v>164</v>
      </c>
      <c r="C526" s="31" t="s">
        <v>165</v>
      </c>
      <c r="D526" s="14"/>
      <c r="E526" s="14"/>
      <c r="F526" s="14"/>
      <c r="G526" s="14"/>
      <c r="H526" s="14" t="s">
        <v>723</v>
      </c>
      <c r="I526" s="14" t="s">
        <v>724</v>
      </c>
      <c r="J526" s="14"/>
      <c r="K526" s="14"/>
      <c r="L526" s="14"/>
      <c r="M526" s="14"/>
      <c r="N526" s="14"/>
      <c r="O526" s="14"/>
      <c r="P526" s="14"/>
      <c r="Q526" s="14"/>
      <c r="R526" s="14" t="s">
        <v>215</v>
      </c>
      <c r="S526" s="14" t="s">
        <v>399</v>
      </c>
      <c r="T526" s="14" t="s">
        <v>408</v>
      </c>
      <c r="U526" s="14" t="s">
        <v>166</v>
      </c>
      <c r="V526" s="14"/>
      <c r="W526" s="31"/>
      <c r="X526" s="31"/>
      <c r="Y526" s="31"/>
      <c r="Z526" s="31"/>
      <c r="AA526" s="31"/>
      <c r="AB526" s="31"/>
      <c r="AC526" s="31"/>
      <c r="AD526" s="14"/>
      <c r="AE526" s="31">
        <v>3</v>
      </c>
      <c r="AF526" s="31">
        <v>0</v>
      </c>
      <c r="AG526" s="31" t="s">
        <v>173</v>
      </c>
      <c r="AH526" s="31" t="s">
        <v>164</v>
      </c>
      <c r="AI526" s="31" t="s">
        <v>194</v>
      </c>
      <c r="AJ526" s="14"/>
      <c r="AK526" s="14"/>
      <c r="AL526" s="14" t="s">
        <v>128</v>
      </c>
      <c r="AM526" s="14"/>
      <c r="AN526" s="300" t="s">
        <v>196</v>
      </c>
      <c r="AO526" s="14" t="str">
        <f t="shared" si="1018"/>
        <v>0055-CPC-GA1-4.3.0.00.CPC-ATH2.HL-0001</v>
      </c>
      <c r="AP526" s="14" t="str">
        <f t="shared" si="1019"/>
        <v>0055-CPC-GA1-4.3.0.00.CPC-ATH2-HL-0001_-_ER</v>
      </c>
      <c r="AQ526" s="21" t="s">
        <v>134</v>
      </c>
      <c r="AR526" s="21" t="s">
        <v>449</v>
      </c>
      <c r="AS526" s="21"/>
      <c r="AT526" s="21"/>
      <c r="AU526" s="21"/>
      <c r="AV526" s="21"/>
      <c r="AW526" s="21" t="s">
        <v>134</v>
      </c>
      <c r="AX526" s="21" t="s">
        <v>140</v>
      </c>
      <c r="AY526" s="14"/>
      <c r="AZ526" s="14"/>
      <c r="BA526" s="14" t="s">
        <v>600</v>
      </c>
      <c r="BB526" s="14" t="str">
        <f t="shared" si="815"/>
        <v>-</v>
      </c>
      <c r="BC526" s="14" t="s">
        <v>239</v>
      </c>
      <c r="BD526" s="14" t="str">
        <f t="shared" si="1020"/>
        <v>-</v>
      </c>
      <c r="BE526" s="14"/>
      <c r="BF526" s="14"/>
      <c r="BG526" s="20"/>
      <c r="BH526" s="14"/>
      <c r="BI526" s="14"/>
      <c r="BJ526" s="336">
        <v>44088</v>
      </c>
      <c r="BK526" s="336">
        <f t="shared" ca="1" si="1021"/>
        <v>44113</v>
      </c>
      <c r="BL526" s="41"/>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336">
        <f t="shared" si="1022"/>
        <v>44102</v>
      </c>
      <c r="CR526" s="336" t="str">
        <f t="shared" si="1023"/>
        <v>-</v>
      </c>
      <c r="CS526" s="336"/>
      <c r="CT526" s="325"/>
      <c r="CU526" s="143"/>
      <c r="CV526" s="41">
        <f t="shared" si="1024"/>
        <v>44116</v>
      </c>
      <c r="CW526" s="41" t="str">
        <f t="shared" si="1025"/>
        <v>-</v>
      </c>
      <c r="CX526" s="14"/>
      <c r="CY526" s="14"/>
      <c r="CZ526" s="41" t="str">
        <f t="shared" si="1026"/>
        <v>-</v>
      </c>
      <c r="DA526" s="41" t="str">
        <f t="shared" si="1027"/>
        <v>-</v>
      </c>
      <c r="DB526" s="14"/>
      <c r="DC526" s="14"/>
      <c r="DD526" s="143"/>
      <c r="DE526" s="41" t="str">
        <f t="shared" si="1028"/>
        <v>-</v>
      </c>
      <c r="DF526" s="41" t="str">
        <f t="shared" si="1029"/>
        <v>-</v>
      </c>
      <c r="DG526" s="14"/>
      <c r="DH526" s="14"/>
      <c r="DI526" s="41" t="str">
        <f t="shared" si="1030"/>
        <v>-</v>
      </c>
      <c r="DJ526" s="41" t="str">
        <f t="shared" si="1031"/>
        <v>-</v>
      </c>
      <c r="DK526" s="14"/>
      <c r="DL526" s="14"/>
      <c r="DM526" s="143"/>
      <c r="DN526" s="41" t="str">
        <f t="shared" si="1032"/>
        <v>-</v>
      </c>
      <c r="DO526" s="41" t="str">
        <f t="shared" si="1033"/>
        <v>-</v>
      </c>
      <c r="DP526" s="14"/>
      <c r="DQ526" s="14"/>
      <c r="DR526" s="41" t="str">
        <f t="shared" si="1034"/>
        <v>-</v>
      </c>
      <c r="DS526" s="41" t="str">
        <f t="shared" si="1035"/>
        <v>-</v>
      </c>
      <c r="DT526" s="14"/>
      <c r="DU526" s="14"/>
      <c r="DV526" s="205"/>
      <c r="DW526" s="41" t="str">
        <f t="shared" si="1036"/>
        <v>-</v>
      </c>
      <c r="DX526" s="41" t="str">
        <f t="shared" si="1037"/>
        <v>-</v>
      </c>
      <c r="DY526" s="14"/>
      <c r="DZ526" s="14"/>
      <c r="EA526" s="41" t="str">
        <f t="shared" si="1038"/>
        <v>-</v>
      </c>
      <c r="EB526" s="41" t="str">
        <f t="shared" si="1039"/>
        <v>-</v>
      </c>
      <c r="EC526" s="14"/>
      <c r="ED526" s="14"/>
      <c r="EE526" s="205"/>
      <c r="EF526" s="41" t="str">
        <f t="shared" si="1040"/>
        <v>-</v>
      </c>
      <c r="EG526" s="41" t="str">
        <f t="shared" si="1041"/>
        <v>-</v>
      </c>
      <c r="EH526" s="14"/>
      <c r="EI526" s="14"/>
      <c r="EJ526" s="41" t="str">
        <f t="shared" si="1042"/>
        <v>-</v>
      </c>
      <c r="EK526" s="41" t="str">
        <f t="shared" si="1043"/>
        <v>-</v>
      </c>
      <c r="EL526" s="14"/>
      <c r="EM526" s="14"/>
      <c r="EN526" s="205"/>
      <c r="EO526" s="41" t="str">
        <f t="shared" si="1044"/>
        <v>-</v>
      </c>
      <c r="EP526" s="41" t="str">
        <f t="shared" si="1045"/>
        <v>-</v>
      </c>
      <c r="EQ526" s="14"/>
      <c r="ER526" s="14"/>
      <c r="ES526" s="41" t="str">
        <f t="shared" si="1046"/>
        <v>-</v>
      </c>
      <c r="ET526" s="41" t="str">
        <f t="shared" si="1047"/>
        <v>-</v>
      </c>
      <c r="EU526" s="14"/>
      <c r="EV526" s="14"/>
      <c r="EW526" s="205"/>
      <c r="EX526" s="41" t="str">
        <f t="shared" si="1048"/>
        <v>-</v>
      </c>
      <c r="EY526" s="41" t="str">
        <f t="shared" si="1049"/>
        <v>-</v>
      </c>
      <c r="EZ526" s="14"/>
      <c r="FA526" s="14"/>
      <c r="FB526" s="41" t="str">
        <f t="shared" si="1050"/>
        <v>-</v>
      </c>
      <c r="FC526" s="41" t="str">
        <f t="shared" si="1051"/>
        <v>-</v>
      </c>
      <c r="FD526" s="14"/>
      <c r="FE526" s="14"/>
      <c r="FF526" s="295"/>
      <c r="FG526" s="41">
        <v>43728</v>
      </c>
      <c r="FH526" s="41">
        <f t="shared" ca="1" si="1052"/>
        <v>43728</v>
      </c>
      <c r="FI526" s="41"/>
      <c r="FJ526" s="14"/>
      <c r="FK526" s="41" t="str">
        <f t="shared" si="1053"/>
        <v>-</v>
      </c>
      <c r="FL526" s="41" t="str">
        <f t="shared" si="1054"/>
        <v>-</v>
      </c>
      <c r="FM526" s="14"/>
      <c r="FN526" s="14"/>
      <c r="FO526" s="143"/>
      <c r="FP526" s="41">
        <v>43728</v>
      </c>
      <c r="FQ526" s="41" t="str">
        <f t="shared" si="1055"/>
        <v>-</v>
      </c>
      <c r="FR526" s="14"/>
      <c r="FS526" s="14"/>
      <c r="FT526" s="41" t="str">
        <f t="shared" si="1056"/>
        <v>-</v>
      </c>
      <c r="FU526" s="41" t="str">
        <f t="shared" si="1057"/>
        <v>-</v>
      </c>
      <c r="FV526" s="14"/>
      <c r="FW526" s="14"/>
      <c r="FX526" s="205"/>
      <c r="FY526" s="41">
        <v>43728</v>
      </c>
      <c r="FZ526" s="41" t="str">
        <f t="shared" si="1058"/>
        <v>-</v>
      </c>
      <c r="GA526" s="14"/>
      <c r="GB526" s="14"/>
      <c r="GC526" s="41" t="str">
        <f t="shared" si="1059"/>
        <v>-</v>
      </c>
      <c r="GD526" s="41" t="str">
        <f t="shared" si="1060"/>
        <v>-</v>
      </c>
      <c r="GE526" s="14"/>
      <c r="GF526" s="14"/>
      <c r="GG526" s="205"/>
      <c r="GH526" s="41"/>
      <c r="GI526" s="41"/>
      <c r="GJ526" s="14"/>
      <c r="GK526" s="14"/>
      <c r="GL526" s="41" t="str">
        <f t="shared" si="1061"/>
        <v>-</v>
      </c>
      <c r="GM526" s="41" t="str">
        <f t="shared" si="1062"/>
        <v>-</v>
      </c>
      <c r="GN526" s="14"/>
      <c r="GO526" s="14"/>
      <c r="GP526" s="228"/>
      <c r="GQ526" s="295"/>
      <c r="GR526" s="295"/>
      <c r="GS526" s="295"/>
      <c r="GT526" s="295"/>
      <c r="GU526" s="295"/>
      <c r="GV526" s="295"/>
      <c r="GW526" s="295"/>
      <c r="GX526" s="295"/>
      <c r="GY526" s="295"/>
      <c r="GZ526" s="147"/>
      <c r="HA526" s="143">
        <f t="shared" ca="1" si="918"/>
        <v>1</v>
      </c>
      <c r="HB526" s="44">
        <f t="shared" si="919"/>
        <v>0</v>
      </c>
      <c r="HC526" s="44">
        <f t="shared" ca="1" si="920"/>
        <v>2.5125628140703518E-3</v>
      </c>
      <c r="HD526" s="44"/>
      <c r="HE526" s="44"/>
      <c r="HF526" s="44">
        <f t="shared" si="1013"/>
        <v>0</v>
      </c>
      <c r="HG526" s="44">
        <f t="shared" ca="1" si="921"/>
        <v>7.575757575757576E-3</v>
      </c>
      <c r="HH526" s="261"/>
      <c r="HI526" s="14" t="str">
        <f t="shared" si="1014"/>
        <v>не выпущено</v>
      </c>
      <c r="HJ526" s="41" t="str">
        <f t="shared" si="1015"/>
        <v>-</v>
      </c>
      <c r="HK526" s="267" t="str">
        <f t="shared" si="1016"/>
        <v>-</v>
      </c>
      <c r="HL526" s="268" t="str">
        <f t="shared" si="1017"/>
        <v>-</v>
      </c>
      <c r="HM526" s="320">
        <v>1</v>
      </c>
      <c r="HN526"/>
      <c r="HO526" s="351" t="str">
        <f t="shared" si="747"/>
        <v>не выгружено A1</v>
      </c>
      <c r="HP526" s="351" t="str">
        <f t="shared" si="748"/>
        <v>не выгружено 00</v>
      </c>
      <c r="HQ526" s="351" t="str">
        <f t="shared" si="749"/>
        <v>не выгружено A1</v>
      </c>
      <c r="HR526" s="351" t="str">
        <f t="shared" si="750"/>
        <v>не выгружено A1</v>
      </c>
      <c r="HS526" s="351" t="b">
        <f t="shared" si="751"/>
        <v>0</v>
      </c>
      <c r="HT526" s="351" t="str">
        <f t="shared" si="752"/>
        <v>не выгружено A1</v>
      </c>
      <c r="HU526" s="351" t="str">
        <f t="shared" si="753"/>
        <v>не выгружено A1</v>
      </c>
      <c r="HV526" s="351" t="str">
        <f t="shared" si="754"/>
        <v>не выгружено A1</v>
      </c>
      <c r="HW526" s="351" t="str">
        <f t="shared" si="755"/>
        <v>не выгружено A1</v>
      </c>
      <c r="HX526" s="351" t="str">
        <f t="shared" si="756"/>
        <v>не выгружено A1</v>
      </c>
      <c r="HY526" s="364"/>
      <c r="HZ526" s="361" t="str">
        <f t="shared" si="757"/>
        <v>не выгружено</v>
      </c>
      <c r="IA526" s="361" t="str">
        <f t="shared" si="758"/>
        <v>A1</v>
      </c>
      <c r="IB526" s="361" t="str">
        <f t="shared" si="759"/>
        <v>не выгружено</v>
      </c>
      <c r="IC526" s="361" t="str">
        <f t="shared" si="760"/>
        <v>A1</v>
      </c>
      <c r="ID526" s="351" t="str">
        <f t="shared" si="761"/>
        <v>выгрузить A1</v>
      </c>
      <c r="IE526" s="351" t="s">
        <v>896</v>
      </c>
      <c r="IF526" s="356">
        <v>1</v>
      </c>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row>
    <row r="527" spans="1:287" s="1" customFormat="1" ht="28.5" customHeight="1">
      <c r="A527" s="15"/>
      <c r="B527" s="31" t="s">
        <v>164</v>
      </c>
      <c r="C527" s="31" t="s">
        <v>165</v>
      </c>
      <c r="D527" s="14"/>
      <c r="E527" s="14"/>
      <c r="F527" s="14"/>
      <c r="G527" s="14"/>
      <c r="H527" s="14" t="s">
        <v>723</v>
      </c>
      <c r="I527" s="14" t="s">
        <v>724</v>
      </c>
      <c r="J527" s="14"/>
      <c r="K527" s="14"/>
      <c r="L527" s="14"/>
      <c r="M527" s="14"/>
      <c r="N527" s="14"/>
      <c r="O527" s="14"/>
      <c r="P527" s="14"/>
      <c r="Q527" s="14"/>
      <c r="R527" s="14" t="s">
        <v>210</v>
      </c>
      <c r="S527" s="14" t="s">
        <v>401</v>
      </c>
      <c r="T527" s="14" t="s">
        <v>400</v>
      </c>
      <c r="U527" s="14" t="s">
        <v>166</v>
      </c>
      <c r="V527" s="14"/>
      <c r="W527" s="31"/>
      <c r="X527" s="31"/>
      <c r="Y527" s="31"/>
      <c r="Z527" s="31"/>
      <c r="AA527" s="31"/>
      <c r="AB527" s="31"/>
      <c r="AC527" s="31"/>
      <c r="AD527" s="14"/>
      <c r="AE527" s="31">
        <v>3</v>
      </c>
      <c r="AF527" s="31">
        <v>0</v>
      </c>
      <c r="AG527" s="31" t="s">
        <v>173</v>
      </c>
      <c r="AH527" s="31" t="s">
        <v>164</v>
      </c>
      <c r="AI527" s="31" t="s">
        <v>198</v>
      </c>
      <c r="AJ527" s="14"/>
      <c r="AK527" s="14"/>
      <c r="AL527" s="14" t="s">
        <v>129</v>
      </c>
      <c r="AM527" s="14"/>
      <c r="AN527" s="300" t="s">
        <v>196</v>
      </c>
      <c r="AO527" s="14" t="str">
        <f t="shared" si="1018"/>
        <v>0055-CPC-GA1-4.3.0.00.CPC-PS.HL-0002</v>
      </c>
      <c r="AP527" s="14" t="str">
        <f t="shared" si="1019"/>
        <v>0055-CPC-GA1-4.3.0.00.CPC-PS-HL-0002_-_ER</v>
      </c>
      <c r="AQ527" s="21" t="s">
        <v>135</v>
      </c>
      <c r="AR527" s="21" t="s">
        <v>141</v>
      </c>
      <c r="AS527" s="21"/>
      <c r="AT527" s="21"/>
      <c r="AU527" s="21"/>
      <c r="AV527" s="21"/>
      <c r="AW527" s="21" t="s">
        <v>135</v>
      </c>
      <c r="AX527" s="21" t="s">
        <v>141</v>
      </c>
      <c r="AY527" s="14"/>
      <c r="AZ527" s="14"/>
      <c r="BA527" s="14" t="s">
        <v>600</v>
      </c>
      <c r="BB527" s="14" t="str">
        <f t="shared" si="815"/>
        <v>-</v>
      </c>
      <c r="BC527" s="14" t="s">
        <v>239</v>
      </c>
      <c r="BD527" s="14" t="str">
        <f t="shared" si="1020"/>
        <v>-</v>
      </c>
      <c r="BE527" s="14"/>
      <c r="BF527" s="14"/>
      <c r="BG527" s="20"/>
      <c r="BH527" s="14"/>
      <c r="BI527" s="14"/>
      <c r="BJ527" s="336">
        <v>44088</v>
      </c>
      <c r="BK527" s="336">
        <f t="shared" ca="1" si="1021"/>
        <v>44113</v>
      </c>
      <c r="BL527" s="41"/>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336">
        <f t="shared" si="1022"/>
        <v>44102</v>
      </c>
      <c r="CR527" s="336" t="str">
        <f t="shared" si="1023"/>
        <v>-</v>
      </c>
      <c r="CS527" s="336"/>
      <c r="CT527" s="325"/>
      <c r="CU527" s="143"/>
      <c r="CV527" s="41">
        <f t="shared" si="1024"/>
        <v>44116</v>
      </c>
      <c r="CW527" s="41" t="str">
        <f t="shared" si="1025"/>
        <v>-</v>
      </c>
      <c r="CX527" s="14"/>
      <c r="CY527" s="14"/>
      <c r="CZ527" s="41" t="str">
        <f t="shared" si="1026"/>
        <v>-</v>
      </c>
      <c r="DA527" s="41" t="str">
        <f t="shared" si="1027"/>
        <v>-</v>
      </c>
      <c r="DB527" s="14"/>
      <c r="DC527" s="14"/>
      <c r="DD527" s="143"/>
      <c r="DE527" s="41" t="str">
        <f t="shared" si="1028"/>
        <v>-</v>
      </c>
      <c r="DF527" s="41" t="str">
        <f t="shared" si="1029"/>
        <v>-</v>
      </c>
      <c r="DG527" s="14"/>
      <c r="DH527" s="14"/>
      <c r="DI527" s="41" t="str">
        <f t="shared" si="1030"/>
        <v>-</v>
      </c>
      <c r="DJ527" s="41" t="str">
        <f t="shared" si="1031"/>
        <v>-</v>
      </c>
      <c r="DK527" s="14"/>
      <c r="DL527" s="14"/>
      <c r="DM527" s="143"/>
      <c r="DN527" s="41" t="str">
        <f t="shared" si="1032"/>
        <v>-</v>
      </c>
      <c r="DO527" s="41" t="str">
        <f t="shared" si="1033"/>
        <v>-</v>
      </c>
      <c r="DP527" s="14"/>
      <c r="DQ527" s="14"/>
      <c r="DR527" s="41" t="str">
        <f t="shared" si="1034"/>
        <v>-</v>
      </c>
      <c r="DS527" s="41" t="str">
        <f t="shared" si="1035"/>
        <v>-</v>
      </c>
      <c r="DT527" s="14"/>
      <c r="DU527" s="14"/>
      <c r="DV527" s="205"/>
      <c r="DW527" s="41" t="str">
        <f t="shared" si="1036"/>
        <v>-</v>
      </c>
      <c r="DX527" s="41" t="str">
        <f t="shared" si="1037"/>
        <v>-</v>
      </c>
      <c r="DY527" s="14"/>
      <c r="DZ527" s="14"/>
      <c r="EA527" s="41" t="str">
        <f t="shared" si="1038"/>
        <v>-</v>
      </c>
      <c r="EB527" s="41" t="str">
        <f t="shared" si="1039"/>
        <v>-</v>
      </c>
      <c r="EC527" s="14"/>
      <c r="ED527" s="14"/>
      <c r="EE527" s="205"/>
      <c r="EF527" s="41" t="str">
        <f t="shared" si="1040"/>
        <v>-</v>
      </c>
      <c r="EG527" s="41" t="str">
        <f t="shared" si="1041"/>
        <v>-</v>
      </c>
      <c r="EH527" s="14"/>
      <c r="EI527" s="14"/>
      <c r="EJ527" s="41" t="str">
        <f t="shared" si="1042"/>
        <v>-</v>
      </c>
      <c r="EK527" s="41" t="str">
        <f t="shared" si="1043"/>
        <v>-</v>
      </c>
      <c r="EL527" s="14"/>
      <c r="EM527" s="14"/>
      <c r="EN527" s="205"/>
      <c r="EO527" s="41" t="str">
        <f t="shared" si="1044"/>
        <v>-</v>
      </c>
      <c r="EP527" s="41" t="str">
        <f t="shared" si="1045"/>
        <v>-</v>
      </c>
      <c r="EQ527" s="14"/>
      <c r="ER527" s="14"/>
      <c r="ES527" s="41" t="str">
        <f t="shared" si="1046"/>
        <v>-</v>
      </c>
      <c r="ET527" s="41" t="str">
        <f t="shared" si="1047"/>
        <v>-</v>
      </c>
      <c r="EU527" s="14"/>
      <c r="EV527" s="14"/>
      <c r="EW527" s="205"/>
      <c r="EX527" s="41" t="str">
        <f t="shared" si="1048"/>
        <v>-</v>
      </c>
      <c r="EY527" s="41" t="str">
        <f t="shared" si="1049"/>
        <v>-</v>
      </c>
      <c r="EZ527" s="14"/>
      <c r="FA527" s="14"/>
      <c r="FB527" s="41" t="str">
        <f t="shared" si="1050"/>
        <v>-</v>
      </c>
      <c r="FC527" s="41" t="str">
        <f t="shared" si="1051"/>
        <v>-</v>
      </c>
      <c r="FD527" s="14"/>
      <c r="FE527" s="14"/>
      <c r="FF527" s="295"/>
      <c r="FG527" s="41">
        <v>43728</v>
      </c>
      <c r="FH527" s="41">
        <f t="shared" ca="1" si="1052"/>
        <v>43728</v>
      </c>
      <c r="FI527" s="41"/>
      <c r="FJ527" s="14"/>
      <c r="FK527" s="41" t="str">
        <f t="shared" si="1053"/>
        <v>-</v>
      </c>
      <c r="FL527" s="41" t="str">
        <f t="shared" si="1054"/>
        <v>-</v>
      </c>
      <c r="FM527" s="14"/>
      <c r="FN527" s="14"/>
      <c r="FO527" s="143"/>
      <c r="FP527" s="41">
        <v>43728</v>
      </c>
      <c r="FQ527" s="41" t="str">
        <f t="shared" si="1055"/>
        <v>-</v>
      </c>
      <c r="FR527" s="14"/>
      <c r="FS527" s="14"/>
      <c r="FT527" s="41" t="str">
        <f t="shared" si="1056"/>
        <v>-</v>
      </c>
      <c r="FU527" s="41" t="str">
        <f t="shared" si="1057"/>
        <v>-</v>
      </c>
      <c r="FV527" s="14"/>
      <c r="FW527" s="14"/>
      <c r="FX527" s="205"/>
      <c r="FY527" s="41">
        <v>43728</v>
      </c>
      <c r="FZ527" s="41" t="str">
        <f t="shared" si="1058"/>
        <v>-</v>
      </c>
      <c r="GA527" s="14"/>
      <c r="GB527" s="14"/>
      <c r="GC527" s="41" t="str">
        <f t="shared" si="1059"/>
        <v>-</v>
      </c>
      <c r="GD527" s="41" t="str">
        <f t="shared" si="1060"/>
        <v>-</v>
      </c>
      <c r="GE527" s="14"/>
      <c r="GF527" s="14"/>
      <c r="GG527" s="205"/>
      <c r="GH527" s="41"/>
      <c r="GI527" s="41"/>
      <c r="GJ527" s="14"/>
      <c r="GK527" s="14"/>
      <c r="GL527" s="41" t="str">
        <f t="shared" si="1061"/>
        <v>-</v>
      </c>
      <c r="GM527" s="41" t="str">
        <f t="shared" si="1062"/>
        <v>-</v>
      </c>
      <c r="GN527" s="14"/>
      <c r="GO527" s="14"/>
      <c r="GP527" s="228"/>
      <c r="GQ527" s="295"/>
      <c r="GR527" s="295"/>
      <c r="GS527" s="295"/>
      <c r="GT527" s="295"/>
      <c r="GU527" s="295"/>
      <c r="GV527" s="295"/>
      <c r="GW527" s="295"/>
      <c r="GX527" s="295"/>
      <c r="GY527" s="295"/>
      <c r="GZ527" s="147"/>
      <c r="HA527" s="143">
        <f t="shared" ca="1" si="918"/>
        <v>1</v>
      </c>
      <c r="HB527" s="44">
        <f t="shared" si="919"/>
        <v>0</v>
      </c>
      <c r="HC527" s="44">
        <f t="shared" ca="1" si="920"/>
        <v>2.5125628140703518E-3</v>
      </c>
      <c r="HD527" s="44"/>
      <c r="HE527" s="44"/>
      <c r="HF527" s="44">
        <f t="shared" si="1013"/>
        <v>0</v>
      </c>
      <c r="HG527" s="44">
        <f t="shared" ca="1" si="921"/>
        <v>7.575757575757576E-3</v>
      </c>
      <c r="HH527" s="261"/>
      <c r="HI527" s="14" t="str">
        <f t="shared" si="1014"/>
        <v>не выпущено</v>
      </c>
      <c r="HJ527" s="41" t="str">
        <f t="shared" si="1015"/>
        <v>-</v>
      </c>
      <c r="HK527" s="267" t="str">
        <f t="shared" si="1016"/>
        <v>-</v>
      </c>
      <c r="HL527" s="268" t="str">
        <f t="shared" si="1017"/>
        <v>-</v>
      </c>
      <c r="HM527" s="320">
        <v>1</v>
      </c>
      <c r="HN527"/>
      <c r="HO527" s="351" t="str">
        <f t="shared" si="747"/>
        <v>не выгружено A1</v>
      </c>
      <c r="HP527" s="351" t="str">
        <f t="shared" si="748"/>
        <v>не выгружено 00</v>
      </c>
      <c r="HQ527" s="351" t="str">
        <f t="shared" si="749"/>
        <v>не выгружено A1</v>
      </c>
      <c r="HR527" s="351" t="str">
        <f t="shared" si="750"/>
        <v>не выгружено A1</v>
      </c>
      <c r="HS527" s="351" t="b">
        <f t="shared" si="751"/>
        <v>0</v>
      </c>
      <c r="HT527" s="351" t="str">
        <f t="shared" si="752"/>
        <v>не выгружено A1</v>
      </c>
      <c r="HU527" s="351" t="str">
        <f t="shared" si="753"/>
        <v>не выгружено A1</v>
      </c>
      <c r="HV527" s="351" t="str">
        <f t="shared" si="754"/>
        <v>не выгружено A1</v>
      </c>
      <c r="HW527" s="351" t="str">
        <f t="shared" si="755"/>
        <v>не выгружено A1</v>
      </c>
      <c r="HX527" s="351" t="str">
        <f t="shared" si="756"/>
        <v>не выгружено A1</v>
      </c>
      <c r="HY527" s="364"/>
      <c r="HZ527" s="361" t="str">
        <f t="shared" si="757"/>
        <v>не выгружено</v>
      </c>
      <c r="IA527" s="361" t="str">
        <f t="shared" si="758"/>
        <v>A1</v>
      </c>
      <c r="IB527" s="361" t="str">
        <f t="shared" si="759"/>
        <v>не выгружено</v>
      </c>
      <c r="IC527" s="361" t="str">
        <f t="shared" si="760"/>
        <v>A1</v>
      </c>
      <c r="ID527" s="351" t="str">
        <f t="shared" si="761"/>
        <v>выгрузить A1</v>
      </c>
      <c r="IE527" s="351" t="s">
        <v>896</v>
      </c>
      <c r="IF527" s="356">
        <v>1</v>
      </c>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row>
    <row r="528" spans="1:287" s="1" customFormat="1" ht="28.5" customHeight="1">
      <c r="A528" s="15"/>
      <c r="B528" s="31" t="s">
        <v>164</v>
      </c>
      <c r="C528" s="31" t="s">
        <v>165</v>
      </c>
      <c r="D528" s="14"/>
      <c r="E528" s="14"/>
      <c r="F528" s="14"/>
      <c r="G528" s="14"/>
      <c r="H528" s="14" t="s">
        <v>723</v>
      </c>
      <c r="I528" s="14" t="s">
        <v>724</v>
      </c>
      <c r="J528" s="14"/>
      <c r="K528" s="14"/>
      <c r="L528" s="14"/>
      <c r="M528" s="14"/>
      <c r="N528" s="14"/>
      <c r="O528" s="14"/>
      <c r="P528" s="14"/>
      <c r="Q528" s="14"/>
      <c r="R528" s="14" t="s">
        <v>211</v>
      </c>
      <c r="S528" s="14" t="s">
        <v>394</v>
      </c>
      <c r="T528" s="14" t="s">
        <v>407</v>
      </c>
      <c r="U528" s="14" t="s">
        <v>166</v>
      </c>
      <c r="V528" s="14"/>
      <c r="W528" s="31"/>
      <c r="X528" s="31"/>
      <c r="Y528" s="31"/>
      <c r="Z528" s="31"/>
      <c r="AA528" s="31"/>
      <c r="AB528" s="31"/>
      <c r="AC528" s="31"/>
      <c r="AD528" s="14"/>
      <c r="AE528" s="31">
        <v>3</v>
      </c>
      <c r="AF528" s="31">
        <v>0</v>
      </c>
      <c r="AG528" s="31" t="s">
        <v>173</v>
      </c>
      <c r="AH528" s="31" t="s">
        <v>164</v>
      </c>
      <c r="AI528" s="31" t="s">
        <v>194</v>
      </c>
      <c r="AJ528" s="14"/>
      <c r="AK528" s="14"/>
      <c r="AL528" s="14" t="s">
        <v>130</v>
      </c>
      <c r="AM528" s="14"/>
      <c r="AN528" s="300" t="s">
        <v>196</v>
      </c>
      <c r="AO528" s="14" t="str">
        <f t="shared" si="1018"/>
        <v>0055-CPC-GA1-4.3.0.00.CPC-ASK1.HL-0001</v>
      </c>
      <c r="AP528" s="14" t="str">
        <f t="shared" si="1019"/>
        <v>0055-CPC-GA1-4.3.0.00.CPC-ASK1-HL-0001_-_ER</v>
      </c>
      <c r="AQ528" s="21" t="s">
        <v>136</v>
      </c>
      <c r="AR528" s="21" t="s">
        <v>142</v>
      </c>
      <c r="AS528" s="21"/>
      <c r="AT528" s="21"/>
      <c r="AU528" s="21"/>
      <c r="AV528" s="21"/>
      <c r="AW528" s="21" t="s">
        <v>136</v>
      </c>
      <c r="AX528" s="21" t="s">
        <v>142</v>
      </c>
      <c r="AY528" s="14"/>
      <c r="AZ528" s="14"/>
      <c r="BA528" s="14" t="s">
        <v>600</v>
      </c>
      <c r="BB528" s="14" t="str">
        <f t="shared" si="815"/>
        <v>-</v>
      </c>
      <c r="BC528" s="14" t="s">
        <v>239</v>
      </c>
      <c r="BD528" s="14" t="str">
        <f t="shared" si="1020"/>
        <v>-</v>
      </c>
      <c r="BE528" s="14"/>
      <c r="BF528" s="14"/>
      <c r="BG528" s="20"/>
      <c r="BH528" s="14"/>
      <c r="BI528" s="14"/>
      <c r="BJ528" s="336">
        <v>44088</v>
      </c>
      <c r="BK528" s="336">
        <f t="shared" ca="1" si="1021"/>
        <v>44113</v>
      </c>
      <c r="BL528" s="41"/>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336">
        <f t="shared" si="1022"/>
        <v>44102</v>
      </c>
      <c r="CR528" s="336" t="str">
        <f t="shared" si="1023"/>
        <v>-</v>
      </c>
      <c r="CS528" s="336"/>
      <c r="CT528" s="325"/>
      <c r="CU528" s="143"/>
      <c r="CV528" s="41">
        <f t="shared" si="1024"/>
        <v>44116</v>
      </c>
      <c r="CW528" s="41" t="str">
        <f t="shared" si="1025"/>
        <v>-</v>
      </c>
      <c r="CX528" s="14"/>
      <c r="CY528" s="14"/>
      <c r="CZ528" s="41" t="str">
        <f t="shared" si="1026"/>
        <v>-</v>
      </c>
      <c r="DA528" s="41" t="str">
        <f t="shared" si="1027"/>
        <v>-</v>
      </c>
      <c r="DB528" s="14"/>
      <c r="DC528" s="14"/>
      <c r="DD528" s="143"/>
      <c r="DE528" s="41" t="str">
        <f t="shared" si="1028"/>
        <v>-</v>
      </c>
      <c r="DF528" s="41" t="str">
        <f t="shared" si="1029"/>
        <v>-</v>
      </c>
      <c r="DG528" s="14"/>
      <c r="DH528" s="14"/>
      <c r="DI528" s="41" t="str">
        <f t="shared" si="1030"/>
        <v>-</v>
      </c>
      <c r="DJ528" s="41" t="str">
        <f t="shared" si="1031"/>
        <v>-</v>
      </c>
      <c r="DK528" s="14"/>
      <c r="DL528" s="14"/>
      <c r="DM528" s="143"/>
      <c r="DN528" s="41" t="str">
        <f t="shared" si="1032"/>
        <v>-</v>
      </c>
      <c r="DO528" s="41" t="str">
        <f t="shared" si="1033"/>
        <v>-</v>
      </c>
      <c r="DP528" s="14"/>
      <c r="DQ528" s="14"/>
      <c r="DR528" s="41" t="str">
        <f t="shared" si="1034"/>
        <v>-</v>
      </c>
      <c r="DS528" s="41" t="str">
        <f t="shared" si="1035"/>
        <v>-</v>
      </c>
      <c r="DT528" s="14"/>
      <c r="DU528" s="14"/>
      <c r="DV528" s="205"/>
      <c r="DW528" s="41" t="str">
        <f t="shared" si="1036"/>
        <v>-</v>
      </c>
      <c r="DX528" s="41" t="str">
        <f t="shared" si="1037"/>
        <v>-</v>
      </c>
      <c r="DY528" s="14"/>
      <c r="DZ528" s="14"/>
      <c r="EA528" s="41" t="str">
        <f t="shared" si="1038"/>
        <v>-</v>
      </c>
      <c r="EB528" s="41" t="str">
        <f t="shared" si="1039"/>
        <v>-</v>
      </c>
      <c r="EC528" s="14"/>
      <c r="ED528" s="14"/>
      <c r="EE528" s="205"/>
      <c r="EF528" s="41" t="str">
        <f t="shared" si="1040"/>
        <v>-</v>
      </c>
      <c r="EG528" s="41" t="str">
        <f t="shared" si="1041"/>
        <v>-</v>
      </c>
      <c r="EH528" s="14"/>
      <c r="EI528" s="14"/>
      <c r="EJ528" s="41" t="str">
        <f t="shared" si="1042"/>
        <v>-</v>
      </c>
      <c r="EK528" s="41" t="str">
        <f t="shared" si="1043"/>
        <v>-</v>
      </c>
      <c r="EL528" s="14"/>
      <c r="EM528" s="14"/>
      <c r="EN528" s="205"/>
      <c r="EO528" s="41" t="str">
        <f t="shared" si="1044"/>
        <v>-</v>
      </c>
      <c r="EP528" s="41" t="str">
        <f t="shared" si="1045"/>
        <v>-</v>
      </c>
      <c r="EQ528" s="14"/>
      <c r="ER528" s="14"/>
      <c r="ES528" s="41" t="str">
        <f t="shared" si="1046"/>
        <v>-</v>
      </c>
      <c r="ET528" s="41" t="str">
        <f t="shared" si="1047"/>
        <v>-</v>
      </c>
      <c r="EU528" s="14"/>
      <c r="EV528" s="14"/>
      <c r="EW528" s="205"/>
      <c r="EX528" s="41" t="str">
        <f t="shared" si="1048"/>
        <v>-</v>
      </c>
      <c r="EY528" s="41" t="str">
        <f t="shared" si="1049"/>
        <v>-</v>
      </c>
      <c r="EZ528" s="14"/>
      <c r="FA528" s="14"/>
      <c r="FB528" s="41" t="str">
        <f t="shared" si="1050"/>
        <v>-</v>
      </c>
      <c r="FC528" s="41" t="str">
        <f t="shared" si="1051"/>
        <v>-</v>
      </c>
      <c r="FD528" s="14"/>
      <c r="FE528" s="14"/>
      <c r="FF528" s="295"/>
      <c r="FG528" s="41">
        <v>43728</v>
      </c>
      <c r="FH528" s="41">
        <f t="shared" ca="1" si="1052"/>
        <v>43728</v>
      </c>
      <c r="FI528" s="41"/>
      <c r="FJ528" s="14"/>
      <c r="FK528" s="41" t="str">
        <f t="shared" si="1053"/>
        <v>-</v>
      </c>
      <c r="FL528" s="41" t="str">
        <f t="shared" si="1054"/>
        <v>-</v>
      </c>
      <c r="FM528" s="14"/>
      <c r="FN528" s="14"/>
      <c r="FO528" s="143"/>
      <c r="FP528" s="41">
        <v>43728</v>
      </c>
      <c r="FQ528" s="41" t="str">
        <f t="shared" si="1055"/>
        <v>-</v>
      </c>
      <c r="FR528" s="14"/>
      <c r="FS528" s="14"/>
      <c r="FT528" s="41" t="str">
        <f t="shared" si="1056"/>
        <v>-</v>
      </c>
      <c r="FU528" s="41" t="str">
        <f t="shared" si="1057"/>
        <v>-</v>
      </c>
      <c r="FV528" s="14"/>
      <c r="FW528" s="14"/>
      <c r="FX528" s="205"/>
      <c r="FY528" s="41">
        <v>43728</v>
      </c>
      <c r="FZ528" s="41" t="str">
        <f t="shared" si="1058"/>
        <v>-</v>
      </c>
      <c r="GA528" s="14"/>
      <c r="GB528" s="14"/>
      <c r="GC528" s="41" t="str">
        <f t="shared" si="1059"/>
        <v>-</v>
      </c>
      <c r="GD528" s="41" t="str">
        <f t="shared" si="1060"/>
        <v>-</v>
      </c>
      <c r="GE528" s="14"/>
      <c r="GF528" s="14"/>
      <c r="GG528" s="205"/>
      <c r="GH528" s="41"/>
      <c r="GI528" s="41"/>
      <c r="GJ528" s="14"/>
      <c r="GK528" s="14"/>
      <c r="GL528" s="41" t="str">
        <f t="shared" si="1061"/>
        <v>-</v>
      </c>
      <c r="GM528" s="41" t="str">
        <f t="shared" si="1062"/>
        <v>-</v>
      </c>
      <c r="GN528" s="14"/>
      <c r="GO528" s="14"/>
      <c r="GP528" s="228"/>
      <c r="GQ528" s="295"/>
      <c r="GR528" s="295"/>
      <c r="GS528" s="295"/>
      <c r="GT528" s="295"/>
      <c r="GU528" s="295"/>
      <c r="GV528" s="295"/>
      <c r="GW528" s="295"/>
      <c r="GX528" s="295"/>
      <c r="GY528" s="295"/>
      <c r="GZ528" s="147"/>
      <c r="HA528" s="143">
        <f t="shared" ca="1" si="918"/>
        <v>1</v>
      </c>
      <c r="HB528" s="44">
        <f t="shared" si="919"/>
        <v>0</v>
      </c>
      <c r="HC528" s="44">
        <f t="shared" ca="1" si="920"/>
        <v>2.5125628140703518E-3</v>
      </c>
      <c r="HD528" s="44"/>
      <c r="HE528" s="44"/>
      <c r="HF528" s="44">
        <f t="shared" si="1013"/>
        <v>0</v>
      </c>
      <c r="HG528" s="44">
        <f t="shared" ca="1" si="921"/>
        <v>7.575757575757576E-3</v>
      </c>
      <c r="HH528" s="261"/>
      <c r="HI528" s="14" t="str">
        <f t="shared" si="1014"/>
        <v>не выпущено</v>
      </c>
      <c r="HJ528" s="41" t="str">
        <f t="shared" si="1015"/>
        <v>-</v>
      </c>
      <c r="HK528" s="267" t="str">
        <f t="shared" si="1016"/>
        <v>-</v>
      </c>
      <c r="HL528" s="268" t="str">
        <f t="shared" si="1017"/>
        <v>-</v>
      </c>
      <c r="HM528" s="320">
        <v>1</v>
      </c>
      <c r="HN528"/>
      <c r="HO528" s="351" t="str">
        <f t="shared" si="747"/>
        <v>не выгружено A1</v>
      </c>
      <c r="HP528" s="351" t="str">
        <f t="shared" si="748"/>
        <v>не выгружено 00</v>
      </c>
      <c r="HQ528" s="351" t="str">
        <f t="shared" si="749"/>
        <v>не выгружено A1</v>
      </c>
      <c r="HR528" s="351" t="str">
        <f t="shared" si="750"/>
        <v>не выгружено A1</v>
      </c>
      <c r="HS528" s="351" t="b">
        <f t="shared" si="751"/>
        <v>0</v>
      </c>
      <c r="HT528" s="351" t="str">
        <f t="shared" si="752"/>
        <v>не выгружено A1</v>
      </c>
      <c r="HU528" s="351" t="str">
        <f t="shared" si="753"/>
        <v>не выгружено A1</v>
      </c>
      <c r="HV528" s="351" t="str">
        <f t="shared" si="754"/>
        <v>не выгружено A1</v>
      </c>
      <c r="HW528" s="351" t="str">
        <f t="shared" si="755"/>
        <v>не выгружено A1</v>
      </c>
      <c r="HX528" s="351" t="str">
        <f t="shared" si="756"/>
        <v>не выгружено A1</v>
      </c>
      <c r="HY528" s="364"/>
      <c r="HZ528" s="361" t="str">
        <f t="shared" si="757"/>
        <v>не выгружено</v>
      </c>
      <c r="IA528" s="361" t="str">
        <f t="shared" si="758"/>
        <v>A1</v>
      </c>
      <c r="IB528" s="361" t="str">
        <f t="shared" si="759"/>
        <v>не выгружено</v>
      </c>
      <c r="IC528" s="361" t="str">
        <f t="shared" si="760"/>
        <v>A1</v>
      </c>
      <c r="ID528" s="351" t="str">
        <f t="shared" si="761"/>
        <v>выгрузить A1</v>
      </c>
      <c r="IE528" s="351" t="s">
        <v>896</v>
      </c>
      <c r="IF528" s="356">
        <v>1</v>
      </c>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row>
    <row r="529" spans="1:287" s="1" customFormat="1" ht="28.5" customHeight="1">
      <c r="A529" s="15"/>
      <c r="B529" s="31" t="s">
        <v>164</v>
      </c>
      <c r="C529" s="31" t="s">
        <v>165</v>
      </c>
      <c r="D529" s="14"/>
      <c r="E529" s="14"/>
      <c r="F529" s="14"/>
      <c r="G529" s="14"/>
      <c r="H529" s="14" t="s">
        <v>723</v>
      </c>
      <c r="I529" s="14" t="s">
        <v>724</v>
      </c>
      <c r="J529" s="14"/>
      <c r="K529" s="14"/>
      <c r="L529" s="14"/>
      <c r="M529" s="14"/>
      <c r="N529" s="14"/>
      <c r="O529" s="14"/>
      <c r="P529" s="14"/>
      <c r="Q529" s="14"/>
      <c r="R529" s="14" t="s">
        <v>213</v>
      </c>
      <c r="S529" s="14" t="s">
        <v>402</v>
      </c>
      <c r="T529" s="14" t="s">
        <v>405</v>
      </c>
      <c r="U529" s="14" t="s">
        <v>166</v>
      </c>
      <c r="V529" s="14"/>
      <c r="W529" s="31"/>
      <c r="X529" s="31"/>
      <c r="Y529" s="31"/>
      <c r="Z529" s="31"/>
      <c r="AA529" s="31"/>
      <c r="AB529" s="31"/>
      <c r="AC529" s="31"/>
      <c r="AD529" s="14"/>
      <c r="AE529" s="31">
        <v>3</v>
      </c>
      <c r="AF529" s="31">
        <v>0</v>
      </c>
      <c r="AG529" s="31" t="s">
        <v>173</v>
      </c>
      <c r="AH529" s="31" t="s">
        <v>164</v>
      </c>
      <c r="AI529" s="31" t="s">
        <v>194</v>
      </c>
      <c r="AJ529" s="14"/>
      <c r="AK529" s="14"/>
      <c r="AL529" s="14" t="s">
        <v>131</v>
      </c>
      <c r="AM529" s="14"/>
      <c r="AN529" s="300" t="s">
        <v>196</v>
      </c>
      <c r="AO529" s="14" t="str">
        <f t="shared" si="1018"/>
        <v>0055-CPC-GA1-4.3.0.00.CPC-ASK2.HL-0001</v>
      </c>
      <c r="AP529" s="14" t="str">
        <f t="shared" si="1019"/>
        <v>0055-CPC-GA1-4.3.0.00.CPC-ASK2-HL-0001_-_ER</v>
      </c>
      <c r="AQ529" s="21" t="s">
        <v>137</v>
      </c>
      <c r="AR529" s="21" t="s">
        <v>143</v>
      </c>
      <c r="AS529" s="21"/>
      <c r="AT529" s="21"/>
      <c r="AU529" s="21"/>
      <c r="AV529" s="21"/>
      <c r="AW529" s="21" t="s">
        <v>137</v>
      </c>
      <c r="AX529" s="21" t="s">
        <v>143</v>
      </c>
      <c r="AY529" s="14"/>
      <c r="AZ529" s="14"/>
      <c r="BA529" s="14" t="s">
        <v>600</v>
      </c>
      <c r="BB529" s="14" t="str">
        <f t="shared" si="815"/>
        <v>-</v>
      </c>
      <c r="BC529" s="14" t="s">
        <v>239</v>
      </c>
      <c r="BD529" s="14" t="str">
        <f t="shared" si="1020"/>
        <v>-</v>
      </c>
      <c r="BE529" s="14"/>
      <c r="BF529" s="14"/>
      <c r="BG529" s="20"/>
      <c r="BH529" s="14"/>
      <c r="BI529" s="14"/>
      <c r="BJ529" s="336">
        <v>44088</v>
      </c>
      <c r="BK529" s="336">
        <f t="shared" ca="1" si="1021"/>
        <v>44113</v>
      </c>
      <c r="BL529" s="41"/>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336">
        <f t="shared" si="1022"/>
        <v>44102</v>
      </c>
      <c r="CR529" s="336" t="str">
        <f t="shared" si="1023"/>
        <v>-</v>
      </c>
      <c r="CS529" s="336"/>
      <c r="CT529" s="325"/>
      <c r="CU529" s="143"/>
      <c r="CV529" s="41">
        <f t="shared" si="1024"/>
        <v>44116</v>
      </c>
      <c r="CW529" s="41" t="str">
        <f t="shared" si="1025"/>
        <v>-</v>
      </c>
      <c r="CX529" s="14"/>
      <c r="CY529" s="14"/>
      <c r="CZ529" s="41" t="str">
        <f t="shared" si="1026"/>
        <v>-</v>
      </c>
      <c r="DA529" s="41" t="str">
        <f t="shared" si="1027"/>
        <v>-</v>
      </c>
      <c r="DB529" s="14"/>
      <c r="DC529" s="14"/>
      <c r="DD529" s="143"/>
      <c r="DE529" s="41" t="str">
        <f t="shared" si="1028"/>
        <v>-</v>
      </c>
      <c r="DF529" s="41" t="str">
        <f t="shared" si="1029"/>
        <v>-</v>
      </c>
      <c r="DG529" s="14"/>
      <c r="DH529" s="14"/>
      <c r="DI529" s="41" t="str">
        <f t="shared" si="1030"/>
        <v>-</v>
      </c>
      <c r="DJ529" s="41" t="str">
        <f t="shared" si="1031"/>
        <v>-</v>
      </c>
      <c r="DK529" s="14"/>
      <c r="DL529" s="14"/>
      <c r="DM529" s="143"/>
      <c r="DN529" s="41" t="str">
        <f t="shared" si="1032"/>
        <v>-</v>
      </c>
      <c r="DO529" s="41" t="str">
        <f t="shared" si="1033"/>
        <v>-</v>
      </c>
      <c r="DP529" s="14"/>
      <c r="DQ529" s="14"/>
      <c r="DR529" s="41" t="str">
        <f t="shared" si="1034"/>
        <v>-</v>
      </c>
      <c r="DS529" s="41" t="str">
        <f t="shared" si="1035"/>
        <v>-</v>
      </c>
      <c r="DT529" s="14"/>
      <c r="DU529" s="14"/>
      <c r="DV529" s="205"/>
      <c r="DW529" s="41" t="str">
        <f t="shared" si="1036"/>
        <v>-</v>
      </c>
      <c r="DX529" s="41" t="str">
        <f t="shared" si="1037"/>
        <v>-</v>
      </c>
      <c r="DY529" s="14"/>
      <c r="DZ529" s="14"/>
      <c r="EA529" s="41" t="str">
        <f t="shared" si="1038"/>
        <v>-</v>
      </c>
      <c r="EB529" s="41" t="str">
        <f t="shared" si="1039"/>
        <v>-</v>
      </c>
      <c r="EC529" s="14"/>
      <c r="ED529" s="14"/>
      <c r="EE529" s="205"/>
      <c r="EF529" s="41" t="str">
        <f t="shared" si="1040"/>
        <v>-</v>
      </c>
      <c r="EG529" s="41" t="str">
        <f t="shared" si="1041"/>
        <v>-</v>
      </c>
      <c r="EH529" s="14"/>
      <c r="EI529" s="14"/>
      <c r="EJ529" s="41" t="str">
        <f t="shared" si="1042"/>
        <v>-</v>
      </c>
      <c r="EK529" s="41" t="str">
        <f t="shared" si="1043"/>
        <v>-</v>
      </c>
      <c r="EL529" s="14"/>
      <c r="EM529" s="14"/>
      <c r="EN529" s="205"/>
      <c r="EO529" s="41" t="str">
        <f t="shared" si="1044"/>
        <v>-</v>
      </c>
      <c r="EP529" s="41" t="str">
        <f t="shared" si="1045"/>
        <v>-</v>
      </c>
      <c r="EQ529" s="14"/>
      <c r="ER529" s="14"/>
      <c r="ES529" s="41" t="str">
        <f t="shared" si="1046"/>
        <v>-</v>
      </c>
      <c r="ET529" s="41" t="str">
        <f t="shared" si="1047"/>
        <v>-</v>
      </c>
      <c r="EU529" s="14"/>
      <c r="EV529" s="14"/>
      <c r="EW529" s="205"/>
      <c r="EX529" s="41" t="str">
        <f t="shared" si="1048"/>
        <v>-</v>
      </c>
      <c r="EY529" s="41" t="str">
        <f t="shared" si="1049"/>
        <v>-</v>
      </c>
      <c r="EZ529" s="14"/>
      <c r="FA529" s="14"/>
      <c r="FB529" s="41" t="str">
        <f t="shared" si="1050"/>
        <v>-</v>
      </c>
      <c r="FC529" s="41" t="str">
        <f t="shared" si="1051"/>
        <v>-</v>
      </c>
      <c r="FD529" s="14"/>
      <c r="FE529" s="14"/>
      <c r="FF529" s="295"/>
      <c r="FG529" s="41">
        <v>43728</v>
      </c>
      <c r="FH529" s="41">
        <f t="shared" ca="1" si="1052"/>
        <v>43728</v>
      </c>
      <c r="FI529" s="41"/>
      <c r="FJ529" s="14"/>
      <c r="FK529" s="41" t="str">
        <f t="shared" si="1053"/>
        <v>-</v>
      </c>
      <c r="FL529" s="41" t="str">
        <f t="shared" si="1054"/>
        <v>-</v>
      </c>
      <c r="FM529" s="14"/>
      <c r="FN529" s="14"/>
      <c r="FO529" s="143"/>
      <c r="FP529" s="41">
        <v>43728</v>
      </c>
      <c r="FQ529" s="41" t="str">
        <f t="shared" si="1055"/>
        <v>-</v>
      </c>
      <c r="FR529" s="14"/>
      <c r="FS529" s="14"/>
      <c r="FT529" s="41" t="str">
        <f t="shared" si="1056"/>
        <v>-</v>
      </c>
      <c r="FU529" s="41" t="str">
        <f t="shared" si="1057"/>
        <v>-</v>
      </c>
      <c r="FV529" s="14"/>
      <c r="FW529" s="14"/>
      <c r="FX529" s="205"/>
      <c r="FY529" s="41">
        <v>43728</v>
      </c>
      <c r="FZ529" s="41" t="str">
        <f t="shared" si="1058"/>
        <v>-</v>
      </c>
      <c r="GA529" s="14"/>
      <c r="GB529" s="14"/>
      <c r="GC529" s="41" t="str">
        <f t="shared" si="1059"/>
        <v>-</v>
      </c>
      <c r="GD529" s="41" t="str">
        <f t="shared" si="1060"/>
        <v>-</v>
      </c>
      <c r="GE529" s="14"/>
      <c r="GF529" s="14"/>
      <c r="GG529" s="205"/>
      <c r="GH529" s="41"/>
      <c r="GI529" s="41"/>
      <c r="GJ529" s="14"/>
      <c r="GK529" s="14"/>
      <c r="GL529" s="41" t="str">
        <f t="shared" si="1061"/>
        <v>-</v>
      </c>
      <c r="GM529" s="41" t="str">
        <f t="shared" si="1062"/>
        <v>-</v>
      </c>
      <c r="GN529" s="14"/>
      <c r="GO529" s="14"/>
      <c r="GP529" s="228"/>
      <c r="GQ529" s="295"/>
      <c r="GR529" s="295"/>
      <c r="GS529" s="295"/>
      <c r="GT529" s="295"/>
      <c r="GU529" s="295"/>
      <c r="GV529" s="295"/>
      <c r="GW529" s="295"/>
      <c r="GX529" s="295"/>
      <c r="GY529" s="295"/>
      <c r="GZ529" s="147"/>
      <c r="HA529" s="143">
        <f t="shared" ca="1" si="918"/>
        <v>1</v>
      </c>
      <c r="HB529" s="44">
        <f t="shared" si="919"/>
        <v>0</v>
      </c>
      <c r="HC529" s="44">
        <f t="shared" ca="1" si="920"/>
        <v>2.5125628140703518E-3</v>
      </c>
      <c r="HD529" s="44"/>
      <c r="HE529" s="44"/>
      <c r="HF529" s="44">
        <f t="shared" si="1013"/>
        <v>0</v>
      </c>
      <c r="HG529" s="44">
        <f t="shared" ca="1" si="921"/>
        <v>7.575757575757576E-3</v>
      </c>
      <c r="HH529" s="261"/>
      <c r="HI529" s="14" t="str">
        <f t="shared" si="1014"/>
        <v>не выпущено</v>
      </c>
      <c r="HJ529" s="41" t="str">
        <f t="shared" si="1015"/>
        <v>-</v>
      </c>
      <c r="HK529" s="267" t="str">
        <f t="shared" si="1016"/>
        <v>-</v>
      </c>
      <c r="HL529" s="268" t="str">
        <f t="shared" si="1017"/>
        <v>-</v>
      </c>
      <c r="HM529" s="320">
        <v>1</v>
      </c>
      <c r="HN529"/>
      <c r="HO529" s="351" t="str">
        <f t="shared" si="747"/>
        <v>не выгружено A1</v>
      </c>
      <c r="HP529" s="351" t="str">
        <f t="shared" si="748"/>
        <v>не выгружено 00</v>
      </c>
      <c r="HQ529" s="351" t="str">
        <f t="shared" si="749"/>
        <v>не выгружено A1</v>
      </c>
      <c r="HR529" s="351" t="str">
        <f t="shared" si="750"/>
        <v>не выгружено A1</v>
      </c>
      <c r="HS529" s="351" t="b">
        <f t="shared" si="751"/>
        <v>0</v>
      </c>
      <c r="HT529" s="351" t="str">
        <f t="shared" si="752"/>
        <v>не выгружено A1</v>
      </c>
      <c r="HU529" s="351" t="str">
        <f t="shared" si="753"/>
        <v>не выгружено A1</v>
      </c>
      <c r="HV529" s="351" t="str">
        <f t="shared" si="754"/>
        <v>не выгружено A1</v>
      </c>
      <c r="HW529" s="351" t="str">
        <f t="shared" si="755"/>
        <v>не выгружено A1</v>
      </c>
      <c r="HX529" s="351" t="str">
        <f t="shared" si="756"/>
        <v>не выгружено A1</v>
      </c>
      <c r="HY529" s="364"/>
      <c r="HZ529" s="361" t="str">
        <f t="shared" si="757"/>
        <v>не выгружено</v>
      </c>
      <c r="IA529" s="361" t="str">
        <f t="shared" si="758"/>
        <v>A1</v>
      </c>
      <c r="IB529" s="361" t="str">
        <f t="shared" si="759"/>
        <v>не выгружено</v>
      </c>
      <c r="IC529" s="361" t="str">
        <f t="shared" si="760"/>
        <v>A1</v>
      </c>
      <c r="ID529" s="351" t="str">
        <f t="shared" si="761"/>
        <v>выгрузить A1</v>
      </c>
      <c r="IE529" s="351" t="s">
        <v>896</v>
      </c>
      <c r="IF529" s="356">
        <v>1</v>
      </c>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row>
    <row r="530" spans="1:287" s="1" customFormat="1" ht="42.75" customHeight="1">
      <c r="A530" s="15"/>
      <c r="B530" s="31" t="s">
        <v>164</v>
      </c>
      <c r="C530" s="31" t="s">
        <v>165</v>
      </c>
      <c r="D530" s="14"/>
      <c r="E530" s="14"/>
      <c r="F530" s="14"/>
      <c r="G530" s="14"/>
      <c r="H530" s="14" t="s">
        <v>723</v>
      </c>
      <c r="I530" s="14" t="s">
        <v>724</v>
      </c>
      <c r="J530" s="14"/>
      <c r="K530" s="14"/>
      <c r="L530" s="14"/>
      <c r="M530" s="14"/>
      <c r="N530" s="14"/>
      <c r="O530" s="14"/>
      <c r="P530" s="14"/>
      <c r="Q530" s="14"/>
      <c r="R530" s="14" t="s">
        <v>214</v>
      </c>
      <c r="S530" s="14" t="s">
        <v>403</v>
      </c>
      <c r="T530" s="14" t="s">
        <v>404</v>
      </c>
      <c r="U530" s="14" t="s">
        <v>166</v>
      </c>
      <c r="V530" s="14"/>
      <c r="W530" s="31"/>
      <c r="X530" s="31"/>
      <c r="Y530" s="31"/>
      <c r="Z530" s="31"/>
      <c r="AA530" s="31"/>
      <c r="AB530" s="31"/>
      <c r="AC530" s="31"/>
      <c r="AD530" s="14"/>
      <c r="AE530" s="31">
        <v>3</v>
      </c>
      <c r="AF530" s="31">
        <v>0</v>
      </c>
      <c r="AG530" s="31" t="s">
        <v>173</v>
      </c>
      <c r="AH530" s="31" t="s">
        <v>164</v>
      </c>
      <c r="AI530" s="31" t="s">
        <v>194</v>
      </c>
      <c r="AJ530" s="14"/>
      <c r="AK530" s="14"/>
      <c r="AL530" s="14" t="s">
        <v>132</v>
      </c>
      <c r="AM530" s="14"/>
      <c r="AN530" s="300" t="s">
        <v>196</v>
      </c>
      <c r="AO530" s="14" t="str">
        <f t="shared" si="1018"/>
        <v>0055-CPC-GA1-4.3.0.00.CPC-ATH4.HL-0001</v>
      </c>
      <c r="AP530" s="14" t="str">
        <f t="shared" si="1019"/>
        <v>0055-CPC-GA1-4.3.0.00.CPC-ATH4-HL-0001_-_ER</v>
      </c>
      <c r="AQ530" s="21" t="s">
        <v>138</v>
      </c>
      <c r="AR530" s="21" t="s">
        <v>144</v>
      </c>
      <c r="AS530" s="21"/>
      <c r="AT530" s="21"/>
      <c r="AU530" s="21"/>
      <c r="AV530" s="21"/>
      <c r="AW530" s="21" t="s">
        <v>138</v>
      </c>
      <c r="AX530" s="21" t="s">
        <v>144</v>
      </c>
      <c r="AY530" s="14"/>
      <c r="AZ530" s="14"/>
      <c r="BA530" s="14" t="s">
        <v>600</v>
      </c>
      <c r="BB530" s="14" t="str">
        <f t="shared" si="815"/>
        <v>-</v>
      </c>
      <c r="BC530" s="14" t="s">
        <v>239</v>
      </c>
      <c r="BD530" s="14" t="str">
        <f t="shared" si="1020"/>
        <v>-</v>
      </c>
      <c r="BE530" s="14"/>
      <c r="BF530" s="14"/>
      <c r="BG530" s="20"/>
      <c r="BH530" s="14"/>
      <c r="BI530" s="14"/>
      <c r="BJ530" s="336">
        <v>44088</v>
      </c>
      <c r="BK530" s="336">
        <f t="shared" ca="1" si="1021"/>
        <v>44113</v>
      </c>
      <c r="BL530" s="41"/>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336">
        <f t="shared" si="1022"/>
        <v>44102</v>
      </c>
      <c r="CR530" s="336" t="str">
        <f t="shared" si="1023"/>
        <v>-</v>
      </c>
      <c r="CS530" s="340"/>
      <c r="CT530" s="325"/>
      <c r="CU530" s="143"/>
      <c r="CV530" s="41">
        <f t="shared" si="1024"/>
        <v>44116</v>
      </c>
      <c r="CW530" s="41" t="str">
        <f t="shared" si="1025"/>
        <v>-</v>
      </c>
      <c r="CX530" s="14"/>
      <c r="CY530" s="14"/>
      <c r="CZ530" s="41" t="str">
        <f t="shared" si="1026"/>
        <v>-</v>
      </c>
      <c r="DA530" s="41" t="str">
        <f t="shared" si="1027"/>
        <v>-</v>
      </c>
      <c r="DB530" s="14"/>
      <c r="DC530" s="14"/>
      <c r="DD530" s="143"/>
      <c r="DE530" s="41" t="str">
        <f t="shared" si="1028"/>
        <v>-</v>
      </c>
      <c r="DF530" s="41" t="str">
        <f t="shared" si="1029"/>
        <v>-</v>
      </c>
      <c r="DG530" s="14"/>
      <c r="DH530" s="14"/>
      <c r="DI530" s="41" t="str">
        <f t="shared" si="1030"/>
        <v>-</v>
      </c>
      <c r="DJ530" s="41" t="str">
        <f t="shared" si="1031"/>
        <v>-</v>
      </c>
      <c r="DK530" s="14"/>
      <c r="DL530" s="14"/>
      <c r="DM530" s="143"/>
      <c r="DN530" s="41" t="str">
        <f t="shared" si="1032"/>
        <v>-</v>
      </c>
      <c r="DO530" s="41" t="str">
        <f t="shared" si="1033"/>
        <v>-</v>
      </c>
      <c r="DP530" s="14"/>
      <c r="DQ530" s="14"/>
      <c r="DR530" s="41" t="str">
        <f t="shared" si="1034"/>
        <v>-</v>
      </c>
      <c r="DS530" s="41" t="str">
        <f t="shared" si="1035"/>
        <v>-</v>
      </c>
      <c r="DT530" s="14"/>
      <c r="DU530" s="14"/>
      <c r="DV530" s="205"/>
      <c r="DW530" s="41" t="str">
        <f t="shared" si="1036"/>
        <v>-</v>
      </c>
      <c r="DX530" s="41" t="str">
        <f t="shared" si="1037"/>
        <v>-</v>
      </c>
      <c r="DY530" s="14"/>
      <c r="DZ530" s="14"/>
      <c r="EA530" s="41" t="str">
        <f t="shared" si="1038"/>
        <v>-</v>
      </c>
      <c r="EB530" s="41" t="str">
        <f t="shared" si="1039"/>
        <v>-</v>
      </c>
      <c r="EC530" s="14"/>
      <c r="ED530" s="14"/>
      <c r="EE530" s="205"/>
      <c r="EF530" s="41" t="str">
        <f t="shared" si="1040"/>
        <v>-</v>
      </c>
      <c r="EG530" s="41" t="str">
        <f t="shared" si="1041"/>
        <v>-</v>
      </c>
      <c r="EH530" s="14"/>
      <c r="EI530" s="14"/>
      <c r="EJ530" s="41" t="str">
        <f t="shared" si="1042"/>
        <v>-</v>
      </c>
      <c r="EK530" s="41" t="str">
        <f t="shared" si="1043"/>
        <v>-</v>
      </c>
      <c r="EL530" s="14"/>
      <c r="EM530" s="14"/>
      <c r="EN530" s="205"/>
      <c r="EO530" s="41" t="str">
        <f t="shared" si="1044"/>
        <v>-</v>
      </c>
      <c r="EP530" s="41" t="str">
        <f t="shared" si="1045"/>
        <v>-</v>
      </c>
      <c r="EQ530" s="14"/>
      <c r="ER530" s="14"/>
      <c r="ES530" s="41" t="str">
        <f t="shared" si="1046"/>
        <v>-</v>
      </c>
      <c r="ET530" s="41" t="str">
        <f t="shared" si="1047"/>
        <v>-</v>
      </c>
      <c r="EU530" s="14"/>
      <c r="EV530" s="14"/>
      <c r="EW530" s="205"/>
      <c r="EX530" s="41" t="str">
        <f t="shared" si="1048"/>
        <v>-</v>
      </c>
      <c r="EY530" s="41" t="str">
        <f t="shared" si="1049"/>
        <v>-</v>
      </c>
      <c r="EZ530" s="14"/>
      <c r="FA530" s="14"/>
      <c r="FB530" s="41" t="str">
        <f t="shared" si="1050"/>
        <v>-</v>
      </c>
      <c r="FC530" s="41" t="str">
        <f t="shared" si="1051"/>
        <v>-</v>
      </c>
      <c r="FD530" s="14"/>
      <c r="FE530" s="14"/>
      <c r="FF530" s="295"/>
      <c r="FG530" s="41">
        <v>43656</v>
      </c>
      <c r="FH530" s="41">
        <f t="shared" ca="1" si="1052"/>
        <v>43656</v>
      </c>
      <c r="FI530" s="41"/>
      <c r="FJ530" s="14"/>
      <c r="FK530" s="41" t="str">
        <f t="shared" si="1053"/>
        <v>-</v>
      </c>
      <c r="FL530" s="41" t="str">
        <f t="shared" si="1054"/>
        <v>-</v>
      </c>
      <c r="FM530" s="14"/>
      <c r="FN530" s="14"/>
      <c r="FO530" s="143"/>
      <c r="FP530" s="41">
        <v>43656</v>
      </c>
      <c r="FQ530" s="41" t="str">
        <f t="shared" si="1055"/>
        <v>-</v>
      </c>
      <c r="FR530" s="14"/>
      <c r="FS530" s="14"/>
      <c r="FT530" s="41" t="str">
        <f t="shared" si="1056"/>
        <v>-</v>
      </c>
      <c r="FU530" s="41" t="str">
        <f t="shared" si="1057"/>
        <v>-</v>
      </c>
      <c r="FV530" s="14"/>
      <c r="FW530" s="14"/>
      <c r="FX530" s="205"/>
      <c r="FY530" s="41">
        <v>43656</v>
      </c>
      <c r="FZ530" s="41" t="str">
        <f t="shared" si="1058"/>
        <v>-</v>
      </c>
      <c r="GA530" s="14"/>
      <c r="GB530" s="14"/>
      <c r="GC530" s="41" t="str">
        <f t="shared" si="1059"/>
        <v>-</v>
      </c>
      <c r="GD530" s="41" t="str">
        <f t="shared" si="1060"/>
        <v>-</v>
      </c>
      <c r="GE530" s="14"/>
      <c r="GF530" s="14"/>
      <c r="GG530" s="205"/>
      <c r="GH530" s="41"/>
      <c r="GI530" s="41"/>
      <c r="GJ530" s="14"/>
      <c r="GK530" s="14"/>
      <c r="GL530" s="41" t="str">
        <f t="shared" si="1061"/>
        <v>-</v>
      </c>
      <c r="GM530" s="41" t="str">
        <f t="shared" si="1062"/>
        <v>-</v>
      </c>
      <c r="GN530" s="14"/>
      <c r="GO530" s="14"/>
      <c r="GP530" s="228"/>
      <c r="GQ530" s="295"/>
      <c r="GR530" s="295"/>
      <c r="GS530" s="295"/>
      <c r="GT530" s="295"/>
      <c r="GU530" s="295"/>
      <c r="GV530" s="295"/>
      <c r="GW530" s="295"/>
      <c r="GX530" s="295"/>
      <c r="GY530" s="295"/>
      <c r="GZ530" s="147"/>
      <c r="HA530" s="143">
        <f t="shared" ca="1" si="918"/>
        <v>1</v>
      </c>
      <c r="HB530" s="44">
        <f t="shared" si="919"/>
        <v>0</v>
      </c>
      <c r="HC530" s="44">
        <f t="shared" ca="1" si="920"/>
        <v>2.5125628140703518E-3</v>
      </c>
      <c r="HD530" s="44"/>
      <c r="HE530" s="44"/>
      <c r="HF530" s="44">
        <f t="shared" si="1013"/>
        <v>0</v>
      </c>
      <c r="HG530" s="44">
        <f t="shared" ca="1" si="921"/>
        <v>7.575757575757576E-3</v>
      </c>
      <c r="HH530" s="261"/>
      <c r="HI530" s="14" t="str">
        <f t="shared" si="1014"/>
        <v>не выпущено</v>
      </c>
      <c r="HJ530" s="41" t="str">
        <f t="shared" si="1015"/>
        <v>-</v>
      </c>
      <c r="HK530" s="267" t="str">
        <f t="shared" si="1016"/>
        <v>-</v>
      </c>
      <c r="HL530" s="268" t="str">
        <f t="shared" si="1017"/>
        <v>-</v>
      </c>
      <c r="HM530" s="320">
        <v>1</v>
      </c>
      <c r="HN530"/>
      <c r="HO530" s="351" t="str">
        <f t="shared" si="747"/>
        <v>не выгружено A1</v>
      </c>
      <c r="HP530" s="351" t="str">
        <f t="shared" si="748"/>
        <v>не выгружено 00</v>
      </c>
      <c r="HQ530" s="351" t="str">
        <f t="shared" si="749"/>
        <v>не выгружено A1</v>
      </c>
      <c r="HR530" s="351" t="str">
        <f t="shared" si="750"/>
        <v>не выгружено A1</v>
      </c>
      <c r="HS530" s="351" t="b">
        <f t="shared" si="751"/>
        <v>0</v>
      </c>
      <c r="HT530" s="351" t="str">
        <f t="shared" si="752"/>
        <v>не выгружено A1</v>
      </c>
      <c r="HU530" s="351" t="str">
        <f t="shared" si="753"/>
        <v>не выгружено A1</v>
      </c>
      <c r="HV530" s="351" t="str">
        <f t="shared" si="754"/>
        <v>не выгружено A1</v>
      </c>
      <c r="HW530" s="351" t="str">
        <f t="shared" si="755"/>
        <v>не выгружено A1</v>
      </c>
      <c r="HX530" s="351" t="str">
        <f t="shared" si="756"/>
        <v>не выгружено A1</v>
      </c>
      <c r="HY530" s="364"/>
      <c r="HZ530" s="361" t="str">
        <f t="shared" si="757"/>
        <v>не выгружено</v>
      </c>
      <c r="IA530" s="361" t="str">
        <f t="shared" si="758"/>
        <v>A1</v>
      </c>
      <c r="IB530" s="361" t="str">
        <f t="shared" si="759"/>
        <v>не выгружено</v>
      </c>
      <c r="IC530" s="361" t="str">
        <f t="shared" si="760"/>
        <v>A1</v>
      </c>
      <c r="ID530" s="351" t="str">
        <f t="shared" si="761"/>
        <v>выгрузить A1</v>
      </c>
      <c r="IE530" s="351" t="s">
        <v>896</v>
      </c>
      <c r="IF530" s="356">
        <v>1</v>
      </c>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row>
    <row r="531" spans="1:287" s="27" customFormat="1" ht="15" customHeight="1">
      <c r="A531" s="15"/>
      <c r="B531" s="32"/>
      <c r="C531" s="32"/>
      <c r="D531" s="26"/>
      <c r="E531" s="26"/>
      <c r="F531" s="26"/>
      <c r="G531" s="26"/>
      <c r="H531" s="26"/>
      <c r="I531" s="26"/>
      <c r="J531" s="26"/>
      <c r="K531" s="26"/>
      <c r="L531" s="26"/>
      <c r="M531" s="26"/>
      <c r="N531" s="26"/>
      <c r="O531" s="26"/>
      <c r="P531" s="26"/>
      <c r="Q531" s="26"/>
      <c r="R531" s="26"/>
      <c r="S531" s="26"/>
      <c r="T531" s="26"/>
      <c r="U531" s="26"/>
      <c r="V531" s="26"/>
      <c r="W531" s="32"/>
      <c r="X531" s="32"/>
      <c r="Y531" s="32"/>
      <c r="Z531" s="32"/>
      <c r="AA531" s="32"/>
      <c r="AB531" s="32"/>
      <c r="AC531" s="32"/>
      <c r="AD531" s="26"/>
      <c r="AE531" s="32"/>
      <c r="AF531" s="32"/>
      <c r="AG531" s="32"/>
      <c r="AH531" s="32"/>
      <c r="AI531" s="32"/>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341"/>
      <c r="BK531" s="341"/>
      <c r="BL531" s="163"/>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338"/>
      <c r="CR531" s="338"/>
      <c r="CS531" s="338"/>
      <c r="CT531" s="326"/>
      <c r="CU531" s="219"/>
      <c r="CV531" s="26"/>
      <c r="CW531" s="26"/>
      <c r="CX531" s="26"/>
      <c r="CY531" s="26"/>
      <c r="CZ531" s="26"/>
      <c r="DA531" s="26"/>
      <c r="DB531" s="26"/>
      <c r="DC531" s="26"/>
      <c r="DD531" s="219"/>
      <c r="DE531" s="26"/>
      <c r="DF531" s="26"/>
      <c r="DG531" s="26"/>
      <c r="DH531" s="26"/>
      <c r="DI531" s="26"/>
      <c r="DJ531" s="26"/>
      <c r="DK531" s="26"/>
      <c r="DL531" s="26"/>
      <c r="DM531" s="219"/>
      <c r="DN531" s="26"/>
      <c r="DO531" s="26"/>
      <c r="DP531" s="26"/>
      <c r="DQ531" s="26"/>
      <c r="DR531" s="26"/>
      <c r="DS531" s="26"/>
      <c r="DT531" s="26"/>
      <c r="DU531" s="26"/>
      <c r="DV531" s="229"/>
      <c r="DW531" s="26"/>
      <c r="DX531" s="26"/>
      <c r="DY531" s="26"/>
      <c r="DZ531" s="26"/>
      <c r="EA531" s="26"/>
      <c r="EB531" s="26"/>
      <c r="EC531" s="26"/>
      <c r="ED531" s="26"/>
      <c r="EE531" s="229"/>
      <c r="EF531" s="26"/>
      <c r="EG531" s="26"/>
      <c r="EH531" s="26"/>
      <c r="EI531" s="26"/>
      <c r="EJ531" s="26"/>
      <c r="EK531" s="26"/>
      <c r="EL531" s="26"/>
      <c r="EM531" s="26"/>
      <c r="EN531" s="229"/>
      <c r="EO531" s="26"/>
      <c r="EP531" s="26"/>
      <c r="EQ531" s="26"/>
      <c r="ER531" s="26"/>
      <c r="ES531" s="26"/>
      <c r="ET531" s="26"/>
      <c r="EU531" s="26"/>
      <c r="EV531" s="26"/>
      <c r="EW531" s="229"/>
      <c r="EX531" s="26"/>
      <c r="EY531" s="26"/>
      <c r="EZ531" s="26"/>
      <c r="FA531" s="26"/>
      <c r="FB531" s="26"/>
      <c r="FC531" s="26"/>
      <c r="FD531" s="26"/>
      <c r="FE531" s="26"/>
      <c r="FF531" s="229"/>
      <c r="FG531" s="26"/>
      <c r="FH531" s="26"/>
      <c r="FI531" s="26"/>
      <c r="FJ531" s="26"/>
      <c r="FK531" s="26"/>
      <c r="FL531" s="26"/>
      <c r="FM531" s="26"/>
      <c r="FN531" s="26"/>
      <c r="FO531" s="219"/>
      <c r="FP531" s="26"/>
      <c r="FQ531" s="26"/>
      <c r="FR531" s="26"/>
      <c r="FS531" s="26"/>
      <c r="FT531" s="26"/>
      <c r="FU531" s="26"/>
      <c r="FV531" s="26"/>
      <c r="FW531" s="26"/>
      <c r="FX531" s="229"/>
      <c r="FY531" s="26"/>
      <c r="FZ531" s="26"/>
      <c r="GA531" s="26"/>
      <c r="GB531" s="26"/>
      <c r="GC531" s="26"/>
      <c r="GD531" s="26"/>
      <c r="GE531" s="26"/>
      <c r="GF531" s="26"/>
      <c r="GG531" s="229"/>
      <c r="GH531" s="26"/>
      <c r="GI531" s="26"/>
      <c r="GJ531" s="26"/>
      <c r="GK531" s="26"/>
      <c r="GL531" s="26"/>
      <c r="GM531" s="26"/>
      <c r="GN531" s="26"/>
      <c r="GO531" s="26"/>
      <c r="GP531" s="229"/>
      <c r="GQ531" s="229"/>
      <c r="GR531" s="229"/>
      <c r="GS531" s="229"/>
      <c r="GT531" s="229"/>
      <c r="GU531" s="229"/>
      <c r="GV531" s="229"/>
      <c r="GW531" s="229"/>
      <c r="GX531" s="229"/>
      <c r="GY531" s="229"/>
      <c r="GZ531" s="229"/>
      <c r="HA531" s="143">
        <f t="shared" si="918"/>
        <v>0</v>
      </c>
      <c r="HB531" s="44">
        <f t="shared" si="919"/>
        <v>0</v>
      </c>
      <c r="HC531" s="44">
        <f t="shared" si="920"/>
        <v>0</v>
      </c>
      <c r="HD531" s="44"/>
      <c r="HE531" s="26"/>
      <c r="HF531" s="44">
        <f t="shared" si="1013"/>
        <v>0</v>
      </c>
      <c r="HG531" s="44">
        <f t="shared" si="921"/>
        <v>0</v>
      </c>
      <c r="HH531" s="262"/>
      <c r="HI531" s="14" t="str">
        <f t="shared" si="1014"/>
        <v>не выпущено</v>
      </c>
      <c r="HJ531" s="41" t="str">
        <f t="shared" si="1015"/>
        <v>-</v>
      </c>
      <c r="HK531" s="267" t="str">
        <f t="shared" si="1016"/>
        <v>-</v>
      </c>
      <c r="HL531" s="268" t="str">
        <f t="shared" si="1017"/>
        <v>-</v>
      </c>
      <c r="HM531" s="320">
        <v>1</v>
      </c>
      <c r="HN531"/>
      <c r="HO531" s="351" t="str">
        <f t="shared" si="747"/>
        <v>---/---</v>
      </c>
      <c r="HP531" s="351" t="str">
        <f t="shared" si="748"/>
        <v>---/---</v>
      </c>
      <c r="HQ531" s="351" t="str">
        <f t="shared" si="749"/>
        <v>---/---</v>
      </c>
      <c r="HR531" s="351" t="str">
        <f t="shared" si="750"/>
        <v>---/---</v>
      </c>
      <c r="HS531" s="351" t="b">
        <f t="shared" si="751"/>
        <v>0</v>
      </c>
      <c r="HT531" s="351" t="str">
        <f t="shared" si="752"/>
        <v>---/---</v>
      </c>
      <c r="HU531" s="351" t="str">
        <f t="shared" si="753"/>
        <v>---/---</v>
      </c>
      <c r="HV531" s="351" t="str">
        <f t="shared" si="754"/>
        <v>---/---</v>
      </c>
      <c r="HW531" s="351" t="str">
        <f t="shared" si="755"/>
        <v>---/---</v>
      </c>
      <c r="HX531" s="351" t="str">
        <f t="shared" si="756"/>
        <v>---/---</v>
      </c>
      <c r="HY531" s="364"/>
      <c r="HZ531" s="361" t="str">
        <f t="shared" si="757"/>
        <v>---/---</v>
      </c>
      <c r="IA531" s="361" t="str">
        <f t="shared" si="758"/>
        <v>---/---</v>
      </c>
      <c r="IB531" s="361" t="str">
        <f t="shared" si="759"/>
        <v>---/---</v>
      </c>
      <c r="IC531" s="361" t="str">
        <f t="shared" si="760"/>
        <v>---/---</v>
      </c>
      <c r="ID531" s="351" t="str">
        <f t="shared" si="761"/>
        <v>---/---</v>
      </c>
      <c r="IE531" s="351" t="s">
        <v>897</v>
      </c>
      <c r="IF531" s="356"/>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row>
    <row r="532" spans="1:287" s="1" customFormat="1" ht="36.6" customHeight="1">
      <c r="A532" s="15"/>
      <c r="B532" s="32"/>
      <c r="C532" s="32"/>
      <c r="D532" s="26"/>
      <c r="E532" s="26"/>
      <c r="F532" s="26"/>
      <c r="G532" s="26"/>
      <c r="H532" s="26"/>
      <c r="I532" s="26"/>
      <c r="J532" s="26"/>
      <c r="K532" s="26"/>
      <c r="L532" s="26"/>
      <c r="M532" s="26"/>
      <c r="N532" s="26"/>
      <c r="O532" s="26"/>
      <c r="P532" s="26"/>
      <c r="Q532" s="26"/>
      <c r="R532" s="26"/>
      <c r="S532" s="26"/>
      <c r="T532" s="26"/>
      <c r="U532" s="26"/>
      <c r="V532" s="26"/>
      <c r="W532" s="32"/>
      <c r="X532" s="32"/>
      <c r="Y532" s="32"/>
      <c r="Z532" s="32"/>
      <c r="AA532" s="32"/>
      <c r="AB532" s="32"/>
      <c r="AC532" s="32"/>
      <c r="AD532" s="26"/>
      <c r="AE532" s="32"/>
      <c r="AF532" s="32"/>
      <c r="AG532" s="32"/>
      <c r="AH532" s="32"/>
      <c r="AI532" s="32"/>
      <c r="AJ532" s="26"/>
      <c r="AK532" s="26"/>
      <c r="AL532" s="26"/>
      <c r="AM532" s="26"/>
      <c r="AN532" s="26"/>
      <c r="AO532" s="26"/>
      <c r="AP532" s="26"/>
      <c r="AQ532" s="162" t="s">
        <v>324</v>
      </c>
      <c r="AR532" s="162" t="s">
        <v>325</v>
      </c>
      <c r="AS532" s="162"/>
      <c r="AT532" s="162"/>
      <c r="AU532" s="162"/>
      <c r="AV532" s="162"/>
      <c r="AW532" s="162" t="s">
        <v>324</v>
      </c>
      <c r="AX532" s="162" t="s">
        <v>325</v>
      </c>
      <c r="AY532" s="26"/>
      <c r="AZ532" s="26"/>
      <c r="BA532" s="26"/>
      <c r="BB532" s="26"/>
      <c r="BC532" s="26"/>
      <c r="BD532" s="26"/>
      <c r="BE532" s="26"/>
      <c r="BF532" s="26"/>
      <c r="BG532" s="26"/>
      <c r="BH532" s="26"/>
      <c r="BI532" s="26"/>
      <c r="BJ532" s="341"/>
      <c r="BK532" s="341"/>
      <c r="BL532" s="163"/>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338"/>
      <c r="CR532" s="338" t="str">
        <f t="shared" ref="CR532:CR533" si="1063">IF(BM532&gt;0,WORKDAY(BK532,20),"-")</f>
        <v>-</v>
      </c>
      <c r="CS532" s="338"/>
      <c r="CT532" s="326"/>
      <c r="CU532" s="219"/>
      <c r="CV532" s="26"/>
      <c r="CW532" s="26" t="str">
        <f t="shared" ref="CW532:CW533" si="1064">IF(CT532&gt;0,WORKDAY(CR532,10),"-")</f>
        <v>-</v>
      </c>
      <c r="CX532" s="26"/>
      <c r="CY532" s="26"/>
      <c r="CZ532" s="26" t="str">
        <f t="shared" ref="CZ532:CZ533" si="1065">IF(CY532&gt;0,WORKDAY(CV532,10),"-")</f>
        <v>-</v>
      </c>
      <c r="DA532" s="26" t="str">
        <f t="shared" ref="DA532:DA533" si="1066">IF(CY532&gt;0,WORKDAY(CW532,10),"-")</f>
        <v>-</v>
      </c>
      <c r="DB532" s="26"/>
      <c r="DC532" s="26"/>
      <c r="DD532" s="219"/>
      <c r="DE532" s="26"/>
      <c r="DF532" s="26" t="str">
        <f t="shared" ref="DF532:DF533" si="1067">IF(DC532&gt;0,WORKDAY(DA532,10),"-")</f>
        <v>-</v>
      </c>
      <c r="DG532" s="26"/>
      <c r="DH532" s="26"/>
      <c r="DI532" s="26" t="str">
        <f t="shared" ref="DI532:DI533" si="1068">IF(DH532&gt;0,WORKDAY(DE532,10),"-")</f>
        <v>-</v>
      </c>
      <c r="DJ532" s="26" t="str">
        <f t="shared" ref="DJ532:DJ533" si="1069">IF(DH532&gt;0,WORKDAY(DF532,10),"-")</f>
        <v>-</v>
      </c>
      <c r="DK532" s="26"/>
      <c r="DL532" s="26"/>
      <c r="DM532" s="219"/>
      <c r="DN532" s="26"/>
      <c r="DO532" s="26" t="str">
        <f t="shared" ref="DO532:DO533" si="1070">IF(DL532&gt;0,WORKDAY(DJ532,10),"-")</f>
        <v>-</v>
      </c>
      <c r="DP532" s="26"/>
      <c r="DQ532" s="26"/>
      <c r="DR532" s="26" t="str">
        <f t="shared" ref="DR532:DR533" si="1071">IF(DQ532&gt;0,WORKDAY(DN532,10),"-")</f>
        <v>-</v>
      </c>
      <c r="DS532" s="26" t="str">
        <f t="shared" ref="DS532:DS533" si="1072">IF(DQ532&gt;0,WORKDAY(DO532,10),"-")</f>
        <v>-</v>
      </c>
      <c r="DT532" s="26"/>
      <c r="DU532" s="26"/>
      <c r="DV532" s="229"/>
      <c r="DW532" s="26"/>
      <c r="DX532" s="26" t="str">
        <f t="shared" ref="DX532:DX533" si="1073">IF(DU532&gt;0,WORKDAY(DS532,10),"-")</f>
        <v>-</v>
      </c>
      <c r="DY532" s="26"/>
      <c r="DZ532" s="26"/>
      <c r="EA532" s="26" t="str">
        <f t="shared" ref="EA532:EA533" si="1074">IF(DZ532&gt;0,WORKDAY(DW532,10),"-")</f>
        <v>-</v>
      </c>
      <c r="EB532" s="26" t="str">
        <f t="shared" ref="EB532:EB533" si="1075">IF(DZ532&gt;0,WORKDAY(DX532,10),"-")</f>
        <v>-</v>
      </c>
      <c r="EC532" s="26"/>
      <c r="ED532" s="26"/>
      <c r="EE532" s="229"/>
      <c r="EF532" s="26"/>
      <c r="EG532" s="26" t="str">
        <f t="shared" ref="EG532:EG533" si="1076">IF(ED532&gt;0,WORKDAY(EB532,10),"-")</f>
        <v>-</v>
      </c>
      <c r="EH532" s="26"/>
      <c r="EI532" s="26"/>
      <c r="EJ532" s="26" t="str">
        <f t="shared" ref="EJ532:EJ533" si="1077">IF(EI532&gt;0,WORKDAY(EF532,10),"-")</f>
        <v>-</v>
      </c>
      <c r="EK532" s="26" t="str">
        <f t="shared" ref="EK532:EK533" si="1078">IF(EI532&gt;0,WORKDAY(EG532,10),"-")</f>
        <v>-</v>
      </c>
      <c r="EL532" s="26"/>
      <c r="EM532" s="26"/>
      <c r="EN532" s="229"/>
      <c r="EO532" s="26"/>
      <c r="EP532" s="26" t="str">
        <f t="shared" ref="EP532:EP533" si="1079">IF(EM532&gt;0,WORKDAY(EK532,10),"-")</f>
        <v>-</v>
      </c>
      <c r="EQ532" s="26"/>
      <c r="ER532" s="26"/>
      <c r="ES532" s="26" t="str">
        <f t="shared" ref="ES532:ES533" si="1080">IF(ER532&gt;0,WORKDAY(EO532,10),"-")</f>
        <v>-</v>
      </c>
      <c r="ET532" s="26" t="str">
        <f t="shared" ref="ET532:ET533" si="1081">IF(ER532&gt;0,WORKDAY(EP532,10),"-")</f>
        <v>-</v>
      </c>
      <c r="EU532" s="26"/>
      <c r="EV532" s="26"/>
      <c r="EW532" s="229"/>
      <c r="EX532" s="26"/>
      <c r="EY532" s="26" t="str">
        <f t="shared" ref="EY532:EY533" si="1082">IF(EV532&gt;0,WORKDAY(ET532,10),"-")</f>
        <v>-</v>
      </c>
      <c r="EZ532" s="26"/>
      <c r="FA532" s="26"/>
      <c r="FB532" s="26" t="str">
        <f t="shared" ref="FB532:FB533" si="1083">IF(FA532&gt;0,WORKDAY(EX532,10),"-")</f>
        <v>-</v>
      </c>
      <c r="FC532" s="26" t="str">
        <f t="shared" ref="FC532:FC533" si="1084">IF(FA532&gt;0,WORKDAY(EY532,10),"-")</f>
        <v>-</v>
      </c>
      <c r="FD532" s="26"/>
      <c r="FE532" s="26"/>
      <c r="FF532" s="229"/>
      <c r="FG532" s="163" t="s">
        <v>385</v>
      </c>
      <c r="FH532" s="163" t="str">
        <f>IF(BK532&gt;0,IF(DH532&gt;0,WORKDAY(DG532,20),IF(CY532&gt;0,WORKDAY(CX532,30),IF(CT532&gt;0,WORKDAY(CS532,40),FG532))),"-")</f>
        <v>-</v>
      </c>
      <c r="FI532" s="26"/>
      <c r="FJ532" s="26"/>
      <c r="FK532" s="26" t="str">
        <f t="shared" ref="FK532:FK533" si="1085">IF(FJ532&gt;0,WORKDAY(FG532,10),"-")</f>
        <v>-</v>
      </c>
      <c r="FL532" s="26" t="str">
        <f t="shared" ref="FL532:FL533" si="1086">IF(FJ532&gt;0,WORKDAY(FH532,10),"-")</f>
        <v>-</v>
      </c>
      <c r="FM532" s="26"/>
      <c r="FN532" s="26"/>
      <c r="FO532" s="219"/>
      <c r="FP532" s="163" t="s">
        <v>385</v>
      </c>
      <c r="FQ532" s="163" t="str">
        <f>IF(BT532&gt;0,IF(DQ532&gt;0,WORKDAY(DP532,20),IF(DH532&gt;0,WORKDAY(DG532,30),IF(DC532&gt;0,WORKDAY(DB532,40),FP532))),"-")</f>
        <v>-</v>
      </c>
      <c r="FR532" s="26"/>
      <c r="FS532" s="26"/>
      <c r="FT532" s="26" t="str">
        <f t="shared" ref="FT532:FT533" si="1087">IF(FS532&gt;0,WORKDAY(FP532,10),"-")</f>
        <v>-</v>
      </c>
      <c r="FU532" s="26" t="str">
        <f t="shared" ref="FU532:FU533" si="1088">IF(FS532&gt;0,WORKDAY(FQ532,10),"-")</f>
        <v>-</v>
      </c>
      <c r="FV532" s="26"/>
      <c r="FW532" s="26"/>
      <c r="FX532" s="229"/>
      <c r="FY532" s="163" t="s">
        <v>385</v>
      </c>
      <c r="FZ532" s="163" t="str">
        <f>IF(CC532&gt;0,IF(DZ532&gt;0,WORKDAY(DY532,20),IF(DQ532&gt;0,WORKDAY(DP532,30),IF(DL532&gt;0,WORKDAY(DK532,40),FY532))),"-")</f>
        <v>-</v>
      </c>
      <c r="GA532" s="26"/>
      <c r="GB532" s="26"/>
      <c r="GC532" s="26" t="str">
        <f t="shared" ref="GC532:GC533" si="1089">IF(GB532&gt;0,WORKDAY(FY532,10),"-")</f>
        <v>-</v>
      </c>
      <c r="GD532" s="26" t="str">
        <f t="shared" ref="GD532:GD533" si="1090">IF(GB532&gt;0,WORKDAY(FZ532,10),"-")</f>
        <v>-</v>
      </c>
      <c r="GE532" s="26"/>
      <c r="GF532" s="26"/>
      <c r="GG532" s="229"/>
      <c r="GH532" s="163"/>
      <c r="GI532" s="163"/>
      <c r="GJ532" s="26"/>
      <c r="GK532" s="26"/>
      <c r="GL532" s="26" t="str">
        <f t="shared" ref="GL532:GL533" si="1091">IF(GK532&gt;0,WORKDAY(GH532,10),"-")</f>
        <v>-</v>
      </c>
      <c r="GM532" s="26" t="str">
        <f t="shared" ref="GM532:GM533" si="1092">IF(GK532&gt;0,WORKDAY(GI532,10),"-")</f>
        <v>-</v>
      </c>
      <c r="GN532" s="26"/>
      <c r="GO532" s="26"/>
      <c r="GP532" s="229"/>
      <c r="GQ532" s="229"/>
      <c r="GR532" s="229"/>
      <c r="GS532" s="229"/>
      <c r="GT532" s="229"/>
      <c r="GU532" s="229"/>
      <c r="GV532" s="229"/>
      <c r="GW532" s="229"/>
      <c r="GX532" s="229"/>
      <c r="GY532" s="229"/>
      <c r="GZ532" s="229"/>
      <c r="HA532" s="143">
        <f t="shared" si="918"/>
        <v>0</v>
      </c>
      <c r="HB532" s="44">
        <f t="shared" si="919"/>
        <v>0</v>
      </c>
      <c r="HC532" s="164">
        <f t="shared" si="920"/>
        <v>0</v>
      </c>
      <c r="HD532" s="164"/>
      <c r="HE532" s="164"/>
      <c r="HF532" s="44">
        <f t="shared" si="1013"/>
        <v>0</v>
      </c>
      <c r="HG532" s="44">
        <f t="shared" si="921"/>
        <v>0</v>
      </c>
      <c r="HH532" s="262"/>
      <c r="HI532" s="14" t="str">
        <f t="shared" si="1014"/>
        <v>не выпущено</v>
      </c>
      <c r="HJ532" s="41" t="str">
        <f t="shared" si="1015"/>
        <v>-</v>
      </c>
      <c r="HK532" s="267" t="str">
        <f t="shared" si="1016"/>
        <v>-</v>
      </c>
      <c r="HL532" s="268" t="str">
        <f t="shared" si="1017"/>
        <v>-</v>
      </c>
      <c r="HM532" s="320">
        <v>1</v>
      </c>
      <c r="HN532"/>
      <c r="HO532" s="351" t="str">
        <f t="shared" si="747"/>
        <v>---/---</v>
      </c>
      <c r="HP532" s="351" t="str">
        <f t="shared" si="748"/>
        <v>---/---</v>
      </c>
      <c r="HQ532" s="351" t="str">
        <f t="shared" si="749"/>
        <v>---/---</v>
      </c>
      <c r="HR532" s="351" t="str">
        <f t="shared" si="750"/>
        <v>---/---</v>
      </c>
      <c r="HS532" s="351" t="b">
        <f t="shared" si="751"/>
        <v>0</v>
      </c>
      <c r="HT532" s="351" t="str">
        <f t="shared" si="752"/>
        <v>---/---</v>
      </c>
      <c r="HU532" s="351" t="str">
        <f t="shared" si="753"/>
        <v>---/---</v>
      </c>
      <c r="HV532" s="351" t="str">
        <f t="shared" si="754"/>
        <v>---/---</v>
      </c>
      <c r="HW532" s="351" t="str">
        <f t="shared" si="755"/>
        <v>---/---</v>
      </c>
      <c r="HX532" s="351" t="str">
        <f t="shared" si="756"/>
        <v>---/---</v>
      </c>
      <c r="HY532" s="364"/>
      <c r="HZ532" s="361" t="str">
        <f t="shared" si="757"/>
        <v>---/---</v>
      </c>
      <c r="IA532" s="361" t="str">
        <f t="shared" si="758"/>
        <v>---/---</v>
      </c>
      <c r="IB532" s="361" t="str">
        <f t="shared" si="759"/>
        <v>---/---</v>
      </c>
      <c r="IC532" s="361" t="str">
        <f t="shared" si="760"/>
        <v>---/---</v>
      </c>
      <c r="ID532" s="351" t="str">
        <f t="shared" si="761"/>
        <v>---/---</v>
      </c>
      <c r="IE532" s="351" t="s">
        <v>897</v>
      </c>
      <c r="IF532" s="356"/>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row>
    <row r="533" spans="1:287" s="1" customFormat="1" ht="28.5" customHeight="1">
      <c r="A533" s="15"/>
      <c r="B533" s="31" t="s">
        <v>164</v>
      </c>
      <c r="C533" s="31" t="s">
        <v>165</v>
      </c>
      <c r="D533" s="14"/>
      <c r="E533" s="14"/>
      <c r="F533" s="14"/>
      <c r="G533" s="14"/>
      <c r="H533" s="14" t="s">
        <v>723</v>
      </c>
      <c r="I533" s="14" t="s">
        <v>724</v>
      </c>
      <c r="J533" s="14"/>
      <c r="K533" s="14"/>
      <c r="L533" s="14"/>
      <c r="M533" s="14"/>
      <c r="N533" s="14"/>
      <c r="O533" s="14"/>
      <c r="P533" s="14"/>
      <c r="Q533" s="14"/>
      <c r="R533" s="14" t="s">
        <v>322</v>
      </c>
      <c r="S533" s="14" t="s">
        <v>396</v>
      </c>
      <c r="T533" s="14" t="s">
        <v>395</v>
      </c>
      <c r="U533" s="14" t="s">
        <v>166</v>
      </c>
      <c r="V533" s="14"/>
      <c r="W533" s="31"/>
      <c r="X533" s="31"/>
      <c r="Y533" s="31"/>
      <c r="Z533" s="31"/>
      <c r="AA533" s="31"/>
      <c r="AB533" s="31"/>
      <c r="AC533" s="31"/>
      <c r="AD533" s="14"/>
      <c r="AE533" s="31">
        <v>3</v>
      </c>
      <c r="AF533" s="31">
        <v>0</v>
      </c>
      <c r="AG533" s="31" t="s">
        <v>173</v>
      </c>
      <c r="AH533" s="31" t="s">
        <v>164</v>
      </c>
      <c r="AI533" s="31" t="s">
        <v>194</v>
      </c>
      <c r="AJ533" s="14"/>
      <c r="AK533" s="14"/>
      <c r="AL533" s="14" t="s">
        <v>167</v>
      </c>
      <c r="AM533" s="14"/>
      <c r="AN533" s="14" t="s">
        <v>328</v>
      </c>
      <c r="AO533" s="14" t="str">
        <f>CONCATENATE("0055-",B533,"-",C533,"-","4",".",AE533,".",AF533,".",AG533,".",AH533,"-",AL533,".",AN533,"-",AI533)</f>
        <v>0055-CPC-GA1-4.3.0.00.CPC-ATH.HT-0001</v>
      </c>
      <c r="AP533" s="14" t="str">
        <f>CONCATENATE("0055-",B533,"-",C533,"-","4",".",AE533,".",AF533,".",AG533,".",AH533,"-",AL533,"-",AN533,"-",AI533,"_",BD533,"_",U533)</f>
        <v>0055-CPC-GA1-4.3.0.00.CPC-ATH-HT-0001_-_ER</v>
      </c>
      <c r="AQ533" s="21" t="s">
        <v>326</v>
      </c>
      <c r="AR533" s="21" t="s">
        <v>327</v>
      </c>
      <c r="AS533" s="21"/>
      <c r="AT533" s="21"/>
      <c r="AU533" s="21"/>
      <c r="AV533" s="21"/>
      <c r="AW533" s="21" t="s">
        <v>326</v>
      </c>
      <c r="AX533" s="21" t="s">
        <v>327</v>
      </c>
      <c r="AY533" s="14"/>
      <c r="AZ533" s="14"/>
      <c r="BA533" s="14" t="s">
        <v>600</v>
      </c>
      <c r="BB533" s="14" t="str">
        <f>IF(FJ533&gt;0,"00",IF(DQ533&gt;0,"D1",IF(DH533&gt;0,"C1",IF(CY533&gt;0,"B1",IF(BM533&gt;0,"A1","-")))))</f>
        <v>-</v>
      </c>
      <c r="BC533" s="14" t="s">
        <v>239</v>
      </c>
      <c r="BD533" s="14" t="str">
        <f t="shared" ref="BD533" si="1093">BB533</f>
        <v>-</v>
      </c>
      <c r="BE533" s="14"/>
      <c r="BF533" s="14"/>
      <c r="BG533" s="20"/>
      <c r="BH533" s="14"/>
      <c r="BI533" s="14"/>
      <c r="BJ533" s="336">
        <v>44088</v>
      </c>
      <c r="BK533" s="336">
        <f t="shared" ref="BK533" ca="1" si="1094">IF(BM533&gt;0,BL533,IF(BJ533&lt;TODAY(),TODAY()+10,BJ533))</f>
        <v>44113</v>
      </c>
      <c r="BL533" s="41"/>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336">
        <f>WORKDAY(BJ533,5)</f>
        <v>44095</v>
      </c>
      <c r="CR533" s="336" t="str">
        <f t="shared" si="1063"/>
        <v>-</v>
      </c>
      <c r="CS533" s="336"/>
      <c r="CT533" s="325"/>
      <c r="CU533" s="143"/>
      <c r="CV533" s="41">
        <f t="shared" ref="CV533" si="1095">WORKDAY(CQ533,10)</f>
        <v>44109</v>
      </c>
      <c r="CW533" s="41" t="str">
        <f t="shared" si="1064"/>
        <v>-</v>
      </c>
      <c r="CX533" s="14"/>
      <c r="CY533" s="14"/>
      <c r="CZ533" s="41" t="str">
        <f t="shared" si="1065"/>
        <v>-</v>
      </c>
      <c r="DA533" s="41" t="str">
        <f t="shared" si="1066"/>
        <v>-</v>
      </c>
      <c r="DB533" s="14"/>
      <c r="DC533" s="14"/>
      <c r="DD533" s="143"/>
      <c r="DE533" s="41" t="str">
        <f t="shared" ref="DE533" si="1096">IF(DC533&gt;0,WORKDAY(CZ533,10),"-")</f>
        <v>-</v>
      </c>
      <c r="DF533" s="41" t="str">
        <f t="shared" si="1067"/>
        <v>-</v>
      </c>
      <c r="DG533" s="14"/>
      <c r="DH533" s="14"/>
      <c r="DI533" s="41" t="str">
        <f t="shared" si="1068"/>
        <v>-</v>
      </c>
      <c r="DJ533" s="41" t="str">
        <f t="shared" si="1069"/>
        <v>-</v>
      </c>
      <c r="DK533" s="14"/>
      <c r="DL533" s="14"/>
      <c r="DM533" s="143"/>
      <c r="DN533" s="41" t="str">
        <f t="shared" ref="DN533" si="1097">IF(DL533&gt;0,WORKDAY(DI533,10),"-")</f>
        <v>-</v>
      </c>
      <c r="DO533" s="41" t="str">
        <f t="shared" si="1070"/>
        <v>-</v>
      </c>
      <c r="DP533" s="14"/>
      <c r="DQ533" s="14"/>
      <c r="DR533" s="41" t="str">
        <f t="shared" si="1071"/>
        <v>-</v>
      </c>
      <c r="DS533" s="41" t="str">
        <f t="shared" si="1072"/>
        <v>-</v>
      </c>
      <c r="DT533" s="14"/>
      <c r="DU533" s="14"/>
      <c r="DV533" s="205"/>
      <c r="DW533" s="41" t="str">
        <f t="shared" ref="DW533" si="1098">IF(DU533&gt;0,WORKDAY(DR533,10),"-")</f>
        <v>-</v>
      </c>
      <c r="DX533" s="41" t="str">
        <f t="shared" si="1073"/>
        <v>-</v>
      </c>
      <c r="DY533" s="14"/>
      <c r="DZ533" s="14"/>
      <c r="EA533" s="41" t="str">
        <f t="shared" si="1074"/>
        <v>-</v>
      </c>
      <c r="EB533" s="41" t="str">
        <f t="shared" si="1075"/>
        <v>-</v>
      </c>
      <c r="EC533" s="14"/>
      <c r="ED533" s="14"/>
      <c r="EE533" s="205"/>
      <c r="EF533" s="41" t="str">
        <f t="shared" ref="EF533" si="1099">IF(ED533&gt;0,WORKDAY(EA533,10),"-")</f>
        <v>-</v>
      </c>
      <c r="EG533" s="41" t="str">
        <f t="shared" si="1076"/>
        <v>-</v>
      </c>
      <c r="EH533" s="14"/>
      <c r="EI533" s="14"/>
      <c r="EJ533" s="41" t="str">
        <f t="shared" si="1077"/>
        <v>-</v>
      </c>
      <c r="EK533" s="41" t="str">
        <f t="shared" si="1078"/>
        <v>-</v>
      </c>
      <c r="EL533" s="14"/>
      <c r="EM533" s="14"/>
      <c r="EN533" s="205"/>
      <c r="EO533" s="41" t="str">
        <f t="shared" ref="EO533" si="1100">IF(EM533&gt;0,WORKDAY(EJ533,10),"-")</f>
        <v>-</v>
      </c>
      <c r="EP533" s="41" t="str">
        <f t="shared" si="1079"/>
        <v>-</v>
      </c>
      <c r="EQ533" s="14"/>
      <c r="ER533" s="14"/>
      <c r="ES533" s="41" t="str">
        <f t="shared" si="1080"/>
        <v>-</v>
      </c>
      <c r="ET533" s="41" t="str">
        <f t="shared" si="1081"/>
        <v>-</v>
      </c>
      <c r="EU533" s="14"/>
      <c r="EV533" s="14"/>
      <c r="EW533" s="205"/>
      <c r="EX533" s="41" t="str">
        <f t="shared" ref="EX533" si="1101">IF(EV533&gt;0,WORKDAY(ES533,10),"-")</f>
        <v>-</v>
      </c>
      <c r="EY533" s="41" t="str">
        <f t="shared" si="1082"/>
        <v>-</v>
      </c>
      <c r="EZ533" s="14"/>
      <c r="FA533" s="14"/>
      <c r="FB533" s="41" t="str">
        <f t="shared" si="1083"/>
        <v>-</v>
      </c>
      <c r="FC533" s="41" t="str">
        <f t="shared" si="1084"/>
        <v>-</v>
      </c>
      <c r="FD533" s="14"/>
      <c r="FE533" s="14"/>
      <c r="FF533" s="295"/>
      <c r="FG533" s="41">
        <v>43656</v>
      </c>
      <c r="FH533" s="41">
        <f ca="1">IF(BK533&gt;0,IF(DH533&gt;0,WORKDAY(DG533,20),IF(CY533&gt;0,WORKDAY(CX533,30),IF(CT533&gt;0,WORKDAY(CS533,40),FG533))),"-")</f>
        <v>43656</v>
      </c>
      <c r="FI533" s="14"/>
      <c r="FJ533" s="14"/>
      <c r="FK533" s="41" t="str">
        <f t="shared" si="1085"/>
        <v>-</v>
      </c>
      <c r="FL533" s="41" t="str">
        <f t="shared" si="1086"/>
        <v>-</v>
      </c>
      <c r="FM533" s="14"/>
      <c r="FN533" s="14"/>
      <c r="FO533" s="143"/>
      <c r="FP533" s="41">
        <v>43656</v>
      </c>
      <c r="FQ533" s="41" t="str">
        <f>IF(BT533&gt;0,IF(DQ533&gt;0,WORKDAY(DP533,20),IF(DH533&gt;0,WORKDAY(DG533,30),IF(DC533&gt;0,WORKDAY(DB533,40),FP533))),"-")</f>
        <v>-</v>
      </c>
      <c r="FR533" s="14"/>
      <c r="FS533" s="14"/>
      <c r="FT533" s="41" t="str">
        <f t="shared" si="1087"/>
        <v>-</v>
      </c>
      <c r="FU533" s="41" t="str">
        <f t="shared" si="1088"/>
        <v>-</v>
      </c>
      <c r="FV533" s="14"/>
      <c r="FW533" s="14"/>
      <c r="FX533" s="205"/>
      <c r="FY533" s="41">
        <v>43656</v>
      </c>
      <c r="FZ533" s="41" t="str">
        <f>IF(CC533&gt;0,IF(DZ533&gt;0,WORKDAY(DY533,20),IF(DQ533&gt;0,WORKDAY(DP533,30),IF(DL533&gt;0,WORKDAY(DK533,40),FY533))),"-")</f>
        <v>-</v>
      </c>
      <c r="GA533" s="14"/>
      <c r="GB533" s="14"/>
      <c r="GC533" s="41" t="str">
        <f t="shared" si="1089"/>
        <v>-</v>
      </c>
      <c r="GD533" s="41" t="str">
        <f t="shared" si="1090"/>
        <v>-</v>
      </c>
      <c r="GE533" s="14"/>
      <c r="GF533" s="14"/>
      <c r="GG533" s="205"/>
      <c r="GH533" s="41"/>
      <c r="GI533" s="41"/>
      <c r="GJ533" s="14"/>
      <c r="GK533" s="14"/>
      <c r="GL533" s="41" t="str">
        <f t="shared" si="1091"/>
        <v>-</v>
      </c>
      <c r="GM533" s="41" t="str">
        <f t="shared" si="1092"/>
        <v>-</v>
      </c>
      <c r="GN533" s="14"/>
      <c r="GO533" s="14"/>
      <c r="GP533" s="228"/>
      <c r="GQ533" s="295"/>
      <c r="GR533" s="295"/>
      <c r="GS533" s="295"/>
      <c r="GT533" s="295"/>
      <c r="GU533" s="295"/>
      <c r="GV533" s="295"/>
      <c r="GW533" s="295"/>
      <c r="GX533" s="295"/>
      <c r="GY533" s="295"/>
      <c r="GZ533" s="147"/>
      <c r="HA533" s="143">
        <f t="shared" ca="1" si="918"/>
        <v>1</v>
      </c>
      <c r="HB533" s="44">
        <f t="shared" si="919"/>
        <v>0</v>
      </c>
      <c r="HC533" s="44">
        <f t="shared" ca="1" si="920"/>
        <v>2.5125628140703518E-3</v>
      </c>
      <c r="HD533" s="44"/>
      <c r="HE533" s="44"/>
      <c r="HF533" s="44">
        <f t="shared" si="1013"/>
        <v>0</v>
      </c>
      <c r="HG533" s="44">
        <f t="shared" ca="1" si="921"/>
        <v>7.575757575757576E-3</v>
      </c>
      <c r="HH533" s="261"/>
      <c r="HI533" s="14" t="str">
        <f t="shared" si="1014"/>
        <v>не выпущено</v>
      </c>
      <c r="HJ533" s="41" t="str">
        <f t="shared" si="1015"/>
        <v>-</v>
      </c>
      <c r="HK533" s="267" t="str">
        <f t="shared" si="1016"/>
        <v>-</v>
      </c>
      <c r="HL533" s="268" t="str">
        <f t="shared" si="1017"/>
        <v>-</v>
      </c>
      <c r="HM533" s="320">
        <v>1</v>
      </c>
      <c r="HN533"/>
      <c r="HO533" s="351" t="str">
        <f t="shared" ref="HO533:HO534" si="1102">IF(AO533="","---/---",(IF(AZ533="аннулирован / VOID","аннулирован / VOID",(IF(FA533&gt;0,(IF(FE533&gt;0,FF533,"ожидание H1")),(IF(ER533&gt;0,(IF(EV533&gt;0,EW533,"ожидание G1")),(IF(EI533&gt;0,(IF(EM533&gt;0,EN533,"ожидание F1")),(IF(DZ533&gt;0,(IF(ED533&gt;0,EE533,"ожидание E1")),(IF(DQ533&gt;0,(IF(DU533&gt;0,DV533,"ожидание D1")),(IF(DH533&gt;0,(IF(DL533&gt;0,DM533,"ожидание C1")),(IF(CY533&gt;0,(IF(DC533&gt;0,DD533,"ожидание B1")),(IF(BM533&gt;0,(IF(CT533&gt;0,CU533,"ожидание A1")),"не выгружено A1")))))))))))))))))))</f>
        <v>не выгружено A1</v>
      </c>
      <c r="HP533" s="351" t="str">
        <f t="shared" ref="HP533:HP534" si="1103">IF(AO533="","---/---",(IF(AZ533="аннулирован / VOID","аннулирован / VOID",(IF(GT533&gt;0,(IF(GX533&gt;0,GY533,"ожидание 04")),(IF(GK533&gt;0,(IF(GO533&gt;0,GP533,"ожидание 03")),(IF(GB533&gt;0,(IF(GF533&gt;0,GG533,"ожидание 02")),(IF(FS533&gt;0,(IF(FW533&gt;0,FX533,"ожидание 01")),(IF(FJ533&gt;0,(IF(FN533&gt;0,FO533,"ожидание 00")),"не выгружено 00")))))))))))))</f>
        <v>не выгружено 00</v>
      </c>
      <c r="HQ533" s="351" t="str">
        <f t="shared" ref="HQ533:HQ534" si="1104">IF(AO533="","---/---",(IF(AZ533="аннулирован / VOID","аннулирован / VOID",(IF(GT533&gt;0,("выгружено 04"),(IF(GK533&gt;0,("выгружено 03"),(IF(GB533&gt;0,("выгружено 02"),(IF(FS533&gt;0,("выгружено 01"),(IF(FJ533&gt;0,("выгружено 00"),((IF(FA533&gt;0,("выгружено H1"),(IF(ER533&gt;0,("выгружено G1"),(IF(EI533&gt;0,("выгружено F1"),(IF(DZ533&gt;0,("выгружено E1"),(IF(DQ533&gt;0,("выгружено D1"),(IF(DH533&gt;0,("выгружено C1"),(IF(CY533&gt;0,("выгружено B1"),(IF(BM533&gt;0,("выгружено A1"),"не выгружено A1"))))))))))))))))))))))))))))))</f>
        <v>не выгружено A1</v>
      </c>
      <c r="HR533" s="351" t="str">
        <f t="shared" ref="HR533:HR534" si="1105">IF(AO533="","---/---",(IF(AZ533="аннулирован / VOID","аннулирован / VOID",(IF(GT533&gt;0,(IF(GX533&gt;0,GY533,"ожидание 04")),(IF(GK533&gt;0,(IF(GO533&gt;0,GP533,"ожидание 03")),(IF(GB533&gt;0,(IF(GF533&gt;0,GG533,"ожидание 02")),(IF(FS533&gt;0,(IF(FW533&gt;0,FX533,"ожидание 01")),(IF(FJ533&gt;0,(IF(FN533&gt;0,FO533,"ожидание 00")),((IF(FA533&gt;0,(IF(FE533&gt;0,FF533,"ожидание H1")),(IF(ER533&gt;0,(IF(EV533&gt;0,EW533,"ожидание G1")),(IF(EI533&gt;0,(IF(EM533&gt;0,EN533,"ожидание F1")),(IF(DZ533&gt;0,(IF(ED533&gt;0,EE533,"ожидание E1")),(IF(DQ533&gt;0,(IF(DU533&gt;0,DV533,"ожидание D1")),(IF(DH533&gt;0,(IF(DL533&gt;0,DM533,"ожидание C1")),(IF(CY533&gt;0,(IF(DC533&gt;0,DD533,"ожидание B1")),(IF(BM533&gt;0,(IF(CT533&gt;0,CU533,"ожидание A1")),"не выгружено A1"))))))))))))))))))))))))))))))</f>
        <v>не выгружено A1</v>
      </c>
      <c r="HS533" s="351" t="b">
        <f t="shared" ref="HS533:HS534" si="1106">IF((AND((OR((HQ533="выгружено 04"),(HQ533="выгружено 03"),(HQ533="выгружено 02"),(HQ533="выгружено 01"),(HQ533="выгружено 00"))),(OR(HR533=1,HR533=5)))),"Согласовано",IF((AND((OR((HQ533="выгружено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A1"))),(OR(HR533=2,HR533=3)))),"Устранить замечания"))</f>
        <v>0</v>
      </c>
      <c r="HT533" s="351" t="str">
        <f t="shared" ref="HT533:HT534" si="1107">IF(AO533="","---/---",(IF(AZ533="аннулирован / VOID","аннулирован / VOID",(IF((AND((OR((HQ533="выгружено 04"),(HQ533="выгружено 03"),(HQ533="выгружено 02"),(HQ533="выгружено 01"),(HQ533="выгружено 00"))),(OR(HR533=1,HR533=5)))),"Согласовано",IF((AND((OR((HQ533="выгружено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A1"))),(OR(HR533=2,HR533=3)))),"Устранить замечания",IF((OR((HR533="ожидание 04"),(HR533="ожидание 03"),(HR533="ожидание 02"),(HR533="ожидание 01"),(HR533="ожидание 00"),(HR533="ожидание H1"),(HR533="ожидание G1"),(HR533="ожидание F1"),(HR533="ожидание E1"),(HR533="ожидание D1"),(HR533="ожидание C1"),(HR533="ожидание B1"),(HR533="ожидание A1"))),"ожидание замечаний",IF((AND((OR((HQ533="выгружено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A1"))),(OR(HR533=1,HR533=5)))),"Выпустить в 00",(IF(HQ533="не выгружено A1","не выгружено A1"))))))))))</f>
        <v>не выгружено A1</v>
      </c>
      <c r="HU533" s="351" t="str">
        <f t="shared" ref="HU533:HU534" si="1108">IF(AO533="","---/---",(IF(AZ533="аннулирован / VOID","аннулирован / VOID",(IF(GX533&gt;0,GX533,(IF(GO533&gt;0,GO533,(IF(GF533&gt;0,GF533,(IF(FW533&gt;0,FW533,(IF(FN533&gt;0,FN533,(IF(FE533&gt;0,FE533,((IF(EV533&gt;0,EV533,(IF(EM533&gt;0,EM533,(IF(ED533&gt;0,ED533,(IF(DU533&gt;0,DU533,(IF(DL533&gt;0,DL533,(IF(DC533&gt;0,DC533,(IF(CT533&gt;0,CT533,(IF(BM533&gt;0,BM533,"не выгружено A1"))))))))))))))))))))))))))))))))</f>
        <v>не выгружено A1</v>
      </c>
      <c r="HV533" s="351" t="str">
        <f t="shared" ref="HV533:HV534" si="1109">IF(AO533="","---/---",(IF(AZ533="аннулирован / VOID","аннулирован / VOID",(IF(GT533&gt;0,GS533,(IF(GK533&gt;0,GJ533,(IF(GB533&gt;0,GA533,(IF(FS533&gt;0,FR533,(IF(FJ533&gt;0,FI533,(IF(FA533&gt;0,EZ533,((IF(ER533&gt;0,EQ533,(IF(EI533&gt;0,EH533,(IF(DZ533&gt;0,DY533,(IF(DQ533&gt;0,DP533,(IF(DH533&gt;0,DG533,(IF(CY533&gt;0,CX533,(IF(BM533&gt;0,BL533,"не выгружено A1"))))))))))))))))))))))))))))))</f>
        <v>не выгружено A1</v>
      </c>
      <c r="HW533" s="351" t="str">
        <f t="shared" ref="HW533:HW534" si="1110">IF(AO533="","---/---",(IF(AZ533="аннулирован / VOID","аннулирован / VOID",(IF(GS533&gt;0,(IF(GX533&gt;0,GX533,"ожидание 04")),(IF(GK533&gt;0,(IF(GO533&gt;0,GO533,"ожидание 03")),(IF(GB533&gt;0,(IF(GF533&gt;0,GF533,"ожидание 02")),(IF(FS533&gt;0,(IF(FW533&gt;0,FW533,"ожидание 01")),(IF(FJ533&gt;0,(IF(FN533&gt;0,FN533,"ожидание 00")),((IF(FA533&gt;0,(IF(FE533&gt;0,FE533,"ожидание H1")),(IF(ER533&gt;0,(IF(EV533&gt;0,EV533,"ожидание G1")),(IF(EI533&gt;0,(IF(EM533&gt;0,EM533,"ожидание F1")),(IF(DZ533&gt;0,(IF(ED533&gt;0,ED533,"ожидание E1")),(IF(DQ533&gt;0,(IF(DU533&gt;0,DU533,"ожидание D1")),(IF(DH533&gt;0,(IF(DL533&gt;0,DL533,"ожидание C1")),(IF(CY533&gt;0,(IF(DC533&gt;0,DC533,"ожидание B1")),(IF(BM533&gt;0,(IF(CT533&gt;0,CT533,"ожидание A1")),"не выгружено A1"))))))))))))))))))))))))))))))</f>
        <v>не выгружено A1</v>
      </c>
      <c r="HX533" s="351" t="str">
        <f t="shared" ref="HX533:HX534" si="1111">IF(AO533="","---/---",(IF(AZ533="аннулирован / VOID","аннулирован / VOID",(IF(GT533&gt;0,(IF(GX533&gt;0,GW533,"ожидание 04")),(IF(GK533&gt;0,(IF(GO533&gt;0,GN533,"ожидание 03")),(IF(GB533&gt;0,(IF(GF533&gt;0,GE533,"ожидание 02")),(IF(FS533&gt;0,(IF(FW533&gt;0,FV533,"ожидание 01")),(IF(FJ533&gt;0,(IF(FN533&gt;0,FM533,"ожидание 00")),((IF(FA533&gt;0,(IF(FE533&gt;0,FD533,"ожидание H1")),(IF(ER533&gt;0,(IF(EV533&gt;0,EU533,"ожидание G1")),(IF(EI533&gt;0,(IF(EM533&gt;0,EL533,"ожидание F1")),(IF(DZ533&gt;0,(IF(ED533&gt;0,EC533,"ожидание E1")),(IF(DQ533&gt;0,(IF(DU533&gt;0,DT533,"ожидание D1")),(IF(DH533&gt;0,(IF(DL533&gt;0,DK533,"ожидание C1")),(IF(CY533&gt;0,(IF(DC533&gt;0,DB533,"ожидание B1")),(IF(BM533&gt;0,(IF(CT533&gt;0,CS533,"ожидание A1")),"не выгружено A1"))))))))))))))))))))))))))))))</f>
        <v>не выгружено A1</v>
      </c>
      <c r="HY533" s="364"/>
      <c r="HZ533" s="361" t="str">
        <f t="shared" ref="HZ533:HZ534" si="1112">IF(AO533="","---/---",(IF(AZ533="аннулирован / VOID","аннулирован / VOID",(IF(GS533&gt;0,("выгружено"),(IF(GK533&gt;0,("выгружено"),(IF(GB533&gt;0,("выгружено"),(IF(FS533&gt;0,("выгружено"),(IF(FJ533&gt;0,("выгружено"),((IF(FA533&gt;0,("выгружено"),(IF(ER533&gt;0,("выгружено"),(IF(EI533&gt;0,("выгружено"),(IF(DZ533&gt;0,("выгружено"),(IF(DQ533&gt;0,("выгружено"),(IF(DH533&gt;0,("выгружено"),(IF(CY533&gt;0,("выгружено"),(IF(BM533&gt;0,("выгружено"),"не выгружено"))))))))))))))))))))))))))))))</f>
        <v>не выгружено</v>
      </c>
      <c r="IA533" s="361" t="str">
        <f t="shared" ref="IA533:IA534" si="1113">IF(AO533="","---/---",(IF(AZ533="аннулирован / VOID","аннулирован / VOID",(IF(GS533&gt;0,("04"),(IF(GK533&gt;0,("03"),(IF(GB533&gt;0,("02"),(IF(FS533&gt;0,("01"),(IF(FJ533&gt;0,("00"),((IF(FA533&gt;0,("H1"),(IF(ER533&gt;0,("G1"),(IF(EI533&gt;0,("F1"),(IF(DZ533&gt;0,("E1"),(IF(DQ533&gt;0,("D1"),(IF(DH533&gt;0,("C1"),(IF(CY533&gt;0,("B1"),(IF(BM533&gt;0,("A1"),"A1"))))))))))))))))))))))))))))))</f>
        <v>A1</v>
      </c>
      <c r="IB533" s="361" t="str">
        <f t="shared" ref="IB533:IB534" si="1114">IF(AO533="","---/---",(IF(AZ533="аннулирован / VOID","аннулирован / VOID",(IF(GT533&gt;0,(IF(GX533&gt;0,GY533,"ожидание замечаний к ревизии")),(IF(GK533&gt;0,(IF(GO533&gt;0,GP533,"ожидание замечаний к ревизии")),(IF(GB533&gt;0,(IF(GF533&gt;0,GG533,"ожидание замечаний к ревизии")),(IF(FS533&gt;0,(IF(FW533&gt;0,FX533,"ожидание замечаний к ревизии")),(IF(FJ533&gt;0,(IF(FN533&gt;0,FO533,"ожидание замечаний к ревизии")),((IF(FA533&gt;0,(IF(FE533&gt;0,FF533,"ожидание замечаний к ревизии")),(IF(ER533&gt;0,(IF(EV533&gt;0,EW533,"ожидание замечаний к ревизии")),(IF(EI533&gt;0,(IF(EM533&gt;0,EN533,"ожидание замечаний к ревизии")),(IF(DZ533&gt;0,(IF(ED533&gt;0,EE533,"ожидание замечаний к ревизии")),(IF(DQ533&gt;0,(IF(DU533&gt;0,DV533,"ожидание замечаний к ревизии")),(IF(DH533&gt;0,(IF(DL533&gt;0,DM533,"ожидание замечаний к ревизии")),(IF(CY533&gt;0,(IF(DC533&gt;0,DD533,"ожидание замечаний к ревизии")),(IF(BM533&gt;0,(IF(CT533&gt;0,CU533,"ожидание замечаний к ревизии")),"не выгружено"))))))))))))))))))))))))))))))</f>
        <v>не выгружено</v>
      </c>
      <c r="IC533" s="361" t="str">
        <f t="shared" ref="IC533:IC534" si="1115">IF(AO533="","---/---",(IF(AZ533="аннулирован / VOID","аннулирован / VOID",(IF(GT533&gt;0,(IF(GX533&gt;0,GY533,"04")),(IF(GK533&gt;0,(IF(GO533&gt;0,GP533,"03")),(IF(GB533&gt;0,(IF(GF533&gt;0,GG533,"02")),(IF(FS533&gt;0,(IF(FW533&gt;0,FX533,"01")),(IF(FJ533&gt;0,(IF(FN533&gt;0,FO533,"00")),((IF(FA533&gt;0,(IF(FE533&gt;0,FF533,"H1")),(IF(ER533&gt;0,(IF(EV533&gt;0,EW533,"G1")),(IF(EI533&gt;0,(IF(EM533&gt;0,EN533,"F1")),(IF(DZ533&gt;0,(IF(ED533&gt;0,EE533,"E1")),(IF(DQ533&gt;0,(IF(DU533&gt;0,DV533,"D1")),(IF(DH533&gt;0,(IF(DL533&gt;0,DM533,"C1")),(IF(CY533&gt;0,(IF(DC533&gt;0,DD533,"B1")),(IF(BM533&gt;0,(IF(CT533&gt;0,CU533,"A1")),"A1"))))))))))))))))))))))))))))))</f>
        <v>A1</v>
      </c>
      <c r="ID533" s="351" t="str">
        <f t="shared" ref="ID533:ID534" si="1116">IF(AO533="","---/---",(IF(AZ533="аннулирован / VOID","аннулирован / VOID",(IF(BM533&gt;0,"1","выгрузить A1")))))</f>
        <v>выгрузить A1</v>
      </c>
      <c r="IE533" s="351" t="s">
        <v>896</v>
      </c>
      <c r="IF533" s="356">
        <v>1</v>
      </c>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row>
    <row r="534" spans="1:287" s="27" customFormat="1" ht="15" customHeight="1">
      <c r="A534" s="15"/>
      <c r="B534" s="56"/>
      <c r="C534" s="56"/>
      <c r="D534" s="57"/>
      <c r="E534" s="57"/>
      <c r="F534" s="57"/>
      <c r="G534" s="57"/>
      <c r="H534" s="57"/>
      <c r="I534" s="57"/>
      <c r="J534" s="57"/>
      <c r="K534" s="57"/>
      <c r="L534" s="57"/>
      <c r="M534" s="57"/>
      <c r="N534" s="57"/>
      <c r="O534" s="57"/>
      <c r="P534" s="57"/>
      <c r="Q534" s="57"/>
      <c r="R534" s="57"/>
      <c r="S534" s="57"/>
      <c r="T534" s="57"/>
      <c r="U534" s="57"/>
      <c r="V534" s="57"/>
      <c r="W534" s="56"/>
      <c r="X534" s="56"/>
      <c r="Y534" s="56"/>
      <c r="Z534" s="56"/>
      <c r="AA534" s="56"/>
      <c r="AB534" s="56"/>
      <c r="AC534" s="56"/>
      <c r="AD534" s="57"/>
      <c r="AE534" s="56"/>
      <c r="AF534" s="56"/>
      <c r="AG534" s="56"/>
      <c r="AH534" s="56"/>
      <c r="AI534" s="56"/>
      <c r="AJ534" s="57"/>
      <c r="AK534" s="57"/>
      <c r="AL534" s="57"/>
      <c r="AM534" s="57"/>
      <c r="AN534" s="57"/>
      <c r="AO534" s="57"/>
      <c r="AP534" s="57"/>
      <c r="AQ534" s="58"/>
      <c r="AR534" s="58"/>
      <c r="AS534" s="58"/>
      <c r="AT534" s="58"/>
      <c r="AU534" s="58"/>
      <c r="AV534" s="58"/>
      <c r="AW534" s="58"/>
      <c r="AX534" s="58"/>
      <c r="AY534" s="57"/>
      <c r="AZ534" s="57"/>
      <c r="BA534" s="57"/>
      <c r="BB534" s="57"/>
      <c r="BC534" s="57"/>
      <c r="BD534" s="57"/>
      <c r="BE534" s="57"/>
      <c r="BF534" s="57"/>
      <c r="BG534" s="59"/>
      <c r="BH534" s="57"/>
      <c r="BI534" s="57"/>
      <c r="BJ534" s="57"/>
      <c r="BK534" s="57"/>
      <c r="BL534" s="57"/>
      <c r="BM534" s="57"/>
      <c r="BN534" s="57"/>
      <c r="BO534" s="57"/>
      <c r="BP534" s="57"/>
      <c r="BQ534" s="57"/>
      <c r="BR534" s="57"/>
      <c r="BS534" s="57"/>
      <c r="BT534" s="57"/>
      <c r="BU534" s="57"/>
      <c r="BV534" s="57"/>
      <c r="BW534" s="57"/>
      <c r="BX534" s="57"/>
      <c r="BY534" s="57"/>
      <c r="BZ534" s="57"/>
      <c r="CA534" s="57"/>
      <c r="CB534" s="57"/>
      <c r="CC534" s="57"/>
      <c r="CD534" s="57"/>
      <c r="CE534" s="57"/>
      <c r="CF534" s="57"/>
      <c r="CG534" s="57"/>
      <c r="CH534" s="57"/>
      <c r="CI534" s="57"/>
      <c r="CJ534" s="57"/>
      <c r="CK534" s="57"/>
      <c r="CL534" s="57"/>
      <c r="CM534" s="57"/>
      <c r="CN534" s="57"/>
      <c r="CO534" s="57"/>
      <c r="CP534" s="57"/>
      <c r="CQ534" s="57"/>
      <c r="CR534" s="57"/>
      <c r="CS534" s="57"/>
      <c r="CT534" s="57"/>
      <c r="CU534" s="221"/>
      <c r="CV534" s="57"/>
      <c r="CW534" s="57"/>
      <c r="CX534" s="57"/>
      <c r="CY534" s="57"/>
      <c r="CZ534" s="57"/>
      <c r="DA534" s="57"/>
      <c r="DB534" s="57"/>
      <c r="DC534" s="57"/>
      <c r="DD534" s="230"/>
      <c r="DE534" s="57"/>
      <c r="DF534" s="57"/>
      <c r="DG534" s="57"/>
      <c r="DH534" s="57"/>
      <c r="DI534" s="57"/>
      <c r="DJ534" s="57"/>
      <c r="DK534" s="57"/>
      <c r="DL534" s="57"/>
      <c r="DM534" s="57"/>
      <c r="DN534" s="57"/>
      <c r="DO534" s="57"/>
      <c r="DP534" s="57"/>
      <c r="DQ534" s="57"/>
      <c r="DR534" s="57"/>
      <c r="DS534" s="57"/>
      <c r="DT534" s="57"/>
      <c r="DU534" s="57"/>
      <c r="DV534" s="230"/>
      <c r="DW534" s="57"/>
      <c r="DX534" s="57"/>
      <c r="DY534" s="57"/>
      <c r="DZ534" s="57"/>
      <c r="EA534" s="57"/>
      <c r="EB534" s="57"/>
      <c r="EC534" s="57"/>
      <c r="ED534" s="57"/>
      <c r="EE534" s="230"/>
      <c r="EF534" s="57"/>
      <c r="EG534" s="57"/>
      <c r="EH534" s="57"/>
      <c r="EI534" s="57"/>
      <c r="EJ534" s="57"/>
      <c r="EK534" s="57"/>
      <c r="EL534" s="57"/>
      <c r="EM534" s="57"/>
      <c r="EN534" s="230"/>
      <c r="EO534" s="57"/>
      <c r="EP534" s="57"/>
      <c r="EQ534" s="57"/>
      <c r="ER534" s="57"/>
      <c r="ES534" s="57"/>
      <c r="ET534" s="57"/>
      <c r="EU534" s="57"/>
      <c r="EV534" s="57"/>
      <c r="EW534" s="230"/>
      <c r="EX534" s="57"/>
      <c r="EY534" s="57"/>
      <c r="EZ534" s="57"/>
      <c r="FA534" s="57"/>
      <c r="FB534" s="57"/>
      <c r="FC534" s="57"/>
      <c r="FD534" s="57"/>
      <c r="FE534" s="57"/>
      <c r="FF534" s="230"/>
      <c r="FG534" s="57"/>
      <c r="FH534" s="57"/>
      <c r="FI534" s="57"/>
      <c r="FJ534" s="57"/>
      <c r="FK534" s="57"/>
      <c r="FL534" s="57"/>
      <c r="FM534" s="57"/>
      <c r="FN534" s="57"/>
      <c r="FO534" s="230"/>
      <c r="FP534" s="57"/>
      <c r="FQ534" s="57"/>
      <c r="FR534" s="57"/>
      <c r="FS534" s="57"/>
      <c r="FT534" s="57"/>
      <c r="FU534" s="57"/>
      <c r="FV534" s="57"/>
      <c r="FW534" s="57"/>
      <c r="FX534" s="230"/>
      <c r="FY534" s="57"/>
      <c r="FZ534" s="57"/>
      <c r="GA534" s="57"/>
      <c r="GB534" s="57"/>
      <c r="GC534" s="57"/>
      <c r="GD534" s="57"/>
      <c r="GE534" s="57"/>
      <c r="GF534" s="57"/>
      <c r="GG534" s="230"/>
      <c r="GH534" s="57"/>
      <c r="GI534" s="57"/>
      <c r="GJ534" s="57"/>
      <c r="GK534" s="57"/>
      <c r="GL534" s="57"/>
      <c r="GM534" s="57"/>
      <c r="GN534" s="57"/>
      <c r="GO534" s="57"/>
      <c r="GP534" s="230"/>
      <c r="GQ534" s="230"/>
      <c r="GR534" s="230"/>
      <c r="GS534" s="230"/>
      <c r="GT534" s="230"/>
      <c r="GU534" s="230"/>
      <c r="GV534" s="230"/>
      <c r="GW534" s="230"/>
      <c r="GX534" s="230"/>
      <c r="GY534" s="230"/>
      <c r="GZ534" s="230"/>
      <c r="HA534" s="144"/>
      <c r="HB534" s="60"/>
      <c r="HC534" s="60"/>
      <c r="HD534" s="60"/>
      <c r="HE534" s="60"/>
      <c r="HF534" s="60"/>
      <c r="HG534" s="60"/>
      <c r="HH534" s="57"/>
      <c r="HI534" s="26"/>
      <c r="HJ534" s="26"/>
      <c r="HK534" s="269"/>
      <c r="HL534" s="268" t="str">
        <f t="shared" si="1017"/>
        <v>-</v>
      </c>
      <c r="HM534" s="320">
        <v>1</v>
      </c>
      <c r="HN534"/>
      <c r="HO534" s="351" t="str">
        <f t="shared" si="1102"/>
        <v>---/---</v>
      </c>
      <c r="HP534" s="351" t="str">
        <f t="shared" si="1103"/>
        <v>---/---</v>
      </c>
      <c r="HQ534" s="351" t="str">
        <f t="shared" si="1104"/>
        <v>---/---</v>
      </c>
      <c r="HR534" s="351" t="str">
        <f t="shared" si="1105"/>
        <v>---/---</v>
      </c>
      <c r="HS534" s="351" t="b">
        <f t="shared" si="1106"/>
        <v>0</v>
      </c>
      <c r="HT534" s="351" t="str">
        <f t="shared" si="1107"/>
        <v>---/---</v>
      </c>
      <c r="HU534" s="351" t="str">
        <f t="shared" si="1108"/>
        <v>---/---</v>
      </c>
      <c r="HV534" s="351" t="str">
        <f t="shared" si="1109"/>
        <v>---/---</v>
      </c>
      <c r="HW534" s="351" t="str">
        <f t="shared" si="1110"/>
        <v>---/---</v>
      </c>
      <c r="HX534" s="351" t="str">
        <f t="shared" si="1111"/>
        <v>---/---</v>
      </c>
      <c r="HY534" s="364"/>
      <c r="HZ534" s="361" t="str">
        <f t="shared" si="1112"/>
        <v>---/---</v>
      </c>
      <c r="IA534" s="361" t="str">
        <f t="shared" si="1113"/>
        <v>---/---</v>
      </c>
      <c r="IB534" s="361" t="str">
        <f t="shared" si="1114"/>
        <v>---/---</v>
      </c>
      <c r="IC534" s="361" t="str">
        <f t="shared" si="1115"/>
        <v>---/---</v>
      </c>
      <c r="ID534" s="351" t="str">
        <f t="shared" si="1116"/>
        <v>---/---</v>
      </c>
      <c r="IE534" s="351" t="s">
        <v>897</v>
      </c>
      <c r="IF534" s="356"/>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row>
    <row r="535" spans="1:287" s="1" customFormat="1" ht="18" customHeight="1">
      <c r="B535" s="35"/>
      <c r="C535" s="35"/>
      <c r="D535" s="18"/>
      <c r="E535" s="18"/>
      <c r="F535" s="18"/>
      <c r="G535" s="18"/>
      <c r="H535" s="18"/>
      <c r="I535" s="18"/>
      <c r="J535" s="18"/>
      <c r="K535" s="18"/>
      <c r="L535" s="18"/>
      <c r="M535" s="18"/>
      <c r="N535" s="18"/>
      <c r="O535" s="18"/>
      <c r="P535" s="18"/>
      <c r="Q535" s="18"/>
      <c r="R535" s="18"/>
      <c r="S535" s="18"/>
      <c r="T535" s="18"/>
      <c r="U535" s="18"/>
      <c r="V535" s="18"/>
      <c r="W535" s="35"/>
      <c r="X535" s="35"/>
      <c r="Y535" s="35"/>
      <c r="Z535" s="35"/>
      <c r="AA535" s="35"/>
      <c r="AB535" s="35"/>
      <c r="AC535" s="35"/>
      <c r="AD535" s="18"/>
      <c r="AE535" s="35"/>
      <c r="AF535" s="35"/>
      <c r="AG535" s="35"/>
      <c r="AH535" s="35"/>
      <c r="AI535" s="35"/>
      <c r="AJ535" s="18"/>
      <c r="AK535" s="18"/>
      <c r="AL535" s="18"/>
      <c r="AM535" s="18"/>
      <c r="AN535" s="18"/>
      <c r="AO535" s="39" t="s">
        <v>161</v>
      </c>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222"/>
      <c r="CV535" s="18"/>
      <c r="CW535" s="18"/>
      <c r="CX535" s="18"/>
      <c r="CY535" s="18"/>
      <c r="DD535" s="223"/>
      <c r="DE535" s="18"/>
      <c r="DF535" s="18"/>
      <c r="DG535" s="18"/>
      <c r="DH535" s="18"/>
      <c r="DM535" s="199"/>
      <c r="DN535" s="18"/>
      <c r="DO535" s="18"/>
      <c r="DP535" s="18"/>
      <c r="DQ535" s="18"/>
      <c r="DV535" s="199"/>
      <c r="DW535" s="18"/>
      <c r="DX535" s="18"/>
      <c r="DY535" s="18"/>
      <c r="DZ535" s="18"/>
      <c r="EE535" s="207"/>
      <c r="EF535" s="18"/>
      <c r="EG535" s="18"/>
      <c r="EH535" s="18"/>
      <c r="EI535" s="18"/>
      <c r="EN535" s="207"/>
      <c r="EO535" s="18"/>
      <c r="EP535" s="18"/>
      <c r="EQ535" s="18"/>
      <c r="ER535" s="18"/>
      <c r="EW535" s="207"/>
      <c r="EX535" s="18"/>
      <c r="EY535" s="18"/>
      <c r="EZ535" s="18"/>
      <c r="FA535" s="18"/>
      <c r="FF535" s="223"/>
      <c r="FG535" s="18"/>
      <c r="FH535" s="18"/>
      <c r="FI535" s="18"/>
      <c r="FJ535" s="18"/>
      <c r="FO535" s="207"/>
      <c r="FP535" s="18"/>
      <c r="FQ535" s="18"/>
      <c r="FR535" s="18"/>
      <c r="FS535" s="18"/>
      <c r="FX535" s="207"/>
      <c r="FY535" s="18"/>
      <c r="FZ535" s="18"/>
      <c r="GA535" s="18"/>
      <c r="GB535" s="18"/>
      <c r="GG535" s="207"/>
      <c r="GH535" s="18"/>
      <c r="GI535" s="18"/>
      <c r="GJ535" s="18"/>
      <c r="GK535" s="18"/>
      <c r="GP535" s="223"/>
      <c r="GQ535" s="223"/>
      <c r="GR535" s="223"/>
      <c r="GS535" s="223"/>
      <c r="GT535" s="223"/>
      <c r="GU535" s="223"/>
      <c r="GV535" s="223"/>
      <c r="GW535" s="223"/>
      <c r="GX535" s="223"/>
      <c r="GY535" s="223"/>
      <c r="GZ535" s="176"/>
      <c r="HA535" s="143">
        <f ca="1">SUMIF(BK19:BK533,"&gt;43101",HA19:HA533)</f>
        <v>398</v>
      </c>
      <c r="HB535" s="64"/>
      <c r="HC535" s="64" t="s">
        <v>383</v>
      </c>
      <c r="HD535" s="64"/>
      <c r="HE535" s="64"/>
      <c r="HF535" s="64"/>
      <c r="HG535" s="64"/>
      <c r="HJ535" s="18"/>
      <c r="HL535"/>
      <c r="HM535" s="148"/>
      <c r="HN535"/>
      <c r="HO535" s="351"/>
      <c r="HP535" s="351"/>
      <c r="HQ535" s="351"/>
      <c r="HR535" s="351"/>
      <c r="HS535" s="351"/>
      <c r="HT535" s="351"/>
      <c r="HU535" s="351"/>
      <c r="HV535" s="351"/>
      <c r="HW535" s="351"/>
      <c r="HX535" s="351"/>
      <c r="HY535" s="351"/>
      <c r="HZ535" s="361"/>
      <c r="IA535" s="361"/>
      <c r="IB535" s="361"/>
      <c r="IC535" s="361"/>
      <c r="ID535" s="351"/>
      <c r="IE535" s="351"/>
      <c r="IF535" s="356"/>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row>
    <row r="536" spans="1:287" s="1" customFormat="1" ht="18" customHeight="1">
      <c r="B536" s="35"/>
      <c r="C536" s="35"/>
      <c r="D536" s="18"/>
      <c r="E536" s="18"/>
      <c r="F536" s="18"/>
      <c r="G536" s="18"/>
      <c r="H536" s="18"/>
      <c r="I536" s="18"/>
      <c r="J536" s="18"/>
      <c r="K536" s="18"/>
      <c r="L536" s="18"/>
      <c r="M536" s="18"/>
      <c r="N536" s="18"/>
      <c r="O536" s="18"/>
      <c r="P536" s="18"/>
      <c r="Q536" s="18"/>
      <c r="R536" s="18"/>
      <c r="S536" s="18"/>
      <c r="T536" s="18"/>
      <c r="U536" s="18"/>
      <c r="V536" s="18"/>
      <c r="W536" s="35"/>
      <c r="X536" s="35"/>
      <c r="Y536" s="35"/>
      <c r="Z536" s="35"/>
      <c r="AA536" s="35"/>
      <c r="AB536" s="35"/>
      <c r="AC536" s="35"/>
      <c r="AD536" s="18"/>
      <c r="AE536" s="35"/>
      <c r="AF536" s="35"/>
      <c r="AG536" s="35"/>
      <c r="AH536" s="35"/>
      <c r="AI536" s="35"/>
      <c r="AJ536" s="18"/>
      <c r="AK536" s="18"/>
      <c r="AL536" s="18"/>
      <c r="AM536" s="18"/>
      <c r="AN536" s="18"/>
      <c r="AO536" s="39" t="s">
        <v>159</v>
      </c>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222"/>
      <c r="CV536" s="18"/>
      <c r="CW536" s="18"/>
      <c r="CX536" s="18"/>
      <c r="CY536" s="18"/>
      <c r="DD536" s="223"/>
      <c r="DE536" s="18"/>
      <c r="DF536" s="18"/>
      <c r="DG536" s="18"/>
      <c r="DH536" s="18"/>
      <c r="DM536" s="199"/>
      <c r="DN536" s="18"/>
      <c r="DO536" s="18"/>
      <c r="DP536" s="18"/>
      <c r="DQ536" s="18"/>
      <c r="DV536" s="199"/>
      <c r="DW536" s="18"/>
      <c r="DX536" s="18"/>
      <c r="DY536" s="18"/>
      <c r="DZ536" s="18"/>
      <c r="EE536" s="207"/>
      <c r="EF536" s="18"/>
      <c r="EG536" s="18"/>
      <c r="EH536" s="18"/>
      <c r="EI536" s="18"/>
      <c r="EN536" s="207"/>
      <c r="EO536" s="18"/>
      <c r="EP536" s="18"/>
      <c r="EQ536" s="18"/>
      <c r="ER536" s="18"/>
      <c r="EW536" s="207"/>
      <c r="EX536" s="18"/>
      <c r="EY536" s="18"/>
      <c r="EZ536" s="18"/>
      <c r="FA536" s="18"/>
      <c r="FF536" s="223"/>
      <c r="FG536" s="18"/>
      <c r="FH536" s="18"/>
      <c r="FI536" s="18"/>
      <c r="FJ536" s="18"/>
      <c r="FO536" s="207"/>
      <c r="FP536" s="18"/>
      <c r="FQ536" s="18"/>
      <c r="FR536" s="18"/>
      <c r="FS536" s="18"/>
      <c r="FX536" s="207"/>
      <c r="FY536" s="18"/>
      <c r="FZ536" s="18"/>
      <c r="GA536" s="18"/>
      <c r="GB536" s="18"/>
      <c r="GG536" s="207"/>
      <c r="GH536" s="18"/>
      <c r="GI536" s="18"/>
      <c r="GJ536" s="18"/>
      <c r="GK536" s="18"/>
      <c r="GP536" s="223"/>
      <c r="GQ536" s="223"/>
      <c r="GR536" s="223"/>
      <c r="GS536" s="223"/>
      <c r="GT536" s="223"/>
      <c r="GU536" s="223"/>
      <c r="GV536" s="223"/>
      <c r="GW536" s="223"/>
      <c r="GX536" s="223"/>
      <c r="GY536" s="223"/>
      <c r="GZ536" s="176"/>
      <c r="HA536" s="143">
        <f ca="1">SUMIF(BK19:BK334,"&gt;43101",HA19:HA334)</f>
        <v>246</v>
      </c>
      <c r="HB536" s="64"/>
      <c r="HC536" s="64" t="s">
        <v>381</v>
      </c>
      <c r="HD536" s="64"/>
      <c r="HE536" s="64"/>
      <c r="HF536" s="64"/>
      <c r="HG536" s="64"/>
      <c r="HH536" s="43"/>
      <c r="HI536" s="43"/>
      <c r="HJ536" s="18"/>
      <c r="HM536" s="323"/>
      <c r="HO536" s="351"/>
      <c r="HP536" s="351"/>
      <c r="HQ536" s="351"/>
      <c r="HR536" s="351"/>
      <c r="HS536" s="351"/>
      <c r="HT536" s="351"/>
      <c r="HU536" s="351"/>
      <c r="HV536" s="351"/>
      <c r="HW536" s="351"/>
      <c r="HX536" s="351"/>
      <c r="HY536" s="351"/>
      <c r="HZ536" s="361"/>
      <c r="IA536" s="361"/>
      <c r="IB536" s="361"/>
      <c r="IC536" s="361"/>
      <c r="ID536" s="351"/>
      <c r="IE536" s="346"/>
      <c r="IF536" s="357"/>
    </row>
    <row r="537" spans="1:287" ht="18" customHeight="1">
      <c r="B537" s="37"/>
      <c r="AO537" s="39" t="s">
        <v>151</v>
      </c>
      <c r="HA537" s="143">
        <f ca="1">SUMIF(BK363:BK533,"&gt;43101",HA363:HA533)</f>
        <v>132</v>
      </c>
      <c r="HB537" s="64"/>
      <c r="HC537" s="64" t="s">
        <v>382</v>
      </c>
      <c r="HD537" s="64"/>
      <c r="HE537" s="64"/>
      <c r="HF537" s="64"/>
      <c r="HG537" s="64"/>
    </row>
    <row r="538" spans="1:287">
      <c r="AO538" s="39" t="s">
        <v>152</v>
      </c>
    </row>
    <row r="539" spans="1:287">
      <c r="AO539" s="39" t="s">
        <v>153</v>
      </c>
    </row>
    <row r="540" spans="1:287">
      <c r="AO540" s="39" t="s">
        <v>154</v>
      </c>
    </row>
    <row r="541" spans="1:287">
      <c r="AO541" s="39" t="s">
        <v>155</v>
      </c>
    </row>
    <row r="542" spans="1:287">
      <c r="AO542" s="39" t="s">
        <v>393</v>
      </c>
    </row>
    <row r="543" spans="1:287">
      <c r="AO543" s="39" t="s">
        <v>156</v>
      </c>
    </row>
    <row r="544" spans="1:287">
      <c r="AO544" s="39" t="s">
        <v>160</v>
      </c>
    </row>
    <row r="545" spans="36:41">
      <c r="AO545" s="39" t="s">
        <v>157</v>
      </c>
    </row>
    <row r="546" spans="36:41">
      <c r="AO546" s="39" t="s">
        <v>158</v>
      </c>
    </row>
    <row r="550" spans="36:41">
      <c r="AJ550" s="352"/>
    </row>
  </sheetData>
  <autoFilter ref="A12:KA546"/>
  <customSheetViews>
    <customSheetView guid="{198AF0FE-2728-4CF8-B074-6932495CA901}" scale="85" topLeftCell="W1">
      <selection activeCell="AF24" sqref="AF24"/>
      <pageMargins left="0.7" right="0.7" top="0.75" bottom="0.75" header="0.3" footer="0.3"/>
    </customSheetView>
    <customSheetView guid="{3F20A7E9-1864-4B53-B99C-3DFC3DBDDE06}" scale="85" topLeftCell="W1">
      <selection activeCell="AF20" sqref="AF20"/>
      <pageMargins left="0.7" right="0.7" top="0.75" bottom="0.75" header="0.3" footer="0.3"/>
    </customSheetView>
    <customSheetView guid="{6BABC167-FD72-4781-914E-04D767C3C59F}" scale="85" topLeftCell="W1">
      <selection activeCell="AF20" sqref="AF20"/>
      <pageMargins left="0.7" right="0.7" top="0.75" bottom="0.75" header="0.3" footer="0.3"/>
    </customSheetView>
    <customSheetView guid="{D0CE8F58-30B3-41CB-9F24-5E0CCBB8F611}" scale="85" topLeftCell="W1">
      <selection activeCell="AF24" sqref="AF24"/>
      <pageMargins left="0.7" right="0.7" top="0.75" bottom="0.75" header="0.3" footer="0.3"/>
    </customSheetView>
  </customSheetViews>
  <mergeCells count="205">
    <mergeCell ref="HB9:HB11"/>
    <mergeCell ref="EU10:EW10"/>
    <mergeCell ref="EA9:EE9"/>
    <mergeCell ref="FT10:FT11"/>
    <mergeCell ref="FU10:FU11"/>
    <mergeCell ref="FV10:FX10"/>
    <mergeCell ref="DW9:DZ9"/>
    <mergeCell ref="DX10:DX11"/>
    <mergeCell ref="DY10:DZ10"/>
    <mergeCell ref="EA10:EA11"/>
    <mergeCell ref="EB10:EB11"/>
    <mergeCell ref="EC10:EE10"/>
    <mergeCell ref="EF9:EI9"/>
    <mergeCell ref="EJ9:EN9"/>
    <mergeCell ref="EF10:EF11"/>
    <mergeCell ref="EG10:EG11"/>
    <mergeCell ref="EH10:EI10"/>
    <mergeCell ref="EJ10:EJ11"/>
    <mergeCell ref="GH9:GK9"/>
    <mergeCell ref="GL9:GP9"/>
    <mergeCell ref="GH10:GH11"/>
    <mergeCell ref="GI10:GI11"/>
    <mergeCell ref="GL10:GL11"/>
    <mergeCell ref="GM10:GM11"/>
    <mergeCell ref="EP10:EP11"/>
    <mergeCell ref="ET10:ET11"/>
    <mergeCell ref="EQ10:ER10"/>
    <mergeCell ref="DW10:DW11"/>
    <mergeCell ref="DS10:DS11"/>
    <mergeCell ref="CL9:CP9"/>
    <mergeCell ref="CL10:CL11"/>
    <mergeCell ref="CM10:CM11"/>
    <mergeCell ref="CN10:CP10"/>
    <mergeCell ref="HD9:HD11"/>
    <mergeCell ref="HF9:HF11"/>
    <mergeCell ref="FG9:FJ9"/>
    <mergeCell ref="FG10:FG11"/>
    <mergeCell ref="FH10:FH11"/>
    <mergeCell ref="FI10:FJ10"/>
    <mergeCell ref="DK10:DM10"/>
    <mergeCell ref="CI10:CK10"/>
    <mergeCell ref="HE9:HE11"/>
    <mergeCell ref="FK9:FO9"/>
    <mergeCell ref="FK10:FK11"/>
    <mergeCell ref="FL10:FL11"/>
    <mergeCell ref="FM10:FO10"/>
    <mergeCell ref="DN9:DQ9"/>
    <mergeCell ref="DR9:DV9"/>
    <mergeCell ref="DN10:DN11"/>
    <mergeCell ref="DO10:DO11"/>
    <mergeCell ref="DP10:DQ10"/>
    <mergeCell ref="ES10:ES11"/>
    <mergeCell ref="EK10:EK11"/>
    <mergeCell ref="EL10:EN10"/>
    <mergeCell ref="EO9:ER9"/>
    <mergeCell ref="ES9:EW9"/>
    <mergeCell ref="EO10:EO11"/>
    <mergeCell ref="HG9:HG11"/>
    <mergeCell ref="DI9:DM9"/>
    <mergeCell ref="DG10:DH10"/>
    <mergeCell ref="FP9:FS9"/>
    <mergeCell ref="FT9:FX9"/>
    <mergeCell ref="FQ10:FQ11"/>
    <mergeCell ref="DT10:DV10"/>
    <mergeCell ref="DR10:DR11"/>
    <mergeCell ref="I9:I11"/>
    <mergeCell ref="P9:P11"/>
    <mergeCell ref="AM9:AM11"/>
    <mergeCell ref="R9:R11"/>
    <mergeCell ref="AH9:AH11"/>
    <mergeCell ref="AL9:AL11"/>
    <mergeCell ref="S9:S11"/>
    <mergeCell ref="AJ9:AJ11"/>
    <mergeCell ref="AK9:AK11"/>
    <mergeCell ref="AI9:AI11"/>
    <mergeCell ref="L9:L11"/>
    <mergeCell ref="M9:M11"/>
    <mergeCell ref="T9:T11"/>
    <mergeCell ref="N9:N11"/>
    <mergeCell ref="AE9:AE11"/>
    <mergeCell ref="O9:O11"/>
    <mergeCell ref="AR9:AR11"/>
    <mergeCell ref="AQ9:AQ11"/>
    <mergeCell ref="AS9:AS11"/>
    <mergeCell ref="AV9:AV11"/>
    <mergeCell ref="BA9:BA11"/>
    <mergeCell ref="AZ9:AZ11"/>
    <mergeCell ref="AX9:AX11"/>
    <mergeCell ref="BY10:CA10"/>
    <mergeCell ref="HH9:HH11"/>
    <mergeCell ref="CQ9:CU9"/>
    <mergeCell ref="CQ10:CQ11"/>
    <mergeCell ref="CR10:CR11"/>
    <mergeCell ref="CS10:CU10"/>
    <mergeCell ref="HA9:HA11"/>
    <mergeCell ref="HC9:HC11"/>
    <mergeCell ref="CW10:CW11"/>
    <mergeCell ref="CX10:CY10"/>
    <mergeCell ref="CZ9:DD9"/>
    <mergeCell ref="CZ10:CZ11"/>
    <mergeCell ref="DA10:DA11"/>
    <mergeCell ref="DB10:DD10"/>
    <mergeCell ref="CV9:CY9"/>
    <mergeCell ref="CV10:CV11"/>
    <mergeCell ref="DE9:DH9"/>
    <mergeCell ref="CG9:CK9"/>
    <mergeCell ref="BJ9:BM9"/>
    <mergeCell ref="CH10:CH11"/>
    <mergeCell ref="AW9:AW11"/>
    <mergeCell ref="BG9:BG11"/>
    <mergeCell ref="BW9:CA9"/>
    <mergeCell ref="BU10:BV10"/>
    <mergeCell ref="BO10:BP10"/>
    <mergeCell ref="BQ10:BR10"/>
    <mergeCell ref="BS10:BT10"/>
    <mergeCell ref="BI10:BI11"/>
    <mergeCell ref="BC9:BC11"/>
    <mergeCell ref="BD9:BD11"/>
    <mergeCell ref="BE9:BE11"/>
    <mergeCell ref="CG10:CG11"/>
    <mergeCell ref="BB9:BB11"/>
    <mergeCell ref="BH9:BI9"/>
    <mergeCell ref="BH10:BH11"/>
    <mergeCell ref="AY9:AY11"/>
    <mergeCell ref="AF4:AG4"/>
    <mergeCell ref="AO9:AO11"/>
    <mergeCell ref="AF9:AF11"/>
    <mergeCell ref="AG9:AG11"/>
    <mergeCell ref="AJ5:AN5"/>
    <mergeCell ref="AP9:AP11"/>
    <mergeCell ref="AF5:AG5"/>
    <mergeCell ref="B5:M5"/>
    <mergeCell ref="AF6:AG6"/>
    <mergeCell ref="B2:AE2"/>
    <mergeCell ref="B3:M3"/>
    <mergeCell ref="N3:AE3"/>
    <mergeCell ref="B4:M4"/>
    <mergeCell ref="N4:AE4"/>
    <mergeCell ref="B6:M6"/>
    <mergeCell ref="N5:AE5"/>
    <mergeCell ref="V9:V11"/>
    <mergeCell ref="N6:AE6"/>
    <mergeCell ref="Q9:Q11"/>
    <mergeCell ref="U9:U11"/>
    <mergeCell ref="AD9:AD11"/>
    <mergeCell ref="B7:AP7"/>
    <mergeCell ref="B9:B11"/>
    <mergeCell ref="C9:C11"/>
    <mergeCell ref="D9:D11"/>
    <mergeCell ref="E9:E11"/>
    <mergeCell ref="J9:J11"/>
    <mergeCell ref="K9:K11"/>
    <mergeCell ref="AN9:AN11"/>
    <mergeCell ref="F9:F11"/>
    <mergeCell ref="H9:H11"/>
    <mergeCell ref="W9:W11"/>
    <mergeCell ref="G9:G11"/>
    <mergeCell ref="GC10:GC11"/>
    <mergeCell ref="GD10:GD11"/>
    <mergeCell ref="GE10:GG10"/>
    <mergeCell ref="AJ3:AN3"/>
    <mergeCell ref="AJ4:AN4"/>
    <mergeCell ref="FR10:FS10"/>
    <mergeCell ref="DJ10:DJ11"/>
    <mergeCell ref="BW10:BW11"/>
    <mergeCell ref="BX10:BX11"/>
    <mergeCell ref="BF9:BF11"/>
    <mergeCell ref="CB9:CF9"/>
    <mergeCell ref="CB10:CB11"/>
    <mergeCell ref="CC10:CC11"/>
    <mergeCell ref="CD10:CF10"/>
    <mergeCell ref="BJ10:BJ11"/>
    <mergeCell ref="BK10:BK11"/>
    <mergeCell ref="BL10:BM10"/>
    <mergeCell ref="BN9:BN11"/>
    <mergeCell ref="BO9:BV9"/>
    <mergeCell ref="AT9:AT11"/>
    <mergeCell ref="AU9:AU11"/>
    <mergeCell ref="DE10:DE11"/>
    <mergeCell ref="DF10:DF11"/>
    <mergeCell ref="DI10:DI11"/>
    <mergeCell ref="GQ9:GT9"/>
    <mergeCell ref="GQ10:GQ11"/>
    <mergeCell ref="GR10:GR11"/>
    <mergeCell ref="GS10:GT10"/>
    <mergeCell ref="GU9:GY9"/>
    <mergeCell ref="GU10:GU11"/>
    <mergeCell ref="GV10:GV11"/>
    <mergeCell ref="GW10:GY10"/>
    <mergeCell ref="EX9:FA9"/>
    <mergeCell ref="FB9:FF9"/>
    <mergeCell ref="EX10:EX11"/>
    <mergeCell ref="EY10:EY11"/>
    <mergeCell ref="EZ10:FA10"/>
    <mergeCell ref="FB10:FB11"/>
    <mergeCell ref="FC10:FC11"/>
    <mergeCell ref="FD10:FF10"/>
    <mergeCell ref="GJ10:GK10"/>
    <mergeCell ref="FP10:FP11"/>
    <mergeCell ref="GN10:GP10"/>
    <mergeCell ref="FY9:GB9"/>
    <mergeCell ref="GC9:GG9"/>
    <mergeCell ref="FY10:FY11"/>
    <mergeCell ref="FZ10:FZ11"/>
    <mergeCell ref="GA10:GB10"/>
  </mergeCells>
  <phoneticPr fontId="175" type="noConversion"/>
  <conditionalFormatting sqref="CS453:CS454 CS517:CS521 CS413 CS422 CS525:CS529 CS510 CS494:CS497 CS459:CS465 CS445 CS438 CS390:CS393 CS396:CS400 CS430 CS426 CS415:CS417 CS402 CS488:CS489 CS491 CS502:CS507 CS475 BL449 BL444:BL445 BL456:BL457 BL516:BL533 BL412 BL469:BL473 BL365 CS373 BL161 BL395 BL435:BL437 BL467 BL483:BL497 BL433 BL463 BL459 BL478 BL461 BL465 BL368:BL369 CS469 BL174:BL179 BL73 BL79:BL86 BL88:BL92 BL94:BL98 BL100:BL104 BL106:BL110 BL112:BL116 BL118:BL122 BL124:BL128 BL130:BL134 BL136:BL137 BL143 BL149 BL155 BL167:BL169 BL207:BL212 BL324 BL326 BL328:BL332 BL334 BL20:BL67 BL181:BL185 BL187:BL191 BL193:BL197 BL199:BL203 BL205 BL214:BL218 BL220:BL224 BL226:BL230 BL232:BL236 BL238:BL242 BL244:BL245 BL251 BL257:BL258 BL264 BL270:BL271 BL277 BL283:BL284 BL290 BL296 BL302 BL308 BL320:BL322 CS435 CS467 CS483:CS485 BL372:BL375 CS433 CS441 CS477:CS478 CS480:CS481 BL499:BL509 BL401 BL403 BL405:BL406 BL377 BL414:BL415 BL423:BL424 BL512 BL380:BL389 BL427:BL431">
    <cfRule type="cellIs" dxfId="1022" priority="5209" operator="greaterThan">
      <formula>BK20</formula>
    </cfRule>
  </conditionalFormatting>
  <conditionalFormatting sqref="BJ16">
    <cfRule type="expression" dxfId="1021" priority="5169">
      <formula>BM16&lt;=0</formula>
    </cfRule>
  </conditionalFormatting>
  <conditionalFormatting sqref="CS15:CS16 CS376:CS380 CS369:CS371 CS329:CS330 CS272 CS259 CS246 CS227 CS209 CS200 CS138 CS113 CS24 CS285 CS291 CS176 CS173 CS87 CS213 CS142 CS250 CS166 CS30 CS60 CS62 CS182 CS333 CS36 CS42 CS48 CS180 CS289">
    <cfRule type="cellIs" dxfId="1020" priority="5156" operator="greaterThan">
      <formula>CR15</formula>
    </cfRule>
  </conditionalFormatting>
  <conditionalFormatting sqref="CS448">
    <cfRule type="cellIs" dxfId="1019" priority="4749" operator="greaterThan">
      <formula>CR448</formula>
    </cfRule>
  </conditionalFormatting>
  <conditionalFormatting sqref="CS533">
    <cfRule type="cellIs" dxfId="1018" priority="4430" operator="greaterThan">
      <formula>CR533</formula>
    </cfRule>
  </conditionalFormatting>
  <conditionalFormatting sqref="DB14">
    <cfRule type="cellIs" dxfId="1017" priority="4320" operator="greaterThan">
      <formula>DA14</formula>
    </cfRule>
  </conditionalFormatting>
  <conditionalFormatting sqref="BK16">
    <cfRule type="expression" dxfId="1016" priority="4319">
      <formula>BN16&lt;=0</formula>
    </cfRule>
  </conditionalFormatting>
  <conditionalFormatting sqref="BL16">
    <cfRule type="expression" dxfId="1015" priority="4317">
      <formula>BO16&lt;=0</formula>
    </cfRule>
  </conditionalFormatting>
  <conditionalFormatting sqref="DK14">
    <cfRule type="cellIs" dxfId="1014" priority="3825" operator="greaterThan">
      <formula>DJ14</formula>
    </cfRule>
  </conditionalFormatting>
  <conditionalFormatting sqref="CS20 CS32 CS56">
    <cfRule type="cellIs" dxfId="1013" priority="3822" operator="greaterThan">
      <formula>CR20</formula>
    </cfRule>
  </conditionalFormatting>
  <conditionalFormatting sqref="CX20">
    <cfRule type="cellIs" dxfId="1012" priority="3821" operator="greaterThan">
      <formula>CW20</formula>
    </cfRule>
  </conditionalFormatting>
  <conditionalFormatting sqref="FI20">
    <cfRule type="cellIs" dxfId="1011" priority="3818" operator="greaterThan">
      <formula>FH20</formula>
    </cfRule>
  </conditionalFormatting>
  <conditionalFormatting sqref="DB20">
    <cfRule type="cellIs" dxfId="1010" priority="3819" operator="greaterThan">
      <formula>DA20</formula>
    </cfRule>
  </conditionalFormatting>
  <conditionalFormatting sqref="CS365">
    <cfRule type="cellIs" dxfId="1009" priority="3763" operator="greaterThan">
      <formula>CR365</formula>
    </cfRule>
  </conditionalFormatting>
  <conditionalFormatting sqref="CS297">
    <cfRule type="cellIs" dxfId="1008" priority="3738" operator="greaterThan">
      <formula>CR297</formula>
    </cfRule>
  </conditionalFormatting>
  <conditionalFormatting sqref="CS524">
    <cfRule type="cellIs" dxfId="1007" priority="3133" operator="greaterThan">
      <formula>CR524</formula>
    </cfRule>
  </conditionalFormatting>
  <conditionalFormatting sqref="DT14">
    <cfRule type="cellIs" dxfId="1006" priority="3039" operator="greaterThan">
      <formula>DS14</formula>
    </cfRule>
  </conditionalFormatting>
  <conditionalFormatting sqref="AO533:AO1048576 AO406:AO418 AO384:AO385 AO1:AO11 AO73 AO320 AO100 AO106 AO112:AO118 AO162:AO167 AO169:AO174 AO176:AO187 AO209:AO237 AO246:AO257 AO259:AO270 AO194:AO207 AO389:AO403 AO364:AO382 AO82:AO94 AO272:AO302 AO80 AO430:AO436 AO438:AO456 AO502:AO508 AO323 AO458:AO469 AO124 AO130 AO136:AO143 AO149 AO155 AO328:AO333 AO494:AO500 AO473:AO486 AO488:AO492 AO510:AO531 AO55:AO66 AO244 AO362 AO422:AO428 AO13:AO48">
    <cfRule type="duplicateValues" dxfId="1005" priority="3057"/>
  </conditionalFormatting>
  <conditionalFormatting sqref="T8">
    <cfRule type="duplicateValues" dxfId="1004" priority="3054"/>
  </conditionalFormatting>
  <conditionalFormatting sqref="S8">
    <cfRule type="duplicateValues" dxfId="1003" priority="3053"/>
  </conditionalFormatting>
  <conditionalFormatting sqref="P8">
    <cfRule type="duplicateValues" dxfId="1002" priority="3052"/>
  </conditionalFormatting>
  <conditionalFormatting sqref="Q8">
    <cfRule type="duplicateValues" dxfId="1001" priority="3051"/>
  </conditionalFormatting>
  <conditionalFormatting sqref="I8">
    <cfRule type="duplicateValues" dxfId="1000" priority="3050"/>
  </conditionalFormatting>
  <conditionalFormatting sqref="H8">
    <cfRule type="duplicateValues" dxfId="999" priority="3049"/>
  </conditionalFormatting>
  <conditionalFormatting sqref="AW8">
    <cfRule type="duplicateValues" dxfId="998" priority="3048"/>
  </conditionalFormatting>
  <conditionalFormatting sqref="AX8">
    <cfRule type="duplicateValues" dxfId="997" priority="3047"/>
  </conditionalFormatting>
  <conditionalFormatting sqref="AU8">
    <cfRule type="duplicateValues" dxfId="996" priority="3046"/>
  </conditionalFormatting>
  <conditionalFormatting sqref="AV8">
    <cfRule type="duplicateValues" dxfId="995" priority="3045"/>
  </conditionalFormatting>
  <conditionalFormatting sqref="W8">
    <cfRule type="duplicateValues" dxfId="994" priority="3044"/>
  </conditionalFormatting>
  <conditionalFormatting sqref="FM14">
    <cfRule type="cellIs" dxfId="993" priority="3041" operator="greaterThan">
      <formula>FL14</formula>
    </cfRule>
  </conditionalFormatting>
  <conditionalFormatting sqref="AZ100 AZ106 AZ167 AZ174 AZ73 AZ534:AZ1048576 AZ1:AZ11 AZ124 AZ130 AZ136:AZ137 AZ149 AZ155 AZ143 AZ181 AZ251 AZ264 AZ385 AZ214 AZ226 AZ244 AZ257 AZ270 AZ277 AZ187 AZ199 AZ205 AZ207 AZ473 AZ478 AZ362 AZ483:AZ484 AZ320 AZ389:AZ392 AZ401:AZ403 AZ490:AZ492 AZ531 AZ523:AZ529 AZ515:AZ516 AZ507:AZ508 AZ486 AZ422:AZ425 AZ283:AZ284 AZ328:AZ332 AZ209:AZ212 AZ220:AZ224 AZ232:AZ236 AZ275 AZ255 AZ300 AZ380:AZ381 AZ394:AZ399 AZ406:AZ416 AZ418 AZ427:AZ428 AZ430:AZ436 AZ438:AZ456 AZ458:AZ469 AZ294:AZ296 AZ302 AZ55:AZ66 AZ82:AZ94 AZ112:AZ118 AZ288:AZ290 AZ494:AZ500 AZ488 AZ364:AZ377 AZ13:AZ48">
    <cfRule type="containsText" dxfId="992" priority="3035" operator="containsText" text="заменен">
      <formula>NOT(ISERROR(SEARCH("заменен",AZ1)))</formula>
    </cfRule>
    <cfRule type="containsText" dxfId="991" priority="3036" operator="containsText" text="в работе">
      <formula>NOT(ISERROR(SEARCH("в работе",AZ1)))</formula>
    </cfRule>
    <cfRule type="containsText" dxfId="990" priority="3037" operator="containsText" text="аннулирован">
      <formula>NOT(ISERROR(SEARCH("аннулирован",AZ1)))</formula>
    </cfRule>
    <cfRule type="containsText" dxfId="989" priority="3038" operator="containsText" text="утвержден">
      <formula>NOT(ISERROR(SEARCH("утвержден",AZ1)))</formula>
    </cfRule>
  </conditionalFormatting>
  <conditionalFormatting sqref="BJ16">
    <cfRule type="cellIs" dxfId="988" priority="5167" operator="greaterThan">
      <formula>#REF!</formula>
    </cfRule>
  </conditionalFormatting>
  <conditionalFormatting sqref="CT453:CT454 CT517:CT521 CT413 CT422 CT525:CT529 CT510 CT494:CT497 CT459:CT465 CT445 CT438 CT390:CT393 CT396:CT400 CT430 CT426 CT415:CT417 CT402 CT488:CT489 CT491 CT502:CT507 CT475 CT373 CT467 CT483:CT485 CT433 CT441 CT477:CT478 CT480:CT481">
    <cfRule type="expression" dxfId="987" priority="5155">
      <formula>IF(CR373&lt;&gt;"-",IF(CR373&lt;#REF!,IF(CT373&lt;1,1,0),0),0)</formula>
    </cfRule>
  </conditionalFormatting>
  <conditionalFormatting sqref="CT15:CT16 CT376:CT380 CT369:CT371 CT329:CT330 CT272 CT259 CT246 CT227 CT209 CT200 CT138 CT113 CT20 CT285 CT291 CT176 CT173 CT87 CT213 CT142 CT250 CT166 CT182 CT30 CT32 CT42 CT48 CT56 CT62 CT333 CT180 CT289 CT24 CT36 CT60">
    <cfRule type="expression" dxfId="986" priority="5154">
      <formula>IF(CR15&lt;&gt;"-",IF(CR15&lt;#REF!,IF(CT15&lt;1,1,0),0),0)</formula>
    </cfRule>
  </conditionalFormatting>
  <conditionalFormatting sqref="CT448">
    <cfRule type="expression" dxfId="985" priority="4748">
      <formula>IF(CR448&lt;&gt;"-",IF(CR448&lt;#REF!,IF(CT448&lt;1,1,0),0),0)</formula>
    </cfRule>
  </conditionalFormatting>
  <conditionalFormatting sqref="CT533">
    <cfRule type="expression" dxfId="984" priority="4427">
      <formula>IF(CR533&lt;&gt;"-",IF(CR533&lt;#REF!,IF(CT533&lt;1,1,0),0),0)</formula>
    </cfRule>
  </conditionalFormatting>
  <conditionalFormatting sqref="BK16">
    <cfRule type="cellIs" dxfId="983" priority="4318" operator="greaterThan">
      <formula>#REF!</formula>
    </cfRule>
  </conditionalFormatting>
  <conditionalFormatting sqref="BL16">
    <cfRule type="cellIs" dxfId="982" priority="4316" operator="greaterThan">
      <formula>#REF!</formula>
    </cfRule>
  </conditionalFormatting>
  <conditionalFormatting sqref="BM365">
    <cfRule type="expression" dxfId="981" priority="3793">
      <formula>IF(BK365&lt;&gt;"-",IF(BK365&lt;#REF!,IF(BM365&lt;1,1,0),0),0)</formula>
    </cfRule>
  </conditionalFormatting>
  <conditionalFormatting sqref="CT365">
    <cfRule type="expression" dxfId="980" priority="3762">
      <formula>IF(CR365&lt;&gt;"-",IF(CR365&lt;#REF!,IF(CT365&lt;1,1,0),0),0)</formula>
    </cfRule>
  </conditionalFormatting>
  <conditionalFormatting sqref="CT297">
    <cfRule type="expression" dxfId="979" priority="3737">
      <formula>IF(CR297&lt;&gt;"-",IF(CR297&lt;#REF!,IF(CT297&lt;1,1,0),0),0)</formula>
    </cfRule>
  </conditionalFormatting>
  <conditionalFormatting sqref="CT524">
    <cfRule type="expression" dxfId="978" priority="3132">
      <formula>IF(CR524&lt;&gt;"-",IF(CR524&lt;#REF!,IF(CT524&lt;1,1,0),0),0)</formula>
    </cfRule>
  </conditionalFormatting>
  <conditionalFormatting sqref="AO383">
    <cfRule type="duplicateValues" dxfId="977" priority="3029"/>
  </conditionalFormatting>
  <conditionalFormatting sqref="CS68">
    <cfRule type="cellIs" dxfId="976" priority="3018" operator="greaterThan">
      <formula>CR68</formula>
    </cfRule>
  </conditionalFormatting>
  <conditionalFormatting sqref="AO67:AO72">
    <cfRule type="duplicateValues" dxfId="975" priority="3015"/>
  </conditionalFormatting>
  <conditionalFormatting sqref="AZ67 AZ71:AZ72 AZ78">
    <cfRule type="containsText" dxfId="974" priority="3011" operator="containsText" text="заменен">
      <formula>NOT(ISERROR(SEARCH("заменен",AZ67)))</formula>
    </cfRule>
    <cfRule type="containsText" dxfId="973" priority="3012" operator="containsText" text="в работе">
      <formula>NOT(ISERROR(SEARCH("в работе",AZ67)))</formula>
    </cfRule>
    <cfRule type="containsText" dxfId="972" priority="3013" operator="containsText" text="аннулирован">
      <formula>NOT(ISERROR(SEARCH("аннулирован",AZ67)))</formula>
    </cfRule>
    <cfRule type="containsText" dxfId="971" priority="3014" operator="containsText" text="утвержден">
      <formula>NOT(ISERROR(SEARCH("утвержден",AZ67)))</formula>
    </cfRule>
  </conditionalFormatting>
  <conditionalFormatting sqref="AO303:AO307">
    <cfRule type="duplicateValues" dxfId="970" priority="2958"/>
  </conditionalFormatting>
  <conditionalFormatting sqref="AO308">
    <cfRule type="duplicateValues" dxfId="969" priority="2938"/>
  </conditionalFormatting>
  <conditionalFormatting sqref="AZ308">
    <cfRule type="containsText" dxfId="968" priority="2934" operator="containsText" text="заменен">
      <formula>NOT(ISERROR(SEARCH("заменен",AZ308)))</formula>
    </cfRule>
    <cfRule type="containsText" dxfId="967" priority="2935" operator="containsText" text="в работе">
      <formula>NOT(ISERROR(SEARCH("в работе",AZ308)))</formula>
    </cfRule>
    <cfRule type="containsText" dxfId="966" priority="2936" operator="containsText" text="аннулирован">
      <formula>NOT(ISERROR(SEARCH("аннулирован",AZ308)))</formula>
    </cfRule>
    <cfRule type="containsText" dxfId="965" priority="2937" operator="containsText" text="утвержден">
      <formula>NOT(ISERROR(SEARCH("утвержден",AZ308)))</formula>
    </cfRule>
  </conditionalFormatting>
  <conditionalFormatting sqref="AO95:AO99">
    <cfRule type="duplicateValues" dxfId="964" priority="2903"/>
  </conditionalFormatting>
  <conditionalFormatting sqref="AO101:AO105">
    <cfRule type="duplicateValues" dxfId="963" priority="2893"/>
  </conditionalFormatting>
  <conditionalFormatting sqref="AO107:AO111">
    <cfRule type="duplicateValues" dxfId="962" priority="2883"/>
  </conditionalFormatting>
  <conditionalFormatting sqref="AO161">
    <cfRule type="duplicateValues" dxfId="961" priority="2878"/>
  </conditionalFormatting>
  <conditionalFormatting sqref="AZ161">
    <cfRule type="containsText" dxfId="960" priority="2874" operator="containsText" text="заменен">
      <formula>NOT(ISERROR(SEARCH("заменен",AZ161)))</formula>
    </cfRule>
    <cfRule type="containsText" dxfId="959" priority="2875" operator="containsText" text="в работе">
      <formula>NOT(ISERROR(SEARCH("в работе",AZ161)))</formula>
    </cfRule>
    <cfRule type="containsText" dxfId="958" priority="2876" operator="containsText" text="аннулирован">
      <formula>NOT(ISERROR(SEARCH("аннулирован",AZ161)))</formula>
    </cfRule>
    <cfRule type="containsText" dxfId="957" priority="2877" operator="containsText" text="утвержден">
      <formula>NOT(ISERROR(SEARCH("утвержден",AZ161)))</formula>
    </cfRule>
  </conditionalFormatting>
  <conditionalFormatting sqref="AO168">
    <cfRule type="duplicateValues" dxfId="956" priority="2873"/>
  </conditionalFormatting>
  <conditionalFormatting sqref="AZ168">
    <cfRule type="containsText" dxfId="955" priority="2869" operator="containsText" text="заменен">
      <formula>NOT(ISERROR(SEARCH("заменен",AZ168)))</formula>
    </cfRule>
    <cfRule type="containsText" dxfId="954" priority="2870" operator="containsText" text="в работе">
      <formula>NOT(ISERROR(SEARCH("в работе",AZ168)))</formula>
    </cfRule>
    <cfRule type="containsText" dxfId="953" priority="2871" operator="containsText" text="аннулирован">
      <formula>NOT(ISERROR(SEARCH("аннулирован",AZ168)))</formula>
    </cfRule>
    <cfRule type="containsText" dxfId="952" priority="2872" operator="containsText" text="утвержден">
      <formula>NOT(ISERROR(SEARCH("утвержден",AZ168)))</formula>
    </cfRule>
  </conditionalFormatting>
  <conditionalFormatting sqref="AO175">
    <cfRule type="duplicateValues" dxfId="951" priority="2793"/>
  </conditionalFormatting>
  <conditionalFormatting sqref="AZ175">
    <cfRule type="containsText" dxfId="950" priority="2789" operator="containsText" text="заменен">
      <formula>NOT(ISERROR(SEARCH("заменен",AZ175)))</formula>
    </cfRule>
    <cfRule type="containsText" dxfId="949" priority="2790" operator="containsText" text="в работе">
      <formula>NOT(ISERROR(SEARCH("в работе",AZ175)))</formula>
    </cfRule>
    <cfRule type="containsText" dxfId="948" priority="2791" operator="containsText" text="аннулирован">
      <formula>NOT(ISERROR(SEARCH("аннулирован",AZ175)))</formula>
    </cfRule>
    <cfRule type="containsText" dxfId="947" priority="2792" operator="containsText" text="утвержден">
      <formula>NOT(ISERROR(SEARCH("утвержден",AZ175)))</formula>
    </cfRule>
  </conditionalFormatting>
  <conditionalFormatting sqref="AO208">
    <cfRule type="duplicateValues" dxfId="946" priority="2788"/>
  </conditionalFormatting>
  <conditionalFormatting sqref="AZ208">
    <cfRule type="containsText" dxfId="945" priority="2784" operator="containsText" text="заменен">
      <formula>NOT(ISERROR(SEARCH("заменен",AZ208)))</formula>
    </cfRule>
    <cfRule type="containsText" dxfId="944" priority="2785" operator="containsText" text="в работе">
      <formula>NOT(ISERROR(SEARCH("в работе",AZ208)))</formula>
    </cfRule>
    <cfRule type="containsText" dxfId="943" priority="2786" operator="containsText" text="аннулирован">
      <formula>NOT(ISERROR(SEARCH("аннулирован",AZ208)))</formula>
    </cfRule>
    <cfRule type="containsText" dxfId="942" priority="2787" operator="containsText" text="утвержден">
      <formula>NOT(ISERROR(SEARCH("утвержден",AZ208)))</formula>
    </cfRule>
  </conditionalFormatting>
  <conditionalFormatting sqref="AO245">
    <cfRule type="duplicateValues" dxfId="941" priority="2783"/>
  </conditionalFormatting>
  <conditionalFormatting sqref="AZ245">
    <cfRule type="containsText" dxfId="940" priority="2779" operator="containsText" text="заменен">
      <formula>NOT(ISERROR(SEARCH("заменен",AZ245)))</formula>
    </cfRule>
    <cfRule type="containsText" dxfId="939" priority="2780" operator="containsText" text="в работе">
      <formula>NOT(ISERROR(SEARCH("в работе",AZ245)))</formula>
    </cfRule>
    <cfRule type="containsText" dxfId="938" priority="2781" operator="containsText" text="аннулирован">
      <formula>NOT(ISERROR(SEARCH("аннулирован",AZ245)))</formula>
    </cfRule>
    <cfRule type="containsText" dxfId="937" priority="2782" operator="containsText" text="утвержден">
      <formula>NOT(ISERROR(SEARCH("утвержден",AZ245)))</formula>
    </cfRule>
  </conditionalFormatting>
  <conditionalFormatting sqref="AO258">
    <cfRule type="duplicateValues" dxfId="936" priority="2778"/>
  </conditionalFormatting>
  <conditionalFormatting sqref="AZ258">
    <cfRule type="containsText" dxfId="935" priority="2774" operator="containsText" text="заменен">
      <formula>NOT(ISERROR(SEARCH("заменен",AZ258)))</formula>
    </cfRule>
    <cfRule type="containsText" dxfId="934" priority="2775" operator="containsText" text="в работе">
      <formula>NOT(ISERROR(SEARCH("в работе",AZ258)))</formula>
    </cfRule>
    <cfRule type="containsText" dxfId="933" priority="2776" operator="containsText" text="аннулирован">
      <formula>NOT(ISERROR(SEARCH("аннулирован",AZ258)))</formula>
    </cfRule>
    <cfRule type="containsText" dxfId="932" priority="2777" operator="containsText" text="утвержден">
      <formula>NOT(ISERROR(SEARCH("утвержден",AZ258)))</formula>
    </cfRule>
  </conditionalFormatting>
  <conditionalFormatting sqref="AO271">
    <cfRule type="duplicateValues" dxfId="931" priority="2773"/>
  </conditionalFormatting>
  <conditionalFormatting sqref="AZ271">
    <cfRule type="containsText" dxfId="930" priority="2769" operator="containsText" text="заменен">
      <formula>NOT(ISERROR(SEARCH("заменен",AZ271)))</formula>
    </cfRule>
    <cfRule type="containsText" dxfId="929" priority="2770" operator="containsText" text="в работе">
      <formula>NOT(ISERROR(SEARCH("в работе",AZ271)))</formula>
    </cfRule>
    <cfRule type="containsText" dxfId="928" priority="2771" operator="containsText" text="аннулирован">
      <formula>NOT(ISERROR(SEARCH("аннулирован",AZ271)))</formula>
    </cfRule>
    <cfRule type="containsText" dxfId="927" priority="2772" operator="containsText" text="утвержден">
      <formula>NOT(ISERROR(SEARCH("утвержден",AZ271)))</formula>
    </cfRule>
  </conditionalFormatting>
  <conditionalFormatting sqref="AO188:AO192">
    <cfRule type="duplicateValues" dxfId="926" priority="2737"/>
  </conditionalFormatting>
  <conditionalFormatting sqref="AZ321">
    <cfRule type="containsText" dxfId="925" priority="2721" operator="containsText" text="заменен">
      <formula>NOT(ISERROR(SEARCH("заменен",AZ321)))</formula>
    </cfRule>
    <cfRule type="containsText" dxfId="924" priority="2722" operator="containsText" text="в работе">
      <formula>NOT(ISERROR(SEARCH("в работе",AZ321)))</formula>
    </cfRule>
    <cfRule type="containsText" dxfId="923" priority="2723" operator="containsText" text="аннулирован">
      <formula>NOT(ISERROR(SEARCH("аннулирован",AZ321)))</formula>
    </cfRule>
    <cfRule type="containsText" dxfId="922" priority="2724" operator="containsText" text="утвержден">
      <formula>NOT(ISERROR(SEARCH("утвержден",AZ321)))</formula>
    </cfRule>
  </conditionalFormatting>
  <conditionalFormatting sqref="AZ334">
    <cfRule type="containsText" dxfId="921" priority="2696" operator="containsText" text="заменен">
      <formula>NOT(ISERROR(SEARCH("заменен",AZ334)))</formula>
    </cfRule>
    <cfRule type="containsText" dxfId="920" priority="2697" operator="containsText" text="в работе">
      <formula>NOT(ISERROR(SEARCH("в работе",AZ334)))</formula>
    </cfRule>
    <cfRule type="containsText" dxfId="919" priority="2698" operator="containsText" text="аннулирован">
      <formula>NOT(ISERROR(SEARCH("аннулирован",AZ334)))</formula>
    </cfRule>
    <cfRule type="containsText" dxfId="918" priority="2699" operator="containsText" text="утвержден">
      <formula>NOT(ISERROR(SEARCH("утвержден",AZ334)))</formula>
    </cfRule>
  </conditionalFormatting>
  <conditionalFormatting sqref="AZ363">
    <cfRule type="containsText" dxfId="917" priority="2691" operator="containsText" text="заменен">
      <formula>NOT(ISERROR(SEARCH("заменен",AZ363)))</formula>
    </cfRule>
    <cfRule type="containsText" dxfId="916" priority="2692" operator="containsText" text="в работе">
      <formula>NOT(ISERROR(SEARCH("в работе",AZ363)))</formula>
    </cfRule>
    <cfRule type="containsText" dxfId="915" priority="2693" operator="containsText" text="аннулирован">
      <formula>NOT(ISERROR(SEARCH("аннулирован",AZ363)))</formula>
    </cfRule>
    <cfRule type="containsText" dxfId="914" priority="2694" operator="containsText" text="утвержден">
      <formula>NOT(ISERROR(SEARCH("утвержден",AZ363)))</formula>
    </cfRule>
  </conditionalFormatting>
  <conditionalFormatting sqref="CS404">
    <cfRule type="cellIs" dxfId="913" priority="2690" operator="greaterThan">
      <formula>CR404</formula>
    </cfRule>
  </conditionalFormatting>
  <conditionalFormatting sqref="CT404">
    <cfRule type="expression" dxfId="912" priority="2687">
      <formula>IF(CR404&lt;&gt;"-",IF(CR404&lt;#REF!,IF(CT404&lt;1,1,0),0),0)</formula>
    </cfRule>
  </conditionalFormatting>
  <conditionalFormatting sqref="CS386:CS387">
    <cfRule type="cellIs" dxfId="911" priority="2660" operator="greaterThan">
      <formula>CR386</formula>
    </cfRule>
  </conditionalFormatting>
  <conditionalFormatting sqref="AO386:AO388">
    <cfRule type="duplicateValues" dxfId="910" priority="2655"/>
  </conditionalFormatting>
  <conditionalFormatting sqref="CT386:CT387">
    <cfRule type="expression" dxfId="909" priority="2657">
      <formula>IF(CR386&lt;&gt;"-",IF(CR386&lt;#REF!,IF(CT386&lt;1,1,0),0),0)</formula>
    </cfRule>
  </conditionalFormatting>
  <conditionalFormatting sqref="AO81">
    <cfRule type="duplicateValues" dxfId="908" priority="2540"/>
  </conditionalFormatting>
  <conditionalFormatting sqref="AZ81">
    <cfRule type="containsText" dxfId="907" priority="2536" operator="containsText" text="заменен">
      <formula>NOT(ISERROR(SEARCH("заменен",AZ81)))</formula>
    </cfRule>
    <cfRule type="containsText" dxfId="906" priority="2537" operator="containsText" text="в работе">
      <formula>NOT(ISERROR(SEARCH("в работе",AZ81)))</formula>
    </cfRule>
    <cfRule type="containsText" dxfId="905" priority="2538" operator="containsText" text="аннулирован">
      <formula>NOT(ISERROR(SEARCH("аннулирован",AZ81)))</formula>
    </cfRule>
    <cfRule type="containsText" dxfId="904" priority="2539" operator="containsText" text="утвержден">
      <formula>NOT(ISERROR(SEARCH("утвержден",AZ81)))</formula>
    </cfRule>
  </conditionalFormatting>
  <conditionalFormatting sqref="AO79">
    <cfRule type="duplicateValues" dxfId="903" priority="2504"/>
  </conditionalFormatting>
  <conditionalFormatting sqref="AZ79">
    <cfRule type="containsText" dxfId="902" priority="2500" operator="containsText" text="заменен">
      <formula>NOT(ISERROR(SEARCH("заменен",AZ79)))</formula>
    </cfRule>
    <cfRule type="containsText" dxfId="901" priority="2501" operator="containsText" text="в работе">
      <formula>NOT(ISERROR(SEARCH("в работе",AZ79)))</formula>
    </cfRule>
    <cfRule type="containsText" dxfId="900" priority="2502" operator="containsText" text="аннулирован">
      <formula>NOT(ISERROR(SEARCH("аннулирован",AZ79)))</formula>
    </cfRule>
    <cfRule type="containsText" dxfId="899" priority="2503" operator="containsText" text="утвержден">
      <formula>NOT(ISERROR(SEARCH("утвержден",AZ79)))</formula>
    </cfRule>
  </conditionalFormatting>
  <conditionalFormatting sqref="AO74:AO78">
    <cfRule type="duplicateValues" dxfId="898" priority="2494"/>
  </conditionalFormatting>
  <conditionalFormatting sqref="AZ77">
    <cfRule type="containsText" dxfId="897" priority="2490" operator="containsText" text="заменен">
      <formula>NOT(ISERROR(SEARCH("заменен",AZ77)))</formula>
    </cfRule>
    <cfRule type="containsText" dxfId="896" priority="2491" operator="containsText" text="в работе">
      <formula>NOT(ISERROR(SEARCH("в работе",AZ77)))</formula>
    </cfRule>
    <cfRule type="containsText" dxfId="895" priority="2492" operator="containsText" text="аннулирован">
      <formula>NOT(ISERROR(SEARCH("аннулирован",AZ77)))</formula>
    </cfRule>
    <cfRule type="containsText" dxfId="894" priority="2493" operator="containsText" text="утвержден">
      <formula>NOT(ISERROR(SEARCH("утвержден",AZ77)))</formula>
    </cfRule>
  </conditionalFormatting>
  <conditionalFormatting sqref="AO405">
    <cfRule type="duplicateValues" dxfId="893" priority="2379"/>
  </conditionalFormatting>
  <conditionalFormatting sqref="AZ405">
    <cfRule type="containsText" dxfId="892" priority="2375" operator="containsText" text="заменен">
      <formula>NOT(ISERROR(SEARCH("заменен",AZ405)))</formula>
    </cfRule>
    <cfRule type="containsText" dxfId="891" priority="2376" operator="containsText" text="в работе">
      <formula>NOT(ISERROR(SEARCH("в работе",AZ405)))</formula>
    </cfRule>
    <cfRule type="containsText" dxfId="890" priority="2377" operator="containsText" text="аннулирован">
      <formula>NOT(ISERROR(SEARCH("аннулирован",AZ405)))</formula>
    </cfRule>
    <cfRule type="containsText" dxfId="889" priority="2378" operator="containsText" text="утвержден">
      <formula>NOT(ISERROR(SEARCH("утвержден",AZ405)))</formula>
    </cfRule>
  </conditionalFormatting>
  <conditionalFormatting sqref="AZ429">
    <cfRule type="containsText" dxfId="888" priority="2325" operator="containsText" text="заменен">
      <formula>NOT(ISERROR(SEARCH("заменен",AZ429)))</formula>
    </cfRule>
    <cfRule type="containsText" dxfId="887" priority="2326" operator="containsText" text="в работе">
      <formula>NOT(ISERROR(SEARCH("в работе",AZ429)))</formula>
    </cfRule>
    <cfRule type="containsText" dxfId="886" priority="2327" operator="containsText" text="аннулирован">
      <formula>NOT(ISERROR(SEARCH("аннулирован",AZ429)))</formula>
    </cfRule>
    <cfRule type="containsText" dxfId="885" priority="2328" operator="containsText" text="утвержден">
      <formula>NOT(ISERROR(SEARCH("утвержден",AZ429)))</formula>
    </cfRule>
  </conditionalFormatting>
  <conditionalFormatting sqref="AZ437">
    <cfRule type="containsText" dxfId="884" priority="2320" operator="containsText" text="заменен">
      <formula>NOT(ISERROR(SEARCH("заменен",AZ437)))</formula>
    </cfRule>
    <cfRule type="containsText" dxfId="883" priority="2321" operator="containsText" text="в работе">
      <formula>NOT(ISERROR(SEARCH("в работе",AZ437)))</formula>
    </cfRule>
    <cfRule type="containsText" dxfId="882" priority="2322" operator="containsText" text="аннулирован">
      <formula>NOT(ISERROR(SEARCH("аннулирован",AZ437)))</formula>
    </cfRule>
    <cfRule type="containsText" dxfId="881" priority="2323" operator="containsText" text="утвержден">
      <formula>NOT(ISERROR(SEARCH("утвержден",AZ437)))</formula>
    </cfRule>
  </conditionalFormatting>
  <conditionalFormatting sqref="AZ457">
    <cfRule type="containsText" dxfId="880" priority="2315" operator="containsText" text="заменен">
      <formula>NOT(ISERROR(SEARCH("заменен",AZ457)))</formula>
    </cfRule>
    <cfRule type="containsText" dxfId="879" priority="2316" operator="containsText" text="в работе">
      <formula>NOT(ISERROR(SEARCH("в работе",AZ457)))</formula>
    </cfRule>
    <cfRule type="containsText" dxfId="878" priority="2317" operator="containsText" text="аннулирован">
      <formula>NOT(ISERROR(SEARCH("аннулирован",AZ457)))</formula>
    </cfRule>
    <cfRule type="containsText" dxfId="877" priority="2318" operator="containsText" text="утвержден">
      <formula>NOT(ISERROR(SEARCH("утвержден",AZ457)))</formula>
    </cfRule>
  </conditionalFormatting>
  <conditionalFormatting sqref="AZ487">
    <cfRule type="containsText" dxfId="876" priority="2305" operator="containsText" text="заменен">
      <formula>NOT(ISERROR(SEARCH("заменен",AZ487)))</formula>
    </cfRule>
    <cfRule type="containsText" dxfId="875" priority="2306" operator="containsText" text="в работе">
      <formula>NOT(ISERROR(SEARCH("в работе",AZ487)))</formula>
    </cfRule>
    <cfRule type="containsText" dxfId="874" priority="2307" operator="containsText" text="аннулирован">
      <formula>NOT(ISERROR(SEARCH("аннулирован",AZ487)))</formula>
    </cfRule>
    <cfRule type="containsText" dxfId="873" priority="2308" operator="containsText" text="утвержден">
      <formula>NOT(ISERROR(SEARCH("утвержден",AZ487)))</formula>
    </cfRule>
  </conditionalFormatting>
  <conditionalFormatting sqref="AZ493">
    <cfRule type="containsText" dxfId="872" priority="2285" operator="containsText" text="заменен">
      <formula>NOT(ISERROR(SEARCH("заменен",AZ493)))</formula>
    </cfRule>
    <cfRule type="containsText" dxfId="871" priority="2286" operator="containsText" text="в работе">
      <formula>NOT(ISERROR(SEARCH("в работе",AZ493)))</formula>
    </cfRule>
    <cfRule type="containsText" dxfId="870" priority="2287" operator="containsText" text="аннулирован">
      <formula>NOT(ISERROR(SEARCH("аннулирован",AZ493)))</formula>
    </cfRule>
    <cfRule type="containsText" dxfId="869" priority="2288" operator="containsText" text="утвержден">
      <formula>NOT(ISERROR(SEARCH("утвержден",AZ493)))</formula>
    </cfRule>
  </conditionalFormatting>
  <conditionalFormatting sqref="AZ501">
    <cfRule type="containsText" dxfId="868" priority="2275" operator="containsText" text="заменен">
      <formula>NOT(ISERROR(SEARCH("заменен",AZ501)))</formula>
    </cfRule>
    <cfRule type="containsText" dxfId="867" priority="2276" operator="containsText" text="в работе">
      <formula>NOT(ISERROR(SEARCH("в работе",AZ501)))</formula>
    </cfRule>
    <cfRule type="containsText" dxfId="866" priority="2277" operator="containsText" text="аннулирован">
      <formula>NOT(ISERROR(SEARCH("аннулирован",AZ501)))</formula>
    </cfRule>
    <cfRule type="containsText" dxfId="865" priority="2278" operator="containsText" text="утвержден">
      <formula>NOT(ISERROR(SEARCH("утвержден",AZ501)))</formula>
    </cfRule>
  </conditionalFormatting>
  <conditionalFormatting sqref="AZ509">
    <cfRule type="containsText" dxfId="864" priority="2270" operator="containsText" text="заменен">
      <formula>NOT(ISERROR(SEARCH("заменен",AZ509)))</formula>
    </cfRule>
    <cfRule type="containsText" dxfId="863" priority="2271" operator="containsText" text="в работе">
      <formula>NOT(ISERROR(SEARCH("в работе",AZ509)))</formula>
    </cfRule>
    <cfRule type="containsText" dxfId="862" priority="2272" operator="containsText" text="аннулирован">
      <formula>NOT(ISERROR(SEARCH("аннулирован",AZ509)))</formula>
    </cfRule>
    <cfRule type="containsText" dxfId="861" priority="2273" operator="containsText" text="утвержден">
      <formula>NOT(ISERROR(SEARCH("утвержден",AZ509)))</formula>
    </cfRule>
  </conditionalFormatting>
  <conditionalFormatting sqref="AZ532">
    <cfRule type="containsText" dxfId="860" priority="2265" operator="containsText" text="заменен">
      <formula>NOT(ISERROR(SEARCH("заменен",AZ532)))</formula>
    </cfRule>
    <cfRule type="containsText" dxfId="859" priority="2266" operator="containsText" text="в работе">
      <formula>NOT(ISERROR(SEARCH("в работе",AZ532)))</formula>
    </cfRule>
    <cfRule type="containsText" dxfId="858" priority="2267" operator="containsText" text="аннулирован">
      <formula>NOT(ISERROR(SEARCH("аннулирован",AZ532)))</formula>
    </cfRule>
    <cfRule type="containsText" dxfId="857" priority="2268" operator="containsText" text="утвержден">
      <formula>NOT(ISERROR(SEARCH("утвержден",AZ532)))</formula>
    </cfRule>
  </conditionalFormatting>
  <conditionalFormatting sqref="AO321">
    <cfRule type="duplicateValues" dxfId="856" priority="5210"/>
  </conditionalFormatting>
  <conditionalFormatting sqref="AO334">
    <cfRule type="duplicateValues" dxfId="855" priority="5215"/>
  </conditionalFormatting>
  <conditionalFormatting sqref="AO363">
    <cfRule type="duplicateValues" dxfId="854" priority="5216"/>
  </conditionalFormatting>
  <conditionalFormatting sqref="AO429">
    <cfRule type="duplicateValues" dxfId="853" priority="5221"/>
  </conditionalFormatting>
  <conditionalFormatting sqref="AO437">
    <cfRule type="duplicateValues" dxfId="852" priority="5222"/>
  </conditionalFormatting>
  <conditionalFormatting sqref="AO457">
    <cfRule type="duplicateValues" dxfId="851" priority="5223"/>
  </conditionalFormatting>
  <conditionalFormatting sqref="AO487">
    <cfRule type="duplicateValues" dxfId="850" priority="5225"/>
  </conditionalFormatting>
  <conditionalFormatting sqref="AO493">
    <cfRule type="duplicateValues" dxfId="849" priority="5229"/>
  </conditionalFormatting>
  <conditionalFormatting sqref="AO501">
    <cfRule type="duplicateValues" dxfId="848" priority="5231"/>
  </conditionalFormatting>
  <conditionalFormatting sqref="AO509">
    <cfRule type="duplicateValues" dxfId="847" priority="5232"/>
  </conditionalFormatting>
  <conditionalFormatting sqref="AO532">
    <cfRule type="duplicateValues" dxfId="846" priority="5233"/>
  </conditionalFormatting>
  <conditionalFormatting sqref="EC14">
    <cfRule type="cellIs" dxfId="845" priority="2264" operator="greaterThan">
      <formula>EB14</formula>
    </cfRule>
  </conditionalFormatting>
  <conditionalFormatting sqref="FR20">
    <cfRule type="cellIs" dxfId="844" priority="2263" operator="greaterThan">
      <formula>FQ20</formula>
    </cfRule>
  </conditionalFormatting>
  <conditionalFormatting sqref="FV14">
    <cfRule type="cellIs" dxfId="843" priority="2262" operator="greaterThan">
      <formula>FU14</formula>
    </cfRule>
  </conditionalFormatting>
  <conditionalFormatting sqref="AZ322">
    <cfRule type="containsText" dxfId="842" priority="2231" operator="containsText" text="заменен">
      <formula>NOT(ISERROR(SEARCH("заменен",AZ322)))</formula>
    </cfRule>
    <cfRule type="containsText" dxfId="841" priority="2232" operator="containsText" text="в работе">
      <formula>NOT(ISERROR(SEARCH("в работе",AZ322)))</formula>
    </cfRule>
    <cfRule type="containsText" dxfId="840" priority="2233" operator="containsText" text="аннулирован">
      <formula>NOT(ISERROR(SEARCH("аннулирован",AZ322)))</formula>
    </cfRule>
    <cfRule type="containsText" dxfId="839" priority="2234" operator="containsText" text="утвержден">
      <formula>NOT(ISERROR(SEARCH("утвержден",AZ322)))</formula>
    </cfRule>
  </conditionalFormatting>
  <conditionalFormatting sqref="AO322">
    <cfRule type="duplicateValues" dxfId="838" priority="5324"/>
  </conditionalFormatting>
  <conditionalFormatting sqref="EL14">
    <cfRule type="cellIs" dxfId="837" priority="2218" operator="greaterThan">
      <formula>EK14</formula>
    </cfRule>
  </conditionalFormatting>
  <conditionalFormatting sqref="EU14">
    <cfRule type="cellIs" dxfId="836" priority="2217" operator="greaterThan">
      <formula>ET14</formula>
    </cfRule>
  </conditionalFormatting>
  <conditionalFormatting sqref="AO470">
    <cfRule type="duplicateValues" dxfId="835" priority="2216"/>
  </conditionalFormatting>
  <conditionalFormatting sqref="AZ470">
    <cfRule type="containsText" dxfId="834" priority="2212" operator="containsText" text="заменен">
      <formula>NOT(ISERROR(SEARCH("заменен",AZ470)))</formula>
    </cfRule>
    <cfRule type="containsText" dxfId="833" priority="2213" operator="containsText" text="в работе">
      <formula>NOT(ISERROR(SEARCH("в работе",AZ470)))</formula>
    </cfRule>
    <cfRule type="containsText" dxfId="832" priority="2214" operator="containsText" text="аннулирован">
      <formula>NOT(ISERROR(SEARCH("аннулирован",AZ470)))</formula>
    </cfRule>
    <cfRule type="containsText" dxfId="831" priority="2215" operator="containsText" text="утвержден">
      <formula>NOT(ISERROR(SEARCH("утвержден",AZ470)))</formula>
    </cfRule>
  </conditionalFormatting>
  <conditionalFormatting sqref="CX21">
    <cfRule type="cellIs" dxfId="830" priority="2203" operator="greaterThan">
      <formula>CW21</formula>
    </cfRule>
  </conditionalFormatting>
  <conditionalFormatting sqref="CX22:CX23">
    <cfRule type="cellIs" dxfId="829" priority="2201" operator="greaterThan">
      <formula>CW22</formula>
    </cfRule>
  </conditionalFormatting>
  <conditionalFormatting sqref="CX26">
    <cfRule type="cellIs" dxfId="828" priority="2200" operator="greaterThan">
      <formula>CW26</formula>
    </cfRule>
  </conditionalFormatting>
  <conditionalFormatting sqref="CX27">
    <cfRule type="cellIs" dxfId="827" priority="2199" operator="greaterThan">
      <formula>CW27</formula>
    </cfRule>
  </conditionalFormatting>
  <conditionalFormatting sqref="CX28">
    <cfRule type="cellIs" dxfId="826" priority="2198" operator="greaterThan">
      <formula>CW28</formula>
    </cfRule>
  </conditionalFormatting>
  <conditionalFormatting sqref="CX29">
    <cfRule type="cellIs" dxfId="825" priority="2197" operator="greaterThan">
      <formula>CW29</formula>
    </cfRule>
  </conditionalFormatting>
  <conditionalFormatting sqref="CX32">
    <cfRule type="cellIs" dxfId="824" priority="2196" operator="greaterThan">
      <formula>CW32</formula>
    </cfRule>
  </conditionalFormatting>
  <conditionalFormatting sqref="CX33:CX34">
    <cfRule type="cellIs" dxfId="823" priority="2194" operator="greaterThan">
      <formula>CW33</formula>
    </cfRule>
  </conditionalFormatting>
  <conditionalFormatting sqref="CX38 CX35">
    <cfRule type="cellIs" dxfId="822" priority="2192" operator="greaterThan">
      <formula>CW35</formula>
    </cfRule>
  </conditionalFormatting>
  <conditionalFormatting sqref="CX39">
    <cfRule type="cellIs" dxfId="821" priority="2191" operator="greaterThan">
      <formula>CW39</formula>
    </cfRule>
  </conditionalFormatting>
  <conditionalFormatting sqref="CX40">
    <cfRule type="cellIs" dxfId="820" priority="2190" operator="greaterThan">
      <formula>CW40</formula>
    </cfRule>
  </conditionalFormatting>
  <conditionalFormatting sqref="CX41">
    <cfRule type="cellIs" dxfId="819" priority="2189" operator="greaterThan">
      <formula>CW41</formula>
    </cfRule>
  </conditionalFormatting>
  <conditionalFormatting sqref="CX44">
    <cfRule type="cellIs" dxfId="818" priority="2188" operator="greaterThan">
      <formula>CW44</formula>
    </cfRule>
  </conditionalFormatting>
  <conditionalFormatting sqref="CX45">
    <cfRule type="cellIs" dxfId="817" priority="2187" operator="greaterThan">
      <formula>CW45</formula>
    </cfRule>
  </conditionalFormatting>
  <conditionalFormatting sqref="CX46">
    <cfRule type="cellIs" dxfId="816" priority="2186" operator="greaterThan">
      <formula>CW46</formula>
    </cfRule>
  </conditionalFormatting>
  <conditionalFormatting sqref="CX47">
    <cfRule type="cellIs" dxfId="815" priority="2185" operator="greaterThan">
      <formula>CW47</formula>
    </cfRule>
  </conditionalFormatting>
  <conditionalFormatting sqref="CX56:CX57">
    <cfRule type="cellIs" dxfId="814" priority="2183" operator="greaterThan">
      <formula>CW56</formula>
    </cfRule>
  </conditionalFormatting>
  <conditionalFormatting sqref="CX58">
    <cfRule type="cellIs" dxfId="813" priority="2182" operator="greaterThan">
      <formula>CW58</formula>
    </cfRule>
  </conditionalFormatting>
  <conditionalFormatting sqref="CX59">
    <cfRule type="cellIs" dxfId="812" priority="2181" operator="greaterThan">
      <formula>CW59</formula>
    </cfRule>
  </conditionalFormatting>
  <conditionalFormatting sqref="DB410">
    <cfRule type="cellIs" dxfId="811" priority="2076" operator="greaterThan">
      <formula>DA410</formula>
    </cfRule>
  </conditionalFormatting>
  <conditionalFormatting sqref="DC410">
    <cfRule type="expression" dxfId="810" priority="2075">
      <formula>IF(DA410&lt;&gt;"-",IF(DA410&lt;#REF!,IF(DC410&lt;1,1,0),0),0)</formula>
    </cfRule>
  </conditionalFormatting>
  <conditionalFormatting sqref="DB21">
    <cfRule type="cellIs" dxfId="809" priority="2060" operator="greaterThan">
      <formula>DA21</formula>
    </cfRule>
  </conditionalFormatting>
  <conditionalFormatting sqref="DB22">
    <cfRule type="cellIs" dxfId="808" priority="2059" operator="greaterThan">
      <formula>DA22</formula>
    </cfRule>
  </conditionalFormatting>
  <conditionalFormatting sqref="DB26">
    <cfRule type="cellIs" dxfId="807" priority="2058" operator="greaterThan">
      <formula>DA26</formula>
    </cfRule>
  </conditionalFormatting>
  <conditionalFormatting sqref="DB27">
    <cfRule type="cellIs" dxfId="806" priority="2057" operator="greaterThan">
      <formula>DA27</formula>
    </cfRule>
  </conditionalFormatting>
  <conditionalFormatting sqref="DB28">
    <cfRule type="cellIs" dxfId="805" priority="2056" operator="greaterThan">
      <formula>DA28</formula>
    </cfRule>
  </conditionalFormatting>
  <conditionalFormatting sqref="DB32">
    <cfRule type="cellIs" dxfId="804" priority="2055" operator="greaterThan">
      <formula>DA32</formula>
    </cfRule>
  </conditionalFormatting>
  <conditionalFormatting sqref="DB33">
    <cfRule type="cellIs" dxfId="803" priority="2054" operator="greaterThan">
      <formula>DA33</formula>
    </cfRule>
  </conditionalFormatting>
  <conditionalFormatting sqref="DB34">
    <cfRule type="cellIs" dxfId="802" priority="2053" operator="greaterThan">
      <formula>DA34</formula>
    </cfRule>
  </conditionalFormatting>
  <conditionalFormatting sqref="DB38">
    <cfRule type="cellIs" dxfId="801" priority="2052" operator="greaterThan">
      <formula>DA38</formula>
    </cfRule>
  </conditionalFormatting>
  <conditionalFormatting sqref="DB39">
    <cfRule type="cellIs" dxfId="800" priority="2051" operator="greaterThan">
      <formula>DA39</formula>
    </cfRule>
  </conditionalFormatting>
  <conditionalFormatting sqref="DB40">
    <cfRule type="cellIs" dxfId="799" priority="2050" operator="greaterThan">
      <formula>DA40</formula>
    </cfRule>
  </conditionalFormatting>
  <conditionalFormatting sqref="DB44">
    <cfRule type="cellIs" dxfId="798" priority="2049" operator="greaterThan">
      <formula>DA44</formula>
    </cfRule>
  </conditionalFormatting>
  <conditionalFormatting sqref="DB45">
    <cfRule type="cellIs" dxfId="797" priority="2048" operator="greaterThan">
      <formula>DA45</formula>
    </cfRule>
  </conditionalFormatting>
  <conditionalFormatting sqref="DB46">
    <cfRule type="cellIs" dxfId="796" priority="2047" operator="greaterThan">
      <formula>DA46</formula>
    </cfRule>
  </conditionalFormatting>
  <conditionalFormatting sqref="DB56">
    <cfRule type="cellIs" dxfId="795" priority="2046" operator="greaterThan">
      <formula>DA56</formula>
    </cfRule>
  </conditionalFormatting>
  <conditionalFormatting sqref="DB57">
    <cfRule type="cellIs" dxfId="794" priority="2045" operator="greaterThan">
      <formula>DA57</formula>
    </cfRule>
  </conditionalFormatting>
  <conditionalFormatting sqref="DB58">
    <cfRule type="cellIs" dxfId="793" priority="2044" operator="greaterThan">
      <formula>DA58</formula>
    </cfRule>
  </conditionalFormatting>
  <conditionalFormatting sqref="CS89">
    <cfRule type="cellIs" dxfId="792" priority="2039" operator="greaterThan">
      <formula>CR89</formula>
    </cfRule>
  </conditionalFormatting>
  <conditionalFormatting sqref="CT89">
    <cfRule type="expression" dxfId="791" priority="2038">
      <formula>IF(CR89&lt;&gt;"-",IF(CR89&lt;#REF!,IF(CT89&lt;1,1,0),0),0)</formula>
    </cfRule>
  </conditionalFormatting>
  <conditionalFormatting sqref="AO119:AO123">
    <cfRule type="duplicateValues" dxfId="790" priority="2016"/>
  </conditionalFormatting>
  <conditionalFormatting sqref="CS125">
    <cfRule type="cellIs" dxfId="789" priority="2009" operator="greaterThan">
      <formula>CR125</formula>
    </cfRule>
  </conditionalFormatting>
  <conditionalFormatting sqref="AO125:AO129">
    <cfRule type="duplicateValues" dxfId="788" priority="2006"/>
  </conditionalFormatting>
  <conditionalFormatting sqref="AZ128">
    <cfRule type="containsText" dxfId="787" priority="2002" operator="containsText" text="заменен">
      <formula>NOT(ISERROR(SEARCH("заменен",AZ128)))</formula>
    </cfRule>
    <cfRule type="containsText" dxfId="786" priority="2003" operator="containsText" text="в работе">
      <formula>NOT(ISERROR(SEARCH("в работе",AZ128)))</formula>
    </cfRule>
    <cfRule type="containsText" dxfId="785" priority="2004" operator="containsText" text="аннулирован">
      <formula>NOT(ISERROR(SEARCH("аннулирован",AZ128)))</formula>
    </cfRule>
    <cfRule type="containsText" dxfId="784" priority="2005" operator="containsText" text="утвержден">
      <formula>NOT(ISERROR(SEARCH("утвержден",AZ128)))</formula>
    </cfRule>
  </conditionalFormatting>
  <conditionalFormatting sqref="CT125">
    <cfRule type="expression" dxfId="783" priority="2008">
      <formula>IF(CR125&lt;&gt;"-",IF(CR125&lt;#REF!,IF(CT125&lt;1,1,0),0),0)</formula>
    </cfRule>
  </conditionalFormatting>
  <conditionalFormatting sqref="AO131:AO135">
    <cfRule type="duplicateValues" dxfId="782" priority="1996"/>
  </conditionalFormatting>
  <conditionalFormatting sqref="GA20">
    <cfRule type="cellIs" dxfId="781" priority="1955" operator="greaterThan">
      <formula>FZ20</formula>
    </cfRule>
  </conditionalFormatting>
  <conditionalFormatting sqref="GE14">
    <cfRule type="cellIs" dxfId="780" priority="1954" operator="greaterThan">
      <formula>GD14</formula>
    </cfRule>
  </conditionalFormatting>
  <conditionalFormatting sqref="CS295">
    <cfRule type="cellIs" dxfId="779" priority="1953" operator="greaterThan">
      <formula>CR295</formula>
    </cfRule>
  </conditionalFormatting>
  <conditionalFormatting sqref="CT295">
    <cfRule type="expression" dxfId="778" priority="1952">
      <formula>IF(CR295&lt;&gt;"-",IF(CR295&lt;#REF!,IF(CT295&lt;1,1,0),0),0)</formula>
    </cfRule>
  </conditionalFormatting>
  <conditionalFormatting sqref="CS301">
    <cfRule type="cellIs" dxfId="777" priority="1951" operator="greaterThan">
      <formula>CR301</formula>
    </cfRule>
  </conditionalFormatting>
  <conditionalFormatting sqref="CT301">
    <cfRule type="expression" dxfId="776" priority="1950">
      <formula>IF(CR301&lt;&gt;"-",IF(CR301&lt;#REF!,IF(CT301&lt;1,1,0),0),0)</formula>
    </cfRule>
  </conditionalFormatting>
  <conditionalFormatting sqref="CS307">
    <cfRule type="cellIs" dxfId="775" priority="1949" operator="greaterThan">
      <formula>CR307</formula>
    </cfRule>
  </conditionalFormatting>
  <conditionalFormatting sqref="CT307">
    <cfRule type="expression" dxfId="774" priority="1948">
      <formula>IF(CR307&lt;&gt;"-",IF(CR307&lt;#REF!,IF(CT307&lt;1,1,0),0),0)</formula>
    </cfRule>
  </conditionalFormatting>
  <conditionalFormatting sqref="DB468">
    <cfRule type="cellIs" dxfId="773" priority="1943" operator="greaterThan">
      <formula>DA468</formula>
    </cfRule>
  </conditionalFormatting>
  <conditionalFormatting sqref="DC468">
    <cfRule type="expression" dxfId="772" priority="1942">
      <formula>IF(DA468&lt;&gt;"-",IF(DA468&lt;#REF!,IF(DC468&lt;1,1,0),0),0)</formula>
    </cfRule>
  </conditionalFormatting>
  <conditionalFormatting sqref="CS215">
    <cfRule type="cellIs" dxfId="771" priority="1915" operator="greaterThan">
      <formula>CR215</formula>
    </cfRule>
  </conditionalFormatting>
  <conditionalFormatting sqref="CT215">
    <cfRule type="expression" dxfId="770" priority="1914">
      <formula>IF(CR215&lt;&gt;"-",IF(CR215&lt;#REF!,IF(CT215&lt;1,1,0),0),0)</formula>
    </cfRule>
  </conditionalFormatting>
  <conditionalFormatting sqref="CS110">
    <cfRule type="cellIs" dxfId="769" priority="1868" operator="greaterThan">
      <formula>CR110</formula>
    </cfRule>
  </conditionalFormatting>
  <conditionalFormatting sqref="CT110">
    <cfRule type="expression" dxfId="768" priority="1867">
      <formula>IF(CR110&lt;&gt;"-",IF(CR110&lt;#REF!,IF(CT110&lt;1,1,0),0),0)</formula>
    </cfRule>
  </conditionalFormatting>
  <conditionalFormatting sqref="AO144:AO148">
    <cfRule type="duplicateValues" dxfId="767" priority="1857"/>
  </conditionalFormatting>
  <conditionalFormatting sqref="AO150:AO154">
    <cfRule type="duplicateValues" dxfId="766" priority="1847"/>
  </conditionalFormatting>
  <conditionalFormatting sqref="AZ324">
    <cfRule type="containsText" dxfId="765" priority="1788" operator="containsText" text="заменен">
      <formula>NOT(ISERROR(SEARCH("заменен",AZ324)))</formula>
    </cfRule>
    <cfRule type="containsText" dxfId="764" priority="1789" operator="containsText" text="в работе">
      <formula>NOT(ISERROR(SEARCH("в работе",AZ324)))</formula>
    </cfRule>
    <cfRule type="containsText" dxfId="763" priority="1790" operator="containsText" text="аннулирован">
      <formula>NOT(ISERROR(SEARCH("аннулирован",AZ324)))</formula>
    </cfRule>
    <cfRule type="containsText" dxfId="762" priority="1791" operator="containsText" text="утвержден">
      <formula>NOT(ISERROR(SEARCH("утвержден",AZ324)))</formula>
    </cfRule>
  </conditionalFormatting>
  <conditionalFormatting sqref="AO324">
    <cfRule type="duplicateValues" dxfId="761" priority="1802"/>
  </conditionalFormatting>
  <conditionalFormatting sqref="AZ326">
    <cfRule type="containsText" dxfId="760" priority="1773" operator="containsText" text="заменен">
      <formula>NOT(ISERROR(SEARCH("заменен",AZ326)))</formula>
    </cfRule>
    <cfRule type="containsText" dxfId="759" priority="1774" operator="containsText" text="в работе">
      <formula>NOT(ISERROR(SEARCH("в работе",AZ326)))</formula>
    </cfRule>
    <cfRule type="containsText" dxfId="758" priority="1775" operator="containsText" text="аннулирован">
      <formula>NOT(ISERROR(SEARCH("аннулирован",AZ326)))</formula>
    </cfRule>
    <cfRule type="containsText" dxfId="757" priority="1776" operator="containsText" text="утвержден">
      <formula>NOT(ISERROR(SEARCH("утвержден",AZ326)))</formula>
    </cfRule>
  </conditionalFormatting>
  <conditionalFormatting sqref="AO326">
    <cfRule type="duplicateValues" dxfId="756" priority="1787"/>
  </conditionalFormatting>
  <conditionalFormatting sqref="DB411">
    <cfRule type="cellIs" dxfId="755" priority="1598" operator="greaterThan">
      <formula>DA411</formula>
    </cfRule>
  </conditionalFormatting>
  <conditionalFormatting sqref="DC411">
    <cfRule type="expression" dxfId="754" priority="1597">
      <formula>IF(DA411&lt;&gt;"-",IF(DA411&lt;#REF!,IF(DC411&lt;1,1,0),0),0)</formula>
    </cfRule>
  </conditionalFormatting>
  <conditionalFormatting sqref="FI56:FI59 FI44:FI47 FI38:FI41 FI32:FI35 FI26:FI29 FI21:FI23">
    <cfRule type="cellIs" dxfId="753" priority="1529" operator="greaterThan">
      <formula>FH21</formula>
    </cfRule>
  </conditionalFormatting>
  <conditionalFormatting sqref="CS265">
    <cfRule type="cellIs" dxfId="752" priority="1522" operator="greaterThan">
      <formula>CR265</formula>
    </cfRule>
  </conditionalFormatting>
  <conditionalFormatting sqref="CT265">
    <cfRule type="expression" dxfId="751" priority="1521">
      <formula>IF(CR265&lt;&gt;"-",IF(CR265&lt;#REF!,IF(CT265&lt;1,1,0),0),0)</formula>
    </cfRule>
  </conditionalFormatting>
  <conditionalFormatting sqref="CS424">
    <cfRule type="cellIs" dxfId="750" priority="1514" operator="greaterThan">
      <formula>CR424</formula>
    </cfRule>
  </conditionalFormatting>
  <conditionalFormatting sqref="CT424">
    <cfRule type="expression" dxfId="749" priority="1513">
      <formula>IF(CR424&lt;&gt;"-",IF(CR424&lt;#REF!,IF(CT424&lt;1,1,0),0),0)</formula>
    </cfRule>
  </conditionalFormatting>
  <conditionalFormatting sqref="AZ110">
    <cfRule type="containsText" dxfId="748" priority="1483" operator="containsText" text="заменен">
      <formula>NOT(ISERROR(SEARCH("заменен",AZ110)))</formula>
    </cfRule>
    <cfRule type="containsText" dxfId="747" priority="1484" operator="containsText" text="в работе">
      <formula>NOT(ISERROR(SEARCH("в работе",AZ110)))</formula>
    </cfRule>
    <cfRule type="containsText" dxfId="746" priority="1485" operator="containsText" text="аннулирован">
      <formula>NOT(ISERROR(SEARCH("аннулирован",AZ110)))</formula>
    </cfRule>
    <cfRule type="containsText" dxfId="745" priority="1486" operator="containsText" text="утвержден">
      <formula>NOT(ISERROR(SEARCH("утвержден",AZ110)))</formula>
    </cfRule>
  </conditionalFormatting>
  <conditionalFormatting sqref="AZ141">
    <cfRule type="containsText" dxfId="744" priority="1479" operator="containsText" text="заменен">
      <formula>NOT(ISERROR(SEARCH("заменен",AZ141)))</formula>
    </cfRule>
    <cfRule type="containsText" dxfId="743" priority="1480" operator="containsText" text="в работе">
      <formula>NOT(ISERROR(SEARCH("в работе",AZ141)))</formula>
    </cfRule>
    <cfRule type="containsText" dxfId="742" priority="1481" operator="containsText" text="аннулирован">
      <formula>NOT(ISERROR(SEARCH("аннулирован",AZ141)))</formula>
    </cfRule>
    <cfRule type="containsText" dxfId="741" priority="1482" operator="containsText" text="утвержден">
      <formula>NOT(ISERROR(SEARCH("утвержден",AZ141)))</formula>
    </cfRule>
  </conditionalFormatting>
  <conditionalFormatting sqref="AZ147">
    <cfRule type="containsText" dxfId="740" priority="1475" operator="containsText" text="заменен">
      <formula>NOT(ISERROR(SEARCH("заменен",AZ147)))</formula>
    </cfRule>
    <cfRule type="containsText" dxfId="739" priority="1476" operator="containsText" text="в работе">
      <formula>NOT(ISERROR(SEARCH("в работе",AZ147)))</formula>
    </cfRule>
    <cfRule type="containsText" dxfId="738" priority="1477" operator="containsText" text="аннулирован">
      <formula>NOT(ISERROR(SEARCH("аннулирован",AZ147)))</formula>
    </cfRule>
    <cfRule type="containsText" dxfId="737" priority="1478" operator="containsText" text="утвержден">
      <formula>NOT(ISERROR(SEARCH("утвержден",AZ147)))</formula>
    </cfRule>
  </conditionalFormatting>
  <conditionalFormatting sqref="AZ165 AZ153 AZ169:AZ172">
    <cfRule type="containsText" dxfId="736" priority="1471" operator="containsText" text="заменен">
      <formula>NOT(ISERROR(SEARCH("заменен",AZ153)))</formula>
    </cfRule>
    <cfRule type="containsText" dxfId="735" priority="1472" operator="containsText" text="в работе">
      <formula>NOT(ISERROR(SEARCH("в работе",AZ153)))</formula>
    </cfRule>
    <cfRule type="containsText" dxfId="734" priority="1473" operator="containsText" text="аннулирован">
      <formula>NOT(ISERROR(SEARCH("аннулирован",AZ153)))</formula>
    </cfRule>
    <cfRule type="containsText" dxfId="733" priority="1474" operator="containsText" text="утвержден">
      <formula>NOT(ISERROR(SEARCH("утвержден",AZ153)))</formula>
    </cfRule>
  </conditionalFormatting>
  <conditionalFormatting sqref="AZ306:AZ307 AZ318:AZ319">
    <cfRule type="containsText" dxfId="732" priority="1467" operator="containsText" text="заменен">
      <formula>NOT(ISERROR(SEARCH("заменен",AZ306)))</formula>
    </cfRule>
    <cfRule type="containsText" dxfId="731" priority="1468" operator="containsText" text="в работе">
      <formula>NOT(ISERROR(SEARCH("в работе",AZ306)))</formula>
    </cfRule>
    <cfRule type="containsText" dxfId="730" priority="1469" operator="containsText" text="аннулирован">
      <formula>NOT(ISERROR(SEARCH("аннулирован",AZ306)))</formula>
    </cfRule>
    <cfRule type="containsText" dxfId="729" priority="1470" operator="containsText" text="утвержден">
      <formula>NOT(ISERROR(SEARCH("утвержден",AZ306)))</formula>
    </cfRule>
  </conditionalFormatting>
  <conditionalFormatting sqref="AZ404">
    <cfRule type="containsText" dxfId="728" priority="1459" operator="containsText" text="заменен">
      <formula>NOT(ISERROR(SEARCH("заменен",AZ404)))</formula>
    </cfRule>
    <cfRule type="containsText" dxfId="727" priority="1460" operator="containsText" text="в работе">
      <formula>NOT(ISERROR(SEARCH("в работе",AZ404)))</formula>
    </cfRule>
    <cfRule type="containsText" dxfId="726" priority="1461" operator="containsText" text="аннулирован">
      <formula>NOT(ISERROR(SEARCH("аннулирован",AZ404)))</formula>
    </cfRule>
    <cfRule type="containsText" dxfId="725" priority="1462" operator="containsText" text="утвержден">
      <formula>NOT(ISERROR(SEARCH("утвержден",AZ404)))</formula>
    </cfRule>
  </conditionalFormatting>
  <conditionalFormatting sqref="AZ104 AZ98">
    <cfRule type="containsText" dxfId="724" priority="1451" operator="containsText" text="заменен">
      <formula>NOT(ISERROR(SEARCH("заменен",AZ98)))</formula>
    </cfRule>
    <cfRule type="containsText" dxfId="723" priority="1452" operator="containsText" text="в работе">
      <formula>NOT(ISERROR(SEARCH("в работе",AZ98)))</formula>
    </cfRule>
    <cfRule type="containsText" dxfId="722" priority="1453" operator="containsText" text="аннулирован">
      <formula>NOT(ISERROR(SEARCH("аннулирован",AZ98)))</formula>
    </cfRule>
    <cfRule type="containsText" dxfId="721" priority="1454" operator="containsText" text="утвержден">
      <formula>NOT(ISERROR(SEARCH("утвержден",AZ98)))</formula>
    </cfRule>
  </conditionalFormatting>
  <conditionalFormatting sqref="AZ122">
    <cfRule type="containsText" dxfId="720" priority="1447" operator="containsText" text="заменен">
      <formula>NOT(ISERROR(SEARCH("заменен",AZ122)))</formula>
    </cfRule>
    <cfRule type="containsText" dxfId="719" priority="1448" operator="containsText" text="в работе">
      <formula>NOT(ISERROR(SEARCH("в работе",AZ122)))</formula>
    </cfRule>
    <cfRule type="containsText" dxfId="718" priority="1449" operator="containsText" text="аннулирован">
      <formula>NOT(ISERROR(SEARCH("аннулирован",AZ122)))</formula>
    </cfRule>
    <cfRule type="containsText" dxfId="717" priority="1450" operator="containsText" text="утвержден">
      <formula>NOT(ISERROR(SEARCH("утвержден",AZ122)))</formula>
    </cfRule>
  </conditionalFormatting>
  <conditionalFormatting sqref="AZ134">
    <cfRule type="containsText" dxfId="716" priority="1443" operator="containsText" text="заменен">
      <formula>NOT(ISERROR(SEARCH("заменен",AZ134)))</formula>
    </cfRule>
    <cfRule type="containsText" dxfId="715" priority="1444" operator="containsText" text="в работе">
      <formula>NOT(ISERROR(SEARCH("в работе",AZ134)))</formula>
    </cfRule>
    <cfRule type="containsText" dxfId="714" priority="1445" operator="containsText" text="аннулирован">
      <formula>NOT(ISERROR(SEARCH("аннулирован",AZ134)))</formula>
    </cfRule>
    <cfRule type="containsText" dxfId="713" priority="1446" operator="containsText" text="утвержден">
      <formula>NOT(ISERROR(SEARCH("утвержден",AZ134)))</formula>
    </cfRule>
  </conditionalFormatting>
  <conditionalFormatting sqref="AZ218">
    <cfRule type="containsText" dxfId="712" priority="1391" operator="containsText" text="заменен">
      <formula>NOT(ISERROR(SEARCH("заменен",AZ218)))</formula>
    </cfRule>
    <cfRule type="containsText" dxfId="711" priority="1392" operator="containsText" text="в работе">
      <formula>NOT(ISERROR(SEARCH("в работе",AZ218)))</formula>
    </cfRule>
    <cfRule type="containsText" dxfId="710" priority="1393" operator="containsText" text="аннулирован">
      <formula>NOT(ISERROR(SEARCH("аннулирован",AZ218)))</formula>
    </cfRule>
    <cfRule type="containsText" dxfId="709" priority="1394" operator="containsText" text="утвержден">
      <formula>NOT(ISERROR(SEARCH("утвержден",AZ218)))</formula>
    </cfRule>
  </conditionalFormatting>
  <conditionalFormatting sqref="AZ230">
    <cfRule type="containsText" dxfId="708" priority="1387" operator="containsText" text="заменен">
      <formula>NOT(ISERROR(SEARCH("заменен",AZ230)))</formula>
    </cfRule>
    <cfRule type="containsText" dxfId="707" priority="1388" operator="containsText" text="в работе">
      <formula>NOT(ISERROR(SEARCH("в работе",AZ230)))</formula>
    </cfRule>
    <cfRule type="containsText" dxfId="706" priority="1389" operator="containsText" text="аннулирован">
      <formula>NOT(ISERROR(SEARCH("аннулирован",AZ230)))</formula>
    </cfRule>
    <cfRule type="containsText" dxfId="705" priority="1390" operator="containsText" text="утвержден">
      <formula>NOT(ISERROR(SEARCH("утвержден",AZ230)))</formula>
    </cfRule>
  </conditionalFormatting>
  <conditionalFormatting sqref="AZ246:AZ250">
    <cfRule type="containsText" dxfId="704" priority="1383" operator="containsText" text="заменен">
      <formula>NOT(ISERROR(SEARCH("заменен",AZ246)))</formula>
    </cfRule>
    <cfRule type="containsText" dxfId="703" priority="1384" operator="containsText" text="в работе">
      <formula>NOT(ISERROR(SEARCH("в работе",AZ246)))</formula>
    </cfRule>
    <cfRule type="containsText" dxfId="702" priority="1385" operator="containsText" text="аннулирован">
      <formula>NOT(ISERROR(SEARCH("аннулирован",AZ246)))</formula>
    </cfRule>
    <cfRule type="containsText" dxfId="701" priority="1386" operator="containsText" text="утвержден">
      <formula>NOT(ISERROR(SEARCH("утвержден",AZ246)))</formula>
    </cfRule>
  </conditionalFormatting>
  <conditionalFormatting sqref="AZ262:AZ263 AZ268:AZ269">
    <cfRule type="containsText" dxfId="700" priority="1379" operator="containsText" text="заменен">
      <formula>NOT(ISERROR(SEARCH("заменен",AZ262)))</formula>
    </cfRule>
    <cfRule type="containsText" dxfId="699" priority="1380" operator="containsText" text="в работе">
      <formula>NOT(ISERROR(SEARCH("в работе",AZ262)))</formula>
    </cfRule>
    <cfRule type="containsText" dxfId="698" priority="1381" operator="containsText" text="аннулирован">
      <formula>NOT(ISERROR(SEARCH("аннулирован",AZ262)))</formula>
    </cfRule>
    <cfRule type="containsText" dxfId="697" priority="1382" operator="containsText" text="утвержден">
      <formula>NOT(ISERROR(SEARCH("утвержден",AZ262)))</formula>
    </cfRule>
  </conditionalFormatting>
  <conditionalFormatting sqref="AZ278:AZ282 AZ276">
    <cfRule type="containsText" dxfId="696" priority="1375" operator="containsText" text="заменен">
      <formula>NOT(ISERROR(SEARCH("заменен",AZ276)))</formula>
    </cfRule>
    <cfRule type="containsText" dxfId="695" priority="1376" operator="containsText" text="в работе">
      <formula>NOT(ISERROR(SEARCH("в работе",AZ276)))</formula>
    </cfRule>
    <cfRule type="containsText" dxfId="694" priority="1377" operator="containsText" text="аннулирован">
      <formula>NOT(ISERROR(SEARCH("аннулирован",AZ276)))</formula>
    </cfRule>
    <cfRule type="containsText" dxfId="693" priority="1378" operator="containsText" text="утвержден">
      <formula>NOT(ISERROR(SEARCH("утвержден",AZ276)))</formula>
    </cfRule>
  </conditionalFormatting>
  <conditionalFormatting sqref="CS233">
    <cfRule type="cellIs" dxfId="692" priority="1334" operator="greaterThan">
      <formula>CR233</formula>
    </cfRule>
  </conditionalFormatting>
  <conditionalFormatting sqref="CT233">
    <cfRule type="expression" dxfId="691" priority="1333">
      <formula>IF(CR233&lt;&gt;"-",IF(CR233&lt;#REF!,IF(CT233&lt;1,1,0),0),0)</formula>
    </cfRule>
  </conditionalFormatting>
  <conditionalFormatting sqref="CS474">
    <cfRule type="cellIs" dxfId="690" priority="1332" operator="greaterThan">
      <formula>CR474</formula>
    </cfRule>
  </conditionalFormatting>
  <conditionalFormatting sqref="CT474">
    <cfRule type="expression" dxfId="689" priority="1331">
      <formula>IF(CR474&lt;&gt;"-",IF(CR474&lt;#REF!,IF(CT474&lt;1,1,0),0),0)</formula>
    </cfRule>
  </conditionalFormatting>
  <conditionalFormatting sqref="CS237 CS231 CS225 CS219">
    <cfRule type="cellIs" dxfId="688" priority="1303" operator="greaterThan">
      <formula>CR219</formula>
    </cfRule>
  </conditionalFormatting>
  <conditionalFormatting sqref="CT237 CT231 CT225 CT219">
    <cfRule type="expression" dxfId="687" priority="1302">
      <formula>IF(CR219&lt;&gt;"-",IF(CR219&lt;#REF!,IF(CT219&lt;1,1,0),0),0)</formula>
    </cfRule>
  </conditionalFormatting>
  <conditionalFormatting sqref="CS154 CS148">
    <cfRule type="cellIs" dxfId="686" priority="1299" operator="greaterThan">
      <formula>CR148</formula>
    </cfRule>
  </conditionalFormatting>
  <conditionalFormatting sqref="CT154 CT148">
    <cfRule type="expression" dxfId="685" priority="1298">
      <formula>IF(CR148&lt;&gt;"-",IF(CR148&lt;#REF!,IF(CT148&lt;1,1,0),0),0)</formula>
    </cfRule>
  </conditionalFormatting>
  <conditionalFormatting sqref="CS282 CS276 CS269 CS263 CS256">
    <cfRule type="cellIs" dxfId="684" priority="1277" operator="greaterThan">
      <formula>CR256</formula>
    </cfRule>
  </conditionalFormatting>
  <conditionalFormatting sqref="CT269 CT263 CT256">
    <cfRule type="expression" dxfId="683" priority="1276">
      <formula>IF(CR256&lt;&gt;"-",IF(CR256&lt;#REF!,IF(CT256&lt;1,1,0),0),0)</formula>
    </cfRule>
  </conditionalFormatting>
  <conditionalFormatting sqref="CS117">
    <cfRule type="cellIs" dxfId="682" priority="1231" operator="greaterThan">
      <formula>CR117</formula>
    </cfRule>
  </conditionalFormatting>
  <conditionalFormatting sqref="CT117">
    <cfRule type="expression" dxfId="681" priority="1230">
      <formula>IF(CR117&lt;&gt;"-",IF(CR117&lt;#REF!,IF(CT117&lt;1,1,0),0),0)</formula>
    </cfRule>
  </conditionalFormatting>
  <conditionalFormatting sqref="CS331:CS332">
    <cfRule type="cellIs" dxfId="680" priority="1217" operator="greaterThan">
      <formula>CR331</formula>
    </cfRule>
  </conditionalFormatting>
  <conditionalFormatting sqref="CT331:CT332">
    <cfRule type="expression" dxfId="679" priority="1216">
      <formula>IF(CR331&lt;&gt;"-",IF(CR331&lt;#REF!,IF(CT331&lt;1,1,0),0),0)</formula>
    </cfRule>
  </conditionalFormatting>
  <conditionalFormatting sqref="CS425">
    <cfRule type="cellIs" dxfId="678" priority="1171" operator="greaterThan">
      <formula>CR425</formula>
    </cfRule>
  </conditionalFormatting>
  <conditionalFormatting sqref="CT425">
    <cfRule type="expression" dxfId="677" priority="1170">
      <formula>IF(CR425&lt;&gt;"-",IF(CR425&lt;#REF!,IF(CT425&lt;1,1,0),0),0)</formula>
    </cfRule>
  </conditionalFormatting>
  <conditionalFormatting sqref="AZ203 AZ197 AZ191 AZ185 AZ179">
    <cfRule type="containsText" dxfId="676" priority="1164" operator="containsText" text="заменен">
      <formula>NOT(ISERROR(SEARCH("заменен",AZ179)))</formula>
    </cfRule>
    <cfRule type="containsText" dxfId="675" priority="1165" operator="containsText" text="в работе">
      <formula>NOT(ISERROR(SEARCH("в работе",AZ179)))</formula>
    </cfRule>
    <cfRule type="containsText" dxfId="674" priority="1166" operator="containsText" text="аннулирован">
      <formula>NOT(ISERROR(SEARCH("аннулирован",AZ179)))</formula>
    </cfRule>
    <cfRule type="containsText" dxfId="673" priority="1167" operator="containsText" text="утвержден">
      <formula>NOT(ISERROR(SEARCH("утвержден",AZ179)))</formula>
    </cfRule>
  </conditionalFormatting>
  <conditionalFormatting sqref="CS471:CS472">
    <cfRule type="cellIs" dxfId="672" priority="1112" operator="greaterThan">
      <formula>CR471</formula>
    </cfRule>
  </conditionalFormatting>
  <conditionalFormatting sqref="AO471:AO472">
    <cfRule type="duplicateValues" dxfId="671" priority="1108"/>
  </conditionalFormatting>
  <conditionalFormatting sqref="CT471:CT472">
    <cfRule type="expression" dxfId="670" priority="1110">
      <formula>IF(CR471&lt;&gt;"-",IF(CR471&lt;#REF!,IF(CT471&lt;1,1,0),0),0)</formula>
    </cfRule>
  </conditionalFormatting>
  <conditionalFormatting sqref="AO49:AO54">
    <cfRule type="duplicateValues" dxfId="669" priority="1058"/>
  </conditionalFormatting>
  <conditionalFormatting sqref="AZ49">
    <cfRule type="containsText" dxfId="668" priority="1054" operator="containsText" text="заменен">
      <formula>NOT(ISERROR(SEARCH("заменен",AZ49)))</formula>
    </cfRule>
    <cfRule type="containsText" dxfId="667" priority="1055" operator="containsText" text="в работе">
      <formula>NOT(ISERROR(SEARCH("в работе",AZ49)))</formula>
    </cfRule>
    <cfRule type="containsText" dxfId="666" priority="1056" operator="containsText" text="аннулирован">
      <formula>NOT(ISERROR(SEARCH("аннулирован",AZ49)))</formula>
    </cfRule>
    <cfRule type="containsText" dxfId="665" priority="1057" operator="containsText" text="утвержден">
      <formula>NOT(ISERROR(SEARCH("утвержден",AZ49)))</formula>
    </cfRule>
  </conditionalFormatting>
  <conditionalFormatting sqref="CT54">
    <cfRule type="expression" dxfId="664" priority="1062">
      <formula>IF(CR54&lt;&gt;"-",IF(CR54&lt;#REF!,IF(CT54&lt;1,1,0),0),0)</formula>
    </cfRule>
  </conditionalFormatting>
  <conditionalFormatting sqref="CX50">
    <cfRule type="cellIs" dxfId="663" priority="1053" operator="greaterThan">
      <formula>CW50</formula>
    </cfRule>
  </conditionalFormatting>
  <conditionalFormatting sqref="CX51">
    <cfRule type="cellIs" dxfId="662" priority="1052" operator="greaterThan">
      <formula>CW51</formula>
    </cfRule>
  </conditionalFormatting>
  <conditionalFormatting sqref="CX52">
    <cfRule type="cellIs" dxfId="661" priority="1051" operator="greaterThan">
      <formula>CW52</formula>
    </cfRule>
  </conditionalFormatting>
  <conditionalFormatting sqref="CX53">
    <cfRule type="cellIs" dxfId="660" priority="1050" operator="greaterThan">
      <formula>CW53</formula>
    </cfRule>
  </conditionalFormatting>
  <conditionalFormatting sqref="DB50">
    <cfRule type="cellIs" dxfId="659" priority="1049" operator="greaterThan">
      <formula>DA50</formula>
    </cfRule>
  </conditionalFormatting>
  <conditionalFormatting sqref="DB51">
    <cfRule type="cellIs" dxfId="658" priority="1048" operator="greaterThan">
      <formula>DA51</formula>
    </cfRule>
  </conditionalFormatting>
  <conditionalFormatting sqref="DB52">
    <cfRule type="cellIs" dxfId="657" priority="1047" operator="greaterThan">
      <formula>DA52</formula>
    </cfRule>
  </conditionalFormatting>
  <conditionalFormatting sqref="FI50:FI53">
    <cfRule type="cellIs" dxfId="656" priority="1046" operator="greaterThan">
      <formula>FH50</formula>
    </cfRule>
  </conditionalFormatting>
  <conditionalFormatting sqref="GJ20">
    <cfRule type="cellIs" dxfId="655" priority="1009" operator="greaterThan">
      <formula>GI20</formula>
    </cfRule>
  </conditionalFormatting>
  <conditionalFormatting sqref="GN14">
    <cfRule type="cellIs" dxfId="654" priority="1008" operator="greaterThan">
      <formula>GM14</formula>
    </cfRule>
  </conditionalFormatting>
  <conditionalFormatting sqref="AZ50:AZ53">
    <cfRule type="containsText" dxfId="653" priority="1003" operator="containsText" text="заменен">
      <formula>NOT(ISERROR(SEARCH("заменен",AZ50)))</formula>
    </cfRule>
    <cfRule type="containsText" dxfId="652" priority="1004" operator="containsText" text="в работе">
      <formula>NOT(ISERROR(SEARCH("в работе",AZ50)))</formula>
    </cfRule>
    <cfRule type="containsText" dxfId="651" priority="1005" operator="containsText" text="аннулирован">
      <formula>NOT(ISERROR(SEARCH("аннулирован",AZ50)))</formula>
    </cfRule>
    <cfRule type="containsText" dxfId="650" priority="1006" operator="containsText" text="утвержден">
      <formula>NOT(ISERROR(SEARCH("утвержден",AZ50)))</formula>
    </cfRule>
  </conditionalFormatting>
  <conditionalFormatting sqref="FR26:FR29 FR21:FR23">
    <cfRule type="cellIs" dxfId="649" priority="1002" operator="greaterThan">
      <formula>FQ21</formula>
    </cfRule>
  </conditionalFormatting>
  <conditionalFormatting sqref="AO238:AO243">
    <cfRule type="duplicateValues" dxfId="648" priority="994"/>
  </conditionalFormatting>
  <conditionalFormatting sqref="AZ238:AZ242">
    <cfRule type="containsText" dxfId="647" priority="990" operator="containsText" text="заменен">
      <formula>NOT(ISERROR(SEARCH("заменен",AZ238)))</formula>
    </cfRule>
    <cfRule type="containsText" dxfId="646" priority="991" operator="containsText" text="в работе">
      <formula>NOT(ISERROR(SEARCH("в работе",AZ238)))</formula>
    </cfRule>
    <cfRule type="containsText" dxfId="645" priority="992" operator="containsText" text="аннулирован">
      <formula>NOT(ISERROR(SEARCH("аннулирован",AZ238)))</formula>
    </cfRule>
    <cfRule type="containsText" dxfId="644" priority="993" operator="containsText" text="утвержден">
      <formula>NOT(ISERROR(SEARCH("утвержден",AZ238)))</formula>
    </cfRule>
  </conditionalFormatting>
  <conditionalFormatting sqref="AZ243">
    <cfRule type="containsText" dxfId="643" priority="986" operator="containsText" text="заменен">
      <formula>NOT(ISERROR(SEARCH("заменен",AZ243)))</formula>
    </cfRule>
    <cfRule type="containsText" dxfId="642" priority="987" operator="containsText" text="в работе">
      <formula>NOT(ISERROR(SEARCH("в работе",AZ243)))</formula>
    </cfRule>
    <cfRule type="containsText" dxfId="641" priority="988" operator="containsText" text="аннулирован">
      <formula>NOT(ISERROR(SEARCH("аннулирован",AZ243)))</formula>
    </cfRule>
    <cfRule type="containsText" dxfId="640" priority="989" operator="containsText" text="утвержден">
      <formula>NOT(ISERROR(SEARCH("утвержден",AZ243)))</formula>
    </cfRule>
  </conditionalFormatting>
  <conditionalFormatting sqref="CS239:CS242">
    <cfRule type="cellIs" dxfId="639" priority="985" operator="greaterThan">
      <formula>CR239</formula>
    </cfRule>
  </conditionalFormatting>
  <conditionalFormatting sqref="CT239:CT242">
    <cfRule type="expression" dxfId="638" priority="984">
      <formula>IF(CR239&lt;&gt;"-",IF(CR239&lt;#REF!,IF(CT239&lt;1,1,0),0),0)</formula>
    </cfRule>
  </conditionalFormatting>
  <conditionalFormatting sqref="CS243">
    <cfRule type="cellIs" dxfId="637" priority="983" operator="greaterThan">
      <formula>CR243</formula>
    </cfRule>
  </conditionalFormatting>
  <conditionalFormatting sqref="CT243">
    <cfRule type="expression" dxfId="636" priority="982">
      <formula>IF(CR243&lt;&gt;"-",IF(CR243&lt;#REF!,IF(CT243&lt;1,1,0),0),0)</formula>
    </cfRule>
  </conditionalFormatting>
  <conditionalFormatting sqref="AO193">
    <cfRule type="duplicateValues" dxfId="635" priority="960"/>
  </conditionalFormatting>
  <conditionalFormatting sqref="AZ193">
    <cfRule type="containsText" dxfId="634" priority="956" operator="containsText" text="заменен">
      <formula>NOT(ISERROR(SEARCH("заменен",AZ193)))</formula>
    </cfRule>
    <cfRule type="containsText" dxfId="633" priority="957" operator="containsText" text="в работе">
      <formula>NOT(ISERROR(SEARCH("в работе",AZ193)))</formula>
    </cfRule>
    <cfRule type="containsText" dxfId="632" priority="958" operator="containsText" text="аннулирован">
      <formula>NOT(ISERROR(SEARCH("аннулирован",AZ193)))</formula>
    </cfRule>
    <cfRule type="containsText" dxfId="631" priority="959" operator="containsText" text="утвержден">
      <formula>NOT(ISERROR(SEARCH("утвержден",AZ193)))</formula>
    </cfRule>
  </conditionalFormatting>
  <conditionalFormatting sqref="AZ533 AZ530 AZ517:AZ522 AZ510:AZ514 AZ502:AZ506 AZ489 AZ485 AZ426 AZ417 AZ400 AZ393 AZ378:AZ379">
    <cfRule type="containsText" dxfId="630" priority="878" operator="containsText" text="заменен">
      <formula>NOT(ISERROR(SEARCH("заменен",AZ378)))</formula>
    </cfRule>
    <cfRule type="containsText" dxfId="629" priority="879" operator="containsText" text="в работе">
      <formula>NOT(ISERROR(SEARCH("в работе",AZ378)))</formula>
    </cfRule>
    <cfRule type="containsText" dxfId="628" priority="880" operator="containsText" text="аннулирован">
      <formula>NOT(ISERROR(SEARCH("аннулирован",AZ378)))</formula>
    </cfRule>
    <cfRule type="containsText" dxfId="627" priority="881" operator="containsText" text="утвержден">
      <formula>NOT(ISERROR(SEARCH("утвержден",AZ378)))</formula>
    </cfRule>
  </conditionalFormatting>
  <conditionalFormatting sqref="BL14:BL15">
    <cfRule type="cellIs" dxfId="626" priority="877" operator="greaterThan">
      <formula>BK14</formula>
    </cfRule>
  </conditionalFormatting>
  <conditionalFormatting sqref="BL446">
    <cfRule type="cellIs" dxfId="625" priority="874" operator="greaterThan">
      <formula>BK446</formula>
    </cfRule>
  </conditionalFormatting>
  <conditionalFormatting sqref="CS511:CS514">
    <cfRule type="cellIs" dxfId="624" priority="866" operator="greaterThan">
      <formula>CR511</formula>
    </cfRule>
  </conditionalFormatting>
  <conditionalFormatting sqref="CT511:CT514">
    <cfRule type="expression" dxfId="623" priority="865">
      <formula>IF(CR511&lt;&gt;"-",IF(CR511&lt;#REF!,IF(CT511&lt;1,1,0),0),0)</formula>
    </cfRule>
  </conditionalFormatting>
  <conditionalFormatting sqref="CS499">
    <cfRule type="cellIs" dxfId="622" priority="864" operator="greaterThan">
      <formula>CR499</formula>
    </cfRule>
  </conditionalFormatting>
  <conditionalFormatting sqref="CT499">
    <cfRule type="expression" dxfId="621" priority="863">
      <formula>IF(CR499&lt;&gt;"-",IF(CR499&lt;#REF!,IF(CT499&lt;1,1,0),0),0)</formula>
    </cfRule>
  </conditionalFormatting>
  <conditionalFormatting sqref="AO351">
    <cfRule type="duplicateValues" dxfId="620" priority="789"/>
  </conditionalFormatting>
  <conditionalFormatting sqref="AZ351">
    <cfRule type="containsText" dxfId="619" priority="785" operator="containsText" text="заменен">
      <formula>NOT(ISERROR(SEARCH("заменен",AZ351)))</formula>
    </cfRule>
    <cfRule type="containsText" dxfId="618" priority="786" operator="containsText" text="в работе">
      <formula>NOT(ISERROR(SEARCH("в работе",AZ351)))</formula>
    </cfRule>
    <cfRule type="containsText" dxfId="617" priority="787" operator="containsText" text="аннулирован">
      <formula>NOT(ISERROR(SEARCH("аннулирован",AZ351)))</formula>
    </cfRule>
    <cfRule type="containsText" dxfId="616" priority="788" operator="containsText" text="утвержден">
      <formula>NOT(ISERROR(SEARCH("утвержден",AZ351)))</formula>
    </cfRule>
  </conditionalFormatting>
  <conditionalFormatting sqref="BL346">
    <cfRule type="cellIs" dxfId="615" priority="784" operator="greaterThan">
      <formula>BK346</formula>
    </cfRule>
  </conditionalFormatting>
  <conditionalFormatting sqref="AO346">
    <cfRule type="duplicateValues" dxfId="614" priority="783"/>
  </conditionalFormatting>
  <conditionalFormatting sqref="AZ346">
    <cfRule type="containsText" dxfId="613" priority="779" operator="containsText" text="заменен">
      <formula>NOT(ISERROR(SEARCH("заменен",AZ346)))</formula>
    </cfRule>
    <cfRule type="containsText" dxfId="612" priority="780" operator="containsText" text="в работе">
      <formula>NOT(ISERROR(SEARCH("в работе",AZ346)))</formula>
    </cfRule>
    <cfRule type="containsText" dxfId="611" priority="781" operator="containsText" text="аннулирован">
      <formula>NOT(ISERROR(SEARCH("аннулирован",AZ346)))</formula>
    </cfRule>
    <cfRule type="containsText" dxfId="610" priority="782" operator="containsText" text="утвержден">
      <formula>NOT(ISERROR(SEARCH("утвержден",AZ346)))</formula>
    </cfRule>
  </conditionalFormatting>
  <conditionalFormatting sqref="CS347:CS348 CS350">
    <cfRule type="cellIs" dxfId="609" priority="778" operator="greaterThan">
      <formula>CR347</formula>
    </cfRule>
  </conditionalFormatting>
  <conditionalFormatting sqref="AO347:AO350">
    <cfRule type="duplicateValues" dxfId="608" priority="776"/>
  </conditionalFormatting>
  <conditionalFormatting sqref="CT347:CT348 CT350">
    <cfRule type="expression" dxfId="607" priority="777">
      <formula>IF(CR347&lt;&gt;"-",IF(CR347&lt;#REF!,IF(CT347&lt;1,1,0),0),0)</formula>
    </cfRule>
  </conditionalFormatting>
  <conditionalFormatting sqref="AZ347:AZ350">
    <cfRule type="containsText" dxfId="606" priority="772" operator="containsText" text="заменен">
      <formula>NOT(ISERROR(SEARCH("заменен",AZ347)))</formula>
    </cfRule>
    <cfRule type="containsText" dxfId="605" priority="773" operator="containsText" text="в работе">
      <formula>NOT(ISERROR(SEARCH("в работе",AZ347)))</formula>
    </cfRule>
    <cfRule type="containsText" dxfId="604" priority="774" operator="containsText" text="аннулирован">
      <formula>NOT(ISERROR(SEARCH("аннулирован",AZ347)))</formula>
    </cfRule>
    <cfRule type="containsText" dxfId="603" priority="775" operator="containsText" text="утвержден">
      <formula>NOT(ISERROR(SEARCH("утвержден",AZ347)))</formula>
    </cfRule>
  </conditionalFormatting>
  <conditionalFormatting sqref="CS349">
    <cfRule type="cellIs" dxfId="602" priority="771" operator="greaterThan">
      <formula>CR349</formula>
    </cfRule>
  </conditionalFormatting>
  <conditionalFormatting sqref="CT349">
    <cfRule type="expression" dxfId="601" priority="770">
      <formula>IF(CR349&lt;&gt;"-",IF(CR349&lt;#REF!,IF(CT349&lt;1,1,0),0),0)</formula>
    </cfRule>
  </conditionalFormatting>
  <conditionalFormatting sqref="BL347:BL350">
    <cfRule type="cellIs" dxfId="600" priority="769" operator="greaterThan">
      <formula>BK347</formula>
    </cfRule>
  </conditionalFormatting>
  <conditionalFormatting sqref="FD14">
    <cfRule type="cellIs" dxfId="599" priority="764" operator="greaterThan">
      <formula>FC14</formula>
    </cfRule>
  </conditionalFormatting>
  <conditionalFormatting sqref="AO325">
    <cfRule type="duplicateValues" dxfId="598" priority="5639"/>
  </conditionalFormatting>
  <conditionalFormatting sqref="AO327">
    <cfRule type="duplicateValues" dxfId="597" priority="5721"/>
  </conditionalFormatting>
  <conditionalFormatting sqref="BL515 BL455 BL443">
    <cfRule type="cellIs" dxfId="596" priority="746" operator="greaterThan">
      <formula>BK443</formula>
    </cfRule>
  </conditionalFormatting>
  <conditionalFormatting sqref="BL468 BL418 BL411">
    <cfRule type="cellIs" dxfId="595" priority="745" operator="greaterThan">
      <formula>BK411</formula>
    </cfRule>
  </conditionalFormatting>
  <conditionalFormatting sqref="BL419 BL421">
    <cfRule type="cellIs" dxfId="594" priority="744" operator="greaterThan">
      <formula>BK419</formula>
    </cfRule>
  </conditionalFormatting>
  <conditionalFormatting sqref="AO419 AO421">
    <cfRule type="duplicateValues" dxfId="593" priority="743"/>
  </conditionalFormatting>
  <conditionalFormatting sqref="AZ419 AZ421">
    <cfRule type="containsText" dxfId="592" priority="739" operator="containsText" text="заменен">
      <formula>NOT(ISERROR(SEARCH("заменен",AZ419)))</formula>
    </cfRule>
    <cfRule type="containsText" dxfId="591" priority="740" operator="containsText" text="в работе">
      <formula>NOT(ISERROR(SEARCH("в работе",AZ419)))</formula>
    </cfRule>
    <cfRule type="containsText" dxfId="590" priority="741" operator="containsText" text="аннулирован">
      <formula>NOT(ISERROR(SEARCH("аннулирован",AZ419)))</formula>
    </cfRule>
    <cfRule type="containsText" dxfId="589" priority="742" operator="containsText" text="утвержден">
      <formula>NOT(ISERROR(SEARCH("утвержден",AZ419)))</formula>
    </cfRule>
  </conditionalFormatting>
  <conditionalFormatting sqref="BL394 BL170:BL172">
    <cfRule type="cellIs" dxfId="588" priority="730" operator="greaterThan">
      <formula>BK170</formula>
    </cfRule>
  </conditionalFormatting>
  <conditionalFormatting sqref="AO156:AO160">
    <cfRule type="duplicateValues" dxfId="587" priority="724"/>
  </conditionalFormatting>
  <conditionalFormatting sqref="AZ159">
    <cfRule type="containsText" dxfId="586" priority="712" operator="containsText" text="заменен">
      <formula>NOT(ISERROR(SEARCH("заменен",AZ159)))</formula>
    </cfRule>
    <cfRule type="containsText" dxfId="585" priority="713" operator="containsText" text="в работе">
      <formula>NOT(ISERROR(SEARCH("в работе",AZ159)))</formula>
    </cfRule>
    <cfRule type="containsText" dxfId="584" priority="714" operator="containsText" text="аннулирован">
      <formula>NOT(ISERROR(SEARCH("аннулирован",AZ159)))</formula>
    </cfRule>
    <cfRule type="containsText" dxfId="583" priority="715" operator="containsText" text="утвержден">
      <formula>NOT(ISERROR(SEARCH("утвержден",AZ159)))</formula>
    </cfRule>
  </conditionalFormatting>
  <conditionalFormatting sqref="CS160">
    <cfRule type="cellIs" dxfId="582" priority="711" operator="greaterThan">
      <formula>CR160</formula>
    </cfRule>
  </conditionalFormatting>
  <conditionalFormatting sqref="CT160">
    <cfRule type="expression" dxfId="581" priority="710">
      <formula>IF(CR160&lt;&gt;"-",IF(CR160&lt;#REF!,IF(CT160&lt;1,1,0),0),0)</formula>
    </cfRule>
  </conditionalFormatting>
  <conditionalFormatting sqref="BL314">
    <cfRule type="cellIs" dxfId="580" priority="709" operator="greaterThan">
      <formula>BK314</formula>
    </cfRule>
  </conditionalFormatting>
  <conditionalFormatting sqref="CS309">
    <cfRule type="cellIs" dxfId="579" priority="706" operator="greaterThan">
      <formula>CR309</formula>
    </cfRule>
  </conditionalFormatting>
  <conditionalFormatting sqref="AO309:AO313">
    <cfRule type="duplicateValues" dxfId="578" priority="704"/>
  </conditionalFormatting>
  <conditionalFormatting sqref="CT309">
    <cfRule type="expression" dxfId="577" priority="705">
      <formula>IF(CR309&lt;&gt;"-",IF(CR309&lt;#REF!,IF(CT309&lt;1,1,0),0),0)</formula>
    </cfRule>
  </conditionalFormatting>
  <conditionalFormatting sqref="AO314">
    <cfRule type="duplicateValues" dxfId="576" priority="703"/>
  </conditionalFormatting>
  <conditionalFormatting sqref="AZ314">
    <cfRule type="containsText" dxfId="575" priority="699" operator="containsText" text="заменен">
      <formula>NOT(ISERROR(SEARCH("заменен",AZ314)))</formula>
    </cfRule>
    <cfRule type="containsText" dxfId="574" priority="700" operator="containsText" text="в работе">
      <formula>NOT(ISERROR(SEARCH("в работе",AZ314)))</formula>
    </cfRule>
    <cfRule type="containsText" dxfId="573" priority="701" operator="containsText" text="аннулирован">
      <formula>NOT(ISERROR(SEARCH("аннулирован",AZ314)))</formula>
    </cfRule>
    <cfRule type="containsText" dxfId="572" priority="702" operator="containsText" text="утвержден">
      <formula>NOT(ISERROR(SEARCH("утвержден",AZ314)))</formula>
    </cfRule>
  </conditionalFormatting>
  <conditionalFormatting sqref="BL336 BL338 BL340:BL344">
    <cfRule type="cellIs" dxfId="571" priority="688" operator="greaterThan">
      <formula>BK336</formula>
    </cfRule>
  </conditionalFormatting>
  <conditionalFormatting sqref="CS341:CS342 CS345">
    <cfRule type="cellIs" dxfId="570" priority="687" operator="greaterThan">
      <formula>CR341</formula>
    </cfRule>
  </conditionalFormatting>
  <conditionalFormatting sqref="AO335 AO340:AO345">
    <cfRule type="duplicateValues" dxfId="569" priority="685"/>
  </conditionalFormatting>
  <conditionalFormatting sqref="AZ340:AZ344">
    <cfRule type="containsText" dxfId="568" priority="681" operator="containsText" text="заменен">
      <formula>NOT(ISERROR(SEARCH("заменен",AZ340)))</formula>
    </cfRule>
    <cfRule type="containsText" dxfId="567" priority="682" operator="containsText" text="в работе">
      <formula>NOT(ISERROR(SEARCH("в работе",AZ340)))</formula>
    </cfRule>
    <cfRule type="containsText" dxfId="566" priority="683" operator="containsText" text="аннулирован">
      <formula>NOT(ISERROR(SEARCH("аннулирован",AZ340)))</formula>
    </cfRule>
    <cfRule type="containsText" dxfId="565" priority="684" operator="containsText" text="утвержден">
      <formula>NOT(ISERROR(SEARCH("утвержден",AZ340)))</formula>
    </cfRule>
  </conditionalFormatting>
  <conditionalFormatting sqref="CT341:CT342 CT335 CT345">
    <cfRule type="expression" dxfId="564" priority="686">
      <formula>IF(CR335&lt;&gt;"-",IF(CR335&lt;#REF!,IF(CT335&lt;1,1,0),0),0)</formula>
    </cfRule>
  </conditionalFormatting>
  <conditionalFormatting sqref="AZ336">
    <cfRule type="containsText" dxfId="563" priority="676" operator="containsText" text="заменен">
      <formula>NOT(ISERROR(SEARCH("заменен",AZ336)))</formula>
    </cfRule>
    <cfRule type="containsText" dxfId="562" priority="677" operator="containsText" text="в работе">
      <formula>NOT(ISERROR(SEARCH("в работе",AZ336)))</formula>
    </cfRule>
    <cfRule type="containsText" dxfId="561" priority="678" operator="containsText" text="аннулирован">
      <formula>NOT(ISERROR(SEARCH("аннулирован",AZ336)))</formula>
    </cfRule>
    <cfRule type="containsText" dxfId="560" priority="679" operator="containsText" text="утвержден">
      <formula>NOT(ISERROR(SEARCH("утвержден",AZ336)))</formula>
    </cfRule>
  </conditionalFormatting>
  <conditionalFormatting sqref="AO336">
    <cfRule type="duplicateValues" dxfId="559" priority="680"/>
  </conditionalFormatting>
  <conditionalFormatting sqref="AZ338">
    <cfRule type="containsText" dxfId="558" priority="671" operator="containsText" text="заменен">
      <formula>NOT(ISERROR(SEARCH("заменен",AZ338)))</formula>
    </cfRule>
    <cfRule type="containsText" dxfId="557" priority="672" operator="containsText" text="в работе">
      <formula>NOT(ISERROR(SEARCH("в работе",AZ338)))</formula>
    </cfRule>
    <cfRule type="containsText" dxfId="556" priority="673" operator="containsText" text="аннулирован">
      <formula>NOT(ISERROR(SEARCH("аннулирован",AZ338)))</formula>
    </cfRule>
    <cfRule type="containsText" dxfId="555" priority="674" operator="containsText" text="утвержден">
      <formula>NOT(ISERROR(SEARCH("утвержден",AZ338)))</formula>
    </cfRule>
  </conditionalFormatting>
  <conditionalFormatting sqref="AO338">
    <cfRule type="duplicateValues" dxfId="554" priority="675"/>
  </conditionalFormatting>
  <conditionalFormatting sqref="CS343:CS344">
    <cfRule type="cellIs" dxfId="553" priority="670" operator="greaterThan">
      <formula>CR343</formula>
    </cfRule>
  </conditionalFormatting>
  <conditionalFormatting sqref="CT343:CT344">
    <cfRule type="expression" dxfId="552" priority="669">
      <formula>IF(CR343&lt;&gt;"-",IF(CR343&lt;#REF!,IF(CT343&lt;1,1,0),0),0)</formula>
    </cfRule>
  </conditionalFormatting>
  <conditionalFormatting sqref="AO337">
    <cfRule type="duplicateValues" dxfId="551" priority="689"/>
  </conditionalFormatting>
  <conditionalFormatting sqref="AO339">
    <cfRule type="duplicateValues" dxfId="550" priority="690"/>
  </conditionalFormatting>
  <conditionalFormatting sqref="AO356">
    <cfRule type="duplicateValues" dxfId="549" priority="658"/>
  </conditionalFormatting>
  <conditionalFormatting sqref="AZ356">
    <cfRule type="containsText" dxfId="548" priority="654" operator="containsText" text="заменен">
      <formula>NOT(ISERROR(SEARCH("заменен",AZ356)))</formula>
    </cfRule>
    <cfRule type="containsText" dxfId="547" priority="655" operator="containsText" text="в работе">
      <formula>NOT(ISERROR(SEARCH("в работе",AZ356)))</formula>
    </cfRule>
    <cfRule type="containsText" dxfId="546" priority="656" operator="containsText" text="аннулирован">
      <formula>NOT(ISERROR(SEARCH("аннулирован",AZ356)))</formula>
    </cfRule>
    <cfRule type="containsText" dxfId="545" priority="657" operator="containsText" text="утвержден">
      <formula>NOT(ISERROR(SEARCH("утвержден",AZ356)))</formula>
    </cfRule>
  </conditionalFormatting>
  <conditionalFormatting sqref="CS352:CS353 CS355">
    <cfRule type="cellIs" dxfId="544" priority="653" operator="greaterThan">
      <formula>CR352</formula>
    </cfRule>
  </conditionalFormatting>
  <conditionalFormatting sqref="AO352:AO355">
    <cfRule type="duplicateValues" dxfId="543" priority="651"/>
  </conditionalFormatting>
  <conditionalFormatting sqref="CT352:CT353 CT355">
    <cfRule type="expression" dxfId="542" priority="652">
      <formula>IF(CR352&lt;&gt;"-",IF(CR352&lt;#REF!,IF(CT352&lt;1,1,0),0),0)</formula>
    </cfRule>
  </conditionalFormatting>
  <conditionalFormatting sqref="AZ352:AZ355">
    <cfRule type="containsText" dxfId="541" priority="647" operator="containsText" text="заменен">
      <formula>NOT(ISERROR(SEARCH("заменен",AZ352)))</formula>
    </cfRule>
    <cfRule type="containsText" dxfId="540" priority="648" operator="containsText" text="в работе">
      <formula>NOT(ISERROR(SEARCH("в работе",AZ352)))</formula>
    </cfRule>
    <cfRule type="containsText" dxfId="539" priority="649" operator="containsText" text="аннулирован">
      <formula>NOT(ISERROR(SEARCH("аннулирован",AZ352)))</formula>
    </cfRule>
    <cfRule type="containsText" dxfId="538" priority="650" operator="containsText" text="утвержден">
      <formula>NOT(ISERROR(SEARCH("утвержден",AZ352)))</formula>
    </cfRule>
  </conditionalFormatting>
  <conditionalFormatting sqref="CS354">
    <cfRule type="cellIs" dxfId="537" priority="646" operator="greaterThan">
      <formula>CR354</formula>
    </cfRule>
  </conditionalFormatting>
  <conditionalFormatting sqref="CT354">
    <cfRule type="expression" dxfId="536" priority="645">
      <formula>IF(CR354&lt;&gt;"-",IF(CR354&lt;#REF!,IF(CT354&lt;1,1,0),0),0)</formula>
    </cfRule>
  </conditionalFormatting>
  <conditionalFormatting sqref="BL352:BL355">
    <cfRule type="cellIs" dxfId="535" priority="644" operator="greaterThan">
      <formula>BK352</formula>
    </cfRule>
  </conditionalFormatting>
  <conditionalFormatting sqref="AO361">
    <cfRule type="duplicateValues" dxfId="534" priority="643"/>
  </conditionalFormatting>
  <conditionalFormatting sqref="AZ361">
    <cfRule type="containsText" dxfId="533" priority="639" operator="containsText" text="заменен">
      <formula>NOT(ISERROR(SEARCH("заменен",AZ361)))</formula>
    </cfRule>
    <cfRule type="containsText" dxfId="532" priority="640" operator="containsText" text="в работе">
      <formula>NOT(ISERROR(SEARCH("в работе",AZ361)))</formula>
    </cfRule>
    <cfRule type="containsText" dxfId="531" priority="641" operator="containsText" text="аннулирован">
      <formula>NOT(ISERROR(SEARCH("аннулирован",AZ361)))</formula>
    </cfRule>
    <cfRule type="containsText" dxfId="530" priority="642" operator="containsText" text="утвержден">
      <formula>NOT(ISERROR(SEARCH("утвержден",AZ361)))</formula>
    </cfRule>
  </conditionalFormatting>
  <conditionalFormatting sqref="CS357:CS358 CS360">
    <cfRule type="cellIs" dxfId="529" priority="638" operator="greaterThan">
      <formula>CR357</formula>
    </cfRule>
  </conditionalFormatting>
  <conditionalFormatting sqref="AO357:AO360">
    <cfRule type="duplicateValues" dxfId="528" priority="636"/>
  </conditionalFormatting>
  <conditionalFormatting sqref="CT357:CT358 CT360">
    <cfRule type="expression" dxfId="527" priority="637">
      <formula>IF(CR357&lt;&gt;"-",IF(CR357&lt;#REF!,IF(CT357&lt;1,1,0),0),0)</formula>
    </cfRule>
  </conditionalFormatting>
  <conditionalFormatting sqref="AZ357:AZ360">
    <cfRule type="containsText" dxfId="526" priority="632" operator="containsText" text="заменен">
      <formula>NOT(ISERROR(SEARCH("заменен",AZ357)))</formula>
    </cfRule>
    <cfRule type="containsText" dxfId="525" priority="633" operator="containsText" text="в работе">
      <formula>NOT(ISERROR(SEARCH("в работе",AZ357)))</formula>
    </cfRule>
    <cfRule type="containsText" dxfId="524" priority="634" operator="containsText" text="аннулирован">
      <formula>NOT(ISERROR(SEARCH("аннулирован",AZ357)))</formula>
    </cfRule>
    <cfRule type="containsText" dxfId="523" priority="635" operator="containsText" text="утвержден">
      <formula>NOT(ISERROR(SEARCH("утвержден",AZ357)))</formula>
    </cfRule>
  </conditionalFormatting>
  <conditionalFormatting sqref="CS359">
    <cfRule type="cellIs" dxfId="522" priority="631" operator="greaterThan">
      <formula>CR359</formula>
    </cfRule>
  </conditionalFormatting>
  <conditionalFormatting sqref="CT359">
    <cfRule type="expression" dxfId="521" priority="630">
      <formula>IF(CR359&lt;&gt;"-",IF(CR359&lt;#REF!,IF(CT359&lt;1,1,0),0),0)</formula>
    </cfRule>
  </conditionalFormatting>
  <conditionalFormatting sqref="BL357:BL360">
    <cfRule type="cellIs" dxfId="520" priority="629" operator="greaterThan">
      <formula>BK357</formula>
    </cfRule>
  </conditionalFormatting>
  <conditionalFormatting sqref="AO404">
    <cfRule type="duplicateValues" dxfId="519" priority="5765"/>
  </conditionalFormatting>
  <conditionalFormatting sqref="BL498 BL482 BL466 BL454 BL442 BL434">
    <cfRule type="cellIs" dxfId="518" priority="628" operator="greaterThan">
      <formula>BK434</formula>
    </cfRule>
  </conditionalFormatting>
  <conditionalFormatting sqref="BL440">
    <cfRule type="cellIs" dxfId="517" priority="627" operator="greaterThan">
      <formula>BK440</formula>
    </cfRule>
  </conditionalFormatting>
  <conditionalFormatting sqref="BL458 BL450 BL438">
    <cfRule type="cellIs" dxfId="516" priority="624" operator="greaterThan">
      <formula>BK438</formula>
    </cfRule>
  </conditionalFormatting>
  <conditionalFormatting sqref="BL474:BL475">
    <cfRule type="cellIs" dxfId="515" priority="623" operator="greaterThan">
      <formula>BK474</formula>
    </cfRule>
  </conditionalFormatting>
  <conditionalFormatting sqref="BL476:BL477">
    <cfRule type="cellIs" dxfId="514" priority="622" operator="greaterThan">
      <formula>BK476</formula>
    </cfRule>
  </conditionalFormatting>
  <conditionalFormatting sqref="BL460 BL451 BL439">
    <cfRule type="cellIs" dxfId="513" priority="621" operator="greaterThan">
      <formula>BK439</formula>
    </cfRule>
  </conditionalFormatting>
  <conditionalFormatting sqref="BL441">
    <cfRule type="cellIs" dxfId="512" priority="620" operator="greaterThan">
      <formula>BK441</formula>
    </cfRule>
  </conditionalFormatting>
  <conditionalFormatting sqref="BL407:BL410">
    <cfRule type="cellIs" dxfId="511" priority="618" operator="greaterThan">
      <formula>BK407</formula>
    </cfRule>
  </conditionalFormatting>
  <conditionalFormatting sqref="BL370:BL371">
    <cfRule type="cellIs" dxfId="510" priority="617" operator="greaterThan">
      <formula>BK370</formula>
    </cfRule>
  </conditionalFormatting>
  <conditionalFormatting sqref="BL366:BL367">
    <cfRule type="cellIs" dxfId="509" priority="616" operator="greaterThan">
      <formula>BK366</formula>
    </cfRule>
  </conditionalFormatting>
  <conditionalFormatting sqref="BM366:BM367">
    <cfRule type="expression" dxfId="508" priority="615">
      <formula>IF(BK366&lt;&gt;"-",IF(BK366&lt;#REF!,IF(BM366&lt;1,1,0),0),0)</formula>
    </cfRule>
  </conditionalFormatting>
  <conditionalFormatting sqref="AZ68:AZ70">
    <cfRule type="containsText" dxfId="507" priority="611" operator="containsText" text="заменен">
      <formula>NOT(ISERROR(SEARCH("заменен",AZ68)))</formula>
    </cfRule>
    <cfRule type="containsText" dxfId="506" priority="612" operator="containsText" text="в работе">
      <formula>NOT(ISERROR(SEARCH("в работе",AZ68)))</formula>
    </cfRule>
    <cfRule type="containsText" dxfId="505" priority="613" operator="containsText" text="аннулирован">
      <formula>NOT(ISERROR(SEARCH("аннулирован",AZ68)))</formula>
    </cfRule>
    <cfRule type="containsText" dxfId="504" priority="614" operator="containsText" text="утвержден">
      <formula>NOT(ISERROR(SEARCH("утвержден",AZ68)))</formula>
    </cfRule>
  </conditionalFormatting>
  <conditionalFormatting sqref="AZ74:AZ76">
    <cfRule type="containsText" dxfId="503" priority="607" operator="containsText" text="заменен">
      <formula>NOT(ISERROR(SEARCH("заменен",AZ74)))</formula>
    </cfRule>
    <cfRule type="containsText" dxfId="502" priority="608" operator="containsText" text="в работе">
      <formula>NOT(ISERROR(SEARCH("в работе",AZ74)))</formula>
    </cfRule>
    <cfRule type="containsText" dxfId="501" priority="609" operator="containsText" text="аннулирован">
      <formula>NOT(ISERROR(SEARCH("аннулирован",AZ74)))</formula>
    </cfRule>
    <cfRule type="containsText" dxfId="500" priority="610" operator="containsText" text="утвержден">
      <formula>NOT(ISERROR(SEARCH("утвержден",AZ74)))</formula>
    </cfRule>
  </conditionalFormatting>
  <conditionalFormatting sqref="AZ101:AZ103">
    <cfRule type="containsText" dxfId="499" priority="603" operator="containsText" text="заменен">
      <formula>NOT(ISERROR(SEARCH("заменен",AZ101)))</formula>
    </cfRule>
    <cfRule type="containsText" dxfId="498" priority="604" operator="containsText" text="в работе">
      <formula>NOT(ISERROR(SEARCH("в работе",AZ101)))</formula>
    </cfRule>
    <cfRule type="containsText" dxfId="497" priority="605" operator="containsText" text="аннулирован">
      <formula>NOT(ISERROR(SEARCH("аннулирован",AZ101)))</formula>
    </cfRule>
    <cfRule type="containsText" dxfId="496" priority="606" operator="containsText" text="утвержден">
      <formula>NOT(ISERROR(SEARCH("утвержден",AZ101)))</formula>
    </cfRule>
  </conditionalFormatting>
  <conditionalFormatting sqref="AZ107:AZ109">
    <cfRule type="containsText" dxfId="495" priority="599" operator="containsText" text="заменен">
      <formula>NOT(ISERROR(SEARCH("заменен",AZ107)))</formula>
    </cfRule>
    <cfRule type="containsText" dxfId="494" priority="600" operator="containsText" text="в работе">
      <formula>NOT(ISERROR(SEARCH("в работе",AZ107)))</formula>
    </cfRule>
    <cfRule type="containsText" dxfId="493" priority="601" operator="containsText" text="аннулирован">
      <formula>NOT(ISERROR(SEARCH("аннулирован",AZ107)))</formula>
    </cfRule>
    <cfRule type="containsText" dxfId="492" priority="602" operator="containsText" text="утвержден">
      <formula>NOT(ISERROR(SEARCH("утвержден",AZ107)))</formula>
    </cfRule>
  </conditionalFormatting>
  <conditionalFormatting sqref="AZ95:AZ97">
    <cfRule type="containsText" dxfId="491" priority="595" operator="containsText" text="заменен">
      <formula>NOT(ISERROR(SEARCH("заменен",AZ95)))</formula>
    </cfRule>
    <cfRule type="containsText" dxfId="490" priority="596" operator="containsText" text="в работе">
      <formula>NOT(ISERROR(SEARCH("в работе",AZ95)))</formula>
    </cfRule>
    <cfRule type="containsText" dxfId="489" priority="597" operator="containsText" text="аннулирован">
      <formula>NOT(ISERROR(SEARCH("аннулирован",AZ95)))</formula>
    </cfRule>
    <cfRule type="containsText" dxfId="488" priority="598" operator="containsText" text="утвержден">
      <formula>NOT(ISERROR(SEARCH("утвержден",AZ95)))</formula>
    </cfRule>
  </conditionalFormatting>
  <conditionalFormatting sqref="AZ119:AZ121">
    <cfRule type="containsText" dxfId="487" priority="591" operator="containsText" text="заменен">
      <formula>NOT(ISERROR(SEARCH("заменен",AZ119)))</formula>
    </cfRule>
    <cfRule type="containsText" dxfId="486" priority="592" operator="containsText" text="в работе">
      <formula>NOT(ISERROR(SEARCH("в работе",AZ119)))</formula>
    </cfRule>
    <cfRule type="containsText" dxfId="485" priority="593" operator="containsText" text="аннулирован">
      <formula>NOT(ISERROR(SEARCH("аннулирован",AZ119)))</formula>
    </cfRule>
    <cfRule type="containsText" dxfId="484" priority="594" operator="containsText" text="утвержден">
      <formula>NOT(ISERROR(SEARCH("утвержден",AZ119)))</formula>
    </cfRule>
  </conditionalFormatting>
  <conditionalFormatting sqref="AZ125:AZ126">
    <cfRule type="containsText" dxfId="483" priority="587" operator="containsText" text="заменен">
      <formula>NOT(ISERROR(SEARCH("заменен",AZ125)))</formula>
    </cfRule>
    <cfRule type="containsText" dxfId="482" priority="588" operator="containsText" text="в работе">
      <formula>NOT(ISERROR(SEARCH("в работе",AZ125)))</formula>
    </cfRule>
    <cfRule type="containsText" dxfId="481" priority="589" operator="containsText" text="аннулирован">
      <formula>NOT(ISERROR(SEARCH("аннулирован",AZ125)))</formula>
    </cfRule>
    <cfRule type="containsText" dxfId="480" priority="590" operator="containsText" text="утвержден">
      <formula>NOT(ISERROR(SEARCH("утвержден",AZ125)))</formula>
    </cfRule>
  </conditionalFormatting>
  <conditionalFormatting sqref="AZ131:AZ133">
    <cfRule type="containsText" dxfId="479" priority="583" operator="containsText" text="заменен">
      <formula>NOT(ISERROR(SEARCH("заменен",AZ131)))</formula>
    </cfRule>
    <cfRule type="containsText" dxfId="478" priority="584" operator="containsText" text="в работе">
      <formula>NOT(ISERROR(SEARCH("в работе",AZ131)))</formula>
    </cfRule>
    <cfRule type="containsText" dxfId="477" priority="585" operator="containsText" text="аннулирован">
      <formula>NOT(ISERROR(SEARCH("аннулирован",AZ131)))</formula>
    </cfRule>
    <cfRule type="containsText" dxfId="476" priority="586" operator="containsText" text="утвержден">
      <formula>NOT(ISERROR(SEARCH("утвержден",AZ131)))</formula>
    </cfRule>
  </conditionalFormatting>
  <conditionalFormatting sqref="AZ127">
    <cfRule type="containsText" dxfId="475" priority="579" operator="containsText" text="заменен">
      <formula>NOT(ISERROR(SEARCH("заменен",AZ127)))</formula>
    </cfRule>
    <cfRule type="containsText" dxfId="474" priority="580" operator="containsText" text="в работе">
      <formula>NOT(ISERROR(SEARCH("в работе",AZ127)))</formula>
    </cfRule>
    <cfRule type="containsText" dxfId="473" priority="581" operator="containsText" text="аннулирован">
      <formula>NOT(ISERROR(SEARCH("аннулирован",AZ127)))</formula>
    </cfRule>
    <cfRule type="containsText" dxfId="472" priority="582" operator="containsText" text="утвержден">
      <formula>NOT(ISERROR(SEARCH("утвержден",AZ127)))</formula>
    </cfRule>
  </conditionalFormatting>
  <conditionalFormatting sqref="AZ138:AZ140">
    <cfRule type="containsText" dxfId="471" priority="575" operator="containsText" text="заменен">
      <formula>NOT(ISERROR(SEARCH("заменен",AZ138)))</formula>
    </cfRule>
    <cfRule type="containsText" dxfId="470" priority="576" operator="containsText" text="в работе">
      <formula>NOT(ISERROR(SEARCH("в работе",AZ138)))</formula>
    </cfRule>
    <cfRule type="containsText" dxfId="469" priority="577" operator="containsText" text="аннулирован">
      <formula>NOT(ISERROR(SEARCH("аннулирован",AZ138)))</formula>
    </cfRule>
    <cfRule type="containsText" dxfId="468" priority="578" operator="containsText" text="утвержден">
      <formula>NOT(ISERROR(SEARCH("утвержден",AZ138)))</formula>
    </cfRule>
  </conditionalFormatting>
  <conditionalFormatting sqref="AZ144:AZ146">
    <cfRule type="containsText" dxfId="467" priority="571" operator="containsText" text="заменен">
      <formula>NOT(ISERROR(SEARCH("заменен",AZ144)))</formula>
    </cfRule>
    <cfRule type="containsText" dxfId="466" priority="572" operator="containsText" text="в работе">
      <formula>NOT(ISERROR(SEARCH("в работе",AZ144)))</formula>
    </cfRule>
    <cfRule type="containsText" dxfId="465" priority="573" operator="containsText" text="аннулирован">
      <formula>NOT(ISERROR(SEARCH("аннулирован",AZ144)))</formula>
    </cfRule>
    <cfRule type="containsText" dxfId="464" priority="574" operator="containsText" text="утвержден">
      <formula>NOT(ISERROR(SEARCH("утвержден",AZ144)))</formula>
    </cfRule>
  </conditionalFormatting>
  <conditionalFormatting sqref="AZ150:AZ152">
    <cfRule type="containsText" dxfId="463" priority="567" operator="containsText" text="заменен">
      <formula>NOT(ISERROR(SEARCH("заменен",AZ150)))</formula>
    </cfRule>
    <cfRule type="containsText" dxfId="462" priority="568" operator="containsText" text="в работе">
      <formula>NOT(ISERROR(SEARCH("в работе",AZ150)))</formula>
    </cfRule>
    <cfRule type="containsText" dxfId="461" priority="569" operator="containsText" text="аннулирован">
      <formula>NOT(ISERROR(SEARCH("аннулирован",AZ150)))</formula>
    </cfRule>
    <cfRule type="containsText" dxfId="460" priority="570" operator="containsText" text="утвержден">
      <formula>NOT(ISERROR(SEARCH("утвержден",AZ150)))</formula>
    </cfRule>
  </conditionalFormatting>
  <conditionalFormatting sqref="AZ162:AZ164">
    <cfRule type="containsText" dxfId="459" priority="563" operator="containsText" text="заменен">
      <formula>NOT(ISERROR(SEARCH("заменен",AZ162)))</formula>
    </cfRule>
    <cfRule type="containsText" dxfId="458" priority="564" operator="containsText" text="в работе">
      <formula>NOT(ISERROR(SEARCH("в работе",AZ162)))</formula>
    </cfRule>
    <cfRule type="containsText" dxfId="457" priority="565" operator="containsText" text="аннулирован">
      <formula>NOT(ISERROR(SEARCH("аннулирован",AZ162)))</formula>
    </cfRule>
    <cfRule type="containsText" dxfId="456" priority="566" operator="containsText" text="утвержден">
      <formula>NOT(ISERROR(SEARCH("утвержден",AZ162)))</formula>
    </cfRule>
  </conditionalFormatting>
  <conditionalFormatting sqref="AZ156:AZ158">
    <cfRule type="containsText" dxfId="455" priority="559" operator="containsText" text="заменен">
      <formula>NOT(ISERROR(SEARCH("заменен",AZ156)))</formula>
    </cfRule>
    <cfRule type="containsText" dxfId="454" priority="560" operator="containsText" text="в работе">
      <formula>NOT(ISERROR(SEARCH("в работе",AZ156)))</formula>
    </cfRule>
    <cfRule type="containsText" dxfId="453" priority="561" operator="containsText" text="аннулирован">
      <formula>NOT(ISERROR(SEARCH("аннулирован",AZ156)))</formula>
    </cfRule>
    <cfRule type="containsText" dxfId="452" priority="562" operator="containsText" text="утвержден">
      <formula>NOT(ISERROR(SEARCH("утвержден",AZ156)))</formula>
    </cfRule>
  </conditionalFormatting>
  <conditionalFormatting sqref="AZ176:AZ178">
    <cfRule type="containsText" dxfId="451" priority="555" operator="containsText" text="заменен">
      <formula>NOT(ISERROR(SEARCH("заменен",AZ176)))</formula>
    </cfRule>
    <cfRule type="containsText" dxfId="450" priority="556" operator="containsText" text="в работе">
      <formula>NOT(ISERROR(SEARCH("в работе",AZ176)))</formula>
    </cfRule>
    <cfRule type="containsText" dxfId="449" priority="557" operator="containsText" text="аннулирован">
      <formula>NOT(ISERROR(SEARCH("аннулирован",AZ176)))</formula>
    </cfRule>
    <cfRule type="containsText" dxfId="448" priority="558" operator="containsText" text="утвержден">
      <formula>NOT(ISERROR(SEARCH("утвержден",AZ176)))</formula>
    </cfRule>
  </conditionalFormatting>
  <conditionalFormatting sqref="AZ182:AZ184">
    <cfRule type="containsText" dxfId="447" priority="551" operator="containsText" text="заменен">
      <formula>NOT(ISERROR(SEARCH("заменен",AZ182)))</formula>
    </cfRule>
    <cfRule type="containsText" dxfId="446" priority="552" operator="containsText" text="в работе">
      <formula>NOT(ISERROR(SEARCH("в работе",AZ182)))</formula>
    </cfRule>
    <cfRule type="containsText" dxfId="445" priority="553" operator="containsText" text="аннулирован">
      <formula>NOT(ISERROR(SEARCH("аннулирован",AZ182)))</formula>
    </cfRule>
    <cfRule type="containsText" dxfId="444" priority="554" operator="containsText" text="утвержден">
      <formula>NOT(ISERROR(SEARCH("утвержден",AZ182)))</formula>
    </cfRule>
  </conditionalFormatting>
  <conditionalFormatting sqref="AZ194:AZ196">
    <cfRule type="containsText" dxfId="443" priority="547" operator="containsText" text="заменен">
      <formula>NOT(ISERROR(SEARCH("заменен",AZ194)))</formula>
    </cfRule>
    <cfRule type="containsText" dxfId="442" priority="548" operator="containsText" text="в работе">
      <formula>NOT(ISERROR(SEARCH("в работе",AZ194)))</formula>
    </cfRule>
    <cfRule type="containsText" dxfId="441" priority="549" operator="containsText" text="аннулирован">
      <formula>NOT(ISERROR(SEARCH("аннулирован",AZ194)))</formula>
    </cfRule>
    <cfRule type="containsText" dxfId="440" priority="550" operator="containsText" text="утвержден">
      <formula>NOT(ISERROR(SEARCH("утвержден",AZ194)))</formula>
    </cfRule>
  </conditionalFormatting>
  <conditionalFormatting sqref="AZ188:AZ190">
    <cfRule type="containsText" dxfId="439" priority="543" operator="containsText" text="заменен">
      <formula>NOT(ISERROR(SEARCH("заменен",AZ188)))</formula>
    </cfRule>
    <cfRule type="containsText" dxfId="438" priority="544" operator="containsText" text="в работе">
      <formula>NOT(ISERROR(SEARCH("в работе",AZ188)))</formula>
    </cfRule>
    <cfRule type="containsText" dxfId="437" priority="545" operator="containsText" text="аннулирован">
      <formula>NOT(ISERROR(SEARCH("аннулирован",AZ188)))</formula>
    </cfRule>
    <cfRule type="containsText" dxfId="436" priority="546" operator="containsText" text="утвержден">
      <formula>NOT(ISERROR(SEARCH("утвержден",AZ188)))</formula>
    </cfRule>
  </conditionalFormatting>
  <conditionalFormatting sqref="AZ200:AZ202">
    <cfRule type="containsText" dxfId="435" priority="539" operator="containsText" text="заменен">
      <formula>NOT(ISERROR(SEARCH("заменен",AZ200)))</formula>
    </cfRule>
    <cfRule type="containsText" dxfId="434" priority="540" operator="containsText" text="в работе">
      <formula>NOT(ISERROR(SEARCH("в работе",AZ200)))</formula>
    </cfRule>
    <cfRule type="containsText" dxfId="433" priority="541" operator="containsText" text="аннулирован">
      <formula>NOT(ISERROR(SEARCH("аннулирован",AZ200)))</formula>
    </cfRule>
    <cfRule type="containsText" dxfId="432" priority="542" operator="containsText" text="утвержден">
      <formula>NOT(ISERROR(SEARCH("утвержден",AZ200)))</formula>
    </cfRule>
  </conditionalFormatting>
  <conditionalFormatting sqref="AZ215:AZ217">
    <cfRule type="containsText" dxfId="431" priority="535" operator="containsText" text="заменен">
      <formula>NOT(ISERROR(SEARCH("заменен",AZ215)))</formula>
    </cfRule>
    <cfRule type="containsText" dxfId="430" priority="536" operator="containsText" text="в работе">
      <formula>NOT(ISERROR(SEARCH("в работе",AZ215)))</formula>
    </cfRule>
    <cfRule type="containsText" dxfId="429" priority="537" operator="containsText" text="аннулирован">
      <formula>NOT(ISERROR(SEARCH("аннулирован",AZ215)))</formula>
    </cfRule>
    <cfRule type="containsText" dxfId="428" priority="538" operator="containsText" text="утвержден">
      <formula>NOT(ISERROR(SEARCH("утвержден",AZ215)))</formula>
    </cfRule>
  </conditionalFormatting>
  <conditionalFormatting sqref="AZ227:AZ229">
    <cfRule type="containsText" dxfId="427" priority="531" operator="containsText" text="заменен">
      <formula>NOT(ISERROR(SEARCH("заменен",AZ227)))</formula>
    </cfRule>
    <cfRule type="containsText" dxfId="426" priority="532" operator="containsText" text="в работе">
      <formula>NOT(ISERROR(SEARCH("в работе",AZ227)))</formula>
    </cfRule>
    <cfRule type="containsText" dxfId="425" priority="533" operator="containsText" text="аннулирован">
      <formula>NOT(ISERROR(SEARCH("аннулирован",AZ227)))</formula>
    </cfRule>
    <cfRule type="containsText" dxfId="424" priority="534" operator="containsText" text="утвержден">
      <formula>NOT(ISERROR(SEARCH("утвержден",AZ227)))</formula>
    </cfRule>
  </conditionalFormatting>
  <conditionalFormatting sqref="AZ272:AZ274">
    <cfRule type="containsText" dxfId="423" priority="519" operator="containsText" text="заменен">
      <formula>NOT(ISERROR(SEARCH("заменен",AZ272)))</formula>
    </cfRule>
    <cfRule type="containsText" dxfId="422" priority="520" operator="containsText" text="в работе">
      <formula>NOT(ISERROR(SEARCH("в работе",AZ272)))</formula>
    </cfRule>
    <cfRule type="containsText" dxfId="421" priority="521" operator="containsText" text="аннулирован">
      <formula>NOT(ISERROR(SEARCH("аннулирован",AZ272)))</formula>
    </cfRule>
    <cfRule type="containsText" dxfId="420" priority="522" operator="containsText" text="утвержден">
      <formula>NOT(ISERROR(SEARCH("утвержден",AZ272)))</formula>
    </cfRule>
  </conditionalFormatting>
  <conditionalFormatting sqref="AZ265:AZ267">
    <cfRule type="containsText" dxfId="419" priority="515" operator="containsText" text="заменен">
      <formula>NOT(ISERROR(SEARCH("заменен",AZ265)))</formula>
    </cfRule>
    <cfRule type="containsText" dxfId="418" priority="516" operator="containsText" text="в работе">
      <formula>NOT(ISERROR(SEARCH("в работе",AZ265)))</formula>
    </cfRule>
    <cfRule type="containsText" dxfId="417" priority="517" operator="containsText" text="аннулирован">
      <formula>NOT(ISERROR(SEARCH("аннулирован",AZ265)))</formula>
    </cfRule>
    <cfRule type="containsText" dxfId="416" priority="518" operator="containsText" text="утвержден">
      <formula>NOT(ISERROR(SEARCH("утвержден",AZ265)))</formula>
    </cfRule>
  </conditionalFormatting>
  <conditionalFormatting sqref="AZ259:AZ261">
    <cfRule type="containsText" dxfId="415" priority="511" operator="containsText" text="заменен">
      <formula>NOT(ISERROR(SEARCH("заменен",AZ259)))</formula>
    </cfRule>
    <cfRule type="containsText" dxfId="414" priority="512" operator="containsText" text="в работе">
      <formula>NOT(ISERROR(SEARCH("в работе",AZ259)))</formula>
    </cfRule>
    <cfRule type="containsText" dxfId="413" priority="513" operator="containsText" text="аннулирован">
      <formula>NOT(ISERROR(SEARCH("аннулирован",AZ259)))</formula>
    </cfRule>
    <cfRule type="containsText" dxfId="412" priority="514" operator="containsText" text="утвержден">
      <formula>NOT(ISERROR(SEARCH("утвержден",AZ259)))</formula>
    </cfRule>
  </conditionalFormatting>
  <conditionalFormatting sqref="AZ252:AZ254">
    <cfRule type="containsText" dxfId="411" priority="507" operator="containsText" text="заменен">
      <formula>NOT(ISERROR(SEARCH("заменен",AZ252)))</formula>
    </cfRule>
    <cfRule type="containsText" dxfId="410" priority="508" operator="containsText" text="в работе">
      <formula>NOT(ISERROR(SEARCH("в работе",AZ252)))</formula>
    </cfRule>
    <cfRule type="containsText" dxfId="409" priority="509" operator="containsText" text="аннулирован">
      <formula>NOT(ISERROR(SEARCH("аннулирован",AZ252)))</formula>
    </cfRule>
    <cfRule type="containsText" dxfId="408" priority="510" operator="containsText" text="утвержден">
      <formula>NOT(ISERROR(SEARCH("утвержден",AZ252)))</formula>
    </cfRule>
  </conditionalFormatting>
  <conditionalFormatting sqref="AZ285:AZ287">
    <cfRule type="containsText" dxfId="407" priority="503" operator="containsText" text="заменен">
      <formula>NOT(ISERROR(SEARCH("заменен",AZ285)))</formula>
    </cfRule>
    <cfRule type="containsText" dxfId="406" priority="504" operator="containsText" text="в работе">
      <formula>NOT(ISERROR(SEARCH("в работе",AZ285)))</formula>
    </cfRule>
    <cfRule type="containsText" dxfId="405" priority="505" operator="containsText" text="аннулирован">
      <formula>NOT(ISERROR(SEARCH("аннулирован",AZ285)))</formula>
    </cfRule>
    <cfRule type="containsText" dxfId="404" priority="506" operator="containsText" text="утвержден">
      <formula>NOT(ISERROR(SEARCH("утвержден",AZ285)))</formula>
    </cfRule>
  </conditionalFormatting>
  <conditionalFormatting sqref="AZ291:AZ293">
    <cfRule type="containsText" dxfId="403" priority="499" operator="containsText" text="заменен">
      <formula>NOT(ISERROR(SEARCH("заменен",AZ291)))</formula>
    </cfRule>
    <cfRule type="containsText" dxfId="402" priority="500" operator="containsText" text="в работе">
      <formula>NOT(ISERROR(SEARCH("в работе",AZ291)))</formula>
    </cfRule>
    <cfRule type="containsText" dxfId="401" priority="501" operator="containsText" text="аннулирован">
      <formula>NOT(ISERROR(SEARCH("аннулирован",AZ291)))</formula>
    </cfRule>
    <cfRule type="containsText" dxfId="400" priority="502" operator="containsText" text="утвержден">
      <formula>NOT(ISERROR(SEARCH("утвержден",AZ291)))</formula>
    </cfRule>
  </conditionalFormatting>
  <conditionalFormatting sqref="AZ297:AZ299">
    <cfRule type="containsText" dxfId="399" priority="495" operator="containsText" text="заменен">
      <formula>NOT(ISERROR(SEARCH("заменен",AZ297)))</formula>
    </cfRule>
    <cfRule type="containsText" dxfId="398" priority="496" operator="containsText" text="в работе">
      <formula>NOT(ISERROR(SEARCH("в работе",AZ297)))</formula>
    </cfRule>
    <cfRule type="containsText" dxfId="397" priority="497" operator="containsText" text="аннулирован">
      <formula>NOT(ISERROR(SEARCH("аннулирован",AZ297)))</formula>
    </cfRule>
    <cfRule type="containsText" dxfId="396" priority="498" operator="containsText" text="утвержден">
      <formula>NOT(ISERROR(SEARCH("утвержден",AZ297)))</formula>
    </cfRule>
  </conditionalFormatting>
  <conditionalFormatting sqref="AZ303:AZ305">
    <cfRule type="containsText" dxfId="395" priority="491" operator="containsText" text="заменен">
      <formula>NOT(ISERROR(SEARCH("заменен",AZ303)))</formula>
    </cfRule>
    <cfRule type="containsText" dxfId="394" priority="492" operator="containsText" text="в работе">
      <formula>NOT(ISERROR(SEARCH("в работе",AZ303)))</formula>
    </cfRule>
    <cfRule type="containsText" dxfId="393" priority="493" operator="containsText" text="аннулирован">
      <formula>NOT(ISERROR(SEARCH("аннулирован",AZ303)))</formula>
    </cfRule>
    <cfRule type="containsText" dxfId="392" priority="494" operator="containsText" text="утвержден">
      <formula>NOT(ISERROR(SEARCH("утвержден",AZ303)))</formula>
    </cfRule>
  </conditionalFormatting>
  <conditionalFormatting sqref="AZ315:AZ317">
    <cfRule type="containsText" dxfId="391" priority="487" operator="containsText" text="заменен">
      <formula>NOT(ISERROR(SEARCH("заменен",AZ315)))</formula>
    </cfRule>
    <cfRule type="containsText" dxfId="390" priority="488" operator="containsText" text="в работе">
      <formula>NOT(ISERROR(SEARCH("в работе",AZ315)))</formula>
    </cfRule>
    <cfRule type="containsText" dxfId="389" priority="489" operator="containsText" text="аннулирован">
      <formula>NOT(ISERROR(SEARCH("аннулирован",AZ315)))</formula>
    </cfRule>
    <cfRule type="containsText" dxfId="388" priority="490" operator="containsText" text="утвержден">
      <formula>NOT(ISERROR(SEARCH("утвержден",AZ315)))</formula>
    </cfRule>
  </conditionalFormatting>
  <conditionalFormatting sqref="AZ383:AZ384">
    <cfRule type="containsText" dxfId="387" priority="483" operator="containsText" text="заменен">
      <formula>NOT(ISERROR(SEARCH("заменен",AZ383)))</formula>
    </cfRule>
    <cfRule type="containsText" dxfId="386" priority="484" operator="containsText" text="в работе">
      <formula>NOT(ISERROR(SEARCH("в работе",AZ383)))</formula>
    </cfRule>
    <cfRule type="containsText" dxfId="385" priority="485" operator="containsText" text="аннулирован">
      <formula>NOT(ISERROR(SEARCH("аннулирован",AZ383)))</formula>
    </cfRule>
    <cfRule type="containsText" dxfId="384" priority="486" operator="containsText" text="утвержден">
      <formula>NOT(ISERROR(SEARCH("утвержден",AZ383)))</formula>
    </cfRule>
  </conditionalFormatting>
  <conditionalFormatting sqref="AZ386:AZ388">
    <cfRule type="containsText" dxfId="383" priority="479" operator="containsText" text="заменен">
      <formula>NOT(ISERROR(SEARCH("заменен",AZ386)))</formula>
    </cfRule>
    <cfRule type="containsText" dxfId="382" priority="480" operator="containsText" text="в работе">
      <formula>NOT(ISERROR(SEARCH("в работе",AZ386)))</formula>
    </cfRule>
    <cfRule type="containsText" dxfId="381" priority="481" operator="containsText" text="аннулирован">
      <formula>NOT(ISERROR(SEARCH("аннулирован",AZ386)))</formula>
    </cfRule>
    <cfRule type="containsText" dxfId="380" priority="482" operator="containsText" text="утвержден">
      <formula>NOT(ISERROR(SEARCH("утвержден",AZ386)))</formula>
    </cfRule>
  </conditionalFormatting>
  <conditionalFormatting sqref="AZ471:AZ472">
    <cfRule type="containsText" dxfId="379" priority="475" operator="containsText" text="заменен">
      <formula>NOT(ISERROR(SEARCH("заменен",AZ471)))</formula>
    </cfRule>
    <cfRule type="containsText" dxfId="378" priority="476" operator="containsText" text="в работе">
      <formula>NOT(ISERROR(SEARCH("в работе",AZ471)))</formula>
    </cfRule>
    <cfRule type="containsText" dxfId="377" priority="477" operator="containsText" text="аннулирован">
      <formula>NOT(ISERROR(SEARCH("аннулирован",AZ471)))</formula>
    </cfRule>
    <cfRule type="containsText" dxfId="376" priority="478" operator="containsText" text="утвержден">
      <formula>NOT(ISERROR(SEARCH("утвержден",AZ471)))</formula>
    </cfRule>
  </conditionalFormatting>
  <conditionalFormatting sqref="AZ479:AZ482">
    <cfRule type="containsText" dxfId="375" priority="471" operator="containsText" text="заменен">
      <formula>NOT(ISERROR(SEARCH("заменен",AZ479)))</formula>
    </cfRule>
    <cfRule type="containsText" dxfId="374" priority="472" operator="containsText" text="в работе">
      <formula>NOT(ISERROR(SEARCH("в работе",AZ479)))</formula>
    </cfRule>
    <cfRule type="containsText" dxfId="373" priority="473" operator="containsText" text="аннулирован">
      <formula>NOT(ISERROR(SEARCH("аннулирован",AZ479)))</formula>
    </cfRule>
    <cfRule type="containsText" dxfId="372" priority="474" operator="containsText" text="утвержден">
      <formula>NOT(ISERROR(SEARCH("утвержден",AZ479)))</formula>
    </cfRule>
  </conditionalFormatting>
  <conditionalFormatting sqref="AZ474:AZ477">
    <cfRule type="containsText" dxfId="371" priority="467" operator="containsText" text="заменен">
      <formula>NOT(ISERROR(SEARCH("заменен",AZ474)))</formula>
    </cfRule>
    <cfRule type="containsText" dxfId="370" priority="468" operator="containsText" text="в работе">
      <formula>NOT(ISERROR(SEARCH("в работе",AZ474)))</formula>
    </cfRule>
    <cfRule type="containsText" dxfId="369" priority="469" operator="containsText" text="аннулирован">
      <formula>NOT(ISERROR(SEARCH("аннулирован",AZ474)))</formula>
    </cfRule>
    <cfRule type="containsText" dxfId="368" priority="470" operator="containsText" text="утвержден">
      <formula>NOT(ISERROR(SEARCH("утвержден",AZ474)))</formula>
    </cfRule>
  </conditionalFormatting>
  <conditionalFormatting sqref="CS455">
    <cfRule type="cellIs" dxfId="367" priority="466" operator="greaterThan">
      <formula>CR455</formula>
    </cfRule>
  </conditionalFormatting>
  <conditionalFormatting sqref="CS411">
    <cfRule type="cellIs" dxfId="366" priority="464" operator="greaterThan">
      <formula>CR411</formula>
    </cfRule>
  </conditionalFormatting>
  <conditionalFormatting sqref="CS443">
    <cfRule type="cellIs" dxfId="365" priority="462" operator="greaterThan">
      <formula>CR443</formula>
    </cfRule>
  </conditionalFormatting>
  <conditionalFormatting sqref="CS468">
    <cfRule type="cellIs" dxfId="364" priority="460" operator="greaterThan">
      <formula>CR468</formula>
    </cfRule>
  </conditionalFormatting>
  <conditionalFormatting sqref="CS384">
    <cfRule type="cellIs" dxfId="363" priority="458" operator="greaterThan">
      <formula>CR384</formula>
    </cfRule>
  </conditionalFormatting>
  <conditionalFormatting sqref="CS515">
    <cfRule type="cellIs" dxfId="362" priority="456" operator="greaterThan">
      <formula>CR515</formula>
    </cfRule>
  </conditionalFormatting>
  <conditionalFormatting sqref="CS418">
    <cfRule type="cellIs" dxfId="361" priority="454" operator="greaterThan">
      <formula>CR418</formula>
    </cfRule>
  </conditionalFormatting>
  <conditionalFormatting sqref="CS427">
    <cfRule type="cellIs" dxfId="360" priority="452" operator="greaterThan">
      <formula>CR427</formula>
    </cfRule>
  </conditionalFormatting>
  <conditionalFormatting sqref="CS14">
    <cfRule type="cellIs" dxfId="359" priority="446" operator="greaterThan">
      <formula>CR14</formula>
    </cfRule>
  </conditionalFormatting>
  <conditionalFormatting sqref="CS169">
    <cfRule type="cellIs" dxfId="358" priority="444" operator="greaterThan">
      <formula>CR169</formula>
    </cfRule>
  </conditionalFormatting>
  <conditionalFormatting sqref="CS170:CS172">
    <cfRule type="cellIs" dxfId="357" priority="442" operator="greaterThan">
      <formula>CR170</formula>
    </cfRule>
  </conditionalFormatting>
  <conditionalFormatting sqref="CS394">
    <cfRule type="cellIs" dxfId="356" priority="440" operator="greaterThan">
      <formula>CR394</formula>
    </cfRule>
  </conditionalFormatting>
  <conditionalFormatting sqref="CT170">
    <cfRule type="expression" dxfId="355" priority="431">
      <formula>IF(CR170&lt;&gt;"-",IF(CR170&lt;#REF!,IF(CT170&lt;1,1,0),0),0)</formula>
    </cfRule>
  </conditionalFormatting>
  <conditionalFormatting sqref="CT169">
    <cfRule type="expression" dxfId="354" priority="430">
      <formula>IF(CR169&lt;&gt;"-",IF(CR169&lt;#REF!,IF(CT169&lt;1,1,0),0),0)</formula>
    </cfRule>
  </conditionalFormatting>
  <conditionalFormatting sqref="CT14">
    <cfRule type="expression" dxfId="353" priority="429">
      <formula>IF(CR14&lt;&gt;"-",IF(CR14&lt;#REF!,IF(CT14&lt;1,1,0),0),0)</formula>
    </cfRule>
  </conditionalFormatting>
  <conditionalFormatting sqref="AZ309:AZ312">
    <cfRule type="containsText" dxfId="352" priority="425" operator="containsText" text="заменен">
      <formula>NOT(ISERROR(SEARCH("заменен",AZ309)))</formula>
    </cfRule>
    <cfRule type="containsText" dxfId="351" priority="426" operator="containsText" text="в работе">
      <formula>NOT(ISERROR(SEARCH("в работе",AZ309)))</formula>
    </cfRule>
    <cfRule type="containsText" dxfId="350" priority="427" operator="containsText" text="аннулирован">
      <formula>NOT(ISERROR(SEARCH("аннулирован",AZ309)))</formula>
    </cfRule>
    <cfRule type="containsText" dxfId="349" priority="428" operator="containsText" text="утвержден">
      <formula>NOT(ISERROR(SEARCH("утвержден",AZ309)))</formula>
    </cfRule>
  </conditionalFormatting>
  <conditionalFormatting sqref="AO315:AO319">
    <cfRule type="duplicateValues" dxfId="348" priority="5808"/>
  </conditionalFormatting>
  <conditionalFormatting sqref="AZ420">
    <cfRule type="containsText" dxfId="347" priority="355" operator="containsText" text="заменен">
      <formula>NOT(ISERROR(SEARCH("заменен",AZ420)))</formula>
    </cfRule>
    <cfRule type="containsText" dxfId="346" priority="356" operator="containsText" text="в работе">
      <formula>NOT(ISERROR(SEARCH("в работе",AZ420)))</formula>
    </cfRule>
    <cfRule type="containsText" dxfId="345" priority="357" operator="containsText" text="аннулирован">
      <formula>NOT(ISERROR(SEARCH("аннулирован",AZ420)))</formula>
    </cfRule>
    <cfRule type="containsText" dxfId="344" priority="358" operator="containsText" text="утвержден">
      <formula>NOT(ISERROR(SEARCH("утвержден",AZ420)))</formula>
    </cfRule>
  </conditionalFormatting>
  <conditionalFormatting sqref="BL420">
    <cfRule type="cellIs" dxfId="343" priority="354" operator="greaterThan">
      <formula>BK420</formula>
    </cfRule>
  </conditionalFormatting>
  <conditionalFormatting sqref="CS420">
    <cfRule type="cellIs" dxfId="342" priority="351" operator="greaterThan">
      <formula>CR420</formula>
    </cfRule>
  </conditionalFormatting>
  <conditionalFormatting sqref="AO420">
    <cfRule type="duplicateValues" dxfId="341" priority="349"/>
  </conditionalFormatting>
  <conditionalFormatting sqref="BL206">
    <cfRule type="cellIs" dxfId="340" priority="346" operator="greaterThan">
      <formula>BK206</formula>
    </cfRule>
  </conditionalFormatting>
  <conditionalFormatting sqref="BL323">
    <cfRule type="cellIs" dxfId="339" priority="345" operator="greaterThan">
      <formula>BK323</formula>
    </cfRule>
  </conditionalFormatting>
  <conditionalFormatting sqref="BL325">
    <cfRule type="cellIs" dxfId="338" priority="344" operator="greaterThan">
      <formula>BK325</formula>
    </cfRule>
  </conditionalFormatting>
  <conditionalFormatting sqref="BL327">
    <cfRule type="cellIs" dxfId="337" priority="343" operator="greaterThan">
      <formula>BK327</formula>
    </cfRule>
  </conditionalFormatting>
  <conditionalFormatting sqref="BL333">
    <cfRule type="cellIs" dxfId="336" priority="342" operator="greaterThan">
      <formula>BK333</formula>
    </cfRule>
  </conditionalFormatting>
  <conditionalFormatting sqref="BL335">
    <cfRule type="cellIs" dxfId="335" priority="341" operator="greaterThan">
      <formula>BK335</formula>
    </cfRule>
  </conditionalFormatting>
  <conditionalFormatting sqref="BL337">
    <cfRule type="cellIs" dxfId="334" priority="340" operator="greaterThan">
      <formula>BK337</formula>
    </cfRule>
  </conditionalFormatting>
  <conditionalFormatting sqref="BL339">
    <cfRule type="cellIs" dxfId="333" priority="339" operator="greaterThan">
      <formula>BK339</formula>
    </cfRule>
  </conditionalFormatting>
  <conditionalFormatting sqref="BL345">
    <cfRule type="cellIs" dxfId="332" priority="338" operator="greaterThan">
      <formula>BK345</formula>
    </cfRule>
  </conditionalFormatting>
  <conditionalFormatting sqref="BL173 BL166 BL160 BL154 BL148 BL142 BL135 BL129 BL123 BL117 BL111 BL105 BL99 BL93 BL87 BL78 BL72">
    <cfRule type="cellIs" dxfId="331" priority="337" operator="greaterThan">
      <formula>BK72</formula>
    </cfRule>
  </conditionalFormatting>
  <conditionalFormatting sqref="BL204 BL198 BL192 BL186 BL180">
    <cfRule type="cellIs" dxfId="330" priority="336" operator="greaterThan">
      <formula>BK180</formula>
    </cfRule>
  </conditionalFormatting>
  <conditionalFormatting sqref="BL319 BL307 BL301 BL295 BL289 BL282 BL276 BL269 BL263 BL256 BL250 BL243 BL237 BL231 BL225 BL219 BL213">
    <cfRule type="cellIs" dxfId="329" priority="335" operator="greaterThan">
      <formula>BK213</formula>
    </cfRule>
  </conditionalFormatting>
  <conditionalFormatting sqref="BL313">
    <cfRule type="cellIs" dxfId="328" priority="334" operator="greaterThan">
      <formula>BK313</formula>
    </cfRule>
  </conditionalFormatting>
  <conditionalFormatting sqref="BL265">
    <cfRule type="cellIs" dxfId="327" priority="333" operator="greaterThan">
      <formula>BK265</formula>
    </cfRule>
  </conditionalFormatting>
  <conditionalFormatting sqref="BL266:BL268">
    <cfRule type="cellIs" dxfId="326" priority="332" operator="greaterThan">
      <formula>BK266</formula>
    </cfRule>
  </conditionalFormatting>
  <conditionalFormatting sqref="BL259:BL262">
    <cfRule type="cellIs" dxfId="325" priority="331" operator="greaterThan">
      <formula>BK259</formula>
    </cfRule>
  </conditionalFormatting>
  <conditionalFormatting sqref="BL294">
    <cfRule type="cellIs" dxfId="324" priority="330" operator="greaterThan">
      <formula>BK294</formula>
    </cfRule>
  </conditionalFormatting>
  <conditionalFormatting sqref="BL291:BL293">
    <cfRule type="cellIs" dxfId="323" priority="329" operator="greaterThan">
      <formula>BK291</formula>
    </cfRule>
  </conditionalFormatting>
  <conditionalFormatting sqref="AZ301">
    <cfRule type="containsText" dxfId="322" priority="325" operator="containsText" text="заменен">
      <formula>NOT(ISERROR(SEARCH("заменен",AZ301)))</formula>
    </cfRule>
    <cfRule type="containsText" dxfId="321" priority="326" operator="containsText" text="в работе">
      <formula>NOT(ISERROR(SEARCH("в работе",AZ301)))</formula>
    </cfRule>
    <cfRule type="containsText" dxfId="320" priority="327" operator="containsText" text="аннулирован">
      <formula>NOT(ISERROR(SEARCH("аннулирован",AZ301)))</formula>
    </cfRule>
    <cfRule type="containsText" dxfId="319" priority="328" operator="containsText" text="утвержден">
      <formula>NOT(ISERROR(SEARCH("утвержден",AZ301)))</formula>
    </cfRule>
  </conditionalFormatting>
  <conditionalFormatting sqref="AZ313">
    <cfRule type="containsText" dxfId="318" priority="321" operator="containsText" text="заменен">
      <formula>NOT(ISERROR(SEARCH("заменен",AZ313)))</formula>
    </cfRule>
    <cfRule type="containsText" dxfId="317" priority="322" operator="containsText" text="в работе">
      <formula>NOT(ISERROR(SEARCH("в работе",AZ313)))</formula>
    </cfRule>
    <cfRule type="containsText" dxfId="316" priority="323" operator="containsText" text="аннулирован">
      <formula>NOT(ISERROR(SEARCH("аннулирован",AZ313)))</formula>
    </cfRule>
    <cfRule type="containsText" dxfId="315" priority="324" operator="containsText" text="утвержден">
      <formula>NOT(ISERROR(SEARCH("утвержден",AZ313)))</formula>
    </cfRule>
  </conditionalFormatting>
  <conditionalFormatting sqref="BL306">
    <cfRule type="cellIs" dxfId="314" priority="320" operator="greaterThan">
      <formula>BK306</formula>
    </cfRule>
  </conditionalFormatting>
  <conditionalFormatting sqref="BL303:BL305">
    <cfRule type="cellIs" dxfId="313" priority="319" operator="greaterThan">
      <formula>BK303</formula>
    </cfRule>
  </conditionalFormatting>
  <conditionalFormatting sqref="BL297:BL300">
    <cfRule type="cellIs" dxfId="312" priority="318" operator="greaterThan">
      <formula>BK297</formula>
    </cfRule>
  </conditionalFormatting>
  <conditionalFormatting sqref="BL309:BL312">
    <cfRule type="cellIs" dxfId="311" priority="317" operator="greaterThan">
      <formula>BK309</formula>
    </cfRule>
  </conditionalFormatting>
  <conditionalFormatting sqref="BL288">
    <cfRule type="cellIs" dxfId="310" priority="316" operator="greaterThan">
      <formula>BK288</formula>
    </cfRule>
  </conditionalFormatting>
  <conditionalFormatting sqref="BL285:BL287">
    <cfRule type="cellIs" dxfId="309" priority="315" operator="greaterThan">
      <formula>BK285</formula>
    </cfRule>
  </conditionalFormatting>
  <conditionalFormatting sqref="BL318">
    <cfRule type="cellIs" dxfId="308" priority="314" operator="greaterThan">
      <formula>BK318</formula>
    </cfRule>
  </conditionalFormatting>
  <conditionalFormatting sqref="BL315:BL317">
    <cfRule type="cellIs" dxfId="307" priority="313" operator="greaterThan">
      <formula>BK315</formula>
    </cfRule>
  </conditionalFormatting>
  <conditionalFormatting sqref="BL77">
    <cfRule type="cellIs" dxfId="306" priority="312" operator="greaterThan">
      <formula>BK77</formula>
    </cfRule>
  </conditionalFormatting>
  <conditionalFormatting sqref="BL74:BL76">
    <cfRule type="cellIs" dxfId="305" priority="311" operator="greaterThan">
      <formula>BK74</formula>
    </cfRule>
  </conditionalFormatting>
  <conditionalFormatting sqref="BL68:BL71">
    <cfRule type="cellIs" dxfId="304" priority="310" operator="greaterThan">
      <formula>BK68</formula>
    </cfRule>
  </conditionalFormatting>
  <conditionalFormatting sqref="BL162">
    <cfRule type="cellIs" dxfId="303" priority="309" operator="greaterThan">
      <formula>BK162</formula>
    </cfRule>
  </conditionalFormatting>
  <conditionalFormatting sqref="BL163:BL165">
    <cfRule type="cellIs" dxfId="302" priority="308" operator="greaterThan">
      <formula>BK163</formula>
    </cfRule>
  </conditionalFormatting>
  <conditionalFormatting sqref="BL272:BL275">
    <cfRule type="cellIs" dxfId="301" priority="307" operator="greaterThan">
      <formula>BK272</formula>
    </cfRule>
  </conditionalFormatting>
  <conditionalFormatting sqref="BL278:BL281">
    <cfRule type="cellIs" dxfId="300" priority="306" operator="greaterThan">
      <formula>BK278</formula>
    </cfRule>
  </conditionalFormatting>
  <conditionalFormatting sqref="AZ166">
    <cfRule type="containsText" dxfId="299" priority="302" operator="containsText" text="заменен">
      <formula>NOT(ISERROR(SEARCH("заменен",AZ166)))</formula>
    </cfRule>
    <cfRule type="containsText" dxfId="298" priority="303" operator="containsText" text="в работе">
      <formula>NOT(ISERROR(SEARCH("в работе",AZ166)))</formula>
    </cfRule>
    <cfRule type="containsText" dxfId="297" priority="304" operator="containsText" text="аннулирован">
      <formula>NOT(ISERROR(SEARCH("аннулирован",AZ166)))</formula>
    </cfRule>
    <cfRule type="containsText" dxfId="296" priority="305" operator="containsText" text="утвержден">
      <formula>NOT(ISERROR(SEARCH("утвержден",AZ166)))</formula>
    </cfRule>
  </conditionalFormatting>
  <conditionalFormatting sqref="AZ256">
    <cfRule type="containsText" dxfId="295" priority="298" operator="containsText" text="заменен">
      <formula>NOT(ISERROR(SEARCH("заменен",AZ256)))</formula>
    </cfRule>
    <cfRule type="containsText" dxfId="294" priority="299" operator="containsText" text="в работе">
      <formula>NOT(ISERROR(SEARCH("в работе",AZ256)))</formula>
    </cfRule>
    <cfRule type="containsText" dxfId="293" priority="300" operator="containsText" text="аннулирован">
      <formula>NOT(ISERROR(SEARCH("аннулирован",AZ256)))</formula>
    </cfRule>
    <cfRule type="containsText" dxfId="292" priority="301" operator="containsText" text="утвержден">
      <formula>NOT(ISERROR(SEARCH("утвержден",AZ256)))</formula>
    </cfRule>
  </conditionalFormatting>
  <conditionalFormatting sqref="BL249">
    <cfRule type="cellIs" dxfId="291" priority="297" operator="greaterThan">
      <formula>BK249</formula>
    </cfRule>
  </conditionalFormatting>
  <conditionalFormatting sqref="BL246:BL248">
    <cfRule type="cellIs" dxfId="290" priority="296" operator="greaterThan">
      <formula>BK246</formula>
    </cfRule>
  </conditionalFormatting>
  <conditionalFormatting sqref="BL252:BL255">
    <cfRule type="cellIs" dxfId="289" priority="295" operator="greaterThan">
      <formula>BK252</formula>
    </cfRule>
  </conditionalFormatting>
  <conditionalFormatting sqref="AZ142">
    <cfRule type="containsText" dxfId="288" priority="291" operator="containsText" text="заменен">
      <formula>NOT(ISERROR(SEARCH("заменен",AZ142)))</formula>
    </cfRule>
    <cfRule type="containsText" dxfId="287" priority="292" operator="containsText" text="в работе">
      <formula>NOT(ISERROR(SEARCH("в работе",AZ142)))</formula>
    </cfRule>
    <cfRule type="containsText" dxfId="286" priority="293" operator="containsText" text="аннулирован">
      <formula>NOT(ISERROR(SEARCH("аннулирован",AZ142)))</formula>
    </cfRule>
    <cfRule type="containsText" dxfId="285" priority="294" operator="containsText" text="утвержден">
      <formula>NOT(ISERROR(SEARCH("утвержден",AZ142)))</formula>
    </cfRule>
  </conditionalFormatting>
  <conditionalFormatting sqref="BL141">
    <cfRule type="cellIs" dxfId="284" priority="290" operator="greaterThan">
      <formula>BK141</formula>
    </cfRule>
  </conditionalFormatting>
  <conditionalFormatting sqref="BL138:BL140">
    <cfRule type="cellIs" dxfId="283" priority="289" operator="greaterThan">
      <formula>BK138</formula>
    </cfRule>
  </conditionalFormatting>
  <conditionalFormatting sqref="BL147">
    <cfRule type="cellIs" dxfId="282" priority="288" operator="greaterThan">
      <formula>BK147</formula>
    </cfRule>
  </conditionalFormatting>
  <conditionalFormatting sqref="AZ148">
    <cfRule type="containsText" dxfId="281" priority="284" operator="containsText" text="заменен">
      <formula>NOT(ISERROR(SEARCH("заменен",AZ148)))</formula>
    </cfRule>
    <cfRule type="containsText" dxfId="280" priority="285" operator="containsText" text="в работе">
      <formula>NOT(ISERROR(SEARCH("в работе",AZ148)))</formula>
    </cfRule>
    <cfRule type="containsText" dxfId="279" priority="286" operator="containsText" text="аннулирован">
      <formula>NOT(ISERROR(SEARCH("аннулирован",AZ148)))</formula>
    </cfRule>
    <cfRule type="containsText" dxfId="278" priority="287" operator="containsText" text="утвержден">
      <formula>NOT(ISERROR(SEARCH("утвержден",AZ148)))</formula>
    </cfRule>
  </conditionalFormatting>
  <conditionalFormatting sqref="AZ154">
    <cfRule type="containsText" dxfId="277" priority="280" operator="containsText" text="заменен">
      <formula>NOT(ISERROR(SEARCH("заменен",AZ154)))</formula>
    </cfRule>
    <cfRule type="containsText" dxfId="276" priority="281" operator="containsText" text="в работе">
      <formula>NOT(ISERROR(SEARCH("в работе",AZ154)))</formula>
    </cfRule>
    <cfRule type="containsText" dxfId="275" priority="282" operator="containsText" text="аннулирован">
      <formula>NOT(ISERROR(SEARCH("аннулирован",AZ154)))</formula>
    </cfRule>
    <cfRule type="containsText" dxfId="274" priority="283" operator="containsText" text="утвержден">
      <formula>NOT(ISERROR(SEARCH("утвержден",AZ154)))</formula>
    </cfRule>
  </conditionalFormatting>
  <conditionalFormatting sqref="AZ160">
    <cfRule type="containsText" dxfId="273" priority="276" operator="containsText" text="заменен">
      <formula>NOT(ISERROR(SEARCH("заменен",AZ160)))</formula>
    </cfRule>
    <cfRule type="containsText" dxfId="272" priority="277" operator="containsText" text="в работе">
      <formula>NOT(ISERROR(SEARCH("в работе",AZ160)))</formula>
    </cfRule>
    <cfRule type="containsText" dxfId="271" priority="278" operator="containsText" text="аннулирован">
      <formula>NOT(ISERROR(SEARCH("аннулирован",AZ160)))</formula>
    </cfRule>
    <cfRule type="containsText" dxfId="270" priority="279" operator="containsText" text="утвержден">
      <formula>NOT(ISERROR(SEARCH("утвержден",AZ160)))</formula>
    </cfRule>
  </conditionalFormatting>
  <conditionalFormatting sqref="BL144:BL146">
    <cfRule type="cellIs" dxfId="269" priority="275" operator="greaterThan">
      <formula>BK144</formula>
    </cfRule>
  </conditionalFormatting>
  <conditionalFormatting sqref="BL150:BL153">
    <cfRule type="cellIs" dxfId="268" priority="274" operator="greaterThan">
      <formula>BK150</formula>
    </cfRule>
  </conditionalFormatting>
  <conditionalFormatting sqref="BL156:BL159">
    <cfRule type="cellIs" dxfId="267" priority="273" operator="greaterThan">
      <formula>BK156</formula>
    </cfRule>
  </conditionalFormatting>
  <conditionalFormatting sqref="FM469">
    <cfRule type="cellIs" dxfId="266" priority="272" operator="greaterThan">
      <formula>FL469</formula>
    </cfRule>
  </conditionalFormatting>
  <conditionalFormatting sqref="FN469">
    <cfRule type="expression" dxfId="265" priority="271">
      <formula>IF(FL469&lt;&gt;"-",IF(FL469&lt;#REF!,IF(FN469&lt;1,1,0),0),0)</formula>
    </cfRule>
  </conditionalFormatting>
  <conditionalFormatting sqref="AZ54">
    <cfRule type="containsText" dxfId="264" priority="267" operator="containsText" text="заменен">
      <formula>NOT(ISERROR(SEARCH("заменен",AZ54)))</formula>
    </cfRule>
    <cfRule type="containsText" dxfId="263" priority="268" operator="containsText" text="в работе">
      <formula>NOT(ISERROR(SEARCH("в работе",AZ54)))</formula>
    </cfRule>
    <cfRule type="containsText" dxfId="262" priority="269" operator="containsText" text="аннулирован">
      <formula>NOT(ISERROR(SEARCH("аннулирован",AZ54)))</formula>
    </cfRule>
    <cfRule type="containsText" dxfId="261" priority="270" operator="containsText" text="утвержден">
      <formula>NOT(ISERROR(SEARCH("утвержден",AZ54)))</formula>
    </cfRule>
  </conditionalFormatting>
  <conditionalFormatting sqref="AZ105">
    <cfRule type="containsText" dxfId="260" priority="263" operator="containsText" text="заменен">
      <formula>NOT(ISERROR(SEARCH("заменен",AZ105)))</formula>
    </cfRule>
    <cfRule type="containsText" dxfId="259" priority="264" operator="containsText" text="в работе">
      <formula>NOT(ISERROR(SEARCH("в работе",AZ105)))</formula>
    </cfRule>
    <cfRule type="containsText" dxfId="258" priority="265" operator="containsText" text="аннулирован">
      <formula>NOT(ISERROR(SEARCH("аннулирован",AZ105)))</formula>
    </cfRule>
    <cfRule type="containsText" dxfId="257" priority="266" operator="containsText" text="утвержден">
      <formula>NOT(ISERROR(SEARCH("утвержден",AZ105)))</formula>
    </cfRule>
  </conditionalFormatting>
  <conditionalFormatting sqref="AZ99">
    <cfRule type="containsText" dxfId="256" priority="259" operator="containsText" text="заменен">
      <formula>NOT(ISERROR(SEARCH("заменен",AZ99)))</formula>
    </cfRule>
    <cfRule type="containsText" dxfId="255" priority="260" operator="containsText" text="в работе">
      <formula>NOT(ISERROR(SEARCH("в работе",AZ99)))</formula>
    </cfRule>
    <cfRule type="containsText" dxfId="254" priority="261" operator="containsText" text="аннулирован">
      <formula>NOT(ISERROR(SEARCH("аннулирован",AZ99)))</formula>
    </cfRule>
    <cfRule type="containsText" dxfId="253" priority="262" operator="containsText" text="утвержден">
      <formula>NOT(ISERROR(SEARCH("утвержден",AZ99)))</formula>
    </cfRule>
  </conditionalFormatting>
  <conditionalFormatting sqref="AZ111">
    <cfRule type="containsText" dxfId="252" priority="255" operator="containsText" text="заменен">
      <formula>NOT(ISERROR(SEARCH("заменен",AZ111)))</formula>
    </cfRule>
    <cfRule type="containsText" dxfId="251" priority="256" operator="containsText" text="в работе">
      <formula>NOT(ISERROR(SEARCH("в работе",AZ111)))</formula>
    </cfRule>
    <cfRule type="containsText" dxfId="250" priority="257" operator="containsText" text="аннулирован">
      <formula>NOT(ISERROR(SEARCH("аннулирован",AZ111)))</formula>
    </cfRule>
    <cfRule type="containsText" dxfId="249" priority="258" operator="containsText" text="утвержден">
      <formula>NOT(ISERROR(SEARCH("утвержден",AZ111)))</formula>
    </cfRule>
  </conditionalFormatting>
  <conditionalFormatting sqref="AZ123">
    <cfRule type="containsText" dxfId="248" priority="251" operator="containsText" text="заменен">
      <formula>NOT(ISERROR(SEARCH("заменен",AZ123)))</formula>
    </cfRule>
    <cfRule type="containsText" dxfId="247" priority="252" operator="containsText" text="в работе">
      <formula>NOT(ISERROR(SEARCH("в работе",AZ123)))</formula>
    </cfRule>
    <cfRule type="containsText" dxfId="246" priority="253" operator="containsText" text="аннулирован">
      <formula>NOT(ISERROR(SEARCH("аннулирован",AZ123)))</formula>
    </cfRule>
    <cfRule type="containsText" dxfId="245" priority="254" operator="containsText" text="утвержден">
      <formula>NOT(ISERROR(SEARCH("утвержден",AZ123)))</formula>
    </cfRule>
  </conditionalFormatting>
  <conditionalFormatting sqref="AZ129">
    <cfRule type="containsText" dxfId="244" priority="247" operator="containsText" text="заменен">
      <formula>NOT(ISERROR(SEARCH("заменен",AZ129)))</formula>
    </cfRule>
    <cfRule type="containsText" dxfId="243" priority="248" operator="containsText" text="в работе">
      <formula>NOT(ISERROR(SEARCH("в работе",AZ129)))</formula>
    </cfRule>
    <cfRule type="containsText" dxfId="242" priority="249" operator="containsText" text="аннулирован">
      <formula>NOT(ISERROR(SEARCH("аннулирован",AZ129)))</formula>
    </cfRule>
    <cfRule type="containsText" dxfId="241" priority="250" operator="containsText" text="утвержден">
      <formula>NOT(ISERROR(SEARCH("утвержден",AZ129)))</formula>
    </cfRule>
  </conditionalFormatting>
  <conditionalFormatting sqref="AZ135">
    <cfRule type="containsText" dxfId="240" priority="243" operator="containsText" text="заменен">
      <formula>NOT(ISERROR(SEARCH("заменен",AZ135)))</formula>
    </cfRule>
    <cfRule type="containsText" dxfId="239" priority="244" operator="containsText" text="в работе">
      <formula>NOT(ISERROR(SEARCH("в работе",AZ135)))</formula>
    </cfRule>
    <cfRule type="containsText" dxfId="238" priority="245" operator="containsText" text="аннулирован">
      <formula>NOT(ISERROR(SEARCH("аннулирован",AZ135)))</formula>
    </cfRule>
    <cfRule type="containsText" dxfId="237" priority="246" operator="containsText" text="утвержден">
      <formula>NOT(ISERROR(SEARCH("утвержден",AZ135)))</formula>
    </cfRule>
  </conditionalFormatting>
  <conditionalFormatting sqref="CS434">
    <cfRule type="cellIs" dxfId="236" priority="242" operator="greaterThan">
      <formula>CR434</formula>
    </cfRule>
  </conditionalFormatting>
  <conditionalFormatting sqref="CT434">
    <cfRule type="expression" dxfId="235" priority="241">
      <formula>IF(CR434&lt;&gt;"-",IF(CR434&lt;#REF!,IF(CT434&lt;1,1,0),0),0)</formula>
    </cfRule>
  </conditionalFormatting>
  <conditionalFormatting sqref="CS366:CS367">
    <cfRule type="cellIs" dxfId="234" priority="240" operator="greaterThan">
      <formula>CR366</formula>
    </cfRule>
  </conditionalFormatting>
  <conditionalFormatting sqref="CT366:CT367">
    <cfRule type="expression" dxfId="233" priority="239">
      <formula>IF(CR366&lt;&gt;"-",IF(CR366&lt;#REF!,IF(CT366&lt;1,1,0),0),0)</formula>
    </cfRule>
  </conditionalFormatting>
  <conditionalFormatting sqref="CS498">
    <cfRule type="cellIs" dxfId="232" priority="238" operator="greaterThan">
      <formula>CR498</formula>
    </cfRule>
  </conditionalFormatting>
  <conditionalFormatting sqref="CT498">
    <cfRule type="expression" dxfId="231" priority="237">
      <formula>IF(CR498&lt;&gt;"-",IF(CR498&lt;#REF!,IF(CT498&lt;1,1,0),0),0)</formula>
    </cfRule>
  </conditionalFormatting>
  <conditionalFormatting sqref="CS388">
    <cfRule type="cellIs" dxfId="230" priority="236" operator="greaterThan">
      <formula>CR388</formula>
    </cfRule>
  </conditionalFormatting>
  <conditionalFormatting sqref="CT388">
    <cfRule type="expression" dxfId="229" priority="235">
      <formula>IF(CR388&lt;&gt;"-",IF(CR388&lt;#REF!,IF(CT388&lt;1,1,0),0),0)</formula>
    </cfRule>
  </conditionalFormatting>
  <conditionalFormatting sqref="CS442">
    <cfRule type="cellIs" dxfId="228" priority="234" operator="greaterThan">
      <formula>CR442</formula>
    </cfRule>
  </conditionalFormatting>
  <conditionalFormatting sqref="CT442">
    <cfRule type="expression" dxfId="227" priority="233">
      <formula>IF(CR442&lt;&gt;"-",IF(CR442&lt;#REF!,IF(CT442&lt;1,1,0),0),0)</formula>
    </cfRule>
  </conditionalFormatting>
  <conditionalFormatting sqref="CS466">
    <cfRule type="cellIs" dxfId="226" priority="232" operator="greaterThan">
      <formula>CR466</formula>
    </cfRule>
  </conditionalFormatting>
  <conditionalFormatting sqref="CT466">
    <cfRule type="expression" dxfId="225" priority="231">
      <formula>IF(CR466&lt;&gt;"-",IF(CR466&lt;#REF!,IF(CT466&lt;1,1,0),0),0)</formula>
    </cfRule>
  </conditionalFormatting>
  <conditionalFormatting sqref="CS406:CS410">
    <cfRule type="cellIs" dxfId="224" priority="228" operator="greaterThan">
      <formula>CR406</formula>
    </cfRule>
  </conditionalFormatting>
  <conditionalFormatting sqref="CT406:CT410">
    <cfRule type="expression" dxfId="223" priority="227">
      <formula>IF(CR406&lt;&gt;"-",IF(CR406&lt;#REF!,IF(CT406&lt;1,1,0),0),0)</formula>
    </cfRule>
  </conditionalFormatting>
  <conditionalFormatting sqref="CS375">
    <cfRule type="cellIs" dxfId="222" priority="226" operator="greaterThan">
      <formula>CR375</formula>
    </cfRule>
  </conditionalFormatting>
  <conditionalFormatting sqref="CT375">
    <cfRule type="expression" dxfId="221" priority="225">
      <formula>IF(CR375&lt;&gt;"-",IF(CR375&lt;#REF!,IF(CT375&lt;1,1,0),0),0)</formula>
    </cfRule>
  </conditionalFormatting>
  <conditionalFormatting sqref="BL447:BL448">
    <cfRule type="cellIs" dxfId="220" priority="224" operator="greaterThan">
      <formula>BK447</formula>
    </cfRule>
  </conditionalFormatting>
  <conditionalFormatting sqref="BL453">
    <cfRule type="cellIs" dxfId="219" priority="223" operator="greaterThan">
      <formula>BK453</formula>
    </cfRule>
  </conditionalFormatting>
  <conditionalFormatting sqref="BL462">
    <cfRule type="cellIs" dxfId="218" priority="222" operator="greaterThan">
      <formula>BK462</formula>
    </cfRule>
  </conditionalFormatting>
  <conditionalFormatting sqref="BL464">
    <cfRule type="cellIs" dxfId="217" priority="221" operator="greaterThan">
      <formula>BK464</formula>
    </cfRule>
  </conditionalFormatting>
  <conditionalFormatting sqref="BL481">
    <cfRule type="cellIs" dxfId="216" priority="220" operator="greaterThan">
      <formula>BK481</formula>
    </cfRule>
  </conditionalFormatting>
  <conditionalFormatting sqref="BL480">
    <cfRule type="cellIs" dxfId="215" priority="219" operator="greaterThan">
      <formula>BK480</formula>
    </cfRule>
  </conditionalFormatting>
  <conditionalFormatting sqref="BL479">
    <cfRule type="cellIs" dxfId="214" priority="218" operator="greaterThan">
      <formula>BK479</formula>
    </cfRule>
  </conditionalFormatting>
  <conditionalFormatting sqref="BL432">
    <cfRule type="cellIs" dxfId="213" priority="217" operator="greaterThan">
      <formula>BK432</formula>
    </cfRule>
  </conditionalFormatting>
  <conditionalFormatting sqref="BL452">
    <cfRule type="cellIs" dxfId="212" priority="216" operator="greaterThan">
      <formula>BK452</formula>
    </cfRule>
  </conditionalFormatting>
  <conditionalFormatting sqref="CT515 CT468 CT455 CT443 CT435 CT427 CT420 CT418 CT411 CT394 CT384 CT171:CT172">
    <cfRule type="expression" dxfId="211" priority="215">
      <formula>IF(CR171&lt;&gt;"-",IF(CR171&lt;#REF!,IF(CT171&lt;1,1,0),0),0)</formula>
    </cfRule>
  </conditionalFormatting>
  <conditionalFormatting sqref="AZ173">
    <cfRule type="containsText" dxfId="210" priority="211" operator="containsText" text="заменен">
      <formula>NOT(ISERROR(SEARCH("заменен",AZ173)))</formula>
    </cfRule>
    <cfRule type="containsText" dxfId="209" priority="212" operator="containsText" text="в работе">
      <formula>NOT(ISERROR(SEARCH("в работе",AZ173)))</formula>
    </cfRule>
    <cfRule type="containsText" dxfId="208" priority="213" operator="containsText" text="аннулирован">
      <formula>NOT(ISERROR(SEARCH("аннулирован",AZ173)))</formula>
    </cfRule>
    <cfRule type="containsText" dxfId="207" priority="214" operator="containsText" text="утвержден">
      <formula>NOT(ISERROR(SEARCH("утвержден",AZ173)))</formula>
    </cfRule>
  </conditionalFormatting>
  <conditionalFormatting sqref="CT339 CT337">
    <cfRule type="expression" dxfId="206" priority="210">
      <formula>IF(CR337&lt;&gt;"-",IF(CR337&lt;#REF!,IF(CT337&lt;1,1,0),0),0)</formula>
    </cfRule>
  </conditionalFormatting>
  <conditionalFormatting sqref="CS335">
    <cfRule type="cellIs" dxfId="205" priority="209" operator="greaterThan">
      <formula>CR335</formula>
    </cfRule>
  </conditionalFormatting>
  <conditionalFormatting sqref="CS339 CS337">
    <cfRule type="cellIs" dxfId="204" priority="208" operator="greaterThan">
      <formula>CR337</formula>
    </cfRule>
  </conditionalFormatting>
  <conditionalFormatting sqref="CT327 CT325 CT323">
    <cfRule type="expression" dxfId="203" priority="207">
      <formula>IF(CR323&lt;&gt;"-",IF(CR323&lt;#REF!,IF(CT323&lt;1,1,0),0),0)</formula>
    </cfRule>
  </conditionalFormatting>
  <conditionalFormatting sqref="CS327 CS325 CS323">
    <cfRule type="cellIs" dxfId="202" priority="206" operator="greaterThan">
      <formula>CR323</formula>
    </cfRule>
  </conditionalFormatting>
  <conditionalFormatting sqref="CS319 CS313">
    <cfRule type="cellIs" dxfId="201" priority="205" operator="greaterThan">
      <formula>CR313</formula>
    </cfRule>
  </conditionalFormatting>
  <conditionalFormatting sqref="CT319 CT313">
    <cfRule type="expression" dxfId="200" priority="204">
      <formula>IF(CR313&lt;&gt;"-",IF(CR313&lt;#REF!,IF(CT313&lt;1,1,0),0),0)</formula>
    </cfRule>
  </conditionalFormatting>
  <conditionalFormatting sqref="CS54">
    <cfRule type="cellIs" dxfId="199" priority="203" operator="greaterThan">
      <formula>CR54</formula>
    </cfRule>
  </conditionalFormatting>
  <conditionalFormatting sqref="CS80 CS66">
    <cfRule type="cellIs" dxfId="198" priority="202" operator="greaterThan">
      <formula>CR66</formula>
    </cfRule>
  </conditionalFormatting>
  <conditionalFormatting sqref="CT80 CT66">
    <cfRule type="expression" dxfId="197" priority="201">
      <formula>IF(CR66&lt;&gt;"-",IF(CR66&lt;#REF!,IF(CT66&lt;1,1,0),0),0)</formula>
    </cfRule>
  </conditionalFormatting>
  <conditionalFormatting sqref="CS111 CS105 CS99 CS93">
    <cfRule type="cellIs" dxfId="196" priority="200" operator="greaterThan">
      <formula>CR93</formula>
    </cfRule>
  </conditionalFormatting>
  <conditionalFormatting sqref="CT111 CT105 CT99 CT93">
    <cfRule type="expression" dxfId="195" priority="199">
      <formula>IF(CR93&lt;&gt;"-",IF(CR93&lt;#REF!,IF(CT93&lt;1,1,0),0),0)</formula>
    </cfRule>
  </conditionalFormatting>
  <conditionalFormatting sqref="CS135 CS129 CS123">
    <cfRule type="cellIs" dxfId="194" priority="198" operator="greaterThan">
      <formula>CR123</formula>
    </cfRule>
  </conditionalFormatting>
  <conditionalFormatting sqref="CT135 CT129 CT123">
    <cfRule type="expression" dxfId="193" priority="197">
      <formula>IF(CR123&lt;&gt;"-",IF(CR123&lt;#REF!,IF(CT123&lt;1,1,0),0),0)</formula>
    </cfRule>
  </conditionalFormatting>
  <conditionalFormatting sqref="CT276">
    <cfRule type="expression" dxfId="192" priority="196">
      <formula>IF(CR276&lt;&gt;"-",IF(CR276&lt;#REF!,IF(CT276&lt;1,1,0),0),0)</formula>
    </cfRule>
  </conditionalFormatting>
  <conditionalFormatting sqref="CT282">
    <cfRule type="expression" dxfId="191" priority="195">
      <formula>IF(CR282&lt;&gt;"-",IF(CR282&lt;#REF!,IF(CT282&lt;1,1,0),0),0)</formula>
    </cfRule>
  </conditionalFormatting>
  <conditionalFormatting sqref="CS206 CS204 CS198 CS192 CS186">
    <cfRule type="cellIs" dxfId="190" priority="194" operator="greaterThan">
      <formula>CR186</formula>
    </cfRule>
  </conditionalFormatting>
  <conditionalFormatting sqref="CT206 CT204 CT198 CT192 CT186">
    <cfRule type="expression" dxfId="189" priority="193">
      <formula>IF(CR186&lt;&gt;"-",IF(CR186&lt;#REF!,IF(CT186&lt;1,1,0),0),0)</formula>
    </cfRule>
  </conditionalFormatting>
  <conditionalFormatting sqref="CS78 CS72">
    <cfRule type="cellIs" dxfId="188" priority="192" operator="greaterThan">
      <formula>CR72</formula>
    </cfRule>
  </conditionalFormatting>
  <conditionalFormatting sqref="CT78 CT72">
    <cfRule type="expression" dxfId="187" priority="191">
      <formula>IF(CR72&lt;&gt;"-",IF(CR72&lt;#REF!,IF(CT72&lt;1,1,0),0),0)</formula>
    </cfRule>
  </conditionalFormatting>
  <conditionalFormatting sqref="AZ382">
    <cfRule type="containsText" dxfId="186" priority="187" operator="containsText" text="заменен">
      <formula>NOT(ISERROR(SEARCH("заменен",AZ382)))</formula>
    </cfRule>
    <cfRule type="containsText" dxfId="185" priority="188" operator="containsText" text="в работе">
      <formula>NOT(ISERROR(SEARCH("в работе",AZ382)))</formula>
    </cfRule>
    <cfRule type="containsText" dxfId="184" priority="189" operator="containsText" text="аннулирован">
      <formula>NOT(ISERROR(SEARCH("аннулирован",AZ382)))</formula>
    </cfRule>
    <cfRule type="containsText" dxfId="183" priority="190" operator="containsText" text="утвержден">
      <formula>NOT(ISERROR(SEARCH("утвержден",AZ382)))</formula>
    </cfRule>
  </conditionalFormatting>
  <conditionalFormatting sqref="CS431:CS432">
    <cfRule type="cellIs" dxfId="182" priority="186" operator="greaterThan">
      <formula>CR431</formula>
    </cfRule>
  </conditionalFormatting>
  <conditionalFormatting sqref="CT431:CT432">
    <cfRule type="expression" dxfId="181" priority="185">
      <formula>IF(CR431&lt;&gt;"-",IF(CR431&lt;#REF!,IF(CT431&lt;1,1,0),0),0)</formula>
    </cfRule>
  </conditionalFormatting>
  <conditionalFormatting sqref="CS450">
    <cfRule type="cellIs" dxfId="180" priority="184" operator="greaterThan">
      <formula>CR450</formula>
    </cfRule>
  </conditionalFormatting>
  <conditionalFormatting sqref="CT450">
    <cfRule type="expression" dxfId="179" priority="183">
      <formula>IF(CR450&lt;&gt;"-",IF(CR450&lt;#REF!,IF(CT450&lt;1,1,0),0),0)</formula>
    </cfRule>
  </conditionalFormatting>
  <conditionalFormatting sqref="CS446:CS447">
    <cfRule type="cellIs" dxfId="178" priority="182" operator="greaterThan">
      <formula>CR446</formula>
    </cfRule>
  </conditionalFormatting>
  <conditionalFormatting sqref="CT446:CT447">
    <cfRule type="expression" dxfId="177" priority="181">
      <formula>IF(CR446&lt;&gt;"-",IF(CR446&lt;#REF!,IF(CT446&lt;1,1,0),0),0)</formula>
    </cfRule>
  </conditionalFormatting>
  <conditionalFormatting sqref="CS451:CS452">
    <cfRule type="cellIs" dxfId="176" priority="180" operator="greaterThan">
      <formula>CR451</formula>
    </cfRule>
  </conditionalFormatting>
  <conditionalFormatting sqref="CT451:CT452">
    <cfRule type="expression" dxfId="175" priority="179">
      <formula>IF(CR451&lt;&gt;"-",IF(CR451&lt;#REF!,IF(CT451&lt;1,1,0),0),0)</formula>
    </cfRule>
  </conditionalFormatting>
  <conditionalFormatting sqref="CS439:CS440">
    <cfRule type="cellIs" dxfId="174" priority="178" operator="greaterThan">
      <formula>CR439</formula>
    </cfRule>
  </conditionalFormatting>
  <conditionalFormatting sqref="CT439:CT440">
    <cfRule type="expression" dxfId="173" priority="177">
      <formula>IF(CR439&lt;&gt;"-",IF(CR439&lt;#REF!,IF(CT439&lt;1,1,0),0),0)</formula>
    </cfRule>
  </conditionalFormatting>
  <conditionalFormatting sqref="CS458">
    <cfRule type="cellIs" dxfId="172" priority="176" operator="greaterThan">
      <formula>CR458</formula>
    </cfRule>
  </conditionalFormatting>
  <conditionalFormatting sqref="CT458">
    <cfRule type="expression" dxfId="171" priority="175">
      <formula>IF(CR458&lt;&gt;"-",IF(CR458&lt;#REF!,IF(CT458&lt;1,1,0),0),0)</formula>
    </cfRule>
  </conditionalFormatting>
  <conditionalFormatting sqref="CS476">
    <cfRule type="cellIs" dxfId="170" priority="174" operator="greaterThan">
      <formula>CR476</formula>
    </cfRule>
  </conditionalFormatting>
  <conditionalFormatting sqref="CT476">
    <cfRule type="expression" dxfId="169" priority="173">
      <formula>IF(CR476&lt;&gt;"-",IF(CR476&lt;#REF!,IF(CT476&lt;1,1,0),0),0)</formula>
    </cfRule>
  </conditionalFormatting>
  <conditionalFormatting sqref="CS479">
    <cfRule type="cellIs" dxfId="168" priority="172" operator="greaterThan">
      <formula>CR479</formula>
    </cfRule>
  </conditionalFormatting>
  <conditionalFormatting sqref="CT479">
    <cfRule type="expression" dxfId="167" priority="171">
      <formula>IF(CR479&lt;&gt;"-",IF(CR479&lt;#REF!,IF(CT479&lt;1,1,0),0),0)</formula>
    </cfRule>
  </conditionalFormatting>
  <conditionalFormatting sqref="CS260:CS262">
    <cfRule type="cellIs" dxfId="166" priority="170" operator="greaterThan">
      <formula>CR260</formula>
    </cfRule>
  </conditionalFormatting>
  <conditionalFormatting sqref="CT260:CT262">
    <cfRule type="expression" dxfId="165" priority="169">
      <formula>IF(CR260&lt;&gt;"-",IF(CR260&lt;#REF!,IF(CT260&lt;1,1,0),0),0)</formula>
    </cfRule>
  </conditionalFormatting>
  <conditionalFormatting sqref="CS266:CS268">
    <cfRule type="cellIs" dxfId="164" priority="168" operator="greaterThan">
      <formula>CR266</formula>
    </cfRule>
  </conditionalFormatting>
  <conditionalFormatting sqref="CT266:CT268">
    <cfRule type="expression" dxfId="163" priority="167">
      <formula>IF(CR266&lt;&gt;"-",IF(CR266&lt;#REF!,IF(CT266&lt;1,1,0),0),0)</formula>
    </cfRule>
  </conditionalFormatting>
  <conditionalFormatting sqref="CS278:CS281 CS273:CS275">
    <cfRule type="cellIs" dxfId="162" priority="166" operator="greaterThan">
      <formula>CR273</formula>
    </cfRule>
  </conditionalFormatting>
  <conditionalFormatting sqref="CT278:CT281 CT273:CT275">
    <cfRule type="expression" dxfId="161" priority="165">
      <formula>IF(CR273&lt;&gt;"-",IF(CR273&lt;#REF!,IF(CT273&lt;1,1,0),0),0)</formula>
    </cfRule>
  </conditionalFormatting>
  <conditionalFormatting sqref="CS201:CS203">
    <cfRule type="cellIs" dxfId="160" priority="164" operator="greaterThan">
      <formula>CR201</formula>
    </cfRule>
  </conditionalFormatting>
  <conditionalFormatting sqref="CT201:CT203">
    <cfRule type="expression" dxfId="159" priority="163">
      <formula>IF(CR201&lt;&gt;"-",IF(CR201&lt;#REF!,IF(CT201&lt;1,1,0),0),0)</formula>
    </cfRule>
  </conditionalFormatting>
  <conditionalFormatting sqref="CS177:CS179">
    <cfRule type="cellIs" dxfId="158" priority="162" operator="greaterThan">
      <formula>CR177</formula>
    </cfRule>
  </conditionalFormatting>
  <conditionalFormatting sqref="CT177:CT179">
    <cfRule type="expression" dxfId="157" priority="161">
      <formula>IF(CR177&lt;&gt;"-",IF(CR177&lt;#REF!,IF(CT177&lt;1,1,0),0),0)</formula>
    </cfRule>
  </conditionalFormatting>
  <conditionalFormatting sqref="CS188:CS191 CS183:CS185">
    <cfRule type="cellIs" dxfId="156" priority="160" operator="greaterThan">
      <formula>CR183</formula>
    </cfRule>
  </conditionalFormatting>
  <conditionalFormatting sqref="CT188:CT191 CT183:CT185">
    <cfRule type="expression" dxfId="155" priority="159">
      <formula>IF(CR183&lt;&gt;"-",IF(CR183&lt;#REF!,IF(CT183&lt;1,1,0),0),0)</formula>
    </cfRule>
  </conditionalFormatting>
  <conditionalFormatting sqref="CS194:CS197">
    <cfRule type="cellIs" dxfId="154" priority="158" operator="greaterThan">
      <formula>CR194</formula>
    </cfRule>
  </conditionalFormatting>
  <conditionalFormatting sqref="CT194:CT197">
    <cfRule type="expression" dxfId="153" priority="157">
      <formula>IF(CR194&lt;&gt;"-",IF(CR194&lt;#REF!,IF(CT194&lt;1,1,0),0),0)</formula>
    </cfRule>
  </conditionalFormatting>
  <conditionalFormatting sqref="CS228:CS230">
    <cfRule type="cellIs" dxfId="152" priority="156" operator="greaterThan">
      <formula>CR228</formula>
    </cfRule>
  </conditionalFormatting>
  <conditionalFormatting sqref="CT228:CT230">
    <cfRule type="expression" dxfId="151" priority="155">
      <formula>IF(CR228&lt;&gt;"-",IF(CR228&lt;#REF!,IF(CT228&lt;1,1,0),0),0)</formula>
    </cfRule>
  </conditionalFormatting>
  <conditionalFormatting sqref="CS210:CS212">
    <cfRule type="cellIs" dxfId="150" priority="154" operator="greaterThan">
      <formula>CR210</formula>
    </cfRule>
  </conditionalFormatting>
  <conditionalFormatting sqref="CT210:CT212">
    <cfRule type="expression" dxfId="149" priority="153">
      <formula>IF(CR210&lt;&gt;"-",IF(CR210&lt;#REF!,IF(CT210&lt;1,1,0),0),0)</formula>
    </cfRule>
  </conditionalFormatting>
  <conditionalFormatting sqref="CS221:CS224 CS216:CS218">
    <cfRule type="cellIs" dxfId="148" priority="152" operator="greaterThan">
      <formula>CR216</formula>
    </cfRule>
  </conditionalFormatting>
  <conditionalFormatting sqref="CT221:CT224 CT216:CT218">
    <cfRule type="expression" dxfId="147" priority="151">
      <formula>IF(CR216&lt;&gt;"-",IF(CR216&lt;#REF!,IF(CT216&lt;1,1,0),0),0)</formula>
    </cfRule>
  </conditionalFormatting>
  <conditionalFormatting sqref="CS234:CS236">
    <cfRule type="cellIs" dxfId="146" priority="150" operator="greaterThan">
      <formula>CR234</formula>
    </cfRule>
  </conditionalFormatting>
  <conditionalFormatting sqref="CT234:CT236">
    <cfRule type="expression" dxfId="145" priority="149">
      <formula>IF(CR234&lt;&gt;"-",IF(CR234&lt;#REF!,IF(CT234&lt;1,1,0),0),0)</formula>
    </cfRule>
  </conditionalFormatting>
  <conditionalFormatting sqref="CS315:CS318 CS286:CS288">
    <cfRule type="cellIs" dxfId="144" priority="148" operator="greaterThan">
      <formula>CR286</formula>
    </cfRule>
  </conditionalFormatting>
  <conditionalFormatting sqref="CT315:CT318 CT286:CT288">
    <cfRule type="expression" dxfId="143" priority="147">
      <formula>IF(CR286&lt;&gt;"-",IF(CR286&lt;#REF!,IF(CT286&lt;1,1,0),0),0)</formula>
    </cfRule>
  </conditionalFormatting>
  <conditionalFormatting sqref="CS292:CS294">
    <cfRule type="cellIs" dxfId="142" priority="146" operator="greaterThan">
      <formula>CR292</formula>
    </cfRule>
  </conditionalFormatting>
  <conditionalFormatting sqref="CT292:CT294">
    <cfRule type="expression" dxfId="141" priority="145">
      <formula>IF(CR292&lt;&gt;"-",IF(CR292&lt;#REF!,IF(CT292&lt;1,1,0),0),0)</formula>
    </cfRule>
  </conditionalFormatting>
  <conditionalFormatting sqref="CS303:CS306 CS298:CS300">
    <cfRule type="cellIs" dxfId="140" priority="144" operator="greaterThan">
      <formula>CR298</formula>
    </cfRule>
  </conditionalFormatting>
  <conditionalFormatting sqref="CT303:CT306 CT298:CT300">
    <cfRule type="expression" dxfId="139" priority="143">
      <formula>IF(CR298&lt;&gt;"-",IF(CR298&lt;#REF!,IF(CT298&lt;1,1,0),0),0)</formula>
    </cfRule>
  </conditionalFormatting>
  <conditionalFormatting sqref="CS310:CS312">
    <cfRule type="cellIs" dxfId="138" priority="142" operator="greaterThan">
      <formula>CR310</formula>
    </cfRule>
  </conditionalFormatting>
  <conditionalFormatting sqref="CT310:CT312">
    <cfRule type="expression" dxfId="137" priority="141">
      <formula>IF(CR310&lt;&gt;"-",IF(CR310&lt;#REF!,IF(CT310&lt;1,1,0),0),0)</formula>
    </cfRule>
  </conditionalFormatting>
  <conditionalFormatting sqref="CS74:CS77 CS69:CS71">
    <cfRule type="cellIs" dxfId="136" priority="140" operator="greaterThan">
      <formula>CR69</formula>
    </cfRule>
  </conditionalFormatting>
  <conditionalFormatting sqref="CS26:CS29 CS21:CS23">
    <cfRule type="cellIs" dxfId="135" priority="138" operator="greaterThan">
      <formula>CR21</formula>
    </cfRule>
  </conditionalFormatting>
  <conditionalFormatting sqref="CT26:CT29 CT21:CT23">
    <cfRule type="expression" dxfId="134" priority="139">
      <formula>IF(CR21&lt;&gt;"-",IF(CR21&lt;#REF!,IF(CT21&lt;1,1,0),0),0)</formula>
    </cfRule>
  </conditionalFormatting>
  <conditionalFormatting sqref="CS63:CS65">
    <cfRule type="cellIs" dxfId="133" priority="137" operator="greaterThan">
      <formula>CR63</formula>
    </cfRule>
  </conditionalFormatting>
  <conditionalFormatting sqref="CT63:CT65">
    <cfRule type="expression" dxfId="132" priority="136">
      <formula>IF(CR63&lt;&gt;"-",IF(CR63&lt;#REF!,IF(CT63&lt;1,1,0),0),0)</formula>
    </cfRule>
  </conditionalFormatting>
  <conditionalFormatting sqref="CS33:CS35">
    <cfRule type="cellIs" dxfId="131" priority="134" operator="greaterThan">
      <formula>CR33</formula>
    </cfRule>
  </conditionalFormatting>
  <conditionalFormatting sqref="CT33:CT35">
    <cfRule type="expression" dxfId="130" priority="135">
      <formula>IF(CR33&lt;&gt;"-",IF(CR33&lt;#REF!,IF(CT33&lt;1,1,0),0),0)</formula>
    </cfRule>
  </conditionalFormatting>
  <conditionalFormatting sqref="CS57:CS59">
    <cfRule type="cellIs" dxfId="129" priority="132" operator="greaterThan">
      <formula>CR57</formula>
    </cfRule>
  </conditionalFormatting>
  <conditionalFormatting sqref="CT57:CT59">
    <cfRule type="expression" dxfId="128" priority="133">
      <formula>IF(CR57&lt;&gt;"-",IF(CR57&lt;#REF!,IF(CT57&lt;1,1,0),0),0)</formula>
    </cfRule>
  </conditionalFormatting>
  <conditionalFormatting sqref="CS50:CS53">
    <cfRule type="cellIs" dxfId="127" priority="130" operator="greaterThan">
      <formula>CR50</formula>
    </cfRule>
  </conditionalFormatting>
  <conditionalFormatting sqref="CT50:CT53">
    <cfRule type="expression" dxfId="126" priority="131">
      <formula>IF(CR50&lt;&gt;"-",IF(CR50&lt;#REF!,IF(CT50&lt;1,1,0),0),0)</formula>
    </cfRule>
  </conditionalFormatting>
  <conditionalFormatting sqref="CS44:CS47 CS38:CS41">
    <cfRule type="cellIs" dxfId="125" priority="128" operator="greaterThan">
      <formula>CR38</formula>
    </cfRule>
  </conditionalFormatting>
  <conditionalFormatting sqref="CT44:CT47 CT38:CT41">
    <cfRule type="expression" dxfId="124" priority="129">
      <formula>IF(CR38&lt;&gt;"-",IF(CR38&lt;#REF!,IF(CT38&lt;1,1,0),0),0)</formula>
    </cfRule>
  </conditionalFormatting>
  <conditionalFormatting sqref="CS107:CS109 CS101:CS104 CS95:CS98">
    <cfRule type="cellIs" dxfId="123" priority="127" operator="greaterThan">
      <formula>CR95</formula>
    </cfRule>
  </conditionalFormatting>
  <conditionalFormatting sqref="CT107:CT109 CT101:CT104 CT95:CT98">
    <cfRule type="expression" dxfId="122" priority="126">
      <formula>IF(CR95&lt;&gt;"-",IF(CR95&lt;#REF!,IF(CT95&lt;1,1,0),0),0)</formula>
    </cfRule>
  </conditionalFormatting>
  <conditionalFormatting sqref="CS90:CS92">
    <cfRule type="cellIs" dxfId="121" priority="125" operator="greaterThan">
      <formula>CR90</formula>
    </cfRule>
  </conditionalFormatting>
  <conditionalFormatting sqref="CT90:CT92">
    <cfRule type="expression" dxfId="120" priority="124">
      <formula>IF(CR90&lt;&gt;"-",IF(CR90&lt;#REF!,IF(CT90&lt;1,1,0),0),0)</formula>
    </cfRule>
  </conditionalFormatting>
  <conditionalFormatting sqref="CS114:CS116">
    <cfRule type="cellIs" dxfId="119" priority="123" operator="greaterThan">
      <formula>CR114</formula>
    </cfRule>
  </conditionalFormatting>
  <conditionalFormatting sqref="CT114:CT116">
    <cfRule type="expression" dxfId="118" priority="122">
      <formula>IF(CR114&lt;&gt;"-",IF(CR114&lt;#REF!,IF(CT114&lt;1,1,0),0),0)</formula>
    </cfRule>
  </conditionalFormatting>
  <conditionalFormatting sqref="CS131:CS134 CS126:CS128">
    <cfRule type="cellIs" dxfId="117" priority="121" operator="greaterThan">
      <formula>CR126</formula>
    </cfRule>
  </conditionalFormatting>
  <conditionalFormatting sqref="CT131:CT134 CT126:CT128">
    <cfRule type="expression" dxfId="116" priority="120">
      <formula>IF(CR126&lt;&gt;"-",IF(CR126&lt;#REF!,IF(CT126&lt;1,1,0),0),0)</formula>
    </cfRule>
  </conditionalFormatting>
  <conditionalFormatting sqref="CS156:CS159 CS150:CS153 CS144:CS147 CS139:CS141">
    <cfRule type="cellIs" dxfId="115" priority="119" operator="greaterThan">
      <formula>CR139</formula>
    </cfRule>
  </conditionalFormatting>
  <conditionalFormatting sqref="CT156:CT159 CT150:CT153 CT144:CT147 CT139:CT141">
    <cfRule type="expression" dxfId="114" priority="118">
      <formula>IF(CR139&lt;&gt;"-",IF(CR139&lt;#REF!,IF(CT139&lt;1,1,0),0),0)</formula>
    </cfRule>
  </conditionalFormatting>
  <conditionalFormatting sqref="CT247:CT249">
    <cfRule type="expression" dxfId="113" priority="116">
      <formula>IF(CR247&lt;&gt;"-",IF(CR247&lt;#REF!,IF(CT247&lt;1,1,0),0),0)</formula>
    </cfRule>
  </conditionalFormatting>
  <conditionalFormatting sqref="CS247:CS249">
    <cfRule type="cellIs" dxfId="112" priority="115" operator="greaterThan">
      <formula>CR247</formula>
    </cfRule>
  </conditionalFormatting>
  <conditionalFormatting sqref="CS252:CS255">
    <cfRule type="cellIs" dxfId="111" priority="114" operator="greaterThan">
      <formula>CR252</formula>
    </cfRule>
  </conditionalFormatting>
  <conditionalFormatting sqref="CT252:CT255">
    <cfRule type="expression" dxfId="110" priority="113">
      <formula>IF(CR252&lt;&gt;"-",IF(CR252&lt;#REF!,IF(CT252&lt;1,1,0),0),0)</formula>
    </cfRule>
  </conditionalFormatting>
  <conditionalFormatting sqref="CS83:CS86">
    <cfRule type="cellIs" dxfId="109" priority="112" operator="greaterThan">
      <formula>CR83</formula>
    </cfRule>
  </conditionalFormatting>
  <conditionalFormatting sqref="CS119:CS122">
    <cfRule type="cellIs" dxfId="108" priority="111" operator="greaterThan">
      <formula>CR119</formula>
    </cfRule>
  </conditionalFormatting>
  <conditionalFormatting sqref="CT119:CT122">
    <cfRule type="expression" dxfId="107" priority="110">
      <formula>IF(CR119&lt;&gt;"-",IF(CR119&lt;#REF!,IF(CT119&lt;1,1,0),0),0)</formula>
    </cfRule>
  </conditionalFormatting>
  <conditionalFormatting sqref="CS162:CS165">
    <cfRule type="cellIs" dxfId="106" priority="109" operator="greaterThan">
      <formula>CR162</formula>
    </cfRule>
  </conditionalFormatting>
  <conditionalFormatting sqref="CT162:CT165">
    <cfRule type="expression" dxfId="105" priority="108">
      <formula>IF(CR162&lt;&gt;"-",IF(CR162&lt;#REF!,IF(CT162&lt;1,1,0),0),0)</formula>
    </cfRule>
  </conditionalFormatting>
  <conditionalFormatting sqref="AZ345">
    <cfRule type="containsText" dxfId="104" priority="104" operator="containsText" text="заменен">
      <formula>NOT(ISERROR(SEARCH("заменен",AZ345)))</formula>
    </cfRule>
    <cfRule type="containsText" dxfId="103" priority="105" operator="containsText" text="в работе">
      <formula>NOT(ISERROR(SEARCH("в работе",AZ345)))</formula>
    </cfRule>
    <cfRule type="containsText" dxfId="102" priority="106" operator="containsText" text="аннулирован">
      <formula>NOT(ISERROR(SEARCH("аннулирован",AZ345)))</formula>
    </cfRule>
    <cfRule type="containsText" dxfId="101" priority="107" operator="containsText" text="утвержден">
      <formula>NOT(ISERROR(SEARCH("утвержден",AZ345)))</formula>
    </cfRule>
  </conditionalFormatting>
  <conditionalFormatting sqref="AZ335">
    <cfRule type="containsText" dxfId="100" priority="100" operator="containsText" text="заменен">
      <formula>NOT(ISERROR(SEARCH("заменен",AZ335)))</formula>
    </cfRule>
    <cfRule type="containsText" dxfId="99" priority="101" operator="containsText" text="в работе">
      <formula>NOT(ISERROR(SEARCH("в работе",AZ335)))</formula>
    </cfRule>
    <cfRule type="containsText" dxfId="98" priority="102" operator="containsText" text="аннулирован">
      <formula>NOT(ISERROR(SEARCH("аннулирован",AZ335)))</formula>
    </cfRule>
    <cfRule type="containsText" dxfId="97" priority="103" operator="containsText" text="утвержден">
      <formula>NOT(ISERROR(SEARCH("утвержден",AZ335)))</formula>
    </cfRule>
  </conditionalFormatting>
  <conditionalFormatting sqref="AZ337">
    <cfRule type="containsText" dxfId="96" priority="96" operator="containsText" text="заменен">
      <formula>NOT(ISERROR(SEARCH("заменен",AZ337)))</formula>
    </cfRule>
    <cfRule type="containsText" dxfId="95" priority="97" operator="containsText" text="в работе">
      <formula>NOT(ISERROR(SEARCH("в работе",AZ337)))</formula>
    </cfRule>
    <cfRule type="containsText" dxfId="94" priority="98" operator="containsText" text="аннулирован">
      <formula>NOT(ISERROR(SEARCH("аннулирован",AZ337)))</formula>
    </cfRule>
    <cfRule type="containsText" dxfId="93" priority="99" operator="containsText" text="утвержден">
      <formula>NOT(ISERROR(SEARCH("утвержден",AZ337)))</formula>
    </cfRule>
  </conditionalFormatting>
  <conditionalFormatting sqref="AZ339">
    <cfRule type="containsText" dxfId="92" priority="92" operator="containsText" text="заменен">
      <formula>NOT(ISERROR(SEARCH("заменен",AZ339)))</formula>
    </cfRule>
    <cfRule type="containsText" dxfId="91" priority="93" operator="containsText" text="в работе">
      <formula>NOT(ISERROR(SEARCH("в работе",AZ339)))</formula>
    </cfRule>
    <cfRule type="containsText" dxfId="90" priority="94" operator="containsText" text="аннулирован">
      <formula>NOT(ISERROR(SEARCH("аннулирован",AZ339)))</formula>
    </cfRule>
    <cfRule type="containsText" dxfId="89" priority="95" operator="containsText" text="утвержден">
      <formula>NOT(ISERROR(SEARCH("утвержден",AZ339)))</formula>
    </cfRule>
  </conditionalFormatting>
  <conditionalFormatting sqref="AZ333">
    <cfRule type="containsText" dxfId="88" priority="88" operator="containsText" text="заменен">
      <formula>NOT(ISERROR(SEARCH("заменен",AZ333)))</formula>
    </cfRule>
    <cfRule type="containsText" dxfId="87" priority="89" operator="containsText" text="в работе">
      <formula>NOT(ISERROR(SEARCH("в работе",AZ333)))</formula>
    </cfRule>
    <cfRule type="containsText" dxfId="86" priority="90" operator="containsText" text="аннулирован">
      <formula>NOT(ISERROR(SEARCH("аннулирован",AZ333)))</formula>
    </cfRule>
    <cfRule type="containsText" dxfId="85" priority="91" operator="containsText" text="утвержден">
      <formula>NOT(ISERROR(SEARCH("утвержден",AZ333)))</formula>
    </cfRule>
  </conditionalFormatting>
  <conditionalFormatting sqref="AZ327">
    <cfRule type="containsText" dxfId="84" priority="84" operator="containsText" text="заменен">
      <formula>NOT(ISERROR(SEARCH("заменен",AZ327)))</formula>
    </cfRule>
    <cfRule type="containsText" dxfId="83" priority="85" operator="containsText" text="в работе">
      <formula>NOT(ISERROR(SEARCH("в работе",AZ327)))</formula>
    </cfRule>
    <cfRule type="containsText" dxfId="82" priority="86" operator="containsText" text="аннулирован">
      <formula>NOT(ISERROR(SEARCH("аннулирован",AZ327)))</formula>
    </cfRule>
    <cfRule type="containsText" dxfId="81" priority="87" operator="containsText" text="утвержден">
      <formula>NOT(ISERROR(SEARCH("утвержден",AZ327)))</formula>
    </cfRule>
  </conditionalFormatting>
  <conditionalFormatting sqref="AZ325">
    <cfRule type="containsText" dxfId="80" priority="80" operator="containsText" text="заменен">
      <formula>NOT(ISERROR(SEARCH("заменен",AZ325)))</formula>
    </cfRule>
    <cfRule type="containsText" dxfId="79" priority="81" operator="containsText" text="в работе">
      <formula>NOT(ISERROR(SEARCH("в работе",AZ325)))</formula>
    </cfRule>
    <cfRule type="containsText" dxfId="78" priority="82" operator="containsText" text="аннулирован">
      <formula>NOT(ISERROR(SEARCH("аннулирован",AZ325)))</formula>
    </cfRule>
    <cfRule type="containsText" dxfId="77" priority="83" operator="containsText" text="утвержден">
      <formula>NOT(ISERROR(SEARCH("утвержден",AZ325)))</formula>
    </cfRule>
  </conditionalFormatting>
  <conditionalFormatting sqref="AZ323">
    <cfRule type="containsText" dxfId="76" priority="76" operator="containsText" text="заменен">
      <formula>NOT(ISERROR(SEARCH("заменен",AZ323)))</formula>
    </cfRule>
    <cfRule type="containsText" dxfId="75" priority="77" operator="containsText" text="в работе">
      <formula>NOT(ISERROR(SEARCH("в работе",AZ323)))</formula>
    </cfRule>
    <cfRule type="containsText" dxfId="74" priority="78" operator="containsText" text="аннулирован">
      <formula>NOT(ISERROR(SEARCH("аннулирован",AZ323)))</formula>
    </cfRule>
    <cfRule type="containsText" dxfId="73" priority="79" operator="containsText" text="утвержден">
      <formula>NOT(ISERROR(SEARCH("утвержден",AZ323)))</formula>
    </cfRule>
  </conditionalFormatting>
  <conditionalFormatting sqref="AZ237">
    <cfRule type="containsText" dxfId="72" priority="72" operator="containsText" text="заменен">
      <formula>NOT(ISERROR(SEARCH("заменен",AZ237)))</formula>
    </cfRule>
    <cfRule type="containsText" dxfId="71" priority="73" operator="containsText" text="в работе">
      <formula>NOT(ISERROR(SEARCH("в работе",AZ237)))</formula>
    </cfRule>
    <cfRule type="containsText" dxfId="70" priority="74" operator="containsText" text="аннулирован">
      <formula>NOT(ISERROR(SEARCH("аннулирован",AZ237)))</formula>
    </cfRule>
    <cfRule type="containsText" dxfId="69" priority="75" operator="containsText" text="утвержден">
      <formula>NOT(ISERROR(SEARCH("утвержден",AZ237)))</formula>
    </cfRule>
  </conditionalFormatting>
  <conditionalFormatting sqref="AZ231">
    <cfRule type="containsText" dxfId="68" priority="68" operator="containsText" text="заменен">
      <formula>NOT(ISERROR(SEARCH("заменен",AZ231)))</formula>
    </cfRule>
    <cfRule type="containsText" dxfId="67" priority="69" operator="containsText" text="в работе">
      <formula>NOT(ISERROR(SEARCH("в работе",AZ231)))</formula>
    </cfRule>
    <cfRule type="containsText" dxfId="66" priority="70" operator="containsText" text="аннулирован">
      <formula>NOT(ISERROR(SEARCH("аннулирован",AZ231)))</formula>
    </cfRule>
    <cfRule type="containsText" dxfId="65" priority="71" operator="containsText" text="утвержден">
      <formula>NOT(ISERROR(SEARCH("утвержден",AZ231)))</formula>
    </cfRule>
  </conditionalFormatting>
  <conditionalFormatting sqref="AZ225">
    <cfRule type="containsText" dxfId="64" priority="64" operator="containsText" text="заменен">
      <formula>NOT(ISERROR(SEARCH("заменен",AZ225)))</formula>
    </cfRule>
    <cfRule type="containsText" dxfId="63" priority="65" operator="containsText" text="в работе">
      <formula>NOT(ISERROR(SEARCH("в работе",AZ225)))</formula>
    </cfRule>
    <cfRule type="containsText" dxfId="62" priority="66" operator="containsText" text="аннулирован">
      <formula>NOT(ISERROR(SEARCH("аннулирован",AZ225)))</formula>
    </cfRule>
    <cfRule type="containsText" dxfId="61" priority="67" operator="containsText" text="утвержден">
      <formula>NOT(ISERROR(SEARCH("утвержден",AZ225)))</formula>
    </cfRule>
  </conditionalFormatting>
  <conditionalFormatting sqref="AZ219">
    <cfRule type="containsText" dxfId="60" priority="60" operator="containsText" text="заменен">
      <formula>NOT(ISERROR(SEARCH("заменен",AZ219)))</formula>
    </cfRule>
    <cfRule type="containsText" dxfId="59" priority="61" operator="containsText" text="в работе">
      <formula>NOT(ISERROR(SEARCH("в работе",AZ219)))</formula>
    </cfRule>
    <cfRule type="containsText" dxfId="58" priority="62" operator="containsText" text="аннулирован">
      <formula>NOT(ISERROR(SEARCH("аннулирован",AZ219)))</formula>
    </cfRule>
    <cfRule type="containsText" dxfId="57" priority="63" operator="containsText" text="утвержден">
      <formula>NOT(ISERROR(SEARCH("утвержден",AZ219)))</formula>
    </cfRule>
  </conditionalFormatting>
  <conditionalFormatting sqref="AZ213">
    <cfRule type="containsText" dxfId="56" priority="56" operator="containsText" text="заменен">
      <formula>NOT(ISERROR(SEARCH("заменен",AZ213)))</formula>
    </cfRule>
    <cfRule type="containsText" dxfId="55" priority="57" operator="containsText" text="в работе">
      <formula>NOT(ISERROR(SEARCH("в работе",AZ213)))</formula>
    </cfRule>
    <cfRule type="containsText" dxfId="54" priority="58" operator="containsText" text="аннулирован">
      <formula>NOT(ISERROR(SEARCH("аннулирован",AZ213)))</formula>
    </cfRule>
    <cfRule type="containsText" dxfId="53" priority="59" operator="containsText" text="утвержден">
      <formula>NOT(ISERROR(SEARCH("утвержден",AZ213)))</formula>
    </cfRule>
  </conditionalFormatting>
  <conditionalFormatting sqref="AZ206">
    <cfRule type="containsText" dxfId="52" priority="52" operator="containsText" text="заменен">
      <formula>NOT(ISERROR(SEARCH("заменен",AZ206)))</formula>
    </cfRule>
    <cfRule type="containsText" dxfId="51" priority="53" operator="containsText" text="в работе">
      <formula>NOT(ISERROR(SEARCH("в работе",AZ206)))</formula>
    </cfRule>
    <cfRule type="containsText" dxfId="50" priority="54" operator="containsText" text="аннулирован">
      <formula>NOT(ISERROR(SEARCH("аннулирован",AZ206)))</formula>
    </cfRule>
    <cfRule type="containsText" dxfId="49" priority="55" operator="containsText" text="утвержден">
      <formula>NOT(ISERROR(SEARCH("утвержден",AZ206)))</formula>
    </cfRule>
  </conditionalFormatting>
  <conditionalFormatting sqref="AZ204">
    <cfRule type="containsText" dxfId="48" priority="48" operator="containsText" text="заменен">
      <formula>NOT(ISERROR(SEARCH("заменен",AZ204)))</formula>
    </cfRule>
    <cfRule type="containsText" dxfId="47" priority="49" operator="containsText" text="в работе">
      <formula>NOT(ISERROR(SEARCH("в работе",AZ204)))</formula>
    </cfRule>
    <cfRule type="containsText" dxfId="46" priority="50" operator="containsText" text="аннулирован">
      <formula>NOT(ISERROR(SEARCH("аннулирован",AZ204)))</formula>
    </cfRule>
    <cfRule type="containsText" dxfId="45" priority="51" operator="containsText" text="утвержден">
      <formula>NOT(ISERROR(SEARCH("утвержден",AZ204)))</formula>
    </cfRule>
  </conditionalFormatting>
  <conditionalFormatting sqref="AZ198">
    <cfRule type="containsText" dxfId="44" priority="44" operator="containsText" text="заменен">
      <formula>NOT(ISERROR(SEARCH("заменен",AZ198)))</formula>
    </cfRule>
    <cfRule type="containsText" dxfId="43" priority="45" operator="containsText" text="в работе">
      <formula>NOT(ISERROR(SEARCH("в работе",AZ198)))</formula>
    </cfRule>
    <cfRule type="containsText" dxfId="42" priority="46" operator="containsText" text="аннулирован">
      <formula>NOT(ISERROR(SEARCH("аннулирован",AZ198)))</formula>
    </cfRule>
    <cfRule type="containsText" dxfId="41" priority="47" operator="containsText" text="утвержден">
      <formula>NOT(ISERROR(SEARCH("утвержден",AZ198)))</formula>
    </cfRule>
  </conditionalFormatting>
  <conditionalFormatting sqref="AZ192">
    <cfRule type="containsText" dxfId="40" priority="40" operator="containsText" text="заменен">
      <formula>NOT(ISERROR(SEARCH("заменен",AZ192)))</formula>
    </cfRule>
    <cfRule type="containsText" dxfId="39" priority="41" operator="containsText" text="в работе">
      <formula>NOT(ISERROR(SEARCH("в работе",AZ192)))</formula>
    </cfRule>
    <cfRule type="containsText" dxfId="38" priority="42" operator="containsText" text="аннулирован">
      <formula>NOT(ISERROR(SEARCH("аннулирован",AZ192)))</formula>
    </cfRule>
    <cfRule type="containsText" dxfId="37" priority="43" operator="containsText" text="утвержден">
      <formula>NOT(ISERROR(SEARCH("утвержден",AZ192)))</formula>
    </cfRule>
  </conditionalFormatting>
  <conditionalFormatting sqref="AZ186">
    <cfRule type="containsText" dxfId="36" priority="36" operator="containsText" text="заменен">
      <formula>NOT(ISERROR(SEARCH("заменен",AZ186)))</formula>
    </cfRule>
    <cfRule type="containsText" dxfId="35" priority="37" operator="containsText" text="в работе">
      <formula>NOT(ISERROR(SEARCH("в работе",AZ186)))</formula>
    </cfRule>
    <cfRule type="containsText" dxfId="34" priority="38" operator="containsText" text="аннулирован">
      <formula>NOT(ISERROR(SEARCH("аннулирован",AZ186)))</formula>
    </cfRule>
    <cfRule type="containsText" dxfId="33" priority="39" operator="containsText" text="утвержден">
      <formula>NOT(ISERROR(SEARCH("утвержден",AZ186)))</formula>
    </cfRule>
  </conditionalFormatting>
  <conditionalFormatting sqref="AZ180">
    <cfRule type="containsText" dxfId="32" priority="32" operator="containsText" text="заменен">
      <formula>NOT(ISERROR(SEARCH("заменен",AZ180)))</formula>
    </cfRule>
    <cfRule type="containsText" dxfId="31" priority="33" operator="containsText" text="в работе">
      <formula>NOT(ISERROR(SEARCH("в работе",AZ180)))</formula>
    </cfRule>
    <cfRule type="containsText" dxfId="30" priority="34" operator="containsText" text="аннулирован">
      <formula>NOT(ISERROR(SEARCH("аннулирован",AZ180)))</formula>
    </cfRule>
    <cfRule type="containsText" dxfId="29" priority="35" operator="containsText" text="утвержден">
      <formula>NOT(ISERROR(SEARCH("утвержден",AZ180)))</formula>
    </cfRule>
  </conditionalFormatting>
  <conditionalFormatting sqref="AZ80">
    <cfRule type="containsText" dxfId="28" priority="28" operator="containsText" text="заменен">
      <formula>NOT(ISERROR(SEARCH("заменен",AZ80)))</formula>
    </cfRule>
    <cfRule type="containsText" dxfId="27" priority="29" operator="containsText" text="в работе">
      <formula>NOT(ISERROR(SEARCH("в работе",AZ80)))</formula>
    </cfRule>
    <cfRule type="containsText" dxfId="26" priority="30" operator="containsText" text="аннулирован">
      <formula>NOT(ISERROR(SEARCH("аннулирован",AZ80)))</formula>
    </cfRule>
    <cfRule type="containsText" dxfId="25" priority="31" operator="containsText" text="утвержден">
      <formula>NOT(ISERROR(SEARCH("утвержден",AZ80)))</formula>
    </cfRule>
  </conditionalFormatting>
  <conditionalFormatting sqref="CS482">
    <cfRule type="cellIs" dxfId="24" priority="27" operator="greaterThan">
      <formula>CR482</formula>
    </cfRule>
  </conditionalFormatting>
  <conditionalFormatting sqref="CT482">
    <cfRule type="expression" dxfId="23" priority="26">
      <formula>IF(CR482&lt;&gt;"-",IF(CR482&lt;#REF!,IF(CT482&lt;1,1,0),0),0)</formula>
    </cfRule>
  </conditionalFormatting>
  <conditionalFormatting sqref="CX464">
    <cfRule type="cellIs" dxfId="22" priority="25" operator="greaterThan">
      <formula>CW464</formula>
    </cfRule>
  </conditionalFormatting>
  <conditionalFormatting sqref="BL390">
    <cfRule type="cellIs" dxfId="21" priority="24" operator="greaterThan">
      <formula>BK390</formula>
    </cfRule>
  </conditionalFormatting>
  <conditionalFormatting sqref="BL404 BL396">
    <cfRule type="cellIs" dxfId="20" priority="23" operator="greaterThan">
      <formula>BK396</formula>
    </cfRule>
  </conditionalFormatting>
  <conditionalFormatting sqref="BL413">
    <cfRule type="cellIs" dxfId="19" priority="22" operator="greaterThan">
      <formula>BK413</formula>
    </cfRule>
  </conditionalFormatting>
  <conditionalFormatting sqref="BL422">
    <cfRule type="cellIs" dxfId="18" priority="21" operator="greaterThan">
      <formula>BK422</formula>
    </cfRule>
  </conditionalFormatting>
  <conditionalFormatting sqref="BL510">
    <cfRule type="cellIs" dxfId="17" priority="20" operator="greaterThan">
      <formula>BK510</formula>
    </cfRule>
  </conditionalFormatting>
  <conditionalFormatting sqref="BL376">
    <cfRule type="cellIs" dxfId="16" priority="19" operator="greaterThan">
      <formula>BK376</formula>
    </cfRule>
  </conditionalFormatting>
  <conditionalFormatting sqref="BL511">
    <cfRule type="cellIs" dxfId="15" priority="18" operator="greaterThan">
      <formula>BK511</formula>
    </cfRule>
  </conditionalFormatting>
  <conditionalFormatting sqref="BL391">
    <cfRule type="cellIs" dxfId="14" priority="17" operator="greaterThan">
      <formula>BK391</formula>
    </cfRule>
  </conditionalFormatting>
  <conditionalFormatting sqref="BL397">
    <cfRule type="cellIs" dxfId="13" priority="16" operator="greaterThan">
      <formula>BK397</formula>
    </cfRule>
  </conditionalFormatting>
  <conditionalFormatting sqref="BL392">
    <cfRule type="cellIs" dxfId="12" priority="15" operator="greaterThan">
      <formula>BK392</formula>
    </cfRule>
  </conditionalFormatting>
  <conditionalFormatting sqref="BL398">
    <cfRule type="cellIs" dxfId="11" priority="14" operator="greaterThan">
      <formula>BK398</formula>
    </cfRule>
  </conditionalFormatting>
  <conditionalFormatting sqref="BL378">
    <cfRule type="cellIs" dxfId="10" priority="13" operator="greaterThan">
      <formula>BK378</formula>
    </cfRule>
  </conditionalFormatting>
  <conditionalFormatting sqref="BL399">
    <cfRule type="cellIs" dxfId="9" priority="12" operator="greaterThan">
      <formula>BK399</formula>
    </cfRule>
  </conditionalFormatting>
  <conditionalFormatting sqref="BL402">
    <cfRule type="cellIs" dxfId="8" priority="11" operator="greaterThan">
      <formula>BK402</formula>
    </cfRule>
  </conditionalFormatting>
  <conditionalFormatting sqref="BL416">
    <cfRule type="cellIs" dxfId="7" priority="10" operator="greaterThan">
      <formula>BK416</formula>
    </cfRule>
  </conditionalFormatting>
  <conditionalFormatting sqref="BL513 BL425">
    <cfRule type="cellIs" dxfId="6" priority="8" operator="greaterThan">
      <formula>BK425</formula>
    </cfRule>
  </conditionalFormatting>
  <conditionalFormatting sqref="BL379">
    <cfRule type="cellIs" dxfId="5" priority="7" operator="greaterThan">
      <formula>BK379</formula>
    </cfRule>
  </conditionalFormatting>
  <conditionalFormatting sqref="BL393">
    <cfRule type="cellIs" dxfId="4" priority="6" operator="greaterThan">
      <formula>BK393</formula>
    </cfRule>
  </conditionalFormatting>
  <conditionalFormatting sqref="BL417">
    <cfRule type="cellIs" dxfId="3" priority="5" operator="greaterThan">
      <formula>BK417</formula>
    </cfRule>
  </conditionalFormatting>
  <conditionalFormatting sqref="BL400">
    <cfRule type="cellIs" dxfId="2" priority="4" operator="greaterThan">
      <formula>BK400</formula>
    </cfRule>
  </conditionalFormatting>
  <conditionalFormatting sqref="BL514 BL426">
    <cfRule type="cellIs" dxfId="1" priority="2" operator="greaterThan">
      <formula>BK426</formula>
    </cfRule>
  </conditionalFormatting>
  <conditionalFormatting sqref="FI375">
    <cfRule type="cellIs" dxfId="0" priority="1" operator="greaterThan">
      <formula>FH375</formula>
    </cfRule>
  </conditionalFormatting>
  <dataValidations count="2">
    <dataValidation type="list" allowBlank="1" showInputMessage="1" showErrorMessage="1" sqref="AZ13:AZ533">
      <formula1>"аннулирован / VOID, в работе / in progress, заменен / replaced, утвержден / approved"</formula1>
    </dataValidation>
    <dataValidation type="list" allowBlank="1" showInputMessage="1" showErrorMessage="1" sqref="BA13:BA533">
      <formula1>"GA, CPECC"</formula1>
    </dataValidation>
  </dataValidations>
  <pageMargins left="0.23622047244094491" right="0.23622047244094491" top="0.74803149606299213" bottom="0.74803149606299213" header="0.31496062992125984" footer="0.31496062992125984"/>
  <pageSetup paperSize="8" scale="10" fitToHeight="0" orientation="landscape" r:id="rId1"/>
  <rowBreaks count="10" manualBreakCount="10">
    <brk id="130" max="16383" man="1"/>
    <brk id="220" max="16383" man="1"/>
    <brk id="302" max="16383" man="1"/>
    <brk id="328" max="16383" man="1"/>
    <brk id="333" max="16383" man="1"/>
    <brk id="361" max="16383" man="1"/>
    <brk id="385" max="16383" man="1"/>
    <brk id="412" max="16383" man="1"/>
    <brk id="456" max="16383" man="1"/>
    <brk id="507" max="250"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P542"/>
  <sheetViews>
    <sheetView zoomScale="115" zoomScaleNormal="115" workbookViewId="0">
      <pane ySplit="3" topLeftCell="A409" activePane="bottomLeft" state="frozen"/>
      <selection pane="bottomLeft" activeCell="E431" sqref="E431"/>
    </sheetView>
  </sheetViews>
  <sheetFormatPr defaultRowHeight="15"/>
  <cols>
    <col min="1" max="1" width="11.5703125" style="2" bestFit="1" customWidth="1"/>
    <col min="2" max="10" width="12.28515625" style="2" customWidth="1"/>
  </cols>
  <sheetData>
    <row r="1" spans="1:16">
      <c r="A1" s="40">
        <f ca="1">TODAY()</f>
        <v>44103</v>
      </c>
      <c r="B1" s="67"/>
      <c r="C1" s="67"/>
      <c r="D1" s="67"/>
      <c r="E1"/>
      <c r="F1"/>
      <c r="G1"/>
      <c r="H1"/>
      <c r="I1"/>
      <c r="J1"/>
    </row>
    <row r="2" spans="1:16">
      <c r="A2" s="42"/>
      <c r="B2" s="559" t="s">
        <v>379</v>
      </c>
      <c r="C2" s="559"/>
      <c r="D2" s="559"/>
      <c r="E2" s="560" t="s">
        <v>381</v>
      </c>
      <c r="F2" s="560"/>
      <c r="G2" s="560"/>
      <c r="H2" s="560" t="s">
        <v>382</v>
      </c>
      <c r="I2" s="560"/>
      <c r="J2" s="560"/>
    </row>
    <row r="3" spans="1:16" ht="30">
      <c r="A3" t="s">
        <v>380</v>
      </c>
      <c r="B3" s="68" t="s">
        <v>386</v>
      </c>
      <c r="C3" s="68" t="s">
        <v>387</v>
      </c>
      <c r="D3" s="68" t="s">
        <v>388</v>
      </c>
      <c r="E3" s="68" t="s">
        <v>386</v>
      </c>
      <c r="F3" s="68" t="s">
        <v>387</v>
      </c>
      <c r="G3" s="68" t="s">
        <v>388</v>
      </c>
      <c r="H3" s="68" t="s">
        <v>386</v>
      </c>
      <c r="I3" s="68" t="s">
        <v>387</v>
      </c>
      <c r="J3" s="68" t="s">
        <v>388</v>
      </c>
    </row>
    <row r="4" spans="1:16">
      <c r="A4" s="40">
        <v>43266</v>
      </c>
      <c r="B4" s="69">
        <f ca="1">SUMIF(VDR!$FG$13:$FG$531,A4,VDR!$HC$13:$HC$531)</f>
        <v>0</v>
      </c>
      <c r="C4" s="69">
        <f ca="1">SUMIF(VDR!$FH$13:$FH$531,A4,VDR!$HC$13:$HC$531)</f>
        <v>0</v>
      </c>
      <c r="D4" s="69">
        <f ca="1">SUMIF(VDR!$HJ$13:$HJ$531,A4,VDR!$HB$13:$HB$531)</f>
        <v>0</v>
      </c>
      <c r="E4" s="45">
        <f ca="1">SUMIF(VDR!$FG$13:$FG$531,A4,VDR!$HE$13:$HE$531)</f>
        <v>0</v>
      </c>
      <c r="F4" s="65">
        <f ca="1">SUMIF(VDR!$FH$13:$FH$531,A4,VDR!$HE$13:$HE$531)</f>
        <v>0</v>
      </c>
      <c r="G4" s="45">
        <f ca="1">SUMIF(VDR!$HJ$13:$HJ$531,A4,VDR!$HD$13:$HD$531)</f>
        <v>0</v>
      </c>
      <c r="H4" s="45">
        <f ca="1">SUMIF(VDR!$FG$13:$FG$531,A4,VDR!$HG$13:$HG$531)</f>
        <v>0</v>
      </c>
      <c r="I4" s="65">
        <f ca="1">SUMIF(VDR!$FH$13:$FH$531,A4,VDR!$HG$13:$HG$531)</f>
        <v>0</v>
      </c>
      <c r="J4" s="45">
        <f ca="1">SUMIF(VDR!$HJ$13:$HJ$531,A4,VDR!$HF$13:$HF$531)</f>
        <v>0</v>
      </c>
    </row>
    <row r="5" spans="1:16">
      <c r="A5" s="40">
        <v>43267</v>
      </c>
      <c r="B5" s="69">
        <f ca="1">SUMIF(VDR!$FG$13:$FG$531,A5,VDR!$HC$13:$HC$531)+B4</f>
        <v>0</v>
      </c>
      <c r="C5" s="69">
        <f ca="1">SUMIF(VDR!$FH$13:$FH$531,A5,VDR!$HC$13:$HC$531)+C4</f>
        <v>0</v>
      </c>
      <c r="D5" s="69">
        <f ca="1">SUMIF(VDR!$HJ$13:$HJ$531,A5,VDR!$HB$13:$HB$531)+D4</f>
        <v>0</v>
      </c>
      <c r="E5" s="45">
        <f ca="1">SUMIF(VDR!$FG$13:$FG$531,A5,VDR!$HE$13:$HE$531)+E4</f>
        <v>0</v>
      </c>
      <c r="F5" s="65">
        <f ca="1">SUMIF(VDR!$FH$13:$FH$531,A5,VDR!$HE$13:$HE$531)+F4</f>
        <v>0</v>
      </c>
      <c r="G5" s="45">
        <f ca="1">SUMIF(VDR!$HJ$13:$HJ$531,A5,VDR!$HD$13:$HD$531)+G4</f>
        <v>0</v>
      </c>
      <c r="H5" s="45">
        <f ca="1">SUMIF(VDR!$FG$13:$FG$531,A5,VDR!$HG$13:$HG$531)+H4</f>
        <v>0</v>
      </c>
      <c r="I5" s="65">
        <f ca="1">SUMIF(VDR!$FH$13:$FH$531,A5,VDR!$HG$13:$HG$531)+I4</f>
        <v>0</v>
      </c>
      <c r="J5" s="45">
        <f ca="1">SUMIF(VDR!$HJ$13:$HJ$531,A5,VDR!$HF$13:$HF$531)+J4</f>
        <v>0</v>
      </c>
      <c r="M5" s="154"/>
      <c r="N5" s="155" t="s">
        <v>379</v>
      </c>
      <c r="O5" s="155" t="s">
        <v>381</v>
      </c>
      <c r="P5" s="155" t="s">
        <v>382</v>
      </c>
    </row>
    <row r="6" spans="1:16">
      <c r="A6" s="40">
        <v>43268</v>
      </c>
      <c r="B6" s="69">
        <f ca="1">SUMIF(VDR!$FG$13:$FG$531,A6,VDR!$HC$13:$HC$531)+B5</f>
        <v>0</v>
      </c>
      <c r="C6" s="69">
        <f ca="1">SUMIF(VDR!$FH$13:$FH$531,A6,VDR!$HC$13:$HC$531)+C5</f>
        <v>0</v>
      </c>
      <c r="D6" s="69">
        <f ca="1">SUMIF(VDR!$HJ$13:$HJ$531,A6,VDR!$HB$13:$HB$531)+D5</f>
        <v>0</v>
      </c>
      <c r="E6" s="45">
        <f ca="1">SUMIF(VDR!$FG$13:$FG$531,A6,VDR!$HE$13:$HE$531)+E5</f>
        <v>0</v>
      </c>
      <c r="F6" s="65">
        <f ca="1">SUMIF(VDR!$FH$13:$FH$531,A6,VDR!$HE$13:$HE$531)+F5</f>
        <v>0</v>
      </c>
      <c r="G6" s="45">
        <f ca="1">SUMIF(VDR!$HJ$13:$HJ$531,A6,VDR!$HD$13:$HD$531)+G5</f>
        <v>0</v>
      </c>
      <c r="H6" s="45">
        <f ca="1">SUMIF(VDR!$FG$13:$FG$531,A6,VDR!$HG$13:$HG$531)+H5</f>
        <v>0</v>
      </c>
      <c r="I6" s="65">
        <f ca="1">SUMIF(VDR!$FH$13:$FH$531,A6,VDR!$HG$13:$HG$531)+I5</f>
        <v>0</v>
      </c>
      <c r="J6" s="45">
        <f ca="1">SUMIF(VDR!$HJ$13:$HJ$531,A6,VDR!$HF$13:$HF$531)+J5</f>
        <v>0</v>
      </c>
      <c r="M6" s="154" t="s">
        <v>612</v>
      </c>
      <c r="N6" s="156">
        <f ca="1">SUMIF(A4:A382,A1,B4:B382)</f>
        <v>0</v>
      </c>
      <c r="O6" s="156">
        <f ca="1">SUMIF(A4:A382,A1,E4:E382)</f>
        <v>0</v>
      </c>
      <c r="P6" s="156">
        <f ca="1">SUMIF(A4:A382,A1,H4:H382)</f>
        <v>0</v>
      </c>
    </row>
    <row r="7" spans="1:16">
      <c r="A7" s="40">
        <v>43269</v>
      </c>
      <c r="B7" s="69">
        <f ca="1">SUMIF(VDR!$FG$13:$FG$531,A7,VDR!$HC$13:$HC$531)+B6</f>
        <v>0</v>
      </c>
      <c r="C7" s="69">
        <f ca="1">SUMIF(VDR!$FH$13:$FH$531,A7,VDR!$HC$13:$HC$531)+C6</f>
        <v>0</v>
      </c>
      <c r="D7" s="69">
        <f ca="1">SUMIF(VDR!$HJ$13:$HJ$531,A7,VDR!$HB$13:$HB$531)+D6</f>
        <v>0</v>
      </c>
      <c r="E7" s="45">
        <f ca="1">SUMIF(VDR!$FG$13:$FG$531,A7,VDR!$HE$13:$HE$531)+E6</f>
        <v>0</v>
      </c>
      <c r="F7" s="65">
        <f ca="1">SUMIF(VDR!$FH$13:$FH$531,A7,VDR!$HE$13:$HE$531)+F6</f>
        <v>0</v>
      </c>
      <c r="G7" s="45">
        <f ca="1">SUMIF(VDR!$HJ$13:$HJ$531,A7,VDR!$HD$13:$HD$531)+G6</f>
        <v>0</v>
      </c>
      <c r="H7" s="45">
        <f ca="1">SUMIF(VDR!$FG$13:$FG$531,A7,VDR!$HG$13:$HG$531)+H6</f>
        <v>0</v>
      </c>
      <c r="I7" s="65">
        <f ca="1">SUMIF(VDR!$FH$13:$FH$531,A7,VDR!$HG$13:$HG$531)+I6</f>
        <v>0</v>
      </c>
      <c r="J7" s="45">
        <f ca="1">SUMIF(VDR!$HJ$13:$HJ$531,A7,VDR!$HF$13:$HF$531)+J6</f>
        <v>0</v>
      </c>
      <c r="M7" s="154" t="s">
        <v>610</v>
      </c>
      <c r="N7" s="156">
        <f ca="1">SUMIF(A4:A382,A1,C4:C382)</f>
        <v>0</v>
      </c>
      <c r="O7" s="156">
        <f ca="1">SUMIF(A4:A382,A1,F4:F382)</f>
        <v>0</v>
      </c>
      <c r="P7" s="156">
        <f ca="1">SUMIF(A4:A382,A1,I4:I382)</f>
        <v>0</v>
      </c>
    </row>
    <row r="8" spans="1:16">
      <c r="A8" s="40">
        <v>43270</v>
      </c>
      <c r="B8" s="69">
        <f ca="1">SUMIF(VDR!$FG$13:$FG$531,A8,VDR!$HC$13:$HC$531)+B7</f>
        <v>0</v>
      </c>
      <c r="C8" s="69">
        <f ca="1">SUMIF(VDR!$FH$13:$FH$531,A8,VDR!$HC$13:$HC$531)+C7</f>
        <v>0</v>
      </c>
      <c r="D8" s="69">
        <f ca="1">SUMIF(VDR!$HJ$13:$HJ$531,A8,VDR!$HB$13:$HB$531)+D7</f>
        <v>0</v>
      </c>
      <c r="E8" s="45">
        <f ca="1">SUMIF(VDR!$FG$13:$FG$531,A8,VDR!$HE$13:$HE$531)+E7</f>
        <v>0</v>
      </c>
      <c r="F8" s="65">
        <f ca="1">SUMIF(VDR!$FH$13:$FH$531,A8,VDR!$HE$13:$HE$531)+F7</f>
        <v>0</v>
      </c>
      <c r="G8" s="45">
        <f ca="1">SUMIF(VDR!$HJ$13:$HJ$531,A8,VDR!$HD$13:$HD$531)+G7</f>
        <v>0</v>
      </c>
      <c r="H8" s="45">
        <f ca="1">SUMIF(VDR!$FG$13:$FG$531,A8,VDR!$HG$13:$HG$531)+H7</f>
        <v>0</v>
      </c>
      <c r="I8" s="65">
        <f ca="1">SUMIF(VDR!$FH$13:$FH$531,A8,VDR!$HG$13:$HG$531)+I7</f>
        <v>0</v>
      </c>
      <c r="J8" s="45">
        <f ca="1">SUMIF(VDR!$HJ$13:$HJ$531,A8,VDR!$HF$13:$HF$531)+J7</f>
        <v>0</v>
      </c>
      <c r="M8" s="154" t="s">
        <v>611</v>
      </c>
      <c r="N8" s="156">
        <f ca="1">SUMIF(A4:A382,A1,D4:D382)</f>
        <v>0</v>
      </c>
      <c r="O8" s="156">
        <f ca="1">SUMIF(A4:A382,A1,G4:G382)</f>
        <v>0</v>
      </c>
      <c r="P8" s="156">
        <f ca="1">SUMIF(A4:A382,A1,J4:J382)</f>
        <v>0</v>
      </c>
    </row>
    <row r="9" spans="1:16">
      <c r="A9" s="40">
        <v>43271</v>
      </c>
      <c r="B9" s="69">
        <f ca="1">SUMIF(VDR!$FG$13:$FG$531,A9,VDR!$HC$13:$HC$531)+B8</f>
        <v>0</v>
      </c>
      <c r="C9" s="69">
        <f ca="1">SUMIF(VDR!$FH$13:$FH$531,A9,VDR!$HC$13:$HC$531)+C8</f>
        <v>0</v>
      </c>
      <c r="D9" s="69">
        <f ca="1">SUMIF(VDR!$HJ$13:$HJ$531,A9,VDR!$HB$13:$HB$531)+D8</f>
        <v>0</v>
      </c>
      <c r="E9" s="45">
        <f ca="1">SUMIF(VDR!$FG$13:$FG$531,A9,VDR!$HE$13:$HE$531)+E8</f>
        <v>0</v>
      </c>
      <c r="F9" s="65">
        <f ca="1">SUMIF(VDR!$FH$13:$FH$531,A9,VDR!$HE$13:$HE$531)+F8</f>
        <v>0</v>
      </c>
      <c r="G9" s="45">
        <f ca="1">SUMIF(VDR!$HJ$13:$HJ$531,A9,VDR!$HD$13:$HD$531)+G8</f>
        <v>0</v>
      </c>
      <c r="H9" s="45">
        <f ca="1">SUMIF(VDR!$FG$13:$FG$531,A9,VDR!$HG$13:$HG$531)+H8</f>
        <v>0</v>
      </c>
      <c r="I9" s="65">
        <f ca="1">SUMIF(VDR!$FH$13:$FH$531,A9,VDR!$HG$13:$HG$531)+I8</f>
        <v>0</v>
      </c>
      <c r="J9" s="45">
        <f ca="1">SUMIF(VDR!$HJ$13:$HJ$531,A9,VDR!$HF$13:$HF$531)+J8</f>
        <v>0</v>
      </c>
    </row>
    <row r="10" spans="1:16">
      <c r="A10" s="40">
        <v>43272</v>
      </c>
      <c r="B10" s="69">
        <f ca="1">SUMIF(VDR!$FG$13:$FG$531,A10,VDR!$HC$13:$HC$531)+B9</f>
        <v>0</v>
      </c>
      <c r="C10" s="69">
        <f ca="1">SUMIF(VDR!$FH$13:$FH$531,A10,VDR!$HC$13:$HC$531)+C9</f>
        <v>0</v>
      </c>
      <c r="D10" s="69">
        <f ca="1">SUMIF(VDR!$HJ$13:$HJ$531,A10,VDR!$HB$13:$HB$531)+D9</f>
        <v>0</v>
      </c>
      <c r="E10" s="45">
        <f ca="1">SUMIF(VDR!$FG$13:$FG$531,A10,VDR!$HE$13:$HE$531)+E9</f>
        <v>0</v>
      </c>
      <c r="F10" s="65">
        <f ca="1">SUMIF(VDR!$FH$13:$FH$531,A10,VDR!$HE$13:$HE$531)+F9</f>
        <v>0</v>
      </c>
      <c r="G10" s="45">
        <f ca="1">SUMIF(VDR!$HJ$13:$HJ$531,A10,VDR!$HD$13:$HD$531)+G9</f>
        <v>0</v>
      </c>
      <c r="H10" s="45">
        <f ca="1">SUMIF(VDR!$FG$13:$FG$531,A10,VDR!$HG$13:$HG$531)+H9</f>
        <v>0</v>
      </c>
      <c r="I10" s="65">
        <f ca="1">SUMIF(VDR!$FH$13:$FH$531,A10,VDR!$HG$13:$HG$531)+I9</f>
        <v>0</v>
      </c>
      <c r="J10" s="45">
        <f ca="1">SUMIF(VDR!$HJ$13:$HJ$531,A10,VDR!$HF$13:$HF$531)+J9</f>
        <v>0</v>
      </c>
    </row>
    <row r="11" spans="1:16">
      <c r="A11" s="40">
        <v>43273</v>
      </c>
      <c r="B11" s="69">
        <f ca="1">SUMIF(VDR!$FG$13:$FG$531,A11,VDR!$HC$13:$HC$531)+B10</f>
        <v>0</v>
      </c>
      <c r="C11" s="69">
        <f ca="1">SUMIF(VDR!$FH$13:$FH$531,A11,VDR!$HC$13:$HC$531)+C10</f>
        <v>0</v>
      </c>
      <c r="D11" s="69">
        <f ca="1">SUMIF(VDR!$HJ$13:$HJ$531,A11,VDR!$HB$13:$HB$531)+D10</f>
        <v>0</v>
      </c>
      <c r="E11" s="45">
        <f ca="1">SUMIF(VDR!$FG$13:$FG$531,A11,VDR!$HE$13:$HE$531)+E10</f>
        <v>0</v>
      </c>
      <c r="F11" s="65">
        <f ca="1">SUMIF(VDR!$FH$13:$FH$531,A11,VDR!$HE$13:$HE$531)+F10</f>
        <v>0</v>
      </c>
      <c r="G11" s="45">
        <f ca="1">SUMIF(VDR!$HJ$13:$HJ$531,A11,VDR!$HD$13:$HD$531)+G10</f>
        <v>0</v>
      </c>
      <c r="H11" s="45">
        <f ca="1">SUMIF(VDR!$FG$13:$FG$531,A11,VDR!$HG$13:$HG$531)+H10</f>
        <v>0</v>
      </c>
      <c r="I11" s="65">
        <f ca="1">SUMIF(VDR!$FH$13:$FH$531,A11,VDR!$HG$13:$HG$531)+I10</f>
        <v>0</v>
      </c>
      <c r="J11" s="45">
        <f ca="1">SUMIF(VDR!$HJ$13:$HJ$531,A11,VDR!$HF$13:$HF$531)+J10</f>
        <v>0</v>
      </c>
    </row>
    <row r="12" spans="1:16">
      <c r="A12" s="40">
        <v>43274</v>
      </c>
      <c r="B12" s="69">
        <f ca="1">SUMIF(VDR!$FG$13:$FG$531,A12,VDR!$HC$13:$HC$531)+B11</f>
        <v>0</v>
      </c>
      <c r="C12" s="69">
        <f ca="1">SUMIF(VDR!$FH$13:$FH$531,A12,VDR!$HC$13:$HC$531)+C11</f>
        <v>0</v>
      </c>
      <c r="D12" s="69">
        <f ca="1">SUMIF(VDR!$HJ$13:$HJ$531,A12,VDR!$HB$13:$HB$531)+D11</f>
        <v>0</v>
      </c>
      <c r="E12" s="45">
        <f ca="1">SUMIF(VDR!$FG$13:$FG$531,A12,VDR!$HE$13:$HE$531)+E11</f>
        <v>0</v>
      </c>
      <c r="F12" s="65">
        <f ca="1">SUMIF(VDR!$FH$13:$FH$531,A12,VDR!$HE$13:$HE$531)+F11</f>
        <v>0</v>
      </c>
      <c r="G12" s="45">
        <f ca="1">SUMIF(VDR!$HJ$13:$HJ$531,A12,VDR!$HD$13:$HD$531)+G11</f>
        <v>0</v>
      </c>
      <c r="H12" s="45">
        <f ca="1">SUMIF(VDR!$FG$13:$FG$531,A12,VDR!$HG$13:$HG$531)+H11</f>
        <v>0</v>
      </c>
      <c r="I12" s="65">
        <f ca="1">SUMIF(VDR!$FH$13:$FH$531,A12,VDR!$HG$13:$HG$531)+I11</f>
        <v>0</v>
      </c>
      <c r="J12" s="45">
        <f ca="1">SUMIF(VDR!$HJ$13:$HJ$531,A12,VDR!$HF$13:$HF$531)+J11</f>
        <v>0</v>
      </c>
    </row>
    <row r="13" spans="1:16">
      <c r="A13" s="40">
        <v>43275</v>
      </c>
      <c r="B13" s="69">
        <f ca="1">SUMIF(VDR!$FG$13:$FG$531,A13,VDR!$HC$13:$HC$531)+B12</f>
        <v>0</v>
      </c>
      <c r="C13" s="69">
        <f ca="1">SUMIF(VDR!$FH$13:$FH$531,A13,VDR!$HC$13:$HC$531)+C12</f>
        <v>0</v>
      </c>
      <c r="D13" s="69">
        <f ca="1">SUMIF(VDR!$HJ$13:$HJ$531,A13,VDR!$HB$13:$HB$531)+D12</f>
        <v>0</v>
      </c>
      <c r="E13" s="45">
        <f ca="1">SUMIF(VDR!$FG$13:$FG$531,A13,VDR!$HE$13:$HE$531)+E12</f>
        <v>0</v>
      </c>
      <c r="F13" s="65">
        <f ca="1">SUMIF(VDR!$FH$13:$FH$531,A13,VDR!$HE$13:$HE$531)+F12</f>
        <v>0</v>
      </c>
      <c r="G13" s="45">
        <f ca="1">SUMIF(VDR!$HJ$13:$HJ$531,A13,VDR!$HD$13:$HD$531)+G12</f>
        <v>0</v>
      </c>
      <c r="H13" s="45">
        <f ca="1">SUMIF(VDR!$FG$13:$FG$531,A13,VDR!$HG$13:$HG$531)+H12</f>
        <v>0</v>
      </c>
      <c r="I13" s="65">
        <f ca="1">SUMIF(VDR!$FH$13:$FH$531,A13,VDR!$HG$13:$HG$531)+I12</f>
        <v>0</v>
      </c>
      <c r="J13" s="45">
        <f ca="1">SUMIF(VDR!$HJ$13:$HJ$531,A13,VDR!$HF$13:$HF$531)+J12</f>
        <v>0</v>
      </c>
    </row>
    <row r="14" spans="1:16">
      <c r="A14" s="40">
        <v>43276</v>
      </c>
      <c r="B14" s="69">
        <f ca="1">SUMIF(VDR!$FG$13:$FG$531,A14,VDR!$HC$13:$HC$531)+B13</f>
        <v>0</v>
      </c>
      <c r="C14" s="69">
        <f ca="1">SUMIF(VDR!$FH$13:$FH$531,A14,VDR!$HC$13:$HC$531)+C13</f>
        <v>0</v>
      </c>
      <c r="D14" s="69">
        <f ca="1">SUMIF(VDR!$HJ$13:$HJ$531,A14,VDR!$HB$13:$HB$531)+D13</f>
        <v>0</v>
      </c>
      <c r="E14" s="45">
        <f ca="1">SUMIF(VDR!$FG$13:$FG$531,A14,VDR!$HE$13:$HE$531)+E13</f>
        <v>0</v>
      </c>
      <c r="F14" s="65">
        <f ca="1">SUMIF(VDR!$FH$13:$FH$531,A14,VDR!$HE$13:$HE$531)+F13</f>
        <v>0</v>
      </c>
      <c r="G14" s="45">
        <f ca="1">SUMIF(VDR!$HJ$13:$HJ$531,A14,VDR!$HD$13:$HD$531)+G13</f>
        <v>0</v>
      </c>
      <c r="H14" s="45">
        <f ca="1">SUMIF(VDR!$FG$13:$FG$531,A14,VDR!$HG$13:$HG$531)+H13</f>
        <v>0</v>
      </c>
      <c r="I14" s="65">
        <f ca="1">SUMIF(VDR!$FH$13:$FH$531,A14,VDR!$HG$13:$HG$531)+I13</f>
        <v>0</v>
      </c>
      <c r="J14" s="45">
        <f ca="1">SUMIF(VDR!$HJ$13:$HJ$531,A14,VDR!$HF$13:$HF$531)+J13</f>
        <v>0</v>
      </c>
    </row>
    <row r="15" spans="1:16">
      <c r="A15" s="40">
        <v>43277</v>
      </c>
      <c r="B15" s="69">
        <f ca="1">SUMIF(VDR!$FG$13:$FG$531,A15,VDR!$HC$13:$HC$531)+B14</f>
        <v>0</v>
      </c>
      <c r="C15" s="69">
        <f ca="1">SUMIF(VDR!$FH$13:$FH$531,A15,VDR!$HC$13:$HC$531)+C14</f>
        <v>0</v>
      </c>
      <c r="D15" s="69">
        <f ca="1">SUMIF(VDR!$HJ$13:$HJ$531,A15,VDR!$HB$13:$HB$531)+D14</f>
        <v>0</v>
      </c>
      <c r="E15" s="45">
        <f ca="1">SUMIF(VDR!$FG$13:$FG$531,A15,VDR!$HE$13:$HE$531)+E14</f>
        <v>0</v>
      </c>
      <c r="F15" s="65">
        <f ca="1">SUMIF(VDR!$FH$13:$FH$531,A15,VDR!$HE$13:$HE$531)+F14</f>
        <v>0</v>
      </c>
      <c r="G15" s="45">
        <f ca="1">SUMIF(VDR!$HJ$13:$HJ$531,A15,VDR!$HD$13:$HD$531)+G14</f>
        <v>0</v>
      </c>
      <c r="H15" s="45">
        <f ca="1">SUMIF(VDR!$FG$13:$FG$531,A15,VDR!$HG$13:$HG$531)+H14</f>
        <v>0</v>
      </c>
      <c r="I15" s="65">
        <f ca="1">SUMIF(VDR!$FH$13:$FH$531,A15,VDR!$HG$13:$HG$531)+I14</f>
        <v>0</v>
      </c>
      <c r="J15" s="45">
        <f ca="1">SUMIF(VDR!$HJ$13:$HJ$531,A15,VDR!$HF$13:$HF$531)+J14</f>
        <v>0</v>
      </c>
    </row>
    <row r="16" spans="1:16">
      <c r="A16" s="40">
        <v>43278</v>
      </c>
      <c r="B16" s="69">
        <f ca="1">SUMIF(VDR!$FG$13:$FG$531,A16,VDR!$HC$13:$HC$531)+B15</f>
        <v>0</v>
      </c>
      <c r="C16" s="69">
        <f ca="1">SUMIF(VDR!$FH$13:$FH$531,A16,VDR!$HC$13:$HC$531)+C15</f>
        <v>0</v>
      </c>
      <c r="D16" s="69">
        <f ca="1">SUMIF(VDR!$HJ$13:$HJ$531,A16,VDR!$HB$13:$HB$531)+D15</f>
        <v>0</v>
      </c>
      <c r="E16" s="45">
        <f ca="1">SUMIF(VDR!$FG$13:$FG$531,A16,VDR!$HE$13:$HE$531)+E15</f>
        <v>0</v>
      </c>
      <c r="F16" s="65">
        <f ca="1">SUMIF(VDR!$FH$13:$FH$531,A16,VDR!$HE$13:$HE$531)+F15</f>
        <v>0</v>
      </c>
      <c r="G16" s="45">
        <f ca="1">SUMIF(VDR!$HJ$13:$HJ$531,A16,VDR!$HD$13:$HD$531)+G15</f>
        <v>0</v>
      </c>
      <c r="H16" s="45">
        <f ca="1">SUMIF(VDR!$FG$13:$FG$531,A16,VDR!$HG$13:$HG$531)+H15</f>
        <v>0</v>
      </c>
      <c r="I16" s="65">
        <f ca="1">SUMIF(VDR!$FH$13:$FH$531,A16,VDR!$HG$13:$HG$531)+I15</f>
        <v>0</v>
      </c>
      <c r="J16" s="45">
        <f ca="1">SUMIF(VDR!$HJ$13:$HJ$531,A16,VDR!$HF$13:$HF$531)+J15</f>
        <v>0</v>
      </c>
    </row>
    <row r="17" spans="1:10">
      <c r="A17" s="40">
        <v>43279</v>
      </c>
      <c r="B17" s="69">
        <f ca="1">SUMIF(VDR!$FG$13:$FG$531,A17,VDR!$HC$13:$HC$531)+B16</f>
        <v>0</v>
      </c>
      <c r="C17" s="69">
        <f ca="1">SUMIF(VDR!$FH$13:$FH$531,A17,VDR!$HC$13:$HC$531)+C16</f>
        <v>0</v>
      </c>
      <c r="D17" s="69">
        <f ca="1">SUMIF(VDR!$HJ$13:$HJ$531,A17,VDR!$HB$13:$HB$531)+D16</f>
        <v>0</v>
      </c>
      <c r="E17" s="45">
        <f ca="1">SUMIF(VDR!$FG$13:$FG$531,A17,VDR!$HE$13:$HE$531)+E16</f>
        <v>0</v>
      </c>
      <c r="F17" s="65">
        <f ca="1">SUMIF(VDR!$FH$13:$FH$531,A17,VDR!$HE$13:$HE$531)+F16</f>
        <v>0</v>
      </c>
      <c r="G17" s="45">
        <f ca="1">SUMIF(VDR!$HJ$13:$HJ$531,A17,VDR!$HD$13:$HD$531)+G16</f>
        <v>0</v>
      </c>
      <c r="H17" s="45">
        <f ca="1">SUMIF(VDR!$FG$13:$FG$531,A17,VDR!$HG$13:$HG$531)+H16</f>
        <v>0</v>
      </c>
      <c r="I17" s="65">
        <f ca="1">SUMIF(VDR!$FH$13:$FH$531,A17,VDR!$HG$13:$HG$531)+I16</f>
        <v>0</v>
      </c>
      <c r="J17" s="45">
        <f ca="1">SUMIF(VDR!$HJ$13:$HJ$531,A17,VDR!$HF$13:$HF$531)+J16</f>
        <v>0</v>
      </c>
    </row>
    <row r="18" spans="1:10">
      <c r="A18" s="40">
        <v>43280</v>
      </c>
      <c r="B18" s="69">
        <f ca="1">SUMIF(VDR!$FG$13:$FG$531,A18,VDR!$HC$13:$HC$531)+B17</f>
        <v>0</v>
      </c>
      <c r="C18" s="69">
        <f ca="1">SUMIF(VDR!$FH$13:$FH$531,A18,VDR!$HC$13:$HC$531)+C17</f>
        <v>0</v>
      </c>
      <c r="D18" s="69">
        <f ca="1">SUMIF(VDR!$HJ$13:$HJ$531,A18,VDR!$HB$13:$HB$531)+D17</f>
        <v>0</v>
      </c>
      <c r="E18" s="45">
        <f ca="1">SUMIF(VDR!$FG$13:$FG$531,A18,VDR!$HE$13:$HE$531)+E17</f>
        <v>0</v>
      </c>
      <c r="F18" s="65">
        <f ca="1">SUMIF(VDR!$FH$13:$FH$531,A18,VDR!$HE$13:$HE$531)+F17</f>
        <v>0</v>
      </c>
      <c r="G18" s="45">
        <f ca="1">SUMIF(VDR!$HJ$13:$HJ$531,A18,VDR!$HD$13:$HD$531)+G17</f>
        <v>0</v>
      </c>
      <c r="H18" s="45">
        <f ca="1">SUMIF(VDR!$FG$13:$FG$531,A18,VDR!$HG$13:$HG$531)+H17</f>
        <v>0</v>
      </c>
      <c r="I18" s="65">
        <f ca="1">SUMIF(VDR!$FH$13:$FH$531,A18,VDR!$HG$13:$HG$531)+I17</f>
        <v>0</v>
      </c>
      <c r="J18" s="45">
        <f ca="1">SUMIF(VDR!$HJ$13:$HJ$531,A18,VDR!$HF$13:$HF$531)+J17</f>
        <v>0</v>
      </c>
    </row>
    <row r="19" spans="1:10">
      <c r="A19" s="40">
        <v>43281</v>
      </c>
      <c r="B19" s="69">
        <f ca="1">SUMIF(VDR!$FG$13:$FG$531,A19,VDR!$HC$13:$HC$531)+B18</f>
        <v>0</v>
      </c>
      <c r="C19" s="69">
        <f ca="1">SUMIF(VDR!$FH$13:$FH$531,A19,VDR!$HC$13:$HC$531)+C18</f>
        <v>0</v>
      </c>
      <c r="D19" s="69">
        <f ca="1">SUMIF(VDR!$HJ$13:$HJ$531,A19,VDR!$HB$13:$HB$531)+D18</f>
        <v>0</v>
      </c>
      <c r="E19" s="45">
        <f ca="1">SUMIF(VDR!$FG$13:$FG$531,A19,VDR!$HE$13:$HE$531)+E18</f>
        <v>0</v>
      </c>
      <c r="F19" s="65">
        <f ca="1">SUMIF(VDR!$FH$13:$FH$531,A19,VDR!$HE$13:$HE$531)+F18</f>
        <v>0</v>
      </c>
      <c r="G19" s="45">
        <f ca="1">SUMIF(VDR!$HJ$13:$HJ$531,A19,VDR!$HD$13:$HD$531)+G18</f>
        <v>0</v>
      </c>
      <c r="H19" s="45">
        <f ca="1">SUMIF(VDR!$FG$13:$FG$531,A19,VDR!$HG$13:$HG$531)+H18</f>
        <v>0</v>
      </c>
      <c r="I19" s="65">
        <f ca="1">SUMIF(VDR!$FH$13:$FH$531,A19,VDR!$HG$13:$HG$531)+I18</f>
        <v>0</v>
      </c>
      <c r="J19" s="45">
        <f ca="1">SUMIF(VDR!$HJ$13:$HJ$531,A19,VDR!$HF$13:$HF$531)+J18</f>
        <v>0</v>
      </c>
    </row>
    <row r="20" spans="1:10">
      <c r="A20" s="40">
        <v>43282</v>
      </c>
      <c r="B20" s="69">
        <f ca="1">SUMIF(VDR!$FG$13:$FG$531,A20,VDR!$HC$13:$HC$531)+B19</f>
        <v>0</v>
      </c>
      <c r="C20" s="69">
        <f ca="1">SUMIF(VDR!$FH$13:$FH$531,A20,VDR!$HC$13:$HC$531)+C19</f>
        <v>0</v>
      </c>
      <c r="D20" s="69">
        <f ca="1">SUMIF(VDR!$HJ$13:$HJ$531,A20,VDR!$HB$13:$HB$531)+D19</f>
        <v>0</v>
      </c>
      <c r="E20" s="45">
        <f ca="1">SUMIF(VDR!$FG$13:$FG$531,A20,VDR!$HE$13:$HE$531)+E19</f>
        <v>0</v>
      </c>
      <c r="F20" s="65">
        <f ca="1">SUMIF(VDR!$FH$13:$FH$531,A20,VDR!$HE$13:$HE$531)+F19</f>
        <v>0</v>
      </c>
      <c r="G20" s="45">
        <f ca="1">SUMIF(VDR!$HJ$13:$HJ$531,A20,VDR!$HD$13:$HD$531)+G19</f>
        <v>0</v>
      </c>
      <c r="H20" s="45">
        <f ca="1">SUMIF(VDR!$FG$13:$FG$531,A20,VDR!$HG$13:$HG$531)+H19</f>
        <v>0</v>
      </c>
      <c r="I20" s="65">
        <f ca="1">SUMIF(VDR!$FH$13:$FH$531,A20,VDR!$HG$13:$HG$531)+I19</f>
        <v>0</v>
      </c>
      <c r="J20" s="45">
        <f ca="1">SUMIF(VDR!$HJ$13:$HJ$531,A20,VDR!$HF$13:$HF$531)+J19</f>
        <v>0</v>
      </c>
    </row>
    <row r="21" spans="1:10">
      <c r="A21" s="40">
        <v>43283</v>
      </c>
      <c r="B21" s="69">
        <f ca="1">SUMIF(VDR!$FG$13:$FG$531,A21,VDR!$HC$13:$HC$531)+B20</f>
        <v>0</v>
      </c>
      <c r="C21" s="69">
        <f ca="1">SUMIF(VDR!$FH$13:$FH$531,A21,VDR!$HC$13:$HC$531)+C20</f>
        <v>0</v>
      </c>
      <c r="D21" s="69">
        <f ca="1">SUMIF(VDR!$HJ$13:$HJ$531,A21,VDR!$HB$13:$HB$531)+D20</f>
        <v>0</v>
      </c>
      <c r="E21" s="45">
        <f ca="1">SUMIF(VDR!$FG$13:$FG$531,A21,VDR!$HE$13:$HE$531)+E20</f>
        <v>0</v>
      </c>
      <c r="F21" s="65">
        <f ca="1">SUMIF(VDR!$FH$13:$FH$531,A21,VDR!$HE$13:$HE$531)+F20</f>
        <v>0</v>
      </c>
      <c r="G21" s="45">
        <f ca="1">SUMIF(VDR!$HJ$13:$HJ$531,A21,VDR!$HD$13:$HD$531)+G20</f>
        <v>0</v>
      </c>
      <c r="H21" s="45">
        <f ca="1">SUMIF(VDR!$FG$13:$FG$531,A21,VDR!$HG$13:$HG$531)+H20</f>
        <v>0</v>
      </c>
      <c r="I21" s="65">
        <f ca="1">SUMIF(VDR!$FH$13:$FH$531,A21,VDR!$HG$13:$HG$531)+I20</f>
        <v>0</v>
      </c>
      <c r="J21" s="45">
        <f ca="1">SUMIF(VDR!$HJ$13:$HJ$531,A21,VDR!$HF$13:$HF$531)+J20</f>
        <v>0</v>
      </c>
    </row>
    <row r="22" spans="1:10">
      <c r="A22" s="40">
        <v>43284</v>
      </c>
      <c r="B22" s="69">
        <f ca="1">SUMIF(VDR!$FG$13:$FG$531,A22,VDR!$HC$13:$HC$531)+B21</f>
        <v>0</v>
      </c>
      <c r="C22" s="69">
        <f ca="1">SUMIF(VDR!$FH$13:$FH$531,A22,VDR!$HC$13:$HC$531)+C21</f>
        <v>0</v>
      </c>
      <c r="D22" s="69">
        <f ca="1">SUMIF(VDR!$HJ$13:$HJ$531,A22,VDR!$HB$13:$HB$531)+D21</f>
        <v>0</v>
      </c>
      <c r="E22" s="45">
        <f ca="1">SUMIF(VDR!$FG$13:$FG$531,A22,VDR!$HE$13:$HE$531)+E21</f>
        <v>0</v>
      </c>
      <c r="F22" s="65">
        <f ca="1">SUMIF(VDR!$FH$13:$FH$531,A22,VDR!$HE$13:$HE$531)+F21</f>
        <v>0</v>
      </c>
      <c r="G22" s="45">
        <f ca="1">SUMIF(VDR!$HJ$13:$HJ$531,A22,VDR!$HD$13:$HD$531)+G21</f>
        <v>0</v>
      </c>
      <c r="H22" s="45">
        <f ca="1">SUMIF(VDR!$FG$13:$FG$531,A22,VDR!$HG$13:$HG$531)+H21</f>
        <v>0</v>
      </c>
      <c r="I22" s="65">
        <f ca="1">SUMIF(VDR!$FH$13:$FH$531,A22,VDR!$HG$13:$HG$531)+I21</f>
        <v>0</v>
      </c>
      <c r="J22" s="45">
        <f ca="1">SUMIF(VDR!$HJ$13:$HJ$531,A22,VDR!$HF$13:$HF$531)+J21</f>
        <v>0</v>
      </c>
    </row>
    <row r="23" spans="1:10">
      <c r="A23" s="40">
        <v>43285</v>
      </c>
      <c r="B23" s="69">
        <f ca="1">SUMIF(VDR!$FG$13:$FG$531,A23,VDR!$HC$13:$HC$531)+B22</f>
        <v>0</v>
      </c>
      <c r="C23" s="69">
        <f ca="1">SUMIF(VDR!$FH$13:$FH$531,A23,VDR!$HC$13:$HC$531)+C22</f>
        <v>0</v>
      </c>
      <c r="D23" s="69">
        <f ca="1">SUMIF(VDR!$HJ$13:$HJ$531,A23,VDR!$HB$13:$HB$531)+D22</f>
        <v>0</v>
      </c>
      <c r="E23" s="45">
        <f ca="1">SUMIF(VDR!$FG$13:$FG$531,A23,VDR!$HE$13:$HE$531)+E22</f>
        <v>0</v>
      </c>
      <c r="F23" s="65">
        <f ca="1">SUMIF(VDR!$FH$13:$FH$531,A23,VDR!$HE$13:$HE$531)+F22</f>
        <v>0</v>
      </c>
      <c r="G23" s="45">
        <f ca="1">SUMIF(VDR!$HJ$13:$HJ$531,A23,VDR!$HD$13:$HD$531)+G22</f>
        <v>0</v>
      </c>
      <c r="H23" s="45">
        <f ca="1">SUMIF(VDR!$FG$13:$FG$531,A23,VDR!$HG$13:$HG$531)+H22</f>
        <v>0</v>
      </c>
      <c r="I23" s="65">
        <f ca="1">SUMIF(VDR!$FH$13:$FH$531,A23,VDR!$HG$13:$HG$531)+I22</f>
        <v>0</v>
      </c>
      <c r="J23" s="45">
        <f ca="1">SUMIF(VDR!$HJ$13:$HJ$531,A23,VDR!$HF$13:$HF$531)+J22</f>
        <v>0</v>
      </c>
    </row>
    <row r="24" spans="1:10">
      <c r="A24" s="40">
        <v>43286</v>
      </c>
      <c r="B24" s="69">
        <f ca="1">SUMIF(VDR!$FG$13:$FG$531,A24,VDR!$HC$13:$HC$531)+B23</f>
        <v>0</v>
      </c>
      <c r="C24" s="69">
        <f ca="1">SUMIF(VDR!$FH$13:$FH$531,A24,VDR!$HC$13:$HC$531)+C23</f>
        <v>0</v>
      </c>
      <c r="D24" s="69">
        <f ca="1">SUMIF(VDR!$HJ$13:$HJ$531,A24,VDR!$HB$13:$HB$531)+D23</f>
        <v>0</v>
      </c>
      <c r="E24" s="45">
        <f ca="1">SUMIF(VDR!$FG$13:$FG$531,A24,VDR!$HE$13:$HE$531)+E23</f>
        <v>0</v>
      </c>
      <c r="F24" s="65">
        <f ca="1">SUMIF(VDR!$FH$13:$FH$531,A24,VDR!$HE$13:$HE$531)+F23</f>
        <v>0</v>
      </c>
      <c r="G24" s="45">
        <f ca="1">SUMIF(VDR!$HJ$13:$HJ$531,A24,VDR!$HD$13:$HD$531)+G23</f>
        <v>0</v>
      </c>
      <c r="H24" s="45">
        <f ca="1">SUMIF(VDR!$FG$13:$FG$531,A24,VDR!$HG$13:$HG$531)+H23</f>
        <v>0</v>
      </c>
      <c r="I24" s="65">
        <f ca="1">SUMIF(VDR!$FH$13:$FH$531,A24,VDR!$HG$13:$HG$531)+I23</f>
        <v>0</v>
      </c>
      <c r="J24" s="45">
        <f ca="1">SUMIF(VDR!$HJ$13:$HJ$531,A24,VDR!$HF$13:$HF$531)+J23</f>
        <v>0</v>
      </c>
    </row>
    <row r="25" spans="1:10">
      <c r="A25" s="40">
        <v>43287</v>
      </c>
      <c r="B25" s="69">
        <f ca="1">SUMIF(VDR!$FG$13:$FG$531,A25,VDR!$HC$13:$HC$531)+B24</f>
        <v>0</v>
      </c>
      <c r="C25" s="69">
        <f ca="1">SUMIF(VDR!$FH$13:$FH$531,A25,VDR!$HC$13:$HC$531)+C24</f>
        <v>0</v>
      </c>
      <c r="D25" s="69">
        <f ca="1">SUMIF(VDR!$HJ$13:$HJ$531,A25,VDR!$HB$13:$HB$531)+D24</f>
        <v>0</v>
      </c>
      <c r="E25" s="45">
        <f ca="1">SUMIF(VDR!$FG$13:$FG$531,A25,VDR!$HE$13:$HE$531)+E24</f>
        <v>0</v>
      </c>
      <c r="F25" s="65">
        <f ca="1">SUMIF(VDR!$FH$13:$FH$531,A25,VDR!$HE$13:$HE$531)+F24</f>
        <v>0</v>
      </c>
      <c r="G25" s="45">
        <f ca="1">SUMIF(VDR!$HJ$13:$HJ$531,A25,VDR!$HD$13:$HD$531)+G24</f>
        <v>0</v>
      </c>
      <c r="H25" s="45">
        <f ca="1">SUMIF(VDR!$FG$13:$FG$531,A25,VDR!$HG$13:$HG$531)+H24</f>
        <v>0</v>
      </c>
      <c r="I25" s="65">
        <f ca="1">SUMIF(VDR!$FH$13:$FH$531,A25,VDR!$HG$13:$HG$531)+I24</f>
        <v>0</v>
      </c>
      <c r="J25" s="45">
        <f ca="1">SUMIF(VDR!$HJ$13:$HJ$531,A25,VDR!$HF$13:$HF$531)+J24</f>
        <v>0</v>
      </c>
    </row>
    <row r="26" spans="1:10">
      <c r="A26" s="40">
        <v>43288</v>
      </c>
      <c r="B26" s="69">
        <f ca="1">SUMIF(VDR!$FG$13:$FG$531,A26,VDR!$HC$13:$HC$531)+B25</f>
        <v>0</v>
      </c>
      <c r="C26" s="69">
        <f ca="1">SUMIF(VDR!$FH$13:$FH$531,A26,VDR!$HC$13:$HC$531)+C25</f>
        <v>0</v>
      </c>
      <c r="D26" s="69">
        <f ca="1">SUMIF(VDR!$HJ$13:$HJ$531,A26,VDR!$HB$13:$HB$531)+D25</f>
        <v>0</v>
      </c>
      <c r="E26" s="45">
        <f ca="1">SUMIF(VDR!$FG$13:$FG$531,A26,VDR!$HE$13:$HE$531)+E25</f>
        <v>0</v>
      </c>
      <c r="F26" s="65">
        <f ca="1">SUMIF(VDR!$FH$13:$FH$531,A26,VDR!$HE$13:$HE$531)+F25</f>
        <v>0</v>
      </c>
      <c r="G26" s="45">
        <f ca="1">SUMIF(VDR!$HJ$13:$HJ$531,A26,VDR!$HD$13:$HD$531)+G25</f>
        <v>0</v>
      </c>
      <c r="H26" s="45">
        <f ca="1">SUMIF(VDR!$FG$13:$FG$531,A26,VDR!$HG$13:$HG$531)+H25</f>
        <v>0</v>
      </c>
      <c r="I26" s="65">
        <f ca="1">SUMIF(VDR!$FH$13:$FH$531,A26,VDR!$HG$13:$HG$531)+I25</f>
        <v>0</v>
      </c>
      <c r="J26" s="45">
        <f ca="1">SUMIF(VDR!$HJ$13:$HJ$531,A26,VDR!$HF$13:$HF$531)+J25</f>
        <v>0</v>
      </c>
    </row>
    <row r="27" spans="1:10">
      <c r="A27" s="40">
        <v>43289</v>
      </c>
      <c r="B27" s="69">
        <f ca="1">SUMIF(VDR!$FG$13:$FG$531,A27,VDR!$HC$13:$HC$531)+B26</f>
        <v>0</v>
      </c>
      <c r="C27" s="69">
        <f ca="1">SUMIF(VDR!$FH$13:$FH$531,A27,VDR!$HC$13:$HC$531)+C26</f>
        <v>0</v>
      </c>
      <c r="D27" s="69">
        <f ca="1">SUMIF(VDR!$HJ$13:$HJ$531,A27,VDR!$HB$13:$HB$531)+D26</f>
        <v>0</v>
      </c>
      <c r="E27" s="45">
        <f ca="1">SUMIF(VDR!$FG$13:$FG$531,A27,VDR!$HE$13:$HE$531)+E26</f>
        <v>0</v>
      </c>
      <c r="F27" s="65">
        <f ca="1">SUMIF(VDR!$FH$13:$FH$531,A27,VDR!$HE$13:$HE$531)+F26</f>
        <v>0</v>
      </c>
      <c r="G27" s="45">
        <f ca="1">SUMIF(VDR!$HJ$13:$HJ$531,A27,VDR!$HD$13:$HD$531)+G26</f>
        <v>0</v>
      </c>
      <c r="H27" s="45">
        <f ca="1">SUMIF(VDR!$FG$13:$FG$531,A27,VDR!$HG$13:$HG$531)+H26</f>
        <v>0</v>
      </c>
      <c r="I27" s="65">
        <f ca="1">SUMIF(VDR!$FH$13:$FH$531,A27,VDR!$HG$13:$HG$531)+I26</f>
        <v>0</v>
      </c>
      <c r="J27" s="45">
        <f ca="1">SUMIF(VDR!$HJ$13:$HJ$531,A27,VDR!$HF$13:$HF$531)+J26</f>
        <v>0</v>
      </c>
    </row>
    <row r="28" spans="1:10">
      <c r="A28" s="40">
        <v>43290</v>
      </c>
      <c r="B28" s="69">
        <f ca="1">SUMIF(VDR!$FG$13:$FG$531,A28,VDR!$HC$13:$HC$531)+B27</f>
        <v>0</v>
      </c>
      <c r="C28" s="69">
        <f ca="1">SUMIF(VDR!$FH$13:$FH$531,A28,VDR!$HC$13:$HC$531)+C27</f>
        <v>0</v>
      </c>
      <c r="D28" s="69">
        <f ca="1">SUMIF(VDR!$HJ$13:$HJ$531,A28,VDR!$HB$13:$HB$531)+D27</f>
        <v>0</v>
      </c>
      <c r="E28" s="45">
        <f ca="1">SUMIF(VDR!$FG$13:$FG$531,A28,VDR!$HE$13:$HE$531)+E27</f>
        <v>0</v>
      </c>
      <c r="F28" s="65">
        <f ca="1">SUMIF(VDR!$FH$13:$FH$531,A28,VDR!$HE$13:$HE$531)+F27</f>
        <v>0</v>
      </c>
      <c r="G28" s="45">
        <f ca="1">SUMIF(VDR!$HJ$13:$HJ$531,A28,VDR!$HD$13:$HD$531)+G27</f>
        <v>0</v>
      </c>
      <c r="H28" s="45">
        <f ca="1">SUMIF(VDR!$FG$13:$FG$531,A28,VDR!$HG$13:$HG$531)+H27</f>
        <v>0</v>
      </c>
      <c r="I28" s="65">
        <f ca="1">SUMIF(VDR!$FH$13:$FH$531,A28,VDR!$HG$13:$HG$531)+I27</f>
        <v>0</v>
      </c>
      <c r="J28" s="45">
        <f ca="1">SUMIF(VDR!$HJ$13:$HJ$531,A28,VDR!$HF$13:$HF$531)+J27</f>
        <v>0</v>
      </c>
    </row>
    <row r="29" spans="1:10">
      <c r="A29" s="40">
        <v>43291</v>
      </c>
      <c r="B29" s="69">
        <f ca="1">SUMIF(VDR!$FG$13:$FG$531,A29,VDR!$HC$13:$HC$531)+B28</f>
        <v>0</v>
      </c>
      <c r="C29" s="69">
        <f ca="1">SUMIF(VDR!$FH$13:$FH$531,A29,VDR!$HC$13:$HC$531)+C28</f>
        <v>0</v>
      </c>
      <c r="D29" s="69">
        <f ca="1">SUMIF(VDR!$HJ$13:$HJ$531,A29,VDR!$HB$13:$HB$531)+D28</f>
        <v>0</v>
      </c>
      <c r="E29" s="45">
        <f ca="1">SUMIF(VDR!$FG$13:$FG$531,A29,VDR!$HE$13:$HE$531)+E28</f>
        <v>0</v>
      </c>
      <c r="F29" s="65">
        <f ca="1">SUMIF(VDR!$FH$13:$FH$531,A29,VDR!$HE$13:$HE$531)+F28</f>
        <v>0</v>
      </c>
      <c r="G29" s="45">
        <f ca="1">SUMIF(VDR!$HJ$13:$HJ$531,A29,VDR!$HD$13:$HD$531)+G28</f>
        <v>0</v>
      </c>
      <c r="H29" s="45">
        <f ca="1">SUMIF(VDR!$FG$13:$FG$531,A29,VDR!$HG$13:$HG$531)+H28</f>
        <v>0</v>
      </c>
      <c r="I29" s="65">
        <f ca="1">SUMIF(VDR!$FH$13:$FH$531,A29,VDR!$HG$13:$HG$531)+I28</f>
        <v>0</v>
      </c>
      <c r="J29" s="45">
        <f ca="1">SUMIF(VDR!$HJ$13:$HJ$531,A29,VDR!$HF$13:$HF$531)+J28</f>
        <v>0</v>
      </c>
    </row>
    <row r="30" spans="1:10">
      <c r="A30" s="40">
        <v>43292</v>
      </c>
      <c r="B30" s="69">
        <f ca="1">SUMIF(VDR!$FG$13:$FG$531,A30,VDR!$HC$13:$HC$531)+B29</f>
        <v>0</v>
      </c>
      <c r="C30" s="69">
        <f ca="1">SUMIF(VDR!$FH$13:$FH$531,A30,VDR!$HC$13:$HC$531)+C29</f>
        <v>0</v>
      </c>
      <c r="D30" s="69">
        <f ca="1">SUMIF(VDR!$HJ$13:$HJ$531,A30,VDR!$HB$13:$HB$531)+D29</f>
        <v>0</v>
      </c>
      <c r="E30" s="45">
        <f ca="1">SUMIF(VDR!$FG$13:$FG$531,A30,VDR!$HE$13:$HE$531)+E29</f>
        <v>0</v>
      </c>
      <c r="F30" s="65">
        <f ca="1">SUMIF(VDR!$FH$13:$FH$531,A30,VDR!$HE$13:$HE$531)+F29</f>
        <v>0</v>
      </c>
      <c r="G30" s="45">
        <f ca="1">SUMIF(VDR!$HJ$13:$HJ$531,A30,VDR!$HD$13:$HD$531)+G29</f>
        <v>0</v>
      </c>
      <c r="H30" s="45">
        <f ca="1">SUMIF(VDR!$FG$13:$FG$531,A30,VDR!$HG$13:$HG$531)+H29</f>
        <v>0</v>
      </c>
      <c r="I30" s="65">
        <f ca="1">SUMIF(VDR!$FH$13:$FH$531,A30,VDR!$HG$13:$HG$531)+I29</f>
        <v>0</v>
      </c>
      <c r="J30" s="45">
        <f ca="1">SUMIF(VDR!$HJ$13:$HJ$531,A30,VDR!$HF$13:$HF$531)+J29</f>
        <v>0</v>
      </c>
    </row>
    <row r="31" spans="1:10">
      <c r="A31" s="40">
        <v>43293</v>
      </c>
      <c r="B31" s="69">
        <f ca="1">SUMIF(VDR!$FG$13:$FG$531,A31,VDR!$HC$13:$HC$531)+B30</f>
        <v>0</v>
      </c>
      <c r="C31" s="69">
        <f ca="1">SUMIF(VDR!$FH$13:$FH$531,A31,VDR!$HC$13:$HC$531)+C30</f>
        <v>0</v>
      </c>
      <c r="D31" s="69">
        <f ca="1">SUMIF(VDR!$HJ$13:$HJ$531,A31,VDR!$HB$13:$HB$531)+D30</f>
        <v>0</v>
      </c>
      <c r="E31" s="45">
        <f ca="1">SUMIF(VDR!$FG$13:$FG$531,A31,VDR!$HE$13:$HE$531)+E30</f>
        <v>0</v>
      </c>
      <c r="F31" s="65">
        <f ca="1">SUMIF(VDR!$FH$13:$FH$531,A31,VDR!$HE$13:$HE$531)+F30</f>
        <v>0</v>
      </c>
      <c r="G31" s="45">
        <f ca="1">SUMIF(VDR!$HJ$13:$HJ$531,A31,VDR!$HD$13:$HD$531)+G30</f>
        <v>0</v>
      </c>
      <c r="H31" s="45">
        <f ca="1">SUMIF(VDR!$FG$13:$FG$531,A31,VDR!$HG$13:$HG$531)+H30</f>
        <v>0</v>
      </c>
      <c r="I31" s="65">
        <f ca="1">SUMIF(VDR!$FH$13:$FH$531,A31,VDR!$HG$13:$HG$531)+I30</f>
        <v>0</v>
      </c>
      <c r="J31" s="45">
        <f ca="1">SUMIF(VDR!$HJ$13:$HJ$531,A31,VDR!$HF$13:$HF$531)+J30</f>
        <v>0</v>
      </c>
    </row>
    <row r="32" spans="1:10">
      <c r="A32" s="40">
        <v>43294</v>
      </c>
      <c r="B32" s="69">
        <f ca="1">SUMIF(VDR!$FG$13:$FG$531,A32,VDR!$HC$13:$HC$531)+B31</f>
        <v>0</v>
      </c>
      <c r="C32" s="69">
        <f ca="1">SUMIF(VDR!$FH$13:$FH$531,A32,VDR!$HC$13:$HC$531)+C31</f>
        <v>0</v>
      </c>
      <c r="D32" s="69">
        <f ca="1">SUMIF(VDR!$HJ$13:$HJ$531,A32,VDR!$HB$13:$HB$531)+D31</f>
        <v>0</v>
      </c>
      <c r="E32" s="45">
        <f ca="1">SUMIF(VDR!$FG$13:$FG$531,A32,VDR!$HE$13:$HE$531)+E31</f>
        <v>0</v>
      </c>
      <c r="F32" s="65">
        <f ca="1">SUMIF(VDR!$FH$13:$FH$531,A32,VDR!$HE$13:$HE$531)+F31</f>
        <v>0</v>
      </c>
      <c r="G32" s="45">
        <f ca="1">SUMIF(VDR!$HJ$13:$HJ$531,A32,VDR!$HD$13:$HD$531)+G31</f>
        <v>0</v>
      </c>
      <c r="H32" s="45">
        <f ca="1">SUMIF(VDR!$FG$13:$FG$531,A32,VDR!$HG$13:$HG$531)+H31</f>
        <v>0</v>
      </c>
      <c r="I32" s="65">
        <f ca="1">SUMIF(VDR!$FH$13:$FH$531,A32,VDR!$HG$13:$HG$531)+I31</f>
        <v>0</v>
      </c>
      <c r="J32" s="45">
        <f ca="1">SUMIF(VDR!$HJ$13:$HJ$531,A32,VDR!$HF$13:$HF$531)+J31</f>
        <v>0</v>
      </c>
    </row>
    <row r="33" spans="1:10">
      <c r="A33" s="40">
        <v>43295</v>
      </c>
      <c r="B33" s="69">
        <f ca="1">SUMIF(VDR!$FG$13:$FG$531,A33,VDR!$HC$13:$HC$531)+B32</f>
        <v>0</v>
      </c>
      <c r="C33" s="69">
        <f ca="1">SUMIF(VDR!$FH$13:$FH$531,A33,VDR!$HC$13:$HC$531)+C32</f>
        <v>0</v>
      </c>
      <c r="D33" s="69">
        <f ca="1">SUMIF(VDR!$HJ$13:$HJ$531,A33,VDR!$HB$13:$HB$531)+D32</f>
        <v>0</v>
      </c>
      <c r="E33" s="45">
        <f ca="1">SUMIF(VDR!$FG$13:$FG$531,A33,VDR!$HE$13:$HE$531)+E32</f>
        <v>0</v>
      </c>
      <c r="F33" s="65">
        <f ca="1">SUMIF(VDR!$FH$13:$FH$531,A33,VDR!$HE$13:$HE$531)+F32</f>
        <v>0</v>
      </c>
      <c r="G33" s="45">
        <f ca="1">SUMIF(VDR!$HJ$13:$HJ$531,A33,VDR!$HD$13:$HD$531)+G32</f>
        <v>0</v>
      </c>
      <c r="H33" s="45">
        <f ca="1">SUMIF(VDR!$FG$13:$FG$531,A33,VDR!$HG$13:$HG$531)+H32</f>
        <v>0</v>
      </c>
      <c r="I33" s="65">
        <f ca="1">SUMIF(VDR!$FH$13:$FH$531,A33,VDR!$HG$13:$HG$531)+I32</f>
        <v>0</v>
      </c>
      <c r="J33" s="45">
        <f ca="1">SUMIF(VDR!$HJ$13:$HJ$531,A33,VDR!$HF$13:$HF$531)+J32</f>
        <v>0</v>
      </c>
    </row>
    <row r="34" spans="1:10">
      <c r="A34" s="40">
        <v>43296</v>
      </c>
      <c r="B34" s="69">
        <f ca="1">SUMIF(VDR!$FG$13:$FG$531,A34,VDR!$HC$13:$HC$531)+B33</f>
        <v>0</v>
      </c>
      <c r="C34" s="69">
        <f ca="1">SUMIF(VDR!$FH$13:$FH$531,A34,VDR!$HC$13:$HC$531)+C33</f>
        <v>0</v>
      </c>
      <c r="D34" s="69">
        <f ca="1">SUMIF(VDR!$HJ$13:$HJ$531,A34,VDR!$HB$13:$HB$531)+D33</f>
        <v>0</v>
      </c>
      <c r="E34" s="45">
        <f ca="1">SUMIF(VDR!$FG$13:$FG$531,A34,VDR!$HE$13:$HE$531)+E33</f>
        <v>0</v>
      </c>
      <c r="F34" s="65">
        <f ca="1">SUMIF(VDR!$FH$13:$FH$531,A34,VDR!$HE$13:$HE$531)+F33</f>
        <v>0</v>
      </c>
      <c r="G34" s="45">
        <f ca="1">SUMIF(VDR!$HJ$13:$HJ$531,A34,VDR!$HD$13:$HD$531)+G33</f>
        <v>0</v>
      </c>
      <c r="H34" s="45">
        <f ca="1">SUMIF(VDR!$FG$13:$FG$531,A34,VDR!$HG$13:$HG$531)+H33</f>
        <v>0</v>
      </c>
      <c r="I34" s="65">
        <f ca="1">SUMIF(VDR!$FH$13:$FH$531,A34,VDR!$HG$13:$HG$531)+I33</f>
        <v>0</v>
      </c>
      <c r="J34" s="45">
        <f ca="1">SUMIF(VDR!$HJ$13:$HJ$531,A34,VDR!$HF$13:$HF$531)+J33</f>
        <v>0</v>
      </c>
    </row>
    <row r="35" spans="1:10">
      <c r="A35" s="40">
        <v>43297</v>
      </c>
      <c r="B35" s="69">
        <f ca="1">SUMIF(VDR!$FG$13:$FG$531,A35,VDR!$HC$13:$HC$531)+B34</f>
        <v>0</v>
      </c>
      <c r="C35" s="69">
        <f ca="1">SUMIF(VDR!$FH$13:$FH$531,A35,VDR!$HC$13:$HC$531)+C34</f>
        <v>0</v>
      </c>
      <c r="D35" s="69">
        <f ca="1">SUMIF(VDR!$HJ$13:$HJ$531,A35,VDR!$HB$13:$HB$531)+D34</f>
        <v>0</v>
      </c>
      <c r="E35" s="45">
        <f ca="1">SUMIF(VDR!$FG$13:$FG$531,A35,VDR!$HE$13:$HE$531)+E34</f>
        <v>0</v>
      </c>
      <c r="F35" s="65">
        <f ca="1">SUMIF(VDR!$FH$13:$FH$531,A35,VDR!$HE$13:$HE$531)+F34</f>
        <v>0</v>
      </c>
      <c r="G35" s="45">
        <f ca="1">SUMIF(VDR!$HJ$13:$HJ$531,A35,VDR!$HD$13:$HD$531)+G34</f>
        <v>0</v>
      </c>
      <c r="H35" s="45">
        <f ca="1">SUMIF(VDR!$FG$13:$FG$531,A35,VDR!$HG$13:$HG$531)+H34</f>
        <v>0</v>
      </c>
      <c r="I35" s="65">
        <f ca="1">SUMIF(VDR!$FH$13:$FH$531,A35,VDR!$HG$13:$HG$531)+I34</f>
        <v>0</v>
      </c>
      <c r="J35" s="45">
        <f ca="1">SUMIF(VDR!$HJ$13:$HJ$531,A35,VDR!$HF$13:$HF$531)+J34</f>
        <v>0</v>
      </c>
    </row>
    <row r="36" spans="1:10">
      <c r="A36" s="40">
        <v>43298</v>
      </c>
      <c r="B36" s="69">
        <f ca="1">SUMIF(VDR!$FG$13:$FG$531,A36,VDR!$HC$13:$HC$531)+B35</f>
        <v>0</v>
      </c>
      <c r="C36" s="69">
        <f ca="1">SUMIF(VDR!$FH$13:$FH$531,A36,VDR!$HC$13:$HC$531)+C35</f>
        <v>0</v>
      </c>
      <c r="D36" s="69">
        <f ca="1">SUMIF(VDR!$HJ$13:$HJ$531,A36,VDR!$HB$13:$HB$531)+D35</f>
        <v>0</v>
      </c>
      <c r="E36" s="45">
        <f ca="1">SUMIF(VDR!$FG$13:$FG$531,A36,VDR!$HE$13:$HE$531)+E35</f>
        <v>0</v>
      </c>
      <c r="F36" s="65">
        <f ca="1">SUMIF(VDR!$FH$13:$FH$531,A36,VDR!$HE$13:$HE$531)+F35</f>
        <v>0</v>
      </c>
      <c r="G36" s="45">
        <f ca="1">SUMIF(VDR!$HJ$13:$HJ$531,A36,VDR!$HD$13:$HD$531)+G35</f>
        <v>0</v>
      </c>
      <c r="H36" s="45">
        <f ca="1">SUMIF(VDR!$FG$13:$FG$531,A36,VDR!$HG$13:$HG$531)+H35</f>
        <v>0</v>
      </c>
      <c r="I36" s="65">
        <f ca="1">SUMIF(VDR!$FH$13:$FH$531,A36,VDR!$HG$13:$HG$531)+I35</f>
        <v>0</v>
      </c>
      <c r="J36" s="45">
        <f ca="1">SUMIF(VDR!$HJ$13:$HJ$531,A36,VDR!$HF$13:$HF$531)+J35</f>
        <v>0</v>
      </c>
    </row>
    <row r="37" spans="1:10">
      <c r="A37" s="40">
        <v>43299</v>
      </c>
      <c r="B37" s="69">
        <f ca="1">SUMIF(VDR!$FG$13:$FG$531,A37,VDR!$HC$13:$HC$531)+B36</f>
        <v>0</v>
      </c>
      <c r="C37" s="69">
        <f ca="1">SUMIF(VDR!$FH$13:$FH$531,A37,VDR!$HC$13:$HC$531)+C36</f>
        <v>0</v>
      </c>
      <c r="D37" s="69">
        <f ca="1">SUMIF(VDR!$HJ$13:$HJ$531,A37,VDR!$HB$13:$HB$531)+D36</f>
        <v>0</v>
      </c>
      <c r="E37" s="45">
        <f ca="1">SUMIF(VDR!$FG$13:$FG$531,A37,VDR!$HE$13:$HE$531)+E36</f>
        <v>0</v>
      </c>
      <c r="F37" s="65">
        <f ca="1">SUMIF(VDR!$FH$13:$FH$531,A37,VDR!$HE$13:$HE$531)+F36</f>
        <v>0</v>
      </c>
      <c r="G37" s="45">
        <f ca="1">SUMIF(VDR!$HJ$13:$HJ$531,A37,VDR!$HD$13:$HD$531)+G36</f>
        <v>0</v>
      </c>
      <c r="H37" s="45">
        <f ca="1">SUMIF(VDR!$FG$13:$FG$531,A37,VDR!$HG$13:$HG$531)+H36</f>
        <v>0</v>
      </c>
      <c r="I37" s="65">
        <f ca="1">SUMIF(VDR!$FH$13:$FH$531,A37,VDR!$HG$13:$HG$531)+I36</f>
        <v>0</v>
      </c>
      <c r="J37" s="45">
        <f ca="1">SUMIF(VDR!$HJ$13:$HJ$531,A37,VDR!$HF$13:$HF$531)+J36</f>
        <v>0</v>
      </c>
    </row>
    <row r="38" spans="1:10">
      <c r="A38" s="40">
        <v>43300</v>
      </c>
      <c r="B38" s="69">
        <f ca="1">SUMIF(VDR!$FG$13:$FG$531,A38,VDR!$HC$13:$HC$531)+B37</f>
        <v>0</v>
      </c>
      <c r="C38" s="69">
        <f ca="1">SUMIF(VDR!$FH$13:$FH$531,A38,VDR!$HC$13:$HC$531)+C37</f>
        <v>0</v>
      </c>
      <c r="D38" s="69">
        <f ca="1">SUMIF(VDR!$HJ$13:$HJ$531,A38,VDR!$HB$13:$HB$531)+D37</f>
        <v>0</v>
      </c>
      <c r="E38" s="45">
        <f ca="1">SUMIF(VDR!$FG$13:$FG$531,A38,VDR!$HE$13:$HE$531)+E37</f>
        <v>0</v>
      </c>
      <c r="F38" s="65">
        <f ca="1">SUMIF(VDR!$FH$13:$FH$531,A38,VDR!$HE$13:$HE$531)+F37</f>
        <v>0</v>
      </c>
      <c r="G38" s="45">
        <f ca="1">SUMIF(VDR!$HJ$13:$HJ$531,A38,VDR!$HD$13:$HD$531)+G37</f>
        <v>0</v>
      </c>
      <c r="H38" s="45">
        <f ca="1">SUMIF(VDR!$FG$13:$FG$531,A38,VDR!$HG$13:$HG$531)+H37</f>
        <v>0</v>
      </c>
      <c r="I38" s="65">
        <f ca="1">SUMIF(VDR!$FH$13:$FH$531,A38,VDR!$HG$13:$HG$531)+I37</f>
        <v>0</v>
      </c>
      <c r="J38" s="45">
        <f ca="1">SUMIF(VDR!$HJ$13:$HJ$531,A38,VDR!$HF$13:$HF$531)+J37</f>
        <v>0</v>
      </c>
    </row>
    <row r="39" spans="1:10">
      <c r="A39" s="40">
        <v>43301</v>
      </c>
      <c r="B39" s="69">
        <f ca="1">SUMIF(VDR!$FG$13:$FG$531,A39,VDR!$HC$13:$HC$531)+B38</f>
        <v>0</v>
      </c>
      <c r="C39" s="69">
        <f ca="1">SUMIF(VDR!$FH$13:$FH$531,A39,VDR!$HC$13:$HC$531)+C38</f>
        <v>0</v>
      </c>
      <c r="D39" s="69">
        <f ca="1">SUMIF(VDR!$HJ$13:$HJ$531,A39,VDR!$HB$13:$HB$531)+D38</f>
        <v>0</v>
      </c>
      <c r="E39" s="45">
        <f ca="1">SUMIF(VDR!$FG$13:$FG$531,A39,VDR!$HE$13:$HE$531)+E38</f>
        <v>0</v>
      </c>
      <c r="F39" s="65">
        <f ca="1">SUMIF(VDR!$FH$13:$FH$531,A39,VDR!$HE$13:$HE$531)+F38</f>
        <v>0</v>
      </c>
      <c r="G39" s="45">
        <f ca="1">SUMIF(VDR!$HJ$13:$HJ$531,A39,VDR!$HD$13:$HD$531)+G38</f>
        <v>0</v>
      </c>
      <c r="H39" s="45">
        <f ca="1">SUMIF(VDR!$FG$13:$FG$531,A39,VDR!$HG$13:$HG$531)+H38</f>
        <v>0</v>
      </c>
      <c r="I39" s="65">
        <f ca="1">SUMIF(VDR!$FH$13:$FH$531,A39,VDR!$HG$13:$HG$531)+I38</f>
        <v>0</v>
      </c>
      <c r="J39" s="45">
        <f ca="1">SUMIF(VDR!$HJ$13:$HJ$531,A39,VDR!$HF$13:$HF$531)+J38</f>
        <v>0</v>
      </c>
    </row>
    <row r="40" spans="1:10">
      <c r="A40" s="40">
        <v>43302</v>
      </c>
      <c r="B40" s="69">
        <f ca="1">SUMIF(VDR!$FG$13:$FG$531,A40,VDR!$HC$13:$HC$531)+B39</f>
        <v>0</v>
      </c>
      <c r="C40" s="69">
        <f ca="1">SUMIF(VDR!$FH$13:$FH$531,A40,VDR!$HC$13:$HC$531)+C39</f>
        <v>0</v>
      </c>
      <c r="D40" s="69">
        <f ca="1">SUMIF(VDR!$HJ$13:$HJ$531,A40,VDR!$HB$13:$HB$531)+D39</f>
        <v>0</v>
      </c>
      <c r="E40" s="45">
        <f ca="1">SUMIF(VDR!$FG$13:$FG$531,A40,VDR!$HE$13:$HE$531)+E39</f>
        <v>0</v>
      </c>
      <c r="F40" s="65">
        <f ca="1">SUMIF(VDR!$FH$13:$FH$531,A40,VDR!$HE$13:$HE$531)+F39</f>
        <v>0</v>
      </c>
      <c r="G40" s="45">
        <f ca="1">SUMIF(VDR!$HJ$13:$HJ$531,A40,VDR!$HD$13:$HD$531)+G39</f>
        <v>0</v>
      </c>
      <c r="H40" s="45">
        <f ca="1">SUMIF(VDR!$FG$13:$FG$531,A40,VDR!$HG$13:$HG$531)+H39</f>
        <v>0</v>
      </c>
      <c r="I40" s="65">
        <f ca="1">SUMIF(VDR!$FH$13:$FH$531,A40,VDR!$HG$13:$HG$531)+I39</f>
        <v>0</v>
      </c>
      <c r="J40" s="45">
        <f ca="1">SUMIF(VDR!$HJ$13:$HJ$531,A40,VDR!$HF$13:$HF$531)+J39</f>
        <v>0</v>
      </c>
    </row>
    <row r="41" spans="1:10">
      <c r="A41" s="40">
        <v>43303</v>
      </c>
      <c r="B41" s="69">
        <f ca="1">SUMIF(VDR!$FG$13:$FG$531,A41,VDR!$HC$13:$HC$531)+B40</f>
        <v>0</v>
      </c>
      <c r="C41" s="69">
        <f ca="1">SUMIF(VDR!$FH$13:$FH$531,A41,VDR!$HC$13:$HC$531)+C40</f>
        <v>0</v>
      </c>
      <c r="D41" s="69">
        <f ca="1">SUMIF(VDR!$HJ$13:$HJ$531,A41,VDR!$HB$13:$HB$531)+D40</f>
        <v>0</v>
      </c>
      <c r="E41" s="45">
        <f ca="1">SUMIF(VDR!$FG$13:$FG$531,A41,VDR!$HE$13:$HE$531)+E40</f>
        <v>0</v>
      </c>
      <c r="F41" s="65">
        <f ca="1">SUMIF(VDR!$FH$13:$FH$531,A41,VDR!$HE$13:$HE$531)+F40</f>
        <v>0</v>
      </c>
      <c r="G41" s="45">
        <f ca="1">SUMIF(VDR!$HJ$13:$HJ$531,A41,VDR!$HD$13:$HD$531)+G40</f>
        <v>0</v>
      </c>
      <c r="H41" s="45">
        <f ca="1">SUMIF(VDR!$FG$13:$FG$531,A41,VDR!$HG$13:$HG$531)+H40</f>
        <v>0</v>
      </c>
      <c r="I41" s="65">
        <f ca="1">SUMIF(VDR!$FH$13:$FH$531,A41,VDR!$HG$13:$HG$531)+I40</f>
        <v>0</v>
      </c>
      <c r="J41" s="45">
        <f ca="1">SUMIF(VDR!$HJ$13:$HJ$531,A41,VDR!$HF$13:$HF$531)+J40</f>
        <v>0</v>
      </c>
    </row>
    <row r="42" spans="1:10">
      <c r="A42" s="40">
        <v>43304</v>
      </c>
      <c r="B42" s="69">
        <f ca="1">SUMIF(VDR!$FG$13:$FG$531,A42,VDR!$HC$13:$HC$531)+B41</f>
        <v>0</v>
      </c>
      <c r="C42" s="69">
        <f ca="1">SUMIF(VDR!$FH$13:$FH$531,A42,VDR!$HC$13:$HC$531)+C41</f>
        <v>0</v>
      </c>
      <c r="D42" s="69">
        <f ca="1">SUMIF(VDR!$HJ$13:$HJ$531,A42,VDR!$HB$13:$HB$531)+D41</f>
        <v>0</v>
      </c>
      <c r="E42" s="45">
        <f ca="1">SUMIF(VDR!$FG$13:$FG$531,A42,VDR!$HE$13:$HE$531)+E41</f>
        <v>0</v>
      </c>
      <c r="F42" s="65">
        <f ca="1">SUMIF(VDR!$FH$13:$FH$531,A42,VDR!$HE$13:$HE$531)+F41</f>
        <v>0</v>
      </c>
      <c r="G42" s="45">
        <f ca="1">SUMIF(VDR!$HJ$13:$HJ$531,A42,VDR!$HD$13:$HD$531)+G41</f>
        <v>0</v>
      </c>
      <c r="H42" s="45">
        <f ca="1">SUMIF(VDR!$FG$13:$FG$531,A42,VDR!$HG$13:$HG$531)+H41</f>
        <v>0</v>
      </c>
      <c r="I42" s="65">
        <f ca="1">SUMIF(VDR!$FH$13:$FH$531,A42,VDR!$HG$13:$HG$531)+I41</f>
        <v>0</v>
      </c>
      <c r="J42" s="45">
        <f ca="1">SUMIF(VDR!$HJ$13:$HJ$531,A42,VDR!$HF$13:$HF$531)+J41</f>
        <v>0</v>
      </c>
    </row>
    <row r="43" spans="1:10">
      <c r="A43" s="40">
        <v>43305</v>
      </c>
      <c r="B43" s="69">
        <f ca="1">SUMIF(VDR!$FG$13:$FG$531,A43,VDR!$HC$13:$HC$531)+B42</f>
        <v>0</v>
      </c>
      <c r="C43" s="69">
        <f ca="1">SUMIF(VDR!$FH$13:$FH$531,A43,VDR!$HC$13:$HC$531)+C42</f>
        <v>0</v>
      </c>
      <c r="D43" s="69">
        <f ca="1">SUMIF(VDR!$HJ$13:$HJ$531,A43,VDR!$HB$13:$HB$531)+D42</f>
        <v>0</v>
      </c>
      <c r="E43" s="45">
        <f ca="1">SUMIF(VDR!$FG$13:$FG$531,A43,VDR!$HE$13:$HE$531)+E42</f>
        <v>0</v>
      </c>
      <c r="F43" s="65">
        <f ca="1">SUMIF(VDR!$FH$13:$FH$531,A43,VDR!$HE$13:$HE$531)+F42</f>
        <v>0</v>
      </c>
      <c r="G43" s="45">
        <f ca="1">SUMIF(VDR!$HJ$13:$HJ$531,A43,VDR!$HD$13:$HD$531)+G42</f>
        <v>0</v>
      </c>
      <c r="H43" s="45">
        <f ca="1">SUMIF(VDR!$FG$13:$FG$531,A43,VDR!$HG$13:$HG$531)+H42</f>
        <v>0</v>
      </c>
      <c r="I43" s="65">
        <f ca="1">SUMIF(VDR!$FH$13:$FH$531,A43,VDR!$HG$13:$HG$531)+I42</f>
        <v>0</v>
      </c>
      <c r="J43" s="45">
        <f ca="1">SUMIF(VDR!$HJ$13:$HJ$531,A43,VDR!$HF$13:$HF$531)+J42</f>
        <v>0</v>
      </c>
    </row>
    <row r="44" spans="1:10">
      <c r="A44" s="40">
        <v>43306</v>
      </c>
      <c r="B44" s="69">
        <f ca="1">SUMIF(VDR!$FG$13:$FG$531,A44,VDR!$HC$13:$HC$531)+B43</f>
        <v>0</v>
      </c>
      <c r="C44" s="69">
        <f ca="1">SUMIF(VDR!$FH$13:$FH$531,A44,VDR!$HC$13:$HC$531)+C43</f>
        <v>0</v>
      </c>
      <c r="D44" s="69">
        <f ca="1">SUMIF(VDR!$HJ$13:$HJ$531,A44,VDR!$HB$13:$HB$531)+D43</f>
        <v>0</v>
      </c>
      <c r="E44" s="45">
        <f ca="1">SUMIF(VDR!$FG$13:$FG$531,A44,VDR!$HE$13:$HE$531)+E43</f>
        <v>0</v>
      </c>
      <c r="F44" s="65">
        <f ca="1">SUMIF(VDR!$FH$13:$FH$531,A44,VDR!$HE$13:$HE$531)+F43</f>
        <v>0</v>
      </c>
      <c r="G44" s="45">
        <f ca="1">SUMIF(VDR!$HJ$13:$HJ$531,A44,VDR!$HD$13:$HD$531)+G43</f>
        <v>0</v>
      </c>
      <c r="H44" s="45">
        <f ca="1">SUMIF(VDR!$FG$13:$FG$531,A44,VDR!$HG$13:$HG$531)+H43</f>
        <v>0</v>
      </c>
      <c r="I44" s="65">
        <f ca="1">SUMIF(VDR!$FH$13:$FH$531,A44,VDR!$HG$13:$HG$531)+I43</f>
        <v>0</v>
      </c>
      <c r="J44" s="45">
        <f ca="1">SUMIF(VDR!$HJ$13:$HJ$531,A44,VDR!$HF$13:$HF$531)+J43</f>
        <v>0</v>
      </c>
    </row>
    <row r="45" spans="1:10">
      <c r="A45" s="40">
        <v>43307</v>
      </c>
      <c r="B45" s="69">
        <f ca="1">SUMIF(VDR!$FG$13:$FG$531,A45,VDR!$HC$13:$HC$531)+B44</f>
        <v>0</v>
      </c>
      <c r="C45" s="69">
        <f ca="1">SUMIF(VDR!$FH$13:$FH$531,A45,VDR!$HC$13:$HC$531)+C44</f>
        <v>0</v>
      </c>
      <c r="D45" s="69">
        <f ca="1">SUMIF(VDR!$HJ$13:$HJ$531,A45,VDR!$HB$13:$HB$531)+D44</f>
        <v>0</v>
      </c>
      <c r="E45" s="45">
        <f ca="1">SUMIF(VDR!$FG$13:$FG$531,A45,VDR!$HE$13:$HE$531)+E44</f>
        <v>0</v>
      </c>
      <c r="F45" s="65">
        <f ca="1">SUMIF(VDR!$FH$13:$FH$531,A45,VDR!$HE$13:$HE$531)+F44</f>
        <v>0</v>
      </c>
      <c r="G45" s="45">
        <f ca="1">SUMIF(VDR!$HJ$13:$HJ$531,A45,VDR!$HD$13:$HD$531)+G44</f>
        <v>0</v>
      </c>
      <c r="H45" s="45">
        <f ca="1">SUMIF(VDR!$FG$13:$FG$531,A45,VDR!$HG$13:$HG$531)+H44</f>
        <v>0</v>
      </c>
      <c r="I45" s="65">
        <f ca="1">SUMIF(VDR!$FH$13:$FH$531,A45,VDR!$HG$13:$HG$531)+I44</f>
        <v>0</v>
      </c>
      <c r="J45" s="45">
        <f ca="1">SUMIF(VDR!$HJ$13:$HJ$531,A45,VDR!$HF$13:$HF$531)+J44</f>
        <v>0</v>
      </c>
    </row>
    <row r="46" spans="1:10">
      <c r="A46" s="40">
        <v>43308</v>
      </c>
      <c r="B46" s="69">
        <f ca="1">SUMIF(VDR!$FG$13:$FG$531,A46,VDR!$HC$13:$HC$531)+B45</f>
        <v>0</v>
      </c>
      <c r="C46" s="69">
        <f ca="1">SUMIF(VDR!$FH$13:$FH$531,A46,VDR!$HC$13:$HC$531)+C45</f>
        <v>0</v>
      </c>
      <c r="D46" s="69">
        <f ca="1">SUMIF(VDR!$HJ$13:$HJ$531,A46,VDR!$HB$13:$HB$531)+D45</f>
        <v>0</v>
      </c>
      <c r="E46" s="45">
        <f ca="1">SUMIF(VDR!$FG$13:$FG$531,A46,VDR!$HE$13:$HE$531)+E45</f>
        <v>0</v>
      </c>
      <c r="F46" s="65">
        <f ca="1">SUMIF(VDR!$FH$13:$FH$531,A46,VDR!$HE$13:$HE$531)+F45</f>
        <v>0</v>
      </c>
      <c r="G46" s="45">
        <f ca="1">SUMIF(VDR!$HJ$13:$HJ$531,A46,VDR!$HD$13:$HD$531)+G45</f>
        <v>0</v>
      </c>
      <c r="H46" s="45">
        <f ca="1">SUMIF(VDR!$FG$13:$FG$531,A46,VDR!$HG$13:$HG$531)+H45</f>
        <v>0</v>
      </c>
      <c r="I46" s="65">
        <f ca="1">SUMIF(VDR!$FH$13:$FH$531,A46,VDR!$HG$13:$HG$531)+I45</f>
        <v>0</v>
      </c>
      <c r="J46" s="45">
        <f ca="1">SUMIF(VDR!$HJ$13:$HJ$531,A46,VDR!$HF$13:$HF$531)+J45</f>
        <v>0</v>
      </c>
    </row>
    <row r="47" spans="1:10">
      <c r="A47" s="40">
        <v>43309</v>
      </c>
      <c r="B47" s="69">
        <f ca="1">SUMIF(VDR!$FG$13:$FG$531,A47,VDR!$HC$13:$HC$531)+B46</f>
        <v>0</v>
      </c>
      <c r="C47" s="69">
        <f ca="1">SUMIF(VDR!$FH$13:$FH$531,A47,VDR!$HC$13:$HC$531)+C46</f>
        <v>0</v>
      </c>
      <c r="D47" s="69">
        <f ca="1">SUMIF(VDR!$HJ$13:$HJ$531,A47,VDR!$HB$13:$HB$531)+D46</f>
        <v>0</v>
      </c>
      <c r="E47" s="45">
        <f ca="1">SUMIF(VDR!$FG$13:$FG$531,A47,VDR!$HE$13:$HE$531)+E46</f>
        <v>0</v>
      </c>
      <c r="F47" s="65">
        <f ca="1">SUMIF(VDR!$FH$13:$FH$531,A47,VDR!$HE$13:$HE$531)+F46</f>
        <v>0</v>
      </c>
      <c r="G47" s="45">
        <f ca="1">SUMIF(VDR!$HJ$13:$HJ$531,A47,VDR!$HD$13:$HD$531)+G46</f>
        <v>0</v>
      </c>
      <c r="H47" s="45">
        <f ca="1">SUMIF(VDR!$FG$13:$FG$531,A47,VDR!$HG$13:$HG$531)+H46</f>
        <v>0</v>
      </c>
      <c r="I47" s="65">
        <f ca="1">SUMIF(VDR!$FH$13:$FH$531,A47,VDR!$HG$13:$HG$531)+I46</f>
        <v>0</v>
      </c>
      <c r="J47" s="45">
        <f ca="1">SUMIF(VDR!$HJ$13:$HJ$531,A47,VDR!$HF$13:$HF$531)+J46</f>
        <v>0</v>
      </c>
    </row>
    <row r="48" spans="1:10">
      <c r="A48" s="40">
        <v>43310</v>
      </c>
      <c r="B48" s="69">
        <f ca="1">SUMIF(VDR!$FG$13:$FG$531,A48,VDR!$HC$13:$HC$531)+B47</f>
        <v>0</v>
      </c>
      <c r="C48" s="69">
        <f ca="1">SUMIF(VDR!$FH$13:$FH$531,A48,VDR!$HC$13:$HC$531)+C47</f>
        <v>0</v>
      </c>
      <c r="D48" s="69">
        <f ca="1">SUMIF(VDR!$HJ$13:$HJ$531,A48,VDR!$HB$13:$HB$531)+D47</f>
        <v>0</v>
      </c>
      <c r="E48" s="45">
        <f ca="1">SUMIF(VDR!$FG$13:$FG$531,A48,VDR!$HE$13:$HE$531)+E47</f>
        <v>0</v>
      </c>
      <c r="F48" s="65">
        <f ca="1">SUMIF(VDR!$FH$13:$FH$531,A48,VDR!$HE$13:$HE$531)+F47</f>
        <v>0</v>
      </c>
      <c r="G48" s="45">
        <f ca="1">SUMIF(VDR!$HJ$13:$HJ$531,A48,VDR!$HD$13:$HD$531)+G47</f>
        <v>0</v>
      </c>
      <c r="H48" s="45">
        <f ca="1">SUMIF(VDR!$FG$13:$FG$531,A48,VDR!$HG$13:$HG$531)+H47</f>
        <v>0</v>
      </c>
      <c r="I48" s="65">
        <f ca="1">SUMIF(VDR!$FH$13:$FH$531,A48,VDR!$HG$13:$HG$531)+I47</f>
        <v>0</v>
      </c>
      <c r="J48" s="45">
        <f ca="1">SUMIF(VDR!$HJ$13:$HJ$531,A48,VDR!$HF$13:$HF$531)+J47</f>
        <v>0</v>
      </c>
    </row>
    <row r="49" spans="1:10">
      <c r="A49" s="40">
        <v>43311</v>
      </c>
      <c r="B49" s="69">
        <f ca="1">SUMIF(VDR!$FG$13:$FG$531,A49,VDR!$HC$13:$HC$531)+B48</f>
        <v>0</v>
      </c>
      <c r="C49" s="69">
        <f ca="1">SUMIF(VDR!$FH$13:$FH$531,A49,VDR!$HC$13:$HC$531)+C48</f>
        <v>0</v>
      </c>
      <c r="D49" s="69">
        <f ca="1">SUMIF(VDR!$HJ$13:$HJ$531,A49,VDR!$HB$13:$HB$531)+D48</f>
        <v>0</v>
      </c>
      <c r="E49" s="45">
        <f ca="1">SUMIF(VDR!$FG$13:$FG$531,A49,VDR!$HE$13:$HE$531)+E48</f>
        <v>0</v>
      </c>
      <c r="F49" s="65">
        <f ca="1">SUMIF(VDR!$FH$13:$FH$531,A49,VDR!$HE$13:$HE$531)+F48</f>
        <v>0</v>
      </c>
      <c r="G49" s="45">
        <f ca="1">SUMIF(VDR!$HJ$13:$HJ$531,A49,VDR!$HD$13:$HD$531)+G48</f>
        <v>0</v>
      </c>
      <c r="H49" s="45">
        <f ca="1">SUMIF(VDR!$FG$13:$FG$531,A49,VDR!$HG$13:$HG$531)+H48</f>
        <v>0</v>
      </c>
      <c r="I49" s="65">
        <f ca="1">SUMIF(VDR!$FH$13:$FH$531,A49,VDR!$HG$13:$HG$531)+I48</f>
        <v>0</v>
      </c>
      <c r="J49" s="45">
        <f ca="1">SUMIF(VDR!$HJ$13:$HJ$531,A49,VDR!$HF$13:$HF$531)+J48</f>
        <v>0</v>
      </c>
    </row>
    <row r="50" spans="1:10">
      <c r="A50" s="40">
        <v>43312</v>
      </c>
      <c r="B50" s="69">
        <f ca="1">SUMIF(VDR!$FG$13:$FG$531,A50,VDR!$HC$13:$HC$531)+B49</f>
        <v>0</v>
      </c>
      <c r="C50" s="69">
        <f ca="1">SUMIF(VDR!$FH$13:$FH$531,A50,VDR!$HC$13:$HC$531)+C49</f>
        <v>0</v>
      </c>
      <c r="D50" s="69">
        <f ca="1">SUMIF(VDR!$HJ$13:$HJ$531,A50,VDR!$HB$13:$HB$531)+D49</f>
        <v>0</v>
      </c>
      <c r="E50" s="45">
        <f ca="1">SUMIF(VDR!$FG$13:$FG$531,A50,VDR!$HE$13:$HE$531)+E49</f>
        <v>0</v>
      </c>
      <c r="F50" s="65">
        <f ca="1">SUMIF(VDR!$FH$13:$FH$531,A50,VDR!$HE$13:$HE$531)+F49</f>
        <v>0</v>
      </c>
      <c r="G50" s="45">
        <f ca="1">SUMIF(VDR!$HJ$13:$HJ$531,A50,VDR!$HD$13:$HD$531)+G49</f>
        <v>0</v>
      </c>
      <c r="H50" s="45">
        <f ca="1">SUMIF(VDR!$FG$13:$FG$531,A50,VDR!$HG$13:$HG$531)+H49</f>
        <v>0</v>
      </c>
      <c r="I50" s="65">
        <f ca="1">SUMIF(VDR!$FH$13:$FH$531,A50,VDR!$HG$13:$HG$531)+I49</f>
        <v>0</v>
      </c>
      <c r="J50" s="45">
        <f ca="1">SUMIF(VDR!$HJ$13:$HJ$531,A50,VDR!$HF$13:$HF$531)+J49</f>
        <v>0</v>
      </c>
    </row>
    <row r="51" spans="1:10">
      <c r="A51" s="40">
        <v>43313</v>
      </c>
      <c r="B51" s="69">
        <f ca="1">SUMIF(VDR!$FG$13:$FG$531,A51,VDR!$HC$13:$HC$531)+B50</f>
        <v>0</v>
      </c>
      <c r="C51" s="69">
        <f ca="1">SUMIF(VDR!$FH$13:$FH$531,A51,VDR!$HC$13:$HC$531)+C50</f>
        <v>0</v>
      </c>
      <c r="D51" s="69">
        <f ca="1">SUMIF(VDR!$HJ$13:$HJ$531,A51,VDR!$HB$13:$HB$531)+D50</f>
        <v>0</v>
      </c>
      <c r="E51" s="45">
        <f ca="1">SUMIF(VDR!$FG$13:$FG$531,A51,VDR!$HE$13:$HE$531)+E50</f>
        <v>0</v>
      </c>
      <c r="F51" s="65">
        <f ca="1">SUMIF(VDR!$FH$13:$FH$531,A51,VDR!$HE$13:$HE$531)+F50</f>
        <v>0</v>
      </c>
      <c r="G51" s="45">
        <f ca="1">SUMIF(VDR!$HJ$13:$HJ$531,A51,VDR!$HD$13:$HD$531)+G50</f>
        <v>0</v>
      </c>
      <c r="H51" s="45">
        <f ca="1">SUMIF(VDR!$FG$13:$FG$531,A51,VDR!$HG$13:$HG$531)+H50</f>
        <v>0</v>
      </c>
      <c r="I51" s="65">
        <f ca="1">SUMIF(VDR!$FH$13:$FH$531,A51,VDR!$HG$13:$HG$531)+I50</f>
        <v>0</v>
      </c>
      <c r="J51" s="45">
        <f ca="1">SUMIF(VDR!$HJ$13:$HJ$531,A51,VDR!$HF$13:$HF$531)+J50</f>
        <v>0</v>
      </c>
    </row>
    <row r="52" spans="1:10">
      <c r="A52" s="40">
        <v>43314</v>
      </c>
      <c r="B52" s="69">
        <f ca="1">SUMIF(VDR!$FG$13:$FG$531,A52,VDR!$HC$13:$HC$531)+B51</f>
        <v>0</v>
      </c>
      <c r="C52" s="69">
        <f ca="1">SUMIF(VDR!$FH$13:$FH$531,A52,VDR!$HC$13:$HC$531)+C51</f>
        <v>0</v>
      </c>
      <c r="D52" s="69">
        <f ca="1">SUMIF(VDR!$HJ$13:$HJ$531,A52,VDR!$HB$13:$HB$531)+D51</f>
        <v>0</v>
      </c>
      <c r="E52" s="45">
        <f ca="1">SUMIF(VDR!$FG$13:$FG$531,A52,VDR!$HE$13:$HE$531)+E51</f>
        <v>0</v>
      </c>
      <c r="F52" s="65">
        <f ca="1">SUMIF(VDR!$FH$13:$FH$531,A52,VDR!$HE$13:$HE$531)+F51</f>
        <v>0</v>
      </c>
      <c r="G52" s="45">
        <f ca="1">SUMIF(VDR!$HJ$13:$HJ$531,A52,VDR!$HD$13:$HD$531)+G51</f>
        <v>0</v>
      </c>
      <c r="H52" s="45">
        <f ca="1">SUMIF(VDR!$FG$13:$FG$531,A52,VDR!$HG$13:$HG$531)+H51</f>
        <v>0</v>
      </c>
      <c r="I52" s="65">
        <f ca="1">SUMIF(VDR!$FH$13:$FH$531,A52,VDR!$HG$13:$HG$531)+I51</f>
        <v>0</v>
      </c>
      <c r="J52" s="45">
        <f ca="1">SUMIF(VDR!$HJ$13:$HJ$531,A52,VDR!$HF$13:$HF$531)+J51</f>
        <v>0</v>
      </c>
    </row>
    <row r="53" spans="1:10">
      <c r="A53" s="40">
        <v>43315</v>
      </c>
      <c r="B53" s="69">
        <f ca="1">SUMIF(VDR!$FG$13:$FG$531,A53,VDR!$HC$13:$HC$531)+B52</f>
        <v>0</v>
      </c>
      <c r="C53" s="69">
        <f ca="1">SUMIF(VDR!$FH$13:$FH$531,A53,VDR!$HC$13:$HC$531)+C52</f>
        <v>0</v>
      </c>
      <c r="D53" s="69">
        <f ca="1">SUMIF(VDR!$HJ$13:$HJ$531,A53,VDR!$HB$13:$HB$531)+D52</f>
        <v>0</v>
      </c>
      <c r="E53" s="45">
        <f ca="1">SUMIF(VDR!$FG$13:$FG$531,A53,VDR!$HE$13:$HE$531)+E52</f>
        <v>0</v>
      </c>
      <c r="F53" s="65">
        <f ca="1">SUMIF(VDR!$FH$13:$FH$531,A53,VDR!$HE$13:$HE$531)+F52</f>
        <v>0</v>
      </c>
      <c r="G53" s="45">
        <f ca="1">SUMIF(VDR!$HJ$13:$HJ$531,A53,VDR!$HD$13:$HD$531)+G52</f>
        <v>0</v>
      </c>
      <c r="H53" s="45">
        <f ca="1">SUMIF(VDR!$FG$13:$FG$531,A53,VDR!$HG$13:$HG$531)+H52</f>
        <v>0</v>
      </c>
      <c r="I53" s="65">
        <f ca="1">SUMIF(VDR!$FH$13:$FH$531,A53,VDR!$HG$13:$HG$531)+I52</f>
        <v>0</v>
      </c>
      <c r="J53" s="45">
        <f ca="1">SUMIF(VDR!$HJ$13:$HJ$531,A53,VDR!$HF$13:$HF$531)+J52</f>
        <v>0</v>
      </c>
    </row>
    <row r="54" spans="1:10">
      <c r="A54" s="40">
        <v>43316</v>
      </c>
      <c r="B54" s="69">
        <f ca="1">SUMIF(VDR!$FG$13:$FG$531,A54,VDR!$HC$13:$HC$531)+B53</f>
        <v>0</v>
      </c>
      <c r="C54" s="69">
        <f ca="1">SUMIF(VDR!$FH$13:$FH$531,A54,VDR!$HC$13:$HC$531)+C53</f>
        <v>0</v>
      </c>
      <c r="D54" s="69">
        <f ca="1">SUMIF(VDR!$HJ$13:$HJ$531,A54,VDR!$HB$13:$HB$531)+D53</f>
        <v>0</v>
      </c>
      <c r="E54" s="45">
        <f ca="1">SUMIF(VDR!$FG$13:$FG$531,A54,VDR!$HE$13:$HE$531)+E53</f>
        <v>0</v>
      </c>
      <c r="F54" s="65">
        <f ca="1">SUMIF(VDR!$FH$13:$FH$531,A54,VDR!$HE$13:$HE$531)+F53</f>
        <v>0</v>
      </c>
      <c r="G54" s="45">
        <f ca="1">SUMIF(VDR!$HJ$13:$HJ$531,A54,VDR!$HD$13:$HD$531)+G53</f>
        <v>0</v>
      </c>
      <c r="H54" s="45">
        <f ca="1">SUMIF(VDR!$FG$13:$FG$531,A54,VDR!$HG$13:$HG$531)+H53</f>
        <v>0</v>
      </c>
      <c r="I54" s="65">
        <f ca="1">SUMIF(VDR!$FH$13:$FH$531,A54,VDR!$HG$13:$HG$531)+I53</f>
        <v>0</v>
      </c>
      <c r="J54" s="45">
        <f ca="1">SUMIF(VDR!$HJ$13:$HJ$531,A54,VDR!$HF$13:$HF$531)+J53</f>
        <v>0</v>
      </c>
    </row>
    <row r="55" spans="1:10">
      <c r="A55" s="40">
        <v>43317</v>
      </c>
      <c r="B55" s="69">
        <f ca="1">SUMIF(VDR!$FG$13:$FG$531,A55,VDR!$HC$13:$HC$531)+B54</f>
        <v>0</v>
      </c>
      <c r="C55" s="69">
        <f ca="1">SUMIF(VDR!$FH$13:$FH$531,A55,VDR!$HC$13:$HC$531)+C54</f>
        <v>0</v>
      </c>
      <c r="D55" s="69">
        <f ca="1">SUMIF(VDR!$HJ$13:$HJ$531,A55,VDR!$HB$13:$HB$531)+D54</f>
        <v>0</v>
      </c>
      <c r="E55" s="45">
        <f ca="1">SUMIF(VDR!$FG$13:$FG$531,A55,VDR!$HE$13:$HE$531)+E54</f>
        <v>0</v>
      </c>
      <c r="F55" s="65">
        <f ca="1">SUMIF(VDR!$FH$13:$FH$531,A55,VDR!$HE$13:$HE$531)+F54</f>
        <v>0</v>
      </c>
      <c r="G55" s="45">
        <f ca="1">SUMIF(VDR!$HJ$13:$HJ$531,A55,VDR!$HD$13:$HD$531)+G54</f>
        <v>0</v>
      </c>
      <c r="H55" s="45">
        <f ca="1">SUMIF(VDR!$FG$13:$FG$531,A55,VDR!$HG$13:$HG$531)+H54</f>
        <v>0</v>
      </c>
      <c r="I55" s="65">
        <f ca="1">SUMIF(VDR!$FH$13:$FH$531,A55,VDR!$HG$13:$HG$531)+I54</f>
        <v>0</v>
      </c>
      <c r="J55" s="45">
        <f ca="1">SUMIF(VDR!$HJ$13:$HJ$531,A55,VDR!$HF$13:$HF$531)+J54</f>
        <v>0</v>
      </c>
    </row>
    <row r="56" spans="1:10">
      <c r="A56" s="40">
        <v>43318</v>
      </c>
      <c r="B56" s="69">
        <f ca="1">SUMIF(VDR!$FG$13:$FG$531,A56,VDR!$HC$13:$HC$531)+B55</f>
        <v>0</v>
      </c>
      <c r="C56" s="69">
        <f ca="1">SUMIF(VDR!$FH$13:$FH$531,A56,VDR!$HC$13:$HC$531)+C55</f>
        <v>0</v>
      </c>
      <c r="D56" s="69">
        <f ca="1">SUMIF(VDR!$HJ$13:$HJ$531,A56,VDR!$HB$13:$HB$531)+D55</f>
        <v>0</v>
      </c>
      <c r="E56" s="45">
        <f ca="1">SUMIF(VDR!$FG$13:$FG$531,A56,VDR!$HE$13:$HE$531)+E55</f>
        <v>0</v>
      </c>
      <c r="F56" s="65">
        <f ca="1">SUMIF(VDR!$FH$13:$FH$531,A56,VDR!$HE$13:$HE$531)+F55</f>
        <v>0</v>
      </c>
      <c r="G56" s="45">
        <f ca="1">SUMIF(VDR!$HJ$13:$HJ$531,A56,VDR!$HD$13:$HD$531)+G55</f>
        <v>0</v>
      </c>
      <c r="H56" s="45">
        <f ca="1">SUMIF(VDR!$FG$13:$FG$531,A56,VDR!$HG$13:$HG$531)+H55</f>
        <v>0</v>
      </c>
      <c r="I56" s="65">
        <f ca="1">SUMIF(VDR!$FH$13:$FH$531,A56,VDR!$HG$13:$HG$531)+I55</f>
        <v>0</v>
      </c>
      <c r="J56" s="45">
        <f ca="1">SUMIF(VDR!$HJ$13:$HJ$531,A56,VDR!$HF$13:$HF$531)+J55</f>
        <v>0</v>
      </c>
    </row>
    <row r="57" spans="1:10">
      <c r="A57" s="40">
        <v>43319</v>
      </c>
      <c r="B57" s="69">
        <f ca="1">SUMIF(VDR!$FG$13:$FG$531,A57,VDR!$HC$13:$HC$531)+B56</f>
        <v>0</v>
      </c>
      <c r="C57" s="69">
        <f ca="1">SUMIF(VDR!$FH$13:$FH$531,A57,VDR!$HC$13:$HC$531)+C56</f>
        <v>0</v>
      </c>
      <c r="D57" s="69">
        <f ca="1">SUMIF(VDR!$HJ$13:$HJ$531,A57,VDR!$HB$13:$HB$531)+D56</f>
        <v>0</v>
      </c>
      <c r="E57" s="45">
        <f ca="1">SUMIF(VDR!$FG$13:$FG$531,A57,VDR!$HE$13:$HE$531)+E56</f>
        <v>0</v>
      </c>
      <c r="F57" s="65">
        <f ca="1">SUMIF(VDR!$FH$13:$FH$531,A57,VDR!$HE$13:$HE$531)+F56</f>
        <v>0</v>
      </c>
      <c r="G57" s="45">
        <f ca="1">SUMIF(VDR!$HJ$13:$HJ$531,A57,VDR!$HD$13:$HD$531)+G56</f>
        <v>0</v>
      </c>
      <c r="H57" s="45">
        <f ca="1">SUMIF(VDR!$FG$13:$FG$531,A57,VDR!$HG$13:$HG$531)+H56</f>
        <v>0</v>
      </c>
      <c r="I57" s="65">
        <f ca="1">SUMIF(VDR!$FH$13:$FH$531,A57,VDR!$HG$13:$HG$531)+I56</f>
        <v>0</v>
      </c>
      <c r="J57" s="45">
        <f ca="1">SUMIF(VDR!$HJ$13:$HJ$531,A57,VDR!$HF$13:$HF$531)+J56</f>
        <v>0</v>
      </c>
    </row>
    <row r="58" spans="1:10">
      <c r="A58" s="40">
        <v>43320</v>
      </c>
      <c r="B58" s="69">
        <f ca="1">SUMIF(VDR!$FG$13:$FG$531,A58,VDR!$HC$13:$HC$531)+B57</f>
        <v>0</v>
      </c>
      <c r="C58" s="69">
        <f ca="1">SUMIF(VDR!$FH$13:$FH$531,A58,VDR!$HC$13:$HC$531)+C57</f>
        <v>0</v>
      </c>
      <c r="D58" s="69">
        <f ca="1">SUMIF(VDR!$HJ$13:$HJ$531,A58,VDR!$HB$13:$HB$531)+D57</f>
        <v>0</v>
      </c>
      <c r="E58" s="45">
        <f ca="1">SUMIF(VDR!$FG$13:$FG$531,A58,VDR!$HE$13:$HE$531)+E57</f>
        <v>0</v>
      </c>
      <c r="F58" s="65">
        <f ca="1">SUMIF(VDR!$FH$13:$FH$531,A58,VDR!$HE$13:$HE$531)+F57</f>
        <v>0</v>
      </c>
      <c r="G58" s="45">
        <f ca="1">SUMIF(VDR!$HJ$13:$HJ$531,A58,VDR!$HD$13:$HD$531)+G57</f>
        <v>0</v>
      </c>
      <c r="H58" s="45">
        <f ca="1">SUMIF(VDR!$FG$13:$FG$531,A58,VDR!$HG$13:$HG$531)+H57</f>
        <v>0</v>
      </c>
      <c r="I58" s="65">
        <f ca="1">SUMIF(VDR!$FH$13:$FH$531,A58,VDR!$HG$13:$HG$531)+I57</f>
        <v>0</v>
      </c>
      <c r="J58" s="45">
        <f ca="1">SUMIF(VDR!$HJ$13:$HJ$531,A58,VDR!$HF$13:$HF$531)+J57</f>
        <v>0</v>
      </c>
    </row>
    <row r="59" spans="1:10">
      <c r="A59" s="40">
        <v>43321</v>
      </c>
      <c r="B59" s="69">
        <f ca="1">SUMIF(VDR!$FG$13:$FG$531,A59,VDR!$HC$13:$HC$531)+B58</f>
        <v>0</v>
      </c>
      <c r="C59" s="69">
        <f ca="1">SUMIF(VDR!$FH$13:$FH$531,A59,VDR!$HC$13:$HC$531)+C58</f>
        <v>0</v>
      </c>
      <c r="D59" s="69">
        <f ca="1">SUMIF(VDR!$HJ$13:$HJ$531,A59,VDR!$HB$13:$HB$531)+D58</f>
        <v>0</v>
      </c>
      <c r="E59" s="45">
        <f ca="1">SUMIF(VDR!$FG$13:$FG$531,A59,VDR!$HE$13:$HE$531)+E58</f>
        <v>0</v>
      </c>
      <c r="F59" s="65">
        <f ca="1">SUMIF(VDR!$FH$13:$FH$531,A59,VDR!$HE$13:$HE$531)+F58</f>
        <v>0</v>
      </c>
      <c r="G59" s="45">
        <f ca="1">SUMIF(VDR!$HJ$13:$HJ$531,A59,VDR!$HD$13:$HD$531)+G58</f>
        <v>0</v>
      </c>
      <c r="H59" s="45">
        <f ca="1">SUMIF(VDR!$FG$13:$FG$531,A59,VDR!$HG$13:$HG$531)+H58</f>
        <v>0</v>
      </c>
      <c r="I59" s="65">
        <f ca="1">SUMIF(VDR!$FH$13:$FH$531,A59,VDR!$HG$13:$HG$531)+I58</f>
        <v>0</v>
      </c>
      <c r="J59" s="45">
        <f ca="1">SUMIF(VDR!$HJ$13:$HJ$531,A59,VDR!$HF$13:$HF$531)+J58</f>
        <v>0</v>
      </c>
    </row>
    <row r="60" spans="1:10">
      <c r="A60" s="40">
        <v>43322</v>
      </c>
      <c r="B60" s="69">
        <f ca="1">SUMIF(VDR!$FG$13:$FG$531,A60,VDR!$HC$13:$HC$531)+B59</f>
        <v>0</v>
      </c>
      <c r="C60" s="69">
        <f ca="1">SUMIF(VDR!$FH$13:$FH$531,A60,VDR!$HC$13:$HC$531)+C59</f>
        <v>0</v>
      </c>
      <c r="D60" s="69">
        <f ca="1">SUMIF(VDR!$HJ$13:$HJ$531,A60,VDR!$HB$13:$HB$531)+D59</f>
        <v>0</v>
      </c>
      <c r="E60" s="45">
        <f ca="1">SUMIF(VDR!$FG$13:$FG$531,A60,VDR!$HE$13:$HE$531)+E59</f>
        <v>0</v>
      </c>
      <c r="F60" s="65">
        <f ca="1">SUMIF(VDR!$FH$13:$FH$531,A60,VDR!$HE$13:$HE$531)+F59</f>
        <v>0</v>
      </c>
      <c r="G60" s="45">
        <f ca="1">SUMIF(VDR!$HJ$13:$HJ$531,A60,VDR!$HD$13:$HD$531)+G59</f>
        <v>0</v>
      </c>
      <c r="H60" s="45">
        <f ca="1">SUMIF(VDR!$FG$13:$FG$531,A60,VDR!$HG$13:$HG$531)+H59</f>
        <v>0</v>
      </c>
      <c r="I60" s="65">
        <f ca="1">SUMIF(VDR!$FH$13:$FH$531,A60,VDR!$HG$13:$HG$531)+I59</f>
        <v>0</v>
      </c>
      <c r="J60" s="45">
        <f ca="1">SUMIF(VDR!$HJ$13:$HJ$531,A60,VDR!$HF$13:$HF$531)+J59</f>
        <v>0</v>
      </c>
    </row>
    <row r="61" spans="1:10">
      <c r="A61" s="40">
        <v>43323</v>
      </c>
      <c r="B61" s="69">
        <f ca="1">SUMIF(VDR!$FG$13:$FG$531,A61,VDR!$HC$13:$HC$531)+B60</f>
        <v>0</v>
      </c>
      <c r="C61" s="69">
        <f ca="1">SUMIF(VDR!$FH$13:$FH$531,A61,VDR!$HC$13:$HC$531)+C60</f>
        <v>0</v>
      </c>
      <c r="D61" s="69">
        <f ca="1">SUMIF(VDR!$HJ$13:$HJ$531,A61,VDR!$HB$13:$HB$531)+D60</f>
        <v>0</v>
      </c>
      <c r="E61" s="45">
        <f ca="1">SUMIF(VDR!$FG$13:$FG$531,A61,VDR!$HE$13:$HE$531)+E60</f>
        <v>0</v>
      </c>
      <c r="F61" s="65">
        <f ca="1">SUMIF(VDR!$FH$13:$FH$531,A61,VDR!$HE$13:$HE$531)+F60</f>
        <v>0</v>
      </c>
      <c r="G61" s="45">
        <f ca="1">SUMIF(VDR!$HJ$13:$HJ$531,A61,VDR!$HD$13:$HD$531)+G60</f>
        <v>0</v>
      </c>
      <c r="H61" s="45">
        <f ca="1">SUMIF(VDR!$FG$13:$FG$531,A61,VDR!$HG$13:$HG$531)+H60</f>
        <v>0</v>
      </c>
      <c r="I61" s="65">
        <f ca="1">SUMIF(VDR!$FH$13:$FH$531,A61,VDR!$HG$13:$HG$531)+I60</f>
        <v>0</v>
      </c>
      <c r="J61" s="45">
        <f ca="1">SUMIF(VDR!$HJ$13:$HJ$531,A61,VDR!$HF$13:$HF$531)+J60</f>
        <v>0</v>
      </c>
    </row>
    <row r="62" spans="1:10">
      <c r="A62" s="40">
        <v>43324</v>
      </c>
      <c r="B62" s="69">
        <f ca="1">SUMIF(VDR!$FG$13:$FG$531,A62,VDR!$HC$13:$HC$531)+B61</f>
        <v>0</v>
      </c>
      <c r="C62" s="69">
        <f ca="1">SUMIF(VDR!$FH$13:$FH$531,A62,VDR!$HC$13:$HC$531)+C61</f>
        <v>0</v>
      </c>
      <c r="D62" s="69">
        <f ca="1">SUMIF(VDR!$HJ$13:$HJ$531,A62,VDR!$HB$13:$HB$531)+D61</f>
        <v>0</v>
      </c>
      <c r="E62" s="45">
        <f ca="1">SUMIF(VDR!$FG$13:$FG$531,A62,VDR!$HE$13:$HE$531)+E61</f>
        <v>0</v>
      </c>
      <c r="F62" s="65">
        <f ca="1">SUMIF(VDR!$FH$13:$FH$531,A62,VDR!$HE$13:$HE$531)+F61</f>
        <v>0</v>
      </c>
      <c r="G62" s="45">
        <f ca="1">SUMIF(VDR!$HJ$13:$HJ$531,A62,VDR!$HD$13:$HD$531)+G61</f>
        <v>0</v>
      </c>
      <c r="H62" s="45">
        <f ca="1">SUMIF(VDR!$FG$13:$FG$531,A62,VDR!$HG$13:$HG$531)+H61</f>
        <v>0</v>
      </c>
      <c r="I62" s="65">
        <f ca="1">SUMIF(VDR!$FH$13:$FH$531,A62,VDR!$HG$13:$HG$531)+I61</f>
        <v>0</v>
      </c>
      <c r="J62" s="45">
        <f ca="1">SUMIF(VDR!$HJ$13:$HJ$531,A62,VDR!$HF$13:$HF$531)+J61</f>
        <v>0</v>
      </c>
    </row>
    <row r="63" spans="1:10">
      <c r="A63" s="40">
        <v>43325</v>
      </c>
      <c r="B63" s="69">
        <f ca="1">SUMIF(VDR!$FG$13:$FG$531,A63,VDR!$HC$13:$HC$531)+B62</f>
        <v>0</v>
      </c>
      <c r="C63" s="69">
        <f ca="1">SUMIF(VDR!$FH$13:$FH$531,A63,VDR!$HC$13:$HC$531)+C62</f>
        <v>0</v>
      </c>
      <c r="D63" s="69">
        <f ca="1">SUMIF(VDR!$HJ$13:$HJ$531,A63,VDR!$HB$13:$HB$531)+D62</f>
        <v>0</v>
      </c>
      <c r="E63" s="45">
        <f ca="1">SUMIF(VDR!$FG$13:$FG$531,A63,VDR!$HE$13:$HE$531)+E62</f>
        <v>0</v>
      </c>
      <c r="F63" s="65">
        <f ca="1">SUMIF(VDR!$FH$13:$FH$531,A63,VDR!$HE$13:$HE$531)+F62</f>
        <v>0</v>
      </c>
      <c r="G63" s="45">
        <f ca="1">SUMIF(VDR!$HJ$13:$HJ$531,A63,VDR!$HD$13:$HD$531)+G62</f>
        <v>0</v>
      </c>
      <c r="H63" s="45">
        <f ca="1">SUMIF(VDR!$FG$13:$FG$531,A63,VDR!$HG$13:$HG$531)+H62</f>
        <v>0</v>
      </c>
      <c r="I63" s="65">
        <f ca="1">SUMIF(VDR!$FH$13:$FH$531,A63,VDR!$HG$13:$HG$531)+I62</f>
        <v>0</v>
      </c>
      <c r="J63" s="45">
        <f ca="1">SUMIF(VDR!$HJ$13:$HJ$531,A63,VDR!$HF$13:$HF$531)+J62</f>
        <v>0</v>
      </c>
    </row>
    <row r="64" spans="1:10">
      <c r="A64" s="40">
        <v>43326</v>
      </c>
      <c r="B64" s="69">
        <f ca="1">SUMIF(VDR!$FG$13:$FG$531,A64,VDR!$HC$13:$HC$531)+B63</f>
        <v>0</v>
      </c>
      <c r="C64" s="69">
        <f ca="1">SUMIF(VDR!$FH$13:$FH$531,A64,VDR!$HC$13:$HC$531)+C63</f>
        <v>0</v>
      </c>
      <c r="D64" s="69">
        <f ca="1">SUMIF(VDR!$HJ$13:$HJ$531,A64,VDR!$HB$13:$HB$531)+D63</f>
        <v>0</v>
      </c>
      <c r="E64" s="45">
        <f ca="1">SUMIF(VDR!$FG$13:$FG$531,A64,VDR!$HE$13:$HE$531)+E63</f>
        <v>0</v>
      </c>
      <c r="F64" s="65">
        <f ca="1">SUMIF(VDR!$FH$13:$FH$531,A64,VDR!$HE$13:$HE$531)+F63</f>
        <v>0</v>
      </c>
      <c r="G64" s="45">
        <f ca="1">SUMIF(VDR!$HJ$13:$HJ$531,A64,VDR!$HD$13:$HD$531)+G63</f>
        <v>0</v>
      </c>
      <c r="H64" s="45">
        <f ca="1">SUMIF(VDR!$FG$13:$FG$531,A64,VDR!$HG$13:$HG$531)+H63</f>
        <v>0</v>
      </c>
      <c r="I64" s="65">
        <f ca="1">SUMIF(VDR!$FH$13:$FH$531,A64,VDR!$HG$13:$HG$531)+I63</f>
        <v>0</v>
      </c>
      <c r="J64" s="45">
        <f ca="1">SUMIF(VDR!$HJ$13:$HJ$531,A64,VDR!$HF$13:$HF$531)+J63</f>
        <v>0</v>
      </c>
    </row>
    <row r="65" spans="1:10">
      <c r="A65" s="40">
        <v>43327</v>
      </c>
      <c r="B65" s="69">
        <f ca="1">SUMIF(VDR!$FG$13:$FG$531,A65,VDR!$HC$13:$HC$531)+B64</f>
        <v>0</v>
      </c>
      <c r="C65" s="69">
        <f ca="1">SUMIF(VDR!$FH$13:$FH$531,A65,VDR!$HC$13:$HC$531)+C64</f>
        <v>0</v>
      </c>
      <c r="D65" s="69">
        <f ca="1">SUMIF(VDR!$HJ$13:$HJ$531,A65,VDR!$HB$13:$HB$531)+D64</f>
        <v>0</v>
      </c>
      <c r="E65" s="45">
        <f ca="1">SUMIF(VDR!$FG$13:$FG$531,A65,VDR!$HE$13:$HE$531)+E64</f>
        <v>0</v>
      </c>
      <c r="F65" s="65">
        <f ca="1">SUMIF(VDR!$FH$13:$FH$531,A65,VDR!$HE$13:$HE$531)+F64</f>
        <v>0</v>
      </c>
      <c r="G65" s="45">
        <f ca="1">SUMIF(VDR!$HJ$13:$HJ$531,A65,VDR!$HD$13:$HD$531)+G64</f>
        <v>0</v>
      </c>
      <c r="H65" s="45">
        <f ca="1">SUMIF(VDR!$FG$13:$FG$531,A65,VDR!$HG$13:$HG$531)+H64</f>
        <v>0</v>
      </c>
      <c r="I65" s="65">
        <f ca="1">SUMIF(VDR!$FH$13:$FH$531,A65,VDR!$HG$13:$HG$531)+I64</f>
        <v>0</v>
      </c>
      <c r="J65" s="45">
        <f ca="1">SUMIF(VDR!$HJ$13:$HJ$531,A65,VDR!$HF$13:$HF$531)+J64</f>
        <v>0</v>
      </c>
    </row>
    <row r="66" spans="1:10">
      <c r="A66" s="40">
        <v>43328</v>
      </c>
      <c r="B66" s="69">
        <f ca="1">SUMIF(VDR!$FG$13:$FG$531,A66,VDR!$HC$13:$HC$531)+B65</f>
        <v>0</v>
      </c>
      <c r="C66" s="69">
        <f ca="1">SUMIF(VDR!$FH$13:$FH$531,A66,VDR!$HC$13:$HC$531)+C65</f>
        <v>0</v>
      </c>
      <c r="D66" s="69">
        <f ca="1">SUMIF(VDR!$HJ$13:$HJ$531,A66,VDR!$HB$13:$HB$531)+D65</f>
        <v>0</v>
      </c>
      <c r="E66" s="45">
        <f ca="1">SUMIF(VDR!$FG$13:$FG$531,A66,VDR!$HE$13:$HE$531)+E65</f>
        <v>0</v>
      </c>
      <c r="F66" s="65">
        <f ca="1">SUMIF(VDR!$FH$13:$FH$531,A66,VDR!$HE$13:$HE$531)+F65</f>
        <v>0</v>
      </c>
      <c r="G66" s="45">
        <f ca="1">SUMIF(VDR!$HJ$13:$HJ$531,A66,VDR!$HD$13:$HD$531)+G65</f>
        <v>0</v>
      </c>
      <c r="H66" s="45">
        <f ca="1">SUMIF(VDR!$FG$13:$FG$531,A66,VDR!$HG$13:$HG$531)+H65</f>
        <v>0</v>
      </c>
      <c r="I66" s="65">
        <f ca="1">SUMIF(VDR!$FH$13:$FH$531,A66,VDR!$HG$13:$HG$531)+I65</f>
        <v>0</v>
      </c>
      <c r="J66" s="45">
        <f ca="1">SUMIF(VDR!$HJ$13:$HJ$531,A66,VDR!$HF$13:$HF$531)+J65</f>
        <v>0</v>
      </c>
    </row>
    <row r="67" spans="1:10">
      <c r="A67" s="40">
        <v>43329</v>
      </c>
      <c r="B67" s="69">
        <f ca="1">SUMIF(VDR!$FG$13:$FG$531,A67,VDR!$HC$13:$HC$531)+B66</f>
        <v>0</v>
      </c>
      <c r="C67" s="69">
        <f ca="1">SUMIF(VDR!$FH$13:$FH$531,A67,VDR!$HC$13:$HC$531)+C66</f>
        <v>0</v>
      </c>
      <c r="D67" s="69">
        <f ca="1">SUMIF(VDR!$HJ$13:$HJ$531,A67,VDR!$HB$13:$HB$531)+D66</f>
        <v>0</v>
      </c>
      <c r="E67" s="45">
        <f ca="1">SUMIF(VDR!$FG$13:$FG$531,A67,VDR!$HE$13:$HE$531)+E66</f>
        <v>0</v>
      </c>
      <c r="F67" s="65">
        <f ca="1">SUMIF(VDR!$FH$13:$FH$531,A67,VDR!$HE$13:$HE$531)+F66</f>
        <v>0</v>
      </c>
      <c r="G67" s="45">
        <f ca="1">SUMIF(VDR!$HJ$13:$HJ$531,A67,VDR!$HD$13:$HD$531)+G66</f>
        <v>0</v>
      </c>
      <c r="H67" s="45">
        <f ca="1">SUMIF(VDR!$FG$13:$FG$531,A67,VDR!$HG$13:$HG$531)+H66</f>
        <v>0</v>
      </c>
      <c r="I67" s="65">
        <f ca="1">SUMIF(VDR!$FH$13:$FH$531,A67,VDR!$HG$13:$HG$531)+I66</f>
        <v>0</v>
      </c>
      <c r="J67" s="45">
        <f ca="1">SUMIF(VDR!$HJ$13:$HJ$531,A67,VDR!$HF$13:$HF$531)+J66</f>
        <v>0</v>
      </c>
    </row>
    <row r="68" spans="1:10">
      <c r="A68" s="40">
        <v>43330</v>
      </c>
      <c r="B68" s="69">
        <f ca="1">SUMIF(VDR!$FG$13:$FG$531,A68,VDR!$HC$13:$HC$531)+B67</f>
        <v>0</v>
      </c>
      <c r="C68" s="69">
        <f ca="1">SUMIF(VDR!$FH$13:$FH$531,A68,VDR!$HC$13:$HC$531)+C67</f>
        <v>0</v>
      </c>
      <c r="D68" s="69">
        <f ca="1">SUMIF(VDR!$HJ$13:$HJ$531,A68,VDR!$HB$13:$HB$531)+D67</f>
        <v>0</v>
      </c>
      <c r="E68" s="45">
        <f ca="1">SUMIF(VDR!$FG$13:$FG$531,A68,VDR!$HE$13:$HE$531)+E67</f>
        <v>0</v>
      </c>
      <c r="F68" s="65">
        <f ca="1">SUMIF(VDR!$FH$13:$FH$531,A68,VDR!$HE$13:$HE$531)+F67</f>
        <v>0</v>
      </c>
      <c r="G68" s="45">
        <f ca="1">SUMIF(VDR!$HJ$13:$HJ$531,A68,VDR!$HD$13:$HD$531)+G67</f>
        <v>0</v>
      </c>
      <c r="H68" s="45">
        <f ca="1">SUMIF(VDR!$FG$13:$FG$531,A68,VDR!$HG$13:$HG$531)+H67</f>
        <v>0</v>
      </c>
      <c r="I68" s="65">
        <f ca="1">SUMIF(VDR!$FH$13:$FH$531,A68,VDR!$HG$13:$HG$531)+I67</f>
        <v>0</v>
      </c>
      <c r="J68" s="45">
        <f ca="1">SUMIF(VDR!$HJ$13:$HJ$531,A68,VDR!$HF$13:$HF$531)+J67</f>
        <v>0</v>
      </c>
    </row>
    <row r="69" spans="1:10">
      <c r="A69" s="40">
        <v>43331</v>
      </c>
      <c r="B69" s="69">
        <f ca="1">SUMIF(VDR!$FG$13:$FG$531,A69,VDR!$HC$13:$HC$531)+B68</f>
        <v>0</v>
      </c>
      <c r="C69" s="69">
        <f ca="1">SUMIF(VDR!$FH$13:$FH$531,A69,VDR!$HC$13:$HC$531)+C68</f>
        <v>0</v>
      </c>
      <c r="D69" s="69">
        <f ca="1">SUMIF(VDR!$HJ$13:$HJ$531,A69,VDR!$HB$13:$HB$531)+D68</f>
        <v>0</v>
      </c>
      <c r="E69" s="45">
        <f ca="1">SUMIF(VDR!$FG$13:$FG$531,A69,VDR!$HE$13:$HE$531)+E68</f>
        <v>0</v>
      </c>
      <c r="F69" s="65">
        <f ca="1">SUMIF(VDR!$FH$13:$FH$531,A69,VDR!$HE$13:$HE$531)+F68</f>
        <v>0</v>
      </c>
      <c r="G69" s="45">
        <f ca="1">SUMIF(VDR!$HJ$13:$HJ$531,A69,VDR!$HD$13:$HD$531)+G68</f>
        <v>0</v>
      </c>
      <c r="H69" s="45">
        <f ca="1">SUMIF(VDR!$FG$13:$FG$531,A69,VDR!$HG$13:$HG$531)+H68</f>
        <v>0</v>
      </c>
      <c r="I69" s="65">
        <f ca="1">SUMIF(VDR!$FH$13:$FH$531,A69,VDR!$HG$13:$HG$531)+I68</f>
        <v>0</v>
      </c>
      <c r="J69" s="45">
        <f ca="1">SUMIF(VDR!$HJ$13:$HJ$531,A69,VDR!$HF$13:$HF$531)+J68</f>
        <v>0</v>
      </c>
    </row>
    <row r="70" spans="1:10">
      <c r="A70" s="40">
        <v>43332</v>
      </c>
      <c r="B70" s="69">
        <f ca="1">SUMIF(VDR!$FG$13:$FG$531,A70,VDR!$HC$13:$HC$531)+B69</f>
        <v>0</v>
      </c>
      <c r="C70" s="69">
        <f ca="1">SUMIF(VDR!$FH$13:$FH$531,A70,VDR!$HC$13:$HC$531)+C69</f>
        <v>0</v>
      </c>
      <c r="D70" s="69">
        <f ca="1">SUMIF(VDR!$HJ$13:$HJ$531,A70,VDR!$HB$13:$HB$531)+D69</f>
        <v>0</v>
      </c>
      <c r="E70" s="45">
        <f ca="1">SUMIF(VDR!$FG$13:$FG$531,A70,VDR!$HE$13:$HE$531)+E69</f>
        <v>0</v>
      </c>
      <c r="F70" s="65">
        <f ca="1">SUMIF(VDR!$FH$13:$FH$531,A70,VDR!$HE$13:$HE$531)+F69</f>
        <v>0</v>
      </c>
      <c r="G70" s="45">
        <f ca="1">SUMIF(VDR!$HJ$13:$HJ$531,A70,VDR!$HD$13:$HD$531)+G69</f>
        <v>0</v>
      </c>
      <c r="H70" s="45">
        <f ca="1">SUMIF(VDR!$FG$13:$FG$531,A70,VDR!$HG$13:$HG$531)+H69</f>
        <v>0</v>
      </c>
      <c r="I70" s="65">
        <f ca="1">SUMIF(VDR!$FH$13:$FH$531,A70,VDR!$HG$13:$HG$531)+I69</f>
        <v>0</v>
      </c>
      <c r="J70" s="45">
        <f ca="1">SUMIF(VDR!$HJ$13:$HJ$531,A70,VDR!$HF$13:$HF$531)+J69</f>
        <v>0</v>
      </c>
    </row>
    <row r="71" spans="1:10">
      <c r="A71" s="40">
        <v>43333</v>
      </c>
      <c r="B71" s="69">
        <f ca="1">SUMIF(VDR!$FG$13:$FG$531,A71,VDR!$HC$13:$HC$531)+B70</f>
        <v>0</v>
      </c>
      <c r="C71" s="69">
        <f ca="1">SUMIF(VDR!$FH$13:$FH$531,A71,VDR!$HC$13:$HC$531)+C70</f>
        <v>0</v>
      </c>
      <c r="D71" s="69">
        <f ca="1">SUMIF(VDR!$HJ$13:$HJ$531,A71,VDR!$HB$13:$HB$531)+D70</f>
        <v>0</v>
      </c>
      <c r="E71" s="45">
        <f ca="1">SUMIF(VDR!$FG$13:$FG$531,A71,VDR!$HE$13:$HE$531)+E70</f>
        <v>0</v>
      </c>
      <c r="F71" s="65">
        <f ca="1">SUMIF(VDR!$FH$13:$FH$531,A71,VDR!$HE$13:$HE$531)+F70</f>
        <v>0</v>
      </c>
      <c r="G71" s="45">
        <f ca="1">SUMIF(VDR!$HJ$13:$HJ$531,A71,VDR!$HD$13:$HD$531)+G70</f>
        <v>0</v>
      </c>
      <c r="H71" s="45">
        <f ca="1">SUMIF(VDR!$FG$13:$FG$531,A71,VDR!$HG$13:$HG$531)+H70</f>
        <v>0</v>
      </c>
      <c r="I71" s="65">
        <f ca="1">SUMIF(VDR!$FH$13:$FH$531,A71,VDR!$HG$13:$HG$531)+I70</f>
        <v>0</v>
      </c>
      <c r="J71" s="45">
        <f ca="1">SUMIF(VDR!$HJ$13:$HJ$531,A71,VDR!$HF$13:$HF$531)+J70</f>
        <v>0</v>
      </c>
    </row>
    <row r="72" spans="1:10">
      <c r="A72" s="40">
        <v>43334</v>
      </c>
      <c r="B72" s="69">
        <f ca="1">SUMIF(VDR!$FG$13:$FG$531,A72,VDR!$HC$13:$HC$531)+B71</f>
        <v>0</v>
      </c>
      <c r="C72" s="69">
        <f ca="1">SUMIF(VDR!$FH$13:$FH$531,A72,VDR!$HC$13:$HC$531)+C71</f>
        <v>0</v>
      </c>
      <c r="D72" s="69">
        <f ca="1">SUMIF(VDR!$HJ$13:$HJ$531,A72,VDR!$HB$13:$HB$531)+D71</f>
        <v>0</v>
      </c>
      <c r="E72" s="45">
        <f ca="1">SUMIF(VDR!$FG$13:$FG$531,A72,VDR!$HE$13:$HE$531)+E71</f>
        <v>0</v>
      </c>
      <c r="F72" s="65">
        <f ca="1">SUMIF(VDR!$FH$13:$FH$531,A72,VDR!$HE$13:$HE$531)+F71</f>
        <v>0</v>
      </c>
      <c r="G72" s="45">
        <f ca="1">SUMIF(VDR!$HJ$13:$HJ$531,A72,VDR!$HD$13:$HD$531)+G71</f>
        <v>0</v>
      </c>
      <c r="H72" s="45">
        <f ca="1">SUMIF(VDR!$FG$13:$FG$531,A72,VDR!$HG$13:$HG$531)+H71</f>
        <v>0</v>
      </c>
      <c r="I72" s="65">
        <f ca="1">SUMIF(VDR!$FH$13:$FH$531,A72,VDR!$HG$13:$HG$531)+I71</f>
        <v>0</v>
      </c>
      <c r="J72" s="45">
        <f ca="1">SUMIF(VDR!$HJ$13:$HJ$531,A72,VDR!$HF$13:$HF$531)+J71</f>
        <v>0</v>
      </c>
    </row>
    <row r="73" spans="1:10">
      <c r="A73" s="40">
        <v>43335</v>
      </c>
      <c r="B73" s="69">
        <f ca="1">SUMIF(VDR!$FG$13:$FG$531,A73,VDR!$HC$13:$HC$531)+B72</f>
        <v>0</v>
      </c>
      <c r="C73" s="69">
        <f ca="1">SUMIF(VDR!$FH$13:$FH$531,A73,VDR!$HC$13:$HC$531)+C72</f>
        <v>0</v>
      </c>
      <c r="D73" s="69">
        <f ca="1">SUMIF(VDR!$HJ$13:$HJ$531,A73,VDR!$HB$13:$HB$531)+D72</f>
        <v>0</v>
      </c>
      <c r="E73" s="45">
        <f ca="1">SUMIF(VDR!$FG$13:$FG$531,A73,VDR!$HE$13:$HE$531)+E72</f>
        <v>0</v>
      </c>
      <c r="F73" s="65">
        <f ca="1">SUMIF(VDR!$FH$13:$FH$531,A73,VDR!$HE$13:$HE$531)+F72</f>
        <v>0</v>
      </c>
      <c r="G73" s="45">
        <f ca="1">SUMIF(VDR!$HJ$13:$HJ$531,A73,VDR!$HD$13:$HD$531)+G72</f>
        <v>0</v>
      </c>
      <c r="H73" s="45">
        <f ca="1">SUMIF(VDR!$FG$13:$FG$531,A73,VDR!$HG$13:$HG$531)+H72</f>
        <v>0</v>
      </c>
      <c r="I73" s="65">
        <f ca="1">SUMIF(VDR!$FH$13:$FH$531,A73,VDR!$HG$13:$HG$531)+I72</f>
        <v>0</v>
      </c>
      <c r="J73" s="45">
        <f ca="1">SUMIF(VDR!$HJ$13:$HJ$531,A73,VDR!$HF$13:$HF$531)+J72</f>
        <v>0</v>
      </c>
    </row>
    <row r="74" spans="1:10">
      <c r="A74" s="40">
        <v>43336</v>
      </c>
      <c r="B74" s="69">
        <f ca="1">SUMIF(VDR!$FG$13:$FG$531,A74,VDR!$HC$13:$HC$531)+B73</f>
        <v>0</v>
      </c>
      <c r="C74" s="69">
        <f ca="1">SUMIF(VDR!$FH$13:$FH$531,A74,VDR!$HC$13:$HC$531)+C73</f>
        <v>0</v>
      </c>
      <c r="D74" s="69">
        <f ca="1">SUMIF(VDR!$HJ$13:$HJ$531,A74,VDR!$HB$13:$HB$531)+D73</f>
        <v>0</v>
      </c>
      <c r="E74" s="45">
        <f ca="1">SUMIF(VDR!$FG$13:$FG$531,A74,VDR!$HE$13:$HE$531)+E73</f>
        <v>0</v>
      </c>
      <c r="F74" s="65">
        <f ca="1">SUMIF(VDR!$FH$13:$FH$531,A74,VDR!$HE$13:$HE$531)+F73</f>
        <v>0</v>
      </c>
      <c r="G74" s="45">
        <f ca="1">SUMIF(VDR!$HJ$13:$HJ$531,A74,VDR!$HD$13:$HD$531)+G73</f>
        <v>0</v>
      </c>
      <c r="H74" s="45">
        <f ca="1">SUMIF(VDR!$FG$13:$FG$531,A74,VDR!$HG$13:$HG$531)+H73</f>
        <v>0</v>
      </c>
      <c r="I74" s="65">
        <f ca="1">SUMIF(VDR!$FH$13:$FH$531,A74,VDR!$HG$13:$HG$531)+I73</f>
        <v>0</v>
      </c>
      <c r="J74" s="45">
        <f ca="1">SUMIF(VDR!$HJ$13:$HJ$531,A74,VDR!$HF$13:$HF$531)+J73</f>
        <v>0</v>
      </c>
    </row>
    <row r="75" spans="1:10">
      <c r="A75" s="40">
        <v>43337</v>
      </c>
      <c r="B75" s="69">
        <f ca="1">SUMIF(VDR!$FG$13:$FG$531,A75,VDR!$HC$13:$HC$531)+B74</f>
        <v>0</v>
      </c>
      <c r="C75" s="69">
        <f ca="1">SUMIF(VDR!$FH$13:$FH$531,A75,VDR!$HC$13:$HC$531)+C74</f>
        <v>0</v>
      </c>
      <c r="D75" s="69">
        <f ca="1">SUMIF(VDR!$HJ$13:$HJ$531,A75,VDR!$HB$13:$HB$531)+D74</f>
        <v>0</v>
      </c>
      <c r="E75" s="45">
        <f ca="1">SUMIF(VDR!$FG$13:$FG$531,A75,VDR!$HE$13:$HE$531)+E74</f>
        <v>0</v>
      </c>
      <c r="F75" s="65">
        <f ca="1">SUMIF(VDR!$FH$13:$FH$531,A75,VDR!$HE$13:$HE$531)+F74</f>
        <v>0</v>
      </c>
      <c r="G75" s="45">
        <f ca="1">SUMIF(VDR!$HJ$13:$HJ$531,A75,VDR!$HD$13:$HD$531)+G74</f>
        <v>0</v>
      </c>
      <c r="H75" s="45">
        <f ca="1">SUMIF(VDR!$FG$13:$FG$531,A75,VDR!$HG$13:$HG$531)+H74</f>
        <v>0</v>
      </c>
      <c r="I75" s="65">
        <f ca="1">SUMIF(VDR!$FH$13:$FH$531,A75,VDR!$HG$13:$HG$531)+I74</f>
        <v>0</v>
      </c>
      <c r="J75" s="45">
        <f ca="1">SUMIF(VDR!$HJ$13:$HJ$531,A75,VDR!$HF$13:$HF$531)+J74</f>
        <v>0</v>
      </c>
    </row>
    <row r="76" spans="1:10">
      <c r="A76" s="40">
        <v>43338</v>
      </c>
      <c r="B76" s="69">
        <f ca="1">SUMIF(VDR!$FG$13:$FG$531,A76,VDR!$HC$13:$HC$531)+B75</f>
        <v>0</v>
      </c>
      <c r="C76" s="69">
        <f ca="1">SUMIF(VDR!$FH$13:$FH$531,A76,VDR!$HC$13:$HC$531)+C75</f>
        <v>0</v>
      </c>
      <c r="D76" s="69">
        <f ca="1">SUMIF(VDR!$HJ$13:$HJ$531,A76,VDR!$HB$13:$HB$531)+D75</f>
        <v>0</v>
      </c>
      <c r="E76" s="45">
        <f ca="1">SUMIF(VDR!$FG$13:$FG$531,A76,VDR!$HE$13:$HE$531)+E75</f>
        <v>0</v>
      </c>
      <c r="F76" s="65">
        <f ca="1">SUMIF(VDR!$FH$13:$FH$531,A76,VDR!$HE$13:$HE$531)+F75</f>
        <v>0</v>
      </c>
      <c r="G76" s="45">
        <f ca="1">SUMIF(VDR!$HJ$13:$HJ$531,A76,VDR!$HD$13:$HD$531)+G75</f>
        <v>0</v>
      </c>
      <c r="H76" s="45">
        <f ca="1">SUMIF(VDR!$FG$13:$FG$531,A76,VDR!$HG$13:$HG$531)+H75</f>
        <v>0</v>
      </c>
      <c r="I76" s="65">
        <f ca="1">SUMIF(VDR!$FH$13:$FH$531,A76,VDR!$HG$13:$HG$531)+I75</f>
        <v>0</v>
      </c>
      <c r="J76" s="45">
        <f ca="1">SUMIF(VDR!$HJ$13:$HJ$531,A76,VDR!$HF$13:$HF$531)+J75</f>
        <v>0</v>
      </c>
    </row>
    <row r="77" spans="1:10">
      <c r="A77" s="40">
        <v>43339</v>
      </c>
      <c r="B77" s="69">
        <f ca="1">SUMIF(VDR!$FG$13:$FG$531,A77,VDR!$HC$13:$HC$531)+B76</f>
        <v>0</v>
      </c>
      <c r="C77" s="69">
        <f ca="1">SUMIF(VDR!$FH$13:$FH$531,A77,VDR!$HC$13:$HC$531)+C76</f>
        <v>0</v>
      </c>
      <c r="D77" s="69">
        <f ca="1">SUMIF(VDR!$HJ$13:$HJ$531,A77,VDR!$HB$13:$HB$531)+D76</f>
        <v>0</v>
      </c>
      <c r="E77" s="45">
        <f ca="1">SUMIF(VDR!$FG$13:$FG$531,A77,VDR!$HE$13:$HE$531)+E76</f>
        <v>0</v>
      </c>
      <c r="F77" s="65">
        <f ca="1">SUMIF(VDR!$FH$13:$FH$531,A77,VDR!$HE$13:$HE$531)+F76</f>
        <v>0</v>
      </c>
      <c r="G77" s="45">
        <f ca="1">SUMIF(VDR!$HJ$13:$HJ$531,A77,VDR!$HD$13:$HD$531)+G76</f>
        <v>0</v>
      </c>
      <c r="H77" s="45">
        <f ca="1">SUMIF(VDR!$FG$13:$FG$531,A77,VDR!$HG$13:$HG$531)+H76</f>
        <v>0</v>
      </c>
      <c r="I77" s="65">
        <f ca="1">SUMIF(VDR!$FH$13:$FH$531,A77,VDR!$HG$13:$HG$531)+I76</f>
        <v>0</v>
      </c>
      <c r="J77" s="45">
        <f ca="1">SUMIF(VDR!$HJ$13:$HJ$531,A77,VDR!$HF$13:$HF$531)+J76</f>
        <v>0</v>
      </c>
    </row>
    <row r="78" spans="1:10">
      <c r="A78" s="40">
        <v>43340</v>
      </c>
      <c r="B78" s="69">
        <f ca="1">SUMIF(VDR!$FG$13:$FG$531,A78,VDR!$HC$13:$HC$531)+B77</f>
        <v>0</v>
      </c>
      <c r="C78" s="69">
        <f ca="1">SUMIF(VDR!$FH$13:$FH$531,A78,VDR!$HC$13:$HC$531)+C77</f>
        <v>0</v>
      </c>
      <c r="D78" s="69">
        <f ca="1">SUMIF(VDR!$HJ$13:$HJ$531,A78,VDR!$HB$13:$HB$531)+D77</f>
        <v>0</v>
      </c>
      <c r="E78" s="45">
        <f ca="1">SUMIF(VDR!$FG$13:$FG$531,A78,VDR!$HE$13:$HE$531)+E77</f>
        <v>0</v>
      </c>
      <c r="F78" s="65">
        <f ca="1">SUMIF(VDR!$FH$13:$FH$531,A78,VDR!$HE$13:$HE$531)+F77</f>
        <v>0</v>
      </c>
      <c r="G78" s="45">
        <f ca="1">SUMIF(VDR!$HJ$13:$HJ$531,A78,VDR!$HD$13:$HD$531)+G77</f>
        <v>0</v>
      </c>
      <c r="H78" s="45">
        <f ca="1">SUMIF(VDR!$FG$13:$FG$531,A78,VDR!$HG$13:$HG$531)+H77</f>
        <v>0</v>
      </c>
      <c r="I78" s="65">
        <f ca="1">SUMIF(VDR!$FH$13:$FH$531,A78,VDR!$HG$13:$HG$531)+I77</f>
        <v>0</v>
      </c>
      <c r="J78" s="45">
        <f ca="1">SUMIF(VDR!$HJ$13:$HJ$531,A78,VDR!$HF$13:$HF$531)+J77</f>
        <v>0</v>
      </c>
    </row>
    <row r="79" spans="1:10">
      <c r="A79" s="40">
        <v>43341</v>
      </c>
      <c r="B79" s="69">
        <f ca="1">SUMIF(VDR!$FG$13:$FG$531,A79,VDR!$HC$13:$HC$531)+B78</f>
        <v>0</v>
      </c>
      <c r="C79" s="69">
        <f ca="1">SUMIF(VDR!$FH$13:$FH$531,A79,VDR!$HC$13:$HC$531)+C78</f>
        <v>0</v>
      </c>
      <c r="D79" s="69">
        <f ca="1">SUMIF(VDR!$HJ$13:$HJ$531,A79,VDR!$HB$13:$HB$531)+D78</f>
        <v>0</v>
      </c>
      <c r="E79" s="45">
        <f ca="1">SUMIF(VDR!$FG$13:$FG$531,A79,VDR!$HE$13:$HE$531)+E78</f>
        <v>0</v>
      </c>
      <c r="F79" s="65">
        <f ca="1">SUMIF(VDR!$FH$13:$FH$531,A79,VDR!$HE$13:$HE$531)+F78</f>
        <v>0</v>
      </c>
      <c r="G79" s="45">
        <f ca="1">SUMIF(VDR!$HJ$13:$HJ$531,A79,VDR!$HD$13:$HD$531)+G78</f>
        <v>0</v>
      </c>
      <c r="H79" s="45">
        <f ca="1">SUMIF(VDR!$FG$13:$FG$531,A79,VDR!$HG$13:$HG$531)+H78</f>
        <v>0</v>
      </c>
      <c r="I79" s="65">
        <f ca="1">SUMIF(VDR!$FH$13:$FH$531,A79,VDR!$HG$13:$HG$531)+I78</f>
        <v>0</v>
      </c>
      <c r="J79" s="45">
        <f ca="1">SUMIF(VDR!$HJ$13:$HJ$531,A79,VDR!$HF$13:$HF$531)+J78</f>
        <v>0</v>
      </c>
    </row>
    <row r="80" spans="1:10">
      <c r="A80" s="40">
        <v>43342</v>
      </c>
      <c r="B80" s="69">
        <f ca="1">SUMIF(VDR!$FG$13:$FG$531,A80,VDR!$HC$13:$HC$531)+B79</f>
        <v>0</v>
      </c>
      <c r="C80" s="69">
        <f ca="1">SUMIF(VDR!$FH$13:$FH$531,A80,VDR!$HC$13:$HC$531)+C79</f>
        <v>0</v>
      </c>
      <c r="D80" s="69">
        <f ca="1">SUMIF(VDR!$HJ$13:$HJ$531,A80,VDR!$HB$13:$HB$531)+D79</f>
        <v>0</v>
      </c>
      <c r="E80" s="45">
        <f ca="1">SUMIF(VDR!$FG$13:$FG$531,A80,VDR!$HE$13:$HE$531)+E79</f>
        <v>0</v>
      </c>
      <c r="F80" s="65">
        <f ca="1">SUMIF(VDR!$FH$13:$FH$531,A80,VDR!$HE$13:$HE$531)+F79</f>
        <v>0</v>
      </c>
      <c r="G80" s="45">
        <f ca="1">SUMIF(VDR!$HJ$13:$HJ$531,A80,VDR!$HD$13:$HD$531)+G79</f>
        <v>0</v>
      </c>
      <c r="H80" s="45">
        <f ca="1">SUMIF(VDR!$FG$13:$FG$531,A80,VDR!$HG$13:$HG$531)+H79</f>
        <v>0</v>
      </c>
      <c r="I80" s="65">
        <f ca="1">SUMIF(VDR!$FH$13:$FH$531,A80,VDR!$HG$13:$HG$531)+I79</f>
        <v>0</v>
      </c>
      <c r="J80" s="45">
        <f ca="1">SUMIF(VDR!$HJ$13:$HJ$531,A80,VDR!$HF$13:$HF$531)+J79</f>
        <v>0</v>
      </c>
    </row>
    <row r="81" spans="1:10">
      <c r="A81" s="40">
        <v>43343</v>
      </c>
      <c r="B81" s="69">
        <f ca="1">SUMIF(VDR!$FG$13:$FG$531,A81,VDR!$HC$13:$HC$531)+B80</f>
        <v>0</v>
      </c>
      <c r="C81" s="69">
        <f ca="1">SUMIF(VDR!$FH$13:$FH$531,A81,VDR!$HC$13:$HC$531)+C80</f>
        <v>0</v>
      </c>
      <c r="D81" s="69">
        <f ca="1">SUMIF(VDR!$HJ$13:$HJ$531,A81,VDR!$HB$13:$HB$531)+D80</f>
        <v>0</v>
      </c>
      <c r="E81" s="45">
        <f ca="1">SUMIF(VDR!$FG$13:$FG$531,A81,VDR!$HE$13:$HE$531)+E80</f>
        <v>0</v>
      </c>
      <c r="F81" s="65">
        <f ca="1">SUMIF(VDR!$FH$13:$FH$531,A81,VDR!$HE$13:$HE$531)+F80</f>
        <v>0</v>
      </c>
      <c r="G81" s="45">
        <f ca="1">SUMIF(VDR!$HJ$13:$HJ$531,A81,VDR!$HD$13:$HD$531)+G80</f>
        <v>0</v>
      </c>
      <c r="H81" s="45">
        <f ca="1">SUMIF(VDR!$FG$13:$FG$531,A81,VDR!$HG$13:$HG$531)+H80</f>
        <v>0</v>
      </c>
      <c r="I81" s="65">
        <f ca="1">SUMIF(VDR!$FH$13:$FH$531,A81,VDR!$HG$13:$HG$531)+I80</f>
        <v>0</v>
      </c>
      <c r="J81" s="45">
        <f ca="1">SUMIF(VDR!$HJ$13:$HJ$531,A81,VDR!$HF$13:$HF$531)+J80</f>
        <v>0</v>
      </c>
    </row>
    <row r="82" spans="1:10">
      <c r="A82" s="40">
        <v>43344</v>
      </c>
      <c r="B82" s="69">
        <f ca="1">SUMIF(VDR!$FG$13:$FG$531,A82,VDR!$HC$13:$HC$531)+B81</f>
        <v>0</v>
      </c>
      <c r="C82" s="69">
        <f ca="1">SUMIF(VDR!$FH$13:$FH$531,A82,VDR!$HC$13:$HC$531)+C81</f>
        <v>0</v>
      </c>
      <c r="D82" s="69">
        <f ca="1">SUMIF(VDR!$HJ$13:$HJ$531,A82,VDR!$HB$13:$HB$531)+D81</f>
        <v>0</v>
      </c>
      <c r="E82" s="45">
        <f ca="1">SUMIF(VDR!$FG$13:$FG$531,A82,VDR!$HE$13:$HE$531)+E81</f>
        <v>0</v>
      </c>
      <c r="F82" s="65">
        <f ca="1">SUMIF(VDR!$FH$13:$FH$531,A82,VDR!$HE$13:$HE$531)+F81</f>
        <v>0</v>
      </c>
      <c r="G82" s="45">
        <f ca="1">SUMIF(VDR!$HJ$13:$HJ$531,A82,VDR!$HD$13:$HD$531)+G81</f>
        <v>0</v>
      </c>
      <c r="H82" s="45">
        <f ca="1">SUMIF(VDR!$FG$13:$FG$531,A82,VDR!$HG$13:$HG$531)+H81</f>
        <v>0</v>
      </c>
      <c r="I82" s="65">
        <f ca="1">SUMIF(VDR!$FH$13:$FH$531,A82,VDR!$HG$13:$HG$531)+I81</f>
        <v>0</v>
      </c>
      <c r="J82" s="45">
        <f ca="1">SUMIF(VDR!$HJ$13:$HJ$531,A82,VDR!$HF$13:$HF$531)+J81</f>
        <v>0</v>
      </c>
    </row>
    <row r="83" spans="1:10">
      <c r="A83" s="40">
        <v>43345</v>
      </c>
      <c r="B83" s="69">
        <f ca="1">SUMIF(VDR!$FG$13:$FG$531,A83,VDR!$HC$13:$HC$531)+B82</f>
        <v>0</v>
      </c>
      <c r="C83" s="69">
        <f ca="1">SUMIF(VDR!$FH$13:$FH$531,A83,VDR!$HC$13:$HC$531)+C82</f>
        <v>0</v>
      </c>
      <c r="D83" s="69">
        <f ca="1">SUMIF(VDR!$HJ$13:$HJ$531,A83,VDR!$HB$13:$HB$531)+D82</f>
        <v>0</v>
      </c>
      <c r="E83" s="45">
        <f ca="1">SUMIF(VDR!$FG$13:$FG$531,A83,VDR!$HE$13:$HE$531)+E82</f>
        <v>0</v>
      </c>
      <c r="F83" s="65">
        <f ca="1">SUMIF(VDR!$FH$13:$FH$531,A83,VDR!$HE$13:$HE$531)+F82</f>
        <v>0</v>
      </c>
      <c r="G83" s="45">
        <f ca="1">SUMIF(VDR!$HJ$13:$HJ$531,A83,VDR!$HD$13:$HD$531)+G82</f>
        <v>0</v>
      </c>
      <c r="H83" s="45">
        <f ca="1">SUMIF(VDR!$FG$13:$FG$531,A83,VDR!$HG$13:$HG$531)+H82</f>
        <v>0</v>
      </c>
      <c r="I83" s="65">
        <f ca="1">SUMIF(VDR!$FH$13:$FH$531,A83,VDR!$HG$13:$HG$531)+I82</f>
        <v>0</v>
      </c>
      <c r="J83" s="45">
        <f ca="1">SUMIF(VDR!$HJ$13:$HJ$531,A83,VDR!$HF$13:$HF$531)+J82</f>
        <v>0</v>
      </c>
    </row>
    <row r="84" spans="1:10">
      <c r="A84" s="40">
        <v>43346</v>
      </c>
      <c r="B84" s="69">
        <f ca="1">SUMIF(VDR!$FG$13:$FG$531,A84,VDR!$HC$13:$HC$531)+B83</f>
        <v>0</v>
      </c>
      <c r="C84" s="69">
        <f ca="1">SUMIF(VDR!$FH$13:$FH$531,A84,VDR!$HC$13:$HC$531)+C83</f>
        <v>0</v>
      </c>
      <c r="D84" s="69">
        <f ca="1">SUMIF(VDR!$HJ$13:$HJ$531,A84,VDR!$HB$13:$HB$531)+D83</f>
        <v>0</v>
      </c>
      <c r="E84" s="45">
        <f ca="1">SUMIF(VDR!$FG$13:$FG$531,A84,VDR!$HE$13:$HE$531)+E83</f>
        <v>0</v>
      </c>
      <c r="F84" s="65">
        <f ca="1">SUMIF(VDR!$FH$13:$FH$531,A84,VDR!$HE$13:$HE$531)+F83</f>
        <v>0</v>
      </c>
      <c r="G84" s="45">
        <f ca="1">SUMIF(VDR!$HJ$13:$HJ$531,A84,VDR!$HD$13:$HD$531)+G83</f>
        <v>0</v>
      </c>
      <c r="H84" s="45">
        <f ca="1">SUMIF(VDR!$FG$13:$FG$531,A84,VDR!$HG$13:$HG$531)+H83</f>
        <v>0</v>
      </c>
      <c r="I84" s="65">
        <f ca="1">SUMIF(VDR!$FH$13:$FH$531,A84,VDR!$HG$13:$HG$531)+I83</f>
        <v>0</v>
      </c>
      <c r="J84" s="45">
        <f ca="1">SUMIF(VDR!$HJ$13:$HJ$531,A84,VDR!$HF$13:$HF$531)+J83</f>
        <v>0</v>
      </c>
    </row>
    <row r="85" spans="1:10">
      <c r="A85" s="40">
        <v>43347</v>
      </c>
      <c r="B85" s="69">
        <f ca="1">SUMIF(VDR!$FG$13:$FG$531,A85,VDR!$HC$13:$HC$531)+B84</f>
        <v>0</v>
      </c>
      <c r="C85" s="69">
        <f ca="1">SUMIF(VDR!$FH$13:$FH$531,A85,VDR!$HC$13:$HC$531)+C84</f>
        <v>0</v>
      </c>
      <c r="D85" s="69">
        <f ca="1">SUMIF(VDR!$HJ$13:$HJ$531,A85,VDR!$HB$13:$HB$531)+D84</f>
        <v>0</v>
      </c>
      <c r="E85" s="45">
        <f ca="1">SUMIF(VDR!$FG$13:$FG$531,A85,VDR!$HE$13:$HE$531)+E84</f>
        <v>0</v>
      </c>
      <c r="F85" s="65">
        <f ca="1">SUMIF(VDR!$FH$13:$FH$531,A85,VDR!$HE$13:$HE$531)+F84</f>
        <v>0</v>
      </c>
      <c r="G85" s="45">
        <f ca="1">SUMIF(VDR!$HJ$13:$HJ$531,A85,VDR!$HD$13:$HD$531)+G84</f>
        <v>0</v>
      </c>
      <c r="H85" s="45">
        <f ca="1">SUMIF(VDR!$FG$13:$FG$531,A85,VDR!$HG$13:$HG$531)+H84</f>
        <v>0</v>
      </c>
      <c r="I85" s="65">
        <f ca="1">SUMIF(VDR!$FH$13:$FH$531,A85,VDR!$HG$13:$HG$531)+I84</f>
        <v>0</v>
      </c>
      <c r="J85" s="45">
        <f ca="1">SUMIF(VDR!$HJ$13:$HJ$531,A85,VDR!$HF$13:$HF$531)+J84</f>
        <v>0</v>
      </c>
    </row>
    <row r="86" spans="1:10">
      <c r="A86" s="40">
        <v>43348</v>
      </c>
      <c r="B86" s="69">
        <f ca="1">SUMIF(VDR!$FG$13:$FG$531,A86,VDR!$HC$13:$HC$531)+B85</f>
        <v>0</v>
      </c>
      <c r="C86" s="69">
        <f ca="1">SUMIF(VDR!$FH$13:$FH$531,A86,VDR!$HC$13:$HC$531)+C85</f>
        <v>0</v>
      </c>
      <c r="D86" s="69">
        <f ca="1">SUMIF(VDR!$HJ$13:$HJ$531,A86,VDR!$HB$13:$HB$531)+D85</f>
        <v>0</v>
      </c>
      <c r="E86" s="45">
        <f ca="1">SUMIF(VDR!$FG$13:$FG$531,A86,VDR!$HE$13:$HE$531)+E85</f>
        <v>0</v>
      </c>
      <c r="F86" s="65">
        <f ca="1">SUMIF(VDR!$FH$13:$FH$531,A86,VDR!$HE$13:$HE$531)+F85</f>
        <v>0</v>
      </c>
      <c r="G86" s="45">
        <f ca="1">SUMIF(VDR!$HJ$13:$HJ$531,A86,VDR!$HD$13:$HD$531)+G85</f>
        <v>0</v>
      </c>
      <c r="H86" s="45">
        <f ca="1">SUMIF(VDR!$FG$13:$FG$531,A86,VDR!$HG$13:$HG$531)+H85</f>
        <v>0</v>
      </c>
      <c r="I86" s="65">
        <f ca="1">SUMIF(VDR!$FH$13:$FH$531,A86,VDR!$HG$13:$HG$531)+I85</f>
        <v>0</v>
      </c>
      <c r="J86" s="45">
        <f ca="1">SUMIF(VDR!$HJ$13:$HJ$531,A86,VDR!$HF$13:$HF$531)+J85</f>
        <v>0</v>
      </c>
    </row>
    <row r="87" spans="1:10">
      <c r="A87" s="40">
        <v>43349</v>
      </c>
      <c r="B87" s="69">
        <f ca="1">SUMIF(VDR!$FG$13:$FG$531,A87,VDR!$HC$13:$HC$531)+B86</f>
        <v>0</v>
      </c>
      <c r="C87" s="69">
        <f ca="1">SUMIF(VDR!$FH$13:$FH$531,A87,VDR!$HC$13:$HC$531)+C86</f>
        <v>0</v>
      </c>
      <c r="D87" s="69">
        <f ca="1">SUMIF(VDR!$HJ$13:$HJ$531,A87,VDR!$HB$13:$HB$531)+D86</f>
        <v>0</v>
      </c>
      <c r="E87" s="45">
        <f ca="1">SUMIF(VDR!$FG$13:$FG$531,A87,VDR!$HE$13:$HE$531)+E86</f>
        <v>0</v>
      </c>
      <c r="F87" s="65">
        <f ca="1">SUMIF(VDR!$FH$13:$FH$531,A87,VDR!$HE$13:$HE$531)+F86</f>
        <v>0</v>
      </c>
      <c r="G87" s="45">
        <f ca="1">SUMIF(VDR!$HJ$13:$HJ$531,A87,VDR!$HD$13:$HD$531)+G86</f>
        <v>0</v>
      </c>
      <c r="H87" s="45">
        <f ca="1">SUMIF(VDR!$FG$13:$FG$531,A87,VDR!$HG$13:$HG$531)+H86</f>
        <v>0</v>
      </c>
      <c r="I87" s="65">
        <f ca="1">SUMIF(VDR!$FH$13:$FH$531,A87,VDR!$HG$13:$HG$531)+I86</f>
        <v>0</v>
      </c>
      <c r="J87" s="45">
        <f ca="1">SUMIF(VDR!$HJ$13:$HJ$531,A87,VDR!$HF$13:$HF$531)+J86</f>
        <v>0</v>
      </c>
    </row>
    <row r="88" spans="1:10">
      <c r="A88" s="40">
        <v>43350</v>
      </c>
      <c r="B88" s="69">
        <f ca="1">SUMIF(VDR!$FG$13:$FG$531,A88,VDR!$HC$13:$HC$531)+B87</f>
        <v>0</v>
      </c>
      <c r="C88" s="69">
        <f ca="1">SUMIF(VDR!$FH$13:$FH$531,A88,VDR!$HC$13:$HC$531)+C87</f>
        <v>0</v>
      </c>
      <c r="D88" s="69">
        <f ca="1">SUMIF(VDR!$HJ$13:$HJ$531,A88,VDR!$HB$13:$HB$531)+D87</f>
        <v>0</v>
      </c>
      <c r="E88" s="45">
        <f ca="1">SUMIF(VDR!$FG$13:$FG$531,A88,VDR!$HE$13:$HE$531)+E87</f>
        <v>0</v>
      </c>
      <c r="F88" s="65">
        <f ca="1">SUMIF(VDR!$FH$13:$FH$531,A88,VDR!$HE$13:$HE$531)+F87</f>
        <v>0</v>
      </c>
      <c r="G88" s="45">
        <f ca="1">SUMIF(VDR!$HJ$13:$HJ$531,A88,VDR!$HD$13:$HD$531)+G87</f>
        <v>0</v>
      </c>
      <c r="H88" s="45">
        <f ca="1">SUMIF(VDR!$FG$13:$FG$531,A88,VDR!$HG$13:$HG$531)+H87</f>
        <v>0</v>
      </c>
      <c r="I88" s="65">
        <f ca="1">SUMIF(VDR!$FH$13:$FH$531,A88,VDR!$HG$13:$HG$531)+I87</f>
        <v>0</v>
      </c>
      <c r="J88" s="45">
        <f ca="1">SUMIF(VDR!$HJ$13:$HJ$531,A88,VDR!$HF$13:$HF$531)+J87</f>
        <v>0</v>
      </c>
    </row>
    <row r="89" spans="1:10">
      <c r="A89" s="40">
        <v>43351</v>
      </c>
      <c r="B89" s="69">
        <f ca="1">SUMIF(VDR!$FG$13:$FG$531,A89,VDR!$HC$13:$HC$531)+B88</f>
        <v>0</v>
      </c>
      <c r="C89" s="69">
        <f ca="1">SUMIF(VDR!$FH$13:$FH$531,A89,VDR!$HC$13:$HC$531)+C88</f>
        <v>0</v>
      </c>
      <c r="D89" s="69">
        <f ca="1">SUMIF(VDR!$HJ$13:$HJ$531,A89,VDR!$HB$13:$HB$531)+D88</f>
        <v>0</v>
      </c>
      <c r="E89" s="45">
        <f ca="1">SUMIF(VDR!$FG$13:$FG$531,A89,VDR!$HE$13:$HE$531)+E88</f>
        <v>0</v>
      </c>
      <c r="F89" s="65">
        <f ca="1">SUMIF(VDR!$FH$13:$FH$531,A89,VDR!$HE$13:$HE$531)+F88</f>
        <v>0</v>
      </c>
      <c r="G89" s="45">
        <f ca="1">SUMIF(VDR!$HJ$13:$HJ$531,A89,VDR!$HD$13:$HD$531)+G88</f>
        <v>0</v>
      </c>
      <c r="H89" s="45">
        <f ca="1">SUMIF(VDR!$FG$13:$FG$531,A89,VDR!$HG$13:$HG$531)+H88</f>
        <v>0</v>
      </c>
      <c r="I89" s="65">
        <f ca="1">SUMIF(VDR!$FH$13:$FH$531,A89,VDR!$HG$13:$HG$531)+I88</f>
        <v>0</v>
      </c>
      <c r="J89" s="45">
        <f ca="1">SUMIF(VDR!$HJ$13:$HJ$531,A89,VDR!$HF$13:$HF$531)+J88</f>
        <v>0</v>
      </c>
    </row>
    <row r="90" spans="1:10">
      <c r="A90" s="40">
        <v>43352</v>
      </c>
      <c r="B90" s="69">
        <f ca="1">SUMIF(VDR!$FG$13:$FG$531,A90,VDR!$HC$13:$HC$531)+B89</f>
        <v>0</v>
      </c>
      <c r="C90" s="69">
        <f ca="1">SUMIF(VDR!$FH$13:$FH$531,A90,VDR!$HC$13:$HC$531)+C89</f>
        <v>0</v>
      </c>
      <c r="D90" s="69">
        <f ca="1">SUMIF(VDR!$HJ$13:$HJ$531,A90,VDR!$HB$13:$HB$531)+D89</f>
        <v>0</v>
      </c>
      <c r="E90" s="45">
        <f ca="1">SUMIF(VDR!$FG$13:$FG$531,A90,VDR!$HE$13:$HE$531)+E89</f>
        <v>0</v>
      </c>
      <c r="F90" s="65">
        <f ca="1">SUMIF(VDR!$FH$13:$FH$531,A90,VDR!$HE$13:$HE$531)+F89</f>
        <v>0</v>
      </c>
      <c r="G90" s="45">
        <f ca="1">SUMIF(VDR!$HJ$13:$HJ$531,A90,VDR!$HD$13:$HD$531)+G89</f>
        <v>0</v>
      </c>
      <c r="H90" s="45">
        <f ca="1">SUMIF(VDR!$FG$13:$FG$531,A90,VDR!$HG$13:$HG$531)+H89</f>
        <v>0</v>
      </c>
      <c r="I90" s="65">
        <f ca="1">SUMIF(VDR!$FH$13:$FH$531,A90,VDR!$HG$13:$HG$531)+I89</f>
        <v>0</v>
      </c>
      <c r="J90" s="45">
        <f ca="1">SUMIF(VDR!$HJ$13:$HJ$531,A90,VDR!$HF$13:$HF$531)+J89</f>
        <v>0</v>
      </c>
    </row>
    <row r="91" spans="1:10">
      <c r="A91" s="40">
        <v>43353</v>
      </c>
      <c r="B91" s="69">
        <f ca="1">SUMIF(VDR!$FG$13:$FG$531,A91,VDR!$HC$13:$HC$531)+B90</f>
        <v>0</v>
      </c>
      <c r="C91" s="69">
        <f ca="1">SUMIF(VDR!$FH$13:$FH$531,A91,VDR!$HC$13:$HC$531)+C90</f>
        <v>0</v>
      </c>
      <c r="D91" s="69">
        <f ca="1">SUMIF(VDR!$HJ$13:$HJ$531,A91,VDR!$HB$13:$HB$531)+D90</f>
        <v>0</v>
      </c>
      <c r="E91" s="45">
        <f ca="1">SUMIF(VDR!$FG$13:$FG$531,A91,VDR!$HE$13:$HE$531)+E90</f>
        <v>0</v>
      </c>
      <c r="F91" s="65">
        <f ca="1">SUMIF(VDR!$FH$13:$FH$531,A91,VDR!$HE$13:$HE$531)+F90</f>
        <v>0</v>
      </c>
      <c r="G91" s="45">
        <f ca="1">SUMIF(VDR!$HJ$13:$HJ$531,A91,VDR!$HD$13:$HD$531)+G90</f>
        <v>0</v>
      </c>
      <c r="H91" s="45">
        <f ca="1">SUMIF(VDR!$FG$13:$FG$531,A91,VDR!$HG$13:$HG$531)+H90</f>
        <v>0</v>
      </c>
      <c r="I91" s="65">
        <f ca="1">SUMIF(VDR!$FH$13:$FH$531,A91,VDR!$HG$13:$HG$531)+I90</f>
        <v>0</v>
      </c>
      <c r="J91" s="45">
        <f ca="1">SUMIF(VDR!$HJ$13:$HJ$531,A91,VDR!$HF$13:$HF$531)+J90</f>
        <v>0</v>
      </c>
    </row>
    <row r="92" spans="1:10">
      <c r="A92" s="40">
        <v>43354</v>
      </c>
      <c r="B92" s="69">
        <f ca="1">SUMIF(VDR!$FG$13:$FG$531,A92,VDR!$HC$13:$HC$531)+B91</f>
        <v>0</v>
      </c>
      <c r="C92" s="69">
        <f ca="1">SUMIF(VDR!$FH$13:$FH$531,A92,VDR!$HC$13:$HC$531)+C91</f>
        <v>0</v>
      </c>
      <c r="D92" s="69">
        <f ca="1">SUMIF(VDR!$HJ$13:$HJ$531,A92,VDR!$HB$13:$HB$531)+D91</f>
        <v>0</v>
      </c>
      <c r="E92" s="45">
        <f ca="1">SUMIF(VDR!$FG$13:$FG$531,A92,VDR!$HE$13:$HE$531)+E91</f>
        <v>0</v>
      </c>
      <c r="F92" s="65">
        <f ca="1">SUMIF(VDR!$FH$13:$FH$531,A92,VDR!$HE$13:$HE$531)+F91</f>
        <v>0</v>
      </c>
      <c r="G92" s="45">
        <f ca="1">SUMIF(VDR!$HJ$13:$HJ$531,A92,VDR!$HD$13:$HD$531)+G91</f>
        <v>0</v>
      </c>
      <c r="H92" s="45">
        <f ca="1">SUMIF(VDR!$FG$13:$FG$531,A92,VDR!$HG$13:$HG$531)+H91</f>
        <v>0</v>
      </c>
      <c r="I92" s="65">
        <f ca="1">SUMIF(VDR!$FH$13:$FH$531,A92,VDR!$HG$13:$HG$531)+I91</f>
        <v>0</v>
      </c>
      <c r="J92" s="45">
        <f ca="1">SUMIF(VDR!$HJ$13:$HJ$531,A92,VDR!$HF$13:$HF$531)+J91</f>
        <v>0</v>
      </c>
    </row>
    <row r="93" spans="1:10">
      <c r="A93" s="40">
        <v>43355</v>
      </c>
      <c r="B93" s="69">
        <f ca="1">SUMIF(VDR!$FG$13:$FG$531,A93,VDR!$HC$13:$HC$531)+B92</f>
        <v>0</v>
      </c>
      <c r="C93" s="69">
        <f ca="1">SUMIF(VDR!$FH$13:$FH$531,A93,VDR!$HC$13:$HC$531)+C92</f>
        <v>0</v>
      </c>
      <c r="D93" s="69">
        <f ca="1">SUMIF(VDR!$HJ$13:$HJ$531,A93,VDR!$HB$13:$HB$531)+D92</f>
        <v>0</v>
      </c>
      <c r="E93" s="45">
        <f ca="1">SUMIF(VDR!$FG$13:$FG$531,A93,VDR!$HE$13:$HE$531)+E92</f>
        <v>0</v>
      </c>
      <c r="F93" s="65">
        <f ca="1">SUMIF(VDR!$FH$13:$FH$531,A93,VDR!$HE$13:$HE$531)+F92</f>
        <v>0</v>
      </c>
      <c r="G93" s="45">
        <f ca="1">SUMIF(VDR!$HJ$13:$HJ$531,A93,VDR!$HD$13:$HD$531)+G92</f>
        <v>0</v>
      </c>
      <c r="H93" s="45">
        <f ca="1">SUMIF(VDR!$FG$13:$FG$531,A93,VDR!$HG$13:$HG$531)+H92</f>
        <v>0</v>
      </c>
      <c r="I93" s="65">
        <f ca="1">SUMIF(VDR!$FH$13:$FH$531,A93,VDR!$HG$13:$HG$531)+I92</f>
        <v>0</v>
      </c>
      <c r="J93" s="45">
        <f ca="1">SUMIF(VDR!$HJ$13:$HJ$531,A93,VDR!$HF$13:$HF$531)+J92</f>
        <v>0</v>
      </c>
    </row>
    <row r="94" spans="1:10">
      <c r="A94" s="40">
        <v>43356</v>
      </c>
      <c r="B94" s="69">
        <f ca="1">SUMIF(VDR!$FG$13:$FG$531,A94,VDR!$HC$13:$HC$531)+B93</f>
        <v>0</v>
      </c>
      <c r="C94" s="69">
        <f ca="1">SUMIF(VDR!$FH$13:$FH$531,A94,VDR!$HC$13:$HC$531)+C93</f>
        <v>0</v>
      </c>
      <c r="D94" s="69">
        <f ca="1">SUMIF(VDR!$HJ$13:$HJ$531,A94,VDR!$HB$13:$HB$531)+D93</f>
        <v>0</v>
      </c>
      <c r="E94" s="45">
        <f ca="1">SUMIF(VDR!$FG$13:$FG$531,A94,VDR!$HE$13:$HE$531)+E93</f>
        <v>0</v>
      </c>
      <c r="F94" s="65">
        <f ca="1">SUMIF(VDR!$FH$13:$FH$531,A94,VDR!$HE$13:$HE$531)+F93</f>
        <v>0</v>
      </c>
      <c r="G94" s="45">
        <f ca="1">SUMIF(VDR!$HJ$13:$HJ$531,A94,VDR!$HD$13:$HD$531)+G93</f>
        <v>0</v>
      </c>
      <c r="H94" s="45">
        <f ca="1">SUMIF(VDR!$FG$13:$FG$531,A94,VDR!$HG$13:$HG$531)+H93</f>
        <v>0</v>
      </c>
      <c r="I94" s="65">
        <f ca="1">SUMIF(VDR!$FH$13:$FH$531,A94,VDR!$HG$13:$HG$531)+I93</f>
        <v>0</v>
      </c>
      <c r="J94" s="45">
        <f ca="1">SUMIF(VDR!$HJ$13:$HJ$531,A94,VDR!$HF$13:$HF$531)+J93</f>
        <v>0</v>
      </c>
    </row>
    <row r="95" spans="1:10">
      <c r="A95" s="40">
        <v>43357</v>
      </c>
      <c r="B95" s="69">
        <f ca="1">SUMIF(VDR!$FG$13:$FG$531,A95,VDR!$HC$13:$HC$531)+B94</f>
        <v>0</v>
      </c>
      <c r="C95" s="69">
        <f ca="1">SUMIF(VDR!$FH$13:$FH$531,A95,VDR!$HC$13:$HC$531)+C94</f>
        <v>0</v>
      </c>
      <c r="D95" s="69">
        <f ca="1">SUMIF(VDR!$HJ$13:$HJ$531,A95,VDR!$HB$13:$HB$531)+D94</f>
        <v>0</v>
      </c>
      <c r="E95" s="45">
        <f ca="1">SUMIF(VDR!$FG$13:$FG$531,A95,VDR!$HE$13:$HE$531)+E94</f>
        <v>0</v>
      </c>
      <c r="F95" s="65">
        <f ca="1">SUMIF(VDR!$FH$13:$FH$531,A95,VDR!$HE$13:$HE$531)+F94</f>
        <v>0</v>
      </c>
      <c r="G95" s="45">
        <f ca="1">SUMIF(VDR!$HJ$13:$HJ$531,A95,VDR!$HD$13:$HD$531)+G94</f>
        <v>0</v>
      </c>
      <c r="H95" s="45">
        <f ca="1">SUMIF(VDR!$FG$13:$FG$531,A95,VDR!$HG$13:$HG$531)+H94</f>
        <v>0</v>
      </c>
      <c r="I95" s="65">
        <f ca="1">SUMIF(VDR!$FH$13:$FH$531,A95,VDR!$HG$13:$HG$531)+I94</f>
        <v>0</v>
      </c>
      <c r="J95" s="45">
        <f ca="1">SUMIF(VDR!$HJ$13:$HJ$531,A95,VDR!$HF$13:$HF$531)+J94</f>
        <v>0</v>
      </c>
    </row>
    <row r="96" spans="1:10">
      <c r="A96" s="40">
        <v>43358</v>
      </c>
      <c r="B96" s="69">
        <f ca="1">SUMIF(VDR!$FG$13:$FG$531,A96,VDR!$HC$13:$HC$531)+B95</f>
        <v>0</v>
      </c>
      <c r="C96" s="69">
        <f ca="1">SUMIF(VDR!$FH$13:$FH$531,A96,VDR!$HC$13:$HC$531)+C95</f>
        <v>0</v>
      </c>
      <c r="D96" s="69">
        <f ca="1">SUMIF(VDR!$HJ$13:$HJ$531,A96,VDR!$HB$13:$HB$531)+D95</f>
        <v>0</v>
      </c>
      <c r="E96" s="45">
        <f ca="1">SUMIF(VDR!$FG$13:$FG$531,A96,VDR!$HE$13:$HE$531)+E95</f>
        <v>0</v>
      </c>
      <c r="F96" s="65">
        <f ca="1">SUMIF(VDR!$FH$13:$FH$531,A96,VDR!$HE$13:$HE$531)+F95</f>
        <v>0</v>
      </c>
      <c r="G96" s="45">
        <f ca="1">SUMIF(VDR!$HJ$13:$HJ$531,A96,VDR!$HD$13:$HD$531)+G95</f>
        <v>0</v>
      </c>
      <c r="H96" s="45">
        <f ca="1">SUMIF(VDR!$FG$13:$FG$531,A96,VDR!$HG$13:$HG$531)+H95</f>
        <v>0</v>
      </c>
      <c r="I96" s="65">
        <f ca="1">SUMIF(VDR!$FH$13:$FH$531,A96,VDR!$HG$13:$HG$531)+I95</f>
        <v>0</v>
      </c>
      <c r="J96" s="45">
        <f ca="1">SUMIF(VDR!$HJ$13:$HJ$531,A96,VDR!$HF$13:$HF$531)+J95</f>
        <v>0</v>
      </c>
    </row>
    <row r="97" spans="1:10">
      <c r="A97" s="40">
        <v>43359</v>
      </c>
      <c r="B97" s="69">
        <f ca="1">SUMIF(VDR!$FG$13:$FG$531,A97,VDR!$HC$13:$HC$531)+B96</f>
        <v>0</v>
      </c>
      <c r="C97" s="69">
        <f ca="1">SUMIF(VDR!$FH$13:$FH$531,A97,VDR!$HC$13:$HC$531)+C96</f>
        <v>0</v>
      </c>
      <c r="D97" s="69">
        <f ca="1">SUMIF(VDR!$HJ$13:$HJ$531,A97,VDR!$HB$13:$HB$531)+D96</f>
        <v>0</v>
      </c>
      <c r="E97" s="45">
        <f ca="1">SUMIF(VDR!$FG$13:$FG$531,A97,VDR!$HE$13:$HE$531)+E96</f>
        <v>0</v>
      </c>
      <c r="F97" s="65">
        <f ca="1">SUMIF(VDR!$FH$13:$FH$531,A97,VDR!$HE$13:$HE$531)+F96</f>
        <v>0</v>
      </c>
      <c r="G97" s="45">
        <f ca="1">SUMIF(VDR!$HJ$13:$HJ$531,A97,VDR!$HD$13:$HD$531)+G96</f>
        <v>0</v>
      </c>
      <c r="H97" s="45">
        <f ca="1">SUMIF(VDR!$FG$13:$FG$531,A97,VDR!$HG$13:$HG$531)+H96</f>
        <v>0</v>
      </c>
      <c r="I97" s="65">
        <f ca="1">SUMIF(VDR!$FH$13:$FH$531,A97,VDR!$HG$13:$HG$531)+I96</f>
        <v>0</v>
      </c>
      <c r="J97" s="45">
        <f ca="1">SUMIF(VDR!$HJ$13:$HJ$531,A97,VDR!$HF$13:$HF$531)+J96</f>
        <v>0</v>
      </c>
    </row>
    <row r="98" spans="1:10">
      <c r="A98" s="40">
        <v>43360</v>
      </c>
      <c r="B98" s="69">
        <f ca="1">SUMIF(VDR!$FG$13:$FG$531,A98,VDR!$HC$13:$HC$531)+B97</f>
        <v>0</v>
      </c>
      <c r="C98" s="69">
        <f ca="1">SUMIF(VDR!$FH$13:$FH$531,A98,VDR!$HC$13:$HC$531)+C97</f>
        <v>0</v>
      </c>
      <c r="D98" s="69">
        <f ca="1">SUMIF(VDR!$HJ$13:$HJ$531,A98,VDR!$HB$13:$HB$531)+D97</f>
        <v>0</v>
      </c>
      <c r="E98" s="45">
        <f ca="1">SUMIF(VDR!$FG$13:$FG$531,A98,VDR!$HE$13:$HE$531)+E97</f>
        <v>0</v>
      </c>
      <c r="F98" s="65">
        <f ca="1">SUMIF(VDR!$FH$13:$FH$531,A98,VDR!$HE$13:$HE$531)+F97</f>
        <v>0</v>
      </c>
      <c r="G98" s="45">
        <f ca="1">SUMIF(VDR!$HJ$13:$HJ$531,A98,VDR!$HD$13:$HD$531)+G97</f>
        <v>0</v>
      </c>
      <c r="H98" s="45">
        <f ca="1">SUMIF(VDR!$FG$13:$FG$531,A98,VDR!$HG$13:$HG$531)+H97</f>
        <v>0</v>
      </c>
      <c r="I98" s="65">
        <f ca="1">SUMIF(VDR!$FH$13:$FH$531,A98,VDR!$HG$13:$HG$531)+I97</f>
        <v>0</v>
      </c>
      <c r="J98" s="45">
        <f ca="1">SUMIF(VDR!$HJ$13:$HJ$531,A98,VDR!$HF$13:$HF$531)+J97</f>
        <v>0</v>
      </c>
    </row>
    <row r="99" spans="1:10">
      <c r="A99" s="40">
        <v>43361</v>
      </c>
      <c r="B99" s="69">
        <f ca="1">SUMIF(VDR!$FG$13:$FG$531,A99,VDR!$HC$13:$HC$531)+B98</f>
        <v>0</v>
      </c>
      <c r="C99" s="69">
        <f ca="1">SUMIF(VDR!$FH$13:$FH$531,A99,VDR!$HC$13:$HC$531)+C98</f>
        <v>0</v>
      </c>
      <c r="D99" s="69">
        <f ca="1">SUMIF(VDR!$HJ$13:$HJ$531,A99,VDR!$HB$13:$HB$531)+D98</f>
        <v>0</v>
      </c>
      <c r="E99" s="45">
        <f ca="1">SUMIF(VDR!$FG$13:$FG$531,A99,VDR!$HE$13:$HE$531)+E98</f>
        <v>0</v>
      </c>
      <c r="F99" s="65">
        <f ca="1">SUMIF(VDR!$FH$13:$FH$531,A99,VDR!$HE$13:$HE$531)+F98</f>
        <v>0</v>
      </c>
      <c r="G99" s="45">
        <f ca="1">SUMIF(VDR!$HJ$13:$HJ$531,A99,VDR!$HD$13:$HD$531)+G98</f>
        <v>0</v>
      </c>
      <c r="H99" s="45">
        <f ca="1">SUMIF(VDR!$FG$13:$FG$531,A99,VDR!$HG$13:$HG$531)+H98</f>
        <v>0</v>
      </c>
      <c r="I99" s="65">
        <f ca="1">SUMIF(VDR!$FH$13:$FH$531,A99,VDR!$HG$13:$HG$531)+I98</f>
        <v>0</v>
      </c>
      <c r="J99" s="45">
        <f ca="1">SUMIF(VDR!$HJ$13:$HJ$531,A99,VDR!$HF$13:$HF$531)+J98</f>
        <v>0</v>
      </c>
    </row>
    <row r="100" spans="1:10">
      <c r="A100" s="40">
        <v>43362</v>
      </c>
      <c r="B100" s="69">
        <f ca="1">SUMIF(VDR!$FG$13:$FG$531,A100,VDR!$HC$13:$HC$531)+B99</f>
        <v>0</v>
      </c>
      <c r="C100" s="69">
        <f ca="1">SUMIF(VDR!$FH$13:$FH$531,A100,VDR!$HC$13:$HC$531)+C99</f>
        <v>0</v>
      </c>
      <c r="D100" s="69">
        <f ca="1">SUMIF(VDR!$HJ$13:$HJ$531,A100,VDR!$HB$13:$HB$531)+D99</f>
        <v>0</v>
      </c>
      <c r="E100" s="45">
        <f ca="1">SUMIF(VDR!$FG$13:$FG$531,A100,VDR!$HE$13:$HE$531)+E99</f>
        <v>0</v>
      </c>
      <c r="F100" s="65">
        <f ca="1">SUMIF(VDR!$FH$13:$FH$531,A100,VDR!$HE$13:$HE$531)+F99</f>
        <v>0</v>
      </c>
      <c r="G100" s="45">
        <f ca="1">SUMIF(VDR!$HJ$13:$HJ$531,A100,VDR!$HD$13:$HD$531)+G99</f>
        <v>0</v>
      </c>
      <c r="H100" s="45">
        <f ca="1">SUMIF(VDR!$FG$13:$FG$531,A100,VDR!$HG$13:$HG$531)+H99</f>
        <v>0</v>
      </c>
      <c r="I100" s="65">
        <f ca="1">SUMIF(VDR!$FH$13:$FH$531,A100,VDR!$HG$13:$HG$531)+I99</f>
        <v>0</v>
      </c>
      <c r="J100" s="45">
        <f ca="1">SUMIF(VDR!$HJ$13:$HJ$531,A100,VDR!$HF$13:$HF$531)+J99</f>
        <v>0</v>
      </c>
    </row>
    <row r="101" spans="1:10">
      <c r="A101" s="40">
        <v>43363</v>
      </c>
      <c r="B101" s="69">
        <f ca="1">SUMIF(VDR!$FG$13:$FG$531,A101,VDR!$HC$13:$HC$531)+B100</f>
        <v>0</v>
      </c>
      <c r="C101" s="69">
        <f ca="1">SUMIF(VDR!$FH$13:$FH$531,A101,VDR!$HC$13:$HC$531)+C100</f>
        <v>0</v>
      </c>
      <c r="D101" s="69">
        <f ca="1">SUMIF(VDR!$HJ$13:$HJ$531,A101,VDR!$HB$13:$HB$531)+D100</f>
        <v>0</v>
      </c>
      <c r="E101" s="45">
        <f ca="1">SUMIF(VDR!$FG$13:$FG$531,A101,VDR!$HE$13:$HE$531)+E100</f>
        <v>0</v>
      </c>
      <c r="F101" s="65">
        <f ca="1">SUMIF(VDR!$FH$13:$FH$531,A101,VDR!$HE$13:$HE$531)+F100</f>
        <v>0</v>
      </c>
      <c r="G101" s="45">
        <f ca="1">SUMIF(VDR!$HJ$13:$HJ$531,A101,VDR!$HD$13:$HD$531)+G100</f>
        <v>0</v>
      </c>
      <c r="H101" s="45">
        <f ca="1">SUMIF(VDR!$FG$13:$FG$531,A101,VDR!$HG$13:$HG$531)+H100</f>
        <v>0</v>
      </c>
      <c r="I101" s="65">
        <f ca="1">SUMIF(VDR!$FH$13:$FH$531,A101,VDR!$HG$13:$HG$531)+I100</f>
        <v>0</v>
      </c>
      <c r="J101" s="45">
        <f ca="1">SUMIF(VDR!$HJ$13:$HJ$531,A101,VDR!$HF$13:$HF$531)+J100</f>
        <v>0</v>
      </c>
    </row>
    <row r="102" spans="1:10">
      <c r="A102" s="40">
        <v>43364</v>
      </c>
      <c r="B102" s="69">
        <f ca="1">SUMIF(VDR!$FG$13:$FG$531,A102,VDR!$HC$13:$HC$531)+B101</f>
        <v>0</v>
      </c>
      <c r="C102" s="69">
        <f ca="1">SUMIF(VDR!$FH$13:$FH$531,A102,VDR!$HC$13:$HC$531)+C101</f>
        <v>0</v>
      </c>
      <c r="D102" s="69">
        <f ca="1">SUMIF(VDR!$HJ$13:$HJ$531,A102,VDR!$HB$13:$HB$531)+D101</f>
        <v>0</v>
      </c>
      <c r="E102" s="45">
        <f ca="1">SUMIF(VDR!$FG$13:$FG$531,A102,VDR!$HE$13:$HE$531)+E101</f>
        <v>0</v>
      </c>
      <c r="F102" s="65">
        <f ca="1">SUMIF(VDR!$FH$13:$FH$531,A102,VDR!$HE$13:$HE$531)+F101</f>
        <v>0</v>
      </c>
      <c r="G102" s="45">
        <f ca="1">SUMIF(VDR!$HJ$13:$HJ$531,A102,VDR!$HD$13:$HD$531)+G101</f>
        <v>0</v>
      </c>
      <c r="H102" s="45">
        <f ca="1">SUMIF(VDR!$FG$13:$FG$531,A102,VDR!$HG$13:$HG$531)+H101</f>
        <v>0</v>
      </c>
      <c r="I102" s="65">
        <f ca="1">SUMIF(VDR!$FH$13:$FH$531,A102,VDR!$HG$13:$HG$531)+I101</f>
        <v>0</v>
      </c>
      <c r="J102" s="45">
        <f ca="1">SUMIF(VDR!$HJ$13:$HJ$531,A102,VDR!$HF$13:$HF$531)+J101</f>
        <v>0</v>
      </c>
    </row>
    <row r="103" spans="1:10">
      <c r="A103" s="40">
        <v>43365</v>
      </c>
      <c r="B103" s="69">
        <f ca="1">SUMIF(VDR!$FG$13:$FG$531,A103,VDR!$HC$13:$HC$531)+B102</f>
        <v>0</v>
      </c>
      <c r="C103" s="69">
        <f ca="1">SUMIF(VDR!$FH$13:$FH$531,A103,VDR!$HC$13:$HC$531)+C102</f>
        <v>0</v>
      </c>
      <c r="D103" s="69">
        <f ca="1">SUMIF(VDR!$HJ$13:$HJ$531,A103,VDR!$HB$13:$HB$531)+D102</f>
        <v>0</v>
      </c>
      <c r="E103" s="45">
        <f ca="1">SUMIF(VDR!$FG$13:$FG$531,A103,VDR!$HE$13:$HE$531)+E102</f>
        <v>0</v>
      </c>
      <c r="F103" s="65">
        <f ca="1">SUMIF(VDR!$FH$13:$FH$531,A103,VDR!$HE$13:$HE$531)+F102</f>
        <v>0</v>
      </c>
      <c r="G103" s="45">
        <f ca="1">SUMIF(VDR!$HJ$13:$HJ$531,A103,VDR!$HD$13:$HD$531)+G102</f>
        <v>0</v>
      </c>
      <c r="H103" s="45">
        <f ca="1">SUMIF(VDR!$FG$13:$FG$531,A103,VDR!$HG$13:$HG$531)+H102</f>
        <v>0</v>
      </c>
      <c r="I103" s="65">
        <f ca="1">SUMIF(VDR!$FH$13:$FH$531,A103,VDR!$HG$13:$HG$531)+I102</f>
        <v>0</v>
      </c>
      <c r="J103" s="45">
        <f ca="1">SUMIF(VDR!$HJ$13:$HJ$531,A103,VDR!$HF$13:$HF$531)+J102</f>
        <v>0</v>
      </c>
    </row>
    <row r="104" spans="1:10">
      <c r="A104" s="40">
        <v>43366</v>
      </c>
      <c r="B104" s="69">
        <f ca="1">SUMIF(VDR!$FG$13:$FG$531,A104,VDR!$HC$13:$HC$531)+B103</f>
        <v>0</v>
      </c>
      <c r="C104" s="69">
        <f ca="1">SUMIF(VDR!$FH$13:$FH$531,A104,VDR!$HC$13:$HC$531)+C103</f>
        <v>0</v>
      </c>
      <c r="D104" s="69">
        <f ca="1">SUMIF(VDR!$HJ$13:$HJ$531,A104,VDR!$HB$13:$HB$531)+D103</f>
        <v>0</v>
      </c>
      <c r="E104" s="45">
        <f ca="1">SUMIF(VDR!$FG$13:$FG$531,A104,VDR!$HE$13:$HE$531)+E103</f>
        <v>0</v>
      </c>
      <c r="F104" s="65">
        <f ca="1">SUMIF(VDR!$FH$13:$FH$531,A104,VDR!$HE$13:$HE$531)+F103</f>
        <v>0</v>
      </c>
      <c r="G104" s="45">
        <f ca="1">SUMIF(VDR!$HJ$13:$HJ$531,A104,VDR!$HD$13:$HD$531)+G103</f>
        <v>0</v>
      </c>
      <c r="H104" s="45">
        <f ca="1">SUMIF(VDR!$FG$13:$FG$531,A104,VDR!$HG$13:$HG$531)+H103</f>
        <v>0</v>
      </c>
      <c r="I104" s="65">
        <f ca="1">SUMIF(VDR!$FH$13:$FH$531,A104,VDR!$HG$13:$HG$531)+I103</f>
        <v>0</v>
      </c>
      <c r="J104" s="45">
        <f ca="1">SUMIF(VDR!$HJ$13:$HJ$531,A104,VDR!$HF$13:$HF$531)+J103</f>
        <v>0</v>
      </c>
    </row>
    <row r="105" spans="1:10">
      <c r="A105" s="40">
        <v>43367</v>
      </c>
      <c r="B105" s="69">
        <f ca="1">SUMIF(VDR!$FG$13:$FG$531,A105,VDR!$HC$13:$HC$531)+B104</f>
        <v>0</v>
      </c>
      <c r="C105" s="69">
        <f ca="1">SUMIF(VDR!$FH$13:$FH$531,A105,VDR!$HC$13:$HC$531)+C104</f>
        <v>0</v>
      </c>
      <c r="D105" s="69">
        <f ca="1">SUMIF(VDR!$HJ$13:$HJ$531,A105,VDR!$HB$13:$HB$531)+D104</f>
        <v>0</v>
      </c>
      <c r="E105" s="45">
        <f ca="1">SUMIF(VDR!$FG$13:$FG$531,A105,VDR!$HE$13:$HE$531)+E104</f>
        <v>0</v>
      </c>
      <c r="F105" s="65">
        <f ca="1">SUMIF(VDR!$FH$13:$FH$531,A105,VDR!$HE$13:$HE$531)+F104</f>
        <v>0</v>
      </c>
      <c r="G105" s="45">
        <f ca="1">SUMIF(VDR!$HJ$13:$HJ$531,A105,VDR!$HD$13:$HD$531)+G104</f>
        <v>0</v>
      </c>
      <c r="H105" s="45">
        <f ca="1">SUMIF(VDR!$FG$13:$FG$531,A105,VDR!$HG$13:$HG$531)+H104</f>
        <v>0</v>
      </c>
      <c r="I105" s="65">
        <f ca="1">SUMIF(VDR!$FH$13:$FH$531,A105,VDR!$HG$13:$HG$531)+I104</f>
        <v>0</v>
      </c>
      <c r="J105" s="45">
        <f ca="1">SUMIF(VDR!$HJ$13:$HJ$531,A105,VDR!$HF$13:$HF$531)+J104</f>
        <v>0</v>
      </c>
    </row>
    <row r="106" spans="1:10">
      <c r="A106" s="40">
        <v>43368</v>
      </c>
      <c r="B106" s="69">
        <f ca="1">SUMIF(VDR!$FG$13:$FG$531,A106,VDR!$HC$13:$HC$531)+B105</f>
        <v>0</v>
      </c>
      <c r="C106" s="69">
        <f ca="1">SUMIF(VDR!$FH$13:$FH$531,A106,VDR!$HC$13:$HC$531)+C105</f>
        <v>0</v>
      </c>
      <c r="D106" s="69">
        <f ca="1">SUMIF(VDR!$HJ$13:$HJ$531,A106,VDR!$HB$13:$HB$531)+D105</f>
        <v>0</v>
      </c>
      <c r="E106" s="45">
        <f ca="1">SUMIF(VDR!$FG$13:$FG$531,A106,VDR!$HE$13:$HE$531)+E105</f>
        <v>0</v>
      </c>
      <c r="F106" s="65">
        <f ca="1">SUMIF(VDR!$FH$13:$FH$531,A106,VDR!$HE$13:$HE$531)+F105</f>
        <v>0</v>
      </c>
      <c r="G106" s="45">
        <f ca="1">SUMIF(VDR!$HJ$13:$HJ$531,A106,VDR!$HD$13:$HD$531)+G105</f>
        <v>0</v>
      </c>
      <c r="H106" s="45">
        <f ca="1">SUMIF(VDR!$FG$13:$FG$531,A106,VDR!$HG$13:$HG$531)+H105</f>
        <v>0</v>
      </c>
      <c r="I106" s="65">
        <f ca="1">SUMIF(VDR!$FH$13:$FH$531,A106,VDR!$HG$13:$HG$531)+I105</f>
        <v>0</v>
      </c>
      <c r="J106" s="45">
        <f ca="1">SUMIF(VDR!$HJ$13:$HJ$531,A106,VDR!$HF$13:$HF$531)+J105</f>
        <v>0</v>
      </c>
    </row>
    <row r="107" spans="1:10">
      <c r="A107" s="40">
        <v>43369</v>
      </c>
      <c r="B107" s="69">
        <f ca="1">SUMIF(VDR!$FG$13:$FG$531,A107,VDR!$HC$13:$HC$531)+B106</f>
        <v>0</v>
      </c>
      <c r="C107" s="69">
        <f ca="1">SUMIF(VDR!$FH$13:$FH$531,A107,VDR!$HC$13:$HC$531)+C106</f>
        <v>0</v>
      </c>
      <c r="D107" s="69">
        <f ca="1">SUMIF(VDR!$HJ$13:$HJ$531,A107,VDR!$HB$13:$HB$531)+D106</f>
        <v>0</v>
      </c>
      <c r="E107" s="45">
        <f ca="1">SUMIF(VDR!$FG$13:$FG$531,A107,VDR!$HE$13:$HE$531)+E106</f>
        <v>0</v>
      </c>
      <c r="F107" s="65">
        <f ca="1">SUMIF(VDR!$FH$13:$FH$531,A107,VDR!$HE$13:$HE$531)+F106</f>
        <v>0</v>
      </c>
      <c r="G107" s="45">
        <f ca="1">SUMIF(VDR!$HJ$13:$HJ$531,A107,VDR!$HD$13:$HD$531)+G106</f>
        <v>0</v>
      </c>
      <c r="H107" s="45">
        <f ca="1">SUMIF(VDR!$FG$13:$FG$531,A107,VDR!$HG$13:$HG$531)+H106</f>
        <v>0</v>
      </c>
      <c r="I107" s="65">
        <f ca="1">SUMIF(VDR!$FH$13:$FH$531,A107,VDR!$HG$13:$HG$531)+I106</f>
        <v>0</v>
      </c>
      <c r="J107" s="45">
        <f ca="1">SUMIF(VDR!$HJ$13:$HJ$531,A107,VDR!$HF$13:$HF$531)+J106</f>
        <v>0</v>
      </c>
    </row>
    <row r="108" spans="1:10">
      <c r="A108" s="40">
        <v>43370</v>
      </c>
      <c r="B108" s="69">
        <f ca="1">SUMIF(VDR!$FG$13:$FG$531,A108,VDR!$HC$13:$HC$531)+B107</f>
        <v>0</v>
      </c>
      <c r="C108" s="69">
        <f ca="1">SUMIF(VDR!$FH$13:$FH$531,A108,VDR!$HC$13:$HC$531)+C107</f>
        <v>0</v>
      </c>
      <c r="D108" s="69">
        <f ca="1">SUMIF(VDR!$HJ$13:$HJ$531,A108,VDR!$HB$13:$HB$531)+D107</f>
        <v>0</v>
      </c>
      <c r="E108" s="45">
        <f ca="1">SUMIF(VDR!$FG$13:$FG$531,A108,VDR!$HE$13:$HE$531)+E107</f>
        <v>0</v>
      </c>
      <c r="F108" s="65">
        <f ca="1">SUMIF(VDR!$FH$13:$FH$531,A108,VDR!$HE$13:$HE$531)+F107</f>
        <v>0</v>
      </c>
      <c r="G108" s="45">
        <f ca="1">SUMIF(VDR!$HJ$13:$HJ$531,A108,VDR!$HD$13:$HD$531)+G107</f>
        <v>0</v>
      </c>
      <c r="H108" s="45">
        <f ca="1">SUMIF(VDR!$FG$13:$FG$531,A108,VDR!$HG$13:$HG$531)+H107</f>
        <v>0</v>
      </c>
      <c r="I108" s="65">
        <f ca="1">SUMIF(VDR!$FH$13:$FH$531,A108,VDR!$HG$13:$HG$531)+I107</f>
        <v>0</v>
      </c>
      <c r="J108" s="45">
        <f ca="1">SUMIF(VDR!$HJ$13:$HJ$531,A108,VDR!$HF$13:$HF$531)+J107</f>
        <v>0</v>
      </c>
    </row>
    <row r="109" spans="1:10">
      <c r="A109" s="40">
        <v>43371</v>
      </c>
      <c r="B109" s="69">
        <f ca="1">SUMIF(VDR!$FG$13:$FG$531,A109,VDR!$HC$13:$HC$531)+B108</f>
        <v>0</v>
      </c>
      <c r="C109" s="69">
        <f ca="1">SUMIF(VDR!$FH$13:$FH$531,A109,VDR!$HC$13:$HC$531)+C108</f>
        <v>0</v>
      </c>
      <c r="D109" s="69">
        <f ca="1">SUMIF(VDR!$HJ$13:$HJ$531,A109,VDR!$HB$13:$HB$531)+D108</f>
        <v>0</v>
      </c>
      <c r="E109" s="45">
        <f ca="1">SUMIF(VDR!$FG$13:$FG$531,A109,VDR!$HE$13:$HE$531)+E108</f>
        <v>0</v>
      </c>
      <c r="F109" s="65">
        <f ca="1">SUMIF(VDR!$FH$13:$FH$531,A109,VDR!$HE$13:$HE$531)+F108</f>
        <v>0</v>
      </c>
      <c r="G109" s="45">
        <f ca="1">SUMIF(VDR!$HJ$13:$HJ$531,A109,VDR!$HD$13:$HD$531)+G108</f>
        <v>0</v>
      </c>
      <c r="H109" s="45">
        <f ca="1">SUMIF(VDR!$FG$13:$FG$531,A109,VDR!$HG$13:$HG$531)+H108</f>
        <v>0</v>
      </c>
      <c r="I109" s="65">
        <f ca="1">SUMIF(VDR!$FH$13:$FH$531,A109,VDR!$HG$13:$HG$531)+I108</f>
        <v>0</v>
      </c>
      <c r="J109" s="45">
        <f ca="1">SUMIF(VDR!$HJ$13:$HJ$531,A109,VDR!$HF$13:$HF$531)+J108</f>
        <v>0</v>
      </c>
    </row>
    <row r="110" spans="1:10">
      <c r="A110" s="40">
        <v>43372</v>
      </c>
      <c r="B110" s="69">
        <f ca="1">SUMIF(VDR!$FG$13:$FG$531,A110,VDR!$HC$13:$HC$531)+B109</f>
        <v>0</v>
      </c>
      <c r="C110" s="69">
        <f ca="1">SUMIF(VDR!$FH$13:$FH$531,A110,VDR!$HC$13:$HC$531)+C109</f>
        <v>0</v>
      </c>
      <c r="D110" s="69">
        <f ca="1">SUMIF(VDR!$HJ$13:$HJ$531,A110,VDR!$HB$13:$HB$531)+D109</f>
        <v>0</v>
      </c>
      <c r="E110" s="45">
        <f ca="1">SUMIF(VDR!$FG$13:$FG$531,A110,VDR!$HE$13:$HE$531)+E109</f>
        <v>0</v>
      </c>
      <c r="F110" s="65">
        <f ca="1">SUMIF(VDR!$FH$13:$FH$531,A110,VDR!$HE$13:$HE$531)+F109</f>
        <v>0</v>
      </c>
      <c r="G110" s="45">
        <f ca="1">SUMIF(VDR!$HJ$13:$HJ$531,A110,VDR!$HD$13:$HD$531)+G109</f>
        <v>0</v>
      </c>
      <c r="H110" s="45">
        <f ca="1">SUMIF(VDR!$FG$13:$FG$531,A110,VDR!$HG$13:$HG$531)+H109</f>
        <v>0</v>
      </c>
      <c r="I110" s="65">
        <f ca="1">SUMIF(VDR!$FH$13:$FH$531,A110,VDR!$HG$13:$HG$531)+I109</f>
        <v>0</v>
      </c>
      <c r="J110" s="45">
        <f ca="1">SUMIF(VDR!$HJ$13:$HJ$531,A110,VDR!$HF$13:$HF$531)+J109</f>
        <v>0</v>
      </c>
    </row>
    <row r="111" spans="1:10">
      <c r="A111" s="40">
        <v>43373</v>
      </c>
      <c r="B111" s="69">
        <f ca="1">SUMIF(VDR!$FG$13:$FG$531,A111,VDR!$HC$13:$HC$531)+B110</f>
        <v>0</v>
      </c>
      <c r="C111" s="69">
        <f ca="1">SUMIF(VDR!$FH$13:$FH$531,A111,VDR!$HC$13:$HC$531)+C110</f>
        <v>0</v>
      </c>
      <c r="D111" s="69">
        <f ca="1">SUMIF(VDR!$HJ$13:$HJ$531,A111,VDR!$HB$13:$HB$531)+D110</f>
        <v>0</v>
      </c>
      <c r="E111" s="45">
        <f ca="1">SUMIF(VDR!$FG$13:$FG$531,A111,VDR!$HE$13:$HE$531)+E110</f>
        <v>0</v>
      </c>
      <c r="F111" s="65">
        <f ca="1">SUMIF(VDR!$FH$13:$FH$531,A111,VDR!$HE$13:$HE$531)+F110</f>
        <v>0</v>
      </c>
      <c r="G111" s="45">
        <f ca="1">SUMIF(VDR!$HJ$13:$HJ$531,A111,VDR!$HD$13:$HD$531)+G110</f>
        <v>0</v>
      </c>
      <c r="H111" s="45">
        <f ca="1">SUMIF(VDR!$FG$13:$FG$531,A111,VDR!$HG$13:$HG$531)+H110</f>
        <v>0</v>
      </c>
      <c r="I111" s="65">
        <f ca="1">SUMIF(VDR!$FH$13:$FH$531,A111,VDR!$HG$13:$HG$531)+I110</f>
        <v>0</v>
      </c>
      <c r="J111" s="45">
        <f ca="1">SUMIF(VDR!$HJ$13:$HJ$531,A111,VDR!$HF$13:$HF$531)+J110</f>
        <v>0</v>
      </c>
    </row>
    <row r="112" spans="1:10">
      <c r="A112" s="40">
        <v>43374</v>
      </c>
      <c r="B112" s="69">
        <f ca="1">SUMIF(VDR!$FG$13:$FG$531,A112,VDR!$HC$13:$HC$531)+B111</f>
        <v>0</v>
      </c>
      <c r="C112" s="69">
        <f ca="1">SUMIF(VDR!$FH$13:$FH$531,A112,VDR!$HC$13:$HC$531)+C111</f>
        <v>0</v>
      </c>
      <c r="D112" s="69">
        <f ca="1">SUMIF(VDR!$HJ$13:$HJ$531,A112,VDR!$HB$13:$HB$531)+D111</f>
        <v>0</v>
      </c>
      <c r="E112" s="45">
        <f ca="1">SUMIF(VDR!$FG$13:$FG$531,A112,VDR!$HE$13:$HE$531)+E111</f>
        <v>0</v>
      </c>
      <c r="F112" s="65">
        <f ca="1">SUMIF(VDR!$FH$13:$FH$531,A112,VDR!$HE$13:$HE$531)+F111</f>
        <v>0</v>
      </c>
      <c r="G112" s="45">
        <f ca="1">SUMIF(VDR!$HJ$13:$HJ$531,A112,VDR!$HD$13:$HD$531)+G111</f>
        <v>0</v>
      </c>
      <c r="H112" s="45">
        <f ca="1">SUMIF(VDR!$FG$13:$FG$531,A112,VDR!$HG$13:$HG$531)+H111</f>
        <v>0</v>
      </c>
      <c r="I112" s="65">
        <f ca="1">SUMIF(VDR!$FH$13:$FH$531,A112,VDR!$HG$13:$HG$531)+I111</f>
        <v>0</v>
      </c>
      <c r="J112" s="45">
        <f ca="1">SUMIF(VDR!$HJ$13:$HJ$531,A112,VDR!$HF$13:$HF$531)+J111</f>
        <v>0</v>
      </c>
    </row>
    <row r="113" spans="1:10">
      <c r="A113" s="40">
        <v>43375</v>
      </c>
      <c r="B113" s="69">
        <f ca="1">SUMIF(VDR!$FG$13:$FG$531,A113,VDR!$HC$13:$HC$531)+B112</f>
        <v>0</v>
      </c>
      <c r="C113" s="69">
        <f ca="1">SUMIF(VDR!$FH$13:$FH$531,A113,VDR!$HC$13:$HC$531)+C112</f>
        <v>0</v>
      </c>
      <c r="D113" s="69">
        <f ca="1">SUMIF(VDR!$HJ$13:$HJ$531,A113,VDR!$HB$13:$HB$531)+D112</f>
        <v>0</v>
      </c>
      <c r="E113" s="45">
        <f ca="1">SUMIF(VDR!$FG$13:$FG$531,A113,VDR!$HE$13:$HE$531)+E112</f>
        <v>0</v>
      </c>
      <c r="F113" s="65">
        <f ca="1">SUMIF(VDR!$FH$13:$FH$531,A113,VDR!$HE$13:$HE$531)+F112</f>
        <v>0</v>
      </c>
      <c r="G113" s="45">
        <f ca="1">SUMIF(VDR!$HJ$13:$HJ$531,A113,VDR!$HD$13:$HD$531)+G112</f>
        <v>0</v>
      </c>
      <c r="H113" s="45">
        <f ca="1">SUMIF(VDR!$FG$13:$FG$531,A113,VDR!$HG$13:$HG$531)+H112</f>
        <v>0</v>
      </c>
      <c r="I113" s="65">
        <f ca="1">SUMIF(VDR!$FH$13:$FH$531,A113,VDR!$HG$13:$HG$531)+I112</f>
        <v>0</v>
      </c>
      <c r="J113" s="45">
        <f ca="1">SUMIF(VDR!$HJ$13:$HJ$531,A113,VDR!$HF$13:$HF$531)+J112</f>
        <v>0</v>
      </c>
    </row>
    <row r="114" spans="1:10">
      <c r="A114" s="40">
        <v>43376</v>
      </c>
      <c r="B114" s="69">
        <f ca="1">SUMIF(VDR!$FG$13:$FG$531,A114,VDR!$HC$13:$HC$531)+B113</f>
        <v>0</v>
      </c>
      <c r="C114" s="69">
        <f ca="1">SUMIF(VDR!$FH$13:$FH$531,A114,VDR!$HC$13:$HC$531)+C113</f>
        <v>0</v>
      </c>
      <c r="D114" s="69">
        <f ca="1">SUMIF(VDR!$HJ$13:$HJ$531,A114,VDR!$HB$13:$HB$531)+D113</f>
        <v>0</v>
      </c>
      <c r="E114" s="45">
        <f ca="1">SUMIF(VDR!$FG$13:$FG$531,A114,VDR!$HE$13:$HE$531)+E113</f>
        <v>0</v>
      </c>
      <c r="F114" s="65">
        <f ca="1">SUMIF(VDR!$FH$13:$FH$531,A114,VDR!$HE$13:$HE$531)+F113</f>
        <v>0</v>
      </c>
      <c r="G114" s="45">
        <f ca="1">SUMIF(VDR!$HJ$13:$HJ$531,A114,VDR!$HD$13:$HD$531)+G113</f>
        <v>0</v>
      </c>
      <c r="H114" s="45">
        <f ca="1">SUMIF(VDR!$FG$13:$FG$531,A114,VDR!$HG$13:$HG$531)+H113</f>
        <v>0</v>
      </c>
      <c r="I114" s="65">
        <f ca="1">SUMIF(VDR!$FH$13:$FH$531,A114,VDR!$HG$13:$HG$531)+I113</f>
        <v>0</v>
      </c>
      <c r="J114" s="45">
        <f ca="1">SUMIF(VDR!$HJ$13:$HJ$531,A114,VDR!$HF$13:$HF$531)+J113</f>
        <v>0</v>
      </c>
    </row>
    <row r="115" spans="1:10">
      <c r="A115" s="40">
        <v>43377</v>
      </c>
      <c r="B115" s="69">
        <f ca="1">SUMIF(VDR!$FG$13:$FG$531,A115,VDR!$HC$13:$HC$531)+B114</f>
        <v>0</v>
      </c>
      <c r="C115" s="69">
        <f ca="1">SUMIF(VDR!$FH$13:$FH$531,A115,VDR!$HC$13:$HC$531)+C114</f>
        <v>0</v>
      </c>
      <c r="D115" s="69">
        <f ca="1">SUMIF(VDR!$HJ$13:$HJ$531,A115,VDR!$HB$13:$HB$531)+D114</f>
        <v>0</v>
      </c>
      <c r="E115" s="45">
        <f ca="1">SUMIF(VDR!$FG$13:$FG$531,A115,VDR!$HE$13:$HE$531)+E114</f>
        <v>0</v>
      </c>
      <c r="F115" s="65">
        <f ca="1">SUMIF(VDR!$FH$13:$FH$531,A115,VDR!$HE$13:$HE$531)+F114</f>
        <v>0</v>
      </c>
      <c r="G115" s="45">
        <f ca="1">SUMIF(VDR!$HJ$13:$HJ$531,A115,VDR!$HD$13:$HD$531)+G114</f>
        <v>0</v>
      </c>
      <c r="H115" s="45">
        <f ca="1">SUMIF(VDR!$FG$13:$FG$531,A115,VDR!$HG$13:$HG$531)+H114</f>
        <v>0</v>
      </c>
      <c r="I115" s="65">
        <f ca="1">SUMIF(VDR!$FH$13:$FH$531,A115,VDR!$HG$13:$HG$531)+I114</f>
        <v>0</v>
      </c>
      <c r="J115" s="45">
        <f ca="1">SUMIF(VDR!$HJ$13:$HJ$531,A115,VDR!$HF$13:$HF$531)+J114</f>
        <v>0</v>
      </c>
    </row>
    <row r="116" spans="1:10">
      <c r="A116" s="40">
        <v>43378</v>
      </c>
      <c r="B116" s="69">
        <f ca="1">SUMIF(VDR!$FG$13:$FG$531,A116,VDR!$HC$13:$HC$531)+B115</f>
        <v>0</v>
      </c>
      <c r="C116" s="69">
        <f ca="1">SUMIF(VDR!$FH$13:$FH$531,A116,VDR!$HC$13:$HC$531)+C115</f>
        <v>0</v>
      </c>
      <c r="D116" s="69">
        <f ca="1">SUMIF(VDR!$HJ$13:$HJ$531,A116,VDR!$HB$13:$HB$531)+D115</f>
        <v>0</v>
      </c>
      <c r="E116" s="45">
        <f ca="1">SUMIF(VDR!$FG$13:$FG$531,A116,VDR!$HE$13:$HE$531)+E115</f>
        <v>0</v>
      </c>
      <c r="F116" s="65">
        <f ca="1">SUMIF(VDR!$FH$13:$FH$531,A116,VDR!$HE$13:$HE$531)+F115</f>
        <v>0</v>
      </c>
      <c r="G116" s="45">
        <f ca="1">SUMIF(VDR!$HJ$13:$HJ$531,A116,VDR!$HD$13:$HD$531)+G115</f>
        <v>0</v>
      </c>
      <c r="H116" s="45">
        <f ca="1">SUMIF(VDR!$FG$13:$FG$531,A116,VDR!$HG$13:$HG$531)+H115</f>
        <v>0</v>
      </c>
      <c r="I116" s="65">
        <f ca="1">SUMIF(VDR!$FH$13:$FH$531,A116,VDR!$HG$13:$HG$531)+I115</f>
        <v>0</v>
      </c>
      <c r="J116" s="45">
        <f ca="1">SUMIF(VDR!$HJ$13:$HJ$531,A116,VDR!$HF$13:$HF$531)+J115</f>
        <v>0</v>
      </c>
    </row>
    <row r="117" spans="1:10">
      <c r="A117" s="40">
        <v>43379</v>
      </c>
      <c r="B117" s="69">
        <f ca="1">SUMIF(VDR!$FG$13:$FG$531,A117,VDR!$HC$13:$HC$531)+B116</f>
        <v>0</v>
      </c>
      <c r="C117" s="69">
        <f ca="1">SUMIF(VDR!$FH$13:$FH$531,A117,VDR!$HC$13:$HC$531)+C116</f>
        <v>0</v>
      </c>
      <c r="D117" s="69">
        <f ca="1">SUMIF(VDR!$HJ$13:$HJ$531,A117,VDR!$HB$13:$HB$531)+D116</f>
        <v>0</v>
      </c>
      <c r="E117" s="45">
        <f ca="1">SUMIF(VDR!$FG$13:$FG$531,A117,VDR!$HE$13:$HE$531)+E116</f>
        <v>0</v>
      </c>
      <c r="F117" s="65">
        <f ca="1">SUMIF(VDR!$FH$13:$FH$531,A117,VDR!$HE$13:$HE$531)+F116</f>
        <v>0</v>
      </c>
      <c r="G117" s="45">
        <f ca="1">SUMIF(VDR!$HJ$13:$HJ$531,A117,VDR!$HD$13:$HD$531)+G116</f>
        <v>0</v>
      </c>
      <c r="H117" s="45">
        <f ca="1">SUMIF(VDR!$FG$13:$FG$531,A117,VDR!$HG$13:$HG$531)+H116</f>
        <v>0</v>
      </c>
      <c r="I117" s="65">
        <f ca="1">SUMIF(VDR!$FH$13:$FH$531,A117,VDR!$HG$13:$HG$531)+I116</f>
        <v>0</v>
      </c>
      <c r="J117" s="45">
        <f ca="1">SUMIF(VDR!$HJ$13:$HJ$531,A117,VDR!$HF$13:$HF$531)+J116</f>
        <v>0</v>
      </c>
    </row>
    <row r="118" spans="1:10">
      <c r="A118" s="40">
        <v>43380</v>
      </c>
      <c r="B118" s="69">
        <f ca="1">SUMIF(VDR!$FG$13:$FG$531,A118,VDR!$HC$13:$HC$531)+B117</f>
        <v>0</v>
      </c>
      <c r="C118" s="69">
        <f ca="1">SUMIF(VDR!$FH$13:$FH$531,A118,VDR!$HC$13:$HC$531)+C117</f>
        <v>0</v>
      </c>
      <c r="D118" s="69">
        <f ca="1">SUMIF(VDR!$HJ$13:$HJ$531,A118,VDR!$HB$13:$HB$531)+D117</f>
        <v>0</v>
      </c>
      <c r="E118" s="45">
        <f ca="1">SUMIF(VDR!$FG$13:$FG$531,A118,VDR!$HE$13:$HE$531)+E117</f>
        <v>0</v>
      </c>
      <c r="F118" s="65">
        <f ca="1">SUMIF(VDR!$FH$13:$FH$531,A118,VDR!$HE$13:$HE$531)+F117</f>
        <v>0</v>
      </c>
      <c r="G118" s="45">
        <f ca="1">SUMIF(VDR!$HJ$13:$HJ$531,A118,VDR!$HD$13:$HD$531)+G117</f>
        <v>0</v>
      </c>
      <c r="H118" s="45">
        <f ca="1">SUMIF(VDR!$FG$13:$FG$531,A118,VDR!$HG$13:$HG$531)+H117</f>
        <v>0</v>
      </c>
      <c r="I118" s="65">
        <f ca="1">SUMIF(VDR!$FH$13:$FH$531,A118,VDR!$HG$13:$HG$531)+I117</f>
        <v>0</v>
      </c>
      <c r="J118" s="45">
        <f ca="1">SUMIF(VDR!$HJ$13:$HJ$531,A118,VDR!$HF$13:$HF$531)+J117</f>
        <v>0</v>
      </c>
    </row>
    <row r="119" spans="1:10">
      <c r="A119" s="40">
        <v>43381</v>
      </c>
      <c r="B119" s="69">
        <f ca="1">SUMIF(VDR!$FG$13:$FG$531,A119,VDR!$HC$13:$HC$531)+B118</f>
        <v>0</v>
      </c>
      <c r="C119" s="69">
        <f ca="1">SUMIF(VDR!$FH$13:$FH$531,A119,VDR!$HC$13:$HC$531)+C118</f>
        <v>0</v>
      </c>
      <c r="D119" s="69">
        <f ca="1">SUMIF(VDR!$HJ$13:$HJ$531,A119,VDR!$HB$13:$HB$531)+D118</f>
        <v>0</v>
      </c>
      <c r="E119" s="45">
        <f ca="1">SUMIF(VDR!$FG$13:$FG$531,A119,VDR!$HE$13:$HE$531)+E118</f>
        <v>0</v>
      </c>
      <c r="F119" s="65">
        <f ca="1">SUMIF(VDR!$FH$13:$FH$531,A119,VDR!$HE$13:$HE$531)+F118</f>
        <v>0</v>
      </c>
      <c r="G119" s="45">
        <f ca="1">SUMIF(VDR!$HJ$13:$HJ$531,A119,VDR!$HD$13:$HD$531)+G118</f>
        <v>0</v>
      </c>
      <c r="H119" s="45">
        <f ca="1">SUMIF(VDR!$FG$13:$FG$531,A119,VDR!$HG$13:$HG$531)+H118</f>
        <v>0</v>
      </c>
      <c r="I119" s="65">
        <f ca="1">SUMIF(VDR!$FH$13:$FH$531,A119,VDR!$HG$13:$HG$531)+I118</f>
        <v>0</v>
      </c>
      <c r="J119" s="45">
        <f ca="1">SUMIF(VDR!$HJ$13:$HJ$531,A119,VDR!$HF$13:$HF$531)+J118</f>
        <v>0</v>
      </c>
    </row>
    <row r="120" spans="1:10">
      <c r="A120" s="40">
        <v>43382</v>
      </c>
      <c r="B120" s="69">
        <f ca="1">SUMIF(VDR!$FG$13:$FG$531,A120,VDR!$HC$13:$HC$531)+B119</f>
        <v>0</v>
      </c>
      <c r="C120" s="69">
        <f ca="1">SUMIF(VDR!$FH$13:$FH$531,A120,VDR!$HC$13:$HC$531)+C119</f>
        <v>0</v>
      </c>
      <c r="D120" s="69">
        <f ca="1">SUMIF(VDR!$HJ$13:$HJ$531,A120,VDR!$HB$13:$HB$531)+D119</f>
        <v>0</v>
      </c>
      <c r="E120" s="45">
        <f ca="1">SUMIF(VDR!$FG$13:$FG$531,A120,VDR!$HE$13:$HE$531)+E119</f>
        <v>0</v>
      </c>
      <c r="F120" s="65">
        <f ca="1">SUMIF(VDR!$FH$13:$FH$531,A120,VDR!$HE$13:$HE$531)+F119</f>
        <v>0</v>
      </c>
      <c r="G120" s="45">
        <f ca="1">SUMIF(VDR!$HJ$13:$HJ$531,A120,VDR!$HD$13:$HD$531)+G119</f>
        <v>0</v>
      </c>
      <c r="H120" s="45">
        <f ca="1">SUMIF(VDR!$FG$13:$FG$531,A120,VDR!$HG$13:$HG$531)+H119</f>
        <v>0</v>
      </c>
      <c r="I120" s="65">
        <f ca="1">SUMIF(VDR!$FH$13:$FH$531,A120,VDR!$HG$13:$HG$531)+I119</f>
        <v>0</v>
      </c>
      <c r="J120" s="45">
        <f ca="1">SUMIF(VDR!$HJ$13:$HJ$531,A120,VDR!$HF$13:$HF$531)+J119</f>
        <v>0</v>
      </c>
    </row>
    <row r="121" spans="1:10">
      <c r="A121" s="40">
        <v>43383</v>
      </c>
      <c r="B121" s="69">
        <f ca="1">SUMIF(VDR!$FG$13:$FG$531,A121,VDR!$HC$13:$HC$531)+B120</f>
        <v>0</v>
      </c>
      <c r="C121" s="69">
        <f ca="1">SUMIF(VDR!$FH$13:$FH$531,A121,VDR!$HC$13:$HC$531)+C120</f>
        <v>0</v>
      </c>
      <c r="D121" s="69">
        <f ca="1">SUMIF(VDR!$HJ$13:$HJ$531,A121,VDR!$HB$13:$HB$531)+D120</f>
        <v>0</v>
      </c>
      <c r="E121" s="45">
        <f ca="1">SUMIF(VDR!$FG$13:$FG$531,A121,VDR!$HE$13:$HE$531)+E120</f>
        <v>0</v>
      </c>
      <c r="F121" s="65">
        <f ca="1">SUMIF(VDR!$FH$13:$FH$531,A121,VDR!$HE$13:$HE$531)+F120</f>
        <v>0</v>
      </c>
      <c r="G121" s="45">
        <f ca="1">SUMIF(VDR!$HJ$13:$HJ$531,A121,VDR!$HD$13:$HD$531)+G120</f>
        <v>0</v>
      </c>
      <c r="H121" s="45">
        <f ca="1">SUMIF(VDR!$FG$13:$FG$531,A121,VDR!$HG$13:$HG$531)+H120</f>
        <v>0</v>
      </c>
      <c r="I121" s="65">
        <f ca="1">SUMIF(VDR!$FH$13:$FH$531,A121,VDR!$HG$13:$HG$531)+I120</f>
        <v>0</v>
      </c>
      <c r="J121" s="45">
        <f ca="1">SUMIF(VDR!$HJ$13:$HJ$531,A121,VDR!$HF$13:$HF$531)+J120</f>
        <v>0</v>
      </c>
    </row>
    <row r="122" spans="1:10">
      <c r="A122" s="40">
        <v>43384</v>
      </c>
      <c r="B122" s="69">
        <f ca="1">SUMIF(VDR!$FG$13:$FG$531,A122,VDR!$HC$13:$HC$531)+B121</f>
        <v>0</v>
      </c>
      <c r="C122" s="69">
        <f ca="1">SUMIF(VDR!$FH$13:$FH$531,A122,VDR!$HC$13:$HC$531)+C121</f>
        <v>0</v>
      </c>
      <c r="D122" s="69">
        <f ca="1">SUMIF(VDR!$HJ$13:$HJ$531,A122,VDR!$HB$13:$HB$531)+D121</f>
        <v>0</v>
      </c>
      <c r="E122" s="45">
        <f ca="1">SUMIF(VDR!$FG$13:$FG$531,A122,VDR!$HE$13:$HE$531)+E121</f>
        <v>0</v>
      </c>
      <c r="F122" s="65">
        <f ca="1">SUMIF(VDR!$FH$13:$FH$531,A122,VDR!$HE$13:$HE$531)+F121</f>
        <v>0</v>
      </c>
      <c r="G122" s="45">
        <f ca="1">SUMIF(VDR!$HJ$13:$HJ$531,A122,VDR!$HD$13:$HD$531)+G121</f>
        <v>0</v>
      </c>
      <c r="H122" s="45">
        <f ca="1">SUMIF(VDR!$FG$13:$FG$531,A122,VDR!$HG$13:$HG$531)+H121</f>
        <v>0</v>
      </c>
      <c r="I122" s="65">
        <f ca="1">SUMIF(VDR!$FH$13:$FH$531,A122,VDR!$HG$13:$HG$531)+I121</f>
        <v>0</v>
      </c>
      <c r="J122" s="45">
        <f ca="1">SUMIF(VDR!$HJ$13:$HJ$531,A122,VDR!$HF$13:$HF$531)+J121</f>
        <v>0</v>
      </c>
    </row>
    <row r="123" spans="1:10">
      <c r="A123" s="40">
        <v>43385</v>
      </c>
      <c r="B123" s="69">
        <f ca="1">SUMIF(VDR!$FG$13:$FG$531,A123,VDR!$HC$13:$HC$531)+B122</f>
        <v>0</v>
      </c>
      <c r="C123" s="69">
        <f ca="1">SUMIF(VDR!$FH$13:$FH$531,A123,VDR!$HC$13:$HC$531)+C122</f>
        <v>0</v>
      </c>
      <c r="D123" s="69">
        <f ca="1">SUMIF(VDR!$HJ$13:$HJ$531,A123,VDR!$HB$13:$HB$531)+D122</f>
        <v>0</v>
      </c>
      <c r="E123" s="45">
        <f ca="1">SUMIF(VDR!$FG$13:$FG$531,A123,VDR!$HE$13:$HE$531)+E122</f>
        <v>0</v>
      </c>
      <c r="F123" s="65">
        <f ca="1">SUMIF(VDR!$FH$13:$FH$531,A123,VDR!$HE$13:$HE$531)+F122</f>
        <v>0</v>
      </c>
      <c r="G123" s="45">
        <f ca="1">SUMIF(VDR!$HJ$13:$HJ$531,A123,VDR!$HD$13:$HD$531)+G122</f>
        <v>0</v>
      </c>
      <c r="H123" s="45">
        <f ca="1">SUMIF(VDR!$FG$13:$FG$531,A123,VDR!$HG$13:$HG$531)+H122</f>
        <v>0</v>
      </c>
      <c r="I123" s="65">
        <f ca="1">SUMIF(VDR!$FH$13:$FH$531,A123,VDR!$HG$13:$HG$531)+I122</f>
        <v>0</v>
      </c>
      <c r="J123" s="45">
        <f ca="1">SUMIF(VDR!$HJ$13:$HJ$531,A123,VDR!$HF$13:$HF$531)+J122</f>
        <v>0</v>
      </c>
    </row>
    <row r="124" spans="1:10">
      <c r="A124" s="40">
        <v>43386</v>
      </c>
      <c r="B124" s="69">
        <f ca="1">SUMIF(VDR!$FG$13:$FG$531,A124,VDR!$HC$13:$HC$531)+B123</f>
        <v>0</v>
      </c>
      <c r="C124" s="69">
        <f ca="1">SUMIF(VDR!$FH$13:$FH$531,A124,VDR!$HC$13:$HC$531)+C123</f>
        <v>0</v>
      </c>
      <c r="D124" s="69">
        <f ca="1">SUMIF(VDR!$HJ$13:$HJ$531,A124,VDR!$HB$13:$HB$531)+D123</f>
        <v>0</v>
      </c>
      <c r="E124" s="45">
        <f ca="1">SUMIF(VDR!$FG$13:$FG$531,A124,VDR!$HE$13:$HE$531)+E123</f>
        <v>0</v>
      </c>
      <c r="F124" s="65">
        <f ca="1">SUMIF(VDR!$FH$13:$FH$531,A124,VDR!$HE$13:$HE$531)+F123</f>
        <v>0</v>
      </c>
      <c r="G124" s="45">
        <f ca="1">SUMIF(VDR!$HJ$13:$HJ$531,A124,VDR!$HD$13:$HD$531)+G123</f>
        <v>0</v>
      </c>
      <c r="H124" s="45">
        <f ca="1">SUMIF(VDR!$FG$13:$FG$531,A124,VDR!$HG$13:$HG$531)+H123</f>
        <v>0</v>
      </c>
      <c r="I124" s="65">
        <f ca="1">SUMIF(VDR!$FH$13:$FH$531,A124,VDR!$HG$13:$HG$531)+I123</f>
        <v>0</v>
      </c>
      <c r="J124" s="45">
        <f ca="1">SUMIF(VDR!$HJ$13:$HJ$531,A124,VDR!$HF$13:$HF$531)+J123</f>
        <v>0</v>
      </c>
    </row>
    <row r="125" spans="1:10">
      <c r="A125" s="40">
        <v>43387</v>
      </c>
      <c r="B125" s="69">
        <f ca="1">SUMIF(VDR!$FG$13:$FG$531,A125,VDR!$HC$13:$HC$531)+B124</f>
        <v>0</v>
      </c>
      <c r="C125" s="69">
        <f ca="1">SUMIF(VDR!$FH$13:$FH$531,A125,VDR!$HC$13:$HC$531)+C124</f>
        <v>0</v>
      </c>
      <c r="D125" s="69">
        <f ca="1">SUMIF(VDR!$HJ$13:$HJ$531,A125,VDR!$HB$13:$HB$531)+D124</f>
        <v>0</v>
      </c>
      <c r="E125" s="45">
        <f ca="1">SUMIF(VDR!$FG$13:$FG$531,A125,VDR!$HE$13:$HE$531)+E124</f>
        <v>0</v>
      </c>
      <c r="F125" s="65">
        <f ca="1">SUMIF(VDR!$FH$13:$FH$531,A125,VDR!$HE$13:$HE$531)+F124</f>
        <v>0</v>
      </c>
      <c r="G125" s="45">
        <f ca="1">SUMIF(VDR!$HJ$13:$HJ$531,A125,VDR!$HD$13:$HD$531)+G124</f>
        <v>0</v>
      </c>
      <c r="H125" s="45">
        <f ca="1">SUMIF(VDR!$FG$13:$FG$531,A125,VDR!$HG$13:$HG$531)+H124</f>
        <v>0</v>
      </c>
      <c r="I125" s="65">
        <f ca="1">SUMIF(VDR!$FH$13:$FH$531,A125,VDR!$HG$13:$HG$531)+I124</f>
        <v>0</v>
      </c>
      <c r="J125" s="45">
        <f ca="1">SUMIF(VDR!$HJ$13:$HJ$531,A125,VDR!$HF$13:$HF$531)+J124</f>
        <v>0</v>
      </c>
    </row>
    <row r="126" spans="1:10">
      <c r="A126" s="40">
        <v>43388</v>
      </c>
      <c r="B126" s="69">
        <f ca="1">SUMIF(VDR!$FG$13:$FG$531,A126,VDR!$HC$13:$HC$531)+B125</f>
        <v>0</v>
      </c>
      <c r="C126" s="69">
        <f ca="1">SUMIF(VDR!$FH$13:$FH$531,A126,VDR!$HC$13:$HC$531)+C125</f>
        <v>0</v>
      </c>
      <c r="D126" s="69">
        <f ca="1">SUMIF(VDR!$HJ$13:$HJ$531,A126,VDR!$HB$13:$HB$531)+D125</f>
        <v>0</v>
      </c>
      <c r="E126" s="45">
        <f ca="1">SUMIF(VDR!$FG$13:$FG$531,A126,VDR!$HE$13:$HE$531)+E125</f>
        <v>0</v>
      </c>
      <c r="F126" s="65">
        <f ca="1">SUMIF(VDR!$FH$13:$FH$531,A126,VDR!$HE$13:$HE$531)+F125</f>
        <v>0</v>
      </c>
      <c r="G126" s="45">
        <f ca="1">SUMIF(VDR!$HJ$13:$HJ$531,A126,VDR!$HD$13:$HD$531)+G125</f>
        <v>0</v>
      </c>
      <c r="H126" s="45">
        <f ca="1">SUMIF(VDR!$FG$13:$FG$531,A126,VDR!$HG$13:$HG$531)+H125</f>
        <v>0</v>
      </c>
      <c r="I126" s="65">
        <f ca="1">SUMIF(VDR!$FH$13:$FH$531,A126,VDR!$HG$13:$HG$531)+I125</f>
        <v>0</v>
      </c>
      <c r="J126" s="45">
        <f ca="1">SUMIF(VDR!$HJ$13:$HJ$531,A126,VDR!$HF$13:$HF$531)+J125</f>
        <v>0</v>
      </c>
    </row>
    <row r="127" spans="1:10">
      <c r="A127" s="40">
        <v>43389</v>
      </c>
      <c r="B127" s="69">
        <f ca="1">SUMIF(VDR!$FG$13:$FG$531,A127,VDR!$HC$13:$HC$531)+B126</f>
        <v>0</v>
      </c>
      <c r="C127" s="69">
        <f ca="1">SUMIF(VDR!$FH$13:$FH$531,A127,VDR!$HC$13:$HC$531)+C126</f>
        <v>0</v>
      </c>
      <c r="D127" s="69">
        <f ca="1">SUMIF(VDR!$HJ$13:$HJ$531,A127,VDR!$HB$13:$HB$531)+D126</f>
        <v>0</v>
      </c>
      <c r="E127" s="45">
        <f ca="1">SUMIF(VDR!$FG$13:$FG$531,A127,VDR!$HE$13:$HE$531)+E126</f>
        <v>0</v>
      </c>
      <c r="F127" s="65">
        <f ca="1">SUMIF(VDR!$FH$13:$FH$531,A127,VDR!$HE$13:$HE$531)+F126</f>
        <v>0</v>
      </c>
      <c r="G127" s="45">
        <f ca="1">SUMIF(VDR!$HJ$13:$HJ$531,A127,VDR!$HD$13:$HD$531)+G126</f>
        <v>0</v>
      </c>
      <c r="H127" s="45">
        <f ca="1">SUMIF(VDR!$FG$13:$FG$531,A127,VDR!$HG$13:$HG$531)+H126</f>
        <v>0</v>
      </c>
      <c r="I127" s="65">
        <f ca="1">SUMIF(VDR!$FH$13:$FH$531,A127,VDR!$HG$13:$HG$531)+I126</f>
        <v>0</v>
      </c>
      <c r="J127" s="45">
        <f ca="1">SUMIF(VDR!$HJ$13:$HJ$531,A127,VDR!$HF$13:$HF$531)+J126</f>
        <v>0</v>
      </c>
    </row>
    <row r="128" spans="1:10">
      <c r="A128" s="40">
        <v>43390</v>
      </c>
      <c r="B128" s="69">
        <f ca="1">SUMIF(VDR!$FG$13:$FG$531,A128,VDR!$HC$13:$HC$531)+B127</f>
        <v>0</v>
      </c>
      <c r="C128" s="69">
        <f ca="1">SUMIF(VDR!$FH$13:$FH$531,A128,VDR!$HC$13:$HC$531)+C127</f>
        <v>0</v>
      </c>
      <c r="D128" s="69">
        <f ca="1">SUMIF(VDR!$HJ$13:$HJ$531,A128,VDR!$HB$13:$HB$531)+D127</f>
        <v>0</v>
      </c>
      <c r="E128" s="45">
        <f ca="1">SUMIF(VDR!$FG$13:$FG$531,A128,VDR!$HE$13:$HE$531)+E127</f>
        <v>0</v>
      </c>
      <c r="F128" s="65">
        <f ca="1">SUMIF(VDR!$FH$13:$FH$531,A128,VDR!$HE$13:$HE$531)+F127</f>
        <v>0</v>
      </c>
      <c r="G128" s="45">
        <f ca="1">SUMIF(VDR!$HJ$13:$HJ$531,A128,VDR!$HD$13:$HD$531)+G127</f>
        <v>0</v>
      </c>
      <c r="H128" s="45">
        <f ca="1">SUMIF(VDR!$FG$13:$FG$531,A128,VDR!$HG$13:$HG$531)+H127</f>
        <v>0</v>
      </c>
      <c r="I128" s="65">
        <f ca="1">SUMIF(VDR!$FH$13:$FH$531,A128,VDR!$HG$13:$HG$531)+I127</f>
        <v>0</v>
      </c>
      <c r="J128" s="45">
        <f ca="1">SUMIF(VDR!$HJ$13:$HJ$531,A128,VDR!$HF$13:$HF$531)+J127</f>
        <v>0</v>
      </c>
    </row>
    <row r="129" spans="1:10">
      <c r="A129" s="40">
        <v>43391</v>
      </c>
      <c r="B129" s="69">
        <f ca="1">SUMIF(VDR!$FG$13:$FG$531,A129,VDR!$HC$13:$HC$531)+B128</f>
        <v>0</v>
      </c>
      <c r="C129" s="69">
        <f ca="1">SUMIF(VDR!$FH$13:$FH$531,A129,VDR!$HC$13:$HC$531)+C128</f>
        <v>0</v>
      </c>
      <c r="D129" s="69">
        <f ca="1">SUMIF(VDR!$HJ$13:$HJ$531,A129,VDR!$HB$13:$HB$531)+D128</f>
        <v>0</v>
      </c>
      <c r="E129" s="45">
        <f ca="1">SUMIF(VDR!$FG$13:$FG$531,A129,VDR!$HE$13:$HE$531)+E128</f>
        <v>0</v>
      </c>
      <c r="F129" s="65">
        <f ca="1">SUMIF(VDR!$FH$13:$FH$531,A129,VDR!$HE$13:$HE$531)+F128</f>
        <v>0</v>
      </c>
      <c r="G129" s="45">
        <f ca="1">SUMIF(VDR!$HJ$13:$HJ$531,A129,VDR!$HD$13:$HD$531)+G128</f>
        <v>0</v>
      </c>
      <c r="H129" s="45">
        <f ca="1">SUMIF(VDR!$FG$13:$FG$531,A129,VDR!$HG$13:$HG$531)+H128</f>
        <v>0</v>
      </c>
      <c r="I129" s="65">
        <f ca="1">SUMIF(VDR!$FH$13:$FH$531,A129,VDR!$HG$13:$HG$531)+I128</f>
        <v>0</v>
      </c>
      <c r="J129" s="45">
        <f ca="1">SUMIF(VDR!$HJ$13:$HJ$531,A129,VDR!$HF$13:$HF$531)+J128</f>
        <v>0</v>
      </c>
    </row>
    <row r="130" spans="1:10">
      <c r="A130" s="40">
        <v>43392</v>
      </c>
      <c r="B130" s="69">
        <f ca="1">SUMIF(VDR!$FG$13:$FG$531,A130,VDR!$HC$13:$HC$531)+B129</f>
        <v>0</v>
      </c>
      <c r="C130" s="69">
        <f ca="1">SUMIF(VDR!$FH$13:$FH$531,A130,VDR!$HC$13:$HC$531)+C129</f>
        <v>0</v>
      </c>
      <c r="D130" s="69">
        <f ca="1">SUMIF(VDR!$HJ$13:$HJ$531,A130,VDR!$HB$13:$HB$531)+D129</f>
        <v>0</v>
      </c>
      <c r="E130" s="45">
        <f ca="1">SUMIF(VDR!$FG$13:$FG$531,A130,VDR!$HE$13:$HE$531)+E129</f>
        <v>0</v>
      </c>
      <c r="F130" s="65">
        <f ca="1">SUMIF(VDR!$FH$13:$FH$531,A130,VDR!$HE$13:$HE$531)+F129</f>
        <v>0</v>
      </c>
      <c r="G130" s="45">
        <f ca="1">SUMIF(VDR!$HJ$13:$HJ$531,A130,VDR!$HD$13:$HD$531)+G129</f>
        <v>0</v>
      </c>
      <c r="H130" s="45">
        <f ca="1">SUMIF(VDR!$FG$13:$FG$531,A130,VDR!$HG$13:$HG$531)+H129</f>
        <v>0</v>
      </c>
      <c r="I130" s="65">
        <f ca="1">SUMIF(VDR!$FH$13:$FH$531,A130,VDR!$HG$13:$HG$531)+I129</f>
        <v>0</v>
      </c>
      <c r="J130" s="45">
        <f ca="1">SUMIF(VDR!$HJ$13:$HJ$531,A130,VDR!$HF$13:$HF$531)+J129</f>
        <v>0</v>
      </c>
    </row>
    <row r="131" spans="1:10">
      <c r="A131" s="40">
        <v>43393</v>
      </c>
      <c r="B131" s="69">
        <f ca="1">SUMIF(VDR!$FG$13:$FG$531,A131,VDR!$HC$13:$HC$531)+B130</f>
        <v>0</v>
      </c>
      <c r="C131" s="69">
        <f ca="1">SUMIF(VDR!$FH$13:$FH$531,A131,VDR!$HC$13:$HC$531)+C130</f>
        <v>0</v>
      </c>
      <c r="D131" s="69">
        <f ca="1">SUMIF(VDR!$HJ$13:$HJ$531,A131,VDR!$HB$13:$HB$531)+D130</f>
        <v>0</v>
      </c>
      <c r="E131" s="45">
        <f ca="1">SUMIF(VDR!$FG$13:$FG$531,A131,VDR!$HE$13:$HE$531)+E130</f>
        <v>0</v>
      </c>
      <c r="F131" s="65">
        <f ca="1">SUMIF(VDR!$FH$13:$FH$531,A131,VDR!$HE$13:$HE$531)+F130</f>
        <v>0</v>
      </c>
      <c r="G131" s="45">
        <f ca="1">SUMIF(VDR!$HJ$13:$HJ$531,A131,VDR!$HD$13:$HD$531)+G130</f>
        <v>0</v>
      </c>
      <c r="H131" s="45">
        <f ca="1">SUMIF(VDR!$FG$13:$FG$531,A131,VDR!$HG$13:$HG$531)+H130</f>
        <v>0</v>
      </c>
      <c r="I131" s="65">
        <f ca="1">SUMIF(VDR!$FH$13:$FH$531,A131,VDR!$HG$13:$HG$531)+I130</f>
        <v>0</v>
      </c>
      <c r="J131" s="45">
        <f ca="1">SUMIF(VDR!$HJ$13:$HJ$531,A131,VDR!$HF$13:$HF$531)+J130</f>
        <v>0</v>
      </c>
    </row>
    <row r="132" spans="1:10">
      <c r="A132" s="40">
        <v>43394</v>
      </c>
      <c r="B132" s="69">
        <f ca="1">SUMIF(VDR!$FG$13:$FG$531,A132,VDR!$HC$13:$HC$531)+B131</f>
        <v>0</v>
      </c>
      <c r="C132" s="69">
        <f ca="1">SUMIF(VDR!$FH$13:$FH$531,A132,VDR!$HC$13:$HC$531)+C131</f>
        <v>0</v>
      </c>
      <c r="D132" s="69">
        <f ca="1">SUMIF(VDR!$HJ$13:$HJ$531,A132,VDR!$HB$13:$HB$531)+D131</f>
        <v>0</v>
      </c>
      <c r="E132" s="45">
        <f ca="1">SUMIF(VDR!$FG$13:$FG$531,A132,VDR!$HE$13:$HE$531)+E131</f>
        <v>0</v>
      </c>
      <c r="F132" s="65">
        <f ca="1">SUMIF(VDR!$FH$13:$FH$531,A132,VDR!$HE$13:$HE$531)+F131</f>
        <v>0</v>
      </c>
      <c r="G132" s="45">
        <f ca="1">SUMIF(VDR!$HJ$13:$HJ$531,A132,VDR!$HD$13:$HD$531)+G131</f>
        <v>0</v>
      </c>
      <c r="H132" s="45">
        <f ca="1">SUMIF(VDR!$FG$13:$FG$531,A132,VDR!$HG$13:$HG$531)+H131</f>
        <v>0</v>
      </c>
      <c r="I132" s="65">
        <f ca="1">SUMIF(VDR!$FH$13:$FH$531,A132,VDR!$HG$13:$HG$531)+I131</f>
        <v>0</v>
      </c>
      <c r="J132" s="45">
        <f ca="1">SUMIF(VDR!$HJ$13:$HJ$531,A132,VDR!$HF$13:$HF$531)+J131</f>
        <v>0</v>
      </c>
    </row>
    <row r="133" spans="1:10">
      <c r="A133" s="40">
        <v>43395</v>
      </c>
      <c r="B133" s="69">
        <f ca="1">SUMIF(VDR!$FG$13:$FG$531,A133,VDR!$HC$13:$HC$531)+B132</f>
        <v>2.5125628140703518E-3</v>
      </c>
      <c r="C133" s="69">
        <f ca="1">SUMIF(VDR!$FH$13:$FH$531,A133,VDR!$HC$13:$HC$531)+C132</f>
        <v>0</v>
      </c>
      <c r="D133" s="69">
        <f ca="1">SUMIF(VDR!$HJ$13:$HJ$531,A133,VDR!$HB$13:$HB$531)+D132</f>
        <v>0</v>
      </c>
      <c r="E133" s="45">
        <f ca="1">SUMIF(VDR!$FG$13:$FG$531,A133,VDR!$HE$13:$HE$531)+E132</f>
        <v>0</v>
      </c>
      <c r="F133" s="65">
        <f ca="1">SUMIF(VDR!$FH$13:$FH$531,A133,VDR!$HE$13:$HE$531)+F132</f>
        <v>0</v>
      </c>
      <c r="G133" s="45">
        <f ca="1">SUMIF(VDR!$HJ$13:$HJ$531,A133,VDR!$HD$13:$HD$531)+G132</f>
        <v>0</v>
      </c>
      <c r="H133" s="45">
        <f ca="1">SUMIF(VDR!$FG$13:$FG$531,A133,VDR!$HG$13:$HG$531)+H132</f>
        <v>7.575757575757576E-3</v>
      </c>
      <c r="I133" s="65">
        <f ca="1">SUMIF(VDR!$FH$13:$FH$531,A133,VDR!$HG$13:$HG$531)+I132</f>
        <v>0</v>
      </c>
      <c r="J133" s="45">
        <f ca="1">SUMIF(VDR!$HJ$13:$HJ$531,A133,VDR!$HF$13:$HF$531)+J132</f>
        <v>0</v>
      </c>
    </row>
    <row r="134" spans="1:10">
      <c r="A134" s="40">
        <v>43396</v>
      </c>
      <c r="B134" s="69">
        <f ca="1">SUMIF(VDR!$FG$13:$FG$531,A134,VDR!$HC$13:$HC$531)+B133</f>
        <v>2.5125628140703518E-3</v>
      </c>
      <c r="C134" s="69">
        <f ca="1">SUMIF(VDR!$FH$13:$FH$531,A134,VDR!$HC$13:$HC$531)+C133</f>
        <v>0</v>
      </c>
      <c r="D134" s="69">
        <f ca="1">SUMIF(VDR!$HJ$13:$HJ$531,A134,VDR!$HB$13:$HB$531)+D133</f>
        <v>0</v>
      </c>
      <c r="E134" s="45">
        <f ca="1">SUMIF(VDR!$FG$13:$FG$531,A134,VDR!$HE$13:$HE$531)+E133</f>
        <v>0</v>
      </c>
      <c r="F134" s="65">
        <f ca="1">SUMIF(VDR!$FH$13:$FH$531,A134,VDR!$HE$13:$HE$531)+F133</f>
        <v>0</v>
      </c>
      <c r="G134" s="45">
        <f ca="1">SUMIF(VDR!$HJ$13:$HJ$531,A134,VDR!$HD$13:$HD$531)+G133</f>
        <v>0</v>
      </c>
      <c r="H134" s="45">
        <f ca="1">SUMIF(VDR!$FG$13:$FG$531,A134,VDR!$HG$13:$HG$531)+H133</f>
        <v>7.575757575757576E-3</v>
      </c>
      <c r="I134" s="65">
        <f ca="1">SUMIF(VDR!$FH$13:$FH$531,A134,VDR!$HG$13:$HG$531)+I133</f>
        <v>0</v>
      </c>
      <c r="J134" s="45">
        <f ca="1">SUMIF(VDR!$HJ$13:$HJ$531,A134,VDR!$HF$13:$HF$531)+J133</f>
        <v>0</v>
      </c>
    </row>
    <row r="135" spans="1:10">
      <c r="A135" s="40">
        <v>43397</v>
      </c>
      <c r="B135" s="69">
        <f ca="1">SUMIF(VDR!$FG$13:$FG$531,A135,VDR!$HC$13:$HC$531)+B134</f>
        <v>2.5125628140703518E-3</v>
      </c>
      <c r="C135" s="69">
        <f ca="1">SUMIF(VDR!$FH$13:$FH$531,A135,VDR!$HC$13:$HC$531)+C134</f>
        <v>0</v>
      </c>
      <c r="D135" s="69">
        <f ca="1">SUMIF(VDR!$HJ$13:$HJ$531,A135,VDR!$HB$13:$HB$531)+D134</f>
        <v>0</v>
      </c>
      <c r="E135" s="45">
        <f ca="1">SUMIF(VDR!$FG$13:$FG$531,A135,VDR!$HE$13:$HE$531)+E134</f>
        <v>0</v>
      </c>
      <c r="F135" s="65">
        <f ca="1">SUMIF(VDR!$FH$13:$FH$531,A135,VDR!$HE$13:$HE$531)+F134</f>
        <v>0</v>
      </c>
      <c r="G135" s="45">
        <f ca="1">SUMIF(VDR!$HJ$13:$HJ$531,A135,VDR!$HD$13:$HD$531)+G134</f>
        <v>0</v>
      </c>
      <c r="H135" s="45">
        <f ca="1">SUMIF(VDR!$FG$13:$FG$531,A135,VDR!$HG$13:$HG$531)+H134</f>
        <v>7.575757575757576E-3</v>
      </c>
      <c r="I135" s="65">
        <f ca="1">SUMIF(VDR!$FH$13:$FH$531,A135,VDR!$HG$13:$HG$531)+I134</f>
        <v>0</v>
      </c>
      <c r="J135" s="45">
        <f ca="1">SUMIF(VDR!$HJ$13:$HJ$531,A135,VDR!$HF$13:$HF$531)+J134</f>
        <v>0</v>
      </c>
    </row>
    <row r="136" spans="1:10">
      <c r="A136" s="40">
        <v>43398</v>
      </c>
      <c r="B136" s="69">
        <f ca="1">SUMIF(VDR!$FG$13:$FG$531,A136,VDR!$HC$13:$HC$531)+B135</f>
        <v>2.5125628140703518E-3</v>
      </c>
      <c r="C136" s="69">
        <f ca="1">SUMIF(VDR!$FH$13:$FH$531,A136,VDR!$HC$13:$HC$531)+C135</f>
        <v>0</v>
      </c>
      <c r="D136" s="69">
        <f ca="1">SUMIF(VDR!$HJ$13:$HJ$531,A136,VDR!$HB$13:$HB$531)+D135</f>
        <v>0</v>
      </c>
      <c r="E136" s="45">
        <f ca="1">SUMIF(VDR!$FG$13:$FG$531,A136,VDR!$HE$13:$HE$531)+E135</f>
        <v>0</v>
      </c>
      <c r="F136" s="65">
        <f ca="1">SUMIF(VDR!$FH$13:$FH$531,A136,VDR!$HE$13:$HE$531)+F135</f>
        <v>0</v>
      </c>
      <c r="G136" s="45">
        <f ca="1">SUMIF(VDR!$HJ$13:$HJ$531,A136,VDR!$HD$13:$HD$531)+G135</f>
        <v>0</v>
      </c>
      <c r="H136" s="45">
        <f ca="1">SUMIF(VDR!$FG$13:$FG$531,A136,VDR!$HG$13:$HG$531)+H135</f>
        <v>7.575757575757576E-3</v>
      </c>
      <c r="I136" s="65">
        <f ca="1">SUMIF(VDR!$FH$13:$FH$531,A136,VDR!$HG$13:$HG$531)+I135</f>
        <v>0</v>
      </c>
      <c r="J136" s="45">
        <f ca="1">SUMIF(VDR!$HJ$13:$HJ$531,A136,VDR!$HF$13:$HF$531)+J135</f>
        <v>0</v>
      </c>
    </row>
    <row r="137" spans="1:10">
      <c r="A137" s="40">
        <v>43399</v>
      </c>
      <c r="B137" s="69">
        <f ca="1">SUMIF(VDR!$FG$13:$FG$531,A137,VDR!$HC$13:$HC$531)+B136</f>
        <v>2.5125628140703518E-3</v>
      </c>
      <c r="C137" s="69">
        <f ca="1">SUMIF(VDR!$FH$13:$FH$531,A137,VDR!$HC$13:$HC$531)+C136</f>
        <v>0</v>
      </c>
      <c r="D137" s="69">
        <f ca="1">SUMIF(VDR!$HJ$13:$HJ$531,A137,VDR!$HB$13:$HB$531)+D136</f>
        <v>0</v>
      </c>
      <c r="E137" s="45">
        <f ca="1">SUMIF(VDR!$FG$13:$FG$531,A137,VDR!$HE$13:$HE$531)+E136</f>
        <v>0</v>
      </c>
      <c r="F137" s="65">
        <f ca="1">SUMIF(VDR!$FH$13:$FH$531,A137,VDR!$HE$13:$HE$531)+F136</f>
        <v>0</v>
      </c>
      <c r="G137" s="45">
        <f ca="1">SUMIF(VDR!$HJ$13:$HJ$531,A137,VDR!$HD$13:$HD$531)+G136</f>
        <v>0</v>
      </c>
      <c r="H137" s="45">
        <f ca="1">SUMIF(VDR!$FG$13:$FG$531,A137,VDR!$HG$13:$HG$531)+H136</f>
        <v>7.575757575757576E-3</v>
      </c>
      <c r="I137" s="65">
        <f ca="1">SUMIF(VDR!$FH$13:$FH$531,A137,VDR!$HG$13:$HG$531)+I136</f>
        <v>0</v>
      </c>
      <c r="J137" s="45">
        <f ca="1">SUMIF(VDR!$HJ$13:$HJ$531,A137,VDR!$HF$13:$HF$531)+J136</f>
        <v>0</v>
      </c>
    </row>
    <row r="138" spans="1:10">
      <c r="A138" s="40">
        <v>43400</v>
      </c>
      <c r="B138" s="69">
        <f ca="1">SUMIF(VDR!$FG$13:$FG$531,A138,VDR!$HC$13:$HC$531)+B137</f>
        <v>2.5125628140703518E-3</v>
      </c>
      <c r="C138" s="69">
        <f ca="1">SUMIF(VDR!$FH$13:$FH$531,A138,VDR!$HC$13:$HC$531)+C137</f>
        <v>0</v>
      </c>
      <c r="D138" s="69">
        <f ca="1">SUMIF(VDR!$HJ$13:$HJ$531,A138,VDR!$HB$13:$HB$531)+D137</f>
        <v>0</v>
      </c>
      <c r="E138" s="45">
        <f ca="1">SUMIF(VDR!$FG$13:$FG$531,A138,VDR!$HE$13:$HE$531)+E137</f>
        <v>0</v>
      </c>
      <c r="F138" s="65">
        <f ca="1">SUMIF(VDR!$FH$13:$FH$531,A138,VDR!$HE$13:$HE$531)+F137</f>
        <v>0</v>
      </c>
      <c r="G138" s="45">
        <f ca="1">SUMIF(VDR!$HJ$13:$HJ$531,A138,VDR!$HD$13:$HD$531)+G137</f>
        <v>0</v>
      </c>
      <c r="H138" s="45">
        <f ca="1">SUMIF(VDR!$FG$13:$FG$531,A138,VDR!$HG$13:$HG$531)+H137</f>
        <v>7.575757575757576E-3</v>
      </c>
      <c r="I138" s="65">
        <f ca="1">SUMIF(VDR!$FH$13:$FH$531,A138,VDR!$HG$13:$HG$531)+I137</f>
        <v>0</v>
      </c>
      <c r="J138" s="45">
        <f ca="1">SUMIF(VDR!$HJ$13:$HJ$531,A138,VDR!$HF$13:$HF$531)+J137</f>
        <v>0</v>
      </c>
    </row>
    <row r="139" spans="1:10">
      <c r="A139" s="40">
        <v>43401</v>
      </c>
      <c r="B139" s="69">
        <f ca="1">SUMIF(VDR!$FG$13:$FG$531,A139,VDR!$HC$13:$HC$531)+B138</f>
        <v>2.5125628140703518E-3</v>
      </c>
      <c r="C139" s="69">
        <f ca="1">SUMIF(VDR!$FH$13:$FH$531,A139,VDR!$HC$13:$HC$531)+C138</f>
        <v>0</v>
      </c>
      <c r="D139" s="69">
        <f ca="1">SUMIF(VDR!$HJ$13:$HJ$531,A139,VDR!$HB$13:$HB$531)+D138</f>
        <v>0</v>
      </c>
      <c r="E139" s="45">
        <f ca="1">SUMIF(VDR!$FG$13:$FG$531,A139,VDR!$HE$13:$HE$531)+E138</f>
        <v>0</v>
      </c>
      <c r="F139" s="65">
        <f ca="1">SUMIF(VDR!$FH$13:$FH$531,A139,VDR!$HE$13:$HE$531)+F138</f>
        <v>0</v>
      </c>
      <c r="G139" s="45">
        <f ca="1">SUMIF(VDR!$HJ$13:$HJ$531,A139,VDR!$HD$13:$HD$531)+G138</f>
        <v>0</v>
      </c>
      <c r="H139" s="45">
        <f ca="1">SUMIF(VDR!$FG$13:$FG$531,A139,VDR!$HG$13:$HG$531)+H138</f>
        <v>7.575757575757576E-3</v>
      </c>
      <c r="I139" s="65">
        <f ca="1">SUMIF(VDR!$FH$13:$FH$531,A139,VDR!$HG$13:$HG$531)+I138</f>
        <v>0</v>
      </c>
      <c r="J139" s="45">
        <f ca="1">SUMIF(VDR!$HJ$13:$HJ$531,A139,VDR!$HF$13:$HF$531)+J138</f>
        <v>0</v>
      </c>
    </row>
    <row r="140" spans="1:10">
      <c r="A140" s="40">
        <v>43402</v>
      </c>
      <c r="B140" s="69">
        <f ca="1">SUMIF(VDR!$FG$13:$FG$531,A140,VDR!$HC$13:$HC$531)+B139</f>
        <v>2.5125628140703518E-3</v>
      </c>
      <c r="C140" s="69">
        <f ca="1">SUMIF(VDR!$FH$13:$FH$531,A140,VDR!$HC$13:$HC$531)+C139</f>
        <v>0</v>
      </c>
      <c r="D140" s="69">
        <f ca="1">SUMIF(VDR!$HJ$13:$HJ$531,A140,VDR!$HB$13:$HB$531)+D139</f>
        <v>0</v>
      </c>
      <c r="E140" s="45">
        <f ca="1">SUMIF(VDR!$FG$13:$FG$531,A140,VDR!$HE$13:$HE$531)+E139</f>
        <v>0</v>
      </c>
      <c r="F140" s="65">
        <f ca="1">SUMIF(VDR!$FH$13:$FH$531,A140,VDR!$HE$13:$HE$531)+F139</f>
        <v>0</v>
      </c>
      <c r="G140" s="45">
        <f ca="1">SUMIF(VDR!$HJ$13:$HJ$531,A140,VDR!$HD$13:$HD$531)+G139</f>
        <v>0</v>
      </c>
      <c r="H140" s="45">
        <f ca="1">SUMIF(VDR!$FG$13:$FG$531,A140,VDR!$HG$13:$HG$531)+H139</f>
        <v>7.575757575757576E-3</v>
      </c>
      <c r="I140" s="65">
        <f ca="1">SUMIF(VDR!$FH$13:$FH$531,A140,VDR!$HG$13:$HG$531)+I139</f>
        <v>0</v>
      </c>
      <c r="J140" s="45">
        <f ca="1">SUMIF(VDR!$HJ$13:$HJ$531,A140,VDR!$HF$13:$HF$531)+J139</f>
        <v>0</v>
      </c>
    </row>
    <row r="141" spans="1:10">
      <c r="A141" s="40">
        <v>43403</v>
      </c>
      <c r="B141" s="69">
        <f ca="1">SUMIF(VDR!$FG$13:$FG$531,A141,VDR!$HC$13:$HC$531)+B140</f>
        <v>2.5125628140703518E-3</v>
      </c>
      <c r="C141" s="69">
        <f ca="1">SUMIF(VDR!$FH$13:$FH$531,A141,VDR!$HC$13:$HC$531)+C140</f>
        <v>0</v>
      </c>
      <c r="D141" s="69">
        <f ca="1">SUMIF(VDR!$HJ$13:$HJ$531,A141,VDR!$HB$13:$HB$531)+D140</f>
        <v>0</v>
      </c>
      <c r="E141" s="45">
        <f ca="1">SUMIF(VDR!$FG$13:$FG$531,A141,VDR!$HE$13:$HE$531)+E140</f>
        <v>0</v>
      </c>
      <c r="F141" s="65">
        <f ca="1">SUMIF(VDR!$FH$13:$FH$531,A141,VDR!$HE$13:$HE$531)+F140</f>
        <v>0</v>
      </c>
      <c r="G141" s="45">
        <f ca="1">SUMIF(VDR!$HJ$13:$HJ$531,A141,VDR!$HD$13:$HD$531)+G140</f>
        <v>0</v>
      </c>
      <c r="H141" s="45">
        <f ca="1">SUMIF(VDR!$FG$13:$FG$531,A141,VDR!$HG$13:$HG$531)+H140</f>
        <v>7.575757575757576E-3</v>
      </c>
      <c r="I141" s="65">
        <f ca="1">SUMIF(VDR!$FH$13:$FH$531,A141,VDR!$HG$13:$HG$531)+I140</f>
        <v>0</v>
      </c>
      <c r="J141" s="45">
        <f ca="1">SUMIF(VDR!$HJ$13:$HJ$531,A141,VDR!$HF$13:$HF$531)+J140</f>
        <v>0</v>
      </c>
    </row>
    <row r="142" spans="1:10">
      <c r="A142" s="40">
        <v>43404</v>
      </c>
      <c r="B142" s="69">
        <f ca="1">SUMIF(VDR!$FG$13:$FG$531,A142,VDR!$HC$13:$HC$531)+B141</f>
        <v>2.5125628140703518E-3</v>
      </c>
      <c r="C142" s="69">
        <f ca="1">SUMIF(VDR!$FH$13:$FH$531,A142,VDR!$HC$13:$HC$531)+C141</f>
        <v>0</v>
      </c>
      <c r="D142" s="69">
        <f ca="1">SUMIF(VDR!$HJ$13:$HJ$531,A142,VDR!$HB$13:$HB$531)+D141</f>
        <v>0</v>
      </c>
      <c r="E142" s="45">
        <f ca="1">SUMIF(VDR!$FG$13:$FG$531,A142,VDR!$HE$13:$HE$531)+E141</f>
        <v>0</v>
      </c>
      <c r="F142" s="65">
        <f ca="1">SUMIF(VDR!$FH$13:$FH$531,A142,VDR!$HE$13:$HE$531)+F141</f>
        <v>0</v>
      </c>
      <c r="G142" s="45">
        <f ca="1">SUMIF(VDR!$HJ$13:$HJ$531,A142,VDR!$HD$13:$HD$531)+G141</f>
        <v>0</v>
      </c>
      <c r="H142" s="45">
        <f ca="1">SUMIF(VDR!$FG$13:$FG$531,A142,VDR!$HG$13:$HG$531)+H141</f>
        <v>7.575757575757576E-3</v>
      </c>
      <c r="I142" s="65">
        <f ca="1">SUMIF(VDR!$FH$13:$FH$531,A142,VDR!$HG$13:$HG$531)+I141</f>
        <v>0</v>
      </c>
      <c r="J142" s="45">
        <f ca="1">SUMIF(VDR!$HJ$13:$HJ$531,A142,VDR!$HF$13:$HF$531)+J141</f>
        <v>0</v>
      </c>
    </row>
    <row r="143" spans="1:10">
      <c r="A143" s="40">
        <v>43405</v>
      </c>
      <c r="B143" s="69">
        <f ca="1">SUMIF(VDR!$FG$13:$FG$531,A143,VDR!$HC$13:$HC$531)+B142</f>
        <v>2.5125628140703518E-3</v>
      </c>
      <c r="C143" s="69">
        <f ca="1">SUMIF(VDR!$FH$13:$FH$531,A143,VDR!$HC$13:$HC$531)+C142</f>
        <v>0</v>
      </c>
      <c r="D143" s="69">
        <f ca="1">SUMIF(VDR!$HJ$13:$HJ$531,A143,VDR!$HB$13:$HB$531)+D142</f>
        <v>0</v>
      </c>
      <c r="E143" s="45">
        <f ca="1">SUMIF(VDR!$FG$13:$FG$531,A143,VDR!$HE$13:$HE$531)+E142</f>
        <v>0</v>
      </c>
      <c r="F143" s="65">
        <f ca="1">SUMIF(VDR!$FH$13:$FH$531,A143,VDR!$HE$13:$HE$531)+F142</f>
        <v>0</v>
      </c>
      <c r="G143" s="45">
        <f ca="1">SUMIF(VDR!$HJ$13:$HJ$531,A143,VDR!$HD$13:$HD$531)+G142</f>
        <v>0</v>
      </c>
      <c r="H143" s="45">
        <f ca="1">SUMIF(VDR!$FG$13:$FG$531,A143,VDR!$HG$13:$HG$531)+H142</f>
        <v>7.575757575757576E-3</v>
      </c>
      <c r="I143" s="65">
        <f ca="1">SUMIF(VDR!$FH$13:$FH$531,A143,VDR!$HG$13:$HG$531)+I142</f>
        <v>0</v>
      </c>
      <c r="J143" s="45">
        <f ca="1">SUMIF(VDR!$HJ$13:$HJ$531,A143,VDR!$HF$13:$HF$531)+J142</f>
        <v>0</v>
      </c>
    </row>
    <row r="144" spans="1:10">
      <c r="A144" s="40">
        <v>43406</v>
      </c>
      <c r="B144" s="69">
        <f ca="1">SUMIF(VDR!$FG$13:$FG$531,A144,VDR!$HC$13:$HC$531)+B143</f>
        <v>2.5125628140703518E-3</v>
      </c>
      <c r="C144" s="69">
        <f ca="1">SUMIF(VDR!$FH$13:$FH$531,A144,VDR!$HC$13:$HC$531)+C143</f>
        <v>0</v>
      </c>
      <c r="D144" s="69">
        <f ca="1">SUMIF(VDR!$HJ$13:$HJ$531,A144,VDR!$HB$13:$HB$531)+D143</f>
        <v>0</v>
      </c>
      <c r="E144" s="45">
        <f ca="1">SUMIF(VDR!$FG$13:$FG$531,A144,VDR!$HE$13:$HE$531)+E143</f>
        <v>0</v>
      </c>
      <c r="F144" s="65">
        <f ca="1">SUMIF(VDR!$FH$13:$FH$531,A144,VDR!$HE$13:$HE$531)+F143</f>
        <v>0</v>
      </c>
      <c r="G144" s="45">
        <f ca="1">SUMIF(VDR!$HJ$13:$HJ$531,A144,VDR!$HD$13:$HD$531)+G143</f>
        <v>0</v>
      </c>
      <c r="H144" s="45">
        <f ca="1">SUMIF(VDR!$FG$13:$FG$531,A144,VDR!$HG$13:$HG$531)+H143</f>
        <v>7.575757575757576E-3</v>
      </c>
      <c r="I144" s="65">
        <f ca="1">SUMIF(VDR!$FH$13:$FH$531,A144,VDR!$HG$13:$HG$531)+I143</f>
        <v>0</v>
      </c>
      <c r="J144" s="45">
        <f ca="1">SUMIF(VDR!$HJ$13:$HJ$531,A144,VDR!$HF$13:$HF$531)+J143</f>
        <v>0</v>
      </c>
    </row>
    <row r="145" spans="1:10">
      <c r="A145" s="40">
        <v>43407</v>
      </c>
      <c r="B145" s="69">
        <f ca="1">SUMIF(VDR!$FG$13:$FG$531,A145,VDR!$HC$13:$HC$531)+B144</f>
        <v>2.5125628140703518E-3</v>
      </c>
      <c r="C145" s="69">
        <f ca="1">SUMIF(VDR!$FH$13:$FH$531,A145,VDR!$HC$13:$HC$531)+C144</f>
        <v>0</v>
      </c>
      <c r="D145" s="69">
        <f ca="1">SUMIF(VDR!$HJ$13:$HJ$531,A145,VDR!$HB$13:$HB$531)+D144</f>
        <v>0</v>
      </c>
      <c r="E145" s="45">
        <f ca="1">SUMIF(VDR!$FG$13:$FG$531,A145,VDR!$HE$13:$HE$531)+E144</f>
        <v>0</v>
      </c>
      <c r="F145" s="65">
        <f ca="1">SUMIF(VDR!$FH$13:$FH$531,A145,VDR!$HE$13:$HE$531)+F144</f>
        <v>0</v>
      </c>
      <c r="G145" s="45">
        <f ca="1">SUMIF(VDR!$HJ$13:$HJ$531,A145,VDR!$HD$13:$HD$531)+G144</f>
        <v>0</v>
      </c>
      <c r="H145" s="45">
        <f ca="1">SUMIF(VDR!$FG$13:$FG$531,A145,VDR!$HG$13:$HG$531)+H144</f>
        <v>7.575757575757576E-3</v>
      </c>
      <c r="I145" s="65">
        <f ca="1">SUMIF(VDR!$FH$13:$FH$531,A145,VDR!$HG$13:$HG$531)+I144</f>
        <v>0</v>
      </c>
      <c r="J145" s="45">
        <f ca="1">SUMIF(VDR!$HJ$13:$HJ$531,A145,VDR!$HF$13:$HF$531)+J144</f>
        <v>0</v>
      </c>
    </row>
    <row r="146" spans="1:10">
      <c r="A146" s="40">
        <v>43408</v>
      </c>
      <c r="B146" s="69">
        <f ca="1">SUMIF(VDR!$FG$13:$FG$531,A146,VDR!$HC$13:$HC$531)+B145</f>
        <v>2.5125628140703518E-3</v>
      </c>
      <c r="C146" s="69">
        <f ca="1">SUMIF(VDR!$FH$13:$FH$531,A146,VDR!$HC$13:$HC$531)+C145</f>
        <v>0</v>
      </c>
      <c r="D146" s="69">
        <f ca="1">SUMIF(VDR!$HJ$13:$HJ$531,A146,VDR!$HB$13:$HB$531)+D145</f>
        <v>0</v>
      </c>
      <c r="E146" s="45">
        <f ca="1">SUMIF(VDR!$FG$13:$FG$531,A146,VDR!$HE$13:$HE$531)+E145</f>
        <v>0</v>
      </c>
      <c r="F146" s="65">
        <f ca="1">SUMIF(VDR!$FH$13:$FH$531,A146,VDR!$HE$13:$HE$531)+F145</f>
        <v>0</v>
      </c>
      <c r="G146" s="45">
        <f ca="1">SUMIF(VDR!$HJ$13:$HJ$531,A146,VDR!$HD$13:$HD$531)+G145</f>
        <v>0</v>
      </c>
      <c r="H146" s="45">
        <f ca="1">SUMIF(VDR!$FG$13:$FG$531,A146,VDR!$HG$13:$HG$531)+H145</f>
        <v>7.575757575757576E-3</v>
      </c>
      <c r="I146" s="65">
        <f ca="1">SUMIF(VDR!$FH$13:$FH$531,A146,VDR!$HG$13:$HG$531)+I145</f>
        <v>0</v>
      </c>
      <c r="J146" s="45">
        <f ca="1">SUMIF(VDR!$HJ$13:$HJ$531,A146,VDR!$HF$13:$HF$531)+J145</f>
        <v>0</v>
      </c>
    </row>
    <row r="147" spans="1:10">
      <c r="A147" s="40">
        <v>43409</v>
      </c>
      <c r="B147" s="69">
        <f ca="1">SUMIF(VDR!$FG$13:$FG$531,A147,VDR!$HC$13:$HC$531)+B146</f>
        <v>2.5125628140703518E-3</v>
      </c>
      <c r="C147" s="69">
        <f ca="1">SUMIF(VDR!$FH$13:$FH$531,A147,VDR!$HC$13:$HC$531)+C146</f>
        <v>0</v>
      </c>
      <c r="D147" s="69">
        <f ca="1">SUMIF(VDR!$HJ$13:$HJ$531,A147,VDR!$HB$13:$HB$531)+D146</f>
        <v>0</v>
      </c>
      <c r="E147" s="45">
        <f ca="1">SUMIF(VDR!$FG$13:$FG$531,A147,VDR!$HE$13:$HE$531)+E146</f>
        <v>0</v>
      </c>
      <c r="F147" s="65">
        <f ca="1">SUMIF(VDR!$FH$13:$FH$531,A147,VDR!$HE$13:$HE$531)+F146</f>
        <v>0</v>
      </c>
      <c r="G147" s="45">
        <f ca="1">SUMIF(VDR!$HJ$13:$HJ$531,A147,VDR!$HD$13:$HD$531)+G146</f>
        <v>0</v>
      </c>
      <c r="H147" s="45">
        <f ca="1">SUMIF(VDR!$FG$13:$FG$531,A147,VDR!$HG$13:$HG$531)+H146</f>
        <v>7.575757575757576E-3</v>
      </c>
      <c r="I147" s="65">
        <f ca="1">SUMIF(VDR!$FH$13:$FH$531,A147,VDR!$HG$13:$HG$531)+I146</f>
        <v>0</v>
      </c>
      <c r="J147" s="45">
        <f ca="1">SUMIF(VDR!$HJ$13:$HJ$531,A147,VDR!$HF$13:$HF$531)+J146</f>
        <v>0</v>
      </c>
    </row>
    <row r="148" spans="1:10">
      <c r="A148" s="40">
        <v>43410</v>
      </c>
      <c r="B148" s="69">
        <f ca="1">SUMIF(VDR!$FG$13:$FG$531,A148,VDR!$HC$13:$HC$531)+B147</f>
        <v>2.5125628140703518E-3</v>
      </c>
      <c r="C148" s="69">
        <f ca="1">SUMIF(VDR!$FH$13:$FH$531,A148,VDR!$HC$13:$HC$531)+C147</f>
        <v>0</v>
      </c>
      <c r="D148" s="69">
        <f ca="1">SUMIF(VDR!$HJ$13:$HJ$531,A148,VDR!$HB$13:$HB$531)+D147</f>
        <v>0</v>
      </c>
      <c r="E148" s="45">
        <f ca="1">SUMIF(VDR!$FG$13:$FG$531,A148,VDR!$HE$13:$HE$531)+E147</f>
        <v>0</v>
      </c>
      <c r="F148" s="65">
        <f ca="1">SUMIF(VDR!$FH$13:$FH$531,A148,VDR!$HE$13:$HE$531)+F147</f>
        <v>0</v>
      </c>
      <c r="G148" s="45">
        <f ca="1">SUMIF(VDR!$HJ$13:$HJ$531,A148,VDR!$HD$13:$HD$531)+G147</f>
        <v>0</v>
      </c>
      <c r="H148" s="45">
        <f ca="1">SUMIF(VDR!$FG$13:$FG$531,A148,VDR!$HG$13:$HG$531)+H147</f>
        <v>7.575757575757576E-3</v>
      </c>
      <c r="I148" s="65">
        <f ca="1">SUMIF(VDR!$FH$13:$FH$531,A148,VDR!$HG$13:$HG$531)+I147</f>
        <v>0</v>
      </c>
      <c r="J148" s="45">
        <f ca="1">SUMIF(VDR!$HJ$13:$HJ$531,A148,VDR!$HF$13:$HF$531)+J147</f>
        <v>0</v>
      </c>
    </row>
    <row r="149" spans="1:10">
      <c r="A149" s="40">
        <v>43411</v>
      </c>
      <c r="B149" s="69">
        <f ca="1">SUMIF(VDR!$FG$13:$FG$531,A149,VDR!$HC$13:$HC$531)+B148</f>
        <v>2.5125628140703518E-3</v>
      </c>
      <c r="C149" s="69">
        <f ca="1">SUMIF(VDR!$FH$13:$FH$531,A149,VDR!$HC$13:$HC$531)+C148</f>
        <v>0</v>
      </c>
      <c r="D149" s="69">
        <f ca="1">SUMIF(VDR!$HJ$13:$HJ$531,A149,VDR!$HB$13:$HB$531)+D148</f>
        <v>0</v>
      </c>
      <c r="E149" s="45">
        <f ca="1">SUMIF(VDR!$FG$13:$FG$531,A149,VDR!$HE$13:$HE$531)+E148</f>
        <v>0</v>
      </c>
      <c r="F149" s="65">
        <f ca="1">SUMIF(VDR!$FH$13:$FH$531,A149,VDR!$HE$13:$HE$531)+F148</f>
        <v>0</v>
      </c>
      <c r="G149" s="45">
        <f ca="1">SUMIF(VDR!$HJ$13:$HJ$531,A149,VDR!$HD$13:$HD$531)+G148</f>
        <v>0</v>
      </c>
      <c r="H149" s="45">
        <f ca="1">SUMIF(VDR!$FG$13:$FG$531,A149,VDR!$HG$13:$HG$531)+H148</f>
        <v>7.575757575757576E-3</v>
      </c>
      <c r="I149" s="65">
        <f ca="1">SUMIF(VDR!$FH$13:$FH$531,A149,VDR!$HG$13:$HG$531)+I148</f>
        <v>0</v>
      </c>
      <c r="J149" s="45">
        <f ca="1">SUMIF(VDR!$HJ$13:$HJ$531,A149,VDR!$HF$13:$HF$531)+J148</f>
        <v>0</v>
      </c>
    </row>
    <row r="150" spans="1:10">
      <c r="A150" s="40">
        <v>43412</v>
      </c>
      <c r="B150" s="69">
        <f ca="1">SUMIF(VDR!$FG$13:$FG$531,A150,VDR!$HC$13:$HC$531)+B149</f>
        <v>2.5125628140703518E-3</v>
      </c>
      <c r="C150" s="69">
        <f ca="1">SUMIF(VDR!$FH$13:$FH$531,A150,VDR!$HC$13:$HC$531)+C149</f>
        <v>0</v>
      </c>
      <c r="D150" s="69">
        <f ca="1">SUMIF(VDR!$HJ$13:$HJ$531,A150,VDR!$HB$13:$HB$531)+D149</f>
        <v>0</v>
      </c>
      <c r="E150" s="45">
        <f ca="1">SUMIF(VDR!$FG$13:$FG$531,A150,VDR!$HE$13:$HE$531)+E149</f>
        <v>0</v>
      </c>
      <c r="F150" s="65">
        <f ca="1">SUMIF(VDR!$FH$13:$FH$531,A150,VDR!$HE$13:$HE$531)+F149</f>
        <v>0</v>
      </c>
      <c r="G150" s="45">
        <f ca="1">SUMIF(VDR!$HJ$13:$HJ$531,A150,VDR!$HD$13:$HD$531)+G149</f>
        <v>0</v>
      </c>
      <c r="H150" s="45">
        <f ca="1">SUMIF(VDR!$FG$13:$FG$531,A150,VDR!$HG$13:$HG$531)+H149</f>
        <v>7.575757575757576E-3</v>
      </c>
      <c r="I150" s="65">
        <f ca="1">SUMIF(VDR!$FH$13:$FH$531,A150,VDR!$HG$13:$HG$531)+I149</f>
        <v>0</v>
      </c>
      <c r="J150" s="45">
        <f ca="1">SUMIF(VDR!$HJ$13:$HJ$531,A150,VDR!$HF$13:$HF$531)+J149</f>
        <v>0</v>
      </c>
    </row>
    <row r="151" spans="1:10">
      <c r="A151" s="40">
        <v>43413</v>
      </c>
      <c r="B151" s="69">
        <f ca="1">SUMIF(VDR!$FG$13:$FG$531,A151,VDR!$HC$13:$HC$531)+B150</f>
        <v>2.5125628140703518E-3</v>
      </c>
      <c r="C151" s="69">
        <f ca="1">SUMIF(VDR!$FH$13:$FH$531,A151,VDR!$HC$13:$HC$531)+C150</f>
        <v>0</v>
      </c>
      <c r="D151" s="69">
        <f ca="1">SUMIF(VDR!$HJ$13:$HJ$531,A151,VDR!$HB$13:$HB$531)+D150</f>
        <v>0</v>
      </c>
      <c r="E151" s="45">
        <f ca="1">SUMIF(VDR!$FG$13:$FG$531,A151,VDR!$HE$13:$HE$531)+E150</f>
        <v>0</v>
      </c>
      <c r="F151" s="65">
        <f ca="1">SUMIF(VDR!$FH$13:$FH$531,A151,VDR!$HE$13:$HE$531)+F150</f>
        <v>0</v>
      </c>
      <c r="G151" s="45">
        <f ca="1">SUMIF(VDR!$HJ$13:$HJ$531,A151,VDR!$HD$13:$HD$531)+G150</f>
        <v>0</v>
      </c>
      <c r="H151" s="45">
        <f ca="1">SUMIF(VDR!$FG$13:$FG$531,A151,VDR!$HG$13:$HG$531)+H150</f>
        <v>7.575757575757576E-3</v>
      </c>
      <c r="I151" s="65">
        <f ca="1">SUMIF(VDR!$FH$13:$FH$531,A151,VDR!$HG$13:$HG$531)+I150</f>
        <v>0</v>
      </c>
      <c r="J151" s="45">
        <f ca="1">SUMIF(VDR!$HJ$13:$HJ$531,A151,VDR!$HF$13:$HF$531)+J150</f>
        <v>0</v>
      </c>
    </row>
    <row r="152" spans="1:10">
      <c r="A152" s="40">
        <v>43414</v>
      </c>
      <c r="B152" s="69">
        <f ca="1">SUMIF(VDR!$FG$13:$FG$531,A152,VDR!$HC$13:$HC$531)+B151</f>
        <v>2.5125628140703518E-3</v>
      </c>
      <c r="C152" s="69">
        <f ca="1">SUMIF(VDR!$FH$13:$FH$531,A152,VDR!$HC$13:$HC$531)+C151</f>
        <v>0</v>
      </c>
      <c r="D152" s="69">
        <f ca="1">SUMIF(VDR!$HJ$13:$HJ$531,A152,VDR!$HB$13:$HB$531)+D151</f>
        <v>0</v>
      </c>
      <c r="E152" s="45">
        <f ca="1">SUMIF(VDR!$FG$13:$FG$531,A152,VDR!$HE$13:$HE$531)+E151</f>
        <v>0</v>
      </c>
      <c r="F152" s="65">
        <f ca="1">SUMIF(VDR!$FH$13:$FH$531,A152,VDR!$HE$13:$HE$531)+F151</f>
        <v>0</v>
      </c>
      <c r="G152" s="45">
        <f ca="1">SUMIF(VDR!$HJ$13:$HJ$531,A152,VDR!$HD$13:$HD$531)+G151</f>
        <v>0</v>
      </c>
      <c r="H152" s="45">
        <f ca="1">SUMIF(VDR!$FG$13:$FG$531,A152,VDR!$HG$13:$HG$531)+H151</f>
        <v>7.575757575757576E-3</v>
      </c>
      <c r="I152" s="65">
        <f ca="1">SUMIF(VDR!$FH$13:$FH$531,A152,VDR!$HG$13:$HG$531)+I151</f>
        <v>0</v>
      </c>
      <c r="J152" s="45">
        <f ca="1">SUMIF(VDR!$HJ$13:$HJ$531,A152,VDR!$HF$13:$HF$531)+J151</f>
        <v>0</v>
      </c>
    </row>
    <row r="153" spans="1:10">
      <c r="A153" s="40">
        <v>43415</v>
      </c>
      <c r="B153" s="69">
        <f ca="1">SUMIF(VDR!$FG$13:$FG$531,A153,VDR!$HC$13:$HC$531)+B152</f>
        <v>2.5125628140703518E-3</v>
      </c>
      <c r="C153" s="69">
        <f ca="1">SUMIF(VDR!$FH$13:$FH$531,A153,VDR!$HC$13:$HC$531)+C152</f>
        <v>0</v>
      </c>
      <c r="D153" s="69">
        <f ca="1">SUMIF(VDR!$HJ$13:$HJ$531,A153,VDR!$HB$13:$HB$531)+D152</f>
        <v>0</v>
      </c>
      <c r="E153" s="45">
        <f ca="1">SUMIF(VDR!$FG$13:$FG$531,A153,VDR!$HE$13:$HE$531)+E152</f>
        <v>0</v>
      </c>
      <c r="F153" s="65">
        <f ca="1">SUMIF(VDR!$FH$13:$FH$531,A153,VDR!$HE$13:$HE$531)+F152</f>
        <v>0</v>
      </c>
      <c r="G153" s="45">
        <f ca="1">SUMIF(VDR!$HJ$13:$HJ$531,A153,VDR!$HD$13:$HD$531)+G152</f>
        <v>0</v>
      </c>
      <c r="H153" s="45">
        <f ca="1">SUMIF(VDR!$FG$13:$FG$531,A153,VDR!$HG$13:$HG$531)+H152</f>
        <v>7.575757575757576E-3</v>
      </c>
      <c r="I153" s="65">
        <f ca="1">SUMIF(VDR!$FH$13:$FH$531,A153,VDR!$HG$13:$HG$531)+I152</f>
        <v>0</v>
      </c>
      <c r="J153" s="45">
        <f ca="1">SUMIF(VDR!$HJ$13:$HJ$531,A153,VDR!$HF$13:$HF$531)+J152</f>
        <v>0</v>
      </c>
    </row>
    <row r="154" spans="1:10">
      <c r="A154" s="40">
        <v>43416</v>
      </c>
      <c r="B154" s="69">
        <f ca="1">SUMIF(VDR!$FG$13:$FG$531,A154,VDR!$HC$13:$HC$531)+B153</f>
        <v>2.5125628140703518E-3</v>
      </c>
      <c r="C154" s="69">
        <f ca="1">SUMIF(VDR!$FH$13:$FH$531,A154,VDR!$HC$13:$HC$531)+C153</f>
        <v>0</v>
      </c>
      <c r="D154" s="69">
        <f ca="1">SUMIF(VDR!$HJ$13:$HJ$531,A154,VDR!$HB$13:$HB$531)+D153</f>
        <v>0</v>
      </c>
      <c r="E154" s="45">
        <f ca="1">SUMIF(VDR!$FG$13:$FG$531,A154,VDR!$HE$13:$HE$531)+E153</f>
        <v>0</v>
      </c>
      <c r="F154" s="65">
        <f ca="1">SUMIF(VDR!$FH$13:$FH$531,A154,VDR!$HE$13:$HE$531)+F153</f>
        <v>0</v>
      </c>
      <c r="G154" s="45">
        <f ca="1">SUMIF(VDR!$HJ$13:$HJ$531,A154,VDR!$HD$13:$HD$531)+G153</f>
        <v>0</v>
      </c>
      <c r="H154" s="45">
        <f ca="1">SUMIF(VDR!$FG$13:$FG$531,A154,VDR!$HG$13:$HG$531)+H153</f>
        <v>7.575757575757576E-3</v>
      </c>
      <c r="I154" s="65">
        <f ca="1">SUMIF(VDR!$FH$13:$FH$531,A154,VDR!$HG$13:$HG$531)+I153</f>
        <v>0</v>
      </c>
      <c r="J154" s="45">
        <f ca="1">SUMIF(VDR!$HJ$13:$HJ$531,A154,VDR!$HF$13:$HF$531)+J153</f>
        <v>0</v>
      </c>
    </row>
    <row r="155" spans="1:10">
      <c r="A155" s="40">
        <v>43417</v>
      </c>
      <c r="B155" s="69">
        <f ca="1">SUMIF(VDR!$FG$13:$FG$531,A155,VDR!$HC$13:$HC$531)+B154</f>
        <v>2.5125628140703518E-3</v>
      </c>
      <c r="C155" s="69">
        <f ca="1">SUMIF(VDR!$FH$13:$FH$531,A155,VDR!$HC$13:$HC$531)+C154</f>
        <v>0</v>
      </c>
      <c r="D155" s="69">
        <f ca="1">SUMIF(VDR!$HJ$13:$HJ$531,A155,VDR!$HB$13:$HB$531)+D154</f>
        <v>0</v>
      </c>
      <c r="E155" s="45">
        <f ca="1">SUMIF(VDR!$FG$13:$FG$531,A155,VDR!$HE$13:$HE$531)+E154</f>
        <v>0</v>
      </c>
      <c r="F155" s="65">
        <f ca="1">SUMIF(VDR!$FH$13:$FH$531,A155,VDR!$HE$13:$HE$531)+F154</f>
        <v>0</v>
      </c>
      <c r="G155" s="45">
        <f ca="1">SUMIF(VDR!$HJ$13:$HJ$531,A155,VDR!$HD$13:$HD$531)+G154</f>
        <v>0</v>
      </c>
      <c r="H155" s="45">
        <f ca="1">SUMIF(VDR!$FG$13:$FG$531,A155,VDR!$HG$13:$HG$531)+H154</f>
        <v>7.575757575757576E-3</v>
      </c>
      <c r="I155" s="65">
        <f ca="1">SUMIF(VDR!$FH$13:$FH$531,A155,VDR!$HG$13:$HG$531)+I154</f>
        <v>0</v>
      </c>
      <c r="J155" s="45">
        <f ca="1">SUMIF(VDR!$HJ$13:$HJ$531,A155,VDR!$HF$13:$HF$531)+J154</f>
        <v>0</v>
      </c>
    </row>
    <row r="156" spans="1:10">
      <c r="A156" s="40">
        <v>43418</v>
      </c>
      <c r="B156" s="69">
        <f ca="1">SUMIF(VDR!$FG$13:$FG$531,A156,VDR!$HC$13:$HC$531)+B155</f>
        <v>2.5125628140703518E-3</v>
      </c>
      <c r="C156" s="69">
        <f ca="1">SUMIF(VDR!$FH$13:$FH$531,A156,VDR!$HC$13:$HC$531)+C155</f>
        <v>0</v>
      </c>
      <c r="D156" s="69">
        <f ca="1">SUMIF(VDR!$HJ$13:$HJ$531,A156,VDR!$HB$13:$HB$531)+D155</f>
        <v>0</v>
      </c>
      <c r="E156" s="45">
        <f ca="1">SUMIF(VDR!$FG$13:$FG$531,A156,VDR!$HE$13:$HE$531)+E155</f>
        <v>0</v>
      </c>
      <c r="F156" s="65">
        <f ca="1">SUMIF(VDR!$FH$13:$FH$531,A156,VDR!$HE$13:$HE$531)+F155</f>
        <v>0</v>
      </c>
      <c r="G156" s="45">
        <f ca="1">SUMIF(VDR!$HJ$13:$HJ$531,A156,VDR!$HD$13:$HD$531)+G155</f>
        <v>0</v>
      </c>
      <c r="H156" s="45">
        <f ca="1">SUMIF(VDR!$FG$13:$FG$531,A156,VDR!$HG$13:$HG$531)+H155</f>
        <v>7.575757575757576E-3</v>
      </c>
      <c r="I156" s="65">
        <f ca="1">SUMIF(VDR!$FH$13:$FH$531,A156,VDR!$HG$13:$HG$531)+I155</f>
        <v>0</v>
      </c>
      <c r="J156" s="45">
        <f ca="1">SUMIF(VDR!$HJ$13:$HJ$531,A156,VDR!$HF$13:$HF$531)+J155</f>
        <v>0</v>
      </c>
    </row>
    <row r="157" spans="1:10">
      <c r="A157" s="40">
        <v>43419</v>
      </c>
      <c r="B157" s="69">
        <f ca="1">SUMIF(VDR!$FG$13:$FG$531,A157,VDR!$HC$13:$HC$531)+B156</f>
        <v>2.5125628140703518E-3</v>
      </c>
      <c r="C157" s="69">
        <f ca="1">SUMIF(VDR!$FH$13:$FH$531,A157,VDR!$HC$13:$HC$531)+C156</f>
        <v>0</v>
      </c>
      <c r="D157" s="69">
        <f ca="1">SUMIF(VDR!$HJ$13:$HJ$531,A157,VDR!$HB$13:$HB$531)+D156</f>
        <v>0</v>
      </c>
      <c r="E157" s="45">
        <f ca="1">SUMIF(VDR!$FG$13:$FG$531,A157,VDR!$HE$13:$HE$531)+E156</f>
        <v>0</v>
      </c>
      <c r="F157" s="65">
        <f ca="1">SUMIF(VDR!$FH$13:$FH$531,A157,VDR!$HE$13:$HE$531)+F156</f>
        <v>0</v>
      </c>
      <c r="G157" s="45">
        <f ca="1">SUMIF(VDR!$HJ$13:$HJ$531,A157,VDR!$HD$13:$HD$531)+G156</f>
        <v>0</v>
      </c>
      <c r="H157" s="45">
        <f ca="1">SUMIF(VDR!$FG$13:$FG$531,A157,VDR!$HG$13:$HG$531)+H156</f>
        <v>7.575757575757576E-3</v>
      </c>
      <c r="I157" s="65">
        <f ca="1">SUMIF(VDR!$FH$13:$FH$531,A157,VDR!$HG$13:$HG$531)+I156</f>
        <v>0</v>
      </c>
      <c r="J157" s="45">
        <f ca="1">SUMIF(VDR!$HJ$13:$HJ$531,A157,VDR!$HF$13:$HF$531)+J156</f>
        <v>0</v>
      </c>
    </row>
    <row r="158" spans="1:10">
      <c r="A158" s="40">
        <v>43420</v>
      </c>
      <c r="B158" s="69">
        <f ca="1">SUMIF(VDR!$FG$13:$FG$531,A158,VDR!$HC$13:$HC$531)+B157</f>
        <v>2.5125628140703518E-3</v>
      </c>
      <c r="C158" s="69">
        <f ca="1">SUMIF(VDR!$FH$13:$FH$531,A158,VDR!$HC$13:$HC$531)+C157</f>
        <v>0</v>
      </c>
      <c r="D158" s="69">
        <f ca="1">SUMIF(VDR!$HJ$13:$HJ$531,A158,VDR!$HB$13:$HB$531)+D157</f>
        <v>0</v>
      </c>
      <c r="E158" s="45">
        <f ca="1">SUMIF(VDR!$FG$13:$FG$531,A158,VDR!$HE$13:$HE$531)+E157</f>
        <v>0</v>
      </c>
      <c r="F158" s="65">
        <f ca="1">SUMIF(VDR!$FH$13:$FH$531,A158,VDR!$HE$13:$HE$531)+F157</f>
        <v>0</v>
      </c>
      <c r="G158" s="45">
        <f ca="1">SUMIF(VDR!$HJ$13:$HJ$531,A158,VDR!$HD$13:$HD$531)+G157</f>
        <v>0</v>
      </c>
      <c r="H158" s="45">
        <f ca="1">SUMIF(VDR!$FG$13:$FG$531,A158,VDR!$HG$13:$HG$531)+H157</f>
        <v>7.575757575757576E-3</v>
      </c>
      <c r="I158" s="65">
        <f ca="1">SUMIF(VDR!$FH$13:$FH$531,A158,VDR!$HG$13:$HG$531)+I157</f>
        <v>0</v>
      </c>
      <c r="J158" s="45">
        <f ca="1">SUMIF(VDR!$HJ$13:$HJ$531,A158,VDR!$HF$13:$HF$531)+J157</f>
        <v>0</v>
      </c>
    </row>
    <row r="159" spans="1:10">
      <c r="A159" s="40">
        <v>43421</v>
      </c>
      <c r="B159" s="69">
        <f ca="1">SUMIF(VDR!$FG$13:$FG$531,A159,VDR!$HC$13:$HC$531)+B158</f>
        <v>2.5125628140703518E-3</v>
      </c>
      <c r="C159" s="69">
        <f ca="1">SUMIF(VDR!$FH$13:$FH$531,A159,VDR!$HC$13:$HC$531)+C158</f>
        <v>0</v>
      </c>
      <c r="D159" s="69">
        <f ca="1">SUMIF(VDR!$HJ$13:$HJ$531,A159,VDR!$HB$13:$HB$531)+D158</f>
        <v>0</v>
      </c>
      <c r="E159" s="45">
        <f ca="1">SUMIF(VDR!$FG$13:$FG$531,A159,VDR!$HE$13:$HE$531)+E158</f>
        <v>0</v>
      </c>
      <c r="F159" s="65">
        <f ca="1">SUMIF(VDR!$FH$13:$FH$531,A159,VDR!$HE$13:$HE$531)+F158</f>
        <v>0</v>
      </c>
      <c r="G159" s="45">
        <f ca="1">SUMIF(VDR!$HJ$13:$HJ$531,A159,VDR!$HD$13:$HD$531)+G158</f>
        <v>0</v>
      </c>
      <c r="H159" s="45">
        <f ca="1">SUMIF(VDR!$FG$13:$FG$531,A159,VDR!$HG$13:$HG$531)+H158</f>
        <v>7.575757575757576E-3</v>
      </c>
      <c r="I159" s="65">
        <f ca="1">SUMIF(VDR!$FH$13:$FH$531,A159,VDR!$HG$13:$HG$531)+I158</f>
        <v>0</v>
      </c>
      <c r="J159" s="45">
        <f ca="1">SUMIF(VDR!$HJ$13:$HJ$531,A159,VDR!$HF$13:$HF$531)+J158</f>
        <v>0</v>
      </c>
    </row>
    <row r="160" spans="1:10">
      <c r="A160" s="40">
        <v>43422</v>
      </c>
      <c r="B160" s="69">
        <f ca="1">SUMIF(VDR!$FG$13:$FG$531,A160,VDR!$HC$13:$HC$531)+B159</f>
        <v>2.5125628140703518E-3</v>
      </c>
      <c r="C160" s="69">
        <f ca="1">SUMIF(VDR!$FH$13:$FH$531,A160,VDR!$HC$13:$HC$531)+C159</f>
        <v>0</v>
      </c>
      <c r="D160" s="69">
        <f ca="1">SUMIF(VDR!$HJ$13:$HJ$531,A160,VDR!$HB$13:$HB$531)+D159</f>
        <v>0</v>
      </c>
      <c r="E160" s="45">
        <f ca="1">SUMIF(VDR!$FG$13:$FG$531,A160,VDR!$HE$13:$HE$531)+E159</f>
        <v>0</v>
      </c>
      <c r="F160" s="65">
        <f ca="1">SUMIF(VDR!$FH$13:$FH$531,A160,VDR!$HE$13:$HE$531)+F159</f>
        <v>0</v>
      </c>
      <c r="G160" s="45">
        <f ca="1">SUMIF(VDR!$HJ$13:$HJ$531,A160,VDR!$HD$13:$HD$531)+G159</f>
        <v>0</v>
      </c>
      <c r="H160" s="45">
        <f ca="1">SUMIF(VDR!$FG$13:$FG$531,A160,VDR!$HG$13:$HG$531)+H159</f>
        <v>7.575757575757576E-3</v>
      </c>
      <c r="I160" s="65">
        <f ca="1">SUMIF(VDR!$FH$13:$FH$531,A160,VDR!$HG$13:$HG$531)+I159</f>
        <v>0</v>
      </c>
      <c r="J160" s="45">
        <f ca="1">SUMIF(VDR!$HJ$13:$HJ$531,A160,VDR!$HF$13:$HF$531)+J159</f>
        <v>0</v>
      </c>
    </row>
    <row r="161" spans="1:10">
      <c r="A161" s="40">
        <v>43423</v>
      </c>
      <c r="B161" s="69">
        <f ca="1">SUMIF(VDR!$FG$13:$FG$531,A161,VDR!$HC$13:$HC$531)+B160</f>
        <v>2.5125628140703518E-3</v>
      </c>
      <c r="C161" s="69">
        <f ca="1">SUMIF(VDR!$FH$13:$FH$531,A161,VDR!$HC$13:$HC$531)+C160</f>
        <v>0</v>
      </c>
      <c r="D161" s="69">
        <f ca="1">SUMIF(VDR!$HJ$13:$HJ$531,A161,VDR!$HB$13:$HB$531)+D160</f>
        <v>0</v>
      </c>
      <c r="E161" s="45">
        <f ca="1">SUMIF(VDR!$FG$13:$FG$531,A161,VDR!$HE$13:$HE$531)+E160</f>
        <v>0</v>
      </c>
      <c r="F161" s="65">
        <f ca="1">SUMIF(VDR!$FH$13:$FH$531,A161,VDR!$HE$13:$HE$531)+F160</f>
        <v>0</v>
      </c>
      <c r="G161" s="45">
        <f ca="1">SUMIF(VDR!$HJ$13:$HJ$531,A161,VDR!$HD$13:$HD$531)+G160</f>
        <v>0</v>
      </c>
      <c r="H161" s="45">
        <f ca="1">SUMIF(VDR!$FG$13:$FG$531,A161,VDR!$HG$13:$HG$531)+H160</f>
        <v>7.575757575757576E-3</v>
      </c>
      <c r="I161" s="65">
        <f ca="1">SUMIF(VDR!$FH$13:$FH$531,A161,VDR!$HG$13:$HG$531)+I160</f>
        <v>0</v>
      </c>
      <c r="J161" s="45">
        <f ca="1">SUMIF(VDR!$HJ$13:$HJ$531,A161,VDR!$HF$13:$HF$531)+J160</f>
        <v>0</v>
      </c>
    </row>
    <row r="162" spans="1:10">
      <c r="A162" s="40">
        <v>43424</v>
      </c>
      <c r="B162" s="69">
        <f ca="1">SUMIF(VDR!$FG$13:$FG$531,A162,VDR!$HC$13:$HC$531)+B161</f>
        <v>2.5125628140703518E-3</v>
      </c>
      <c r="C162" s="69">
        <f ca="1">SUMIF(VDR!$FH$13:$FH$531,A162,VDR!$HC$13:$HC$531)+C161</f>
        <v>0</v>
      </c>
      <c r="D162" s="69">
        <f ca="1">SUMIF(VDR!$HJ$13:$HJ$531,A162,VDR!$HB$13:$HB$531)+D161</f>
        <v>0</v>
      </c>
      <c r="E162" s="45">
        <f ca="1">SUMIF(VDR!$FG$13:$FG$531,A162,VDR!$HE$13:$HE$531)+E161</f>
        <v>0</v>
      </c>
      <c r="F162" s="65">
        <f ca="1">SUMIF(VDR!$FH$13:$FH$531,A162,VDR!$HE$13:$HE$531)+F161</f>
        <v>0</v>
      </c>
      <c r="G162" s="45">
        <f ca="1">SUMIF(VDR!$HJ$13:$HJ$531,A162,VDR!$HD$13:$HD$531)+G161</f>
        <v>0</v>
      </c>
      <c r="H162" s="45">
        <f ca="1">SUMIF(VDR!$FG$13:$FG$531,A162,VDR!$HG$13:$HG$531)+H161</f>
        <v>7.575757575757576E-3</v>
      </c>
      <c r="I162" s="65">
        <f ca="1">SUMIF(VDR!$FH$13:$FH$531,A162,VDR!$HG$13:$HG$531)+I161</f>
        <v>0</v>
      </c>
      <c r="J162" s="45">
        <f ca="1">SUMIF(VDR!$HJ$13:$HJ$531,A162,VDR!$HF$13:$HF$531)+J161</f>
        <v>0</v>
      </c>
    </row>
    <row r="163" spans="1:10">
      <c r="A163" s="40">
        <v>43425</v>
      </c>
      <c r="B163" s="69">
        <f ca="1">SUMIF(VDR!$FG$13:$FG$531,A163,VDR!$HC$13:$HC$531)+B162</f>
        <v>2.5125628140703518E-3</v>
      </c>
      <c r="C163" s="69">
        <f ca="1">SUMIF(VDR!$FH$13:$FH$531,A163,VDR!$HC$13:$HC$531)+C162</f>
        <v>0</v>
      </c>
      <c r="D163" s="69">
        <f ca="1">SUMIF(VDR!$HJ$13:$HJ$531,A163,VDR!$HB$13:$HB$531)+D162</f>
        <v>0</v>
      </c>
      <c r="E163" s="45">
        <f ca="1">SUMIF(VDR!$FG$13:$FG$531,A163,VDR!$HE$13:$HE$531)+E162</f>
        <v>0</v>
      </c>
      <c r="F163" s="65">
        <f ca="1">SUMIF(VDR!$FH$13:$FH$531,A163,VDR!$HE$13:$HE$531)+F162</f>
        <v>0</v>
      </c>
      <c r="G163" s="45">
        <f ca="1">SUMIF(VDR!$HJ$13:$HJ$531,A163,VDR!$HD$13:$HD$531)+G162</f>
        <v>0</v>
      </c>
      <c r="H163" s="45">
        <f ca="1">SUMIF(VDR!$FG$13:$FG$531,A163,VDR!$HG$13:$HG$531)+H162</f>
        <v>7.575757575757576E-3</v>
      </c>
      <c r="I163" s="65">
        <f ca="1">SUMIF(VDR!$FH$13:$FH$531,A163,VDR!$HG$13:$HG$531)+I162</f>
        <v>0</v>
      </c>
      <c r="J163" s="45">
        <f ca="1">SUMIF(VDR!$HJ$13:$HJ$531,A163,VDR!$HF$13:$HF$531)+J162</f>
        <v>0</v>
      </c>
    </row>
    <row r="164" spans="1:10">
      <c r="A164" s="40">
        <v>43426</v>
      </c>
      <c r="B164" s="69">
        <f ca="1">SUMIF(VDR!$FG$13:$FG$531,A164,VDR!$HC$13:$HC$531)+B163</f>
        <v>2.5125628140703518E-3</v>
      </c>
      <c r="C164" s="69">
        <f ca="1">SUMIF(VDR!$FH$13:$FH$531,A164,VDR!$HC$13:$HC$531)+C163</f>
        <v>0</v>
      </c>
      <c r="D164" s="69">
        <f ca="1">SUMIF(VDR!$HJ$13:$HJ$531,A164,VDR!$HB$13:$HB$531)+D163</f>
        <v>0</v>
      </c>
      <c r="E164" s="45">
        <f ca="1">SUMIF(VDR!$FG$13:$FG$531,A164,VDR!$HE$13:$HE$531)+E163</f>
        <v>0</v>
      </c>
      <c r="F164" s="65">
        <f ca="1">SUMIF(VDR!$FH$13:$FH$531,A164,VDR!$HE$13:$HE$531)+F163</f>
        <v>0</v>
      </c>
      <c r="G164" s="45">
        <f ca="1">SUMIF(VDR!$HJ$13:$HJ$531,A164,VDR!$HD$13:$HD$531)+G163</f>
        <v>0</v>
      </c>
      <c r="H164" s="45">
        <f ca="1">SUMIF(VDR!$FG$13:$FG$531,A164,VDR!$HG$13:$HG$531)+H163</f>
        <v>7.575757575757576E-3</v>
      </c>
      <c r="I164" s="65">
        <f ca="1">SUMIF(VDR!$FH$13:$FH$531,A164,VDR!$HG$13:$HG$531)+I163</f>
        <v>0</v>
      </c>
      <c r="J164" s="45">
        <f ca="1">SUMIF(VDR!$HJ$13:$HJ$531,A164,VDR!$HF$13:$HF$531)+J163</f>
        <v>0</v>
      </c>
    </row>
    <row r="165" spans="1:10">
      <c r="A165" s="40">
        <v>43427</v>
      </c>
      <c r="B165" s="69">
        <f ca="1">SUMIF(VDR!$FG$13:$FG$531,A165,VDR!$HC$13:$HC$531)+B164</f>
        <v>2.5125628140703518E-3</v>
      </c>
      <c r="C165" s="69">
        <f ca="1">SUMIF(VDR!$FH$13:$FH$531,A165,VDR!$HC$13:$HC$531)+C164</f>
        <v>0</v>
      </c>
      <c r="D165" s="69">
        <f ca="1">SUMIF(VDR!$HJ$13:$HJ$531,A165,VDR!$HB$13:$HB$531)+D164</f>
        <v>0</v>
      </c>
      <c r="E165" s="45">
        <f ca="1">SUMIF(VDR!$FG$13:$FG$531,A165,VDR!$HE$13:$HE$531)+E164</f>
        <v>0</v>
      </c>
      <c r="F165" s="65">
        <f ca="1">SUMIF(VDR!$FH$13:$FH$531,A165,VDR!$HE$13:$HE$531)+F164</f>
        <v>0</v>
      </c>
      <c r="G165" s="45">
        <f ca="1">SUMIF(VDR!$HJ$13:$HJ$531,A165,VDR!$HD$13:$HD$531)+G164</f>
        <v>0</v>
      </c>
      <c r="H165" s="45">
        <f ca="1">SUMIF(VDR!$FG$13:$FG$531,A165,VDR!$HG$13:$HG$531)+H164</f>
        <v>7.575757575757576E-3</v>
      </c>
      <c r="I165" s="65">
        <f ca="1">SUMIF(VDR!$FH$13:$FH$531,A165,VDR!$HG$13:$HG$531)+I164</f>
        <v>0</v>
      </c>
      <c r="J165" s="45">
        <f ca="1">SUMIF(VDR!$HJ$13:$HJ$531,A165,VDR!$HF$13:$HF$531)+J164</f>
        <v>0</v>
      </c>
    </row>
    <row r="166" spans="1:10">
      <c r="A166" s="40">
        <v>43428</v>
      </c>
      <c r="B166" s="69">
        <f ca="1">SUMIF(VDR!$FG$13:$FG$531,A166,VDR!$HC$13:$HC$531)+B165</f>
        <v>2.5125628140703518E-3</v>
      </c>
      <c r="C166" s="69">
        <f ca="1">SUMIF(VDR!$FH$13:$FH$531,A166,VDR!$HC$13:$HC$531)+C165</f>
        <v>0</v>
      </c>
      <c r="D166" s="69">
        <f ca="1">SUMIF(VDR!$HJ$13:$HJ$531,A166,VDR!$HB$13:$HB$531)+D165</f>
        <v>0</v>
      </c>
      <c r="E166" s="45">
        <f ca="1">SUMIF(VDR!$FG$13:$FG$531,A166,VDR!$HE$13:$HE$531)+E165</f>
        <v>0</v>
      </c>
      <c r="F166" s="65">
        <f ca="1">SUMIF(VDR!$FH$13:$FH$531,A166,VDR!$HE$13:$HE$531)+F165</f>
        <v>0</v>
      </c>
      <c r="G166" s="45">
        <f ca="1">SUMIF(VDR!$HJ$13:$HJ$531,A166,VDR!$HD$13:$HD$531)+G165</f>
        <v>0</v>
      </c>
      <c r="H166" s="45">
        <f ca="1">SUMIF(VDR!$FG$13:$FG$531,A166,VDR!$HG$13:$HG$531)+H165</f>
        <v>7.575757575757576E-3</v>
      </c>
      <c r="I166" s="65">
        <f ca="1">SUMIF(VDR!$FH$13:$FH$531,A166,VDR!$HG$13:$HG$531)+I165</f>
        <v>0</v>
      </c>
      <c r="J166" s="45">
        <f ca="1">SUMIF(VDR!$HJ$13:$HJ$531,A166,VDR!$HF$13:$HF$531)+J165</f>
        <v>0</v>
      </c>
    </row>
    <row r="167" spans="1:10">
      <c r="A167" s="40">
        <v>43429</v>
      </c>
      <c r="B167" s="69">
        <f ca="1">SUMIF(VDR!$FG$13:$FG$531,A167,VDR!$HC$13:$HC$531)+B166</f>
        <v>2.5125628140703518E-3</v>
      </c>
      <c r="C167" s="69">
        <f ca="1">SUMIF(VDR!$FH$13:$FH$531,A167,VDR!$HC$13:$HC$531)+C166</f>
        <v>0</v>
      </c>
      <c r="D167" s="69">
        <f ca="1">SUMIF(VDR!$HJ$13:$HJ$531,A167,VDR!$HB$13:$HB$531)+D166</f>
        <v>0</v>
      </c>
      <c r="E167" s="45">
        <f ca="1">SUMIF(VDR!$FG$13:$FG$531,A167,VDR!$HE$13:$HE$531)+E166</f>
        <v>0</v>
      </c>
      <c r="F167" s="65">
        <f ca="1">SUMIF(VDR!$FH$13:$FH$531,A167,VDR!$HE$13:$HE$531)+F166</f>
        <v>0</v>
      </c>
      <c r="G167" s="45">
        <f ca="1">SUMIF(VDR!$HJ$13:$HJ$531,A167,VDR!$HD$13:$HD$531)+G166</f>
        <v>0</v>
      </c>
      <c r="H167" s="45">
        <f ca="1">SUMIF(VDR!$FG$13:$FG$531,A167,VDR!$HG$13:$HG$531)+H166</f>
        <v>7.575757575757576E-3</v>
      </c>
      <c r="I167" s="65">
        <f ca="1">SUMIF(VDR!$FH$13:$FH$531,A167,VDR!$HG$13:$HG$531)+I166</f>
        <v>0</v>
      </c>
      <c r="J167" s="45">
        <f ca="1">SUMIF(VDR!$HJ$13:$HJ$531,A167,VDR!$HF$13:$HF$531)+J166</f>
        <v>0</v>
      </c>
    </row>
    <row r="168" spans="1:10">
      <c r="A168" s="40">
        <v>43430</v>
      </c>
      <c r="B168" s="69">
        <f ca="1">SUMIF(VDR!$FG$13:$FG$531,A168,VDR!$HC$13:$HC$531)+B167</f>
        <v>2.5125628140703518E-3</v>
      </c>
      <c r="C168" s="69">
        <f ca="1">SUMIF(VDR!$FH$13:$FH$531,A168,VDR!$HC$13:$HC$531)+C167</f>
        <v>0</v>
      </c>
      <c r="D168" s="69">
        <f ca="1">SUMIF(VDR!$HJ$13:$HJ$531,A168,VDR!$HB$13:$HB$531)+D167</f>
        <v>0</v>
      </c>
      <c r="E168" s="45">
        <f ca="1">SUMIF(VDR!$FG$13:$FG$531,A168,VDR!$HE$13:$HE$531)+E167</f>
        <v>0</v>
      </c>
      <c r="F168" s="65">
        <f ca="1">SUMIF(VDR!$FH$13:$FH$531,A168,VDR!$HE$13:$HE$531)+F167</f>
        <v>0</v>
      </c>
      <c r="G168" s="45">
        <f ca="1">SUMIF(VDR!$HJ$13:$HJ$531,A168,VDR!$HD$13:$HD$531)+G167</f>
        <v>0</v>
      </c>
      <c r="H168" s="45">
        <f ca="1">SUMIF(VDR!$FG$13:$FG$531,A168,VDR!$HG$13:$HG$531)+H167</f>
        <v>7.575757575757576E-3</v>
      </c>
      <c r="I168" s="65">
        <f ca="1">SUMIF(VDR!$FH$13:$FH$531,A168,VDR!$HG$13:$HG$531)+I167</f>
        <v>0</v>
      </c>
      <c r="J168" s="45">
        <f ca="1">SUMIF(VDR!$HJ$13:$HJ$531,A168,VDR!$HF$13:$HF$531)+J167</f>
        <v>0</v>
      </c>
    </row>
    <row r="169" spans="1:10">
      <c r="A169" s="40">
        <v>43431</v>
      </c>
      <c r="B169" s="69">
        <f ca="1">SUMIF(VDR!$FG$13:$FG$531,A169,VDR!$HC$13:$HC$531)+B168</f>
        <v>2.5125628140703518E-3</v>
      </c>
      <c r="C169" s="69">
        <f ca="1">SUMIF(VDR!$FH$13:$FH$531,A169,VDR!$HC$13:$HC$531)+C168</f>
        <v>0</v>
      </c>
      <c r="D169" s="69">
        <f ca="1">SUMIF(VDR!$HJ$13:$HJ$531,A169,VDR!$HB$13:$HB$531)+D168</f>
        <v>0</v>
      </c>
      <c r="E169" s="45">
        <f ca="1">SUMIF(VDR!$FG$13:$FG$531,A169,VDR!$HE$13:$HE$531)+E168</f>
        <v>0</v>
      </c>
      <c r="F169" s="65">
        <f ca="1">SUMIF(VDR!$FH$13:$FH$531,A169,VDR!$HE$13:$HE$531)+F168</f>
        <v>0</v>
      </c>
      <c r="G169" s="45">
        <f ca="1">SUMIF(VDR!$HJ$13:$HJ$531,A169,VDR!$HD$13:$HD$531)+G168</f>
        <v>0</v>
      </c>
      <c r="H169" s="45">
        <f ca="1">SUMIF(VDR!$FG$13:$FG$531,A169,VDR!$HG$13:$HG$531)+H168</f>
        <v>7.575757575757576E-3</v>
      </c>
      <c r="I169" s="65">
        <f ca="1">SUMIF(VDR!$FH$13:$FH$531,A169,VDR!$HG$13:$HG$531)+I168</f>
        <v>0</v>
      </c>
      <c r="J169" s="45">
        <f ca="1">SUMIF(VDR!$HJ$13:$HJ$531,A169,VDR!$HF$13:$HF$531)+J168</f>
        <v>0</v>
      </c>
    </row>
    <row r="170" spans="1:10">
      <c r="A170" s="40">
        <v>43432</v>
      </c>
      <c r="B170" s="69">
        <f ca="1">SUMIF(VDR!$FG$13:$FG$531,A170,VDR!$HC$13:$HC$531)+B169</f>
        <v>2.5125628140703518E-3</v>
      </c>
      <c r="C170" s="69">
        <f ca="1">SUMIF(VDR!$FH$13:$FH$531,A170,VDR!$HC$13:$HC$531)+C169</f>
        <v>0</v>
      </c>
      <c r="D170" s="69">
        <f ca="1">SUMIF(VDR!$HJ$13:$HJ$531,A170,VDR!$HB$13:$HB$531)+D169</f>
        <v>0</v>
      </c>
      <c r="E170" s="45">
        <f ca="1">SUMIF(VDR!$FG$13:$FG$531,A170,VDR!$HE$13:$HE$531)+E169</f>
        <v>0</v>
      </c>
      <c r="F170" s="65">
        <f ca="1">SUMIF(VDR!$FH$13:$FH$531,A170,VDR!$HE$13:$HE$531)+F169</f>
        <v>0</v>
      </c>
      <c r="G170" s="45">
        <f ca="1">SUMIF(VDR!$HJ$13:$HJ$531,A170,VDR!$HD$13:$HD$531)+G169</f>
        <v>0</v>
      </c>
      <c r="H170" s="45">
        <f ca="1">SUMIF(VDR!$FG$13:$FG$531,A170,VDR!$HG$13:$HG$531)+H169</f>
        <v>7.575757575757576E-3</v>
      </c>
      <c r="I170" s="65">
        <f ca="1">SUMIF(VDR!$FH$13:$FH$531,A170,VDR!$HG$13:$HG$531)+I169</f>
        <v>0</v>
      </c>
      <c r="J170" s="45">
        <f ca="1">SUMIF(VDR!$HJ$13:$HJ$531,A170,VDR!$HF$13:$HF$531)+J169</f>
        <v>0</v>
      </c>
    </row>
    <row r="171" spans="1:10">
      <c r="A171" s="40">
        <v>43433</v>
      </c>
      <c r="B171" s="69">
        <f ca="1">SUMIF(VDR!$FG$13:$FG$531,A171,VDR!$HC$13:$HC$531)+B170</f>
        <v>2.5125628140703518E-3</v>
      </c>
      <c r="C171" s="69">
        <f ca="1">SUMIF(VDR!$FH$13:$FH$531,A171,VDR!$HC$13:$HC$531)+C170</f>
        <v>0</v>
      </c>
      <c r="D171" s="69">
        <f ca="1">SUMIF(VDR!$HJ$13:$HJ$531,A171,VDR!$HB$13:$HB$531)+D170</f>
        <v>0</v>
      </c>
      <c r="E171" s="45">
        <f ca="1">SUMIF(VDR!$FG$13:$FG$531,A171,VDR!$HE$13:$HE$531)+E170</f>
        <v>0</v>
      </c>
      <c r="F171" s="65">
        <f ca="1">SUMIF(VDR!$FH$13:$FH$531,A171,VDR!$HE$13:$HE$531)+F170</f>
        <v>0</v>
      </c>
      <c r="G171" s="45">
        <f ca="1">SUMIF(VDR!$HJ$13:$HJ$531,A171,VDR!$HD$13:$HD$531)+G170</f>
        <v>0</v>
      </c>
      <c r="H171" s="45">
        <f ca="1">SUMIF(VDR!$FG$13:$FG$531,A171,VDR!$HG$13:$HG$531)+H170</f>
        <v>7.575757575757576E-3</v>
      </c>
      <c r="I171" s="65">
        <f ca="1">SUMIF(VDR!$FH$13:$FH$531,A171,VDR!$HG$13:$HG$531)+I170</f>
        <v>0</v>
      </c>
      <c r="J171" s="45">
        <f ca="1">SUMIF(VDR!$HJ$13:$HJ$531,A171,VDR!$HF$13:$HF$531)+J170</f>
        <v>0</v>
      </c>
    </row>
    <row r="172" spans="1:10">
      <c r="A172" s="40">
        <v>43434</v>
      </c>
      <c r="B172" s="69">
        <f ca="1">SUMIF(VDR!$FG$13:$FG$531,A172,VDR!$HC$13:$HC$531)+B171</f>
        <v>2.5125628140703518E-3</v>
      </c>
      <c r="C172" s="69">
        <f ca="1">SUMIF(VDR!$FH$13:$FH$531,A172,VDR!$HC$13:$HC$531)+C171</f>
        <v>0</v>
      </c>
      <c r="D172" s="69">
        <f ca="1">SUMIF(VDR!$HJ$13:$HJ$531,A172,VDR!$HB$13:$HB$531)+D171</f>
        <v>0</v>
      </c>
      <c r="E172" s="45">
        <f ca="1">SUMIF(VDR!$FG$13:$FG$531,A172,VDR!$HE$13:$HE$531)+E171</f>
        <v>0</v>
      </c>
      <c r="F172" s="65">
        <f ca="1">SUMIF(VDR!$FH$13:$FH$531,A172,VDR!$HE$13:$HE$531)+F171</f>
        <v>0</v>
      </c>
      <c r="G172" s="45">
        <f ca="1">SUMIF(VDR!$HJ$13:$HJ$531,A172,VDR!$HD$13:$HD$531)+G171</f>
        <v>0</v>
      </c>
      <c r="H172" s="45">
        <f ca="1">SUMIF(VDR!$FG$13:$FG$531,A172,VDR!$HG$13:$HG$531)+H171</f>
        <v>7.575757575757576E-3</v>
      </c>
      <c r="I172" s="65">
        <f ca="1">SUMIF(VDR!$FH$13:$FH$531,A172,VDR!$HG$13:$HG$531)+I171</f>
        <v>0</v>
      </c>
      <c r="J172" s="45">
        <f ca="1">SUMIF(VDR!$HJ$13:$HJ$531,A172,VDR!$HF$13:$HF$531)+J171</f>
        <v>0</v>
      </c>
    </row>
    <row r="173" spans="1:10">
      <c r="A173" s="40">
        <v>43435</v>
      </c>
      <c r="B173" s="69">
        <f ca="1">SUMIF(VDR!$FG$13:$FG$531,A173,VDR!$HC$13:$HC$531)+B172</f>
        <v>2.5125628140703518E-3</v>
      </c>
      <c r="C173" s="69">
        <f ca="1">SUMIF(VDR!$FH$13:$FH$531,A173,VDR!$HC$13:$HC$531)+C172</f>
        <v>0</v>
      </c>
      <c r="D173" s="69">
        <f ca="1">SUMIF(VDR!$HJ$13:$HJ$531,A173,VDR!$HB$13:$HB$531)+D172</f>
        <v>0</v>
      </c>
      <c r="E173" s="45">
        <f ca="1">SUMIF(VDR!$FG$13:$FG$531,A173,VDR!$HE$13:$HE$531)+E172</f>
        <v>0</v>
      </c>
      <c r="F173" s="65">
        <f ca="1">SUMIF(VDR!$FH$13:$FH$531,A173,VDR!$HE$13:$HE$531)+F172</f>
        <v>0</v>
      </c>
      <c r="G173" s="45">
        <f ca="1">SUMIF(VDR!$HJ$13:$HJ$531,A173,VDR!$HD$13:$HD$531)+G172</f>
        <v>0</v>
      </c>
      <c r="H173" s="45">
        <f ca="1">SUMIF(VDR!$FG$13:$FG$531,A173,VDR!$HG$13:$HG$531)+H172</f>
        <v>7.575757575757576E-3</v>
      </c>
      <c r="I173" s="65">
        <f ca="1">SUMIF(VDR!$FH$13:$FH$531,A173,VDR!$HG$13:$HG$531)+I172</f>
        <v>0</v>
      </c>
      <c r="J173" s="45">
        <f ca="1">SUMIF(VDR!$HJ$13:$HJ$531,A173,VDR!$HF$13:$HF$531)+J172</f>
        <v>0</v>
      </c>
    </row>
    <row r="174" spans="1:10">
      <c r="A174" s="40">
        <v>43436</v>
      </c>
      <c r="B174" s="69">
        <f ca="1">SUMIF(VDR!$FG$13:$FG$531,A174,VDR!$HC$13:$HC$531)+B173</f>
        <v>2.5125628140703518E-3</v>
      </c>
      <c r="C174" s="69">
        <f ca="1">SUMIF(VDR!$FH$13:$FH$531,A174,VDR!$HC$13:$HC$531)+C173</f>
        <v>0</v>
      </c>
      <c r="D174" s="69">
        <f ca="1">SUMIF(VDR!$HJ$13:$HJ$531,A174,VDR!$HB$13:$HB$531)+D173</f>
        <v>0</v>
      </c>
      <c r="E174" s="45">
        <f ca="1">SUMIF(VDR!$FG$13:$FG$531,A174,VDR!$HE$13:$HE$531)+E173</f>
        <v>0</v>
      </c>
      <c r="F174" s="65">
        <f ca="1">SUMIF(VDR!$FH$13:$FH$531,A174,VDR!$HE$13:$HE$531)+F173</f>
        <v>0</v>
      </c>
      <c r="G174" s="45">
        <f ca="1">SUMIF(VDR!$HJ$13:$HJ$531,A174,VDR!$HD$13:$HD$531)+G173</f>
        <v>0</v>
      </c>
      <c r="H174" s="45">
        <f ca="1">SUMIF(VDR!$FG$13:$FG$531,A174,VDR!$HG$13:$HG$531)+H173</f>
        <v>7.575757575757576E-3</v>
      </c>
      <c r="I174" s="65">
        <f ca="1">SUMIF(VDR!$FH$13:$FH$531,A174,VDR!$HG$13:$HG$531)+I173</f>
        <v>0</v>
      </c>
      <c r="J174" s="45">
        <f ca="1">SUMIF(VDR!$HJ$13:$HJ$531,A174,VDR!$HF$13:$HF$531)+J173</f>
        <v>0</v>
      </c>
    </row>
    <row r="175" spans="1:10">
      <c r="A175" s="40">
        <v>43437</v>
      </c>
      <c r="B175" s="69">
        <f ca="1">SUMIF(VDR!$FG$13:$FG$531,A175,VDR!$HC$13:$HC$531)+B174</f>
        <v>2.5125628140703518E-3</v>
      </c>
      <c r="C175" s="69">
        <f ca="1">SUMIF(VDR!$FH$13:$FH$531,A175,VDR!$HC$13:$HC$531)+C174</f>
        <v>0</v>
      </c>
      <c r="D175" s="69">
        <f ca="1">SUMIF(VDR!$HJ$13:$HJ$531,A175,VDR!$HB$13:$HB$531)+D174</f>
        <v>0</v>
      </c>
      <c r="E175" s="45">
        <f ca="1">SUMIF(VDR!$FG$13:$FG$531,A175,VDR!$HE$13:$HE$531)+E174</f>
        <v>0</v>
      </c>
      <c r="F175" s="65">
        <f ca="1">SUMIF(VDR!$FH$13:$FH$531,A175,VDR!$HE$13:$HE$531)+F174</f>
        <v>0</v>
      </c>
      <c r="G175" s="45">
        <f ca="1">SUMIF(VDR!$HJ$13:$HJ$531,A175,VDR!$HD$13:$HD$531)+G174</f>
        <v>0</v>
      </c>
      <c r="H175" s="45">
        <f ca="1">SUMIF(VDR!$FG$13:$FG$531,A175,VDR!$HG$13:$HG$531)+H174</f>
        <v>7.575757575757576E-3</v>
      </c>
      <c r="I175" s="65">
        <f ca="1">SUMIF(VDR!$FH$13:$FH$531,A175,VDR!$HG$13:$HG$531)+I174</f>
        <v>0</v>
      </c>
      <c r="J175" s="45">
        <f ca="1">SUMIF(VDR!$HJ$13:$HJ$531,A175,VDR!$HF$13:$HF$531)+J174</f>
        <v>0</v>
      </c>
    </row>
    <row r="176" spans="1:10">
      <c r="A176" s="40">
        <v>43438</v>
      </c>
      <c r="B176" s="69">
        <f ca="1">SUMIF(VDR!$FG$13:$FG$531,A176,VDR!$HC$13:$HC$531)+B175</f>
        <v>2.5125628140703518E-3</v>
      </c>
      <c r="C176" s="69">
        <f ca="1">SUMIF(VDR!$FH$13:$FH$531,A176,VDR!$HC$13:$HC$531)+C175</f>
        <v>0</v>
      </c>
      <c r="D176" s="69">
        <f ca="1">SUMIF(VDR!$HJ$13:$HJ$531,A176,VDR!$HB$13:$HB$531)+D175</f>
        <v>0</v>
      </c>
      <c r="E176" s="45">
        <f ca="1">SUMIF(VDR!$FG$13:$FG$531,A176,VDR!$HE$13:$HE$531)+E175</f>
        <v>0</v>
      </c>
      <c r="F176" s="65">
        <f ca="1">SUMIF(VDR!$FH$13:$FH$531,A176,VDR!$HE$13:$HE$531)+F175</f>
        <v>0</v>
      </c>
      <c r="G176" s="45">
        <f ca="1">SUMIF(VDR!$HJ$13:$HJ$531,A176,VDR!$HD$13:$HD$531)+G175</f>
        <v>0</v>
      </c>
      <c r="H176" s="45">
        <f ca="1">SUMIF(VDR!$FG$13:$FG$531,A176,VDR!$HG$13:$HG$531)+H175</f>
        <v>7.575757575757576E-3</v>
      </c>
      <c r="I176" s="65">
        <f ca="1">SUMIF(VDR!$FH$13:$FH$531,A176,VDR!$HG$13:$HG$531)+I175</f>
        <v>0</v>
      </c>
      <c r="J176" s="45">
        <f ca="1">SUMIF(VDR!$HJ$13:$HJ$531,A176,VDR!$HF$13:$HF$531)+J175</f>
        <v>0</v>
      </c>
    </row>
    <row r="177" spans="1:10">
      <c r="A177" s="40">
        <v>43439</v>
      </c>
      <c r="B177" s="69">
        <f ca="1">SUMIF(VDR!$FG$13:$FG$531,A177,VDR!$HC$13:$HC$531)+B176</f>
        <v>2.5125628140703518E-3</v>
      </c>
      <c r="C177" s="69">
        <f ca="1">SUMIF(VDR!$FH$13:$FH$531,A177,VDR!$HC$13:$HC$531)+C176</f>
        <v>0</v>
      </c>
      <c r="D177" s="69">
        <f ca="1">SUMIF(VDR!$HJ$13:$HJ$531,A177,VDR!$HB$13:$HB$531)+D176</f>
        <v>0</v>
      </c>
      <c r="E177" s="45">
        <f ca="1">SUMIF(VDR!$FG$13:$FG$531,A177,VDR!$HE$13:$HE$531)+E176</f>
        <v>0</v>
      </c>
      <c r="F177" s="65">
        <f ca="1">SUMIF(VDR!$FH$13:$FH$531,A177,VDR!$HE$13:$HE$531)+F176</f>
        <v>0</v>
      </c>
      <c r="G177" s="45">
        <f ca="1">SUMIF(VDR!$HJ$13:$HJ$531,A177,VDR!$HD$13:$HD$531)+G176</f>
        <v>0</v>
      </c>
      <c r="H177" s="45">
        <f ca="1">SUMIF(VDR!$FG$13:$FG$531,A177,VDR!$HG$13:$HG$531)+H176</f>
        <v>7.575757575757576E-3</v>
      </c>
      <c r="I177" s="65">
        <f ca="1">SUMIF(VDR!$FH$13:$FH$531,A177,VDR!$HG$13:$HG$531)+I176</f>
        <v>0</v>
      </c>
      <c r="J177" s="45">
        <f ca="1">SUMIF(VDR!$HJ$13:$HJ$531,A177,VDR!$HF$13:$HF$531)+J176</f>
        <v>0</v>
      </c>
    </row>
    <row r="178" spans="1:10">
      <c r="A178" s="40">
        <v>43440</v>
      </c>
      <c r="B178" s="69">
        <f ca="1">SUMIF(VDR!$FG$13:$FG$531,A178,VDR!$HC$13:$HC$531)+B177</f>
        <v>2.5125628140703518E-3</v>
      </c>
      <c r="C178" s="69">
        <f ca="1">SUMIF(VDR!$FH$13:$FH$531,A178,VDR!$HC$13:$HC$531)+C177</f>
        <v>0</v>
      </c>
      <c r="D178" s="69">
        <f ca="1">SUMIF(VDR!$HJ$13:$HJ$531,A178,VDR!$HB$13:$HB$531)+D177</f>
        <v>0</v>
      </c>
      <c r="E178" s="45">
        <f ca="1">SUMIF(VDR!$FG$13:$FG$531,A178,VDR!$HE$13:$HE$531)+E177</f>
        <v>0</v>
      </c>
      <c r="F178" s="65">
        <f ca="1">SUMIF(VDR!$FH$13:$FH$531,A178,VDR!$HE$13:$HE$531)+F177</f>
        <v>0</v>
      </c>
      <c r="G178" s="45">
        <f ca="1">SUMIF(VDR!$HJ$13:$HJ$531,A178,VDR!$HD$13:$HD$531)+G177</f>
        <v>0</v>
      </c>
      <c r="H178" s="45">
        <f ca="1">SUMIF(VDR!$FG$13:$FG$531,A178,VDR!$HG$13:$HG$531)+H177</f>
        <v>7.575757575757576E-3</v>
      </c>
      <c r="I178" s="65">
        <f ca="1">SUMIF(VDR!$FH$13:$FH$531,A178,VDR!$HG$13:$HG$531)+I177</f>
        <v>0</v>
      </c>
      <c r="J178" s="45">
        <f ca="1">SUMIF(VDR!$HJ$13:$HJ$531,A178,VDR!$HF$13:$HF$531)+J177</f>
        <v>0</v>
      </c>
    </row>
    <row r="179" spans="1:10">
      <c r="A179" s="40">
        <v>43441</v>
      </c>
      <c r="B179" s="69">
        <f ca="1">SUMIF(VDR!$FG$13:$FG$531,A179,VDR!$HC$13:$HC$531)+B178</f>
        <v>2.5125628140703518E-3</v>
      </c>
      <c r="C179" s="69">
        <f ca="1">SUMIF(VDR!$FH$13:$FH$531,A179,VDR!$HC$13:$HC$531)+C178</f>
        <v>0</v>
      </c>
      <c r="D179" s="69">
        <f ca="1">SUMIF(VDR!$HJ$13:$HJ$531,A179,VDR!$HB$13:$HB$531)+D178</f>
        <v>0</v>
      </c>
      <c r="E179" s="45">
        <f ca="1">SUMIF(VDR!$FG$13:$FG$531,A179,VDR!$HE$13:$HE$531)+E178</f>
        <v>0</v>
      </c>
      <c r="F179" s="65">
        <f ca="1">SUMIF(VDR!$FH$13:$FH$531,A179,VDR!$HE$13:$HE$531)+F178</f>
        <v>0</v>
      </c>
      <c r="G179" s="45">
        <f ca="1">SUMIF(VDR!$HJ$13:$HJ$531,A179,VDR!$HD$13:$HD$531)+G178</f>
        <v>0</v>
      </c>
      <c r="H179" s="45">
        <f ca="1">SUMIF(VDR!$FG$13:$FG$531,A179,VDR!$HG$13:$HG$531)+H178</f>
        <v>7.575757575757576E-3</v>
      </c>
      <c r="I179" s="65">
        <f ca="1">SUMIF(VDR!$FH$13:$FH$531,A179,VDR!$HG$13:$HG$531)+I178</f>
        <v>0</v>
      </c>
      <c r="J179" s="45">
        <f ca="1">SUMIF(VDR!$HJ$13:$HJ$531,A179,VDR!$HF$13:$HF$531)+J178</f>
        <v>0</v>
      </c>
    </row>
    <row r="180" spans="1:10">
      <c r="A180" s="40">
        <v>43442</v>
      </c>
      <c r="B180" s="69">
        <f ca="1">SUMIF(VDR!$FG$13:$FG$531,A180,VDR!$HC$13:$HC$531)+B179</f>
        <v>2.5125628140703518E-3</v>
      </c>
      <c r="C180" s="69">
        <f ca="1">SUMIF(VDR!$FH$13:$FH$531,A180,VDR!$HC$13:$HC$531)+C179</f>
        <v>0</v>
      </c>
      <c r="D180" s="69">
        <f ca="1">SUMIF(VDR!$HJ$13:$HJ$531,A180,VDR!$HB$13:$HB$531)+D179</f>
        <v>0</v>
      </c>
      <c r="E180" s="45">
        <f ca="1">SUMIF(VDR!$FG$13:$FG$531,A180,VDR!$HE$13:$HE$531)+E179</f>
        <v>0</v>
      </c>
      <c r="F180" s="65">
        <f ca="1">SUMIF(VDR!$FH$13:$FH$531,A180,VDR!$HE$13:$HE$531)+F179</f>
        <v>0</v>
      </c>
      <c r="G180" s="45">
        <f ca="1">SUMIF(VDR!$HJ$13:$HJ$531,A180,VDR!$HD$13:$HD$531)+G179</f>
        <v>0</v>
      </c>
      <c r="H180" s="45">
        <f ca="1">SUMIF(VDR!$FG$13:$FG$531,A180,VDR!$HG$13:$HG$531)+H179</f>
        <v>7.575757575757576E-3</v>
      </c>
      <c r="I180" s="65">
        <f ca="1">SUMIF(VDR!$FH$13:$FH$531,A180,VDR!$HG$13:$HG$531)+I179</f>
        <v>0</v>
      </c>
      <c r="J180" s="45">
        <f ca="1">SUMIF(VDR!$HJ$13:$HJ$531,A180,VDR!$HF$13:$HF$531)+J179</f>
        <v>0</v>
      </c>
    </row>
    <row r="181" spans="1:10">
      <c r="A181" s="40">
        <v>43443</v>
      </c>
      <c r="B181" s="69">
        <f ca="1">SUMIF(VDR!$FG$13:$FG$531,A181,VDR!$HC$13:$HC$531)+B180</f>
        <v>2.5125628140703518E-3</v>
      </c>
      <c r="C181" s="69">
        <f ca="1">SUMIF(VDR!$FH$13:$FH$531,A181,VDR!$HC$13:$HC$531)+C180</f>
        <v>0</v>
      </c>
      <c r="D181" s="69">
        <f ca="1">SUMIF(VDR!$HJ$13:$HJ$531,A181,VDR!$HB$13:$HB$531)+D180</f>
        <v>0</v>
      </c>
      <c r="E181" s="45">
        <f ca="1">SUMIF(VDR!$FG$13:$FG$531,A181,VDR!$HE$13:$HE$531)+E180</f>
        <v>0</v>
      </c>
      <c r="F181" s="65">
        <f ca="1">SUMIF(VDR!$FH$13:$FH$531,A181,VDR!$HE$13:$HE$531)+F180</f>
        <v>0</v>
      </c>
      <c r="G181" s="45">
        <f ca="1">SUMIF(VDR!$HJ$13:$HJ$531,A181,VDR!$HD$13:$HD$531)+G180</f>
        <v>0</v>
      </c>
      <c r="H181" s="45">
        <f ca="1">SUMIF(VDR!$FG$13:$FG$531,A181,VDR!$HG$13:$HG$531)+H180</f>
        <v>7.575757575757576E-3</v>
      </c>
      <c r="I181" s="65">
        <f ca="1">SUMIF(VDR!$FH$13:$FH$531,A181,VDR!$HG$13:$HG$531)+I180</f>
        <v>0</v>
      </c>
      <c r="J181" s="45">
        <f ca="1">SUMIF(VDR!$HJ$13:$HJ$531,A181,VDR!$HF$13:$HF$531)+J180</f>
        <v>0</v>
      </c>
    </row>
    <row r="182" spans="1:10">
      <c r="A182" s="40">
        <v>43444</v>
      </c>
      <c r="B182" s="69">
        <f ca="1">SUMIF(VDR!$FG$13:$FG$531,A182,VDR!$HC$13:$HC$531)+B181</f>
        <v>2.5125628140703518E-3</v>
      </c>
      <c r="C182" s="69">
        <f ca="1">SUMIF(VDR!$FH$13:$FH$531,A182,VDR!$HC$13:$HC$531)+C181</f>
        <v>0</v>
      </c>
      <c r="D182" s="69">
        <f ca="1">SUMIF(VDR!$HJ$13:$HJ$531,A182,VDR!$HB$13:$HB$531)+D181</f>
        <v>0</v>
      </c>
      <c r="E182" s="45">
        <f ca="1">SUMIF(VDR!$FG$13:$FG$531,A182,VDR!$HE$13:$HE$531)+E181</f>
        <v>0</v>
      </c>
      <c r="F182" s="65">
        <f ca="1">SUMIF(VDR!$FH$13:$FH$531,A182,VDR!$HE$13:$HE$531)+F181</f>
        <v>0</v>
      </c>
      <c r="G182" s="45">
        <f ca="1">SUMIF(VDR!$HJ$13:$HJ$531,A182,VDR!$HD$13:$HD$531)+G181</f>
        <v>0</v>
      </c>
      <c r="H182" s="45">
        <f ca="1">SUMIF(VDR!$FG$13:$FG$531,A182,VDR!$HG$13:$HG$531)+H181</f>
        <v>7.575757575757576E-3</v>
      </c>
      <c r="I182" s="65">
        <f ca="1">SUMIF(VDR!$FH$13:$FH$531,A182,VDR!$HG$13:$HG$531)+I181</f>
        <v>0</v>
      </c>
      <c r="J182" s="45">
        <f ca="1">SUMIF(VDR!$HJ$13:$HJ$531,A182,VDR!$HF$13:$HF$531)+J181</f>
        <v>0</v>
      </c>
    </row>
    <row r="183" spans="1:10">
      <c r="A183" s="40">
        <v>43445</v>
      </c>
      <c r="B183" s="69">
        <f ca="1">SUMIF(VDR!$FG$13:$FG$531,A183,VDR!$HC$13:$HC$531)+B182</f>
        <v>2.5125628140703518E-3</v>
      </c>
      <c r="C183" s="69">
        <f ca="1">SUMIF(VDR!$FH$13:$FH$531,A183,VDR!$HC$13:$HC$531)+C182</f>
        <v>0</v>
      </c>
      <c r="D183" s="69">
        <f ca="1">SUMIF(VDR!$HJ$13:$HJ$531,A183,VDR!$HB$13:$HB$531)+D182</f>
        <v>0</v>
      </c>
      <c r="E183" s="45">
        <f ca="1">SUMIF(VDR!$FG$13:$FG$531,A183,VDR!$HE$13:$HE$531)+E182</f>
        <v>0</v>
      </c>
      <c r="F183" s="65">
        <f ca="1">SUMIF(VDR!$FH$13:$FH$531,A183,VDR!$HE$13:$HE$531)+F182</f>
        <v>0</v>
      </c>
      <c r="G183" s="45">
        <f ca="1">SUMIF(VDR!$HJ$13:$HJ$531,A183,VDR!$HD$13:$HD$531)+G182</f>
        <v>0</v>
      </c>
      <c r="H183" s="45">
        <f ca="1">SUMIF(VDR!$FG$13:$FG$531,A183,VDR!$HG$13:$HG$531)+H182</f>
        <v>7.575757575757576E-3</v>
      </c>
      <c r="I183" s="65">
        <f ca="1">SUMIF(VDR!$FH$13:$FH$531,A183,VDR!$HG$13:$HG$531)+I182</f>
        <v>0</v>
      </c>
      <c r="J183" s="45">
        <f ca="1">SUMIF(VDR!$HJ$13:$HJ$531,A183,VDR!$HF$13:$HF$531)+J182</f>
        <v>0</v>
      </c>
    </row>
    <row r="184" spans="1:10">
      <c r="A184" s="40">
        <v>43446</v>
      </c>
      <c r="B184" s="69">
        <f ca="1">SUMIF(VDR!$FG$13:$FG$531,A184,VDR!$HC$13:$HC$531)+B183</f>
        <v>2.5125628140703518E-3</v>
      </c>
      <c r="C184" s="69">
        <f ca="1">SUMIF(VDR!$FH$13:$FH$531,A184,VDR!$HC$13:$HC$531)+C183</f>
        <v>0</v>
      </c>
      <c r="D184" s="69">
        <f ca="1">SUMIF(VDR!$HJ$13:$HJ$531,A184,VDR!$HB$13:$HB$531)+D183</f>
        <v>0</v>
      </c>
      <c r="E184" s="45">
        <f ca="1">SUMIF(VDR!$FG$13:$FG$531,A184,VDR!$HE$13:$HE$531)+E183</f>
        <v>0</v>
      </c>
      <c r="F184" s="65">
        <f ca="1">SUMIF(VDR!$FH$13:$FH$531,A184,VDR!$HE$13:$HE$531)+F183</f>
        <v>0</v>
      </c>
      <c r="G184" s="45">
        <f ca="1">SUMIF(VDR!$HJ$13:$HJ$531,A184,VDR!$HD$13:$HD$531)+G183</f>
        <v>0</v>
      </c>
      <c r="H184" s="45">
        <f ca="1">SUMIF(VDR!$FG$13:$FG$531,A184,VDR!$HG$13:$HG$531)+H183</f>
        <v>7.575757575757576E-3</v>
      </c>
      <c r="I184" s="65">
        <f ca="1">SUMIF(VDR!$FH$13:$FH$531,A184,VDR!$HG$13:$HG$531)+I183</f>
        <v>0</v>
      </c>
      <c r="J184" s="45">
        <f ca="1">SUMIF(VDR!$HJ$13:$HJ$531,A184,VDR!$HF$13:$HF$531)+J183</f>
        <v>0</v>
      </c>
    </row>
    <row r="185" spans="1:10">
      <c r="A185" s="40">
        <v>43447</v>
      </c>
      <c r="B185" s="69">
        <f ca="1">SUMIF(VDR!$FG$13:$FG$531,A185,VDR!$HC$13:$HC$531)+B184</f>
        <v>2.5125628140703518E-3</v>
      </c>
      <c r="C185" s="69">
        <f ca="1">SUMIF(VDR!$FH$13:$FH$531,A185,VDR!$HC$13:$HC$531)+C184</f>
        <v>0</v>
      </c>
      <c r="D185" s="69">
        <f ca="1">SUMIF(VDR!$HJ$13:$HJ$531,A185,VDR!$HB$13:$HB$531)+D184</f>
        <v>0</v>
      </c>
      <c r="E185" s="45">
        <f ca="1">SUMIF(VDR!$FG$13:$FG$531,A185,VDR!$HE$13:$HE$531)+E184</f>
        <v>0</v>
      </c>
      <c r="F185" s="65">
        <f ca="1">SUMIF(VDR!$FH$13:$FH$531,A185,VDR!$HE$13:$HE$531)+F184</f>
        <v>0</v>
      </c>
      <c r="G185" s="45">
        <f ca="1">SUMIF(VDR!$HJ$13:$HJ$531,A185,VDR!$HD$13:$HD$531)+G184</f>
        <v>0</v>
      </c>
      <c r="H185" s="45">
        <f ca="1">SUMIF(VDR!$FG$13:$FG$531,A185,VDR!$HG$13:$HG$531)+H184</f>
        <v>7.575757575757576E-3</v>
      </c>
      <c r="I185" s="65">
        <f ca="1">SUMIF(VDR!$FH$13:$FH$531,A185,VDR!$HG$13:$HG$531)+I184</f>
        <v>0</v>
      </c>
      <c r="J185" s="45">
        <f ca="1">SUMIF(VDR!$HJ$13:$HJ$531,A185,VDR!$HF$13:$HF$531)+J184</f>
        <v>0</v>
      </c>
    </row>
    <row r="186" spans="1:10">
      <c r="A186" s="40">
        <v>43448</v>
      </c>
      <c r="B186" s="69">
        <f ca="1">SUMIF(VDR!$FG$13:$FG$531,A186,VDR!$HC$13:$HC$531)+B185</f>
        <v>2.5125628140703518E-3</v>
      </c>
      <c r="C186" s="69">
        <f ca="1">SUMIF(VDR!$FH$13:$FH$531,A186,VDR!$HC$13:$HC$531)+C185</f>
        <v>0</v>
      </c>
      <c r="D186" s="69">
        <f ca="1">SUMIF(VDR!$HJ$13:$HJ$531,A186,VDR!$HB$13:$HB$531)+D185</f>
        <v>0</v>
      </c>
      <c r="E186" s="45">
        <f ca="1">SUMIF(VDR!$FG$13:$FG$531,A186,VDR!$HE$13:$HE$531)+E185</f>
        <v>0</v>
      </c>
      <c r="F186" s="65">
        <f ca="1">SUMIF(VDR!$FH$13:$FH$531,A186,VDR!$HE$13:$HE$531)+F185</f>
        <v>0</v>
      </c>
      <c r="G186" s="45">
        <f ca="1">SUMIF(VDR!$HJ$13:$HJ$531,A186,VDR!$HD$13:$HD$531)+G185</f>
        <v>0</v>
      </c>
      <c r="H186" s="45">
        <f ca="1">SUMIF(VDR!$FG$13:$FG$531,A186,VDR!$HG$13:$HG$531)+H185</f>
        <v>7.575757575757576E-3</v>
      </c>
      <c r="I186" s="65">
        <f ca="1">SUMIF(VDR!$FH$13:$FH$531,A186,VDR!$HG$13:$HG$531)+I185</f>
        <v>0</v>
      </c>
      <c r="J186" s="45">
        <f ca="1">SUMIF(VDR!$HJ$13:$HJ$531,A186,VDR!$HF$13:$HF$531)+J185</f>
        <v>0</v>
      </c>
    </row>
    <row r="187" spans="1:10">
      <c r="A187" s="40">
        <v>43449</v>
      </c>
      <c r="B187" s="69">
        <f ca="1">SUMIF(VDR!$FG$13:$FG$531,A187,VDR!$HC$13:$HC$531)+B186</f>
        <v>2.5125628140703518E-3</v>
      </c>
      <c r="C187" s="69">
        <f ca="1">SUMIF(VDR!$FH$13:$FH$531,A187,VDR!$HC$13:$HC$531)+C186</f>
        <v>0</v>
      </c>
      <c r="D187" s="69">
        <f ca="1">SUMIF(VDR!$HJ$13:$HJ$531,A187,VDR!$HB$13:$HB$531)+D186</f>
        <v>0</v>
      </c>
      <c r="E187" s="45">
        <f ca="1">SUMIF(VDR!$FG$13:$FG$531,A187,VDR!$HE$13:$HE$531)+E186</f>
        <v>0</v>
      </c>
      <c r="F187" s="65">
        <f ca="1">SUMIF(VDR!$FH$13:$FH$531,A187,VDR!$HE$13:$HE$531)+F186</f>
        <v>0</v>
      </c>
      <c r="G187" s="45">
        <f ca="1">SUMIF(VDR!$HJ$13:$HJ$531,A187,VDR!$HD$13:$HD$531)+G186</f>
        <v>0</v>
      </c>
      <c r="H187" s="45">
        <f ca="1">SUMIF(VDR!$FG$13:$FG$531,A187,VDR!$HG$13:$HG$531)+H186</f>
        <v>7.575757575757576E-3</v>
      </c>
      <c r="I187" s="65">
        <f ca="1">SUMIF(VDR!$FH$13:$FH$531,A187,VDR!$HG$13:$HG$531)+I186</f>
        <v>0</v>
      </c>
      <c r="J187" s="45">
        <f ca="1">SUMIF(VDR!$HJ$13:$HJ$531,A187,VDR!$HF$13:$HF$531)+J186</f>
        <v>0</v>
      </c>
    </row>
    <row r="188" spans="1:10">
      <c r="A188" s="40">
        <v>43450</v>
      </c>
      <c r="B188" s="69">
        <f ca="1">SUMIF(VDR!$FG$13:$FG$531,A188,VDR!$HC$13:$HC$531)+B187</f>
        <v>2.5125628140703518E-3</v>
      </c>
      <c r="C188" s="69">
        <f ca="1">SUMIF(VDR!$FH$13:$FH$531,A188,VDR!$HC$13:$HC$531)+C187</f>
        <v>0</v>
      </c>
      <c r="D188" s="69">
        <f ca="1">SUMIF(VDR!$HJ$13:$HJ$531,A188,VDR!$HB$13:$HB$531)+D187</f>
        <v>0</v>
      </c>
      <c r="E188" s="45">
        <f ca="1">SUMIF(VDR!$FG$13:$FG$531,A188,VDR!$HE$13:$HE$531)+E187</f>
        <v>0</v>
      </c>
      <c r="F188" s="65">
        <f ca="1">SUMIF(VDR!$FH$13:$FH$531,A188,VDR!$HE$13:$HE$531)+F187</f>
        <v>0</v>
      </c>
      <c r="G188" s="45">
        <f ca="1">SUMIF(VDR!$HJ$13:$HJ$531,A188,VDR!$HD$13:$HD$531)+G187</f>
        <v>0</v>
      </c>
      <c r="H188" s="45">
        <f ca="1">SUMIF(VDR!$FG$13:$FG$531,A188,VDR!$HG$13:$HG$531)+H187</f>
        <v>7.575757575757576E-3</v>
      </c>
      <c r="I188" s="65">
        <f ca="1">SUMIF(VDR!$FH$13:$FH$531,A188,VDR!$HG$13:$HG$531)+I187</f>
        <v>0</v>
      </c>
      <c r="J188" s="45">
        <f ca="1">SUMIF(VDR!$HJ$13:$HJ$531,A188,VDR!$HF$13:$HF$531)+J187</f>
        <v>0</v>
      </c>
    </row>
    <row r="189" spans="1:10">
      <c r="A189" s="40">
        <v>43451</v>
      </c>
      <c r="B189" s="69">
        <f ca="1">SUMIF(VDR!$FG$13:$FG$531,A189,VDR!$HC$13:$HC$531)+B188</f>
        <v>2.5125628140703518E-3</v>
      </c>
      <c r="C189" s="69">
        <f ca="1">SUMIF(VDR!$FH$13:$FH$531,A189,VDR!$HC$13:$HC$531)+C188</f>
        <v>0</v>
      </c>
      <c r="D189" s="69">
        <f ca="1">SUMIF(VDR!$HJ$13:$HJ$531,A189,VDR!$HB$13:$HB$531)+D188</f>
        <v>0</v>
      </c>
      <c r="E189" s="45">
        <f ca="1">SUMIF(VDR!$FG$13:$FG$531,A189,VDR!$HE$13:$HE$531)+E188</f>
        <v>0</v>
      </c>
      <c r="F189" s="65">
        <f ca="1">SUMIF(VDR!$FH$13:$FH$531,A189,VDR!$HE$13:$HE$531)+F188</f>
        <v>0</v>
      </c>
      <c r="G189" s="45">
        <f ca="1">SUMIF(VDR!$HJ$13:$HJ$531,A189,VDR!$HD$13:$HD$531)+G188</f>
        <v>0</v>
      </c>
      <c r="H189" s="45">
        <f ca="1">SUMIF(VDR!$FG$13:$FG$531,A189,VDR!$HG$13:$HG$531)+H188</f>
        <v>7.575757575757576E-3</v>
      </c>
      <c r="I189" s="65">
        <f ca="1">SUMIF(VDR!$FH$13:$FH$531,A189,VDR!$HG$13:$HG$531)+I188</f>
        <v>0</v>
      </c>
      <c r="J189" s="45">
        <f ca="1">SUMIF(VDR!$HJ$13:$HJ$531,A189,VDR!$HF$13:$HF$531)+J188</f>
        <v>0</v>
      </c>
    </row>
    <row r="190" spans="1:10">
      <c r="A190" s="40">
        <v>43452</v>
      </c>
      <c r="B190" s="69">
        <f ca="1">SUMIF(VDR!$FG$13:$FG$531,A190,VDR!$HC$13:$HC$531)+B189</f>
        <v>2.5125628140703518E-3</v>
      </c>
      <c r="C190" s="69">
        <f ca="1">SUMIF(VDR!$FH$13:$FH$531,A190,VDR!$HC$13:$HC$531)+C189</f>
        <v>0</v>
      </c>
      <c r="D190" s="69">
        <f ca="1">SUMIF(VDR!$HJ$13:$HJ$531,A190,VDR!$HB$13:$HB$531)+D189</f>
        <v>0</v>
      </c>
      <c r="E190" s="45">
        <f ca="1">SUMIF(VDR!$FG$13:$FG$531,A190,VDR!$HE$13:$HE$531)+E189</f>
        <v>0</v>
      </c>
      <c r="F190" s="65">
        <f ca="1">SUMIF(VDR!$FH$13:$FH$531,A190,VDR!$HE$13:$HE$531)+F189</f>
        <v>0</v>
      </c>
      <c r="G190" s="45">
        <f ca="1">SUMIF(VDR!$HJ$13:$HJ$531,A190,VDR!$HD$13:$HD$531)+G189</f>
        <v>0</v>
      </c>
      <c r="H190" s="45">
        <f ca="1">SUMIF(VDR!$FG$13:$FG$531,A190,VDR!$HG$13:$HG$531)+H189</f>
        <v>7.575757575757576E-3</v>
      </c>
      <c r="I190" s="65">
        <f ca="1">SUMIF(VDR!$FH$13:$FH$531,A190,VDR!$HG$13:$HG$531)+I189</f>
        <v>0</v>
      </c>
      <c r="J190" s="45">
        <f ca="1">SUMIF(VDR!$HJ$13:$HJ$531,A190,VDR!$HF$13:$HF$531)+J189</f>
        <v>0</v>
      </c>
    </row>
    <row r="191" spans="1:10">
      <c r="A191" s="40">
        <v>43453</v>
      </c>
      <c r="B191" s="69">
        <f ca="1">SUMIF(VDR!$FG$13:$FG$531,A191,VDR!$HC$13:$HC$531)+B190</f>
        <v>2.5125628140703518E-3</v>
      </c>
      <c r="C191" s="69">
        <f ca="1">SUMIF(VDR!$FH$13:$FH$531,A191,VDR!$HC$13:$HC$531)+C190</f>
        <v>0</v>
      </c>
      <c r="D191" s="69">
        <f ca="1">SUMIF(VDR!$HJ$13:$HJ$531,A191,VDR!$HB$13:$HB$531)+D190</f>
        <v>0</v>
      </c>
      <c r="E191" s="45">
        <f ca="1">SUMIF(VDR!$FG$13:$FG$531,A191,VDR!$HE$13:$HE$531)+E190</f>
        <v>0</v>
      </c>
      <c r="F191" s="65">
        <f ca="1">SUMIF(VDR!$FH$13:$FH$531,A191,VDR!$HE$13:$HE$531)+F190</f>
        <v>0</v>
      </c>
      <c r="G191" s="45">
        <f ca="1">SUMIF(VDR!$HJ$13:$HJ$531,A191,VDR!$HD$13:$HD$531)+G190</f>
        <v>0</v>
      </c>
      <c r="H191" s="45">
        <f ca="1">SUMIF(VDR!$FG$13:$FG$531,A191,VDR!$HG$13:$HG$531)+H190</f>
        <v>7.575757575757576E-3</v>
      </c>
      <c r="I191" s="65">
        <f ca="1">SUMIF(VDR!$FH$13:$FH$531,A191,VDR!$HG$13:$HG$531)+I190</f>
        <v>0</v>
      </c>
      <c r="J191" s="45">
        <f ca="1">SUMIF(VDR!$HJ$13:$HJ$531,A191,VDR!$HF$13:$HF$531)+J190</f>
        <v>0</v>
      </c>
    </row>
    <row r="192" spans="1:10">
      <c r="A192" s="40">
        <v>43454</v>
      </c>
      <c r="B192" s="69">
        <f ca="1">SUMIF(VDR!$FG$13:$FG$531,A192,VDR!$HC$13:$HC$531)+B191</f>
        <v>2.5125628140703518E-3</v>
      </c>
      <c r="C192" s="69">
        <f ca="1">SUMIF(VDR!$FH$13:$FH$531,A192,VDR!$HC$13:$HC$531)+C191</f>
        <v>0</v>
      </c>
      <c r="D192" s="69">
        <f ca="1">SUMIF(VDR!$HJ$13:$HJ$531,A192,VDR!$HB$13:$HB$531)+D191</f>
        <v>0</v>
      </c>
      <c r="E192" s="45">
        <f ca="1">SUMIF(VDR!$FG$13:$FG$531,A192,VDR!$HE$13:$HE$531)+E191</f>
        <v>0</v>
      </c>
      <c r="F192" s="65">
        <f ca="1">SUMIF(VDR!$FH$13:$FH$531,A192,VDR!$HE$13:$HE$531)+F191</f>
        <v>0</v>
      </c>
      <c r="G192" s="45">
        <f ca="1">SUMIF(VDR!$HJ$13:$HJ$531,A192,VDR!$HD$13:$HD$531)+G191</f>
        <v>0</v>
      </c>
      <c r="H192" s="45">
        <f ca="1">SUMIF(VDR!$FG$13:$FG$531,A192,VDR!$HG$13:$HG$531)+H191</f>
        <v>7.575757575757576E-3</v>
      </c>
      <c r="I192" s="65">
        <f ca="1">SUMIF(VDR!$FH$13:$FH$531,A192,VDR!$HG$13:$HG$531)+I191</f>
        <v>0</v>
      </c>
      <c r="J192" s="45">
        <f ca="1">SUMIF(VDR!$HJ$13:$HJ$531,A192,VDR!$HF$13:$HF$531)+J191</f>
        <v>0</v>
      </c>
    </row>
    <row r="193" spans="1:13">
      <c r="A193" s="40">
        <v>43455</v>
      </c>
      <c r="B193" s="69">
        <f ca="1">SUMIF(VDR!$FG$13:$FG$531,A193,VDR!$HC$13:$HC$531)+B192</f>
        <v>2.5125628140703518E-3</v>
      </c>
      <c r="C193" s="69">
        <f ca="1">SUMIF(VDR!$FH$13:$FH$531,A193,VDR!$HC$13:$HC$531)+C192</f>
        <v>0</v>
      </c>
      <c r="D193" s="69">
        <f ca="1">SUMIF(VDR!$HJ$13:$HJ$531,A193,VDR!$HB$13:$HB$531)+D192</f>
        <v>0</v>
      </c>
      <c r="E193" s="45">
        <f ca="1">SUMIF(VDR!$FG$13:$FG$531,A193,VDR!$HE$13:$HE$531)+E192</f>
        <v>0</v>
      </c>
      <c r="F193" s="65">
        <f ca="1">SUMIF(VDR!$FH$13:$FH$531,A193,VDR!$HE$13:$HE$531)+F192</f>
        <v>0</v>
      </c>
      <c r="G193" s="45">
        <f ca="1">SUMIF(VDR!$HJ$13:$HJ$531,A193,VDR!$HD$13:$HD$531)+G192</f>
        <v>0</v>
      </c>
      <c r="H193" s="45">
        <f ca="1">SUMIF(VDR!$FG$13:$FG$531,A193,VDR!$HG$13:$HG$531)+H192</f>
        <v>7.575757575757576E-3</v>
      </c>
      <c r="I193" s="65">
        <f ca="1">SUMIF(VDR!$FH$13:$FH$531,A193,VDR!$HG$13:$HG$531)+I192</f>
        <v>0</v>
      </c>
      <c r="J193" s="45">
        <f ca="1">SUMIF(VDR!$HJ$13:$HJ$531,A193,VDR!$HF$13:$HF$531)+J192</f>
        <v>0</v>
      </c>
    </row>
    <row r="194" spans="1:13">
      <c r="A194" s="40">
        <v>43456</v>
      </c>
      <c r="B194" s="69">
        <f ca="1">SUMIF(VDR!$FG$13:$FG$531,A194,VDR!$HC$13:$HC$531)+B193</f>
        <v>2.5125628140703518E-3</v>
      </c>
      <c r="C194" s="69">
        <f ca="1">SUMIF(VDR!$FH$13:$FH$531,A194,VDR!$HC$13:$HC$531)+C193</f>
        <v>0</v>
      </c>
      <c r="D194" s="69">
        <f ca="1">SUMIF(VDR!$HJ$13:$HJ$531,A194,VDR!$HB$13:$HB$531)+D193</f>
        <v>0</v>
      </c>
      <c r="E194" s="45">
        <f ca="1">SUMIF(VDR!$FG$13:$FG$531,A194,VDR!$HE$13:$HE$531)+E193</f>
        <v>0</v>
      </c>
      <c r="F194" s="65">
        <f ca="1">SUMIF(VDR!$FH$13:$FH$531,A194,VDR!$HE$13:$HE$531)+F193</f>
        <v>0</v>
      </c>
      <c r="G194" s="45">
        <f ca="1">SUMIF(VDR!$HJ$13:$HJ$531,A194,VDR!$HD$13:$HD$531)+G193</f>
        <v>0</v>
      </c>
      <c r="H194" s="45">
        <f ca="1">SUMIF(VDR!$FG$13:$FG$531,A194,VDR!$HG$13:$HG$531)+H193</f>
        <v>7.575757575757576E-3</v>
      </c>
      <c r="I194" s="65">
        <f ca="1">SUMIF(VDR!$FH$13:$FH$531,A194,VDR!$HG$13:$HG$531)+I193</f>
        <v>0</v>
      </c>
      <c r="J194" s="45">
        <f ca="1">SUMIF(VDR!$HJ$13:$HJ$531,A194,VDR!$HF$13:$HF$531)+J193</f>
        <v>0</v>
      </c>
    </row>
    <row r="195" spans="1:13">
      <c r="A195" s="40">
        <v>43457</v>
      </c>
      <c r="B195" s="69">
        <f ca="1">SUMIF(VDR!$FG$13:$FG$531,A195,VDR!$HC$13:$HC$531)+B194</f>
        <v>2.5125628140703518E-3</v>
      </c>
      <c r="C195" s="69">
        <f ca="1">SUMIF(VDR!$FH$13:$FH$531,A195,VDR!$HC$13:$HC$531)+C194</f>
        <v>0</v>
      </c>
      <c r="D195" s="69">
        <f ca="1">SUMIF(VDR!$HJ$13:$HJ$531,A195,VDR!$HB$13:$HB$531)+D194</f>
        <v>0</v>
      </c>
      <c r="E195" s="45">
        <f ca="1">SUMIF(VDR!$FG$13:$FG$531,A195,VDR!$HE$13:$HE$531)+E194</f>
        <v>0</v>
      </c>
      <c r="F195" s="65">
        <f ca="1">SUMIF(VDR!$FH$13:$FH$531,A195,VDR!$HE$13:$HE$531)+F194</f>
        <v>0</v>
      </c>
      <c r="G195" s="45">
        <f ca="1">SUMIF(VDR!$HJ$13:$HJ$531,A195,VDR!$HD$13:$HD$531)+G194</f>
        <v>0</v>
      </c>
      <c r="H195" s="45">
        <f ca="1">SUMIF(VDR!$FG$13:$FG$531,A195,VDR!$HG$13:$HG$531)+H194</f>
        <v>7.575757575757576E-3</v>
      </c>
      <c r="I195" s="65">
        <f ca="1">SUMIF(VDR!$FH$13:$FH$531,A195,VDR!$HG$13:$HG$531)+I194</f>
        <v>0</v>
      </c>
      <c r="J195" s="45">
        <f ca="1">SUMIF(VDR!$HJ$13:$HJ$531,A195,VDR!$HF$13:$HF$531)+J194</f>
        <v>0</v>
      </c>
    </row>
    <row r="196" spans="1:13">
      <c r="A196" s="40">
        <v>43458</v>
      </c>
      <c r="B196" s="69">
        <f ca="1">SUMIF(VDR!$FG$13:$FG$531,A196,VDR!$HC$13:$HC$531)+B195</f>
        <v>2.5125628140703518E-3</v>
      </c>
      <c r="C196" s="69">
        <f ca="1">SUMIF(VDR!$FH$13:$FH$531,A196,VDR!$HC$13:$HC$531)+C195</f>
        <v>0</v>
      </c>
      <c r="D196" s="69">
        <f ca="1">SUMIF(VDR!$HJ$13:$HJ$531,A196,VDR!$HB$13:$HB$531)+D195</f>
        <v>0</v>
      </c>
      <c r="E196" s="45">
        <f ca="1">SUMIF(VDR!$FG$13:$FG$531,A196,VDR!$HE$13:$HE$531)+E195</f>
        <v>0</v>
      </c>
      <c r="F196" s="65">
        <f ca="1">SUMIF(VDR!$FH$13:$FH$531,A196,VDR!$HE$13:$HE$531)+F195</f>
        <v>0</v>
      </c>
      <c r="G196" s="45">
        <f ca="1">SUMIF(VDR!$HJ$13:$HJ$531,A196,VDR!$HD$13:$HD$531)+G195</f>
        <v>0</v>
      </c>
      <c r="H196" s="45">
        <f ca="1">SUMIF(VDR!$FG$13:$FG$531,A196,VDR!$HG$13:$HG$531)+H195</f>
        <v>7.575757575757576E-3</v>
      </c>
      <c r="I196" s="65">
        <f ca="1">SUMIF(VDR!$FH$13:$FH$531,A196,VDR!$HG$13:$HG$531)+I195</f>
        <v>0</v>
      </c>
      <c r="J196" s="45">
        <f ca="1">SUMIF(VDR!$HJ$13:$HJ$531,A196,VDR!$HF$13:$HF$531)+J195</f>
        <v>0</v>
      </c>
    </row>
    <row r="197" spans="1:13">
      <c r="A197" s="40">
        <v>43459</v>
      </c>
      <c r="B197" s="69">
        <f ca="1">SUMIF(VDR!$FG$13:$FG$531,A197,VDR!$HC$13:$HC$531)+B196</f>
        <v>2.7638190954773871E-2</v>
      </c>
      <c r="C197" s="69">
        <f ca="1">SUMIF(VDR!$FH$13:$FH$531,A197,VDR!$HC$13:$HC$531)+C196</f>
        <v>5.0251256281407036E-3</v>
      </c>
      <c r="D197" s="69">
        <f ca="1">SUMIF(VDR!$HJ$13:$HJ$531,A197,VDR!$HB$13:$HB$531)+D196</f>
        <v>0</v>
      </c>
      <c r="E197" s="45">
        <f ca="1">SUMIF(VDR!$FG$13:$FG$531,A197,VDR!$HE$13:$HE$531)+E196</f>
        <v>0</v>
      </c>
      <c r="F197" s="65">
        <f ca="1">SUMIF(VDR!$FH$13:$FH$531,A197,VDR!$HE$13:$HE$531)+F196</f>
        <v>0</v>
      </c>
      <c r="G197" s="45">
        <f ca="1">SUMIF(VDR!$HJ$13:$HJ$531,A197,VDR!$HD$13:$HD$531)+G196</f>
        <v>0</v>
      </c>
      <c r="H197" s="45">
        <f ca="1">SUMIF(VDR!$FG$13:$FG$531,A197,VDR!$HG$13:$HG$531)+H196</f>
        <v>8.3333333333333315E-2</v>
      </c>
      <c r="I197" s="65">
        <f ca="1">SUMIF(VDR!$FH$13:$FH$531,A197,VDR!$HG$13:$HG$531)+I196</f>
        <v>1.5151515151515152E-2</v>
      </c>
      <c r="J197" s="45">
        <f ca="1">SUMIF(VDR!$HJ$13:$HJ$531,A197,VDR!$HF$13:$HF$531)+J196</f>
        <v>0</v>
      </c>
      <c r="K197" s="45">
        <f ca="1">B197-D197</f>
        <v>2.7638190954773871E-2</v>
      </c>
      <c r="L197" s="45">
        <f ca="1">E197-G197</f>
        <v>0</v>
      </c>
      <c r="M197" s="45">
        <f ca="1">H197-J197</f>
        <v>8.3333333333333315E-2</v>
      </c>
    </row>
    <row r="198" spans="1:13">
      <c r="A198" s="40">
        <v>43460</v>
      </c>
      <c r="B198" s="69">
        <f ca="1">SUMIF(VDR!$FG$13:$FG$531,A198,VDR!$HC$13:$HC$531)+B197</f>
        <v>2.7638190954773871E-2</v>
      </c>
      <c r="C198" s="69">
        <f ca="1">SUMIF(VDR!$FH$13:$FH$531,A198,VDR!$HC$13:$HC$531)+C197</f>
        <v>5.0251256281407036E-3</v>
      </c>
      <c r="D198" s="69">
        <f ca="1">SUMIF(VDR!$HJ$13:$HJ$531,A198,VDR!$HB$13:$HB$531)+D197</f>
        <v>0</v>
      </c>
      <c r="E198" s="45">
        <f ca="1">SUMIF(VDR!$FG$13:$FG$531,A198,VDR!$HE$13:$HE$531)+E197</f>
        <v>0</v>
      </c>
      <c r="F198" s="65">
        <f ca="1">SUMIF(VDR!$FH$13:$FH$531,A198,VDR!$HE$13:$HE$531)+F197</f>
        <v>0</v>
      </c>
      <c r="G198" s="45">
        <f ca="1">SUMIF(VDR!$HJ$13:$HJ$531,A198,VDR!$HD$13:$HD$531)+G197</f>
        <v>0</v>
      </c>
      <c r="H198" s="45">
        <f ca="1">SUMIF(VDR!$FG$13:$FG$531,A198,VDR!$HG$13:$HG$531)+H197</f>
        <v>8.3333333333333315E-2</v>
      </c>
      <c r="I198" s="65">
        <f ca="1">SUMIF(VDR!$FH$13:$FH$531,A198,VDR!$HG$13:$HG$531)+I197</f>
        <v>1.5151515151515152E-2</v>
      </c>
      <c r="J198" s="45">
        <f ca="1">SUMIF(VDR!$HJ$13:$HJ$531,A198,VDR!$HF$13:$HF$531)+J197</f>
        <v>0</v>
      </c>
    </row>
    <row r="199" spans="1:13">
      <c r="A199" s="70">
        <v>43461</v>
      </c>
      <c r="B199" s="69">
        <f ca="1">SUMIF(VDR!$FG$13:$FG$531,A199,VDR!$HC$13:$HC$531)+B198</f>
        <v>2.7638190954773871E-2</v>
      </c>
      <c r="C199" s="69">
        <f ca="1">SUMIF(VDR!$FH$13:$FH$531,A199,VDR!$HC$13:$HC$531)+C198</f>
        <v>5.0251256281407036E-3</v>
      </c>
      <c r="D199" s="69">
        <f ca="1">SUMIF(VDR!$HJ$13:$HJ$531,A199,VDR!$HB$13:$HB$531)+D198</f>
        <v>0</v>
      </c>
      <c r="E199" s="45">
        <f ca="1">SUMIF(VDR!$FG$13:$FG$531,A199,VDR!$HE$13:$HE$531)+E198</f>
        <v>0</v>
      </c>
      <c r="F199" s="65">
        <f ca="1">SUMIF(VDR!$FH$13:$FH$531,A199,VDR!$HE$13:$HE$531)+F198</f>
        <v>0</v>
      </c>
      <c r="G199" s="45">
        <f ca="1">SUMIF(VDR!$HJ$13:$HJ$531,A199,VDR!$HD$13:$HD$531)+G198</f>
        <v>0</v>
      </c>
      <c r="H199" s="45">
        <f ca="1">SUMIF(VDR!$FG$13:$FG$531,A199,VDR!$HG$13:$HG$531)+H198</f>
        <v>8.3333333333333315E-2</v>
      </c>
      <c r="I199" s="65">
        <f ca="1">SUMIF(VDR!$FH$13:$FH$531,A199,VDR!$HG$13:$HG$531)+I198</f>
        <v>1.5151515151515152E-2</v>
      </c>
      <c r="J199" s="45">
        <f ca="1">SUMIF(VDR!$HJ$13:$HJ$531,A199,VDR!$HF$13:$HF$531)+J198</f>
        <v>0</v>
      </c>
    </row>
    <row r="200" spans="1:13">
      <c r="A200" s="40">
        <v>43462</v>
      </c>
      <c r="B200" s="69">
        <f ca="1">SUMIF(VDR!$FG$13:$FG$531,A200,VDR!$HC$13:$HC$531)+B199</f>
        <v>3.0150753768844223E-2</v>
      </c>
      <c r="C200" s="69">
        <f ca="1">SUMIF(VDR!$FH$13:$FH$531,A200,VDR!$HC$13:$HC$531)+C199</f>
        <v>7.537688442211055E-3</v>
      </c>
      <c r="D200" s="69">
        <f ca="1">SUMIF(VDR!$HJ$13:$HJ$531,A200,VDR!$HB$13:$HB$531)+D199</f>
        <v>0</v>
      </c>
      <c r="E200" s="45">
        <f ca="1">SUMIF(VDR!$FG$13:$FG$531,A200,VDR!$HE$13:$HE$531)+E199</f>
        <v>0</v>
      </c>
      <c r="F200" s="65">
        <f ca="1">SUMIF(VDR!$FH$13:$FH$531,A200,VDR!$HE$13:$HE$531)+F199</f>
        <v>0</v>
      </c>
      <c r="G200" s="45">
        <f ca="1">SUMIF(VDR!$HJ$13:$HJ$531,A200,VDR!$HD$13:$HD$531)+G199</f>
        <v>0</v>
      </c>
      <c r="H200" s="45">
        <f ca="1">SUMIF(VDR!$FG$13:$FG$531,A200,VDR!$HG$13:$HG$531)+H199</f>
        <v>9.0909090909090884E-2</v>
      </c>
      <c r="I200" s="65">
        <f ca="1">SUMIF(VDR!$FH$13:$FH$531,A200,VDR!$HG$13:$HG$531)+I199</f>
        <v>2.2727272727272728E-2</v>
      </c>
      <c r="J200" s="45">
        <f ca="1">SUMIF(VDR!$HJ$13:$HJ$531,A200,VDR!$HF$13:$HF$531)+J199</f>
        <v>0</v>
      </c>
    </row>
    <row r="201" spans="1:13">
      <c r="A201" s="40">
        <v>43463</v>
      </c>
      <c r="B201" s="69">
        <f ca="1">SUMIF(VDR!$FG$13:$FG$531,A201,VDR!$HC$13:$HC$531)+B200</f>
        <v>3.0150753768844223E-2</v>
      </c>
      <c r="C201" s="69">
        <f ca="1">SUMIF(VDR!$FH$13:$FH$531,A201,VDR!$HC$13:$HC$531)+C200</f>
        <v>7.537688442211055E-3</v>
      </c>
      <c r="D201" s="69">
        <f ca="1">SUMIF(VDR!$HJ$13:$HJ$531,A201,VDR!$HB$13:$HB$531)+D200</f>
        <v>0</v>
      </c>
      <c r="E201" s="45">
        <f ca="1">SUMIF(VDR!$FG$13:$FG$531,A201,VDR!$HE$13:$HE$531)+E200</f>
        <v>0</v>
      </c>
      <c r="F201" s="65">
        <f ca="1">SUMIF(VDR!$FH$13:$FH$531,A201,VDR!$HE$13:$HE$531)+F200</f>
        <v>0</v>
      </c>
      <c r="G201" s="45">
        <f ca="1">SUMIF(VDR!$HJ$13:$HJ$531,A201,VDR!$HD$13:$HD$531)+G200</f>
        <v>0</v>
      </c>
      <c r="H201" s="45">
        <f ca="1">SUMIF(VDR!$FG$13:$FG$531,A201,VDR!$HG$13:$HG$531)+H200</f>
        <v>9.0909090909090884E-2</v>
      </c>
      <c r="I201" s="65">
        <f ca="1">SUMIF(VDR!$FH$13:$FH$531,A201,VDR!$HG$13:$HG$531)+I200</f>
        <v>2.2727272727272728E-2</v>
      </c>
      <c r="J201" s="45">
        <f ca="1">SUMIF(VDR!$HJ$13:$HJ$531,A201,VDR!$HF$13:$HF$531)+J200</f>
        <v>0</v>
      </c>
    </row>
    <row r="202" spans="1:13">
      <c r="A202" s="40">
        <v>43464</v>
      </c>
      <c r="B202" s="69">
        <f ca="1">SUMIF(VDR!$FG$13:$FG$531,A202,VDR!$HC$13:$HC$531)+B201</f>
        <v>3.0150753768844223E-2</v>
      </c>
      <c r="C202" s="69">
        <f ca="1">SUMIF(VDR!$FH$13:$FH$531,A202,VDR!$HC$13:$HC$531)+C201</f>
        <v>7.537688442211055E-3</v>
      </c>
      <c r="D202" s="69">
        <f ca="1">SUMIF(VDR!$HJ$13:$HJ$531,A202,VDR!$HB$13:$HB$531)+D201</f>
        <v>0</v>
      </c>
      <c r="E202" s="45">
        <f ca="1">SUMIF(VDR!$FG$13:$FG$531,A202,VDR!$HE$13:$HE$531)+E201</f>
        <v>0</v>
      </c>
      <c r="F202" s="65">
        <f ca="1">SUMIF(VDR!$FH$13:$FH$531,A202,VDR!$HE$13:$HE$531)+F201</f>
        <v>0</v>
      </c>
      <c r="G202" s="45">
        <f ca="1">SUMIF(VDR!$HJ$13:$HJ$531,A202,VDR!$HD$13:$HD$531)+G201</f>
        <v>0</v>
      </c>
      <c r="H202" s="45">
        <f ca="1">SUMIF(VDR!$FG$13:$FG$531,A202,VDR!$HG$13:$HG$531)+H201</f>
        <v>9.0909090909090884E-2</v>
      </c>
      <c r="I202" s="65">
        <f ca="1">SUMIF(VDR!$FH$13:$FH$531,A202,VDR!$HG$13:$HG$531)+I201</f>
        <v>2.2727272727272728E-2</v>
      </c>
      <c r="J202" s="45">
        <f ca="1">SUMIF(VDR!$HJ$13:$HJ$531,A202,VDR!$HF$13:$HF$531)+J201</f>
        <v>0</v>
      </c>
    </row>
    <row r="203" spans="1:13">
      <c r="A203" s="40">
        <v>43465</v>
      </c>
      <c r="B203" s="69">
        <f ca="1">SUMIF(VDR!$FG$13:$FG$531,A203,VDR!$HC$13:$HC$531)+B202</f>
        <v>3.0150753768844223E-2</v>
      </c>
      <c r="C203" s="69">
        <f ca="1">SUMIF(VDR!$FH$13:$FH$531,A203,VDR!$HC$13:$HC$531)+C202</f>
        <v>7.537688442211055E-3</v>
      </c>
      <c r="D203" s="69">
        <f ca="1">SUMIF(VDR!$HJ$13:$HJ$531,A203,VDR!$HB$13:$HB$531)+D202</f>
        <v>0</v>
      </c>
      <c r="E203" s="45">
        <f ca="1">SUMIF(VDR!$FG$13:$FG$531,A203,VDR!$HE$13:$HE$531)+E202</f>
        <v>0</v>
      </c>
      <c r="F203" s="65">
        <f ca="1">SUMIF(VDR!$FH$13:$FH$531,A203,VDR!$HE$13:$HE$531)+F202</f>
        <v>0</v>
      </c>
      <c r="G203" s="45">
        <f ca="1">SUMIF(VDR!$HJ$13:$HJ$531,A203,VDR!$HD$13:$HD$531)+G202</f>
        <v>0</v>
      </c>
      <c r="H203" s="45">
        <f ca="1">SUMIF(VDR!$FG$13:$FG$531,A203,VDR!$HG$13:$HG$531)+H202</f>
        <v>9.0909090909090884E-2</v>
      </c>
      <c r="I203" s="65">
        <f ca="1">SUMIF(VDR!$FH$13:$FH$531,A203,VDR!$HG$13:$HG$531)+I202</f>
        <v>2.2727272727272728E-2</v>
      </c>
      <c r="J203" s="45">
        <f ca="1">SUMIF(VDR!$HJ$13:$HJ$531,A203,VDR!$HF$13:$HF$531)+J202</f>
        <v>0</v>
      </c>
    </row>
    <row r="204" spans="1:13">
      <c r="A204" s="40">
        <v>43466</v>
      </c>
      <c r="B204" s="69">
        <f ca="1">SUMIF(VDR!$FG$13:$FG$531,A204,VDR!$HC$13:$HC$531)+B203</f>
        <v>3.0150753768844223E-2</v>
      </c>
      <c r="C204" s="69">
        <f ca="1">SUMIF(VDR!$FH$13:$FH$531,A204,VDR!$HC$13:$HC$531)+C203</f>
        <v>7.537688442211055E-3</v>
      </c>
      <c r="D204" s="69">
        <f ca="1">SUMIF(VDR!$HJ$13:$HJ$531,A204,VDR!$HB$13:$HB$531)+D203</f>
        <v>0</v>
      </c>
      <c r="E204" s="45">
        <f ca="1">SUMIF(VDR!$FG$13:$FG$531,A204,VDR!$HE$13:$HE$531)+E203</f>
        <v>0</v>
      </c>
      <c r="F204" s="65">
        <f ca="1">SUMIF(VDR!$FH$13:$FH$531,A204,VDR!$HE$13:$HE$531)+F203</f>
        <v>0</v>
      </c>
      <c r="G204" s="45">
        <f ca="1">SUMIF(VDR!$HJ$13:$HJ$531,A204,VDR!$HD$13:$HD$531)+G203</f>
        <v>0</v>
      </c>
      <c r="H204" s="45">
        <f ca="1">SUMIF(VDR!$FG$13:$FG$531,A204,VDR!$HG$13:$HG$531)+H203</f>
        <v>9.0909090909090884E-2</v>
      </c>
      <c r="I204" s="65">
        <f ca="1">SUMIF(VDR!$FH$13:$FH$531,A204,VDR!$HG$13:$HG$531)+I203</f>
        <v>2.2727272727272728E-2</v>
      </c>
      <c r="J204" s="45">
        <f ca="1">SUMIF(VDR!$HJ$13:$HJ$531,A204,VDR!$HF$13:$HF$531)+J203</f>
        <v>0</v>
      </c>
    </row>
    <row r="205" spans="1:13">
      <c r="A205" s="40">
        <v>43467</v>
      </c>
      <c r="B205" s="69">
        <f ca="1">SUMIF(VDR!$FG$13:$FG$531,A205,VDR!$HC$13:$HC$531)+B204</f>
        <v>3.0150753768844223E-2</v>
      </c>
      <c r="C205" s="69">
        <f ca="1">SUMIF(VDR!$FH$13:$FH$531,A205,VDR!$HC$13:$HC$531)+C204</f>
        <v>7.537688442211055E-3</v>
      </c>
      <c r="D205" s="69">
        <f ca="1">SUMIF(VDR!$HJ$13:$HJ$531,A205,VDR!$HB$13:$HB$531)+D204</f>
        <v>0</v>
      </c>
      <c r="E205" s="45">
        <f ca="1">SUMIF(VDR!$FG$13:$FG$531,A205,VDR!$HE$13:$HE$531)+E204</f>
        <v>0</v>
      </c>
      <c r="F205" s="65">
        <f ca="1">SUMIF(VDR!$FH$13:$FH$531,A205,VDR!$HE$13:$HE$531)+F204</f>
        <v>0</v>
      </c>
      <c r="G205" s="45">
        <f ca="1">SUMIF(VDR!$HJ$13:$HJ$531,A205,VDR!$HD$13:$HD$531)+G204</f>
        <v>0</v>
      </c>
      <c r="H205" s="45">
        <f ca="1">SUMIF(VDR!$FG$13:$FG$531,A205,VDR!$HG$13:$HG$531)+H204</f>
        <v>9.0909090909090884E-2</v>
      </c>
      <c r="I205" s="65">
        <f ca="1">SUMIF(VDR!$FH$13:$FH$531,A205,VDR!$HG$13:$HG$531)+I204</f>
        <v>2.2727272727272728E-2</v>
      </c>
      <c r="J205" s="45">
        <f ca="1">SUMIF(VDR!$HJ$13:$HJ$531,A205,VDR!$HF$13:$HF$531)+J204</f>
        <v>0</v>
      </c>
    </row>
    <row r="206" spans="1:13">
      <c r="A206" s="40">
        <v>43468</v>
      </c>
      <c r="B206" s="69">
        <f ca="1">SUMIF(VDR!$FG$13:$FG$531,A206,VDR!$HC$13:$HC$531)+B205</f>
        <v>3.0150753768844223E-2</v>
      </c>
      <c r="C206" s="69">
        <f ca="1">SUMIF(VDR!$FH$13:$FH$531,A206,VDR!$HC$13:$HC$531)+C205</f>
        <v>7.537688442211055E-3</v>
      </c>
      <c r="D206" s="69">
        <f ca="1">SUMIF(VDR!$HJ$13:$HJ$531,A206,VDR!$HB$13:$HB$531)+D205</f>
        <v>0</v>
      </c>
      <c r="E206" s="45">
        <f ca="1">SUMIF(VDR!$FG$13:$FG$531,A206,VDR!$HE$13:$HE$531)+E205</f>
        <v>0</v>
      </c>
      <c r="F206" s="65">
        <f ca="1">SUMIF(VDR!$FH$13:$FH$531,A206,VDR!$HE$13:$HE$531)+F205</f>
        <v>0</v>
      </c>
      <c r="G206" s="45">
        <f ca="1">SUMIF(VDR!$HJ$13:$HJ$531,A206,VDR!$HD$13:$HD$531)+G205</f>
        <v>0</v>
      </c>
      <c r="H206" s="45">
        <f ca="1">SUMIF(VDR!$FG$13:$FG$531,A206,VDR!$HG$13:$HG$531)+H205</f>
        <v>9.0909090909090884E-2</v>
      </c>
      <c r="I206" s="65">
        <f ca="1">SUMIF(VDR!$FH$13:$FH$531,A206,VDR!$HG$13:$HG$531)+I205</f>
        <v>2.2727272727272728E-2</v>
      </c>
      <c r="J206" s="45">
        <f ca="1">SUMIF(VDR!$HJ$13:$HJ$531,A206,VDR!$HF$13:$HF$531)+J205</f>
        <v>0</v>
      </c>
    </row>
    <row r="207" spans="1:13">
      <c r="A207" s="40">
        <v>43469</v>
      </c>
      <c r="B207" s="69">
        <f ca="1">SUMIF(VDR!$FG$13:$FG$531,A207,VDR!$HC$13:$HC$531)+B206</f>
        <v>3.5175879396984924E-2</v>
      </c>
      <c r="C207" s="69">
        <f ca="1">SUMIF(VDR!$FH$13:$FH$531,A207,VDR!$HC$13:$HC$531)+C206</f>
        <v>1.0050251256281407E-2</v>
      </c>
      <c r="D207" s="69">
        <f ca="1">SUMIF(VDR!$HJ$13:$HJ$531,A207,VDR!$HB$13:$HB$531)+D206</f>
        <v>0</v>
      </c>
      <c r="E207" s="45">
        <f ca="1">SUMIF(VDR!$FG$13:$FG$531,A207,VDR!$HE$13:$HE$531)+E206</f>
        <v>0</v>
      </c>
      <c r="F207" s="65">
        <f ca="1">SUMIF(VDR!$FH$13:$FH$531,A207,VDR!$HE$13:$HE$531)+F206</f>
        <v>0</v>
      </c>
      <c r="G207" s="45">
        <f ca="1">SUMIF(VDR!$HJ$13:$HJ$531,A207,VDR!$HD$13:$HD$531)+G206</f>
        <v>0</v>
      </c>
      <c r="H207" s="45">
        <f ca="1">SUMIF(VDR!$FG$13:$FG$531,A207,VDR!$HG$13:$HG$531)+H206</f>
        <v>0.10606060606060604</v>
      </c>
      <c r="I207" s="65">
        <f ca="1">SUMIF(VDR!$FH$13:$FH$531,A207,VDR!$HG$13:$HG$531)+I206</f>
        <v>3.0303030303030304E-2</v>
      </c>
      <c r="J207" s="45">
        <f ca="1">SUMIF(VDR!$HJ$13:$HJ$531,A207,VDR!$HF$13:$HF$531)+J206</f>
        <v>0</v>
      </c>
    </row>
    <row r="208" spans="1:13">
      <c r="A208" s="40">
        <v>43470</v>
      </c>
      <c r="B208" s="69">
        <f ca="1">SUMIF(VDR!$FG$13:$FG$531,A208,VDR!$HC$13:$HC$531)+B207</f>
        <v>3.5175879396984924E-2</v>
      </c>
      <c r="C208" s="69">
        <f ca="1">SUMIF(VDR!$FH$13:$FH$531,A208,VDR!$HC$13:$HC$531)+C207</f>
        <v>1.0050251256281407E-2</v>
      </c>
      <c r="D208" s="69">
        <f ca="1">SUMIF(VDR!$HJ$13:$HJ$531,A208,VDR!$HB$13:$HB$531)+D207</f>
        <v>0</v>
      </c>
      <c r="E208" s="45">
        <f ca="1">SUMIF(VDR!$FG$13:$FG$531,A208,VDR!$HE$13:$HE$531)+E207</f>
        <v>0</v>
      </c>
      <c r="F208" s="65">
        <f ca="1">SUMIF(VDR!$FH$13:$FH$531,A208,VDR!$HE$13:$HE$531)+F207</f>
        <v>0</v>
      </c>
      <c r="G208" s="45">
        <f ca="1">SUMIF(VDR!$HJ$13:$HJ$531,A208,VDR!$HD$13:$HD$531)+G207</f>
        <v>0</v>
      </c>
      <c r="H208" s="45">
        <f ca="1">SUMIF(VDR!$FG$13:$FG$531,A208,VDR!$HG$13:$HG$531)+H207</f>
        <v>0.10606060606060604</v>
      </c>
      <c r="I208" s="65">
        <f ca="1">SUMIF(VDR!$FH$13:$FH$531,A208,VDR!$HG$13:$HG$531)+I207</f>
        <v>3.0303030303030304E-2</v>
      </c>
      <c r="J208" s="45">
        <f ca="1">SUMIF(VDR!$HJ$13:$HJ$531,A208,VDR!$HF$13:$HF$531)+J207</f>
        <v>0</v>
      </c>
    </row>
    <row r="209" spans="1:10">
      <c r="A209" s="40">
        <v>43471</v>
      </c>
      <c r="B209" s="69">
        <f ca="1">SUMIF(VDR!$FG$13:$FG$531,A209,VDR!$HC$13:$HC$531)+B208</f>
        <v>3.5175879396984924E-2</v>
      </c>
      <c r="C209" s="69">
        <f ca="1">SUMIF(VDR!$FH$13:$FH$531,A209,VDR!$HC$13:$HC$531)+C208</f>
        <v>1.0050251256281407E-2</v>
      </c>
      <c r="D209" s="69">
        <f ca="1">SUMIF(VDR!$HJ$13:$HJ$531,A209,VDR!$HB$13:$HB$531)+D208</f>
        <v>0</v>
      </c>
      <c r="E209" s="45">
        <f ca="1">SUMIF(VDR!$FG$13:$FG$531,A209,VDR!$HE$13:$HE$531)+E208</f>
        <v>0</v>
      </c>
      <c r="F209" s="65">
        <f ca="1">SUMIF(VDR!$FH$13:$FH$531,A209,VDR!$HE$13:$HE$531)+F208</f>
        <v>0</v>
      </c>
      <c r="G209" s="45">
        <f ca="1">SUMIF(VDR!$HJ$13:$HJ$531,A209,VDR!$HD$13:$HD$531)+G208</f>
        <v>0</v>
      </c>
      <c r="H209" s="45">
        <f ca="1">SUMIF(VDR!$FG$13:$FG$531,A209,VDR!$HG$13:$HG$531)+H208</f>
        <v>0.10606060606060604</v>
      </c>
      <c r="I209" s="65">
        <f ca="1">SUMIF(VDR!$FH$13:$FH$531,A209,VDR!$HG$13:$HG$531)+I208</f>
        <v>3.0303030303030304E-2</v>
      </c>
      <c r="J209" s="45">
        <f ca="1">SUMIF(VDR!$HJ$13:$HJ$531,A209,VDR!$HF$13:$HF$531)+J208</f>
        <v>0</v>
      </c>
    </row>
    <row r="210" spans="1:10">
      <c r="A210" s="40">
        <v>43472</v>
      </c>
      <c r="B210" s="69">
        <f ca="1">SUMIF(VDR!$FG$13:$FG$531,A210,VDR!$HC$13:$HC$531)+B209</f>
        <v>3.5175879396984924E-2</v>
      </c>
      <c r="C210" s="69">
        <f ca="1">SUMIF(VDR!$FH$13:$FH$531,A210,VDR!$HC$13:$HC$531)+C209</f>
        <v>1.0050251256281407E-2</v>
      </c>
      <c r="D210" s="69">
        <f ca="1">SUMIF(VDR!$HJ$13:$HJ$531,A210,VDR!$HB$13:$HB$531)+D209</f>
        <v>0</v>
      </c>
      <c r="E210" s="45">
        <f ca="1">SUMIF(VDR!$FG$13:$FG$531,A210,VDR!$HE$13:$HE$531)+E209</f>
        <v>0</v>
      </c>
      <c r="F210" s="65">
        <f ca="1">SUMIF(VDR!$FH$13:$FH$531,A210,VDR!$HE$13:$HE$531)+F209</f>
        <v>0</v>
      </c>
      <c r="G210" s="45">
        <f ca="1">SUMIF(VDR!$HJ$13:$HJ$531,A210,VDR!$HD$13:$HD$531)+G209</f>
        <v>0</v>
      </c>
      <c r="H210" s="45">
        <f ca="1">SUMIF(VDR!$FG$13:$FG$531,A210,VDR!$HG$13:$HG$531)+H209</f>
        <v>0.10606060606060604</v>
      </c>
      <c r="I210" s="65">
        <f ca="1">SUMIF(VDR!$FH$13:$FH$531,A210,VDR!$HG$13:$HG$531)+I209</f>
        <v>3.0303030303030304E-2</v>
      </c>
      <c r="J210" s="45">
        <f ca="1">SUMIF(VDR!$HJ$13:$HJ$531,A210,VDR!$HF$13:$HF$531)+J209</f>
        <v>0</v>
      </c>
    </row>
    <row r="211" spans="1:10">
      <c r="A211" s="40">
        <v>43473</v>
      </c>
      <c r="B211" s="69">
        <f ca="1">SUMIF(VDR!$FG$13:$FG$531,A211,VDR!$HC$13:$HC$531)+B210</f>
        <v>3.5175879396984924E-2</v>
      </c>
      <c r="C211" s="69">
        <f ca="1">SUMIF(VDR!$FH$13:$FH$531,A211,VDR!$HC$13:$HC$531)+C210</f>
        <v>1.0050251256281407E-2</v>
      </c>
      <c r="D211" s="69">
        <f ca="1">SUMIF(VDR!$HJ$13:$HJ$531,A211,VDR!$HB$13:$HB$531)+D210</f>
        <v>0</v>
      </c>
      <c r="E211" s="45">
        <f ca="1">SUMIF(VDR!$FG$13:$FG$531,A211,VDR!$HE$13:$HE$531)+E210</f>
        <v>0</v>
      </c>
      <c r="F211" s="65">
        <f ca="1">SUMIF(VDR!$FH$13:$FH$531,A211,VDR!$HE$13:$HE$531)+F210</f>
        <v>0</v>
      </c>
      <c r="G211" s="45">
        <f ca="1">SUMIF(VDR!$HJ$13:$HJ$531,A211,VDR!$HD$13:$HD$531)+G210</f>
        <v>0</v>
      </c>
      <c r="H211" s="45">
        <f ca="1">SUMIF(VDR!$FG$13:$FG$531,A211,VDR!$HG$13:$HG$531)+H210</f>
        <v>0.10606060606060604</v>
      </c>
      <c r="I211" s="65">
        <f ca="1">SUMIF(VDR!$FH$13:$FH$531,A211,VDR!$HG$13:$HG$531)+I210</f>
        <v>3.0303030303030304E-2</v>
      </c>
      <c r="J211" s="45">
        <f ca="1">SUMIF(VDR!$HJ$13:$HJ$531,A211,VDR!$HF$13:$HF$531)+J210</f>
        <v>0</v>
      </c>
    </row>
    <row r="212" spans="1:10">
      <c r="A212" s="40">
        <v>43474</v>
      </c>
      <c r="B212" s="69">
        <f ca="1">SUMIF(VDR!$FG$13:$FG$531,A212,VDR!$HC$13:$HC$531)+B211</f>
        <v>3.5175879396984924E-2</v>
      </c>
      <c r="C212" s="69">
        <f ca="1">SUMIF(VDR!$FH$13:$FH$531,A212,VDR!$HC$13:$HC$531)+C211</f>
        <v>1.0050251256281407E-2</v>
      </c>
      <c r="D212" s="69">
        <f ca="1">SUMIF(VDR!$HJ$13:$HJ$531,A212,VDR!$HB$13:$HB$531)+D211</f>
        <v>0</v>
      </c>
      <c r="E212" s="45">
        <f ca="1">SUMIF(VDR!$FG$13:$FG$531,A212,VDR!$HE$13:$HE$531)+E211</f>
        <v>0</v>
      </c>
      <c r="F212" s="65">
        <f ca="1">SUMIF(VDR!$FH$13:$FH$531,A212,VDR!$HE$13:$HE$531)+F211</f>
        <v>0</v>
      </c>
      <c r="G212" s="45">
        <f ca="1">SUMIF(VDR!$HJ$13:$HJ$531,A212,VDR!$HD$13:$HD$531)+G211</f>
        <v>0</v>
      </c>
      <c r="H212" s="45">
        <f ca="1">SUMIF(VDR!$FG$13:$FG$531,A212,VDR!$HG$13:$HG$531)+H211</f>
        <v>0.10606060606060604</v>
      </c>
      <c r="I212" s="65">
        <f ca="1">SUMIF(VDR!$FH$13:$FH$531,A212,VDR!$HG$13:$HG$531)+I211</f>
        <v>3.0303030303030304E-2</v>
      </c>
      <c r="J212" s="45">
        <f ca="1">SUMIF(VDR!$HJ$13:$HJ$531,A212,VDR!$HF$13:$HF$531)+J211</f>
        <v>0</v>
      </c>
    </row>
    <row r="213" spans="1:10">
      <c r="A213" s="40">
        <v>43475</v>
      </c>
      <c r="B213" s="69">
        <f ca="1">SUMIF(VDR!$FG$13:$FG$531,A213,VDR!$HC$13:$HC$531)+B212</f>
        <v>3.5175879396984924E-2</v>
      </c>
      <c r="C213" s="69">
        <f ca="1">SUMIF(VDR!$FH$13:$FH$531,A213,VDR!$HC$13:$HC$531)+C212</f>
        <v>1.0050251256281407E-2</v>
      </c>
      <c r="D213" s="69">
        <f ca="1">SUMIF(VDR!$HJ$13:$HJ$531,A213,VDR!$HB$13:$HB$531)+D212</f>
        <v>0</v>
      </c>
      <c r="E213" s="45">
        <f ca="1">SUMIF(VDR!$FG$13:$FG$531,A213,VDR!$HE$13:$HE$531)+E212</f>
        <v>0</v>
      </c>
      <c r="F213" s="65">
        <f ca="1">SUMIF(VDR!$FH$13:$FH$531,A213,VDR!$HE$13:$HE$531)+F212</f>
        <v>0</v>
      </c>
      <c r="G213" s="45">
        <f ca="1">SUMIF(VDR!$HJ$13:$HJ$531,A213,VDR!$HD$13:$HD$531)+G212</f>
        <v>0</v>
      </c>
      <c r="H213" s="45">
        <f ca="1">SUMIF(VDR!$FG$13:$FG$531,A213,VDR!$HG$13:$HG$531)+H212</f>
        <v>0.10606060606060604</v>
      </c>
      <c r="I213" s="65">
        <f ca="1">SUMIF(VDR!$FH$13:$FH$531,A213,VDR!$HG$13:$HG$531)+I212</f>
        <v>3.0303030303030304E-2</v>
      </c>
      <c r="J213" s="45">
        <f ca="1">SUMIF(VDR!$HJ$13:$HJ$531,A213,VDR!$HF$13:$HF$531)+J212</f>
        <v>0</v>
      </c>
    </row>
    <row r="214" spans="1:10">
      <c r="A214" s="40">
        <v>43476</v>
      </c>
      <c r="B214" s="69">
        <f ca="1">SUMIF(VDR!$FG$13:$FG$531,A214,VDR!$HC$13:$HC$531)+B213</f>
        <v>5.0251256281407038E-2</v>
      </c>
      <c r="C214" s="69">
        <f ca="1">SUMIF(VDR!$FH$13:$FH$531,A214,VDR!$HC$13:$HC$531)+C213</f>
        <v>1.2562814070351759E-2</v>
      </c>
      <c r="D214" s="69">
        <f ca="1">SUMIF(VDR!$HJ$13:$HJ$531,A214,VDR!$HB$13:$HB$531)+D213</f>
        <v>0</v>
      </c>
      <c r="E214" s="45">
        <f ca="1">SUMIF(VDR!$FG$13:$FG$531,A214,VDR!$HE$13:$HE$531)+E213</f>
        <v>0</v>
      </c>
      <c r="F214" s="65">
        <f ca="1">SUMIF(VDR!$FH$13:$FH$531,A214,VDR!$HE$13:$HE$531)+F213</f>
        <v>0</v>
      </c>
      <c r="G214" s="45">
        <f ca="1">SUMIF(VDR!$HJ$13:$HJ$531,A214,VDR!$HD$13:$HD$531)+G213</f>
        <v>0</v>
      </c>
      <c r="H214" s="45">
        <f ca="1">SUMIF(VDR!$FG$13:$FG$531,A214,VDR!$HG$13:$HG$531)+H213</f>
        <v>0.15151515151515149</v>
      </c>
      <c r="I214" s="65">
        <f ca="1">SUMIF(VDR!$FH$13:$FH$531,A214,VDR!$HG$13:$HG$531)+I213</f>
        <v>3.787878787878788E-2</v>
      </c>
      <c r="J214" s="45">
        <f ca="1">SUMIF(VDR!$HJ$13:$HJ$531,A214,VDR!$HF$13:$HF$531)+J213</f>
        <v>0</v>
      </c>
    </row>
    <row r="215" spans="1:10">
      <c r="A215" s="40">
        <v>43477</v>
      </c>
      <c r="B215" s="69">
        <f ca="1">SUMIF(VDR!$FG$13:$FG$531,A215,VDR!$HC$13:$HC$531)+B214</f>
        <v>5.0251256281407038E-2</v>
      </c>
      <c r="C215" s="69">
        <f ca="1">SUMIF(VDR!$FH$13:$FH$531,A215,VDR!$HC$13:$HC$531)+C214</f>
        <v>1.2562814070351759E-2</v>
      </c>
      <c r="D215" s="69">
        <f ca="1">SUMIF(VDR!$HJ$13:$HJ$531,A215,VDR!$HB$13:$HB$531)+D214</f>
        <v>0</v>
      </c>
      <c r="E215" s="45">
        <f ca="1">SUMIF(VDR!$FG$13:$FG$531,A215,VDR!$HE$13:$HE$531)+E214</f>
        <v>0</v>
      </c>
      <c r="F215" s="65">
        <f ca="1">SUMIF(VDR!$FH$13:$FH$531,A215,VDR!$HE$13:$HE$531)+F214</f>
        <v>0</v>
      </c>
      <c r="G215" s="45">
        <f ca="1">SUMIF(VDR!$HJ$13:$HJ$531,A215,VDR!$HD$13:$HD$531)+G214</f>
        <v>0</v>
      </c>
      <c r="H215" s="45">
        <f ca="1">SUMIF(VDR!$FG$13:$FG$531,A215,VDR!$HG$13:$HG$531)+H214</f>
        <v>0.15151515151515149</v>
      </c>
      <c r="I215" s="65">
        <f ca="1">SUMIF(VDR!$FH$13:$FH$531,A215,VDR!$HG$13:$HG$531)+I214</f>
        <v>3.787878787878788E-2</v>
      </c>
      <c r="J215" s="45">
        <f ca="1">SUMIF(VDR!$HJ$13:$HJ$531,A215,VDR!$HF$13:$HF$531)+J214</f>
        <v>0</v>
      </c>
    </row>
    <row r="216" spans="1:10">
      <c r="A216" s="40">
        <v>43478</v>
      </c>
      <c r="B216" s="69">
        <f ca="1">SUMIF(VDR!$FG$13:$FG$531,A216,VDR!$HC$13:$HC$531)+B215</f>
        <v>5.0251256281407038E-2</v>
      </c>
      <c r="C216" s="69">
        <f ca="1">SUMIF(VDR!$FH$13:$FH$531,A216,VDR!$HC$13:$HC$531)+C215</f>
        <v>1.2562814070351759E-2</v>
      </c>
      <c r="D216" s="69">
        <f ca="1">SUMIF(VDR!$HJ$13:$HJ$531,A216,VDR!$HB$13:$HB$531)+D215</f>
        <v>0</v>
      </c>
      <c r="E216" s="45">
        <f ca="1">SUMIF(VDR!$FG$13:$FG$531,A216,VDR!$HE$13:$HE$531)+E215</f>
        <v>0</v>
      </c>
      <c r="F216" s="65">
        <f ca="1">SUMIF(VDR!$FH$13:$FH$531,A216,VDR!$HE$13:$HE$531)+F215</f>
        <v>0</v>
      </c>
      <c r="G216" s="45">
        <f ca="1">SUMIF(VDR!$HJ$13:$HJ$531,A216,VDR!$HD$13:$HD$531)+G215</f>
        <v>0</v>
      </c>
      <c r="H216" s="45">
        <f ca="1">SUMIF(VDR!$FG$13:$FG$531,A216,VDR!$HG$13:$HG$531)+H215</f>
        <v>0.15151515151515149</v>
      </c>
      <c r="I216" s="65">
        <f ca="1">SUMIF(VDR!$FH$13:$FH$531,A216,VDR!$HG$13:$HG$531)+I215</f>
        <v>3.787878787878788E-2</v>
      </c>
      <c r="J216" s="45">
        <f ca="1">SUMIF(VDR!$HJ$13:$HJ$531,A216,VDR!$HF$13:$HF$531)+J215</f>
        <v>0</v>
      </c>
    </row>
    <row r="217" spans="1:10">
      <c r="A217" s="40">
        <v>43479</v>
      </c>
      <c r="B217" s="69">
        <f ca="1">SUMIF(VDR!$FG$13:$FG$531,A217,VDR!$HC$13:$HC$531)+B216</f>
        <v>5.0251256281407038E-2</v>
      </c>
      <c r="C217" s="69">
        <f ca="1">SUMIF(VDR!$FH$13:$FH$531,A217,VDR!$HC$13:$HC$531)+C216</f>
        <v>1.2562814070351759E-2</v>
      </c>
      <c r="D217" s="69">
        <f ca="1">SUMIF(VDR!$HJ$13:$HJ$531,A217,VDR!$HB$13:$HB$531)+D216</f>
        <v>0</v>
      </c>
      <c r="E217" s="45">
        <f ca="1">SUMIF(VDR!$FG$13:$FG$531,A217,VDR!$HE$13:$HE$531)+E216</f>
        <v>0</v>
      </c>
      <c r="F217" s="65">
        <f ca="1">SUMIF(VDR!$FH$13:$FH$531,A217,VDR!$HE$13:$HE$531)+F216</f>
        <v>0</v>
      </c>
      <c r="G217" s="45">
        <f ca="1">SUMIF(VDR!$HJ$13:$HJ$531,A217,VDR!$HD$13:$HD$531)+G216</f>
        <v>0</v>
      </c>
      <c r="H217" s="45">
        <f ca="1">SUMIF(VDR!$FG$13:$FG$531,A217,VDR!$HG$13:$HG$531)+H216</f>
        <v>0.15151515151515149</v>
      </c>
      <c r="I217" s="65">
        <f ca="1">SUMIF(VDR!$FH$13:$FH$531,A217,VDR!$HG$13:$HG$531)+I216</f>
        <v>3.787878787878788E-2</v>
      </c>
      <c r="J217" s="45">
        <f ca="1">SUMIF(VDR!$HJ$13:$HJ$531,A217,VDR!$HF$13:$HF$531)+J216</f>
        <v>0</v>
      </c>
    </row>
    <row r="218" spans="1:10">
      <c r="A218" s="40">
        <v>43480</v>
      </c>
      <c r="B218" s="69">
        <f ca="1">SUMIF(VDR!$FG$13:$FG$531,A218,VDR!$HC$13:$HC$531)+B217</f>
        <v>5.0251256281407038E-2</v>
      </c>
      <c r="C218" s="69">
        <f ca="1">SUMIF(VDR!$FH$13:$FH$531,A218,VDR!$HC$13:$HC$531)+C217</f>
        <v>1.2562814070351759E-2</v>
      </c>
      <c r="D218" s="69">
        <f ca="1">SUMIF(VDR!$HJ$13:$HJ$531,A218,VDR!$HB$13:$HB$531)+D217</f>
        <v>0</v>
      </c>
      <c r="E218" s="45">
        <f ca="1">SUMIF(VDR!$FG$13:$FG$531,A218,VDR!$HE$13:$HE$531)+E217</f>
        <v>0</v>
      </c>
      <c r="F218" s="65">
        <f ca="1">SUMIF(VDR!$FH$13:$FH$531,A218,VDR!$HE$13:$HE$531)+F217</f>
        <v>0</v>
      </c>
      <c r="G218" s="45">
        <f ca="1">SUMIF(VDR!$HJ$13:$HJ$531,A218,VDR!$HD$13:$HD$531)+G217</f>
        <v>0</v>
      </c>
      <c r="H218" s="45">
        <f ca="1">SUMIF(VDR!$FG$13:$FG$531,A218,VDR!$HG$13:$HG$531)+H217</f>
        <v>0.15151515151515149</v>
      </c>
      <c r="I218" s="65">
        <f ca="1">SUMIF(VDR!$FH$13:$FH$531,A218,VDR!$HG$13:$HG$531)+I217</f>
        <v>3.787878787878788E-2</v>
      </c>
      <c r="J218" s="45">
        <f ca="1">SUMIF(VDR!$HJ$13:$HJ$531,A218,VDR!$HF$13:$HF$531)+J217</f>
        <v>0</v>
      </c>
    </row>
    <row r="219" spans="1:10">
      <c r="A219" s="40">
        <v>43481</v>
      </c>
      <c r="B219" s="69">
        <f ca="1">SUMIF(VDR!$FG$13:$FG$531,A219,VDR!$HC$13:$HC$531)+B218</f>
        <v>5.0251256281407038E-2</v>
      </c>
      <c r="C219" s="69">
        <f ca="1">SUMIF(VDR!$FH$13:$FH$531,A219,VDR!$HC$13:$HC$531)+C218</f>
        <v>1.2562814070351759E-2</v>
      </c>
      <c r="D219" s="69">
        <f ca="1">SUMIF(VDR!$HJ$13:$HJ$531,A219,VDR!$HB$13:$HB$531)+D218</f>
        <v>0</v>
      </c>
      <c r="E219" s="45">
        <f ca="1">SUMIF(VDR!$FG$13:$FG$531,A219,VDR!$HE$13:$HE$531)+E218</f>
        <v>0</v>
      </c>
      <c r="F219" s="65">
        <f ca="1">SUMIF(VDR!$FH$13:$FH$531,A219,VDR!$HE$13:$HE$531)+F218</f>
        <v>0</v>
      </c>
      <c r="G219" s="45">
        <f ca="1">SUMIF(VDR!$HJ$13:$HJ$531,A219,VDR!$HD$13:$HD$531)+G218</f>
        <v>0</v>
      </c>
      <c r="H219" s="45">
        <f ca="1">SUMIF(VDR!$FG$13:$FG$531,A219,VDR!$HG$13:$HG$531)+H218</f>
        <v>0.15151515151515149</v>
      </c>
      <c r="I219" s="65">
        <f ca="1">SUMIF(VDR!$FH$13:$FH$531,A219,VDR!$HG$13:$HG$531)+I218</f>
        <v>3.787878787878788E-2</v>
      </c>
      <c r="J219" s="45">
        <f ca="1">SUMIF(VDR!$HJ$13:$HJ$531,A219,VDR!$HF$13:$HF$531)+J218</f>
        <v>0</v>
      </c>
    </row>
    <row r="220" spans="1:10">
      <c r="A220" s="40">
        <v>43482</v>
      </c>
      <c r="B220" s="69">
        <f ca="1">SUMIF(VDR!$FG$13:$FG$531,A220,VDR!$HC$13:$HC$531)+B219</f>
        <v>5.0251256281407038E-2</v>
      </c>
      <c r="C220" s="69">
        <f ca="1">SUMIF(VDR!$FH$13:$FH$531,A220,VDR!$HC$13:$HC$531)+C219</f>
        <v>1.2562814070351759E-2</v>
      </c>
      <c r="D220" s="69">
        <f ca="1">SUMIF(VDR!$HJ$13:$HJ$531,A220,VDR!$HB$13:$HB$531)+D219</f>
        <v>0</v>
      </c>
      <c r="E220" s="45">
        <f ca="1">SUMIF(VDR!$FG$13:$FG$531,A220,VDR!$HE$13:$HE$531)+E219</f>
        <v>0</v>
      </c>
      <c r="F220" s="65">
        <f ca="1">SUMIF(VDR!$FH$13:$FH$531,A220,VDR!$HE$13:$HE$531)+F219</f>
        <v>0</v>
      </c>
      <c r="G220" s="45">
        <f ca="1">SUMIF(VDR!$HJ$13:$HJ$531,A220,VDR!$HD$13:$HD$531)+G219</f>
        <v>0</v>
      </c>
      <c r="H220" s="45">
        <f ca="1">SUMIF(VDR!$FG$13:$FG$531,A220,VDR!$HG$13:$HG$531)+H219</f>
        <v>0.15151515151515149</v>
      </c>
      <c r="I220" s="65">
        <f ca="1">SUMIF(VDR!$FH$13:$FH$531,A220,VDR!$HG$13:$HG$531)+I219</f>
        <v>3.787878787878788E-2</v>
      </c>
      <c r="J220" s="45">
        <f ca="1">SUMIF(VDR!$HJ$13:$HJ$531,A220,VDR!$HF$13:$HF$531)+J219</f>
        <v>0</v>
      </c>
    </row>
    <row r="221" spans="1:10">
      <c r="A221" s="40">
        <v>43483</v>
      </c>
      <c r="B221" s="69">
        <f ca="1">SUMIF(VDR!$FG$13:$FG$531,A221,VDR!$HC$13:$HC$531)+B220</f>
        <v>5.2763819095477386E-2</v>
      </c>
      <c r="C221" s="69">
        <f ca="1">SUMIF(VDR!$FH$13:$FH$531,A221,VDR!$HC$13:$HC$531)+C220</f>
        <v>1.5075376884422112E-2</v>
      </c>
      <c r="D221" s="69">
        <f ca="1">SUMIF(VDR!$HJ$13:$HJ$531,A221,VDR!$HB$13:$HB$531)+D220</f>
        <v>0</v>
      </c>
      <c r="E221" s="45">
        <f ca="1">SUMIF(VDR!$FG$13:$FG$531,A221,VDR!$HE$13:$HE$531)+E220</f>
        <v>0</v>
      </c>
      <c r="F221" s="65">
        <f ca="1">SUMIF(VDR!$FH$13:$FH$531,A221,VDR!$HE$13:$HE$531)+F220</f>
        <v>0</v>
      </c>
      <c r="G221" s="45">
        <f ca="1">SUMIF(VDR!$HJ$13:$HJ$531,A221,VDR!$HD$13:$HD$531)+G220</f>
        <v>0</v>
      </c>
      <c r="H221" s="45">
        <f ca="1">SUMIF(VDR!$FG$13:$FG$531,A221,VDR!$HG$13:$HG$531)+H220</f>
        <v>0.15909090909090906</v>
      </c>
      <c r="I221" s="65">
        <f ca="1">SUMIF(VDR!$FH$13:$FH$531,A221,VDR!$HG$13:$HG$531)+I220</f>
        <v>4.5454545454545456E-2</v>
      </c>
      <c r="J221" s="45">
        <f ca="1">SUMIF(VDR!$HJ$13:$HJ$531,A221,VDR!$HF$13:$HF$531)+J220</f>
        <v>0</v>
      </c>
    </row>
    <row r="222" spans="1:10">
      <c r="A222" s="40">
        <v>43484</v>
      </c>
      <c r="B222" s="69">
        <f ca="1">SUMIF(VDR!$FG$13:$FG$531,A222,VDR!$HC$13:$HC$531)+B221</f>
        <v>5.2763819095477386E-2</v>
      </c>
      <c r="C222" s="69">
        <f ca="1">SUMIF(VDR!$FH$13:$FH$531,A222,VDR!$HC$13:$HC$531)+C221</f>
        <v>1.5075376884422112E-2</v>
      </c>
      <c r="D222" s="69">
        <f ca="1">SUMIF(VDR!$HJ$13:$HJ$531,A222,VDR!$HB$13:$HB$531)+D221</f>
        <v>0</v>
      </c>
      <c r="E222" s="45">
        <f ca="1">SUMIF(VDR!$FG$13:$FG$531,A222,VDR!$HE$13:$HE$531)+E221</f>
        <v>0</v>
      </c>
      <c r="F222" s="65">
        <f ca="1">SUMIF(VDR!$FH$13:$FH$531,A222,VDR!$HE$13:$HE$531)+F221</f>
        <v>0</v>
      </c>
      <c r="G222" s="45">
        <f ca="1">SUMIF(VDR!$HJ$13:$HJ$531,A222,VDR!$HD$13:$HD$531)+G221</f>
        <v>0</v>
      </c>
      <c r="H222" s="45">
        <f ca="1">SUMIF(VDR!$FG$13:$FG$531,A222,VDR!$HG$13:$HG$531)+H221</f>
        <v>0.15909090909090906</v>
      </c>
      <c r="I222" s="65">
        <f ca="1">SUMIF(VDR!$FH$13:$FH$531,A222,VDR!$HG$13:$HG$531)+I221</f>
        <v>4.5454545454545456E-2</v>
      </c>
      <c r="J222" s="45">
        <f ca="1">SUMIF(VDR!$HJ$13:$HJ$531,A222,VDR!$HF$13:$HF$531)+J221</f>
        <v>0</v>
      </c>
    </row>
    <row r="223" spans="1:10">
      <c r="A223" s="40">
        <v>43485</v>
      </c>
      <c r="B223" s="69">
        <f ca="1">SUMIF(VDR!$FG$13:$FG$531,A223,VDR!$HC$13:$HC$531)+B222</f>
        <v>5.2763819095477386E-2</v>
      </c>
      <c r="C223" s="69">
        <f ca="1">SUMIF(VDR!$FH$13:$FH$531,A223,VDR!$HC$13:$HC$531)+C222</f>
        <v>1.5075376884422112E-2</v>
      </c>
      <c r="D223" s="69">
        <f ca="1">SUMIF(VDR!$HJ$13:$HJ$531,A223,VDR!$HB$13:$HB$531)+D222</f>
        <v>0</v>
      </c>
      <c r="E223" s="45">
        <f ca="1">SUMIF(VDR!$FG$13:$FG$531,A223,VDR!$HE$13:$HE$531)+E222</f>
        <v>0</v>
      </c>
      <c r="F223" s="65">
        <f ca="1">SUMIF(VDR!$FH$13:$FH$531,A223,VDR!$HE$13:$HE$531)+F222</f>
        <v>0</v>
      </c>
      <c r="G223" s="45">
        <f ca="1">SUMIF(VDR!$HJ$13:$HJ$531,A223,VDR!$HD$13:$HD$531)+G222</f>
        <v>0</v>
      </c>
      <c r="H223" s="45">
        <f ca="1">SUMIF(VDR!$FG$13:$FG$531,A223,VDR!$HG$13:$HG$531)+H222</f>
        <v>0.15909090909090906</v>
      </c>
      <c r="I223" s="65">
        <f ca="1">SUMIF(VDR!$FH$13:$FH$531,A223,VDR!$HG$13:$HG$531)+I222</f>
        <v>4.5454545454545456E-2</v>
      </c>
      <c r="J223" s="45">
        <f ca="1">SUMIF(VDR!$HJ$13:$HJ$531,A223,VDR!$HF$13:$HF$531)+J222</f>
        <v>0</v>
      </c>
    </row>
    <row r="224" spans="1:10">
      <c r="A224" s="40">
        <v>43486</v>
      </c>
      <c r="B224" s="69">
        <f ca="1">SUMIF(VDR!$FG$13:$FG$531,A224,VDR!$HC$13:$HC$531)+B223</f>
        <v>5.2763819095477386E-2</v>
      </c>
      <c r="C224" s="69">
        <f ca="1">SUMIF(VDR!$FH$13:$FH$531,A224,VDR!$HC$13:$HC$531)+C223</f>
        <v>1.5075376884422112E-2</v>
      </c>
      <c r="D224" s="69">
        <f ca="1">SUMIF(VDR!$HJ$13:$HJ$531,A224,VDR!$HB$13:$HB$531)+D223</f>
        <v>0</v>
      </c>
      <c r="E224" s="45">
        <f ca="1">SUMIF(VDR!$FG$13:$FG$531,A224,VDR!$HE$13:$HE$531)+E223</f>
        <v>0</v>
      </c>
      <c r="F224" s="65">
        <f ca="1">SUMIF(VDR!$FH$13:$FH$531,A224,VDR!$HE$13:$HE$531)+F223</f>
        <v>0</v>
      </c>
      <c r="G224" s="45">
        <f ca="1">SUMIF(VDR!$HJ$13:$HJ$531,A224,VDR!$HD$13:$HD$531)+G223</f>
        <v>0</v>
      </c>
      <c r="H224" s="45">
        <f ca="1">SUMIF(VDR!$FG$13:$FG$531,A224,VDR!$HG$13:$HG$531)+H223</f>
        <v>0.15909090909090906</v>
      </c>
      <c r="I224" s="65">
        <f ca="1">SUMIF(VDR!$FH$13:$FH$531,A224,VDR!$HG$13:$HG$531)+I223</f>
        <v>4.5454545454545456E-2</v>
      </c>
      <c r="J224" s="45">
        <f ca="1">SUMIF(VDR!$HJ$13:$HJ$531,A224,VDR!$HF$13:$HF$531)+J223</f>
        <v>0</v>
      </c>
    </row>
    <row r="225" spans="1:13">
      <c r="A225" s="40">
        <v>43487</v>
      </c>
      <c r="B225" s="69">
        <f ca="1">SUMIF(VDR!$FG$13:$FG$531,A225,VDR!$HC$13:$HC$531)+B224</f>
        <v>5.2763819095477386E-2</v>
      </c>
      <c r="C225" s="69">
        <f ca="1">SUMIF(VDR!$FH$13:$FH$531,A225,VDR!$HC$13:$HC$531)+C224</f>
        <v>1.5075376884422112E-2</v>
      </c>
      <c r="D225" s="69">
        <f ca="1">SUMIF(VDR!$HJ$13:$HJ$531,A225,VDR!$HB$13:$HB$531)+D224</f>
        <v>0</v>
      </c>
      <c r="E225" s="45">
        <f ca="1">SUMIF(VDR!$FG$13:$FG$531,A225,VDR!$HE$13:$HE$531)+E224</f>
        <v>0</v>
      </c>
      <c r="F225" s="65">
        <f ca="1">SUMIF(VDR!$FH$13:$FH$531,A225,VDR!$HE$13:$HE$531)+F224</f>
        <v>0</v>
      </c>
      <c r="G225" s="45">
        <f ca="1">SUMIF(VDR!$HJ$13:$HJ$531,A225,VDR!$HD$13:$HD$531)+G224</f>
        <v>0</v>
      </c>
      <c r="H225" s="45">
        <f ca="1">SUMIF(VDR!$FG$13:$FG$531,A225,VDR!$HG$13:$HG$531)+H224</f>
        <v>0.15909090909090906</v>
      </c>
      <c r="I225" s="65">
        <f ca="1">SUMIF(VDR!$FH$13:$FH$531,A225,VDR!$HG$13:$HG$531)+I224</f>
        <v>4.5454545454545456E-2</v>
      </c>
      <c r="J225" s="45">
        <f ca="1">SUMIF(VDR!$HJ$13:$HJ$531,A225,VDR!$HF$13:$HF$531)+J224</f>
        <v>0</v>
      </c>
    </row>
    <row r="226" spans="1:13">
      <c r="A226" s="40">
        <v>43488</v>
      </c>
      <c r="B226" s="69">
        <f ca="1">SUMIF(VDR!$FG$13:$FG$531,A226,VDR!$HC$13:$HC$531)+B225</f>
        <v>5.2763819095477386E-2</v>
      </c>
      <c r="C226" s="69">
        <f ca="1">SUMIF(VDR!$FH$13:$FH$531,A226,VDR!$HC$13:$HC$531)+C225</f>
        <v>1.5075376884422112E-2</v>
      </c>
      <c r="D226" s="69">
        <f ca="1">SUMIF(VDR!$HJ$13:$HJ$531,A226,VDR!$HB$13:$HB$531)+D225</f>
        <v>0</v>
      </c>
      <c r="E226" s="45">
        <f ca="1">SUMIF(VDR!$FG$13:$FG$531,A226,VDR!$HE$13:$HE$531)+E225</f>
        <v>0</v>
      </c>
      <c r="F226" s="65">
        <f ca="1">SUMIF(VDR!$FH$13:$FH$531,A226,VDR!$HE$13:$HE$531)+F225</f>
        <v>0</v>
      </c>
      <c r="G226" s="45">
        <f ca="1">SUMIF(VDR!$HJ$13:$HJ$531,A226,VDR!$HD$13:$HD$531)+G225</f>
        <v>0</v>
      </c>
      <c r="H226" s="45">
        <f ca="1">SUMIF(VDR!$FG$13:$FG$531,A226,VDR!$HG$13:$HG$531)+H225</f>
        <v>0.15909090909090906</v>
      </c>
      <c r="I226" s="65">
        <f ca="1">SUMIF(VDR!$FH$13:$FH$531,A226,VDR!$HG$13:$HG$531)+I225</f>
        <v>4.5454545454545456E-2</v>
      </c>
      <c r="J226" s="45">
        <f ca="1">SUMIF(VDR!$HJ$13:$HJ$531,A226,VDR!$HF$13:$HF$531)+J225</f>
        <v>0</v>
      </c>
    </row>
    <row r="227" spans="1:13">
      <c r="A227" s="40">
        <v>43489</v>
      </c>
      <c r="B227" s="69">
        <f ca="1">SUMIF(VDR!$FG$13:$FG$531,A227,VDR!$HC$13:$HC$531)+B226</f>
        <v>5.2763819095477386E-2</v>
      </c>
      <c r="C227" s="69">
        <f ca="1">SUMIF(VDR!$FH$13:$FH$531,A227,VDR!$HC$13:$HC$531)+C226</f>
        <v>1.5075376884422112E-2</v>
      </c>
      <c r="D227" s="69">
        <f ca="1">SUMIF(VDR!$HJ$13:$HJ$531,A227,VDR!$HB$13:$HB$531)+D226</f>
        <v>0</v>
      </c>
      <c r="E227" s="45">
        <f ca="1">SUMIF(VDR!$FG$13:$FG$531,A227,VDR!$HE$13:$HE$531)+E226</f>
        <v>0</v>
      </c>
      <c r="F227" s="65">
        <f ca="1">SUMIF(VDR!$FH$13:$FH$531,A227,VDR!$HE$13:$HE$531)+F226</f>
        <v>0</v>
      </c>
      <c r="G227" s="45">
        <f ca="1">SUMIF(VDR!$HJ$13:$HJ$531,A227,VDR!$HD$13:$HD$531)+G226</f>
        <v>0</v>
      </c>
      <c r="H227" s="45">
        <f ca="1">SUMIF(VDR!$FG$13:$FG$531,A227,VDR!$HG$13:$HG$531)+H226</f>
        <v>0.15909090909090906</v>
      </c>
      <c r="I227" s="65">
        <f ca="1">SUMIF(VDR!$FH$13:$FH$531,A227,VDR!$HG$13:$HG$531)+I226</f>
        <v>4.5454545454545456E-2</v>
      </c>
      <c r="J227" s="45">
        <f ca="1">SUMIF(VDR!$HJ$13:$HJ$531,A227,VDR!$HF$13:$HF$531)+J226</f>
        <v>0</v>
      </c>
    </row>
    <row r="228" spans="1:13">
      <c r="A228" s="40">
        <v>43490</v>
      </c>
      <c r="B228" s="69">
        <f ca="1">SUMIF(VDR!$FG$13:$FG$531,A228,VDR!$HC$13:$HC$531)+B227</f>
        <v>5.2763819095477386E-2</v>
      </c>
      <c r="C228" s="69">
        <f ca="1">SUMIF(VDR!$FH$13:$FH$531,A228,VDR!$HC$13:$HC$531)+C227</f>
        <v>1.5075376884422112E-2</v>
      </c>
      <c r="D228" s="69">
        <f ca="1">SUMIF(VDR!$HJ$13:$HJ$531,A228,VDR!$HB$13:$HB$531)+D227</f>
        <v>0</v>
      </c>
      <c r="E228" s="45">
        <f ca="1">SUMIF(VDR!$FG$13:$FG$531,A228,VDR!$HE$13:$HE$531)+E227</f>
        <v>0</v>
      </c>
      <c r="F228" s="65">
        <f ca="1">SUMIF(VDR!$FH$13:$FH$531,A228,VDR!$HE$13:$HE$531)+F227</f>
        <v>0</v>
      </c>
      <c r="G228" s="45">
        <f ca="1">SUMIF(VDR!$HJ$13:$HJ$531,A228,VDR!$HD$13:$HD$531)+G227</f>
        <v>0</v>
      </c>
      <c r="H228" s="45">
        <f ca="1">SUMIF(VDR!$FG$13:$FG$531,A228,VDR!$HG$13:$HG$531)+H227</f>
        <v>0.15909090909090906</v>
      </c>
      <c r="I228" s="65">
        <f ca="1">SUMIF(VDR!$FH$13:$FH$531,A228,VDR!$HG$13:$HG$531)+I227</f>
        <v>4.5454545454545456E-2</v>
      </c>
      <c r="J228" s="45">
        <f ca="1">SUMIF(VDR!$HJ$13:$HJ$531,A228,VDR!$HF$13:$HF$531)+J227</f>
        <v>0</v>
      </c>
    </row>
    <row r="229" spans="1:13">
      <c r="A229" s="40">
        <v>43491</v>
      </c>
      <c r="B229" s="69">
        <f ca="1">SUMIF(VDR!$FG$13:$FG$531,A229,VDR!$HC$13:$HC$531)+B228</f>
        <v>5.2763819095477386E-2</v>
      </c>
      <c r="C229" s="69">
        <f ca="1">SUMIF(VDR!$FH$13:$FH$531,A229,VDR!$HC$13:$HC$531)+C228</f>
        <v>1.5075376884422112E-2</v>
      </c>
      <c r="D229" s="69">
        <f ca="1">SUMIF(VDR!$HJ$13:$HJ$531,A229,VDR!$HB$13:$HB$531)+D228</f>
        <v>0</v>
      </c>
      <c r="E229" s="45">
        <f ca="1">SUMIF(VDR!$FG$13:$FG$531,A229,VDR!$HE$13:$HE$531)+E228</f>
        <v>0</v>
      </c>
      <c r="F229" s="65">
        <f ca="1">SUMIF(VDR!$FH$13:$FH$531,A229,VDR!$HE$13:$HE$531)+F228</f>
        <v>0</v>
      </c>
      <c r="G229" s="45">
        <f ca="1">SUMIF(VDR!$HJ$13:$HJ$531,A229,VDR!$HD$13:$HD$531)+G228</f>
        <v>0</v>
      </c>
      <c r="H229" s="45">
        <f ca="1">SUMIF(VDR!$FG$13:$FG$531,A229,VDR!$HG$13:$HG$531)+H228</f>
        <v>0.15909090909090906</v>
      </c>
      <c r="I229" s="65">
        <f ca="1">SUMIF(VDR!$FH$13:$FH$531,A229,VDR!$HG$13:$HG$531)+I228</f>
        <v>4.5454545454545456E-2</v>
      </c>
      <c r="J229" s="45">
        <f ca="1">SUMIF(VDR!$HJ$13:$HJ$531,A229,VDR!$HF$13:$HF$531)+J228</f>
        <v>0</v>
      </c>
      <c r="K229" s="45">
        <f ca="1">B229-D229</f>
        <v>5.2763819095477386E-2</v>
      </c>
      <c r="L229" s="45">
        <f ca="1">E229-G229</f>
        <v>0</v>
      </c>
      <c r="M229" s="45">
        <f ca="1">H229-J229</f>
        <v>0.15909090909090906</v>
      </c>
    </row>
    <row r="230" spans="1:13">
      <c r="A230" s="40">
        <v>43492</v>
      </c>
      <c r="B230" s="69">
        <f ca="1">SUMIF(VDR!$FG$13:$FG$531,A230,VDR!$HC$13:$HC$531)+B229</f>
        <v>5.2763819095477386E-2</v>
      </c>
      <c r="C230" s="69">
        <f ca="1">SUMIF(VDR!$FH$13:$FH$531,A230,VDR!$HC$13:$HC$531)+C229</f>
        <v>1.5075376884422112E-2</v>
      </c>
      <c r="D230" s="69">
        <f ca="1">SUMIF(VDR!$HJ$13:$HJ$531,A230,VDR!$HB$13:$HB$531)+D229</f>
        <v>0</v>
      </c>
      <c r="E230" s="45">
        <f ca="1">SUMIF(VDR!$FG$13:$FG$531,A230,VDR!$HE$13:$HE$531)+E229</f>
        <v>0</v>
      </c>
      <c r="F230" s="65">
        <f ca="1">SUMIF(VDR!$FH$13:$FH$531,A230,VDR!$HE$13:$HE$531)+F229</f>
        <v>0</v>
      </c>
      <c r="G230" s="45">
        <f ca="1">SUMIF(VDR!$HJ$13:$HJ$531,A230,VDR!$HD$13:$HD$531)+G229</f>
        <v>0</v>
      </c>
      <c r="H230" s="45">
        <f ca="1">SUMIF(VDR!$FG$13:$FG$531,A230,VDR!$HG$13:$HG$531)+H229</f>
        <v>0.15909090909090906</v>
      </c>
      <c r="I230" s="65">
        <f ca="1">SUMIF(VDR!$FH$13:$FH$531,A230,VDR!$HG$13:$HG$531)+I229</f>
        <v>4.5454545454545456E-2</v>
      </c>
      <c r="J230" s="45">
        <f ca="1">SUMIF(VDR!$HJ$13:$HJ$531,A230,VDR!$HF$13:$HF$531)+J229</f>
        <v>0</v>
      </c>
    </row>
    <row r="231" spans="1:13">
      <c r="A231" s="40">
        <v>43493</v>
      </c>
      <c r="B231" s="69">
        <f ca="1">SUMIF(VDR!$FG$13:$FG$531,A231,VDR!$HC$13:$HC$531)+B230</f>
        <v>5.2763819095477386E-2</v>
      </c>
      <c r="C231" s="69">
        <f ca="1">SUMIF(VDR!$FH$13:$FH$531,A231,VDR!$HC$13:$HC$531)+C230</f>
        <v>1.5075376884422112E-2</v>
      </c>
      <c r="D231" s="69">
        <f ca="1">SUMIF(VDR!$HJ$13:$HJ$531,A231,VDR!$HB$13:$HB$531)+D230</f>
        <v>0</v>
      </c>
      <c r="E231" s="45">
        <f ca="1">SUMIF(VDR!$FG$13:$FG$531,A231,VDR!$HE$13:$HE$531)+E230</f>
        <v>0</v>
      </c>
      <c r="F231" s="65">
        <f ca="1">SUMIF(VDR!$FH$13:$FH$531,A231,VDR!$HE$13:$HE$531)+F230</f>
        <v>0</v>
      </c>
      <c r="G231" s="45">
        <f ca="1">SUMIF(VDR!$HJ$13:$HJ$531,A231,VDR!$HD$13:$HD$531)+G230</f>
        <v>0</v>
      </c>
      <c r="H231" s="45">
        <f ca="1">SUMIF(VDR!$FG$13:$FG$531,A231,VDR!$HG$13:$HG$531)+H230</f>
        <v>0.15909090909090906</v>
      </c>
      <c r="I231" s="65">
        <f ca="1">SUMIF(VDR!$FH$13:$FH$531,A231,VDR!$HG$13:$HG$531)+I230</f>
        <v>4.5454545454545456E-2</v>
      </c>
      <c r="J231" s="45">
        <f ca="1">SUMIF(VDR!$HJ$13:$HJ$531,A231,VDR!$HF$13:$HF$531)+J230</f>
        <v>0</v>
      </c>
    </row>
    <row r="232" spans="1:13">
      <c r="A232" s="40">
        <v>43494</v>
      </c>
      <c r="B232" s="69">
        <f ca="1">SUMIF(VDR!$FG$13:$FG$531,A232,VDR!$HC$13:$HC$531)+B231</f>
        <v>5.2763819095477386E-2</v>
      </c>
      <c r="C232" s="69">
        <f ca="1">SUMIF(VDR!$FH$13:$FH$531,A232,VDR!$HC$13:$HC$531)+C231</f>
        <v>1.5075376884422112E-2</v>
      </c>
      <c r="D232" s="69">
        <f ca="1">SUMIF(VDR!$HJ$13:$HJ$531,A232,VDR!$HB$13:$HB$531)+D231</f>
        <v>0</v>
      </c>
      <c r="E232" s="45">
        <f ca="1">SUMIF(VDR!$FG$13:$FG$531,A232,VDR!$HE$13:$HE$531)+E231</f>
        <v>0</v>
      </c>
      <c r="F232" s="65">
        <f ca="1">SUMIF(VDR!$FH$13:$FH$531,A232,VDR!$HE$13:$HE$531)+F231</f>
        <v>0</v>
      </c>
      <c r="G232" s="45">
        <f ca="1">SUMIF(VDR!$HJ$13:$HJ$531,A232,VDR!$HD$13:$HD$531)+G231</f>
        <v>0</v>
      </c>
      <c r="H232" s="45">
        <f ca="1">SUMIF(VDR!$FG$13:$FG$531,A232,VDR!$HG$13:$HG$531)+H231</f>
        <v>0.15909090909090906</v>
      </c>
      <c r="I232" s="65">
        <f ca="1">SUMIF(VDR!$FH$13:$FH$531,A232,VDR!$HG$13:$HG$531)+I231</f>
        <v>4.5454545454545456E-2</v>
      </c>
      <c r="J232" s="45">
        <f ca="1">SUMIF(VDR!$HJ$13:$HJ$531,A232,VDR!$HF$13:$HF$531)+J231</f>
        <v>0</v>
      </c>
    </row>
    <row r="233" spans="1:13">
      <c r="A233" s="40">
        <v>43495</v>
      </c>
      <c r="B233" s="69">
        <f ca="1">SUMIF(VDR!$FG$13:$FG$531,A233,VDR!$HC$13:$HC$531)+B232</f>
        <v>5.2763819095477386E-2</v>
      </c>
      <c r="C233" s="69">
        <f ca="1">SUMIF(VDR!$FH$13:$FH$531,A233,VDR!$HC$13:$HC$531)+C232</f>
        <v>1.5075376884422112E-2</v>
      </c>
      <c r="D233" s="69">
        <f ca="1">SUMIF(VDR!$HJ$13:$HJ$531,A233,VDR!$HB$13:$HB$531)+D232</f>
        <v>0</v>
      </c>
      <c r="E233" s="45">
        <f ca="1">SUMIF(VDR!$FG$13:$FG$531,A233,VDR!$HE$13:$HE$531)+E232</f>
        <v>0</v>
      </c>
      <c r="F233" s="65">
        <f ca="1">SUMIF(VDR!$FH$13:$FH$531,A233,VDR!$HE$13:$HE$531)+F232</f>
        <v>0</v>
      </c>
      <c r="G233" s="45">
        <f ca="1">SUMIF(VDR!$HJ$13:$HJ$531,A233,VDR!$HD$13:$HD$531)+G232</f>
        <v>0</v>
      </c>
      <c r="H233" s="45">
        <f ca="1">SUMIF(VDR!$FG$13:$FG$531,A233,VDR!$HG$13:$HG$531)+H232</f>
        <v>0.15909090909090906</v>
      </c>
      <c r="I233" s="65">
        <f ca="1">SUMIF(VDR!$FH$13:$FH$531,A233,VDR!$HG$13:$HG$531)+I232</f>
        <v>4.5454545454545456E-2</v>
      </c>
      <c r="J233" s="45">
        <f ca="1">SUMIF(VDR!$HJ$13:$HJ$531,A233,VDR!$HF$13:$HF$531)+J232</f>
        <v>0</v>
      </c>
    </row>
    <row r="234" spans="1:13">
      <c r="A234" s="40">
        <v>43496</v>
      </c>
      <c r="B234" s="69">
        <f ca="1">SUMIF(VDR!$FG$13:$FG$531,A234,VDR!$HC$13:$HC$531)+B233</f>
        <v>5.2763819095477386E-2</v>
      </c>
      <c r="C234" s="69">
        <f ca="1">SUMIF(VDR!$FH$13:$FH$531,A234,VDR!$HC$13:$HC$531)+C233</f>
        <v>1.5075376884422112E-2</v>
      </c>
      <c r="D234" s="69">
        <f ca="1">SUMIF(VDR!$HJ$13:$HJ$531,A234,VDR!$HB$13:$HB$531)+D233</f>
        <v>0</v>
      </c>
      <c r="E234" s="45">
        <f ca="1">SUMIF(VDR!$FG$13:$FG$531,A234,VDR!$HE$13:$HE$531)+E233</f>
        <v>0</v>
      </c>
      <c r="F234" s="65">
        <f ca="1">SUMIF(VDR!$FH$13:$FH$531,A234,VDR!$HE$13:$HE$531)+F233</f>
        <v>0</v>
      </c>
      <c r="G234" s="45">
        <f ca="1">SUMIF(VDR!$HJ$13:$HJ$531,A234,VDR!$HD$13:$HD$531)+G233</f>
        <v>0</v>
      </c>
      <c r="H234" s="45">
        <f ca="1">SUMIF(VDR!$FG$13:$FG$531,A234,VDR!$HG$13:$HG$531)+H233</f>
        <v>0.15909090909090906</v>
      </c>
      <c r="I234" s="65">
        <f ca="1">SUMIF(VDR!$FH$13:$FH$531,A234,VDR!$HG$13:$HG$531)+I233</f>
        <v>4.5454545454545456E-2</v>
      </c>
      <c r="J234" s="45">
        <f ca="1">SUMIF(VDR!$HJ$13:$HJ$531,A234,VDR!$HF$13:$HF$531)+J233</f>
        <v>0</v>
      </c>
    </row>
    <row r="235" spans="1:13">
      <c r="A235" s="40">
        <v>43497</v>
      </c>
      <c r="B235" s="69">
        <f ca="1">SUMIF(VDR!$FG$13:$FG$531,A235,VDR!$HC$13:$HC$531)+B234</f>
        <v>5.2763819095477386E-2</v>
      </c>
      <c r="C235" s="69">
        <f ca="1">SUMIF(VDR!$FH$13:$FH$531,A235,VDR!$HC$13:$HC$531)+C234</f>
        <v>1.5075376884422112E-2</v>
      </c>
      <c r="D235" s="69">
        <f ca="1">SUMIF(VDR!$HJ$13:$HJ$531,A235,VDR!$HB$13:$HB$531)+D234</f>
        <v>0</v>
      </c>
      <c r="E235" s="45">
        <f ca="1">SUMIF(VDR!$FG$13:$FG$531,A235,VDR!$HE$13:$HE$531)+E234</f>
        <v>0</v>
      </c>
      <c r="F235" s="65">
        <f ca="1">SUMIF(VDR!$FH$13:$FH$531,A235,VDR!$HE$13:$HE$531)+F234</f>
        <v>0</v>
      </c>
      <c r="G235" s="45">
        <f ca="1">SUMIF(VDR!$HJ$13:$HJ$531,A235,VDR!$HD$13:$HD$531)+G234</f>
        <v>0</v>
      </c>
      <c r="H235" s="45">
        <f ca="1">SUMIF(VDR!$FG$13:$FG$531,A235,VDR!$HG$13:$HG$531)+H234</f>
        <v>0.15909090909090906</v>
      </c>
      <c r="I235" s="65">
        <f ca="1">SUMIF(VDR!$FH$13:$FH$531,A235,VDR!$HG$13:$HG$531)+I234</f>
        <v>4.5454545454545456E-2</v>
      </c>
      <c r="J235" s="45">
        <f ca="1">SUMIF(VDR!$HJ$13:$HJ$531,A235,VDR!$HF$13:$HF$531)+J234</f>
        <v>0</v>
      </c>
    </row>
    <row r="236" spans="1:13">
      <c r="A236" s="40">
        <v>43498</v>
      </c>
      <c r="B236" s="69">
        <f ca="1">SUMIF(VDR!$FG$13:$FG$531,A236,VDR!$HC$13:$HC$531)+B235</f>
        <v>5.2763819095477386E-2</v>
      </c>
      <c r="C236" s="69">
        <f ca="1">SUMIF(VDR!$FH$13:$FH$531,A236,VDR!$HC$13:$HC$531)+C235</f>
        <v>1.5075376884422112E-2</v>
      </c>
      <c r="D236" s="69">
        <f ca="1">SUMIF(VDR!$HJ$13:$HJ$531,A236,VDR!$HB$13:$HB$531)+D235</f>
        <v>0</v>
      </c>
      <c r="E236" s="45">
        <f ca="1">SUMIF(VDR!$FG$13:$FG$531,A236,VDR!$HE$13:$HE$531)+E235</f>
        <v>0</v>
      </c>
      <c r="F236" s="65">
        <f ca="1">SUMIF(VDR!$FH$13:$FH$531,A236,VDR!$HE$13:$HE$531)+F235</f>
        <v>0</v>
      </c>
      <c r="G236" s="45">
        <f ca="1">SUMIF(VDR!$HJ$13:$HJ$531,A236,VDR!$HD$13:$HD$531)+G235</f>
        <v>0</v>
      </c>
      <c r="H236" s="45">
        <f ca="1">SUMIF(VDR!$FG$13:$FG$531,A236,VDR!$HG$13:$HG$531)+H235</f>
        <v>0.15909090909090906</v>
      </c>
      <c r="I236" s="65">
        <f ca="1">SUMIF(VDR!$FH$13:$FH$531,A236,VDR!$HG$13:$HG$531)+I235</f>
        <v>4.5454545454545456E-2</v>
      </c>
      <c r="J236" s="45">
        <f ca="1">SUMIF(VDR!$HJ$13:$HJ$531,A236,VDR!$HF$13:$HF$531)+J235</f>
        <v>0</v>
      </c>
    </row>
    <row r="237" spans="1:13">
      <c r="A237" s="40">
        <v>43499</v>
      </c>
      <c r="B237" s="69">
        <f ca="1">SUMIF(VDR!$FG$13:$FG$531,A237,VDR!$HC$13:$HC$531)+B236</f>
        <v>5.2763819095477386E-2</v>
      </c>
      <c r="C237" s="69">
        <f ca="1">SUMIF(VDR!$FH$13:$FH$531,A237,VDR!$HC$13:$HC$531)+C236</f>
        <v>1.5075376884422112E-2</v>
      </c>
      <c r="D237" s="69">
        <f ca="1">SUMIF(VDR!$HJ$13:$HJ$531,A237,VDR!$HB$13:$HB$531)+D236</f>
        <v>0</v>
      </c>
      <c r="E237" s="45">
        <f ca="1">SUMIF(VDR!$FG$13:$FG$531,A237,VDR!$HE$13:$HE$531)+E236</f>
        <v>0</v>
      </c>
      <c r="F237" s="65">
        <f ca="1">SUMIF(VDR!$FH$13:$FH$531,A237,VDR!$HE$13:$HE$531)+F236</f>
        <v>0</v>
      </c>
      <c r="G237" s="45">
        <f ca="1">SUMIF(VDR!$HJ$13:$HJ$531,A237,VDR!$HD$13:$HD$531)+G236</f>
        <v>0</v>
      </c>
      <c r="H237" s="45">
        <f ca="1">SUMIF(VDR!$FG$13:$FG$531,A237,VDR!$HG$13:$HG$531)+H236</f>
        <v>0.15909090909090906</v>
      </c>
      <c r="I237" s="65">
        <f ca="1">SUMIF(VDR!$FH$13:$FH$531,A237,VDR!$HG$13:$HG$531)+I236</f>
        <v>4.5454545454545456E-2</v>
      </c>
      <c r="J237" s="45">
        <f ca="1">SUMIF(VDR!$HJ$13:$HJ$531,A237,VDR!$HF$13:$HF$531)+J236</f>
        <v>0</v>
      </c>
    </row>
    <row r="238" spans="1:13">
      <c r="A238" s="40">
        <v>43500</v>
      </c>
      <c r="B238" s="69">
        <f ca="1">SUMIF(VDR!$FG$13:$FG$531,A238,VDR!$HC$13:$HC$531)+B237</f>
        <v>5.2763819095477386E-2</v>
      </c>
      <c r="C238" s="69">
        <f ca="1">SUMIF(VDR!$FH$13:$FH$531,A238,VDR!$HC$13:$HC$531)+C237</f>
        <v>1.5075376884422112E-2</v>
      </c>
      <c r="D238" s="69">
        <f ca="1">SUMIF(VDR!$HJ$13:$HJ$531,A238,VDR!$HB$13:$HB$531)+D237</f>
        <v>0</v>
      </c>
      <c r="E238" s="45">
        <f ca="1">SUMIF(VDR!$FG$13:$FG$531,A238,VDR!$HE$13:$HE$531)+E237</f>
        <v>0</v>
      </c>
      <c r="F238" s="65">
        <f ca="1">SUMIF(VDR!$FH$13:$FH$531,A238,VDR!$HE$13:$HE$531)+F237</f>
        <v>0</v>
      </c>
      <c r="G238" s="45">
        <f ca="1">SUMIF(VDR!$HJ$13:$HJ$531,A238,VDR!$HD$13:$HD$531)+G237</f>
        <v>0</v>
      </c>
      <c r="H238" s="45">
        <f ca="1">SUMIF(VDR!$FG$13:$FG$531,A238,VDR!$HG$13:$HG$531)+H237</f>
        <v>0.15909090909090906</v>
      </c>
      <c r="I238" s="65">
        <f ca="1">SUMIF(VDR!$FH$13:$FH$531,A238,VDR!$HG$13:$HG$531)+I237</f>
        <v>4.5454545454545456E-2</v>
      </c>
      <c r="J238" s="45">
        <f ca="1">SUMIF(VDR!$HJ$13:$HJ$531,A238,VDR!$HF$13:$HF$531)+J237</f>
        <v>0</v>
      </c>
    </row>
    <row r="239" spans="1:13">
      <c r="A239" s="40">
        <v>43501</v>
      </c>
      <c r="B239" s="69">
        <f ca="1">SUMIF(VDR!$FG$13:$FG$531,A239,VDR!$HC$13:$HC$531)+B238</f>
        <v>5.7788944723618091E-2</v>
      </c>
      <c r="C239" s="69">
        <f ca="1">SUMIF(VDR!$FH$13:$FH$531,A239,VDR!$HC$13:$HC$531)+C238</f>
        <v>1.5075376884422112E-2</v>
      </c>
      <c r="D239" s="69">
        <f ca="1">SUMIF(VDR!$HJ$13:$HJ$531,A239,VDR!$HB$13:$HB$531)+D238</f>
        <v>0</v>
      </c>
      <c r="E239" s="45">
        <f ca="1">SUMIF(VDR!$FG$13:$FG$531,A239,VDR!$HE$13:$HE$531)+E238</f>
        <v>0</v>
      </c>
      <c r="F239" s="65">
        <f ca="1">SUMIF(VDR!$FH$13:$FH$531,A239,VDR!$HE$13:$HE$531)+F238</f>
        <v>0</v>
      </c>
      <c r="G239" s="45">
        <f ca="1">SUMIF(VDR!$HJ$13:$HJ$531,A239,VDR!$HD$13:$HD$531)+G238</f>
        <v>0</v>
      </c>
      <c r="H239" s="45">
        <f ca="1">SUMIF(VDR!$FG$13:$FG$531,A239,VDR!$HG$13:$HG$531)+H238</f>
        <v>0.1742424242424242</v>
      </c>
      <c r="I239" s="65">
        <f ca="1">SUMIF(VDR!$FH$13:$FH$531,A239,VDR!$HG$13:$HG$531)+I238</f>
        <v>4.5454545454545456E-2</v>
      </c>
      <c r="J239" s="45">
        <f ca="1">SUMIF(VDR!$HJ$13:$HJ$531,A239,VDR!$HF$13:$HF$531)+J238</f>
        <v>0</v>
      </c>
    </row>
    <row r="240" spans="1:13">
      <c r="A240" s="40">
        <v>43502</v>
      </c>
      <c r="B240" s="69">
        <f ca="1">SUMIF(VDR!$FG$13:$FG$531,A240,VDR!$HC$13:$HC$531)+B239</f>
        <v>5.7788944723618091E-2</v>
      </c>
      <c r="C240" s="69">
        <f ca="1">SUMIF(VDR!$FH$13:$FH$531,A240,VDR!$HC$13:$HC$531)+C239</f>
        <v>1.5075376884422112E-2</v>
      </c>
      <c r="D240" s="69">
        <f ca="1">SUMIF(VDR!$HJ$13:$HJ$531,A240,VDR!$HB$13:$HB$531)+D239</f>
        <v>0</v>
      </c>
      <c r="E240" s="45">
        <f ca="1">SUMIF(VDR!$FG$13:$FG$531,A240,VDR!$HE$13:$HE$531)+E239</f>
        <v>0</v>
      </c>
      <c r="F240" s="65">
        <f ca="1">SUMIF(VDR!$FH$13:$FH$531,A240,VDR!$HE$13:$HE$531)+F239</f>
        <v>0</v>
      </c>
      <c r="G240" s="45">
        <f ca="1">SUMIF(VDR!$HJ$13:$HJ$531,A240,VDR!$HD$13:$HD$531)+G239</f>
        <v>0</v>
      </c>
      <c r="H240" s="45">
        <f ca="1">SUMIF(VDR!$FG$13:$FG$531,A240,VDR!$HG$13:$HG$531)+H239</f>
        <v>0.1742424242424242</v>
      </c>
      <c r="I240" s="65">
        <f ca="1">SUMIF(VDR!$FH$13:$FH$531,A240,VDR!$HG$13:$HG$531)+I239</f>
        <v>4.5454545454545456E-2</v>
      </c>
      <c r="J240" s="45">
        <f ca="1">SUMIF(VDR!$HJ$13:$HJ$531,A240,VDR!$HF$13:$HF$531)+J239</f>
        <v>0</v>
      </c>
    </row>
    <row r="241" spans="1:10">
      <c r="A241" s="40">
        <v>43503</v>
      </c>
      <c r="B241" s="69">
        <f ca="1">SUMIF(VDR!$FG$13:$FG$531,A241,VDR!$HC$13:$HC$531)+B240</f>
        <v>5.7788944723618091E-2</v>
      </c>
      <c r="C241" s="69">
        <f ca="1">SUMIF(VDR!$FH$13:$FH$531,A241,VDR!$HC$13:$HC$531)+C240</f>
        <v>1.5075376884422112E-2</v>
      </c>
      <c r="D241" s="69">
        <f ca="1">SUMIF(VDR!$HJ$13:$HJ$531,A241,VDR!$HB$13:$HB$531)+D240</f>
        <v>0</v>
      </c>
      <c r="E241" s="45">
        <f ca="1">SUMIF(VDR!$FG$13:$FG$531,A241,VDR!$HE$13:$HE$531)+E240</f>
        <v>0</v>
      </c>
      <c r="F241" s="65">
        <f ca="1">SUMIF(VDR!$FH$13:$FH$531,A241,VDR!$HE$13:$HE$531)+F240</f>
        <v>0</v>
      </c>
      <c r="G241" s="45">
        <f ca="1">SUMIF(VDR!$HJ$13:$HJ$531,A241,VDR!$HD$13:$HD$531)+G240</f>
        <v>0</v>
      </c>
      <c r="H241" s="45">
        <f ca="1">SUMIF(VDR!$FG$13:$FG$531,A241,VDR!$HG$13:$HG$531)+H240</f>
        <v>0.1742424242424242</v>
      </c>
      <c r="I241" s="65">
        <f ca="1">SUMIF(VDR!$FH$13:$FH$531,A241,VDR!$HG$13:$HG$531)+I240</f>
        <v>4.5454545454545456E-2</v>
      </c>
      <c r="J241" s="45">
        <f ca="1">SUMIF(VDR!$HJ$13:$HJ$531,A241,VDR!$HF$13:$HF$531)+J240</f>
        <v>0</v>
      </c>
    </row>
    <row r="242" spans="1:10">
      <c r="A242" s="40">
        <v>43504</v>
      </c>
      <c r="B242" s="69">
        <f ca="1">SUMIF(VDR!$FG$13:$FG$531,A242,VDR!$HC$13:$HC$531)+B241</f>
        <v>6.030150753768844E-2</v>
      </c>
      <c r="C242" s="69">
        <f ca="1">SUMIF(VDR!$FH$13:$FH$531,A242,VDR!$HC$13:$HC$531)+C241</f>
        <v>1.7587939698492462E-2</v>
      </c>
      <c r="D242" s="69">
        <f ca="1">SUMIF(VDR!$HJ$13:$HJ$531,A242,VDR!$HB$13:$HB$531)+D241</f>
        <v>0</v>
      </c>
      <c r="E242" s="45">
        <f ca="1">SUMIF(VDR!$FG$13:$FG$531,A242,VDR!$HE$13:$HE$531)+E241</f>
        <v>0</v>
      </c>
      <c r="F242" s="65">
        <f ca="1">SUMIF(VDR!$FH$13:$FH$531,A242,VDR!$HE$13:$HE$531)+F241</f>
        <v>0</v>
      </c>
      <c r="G242" s="45">
        <f ca="1">SUMIF(VDR!$HJ$13:$HJ$531,A242,VDR!$HD$13:$HD$531)+G241</f>
        <v>0</v>
      </c>
      <c r="H242" s="45">
        <f ca="1">SUMIF(VDR!$FG$13:$FG$531,A242,VDR!$HG$13:$HG$531)+H241</f>
        <v>0.18181818181818177</v>
      </c>
      <c r="I242" s="65">
        <f ca="1">SUMIF(VDR!$FH$13:$FH$531,A242,VDR!$HG$13:$HG$531)+I241</f>
        <v>5.3030303030303032E-2</v>
      </c>
      <c r="J242" s="45">
        <f ca="1">SUMIF(VDR!$HJ$13:$HJ$531,A242,VDR!$HF$13:$HF$531)+J241</f>
        <v>0</v>
      </c>
    </row>
    <row r="243" spans="1:10">
      <c r="A243" s="40">
        <v>43505</v>
      </c>
      <c r="B243" s="69">
        <f ca="1">SUMIF(VDR!$FG$13:$FG$531,A243,VDR!$HC$13:$HC$531)+B242</f>
        <v>6.030150753768844E-2</v>
      </c>
      <c r="C243" s="69">
        <f ca="1">SUMIF(VDR!$FH$13:$FH$531,A243,VDR!$HC$13:$HC$531)+C242</f>
        <v>1.7587939698492462E-2</v>
      </c>
      <c r="D243" s="69">
        <f ca="1">SUMIF(VDR!$HJ$13:$HJ$531,A243,VDR!$HB$13:$HB$531)+D242</f>
        <v>0</v>
      </c>
      <c r="E243" s="45">
        <f ca="1">SUMIF(VDR!$FG$13:$FG$531,A243,VDR!$HE$13:$HE$531)+E242</f>
        <v>0</v>
      </c>
      <c r="F243" s="65">
        <f ca="1">SUMIF(VDR!$FH$13:$FH$531,A243,VDR!$HE$13:$HE$531)+F242</f>
        <v>0</v>
      </c>
      <c r="G243" s="45">
        <f ca="1">SUMIF(VDR!$HJ$13:$HJ$531,A243,VDR!$HD$13:$HD$531)+G242</f>
        <v>0</v>
      </c>
      <c r="H243" s="45">
        <f ca="1">SUMIF(VDR!$FG$13:$FG$531,A243,VDR!$HG$13:$HG$531)+H242</f>
        <v>0.18181818181818177</v>
      </c>
      <c r="I243" s="65">
        <f ca="1">SUMIF(VDR!$FH$13:$FH$531,A243,VDR!$HG$13:$HG$531)+I242</f>
        <v>5.3030303030303032E-2</v>
      </c>
      <c r="J243" s="45">
        <f ca="1">SUMIF(VDR!$HJ$13:$HJ$531,A243,VDR!$HF$13:$HF$531)+J242</f>
        <v>0</v>
      </c>
    </row>
    <row r="244" spans="1:10">
      <c r="A244" s="40">
        <v>43506</v>
      </c>
      <c r="B244" s="69">
        <f ca="1">SUMIF(VDR!$FG$13:$FG$531,A244,VDR!$HC$13:$HC$531)+B243</f>
        <v>6.030150753768844E-2</v>
      </c>
      <c r="C244" s="69">
        <f ca="1">SUMIF(VDR!$FH$13:$FH$531,A244,VDR!$HC$13:$HC$531)+C243</f>
        <v>1.7587939698492462E-2</v>
      </c>
      <c r="D244" s="69">
        <f ca="1">SUMIF(VDR!$HJ$13:$HJ$531,A244,VDR!$HB$13:$HB$531)+D243</f>
        <v>0</v>
      </c>
      <c r="E244" s="45">
        <f ca="1">SUMIF(VDR!$FG$13:$FG$531,A244,VDR!$HE$13:$HE$531)+E243</f>
        <v>0</v>
      </c>
      <c r="F244" s="65">
        <f ca="1">SUMIF(VDR!$FH$13:$FH$531,A244,VDR!$HE$13:$HE$531)+F243</f>
        <v>0</v>
      </c>
      <c r="G244" s="45">
        <f ca="1">SUMIF(VDR!$HJ$13:$HJ$531,A244,VDR!$HD$13:$HD$531)+G243</f>
        <v>0</v>
      </c>
      <c r="H244" s="45">
        <f ca="1">SUMIF(VDR!$FG$13:$FG$531,A244,VDR!$HG$13:$HG$531)+H243</f>
        <v>0.18181818181818177</v>
      </c>
      <c r="I244" s="65">
        <f ca="1">SUMIF(VDR!$FH$13:$FH$531,A244,VDR!$HG$13:$HG$531)+I243</f>
        <v>5.3030303030303032E-2</v>
      </c>
      <c r="J244" s="45">
        <f ca="1">SUMIF(VDR!$HJ$13:$HJ$531,A244,VDR!$HF$13:$HF$531)+J243</f>
        <v>0</v>
      </c>
    </row>
    <row r="245" spans="1:10">
      <c r="A245" s="40">
        <v>43507</v>
      </c>
      <c r="B245" s="69">
        <f ca="1">SUMIF(VDR!$FG$13:$FG$531,A245,VDR!$HC$13:$HC$531)+B244</f>
        <v>6.030150753768844E-2</v>
      </c>
      <c r="C245" s="69">
        <f ca="1">SUMIF(VDR!$FH$13:$FH$531,A245,VDR!$HC$13:$HC$531)+C244</f>
        <v>1.7587939698492462E-2</v>
      </c>
      <c r="D245" s="69">
        <f ca="1">SUMIF(VDR!$HJ$13:$HJ$531,A245,VDR!$HB$13:$HB$531)+D244</f>
        <v>0</v>
      </c>
      <c r="E245" s="45">
        <f ca="1">SUMIF(VDR!$FG$13:$FG$531,A245,VDR!$HE$13:$HE$531)+E244</f>
        <v>0</v>
      </c>
      <c r="F245" s="65">
        <f ca="1">SUMIF(VDR!$FH$13:$FH$531,A245,VDR!$HE$13:$HE$531)+F244</f>
        <v>0</v>
      </c>
      <c r="G245" s="45">
        <f ca="1">SUMIF(VDR!$HJ$13:$HJ$531,A245,VDR!$HD$13:$HD$531)+G244</f>
        <v>0</v>
      </c>
      <c r="H245" s="45">
        <f ca="1">SUMIF(VDR!$FG$13:$FG$531,A245,VDR!$HG$13:$HG$531)+H244</f>
        <v>0.18181818181818177</v>
      </c>
      <c r="I245" s="65">
        <f ca="1">SUMIF(VDR!$FH$13:$FH$531,A245,VDR!$HG$13:$HG$531)+I244</f>
        <v>5.3030303030303032E-2</v>
      </c>
      <c r="J245" s="45">
        <f ca="1">SUMIF(VDR!$HJ$13:$HJ$531,A245,VDR!$HF$13:$HF$531)+J244</f>
        <v>0</v>
      </c>
    </row>
    <row r="246" spans="1:10">
      <c r="A246" s="40">
        <v>43508</v>
      </c>
      <c r="B246" s="69">
        <f ca="1">SUMIF(VDR!$FG$13:$FG$531,A246,VDR!$HC$13:$HC$531)+B245</f>
        <v>6.030150753768844E-2</v>
      </c>
      <c r="C246" s="69">
        <f ca="1">SUMIF(VDR!$FH$13:$FH$531,A246,VDR!$HC$13:$HC$531)+C245</f>
        <v>1.7587939698492462E-2</v>
      </c>
      <c r="D246" s="69">
        <f ca="1">SUMIF(VDR!$HJ$13:$HJ$531,A246,VDR!$HB$13:$HB$531)+D245</f>
        <v>0</v>
      </c>
      <c r="E246" s="45">
        <f ca="1">SUMIF(VDR!$FG$13:$FG$531,A246,VDR!$HE$13:$HE$531)+E245</f>
        <v>0</v>
      </c>
      <c r="F246" s="65">
        <f ca="1">SUMIF(VDR!$FH$13:$FH$531,A246,VDR!$HE$13:$HE$531)+F245</f>
        <v>0</v>
      </c>
      <c r="G246" s="45">
        <f ca="1">SUMIF(VDR!$HJ$13:$HJ$531,A246,VDR!$HD$13:$HD$531)+G245</f>
        <v>0</v>
      </c>
      <c r="H246" s="45">
        <f ca="1">SUMIF(VDR!$FG$13:$FG$531,A246,VDR!$HG$13:$HG$531)+H245</f>
        <v>0.18181818181818177</v>
      </c>
      <c r="I246" s="65">
        <f ca="1">SUMIF(VDR!$FH$13:$FH$531,A246,VDR!$HG$13:$HG$531)+I245</f>
        <v>5.3030303030303032E-2</v>
      </c>
      <c r="J246" s="45">
        <f ca="1">SUMIF(VDR!$HJ$13:$HJ$531,A246,VDR!$HF$13:$HF$531)+J245</f>
        <v>0</v>
      </c>
    </row>
    <row r="247" spans="1:10">
      <c r="A247" s="40">
        <v>43509</v>
      </c>
      <c r="B247" s="69">
        <f ca="1">SUMIF(VDR!$FG$13:$FG$531,A247,VDR!$HC$13:$HC$531)+B246</f>
        <v>6.030150753768844E-2</v>
      </c>
      <c r="C247" s="69">
        <f ca="1">SUMIF(VDR!$FH$13:$FH$531,A247,VDR!$HC$13:$HC$531)+C246</f>
        <v>1.7587939698492462E-2</v>
      </c>
      <c r="D247" s="69">
        <f ca="1">SUMIF(VDR!$HJ$13:$HJ$531,A247,VDR!$HB$13:$HB$531)+D246</f>
        <v>0</v>
      </c>
      <c r="E247" s="45">
        <f ca="1">SUMIF(VDR!$FG$13:$FG$531,A247,VDR!$HE$13:$HE$531)+E246</f>
        <v>0</v>
      </c>
      <c r="F247" s="65">
        <f ca="1">SUMIF(VDR!$FH$13:$FH$531,A247,VDR!$HE$13:$HE$531)+F246</f>
        <v>0</v>
      </c>
      <c r="G247" s="45">
        <f ca="1">SUMIF(VDR!$HJ$13:$HJ$531,A247,VDR!$HD$13:$HD$531)+G246</f>
        <v>0</v>
      </c>
      <c r="H247" s="45">
        <f ca="1">SUMIF(VDR!$FG$13:$FG$531,A247,VDR!$HG$13:$HG$531)+H246</f>
        <v>0.18181818181818177</v>
      </c>
      <c r="I247" s="65">
        <f ca="1">SUMIF(VDR!$FH$13:$FH$531,A247,VDR!$HG$13:$HG$531)+I246</f>
        <v>5.3030303030303032E-2</v>
      </c>
      <c r="J247" s="45">
        <f ca="1">SUMIF(VDR!$HJ$13:$HJ$531,A247,VDR!$HF$13:$HF$531)+J246</f>
        <v>0</v>
      </c>
    </row>
    <row r="248" spans="1:10">
      <c r="A248" s="40">
        <v>43510</v>
      </c>
      <c r="B248" s="69">
        <f ca="1">SUMIF(VDR!$FG$13:$FG$531,A248,VDR!$HC$13:$HC$531)+B247</f>
        <v>6.030150753768844E-2</v>
      </c>
      <c r="C248" s="69">
        <f ca="1">SUMIF(VDR!$FH$13:$FH$531,A248,VDR!$HC$13:$HC$531)+C247</f>
        <v>1.7587939698492462E-2</v>
      </c>
      <c r="D248" s="69">
        <f ca="1">SUMIF(VDR!$HJ$13:$HJ$531,A248,VDR!$HB$13:$HB$531)+D247</f>
        <v>0</v>
      </c>
      <c r="E248" s="45">
        <f ca="1">SUMIF(VDR!$FG$13:$FG$531,A248,VDR!$HE$13:$HE$531)+E247</f>
        <v>0</v>
      </c>
      <c r="F248" s="65">
        <f ca="1">SUMIF(VDR!$FH$13:$FH$531,A248,VDR!$HE$13:$HE$531)+F247</f>
        <v>0</v>
      </c>
      <c r="G248" s="45">
        <f ca="1">SUMIF(VDR!$HJ$13:$HJ$531,A248,VDR!$HD$13:$HD$531)+G247</f>
        <v>0</v>
      </c>
      <c r="H248" s="45">
        <f ca="1">SUMIF(VDR!$FG$13:$FG$531,A248,VDR!$HG$13:$HG$531)+H247</f>
        <v>0.18181818181818177</v>
      </c>
      <c r="I248" s="65">
        <f ca="1">SUMIF(VDR!$FH$13:$FH$531,A248,VDR!$HG$13:$HG$531)+I247</f>
        <v>5.3030303030303032E-2</v>
      </c>
      <c r="J248" s="45">
        <f ca="1">SUMIF(VDR!$HJ$13:$HJ$531,A248,VDR!$HF$13:$HF$531)+J247</f>
        <v>0</v>
      </c>
    </row>
    <row r="249" spans="1:10">
      <c r="A249" s="40">
        <v>43511</v>
      </c>
      <c r="B249" s="69">
        <f ca="1">SUMIF(VDR!$FG$13:$FG$531,A249,VDR!$HC$13:$HC$531)+B248</f>
        <v>6.030150753768844E-2</v>
      </c>
      <c r="C249" s="69">
        <f ca="1">SUMIF(VDR!$FH$13:$FH$531,A249,VDR!$HC$13:$HC$531)+C248</f>
        <v>1.7587939698492462E-2</v>
      </c>
      <c r="D249" s="69">
        <f ca="1">SUMIF(VDR!$HJ$13:$HJ$531,A249,VDR!$HB$13:$HB$531)+D248</f>
        <v>0</v>
      </c>
      <c r="E249" s="45">
        <f ca="1">SUMIF(VDR!$FG$13:$FG$531,A249,VDR!$HE$13:$HE$531)+E248</f>
        <v>0</v>
      </c>
      <c r="F249" s="65">
        <f ca="1">SUMIF(VDR!$FH$13:$FH$531,A249,VDR!$HE$13:$HE$531)+F248</f>
        <v>0</v>
      </c>
      <c r="G249" s="45">
        <f ca="1">SUMIF(VDR!$HJ$13:$HJ$531,A249,VDR!$HD$13:$HD$531)+G248</f>
        <v>0</v>
      </c>
      <c r="H249" s="45">
        <f ca="1">SUMIF(VDR!$FG$13:$FG$531,A249,VDR!$HG$13:$HG$531)+H248</f>
        <v>0.18181818181818177</v>
      </c>
      <c r="I249" s="65">
        <f ca="1">SUMIF(VDR!$FH$13:$FH$531,A249,VDR!$HG$13:$HG$531)+I248</f>
        <v>5.3030303030303032E-2</v>
      </c>
      <c r="J249" s="45">
        <f ca="1">SUMIF(VDR!$HJ$13:$HJ$531,A249,VDR!$HF$13:$HF$531)+J248</f>
        <v>0</v>
      </c>
    </row>
    <row r="250" spans="1:10">
      <c r="A250" s="40">
        <v>43512</v>
      </c>
      <c r="B250" s="69">
        <f ca="1">SUMIF(VDR!$FG$13:$FG$531,A250,VDR!$HC$13:$HC$531)+B249</f>
        <v>6.030150753768844E-2</v>
      </c>
      <c r="C250" s="69">
        <f ca="1">SUMIF(VDR!$FH$13:$FH$531,A250,VDR!$HC$13:$HC$531)+C249</f>
        <v>1.7587939698492462E-2</v>
      </c>
      <c r="D250" s="69">
        <f ca="1">SUMIF(VDR!$HJ$13:$HJ$531,A250,VDR!$HB$13:$HB$531)+D249</f>
        <v>0</v>
      </c>
      <c r="E250" s="45">
        <f ca="1">SUMIF(VDR!$FG$13:$FG$531,A250,VDR!$HE$13:$HE$531)+E249</f>
        <v>0</v>
      </c>
      <c r="F250" s="65">
        <f ca="1">SUMIF(VDR!$FH$13:$FH$531,A250,VDR!$HE$13:$HE$531)+F249</f>
        <v>0</v>
      </c>
      <c r="G250" s="45">
        <f ca="1">SUMIF(VDR!$HJ$13:$HJ$531,A250,VDR!$HD$13:$HD$531)+G249</f>
        <v>0</v>
      </c>
      <c r="H250" s="45">
        <f ca="1">SUMIF(VDR!$FG$13:$FG$531,A250,VDR!$HG$13:$HG$531)+H249</f>
        <v>0.18181818181818177</v>
      </c>
      <c r="I250" s="65">
        <f ca="1">SUMIF(VDR!$FH$13:$FH$531,A250,VDR!$HG$13:$HG$531)+I249</f>
        <v>5.3030303030303032E-2</v>
      </c>
      <c r="J250" s="45">
        <f ca="1">SUMIF(VDR!$HJ$13:$HJ$531,A250,VDR!$HF$13:$HF$531)+J249</f>
        <v>0</v>
      </c>
    </row>
    <row r="251" spans="1:10">
      <c r="A251" s="40">
        <v>43513</v>
      </c>
      <c r="B251" s="69">
        <f ca="1">SUMIF(VDR!$FG$13:$FG$531,A251,VDR!$HC$13:$HC$531)+B250</f>
        <v>6.030150753768844E-2</v>
      </c>
      <c r="C251" s="69">
        <f ca="1">SUMIF(VDR!$FH$13:$FH$531,A251,VDR!$HC$13:$HC$531)+C250</f>
        <v>1.7587939698492462E-2</v>
      </c>
      <c r="D251" s="69">
        <f ca="1">SUMIF(VDR!$HJ$13:$HJ$531,A251,VDR!$HB$13:$HB$531)+D250</f>
        <v>0</v>
      </c>
      <c r="E251" s="45">
        <f ca="1">SUMIF(VDR!$FG$13:$FG$531,A251,VDR!$HE$13:$HE$531)+E250</f>
        <v>0</v>
      </c>
      <c r="F251" s="65">
        <f ca="1">SUMIF(VDR!$FH$13:$FH$531,A251,VDR!$HE$13:$HE$531)+F250</f>
        <v>0</v>
      </c>
      <c r="G251" s="45">
        <f ca="1">SUMIF(VDR!$HJ$13:$HJ$531,A251,VDR!$HD$13:$HD$531)+G250</f>
        <v>0</v>
      </c>
      <c r="H251" s="45">
        <f ca="1">SUMIF(VDR!$FG$13:$FG$531,A251,VDR!$HG$13:$HG$531)+H250</f>
        <v>0.18181818181818177</v>
      </c>
      <c r="I251" s="65">
        <f ca="1">SUMIF(VDR!$FH$13:$FH$531,A251,VDR!$HG$13:$HG$531)+I250</f>
        <v>5.3030303030303032E-2</v>
      </c>
      <c r="J251" s="45">
        <f ca="1">SUMIF(VDR!$HJ$13:$HJ$531,A251,VDR!$HF$13:$HF$531)+J250</f>
        <v>0</v>
      </c>
    </row>
    <row r="252" spans="1:10">
      <c r="A252" s="40">
        <v>43514</v>
      </c>
      <c r="B252" s="69">
        <f ca="1">SUMIF(VDR!$FG$13:$FG$531,A252,VDR!$HC$13:$HC$531)+B251</f>
        <v>6.2814070351758788E-2</v>
      </c>
      <c r="C252" s="69">
        <f ca="1">SUMIF(VDR!$FH$13:$FH$531,A252,VDR!$HC$13:$HC$531)+C251</f>
        <v>2.0100502512562814E-2</v>
      </c>
      <c r="D252" s="69">
        <f ca="1">SUMIF(VDR!$HJ$13:$HJ$531,A252,VDR!$HB$13:$HB$531)+D251</f>
        <v>0</v>
      </c>
      <c r="E252" s="45">
        <f ca="1">SUMIF(VDR!$FG$13:$FG$531,A252,VDR!$HE$13:$HE$531)+E251</f>
        <v>0</v>
      </c>
      <c r="F252" s="65">
        <f ca="1">SUMIF(VDR!$FH$13:$FH$531,A252,VDR!$HE$13:$HE$531)+F251</f>
        <v>0</v>
      </c>
      <c r="G252" s="45">
        <f ca="1">SUMIF(VDR!$HJ$13:$HJ$531,A252,VDR!$HD$13:$HD$531)+G251</f>
        <v>0</v>
      </c>
      <c r="H252" s="45">
        <f ca="1">SUMIF(VDR!$FG$13:$FG$531,A252,VDR!$HG$13:$HG$531)+H251</f>
        <v>0.18939393939393934</v>
      </c>
      <c r="I252" s="65">
        <f ca="1">SUMIF(VDR!$FH$13:$FH$531,A252,VDR!$HG$13:$HG$531)+I251</f>
        <v>6.0606060606060608E-2</v>
      </c>
      <c r="J252" s="45">
        <f ca="1">SUMIF(VDR!$HJ$13:$HJ$531,A252,VDR!$HF$13:$HF$531)+J251</f>
        <v>0</v>
      </c>
    </row>
    <row r="253" spans="1:10">
      <c r="A253" s="40">
        <v>43515</v>
      </c>
      <c r="B253" s="69">
        <f ca="1">SUMIF(VDR!$FG$13:$FG$531,A253,VDR!$HC$13:$HC$531)+B252</f>
        <v>6.2814070351758788E-2</v>
      </c>
      <c r="C253" s="69">
        <f ca="1">SUMIF(VDR!$FH$13:$FH$531,A253,VDR!$HC$13:$HC$531)+C252</f>
        <v>2.0100502512562814E-2</v>
      </c>
      <c r="D253" s="69">
        <f ca="1">SUMIF(VDR!$HJ$13:$HJ$531,A253,VDR!$HB$13:$HB$531)+D252</f>
        <v>0</v>
      </c>
      <c r="E253" s="45">
        <f ca="1">SUMIF(VDR!$FG$13:$FG$531,A253,VDR!$HE$13:$HE$531)+E252</f>
        <v>0</v>
      </c>
      <c r="F253" s="65">
        <f ca="1">SUMIF(VDR!$FH$13:$FH$531,A253,VDR!$HE$13:$HE$531)+F252</f>
        <v>0</v>
      </c>
      <c r="G253" s="45">
        <f ca="1">SUMIF(VDR!$HJ$13:$HJ$531,A253,VDR!$HD$13:$HD$531)+G252</f>
        <v>0</v>
      </c>
      <c r="H253" s="45">
        <f ca="1">SUMIF(VDR!$FG$13:$FG$531,A253,VDR!$HG$13:$HG$531)+H252</f>
        <v>0.18939393939393934</v>
      </c>
      <c r="I253" s="65">
        <f ca="1">SUMIF(VDR!$FH$13:$FH$531,A253,VDR!$HG$13:$HG$531)+I252</f>
        <v>6.0606060606060608E-2</v>
      </c>
      <c r="J253" s="45">
        <f ca="1">SUMIF(VDR!$HJ$13:$HJ$531,A253,VDR!$HF$13:$HF$531)+J252</f>
        <v>0</v>
      </c>
    </row>
    <row r="254" spans="1:10">
      <c r="A254" s="40">
        <v>43516</v>
      </c>
      <c r="B254" s="69">
        <f ca="1">SUMIF(VDR!$FG$13:$FG$531,A254,VDR!$HC$13:$HC$531)+B253</f>
        <v>6.2814070351758788E-2</v>
      </c>
      <c r="C254" s="69">
        <f ca="1">SUMIF(VDR!$FH$13:$FH$531,A254,VDR!$HC$13:$HC$531)+C253</f>
        <v>2.0100502512562814E-2</v>
      </c>
      <c r="D254" s="69">
        <f ca="1">SUMIF(VDR!$HJ$13:$HJ$531,A254,VDR!$HB$13:$HB$531)+D253</f>
        <v>0</v>
      </c>
      <c r="E254" s="45">
        <f ca="1">SUMIF(VDR!$FG$13:$FG$531,A254,VDR!$HE$13:$HE$531)+E253</f>
        <v>0</v>
      </c>
      <c r="F254" s="65">
        <f ca="1">SUMIF(VDR!$FH$13:$FH$531,A254,VDR!$HE$13:$HE$531)+F253</f>
        <v>0</v>
      </c>
      <c r="G254" s="45">
        <f ca="1">SUMIF(VDR!$HJ$13:$HJ$531,A254,VDR!$HD$13:$HD$531)+G253</f>
        <v>0</v>
      </c>
      <c r="H254" s="45">
        <f ca="1">SUMIF(VDR!$FG$13:$FG$531,A254,VDR!$HG$13:$HG$531)+H253</f>
        <v>0.18939393939393934</v>
      </c>
      <c r="I254" s="65">
        <f ca="1">SUMIF(VDR!$FH$13:$FH$531,A254,VDR!$HG$13:$HG$531)+I253</f>
        <v>6.0606060606060608E-2</v>
      </c>
      <c r="J254" s="45">
        <f ca="1">SUMIF(VDR!$HJ$13:$HJ$531,A254,VDR!$HF$13:$HF$531)+J253</f>
        <v>0</v>
      </c>
    </row>
    <row r="255" spans="1:10">
      <c r="A255" s="40">
        <v>43517</v>
      </c>
      <c r="B255" s="69">
        <f ca="1">SUMIF(VDR!$FG$13:$FG$531,A255,VDR!$HC$13:$HC$531)+B254</f>
        <v>6.2814070351758788E-2</v>
      </c>
      <c r="C255" s="69">
        <f ca="1">SUMIF(VDR!$FH$13:$FH$531,A255,VDR!$HC$13:$HC$531)+C254</f>
        <v>2.0100502512562814E-2</v>
      </c>
      <c r="D255" s="69">
        <f ca="1">SUMIF(VDR!$HJ$13:$HJ$531,A255,VDR!$HB$13:$HB$531)+D254</f>
        <v>0</v>
      </c>
      <c r="E255" s="45">
        <f ca="1">SUMIF(VDR!$FG$13:$FG$531,A255,VDR!$HE$13:$HE$531)+E254</f>
        <v>0</v>
      </c>
      <c r="F255" s="65">
        <f ca="1">SUMIF(VDR!$FH$13:$FH$531,A255,VDR!$HE$13:$HE$531)+F254</f>
        <v>0</v>
      </c>
      <c r="G255" s="45">
        <f ca="1">SUMIF(VDR!$HJ$13:$HJ$531,A255,VDR!$HD$13:$HD$531)+G254</f>
        <v>0</v>
      </c>
      <c r="H255" s="45">
        <f ca="1">SUMIF(VDR!$FG$13:$FG$531,A255,VDR!$HG$13:$HG$531)+H254</f>
        <v>0.18939393939393934</v>
      </c>
      <c r="I255" s="65">
        <f ca="1">SUMIF(VDR!$FH$13:$FH$531,A255,VDR!$HG$13:$HG$531)+I254</f>
        <v>6.0606060606060608E-2</v>
      </c>
      <c r="J255" s="45">
        <f ca="1">SUMIF(VDR!$HJ$13:$HJ$531,A255,VDR!$HF$13:$HF$531)+J254</f>
        <v>0</v>
      </c>
    </row>
    <row r="256" spans="1:10">
      <c r="A256" s="40">
        <v>43518</v>
      </c>
      <c r="B256" s="69">
        <f ca="1">SUMIF(VDR!$FG$13:$FG$531,A256,VDR!$HC$13:$HC$531)+B255</f>
        <v>6.2814070351758788E-2</v>
      </c>
      <c r="C256" s="69">
        <f ca="1">SUMIF(VDR!$FH$13:$FH$531,A256,VDR!$HC$13:$HC$531)+C255</f>
        <v>2.0100502512562814E-2</v>
      </c>
      <c r="D256" s="69">
        <f ca="1">SUMIF(VDR!$HJ$13:$HJ$531,A256,VDR!$HB$13:$HB$531)+D255</f>
        <v>0</v>
      </c>
      <c r="E256" s="45">
        <f ca="1">SUMIF(VDR!$FG$13:$FG$531,A256,VDR!$HE$13:$HE$531)+E255</f>
        <v>0</v>
      </c>
      <c r="F256" s="65">
        <f ca="1">SUMIF(VDR!$FH$13:$FH$531,A256,VDR!$HE$13:$HE$531)+F255</f>
        <v>0</v>
      </c>
      <c r="G256" s="45">
        <f ca="1">SUMIF(VDR!$HJ$13:$HJ$531,A256,VDR!$HD$13:$HD$531)+G255</f>
        <v>0</v>
      </c>
      <c r="H256" s="45">
        <f ca="1">SUMIF(VDR!$FG$13:$FG$531,A256,VDR!$HG$13:$HG$531)+H255</f>
        <v>0.18939393939393934</v>
      </c>
      <c r="I256" s="65">
        <f ca="1">SUMIF(VDR!$FH$13:$FH$531,A256,VDR!$HG$13:$HG$531)+I255</f>
        <v>6.0606060606060608E-2</v>
      </c>
      <c r="J256" s="45">
        <f ca="1">SUMIF(VDR!$HJ$13:$HJ$531,A256,VDR!$HF$13:$HF$531)+J255</f>
        <v>0</v>
      </c>
    </row>
    <row r="257" spans="1:10">
      <c r="A257" s="40">
        <v>43519</v>
      </c>
      <c r="B257" s="69">
        <f ca="1">SUMIF(VDR!$FG$13:$FG$531,A257,VDR!$HC$13:$HC$531)+B256</f>
        <v>6.2814070351758788E-2</v>
      </c>
      <c r="C257" s="69">
        <f ca="1">SUMIF(VDR!$FH$13:$FH$531,A257,VDR!$HC$13:$HC$531)+C256</f>
        <v>2.0100502512562814E-2</v>
      </c>
      <c r="D257" s="69">
        <f ca="1">SUMIF(VDR!$HJ$13:$HJ$531,A257,VDR!$HB$13:$HB$531)+D256</f>
        <v>0</v>
      </c>
      <c r="E257" s="45">
        <f ca="1">SUMIF(VDR!$FG$13:$FG$531,A257,VDR!$HE$13:$HE$531)+E256</f>
        <v>0</v>
      </c>
      <c r="F257" s="65">
        <f ca="1">SUMIF(VDR!$FH$13:$FH$531,A257,VDR!$HE$13:$HE$531)+F256</f>
        <v>0</v>
      </c>
      <c r="G257" s="45">
        <f ca="1">SUMIF(VDR!$HJ$13:$HJ$531,A257,VDR!$HD$13:$HD$531)+G256</f>
        <v>0</v>
      </c>
      <c r="H257" s="45">
        <f ca="1">SUMIF(VDR!$FG$13:$FG$531,A257,VDR!$HG$13:$HG$531)+H256</f>
        <v>0.18939393939393934</v>
      </c>
      <c r="I257" s="65">
        <f ca="1">SUMIF(VDR!$FH$13:$FH$531,A257,VDR!$HG$13:$HG$531)+I256</f>
        <v>6.0606060606060608E-2</v>
      </c>
      <c r="J257" s="45">
        <f ca="1">SUMIF(VDR!$HJ$13:$HJ$531,A257,VDR!$HF$13:$HF$531)+J256</f>
        <v>0</v>
      </c>
    </row>
    <row r="258" spans="1:10">
      <c r="A258" s="40">
        <v>43520</v>
      </c>
      <c r="B258" s="69">
        <f ca="1">SUMIF(VDR!$FG$13:$FG$531,A258,VDR!$HC$13:$HC$531)+B257</f>
        <v>6.2814070351758788E-2</v>
      </c>
      <c r="C258" s="69">
        <f ca="1">SUMIF(VDR!$FH$13:$FH$531,A258,VDR!$HC$13:$HC$531)+C257</f>
        <v>2.0100502512562814E-2</v>
      </c>
      <c r="D258" s="69">
        <f ca="1">SUMIF(VDR!$HJ$13:$HJ$531,A258,VDR!$HB$13:$HB$531)+D257</f>
        <v>0</v>
      </c>
      <c r="E258" s="45">
        <f ca="1">SUMIF(VDR!$FG$13:$FG$531,A258,VDR!$HE$13:$HE$531)+E257</f>
        <v>0</v>
      </c>
      <c r="F258" s="65">
        <f ca="1">SUMIF(VDR!$FH$13:$FH$531,A258,VDR!$HE$13:$HE$531)+F257</f>
        <v>0</v>
      </c>
      <c r="G258" s="45">
        <f ca="1">SUMIF(VDR!$HJ$13:$HJ$531,A258,VDR!$HD$13:$HD$531)+G257</f>
        <v>0</v>
      </c>
      <c r="H258" s="45">
        <f ca="1">SUMIF(VDR!$FG$13:$FG$531,A258,VDR!$HG$13:$HG$531)+H257</f>
        <v>0.18939393939393934</v>
      </c>
      <c r="I258" s="65">
        <f ca="1">SUMIF(VDR!$FH$13:$FH$531,A258,VDR!$HG$13:$HG$531)+I257</f>
        <v>6.0606060606060608E-2</v>
      </c>
      <c r="J258" s="45">
        <f ca="1">SUMIF(VDR!$HJ$13:$HJ$531,A258,VDR!$HF$13:$HF$531)+J257</f>
        <v>0</v>
      </c>
    </row>
    <row r="259" spans="1:10">
      <c r="A259" s="40">
        <v>43521</v>
      </c>
      <c r="B259" s="69">
        <f ca="1">SUMIF(VDR!$FG$13:$FG$531,A259,VDR!$HC$13:$HC$531)+B258</f>
        <v>6.2814070351758788E-2</v>
      </c>
      <c r="C259" s="69">
        <f ca="1">SUMIF(VDR!$FH$13:$FH$531,A259,VDR!$HC$13:$HC$531)+C258</f>
        <v>2.0100502512562814E-2</v>
      </c>
      <c r="D259" s="69">
        <f ca="1">SUMIF(VDR!$HJ$13:$HJ$531,A259,VDR!$HB$13:$HB$531)+D258</f>
        <v>0</v>
      </c>
      <c r="E259" s="45">
        <f ca="1">SUMIF(VDR!$FG$13:$FG$531,A259,VDR!$HE$13:$HE$531)+E258</f>
        <v>0</v>
      </c>
      <c r="F259" s="65">
        <f ca="1">SUMIF(VDR!$FH$13:$FH$531,A259,VDR!$HE$13:$HE$531)+F258</f>
        <v>0</v>
      </c>
      <c r="G259" s="45">
        <f ca="1">SUMIF(VDR!$HJ$13:$HJ$531,A259,VDR!$HD$13:$HD$531)+G258</f>
        <v>0</v>
      </c>
      <c r="H259" s="45">
        <f ca="1">SUMIF(VDR!$FG$13:$FG$531,A259,VDR!$HG$13:$HG$531)+H258</f>
        <v>0.18939393939393934</v>
      </c>
      <c r="I259" s="65">
        <f ca="1">SUMIF(VDR!$FH$13:$FH$531,A259,VDR!$HG$13:$HG$531)+I258</f>
        <v>6.0606060606060608E-2</v>
      </c>
      <c r="J259" s="45">
        <f ca="1">SUMIF(VDR!$HJ$13:$HJ$531,A259,VDR!$HF$13:$HF$531)+J258</f>
        <v>0</v>
      </c>
    </row>
    <row r="260" spans="1:10">
      <c r="A260" s="40">
        <v>43522</v>
      </c>
      <c r="B260" s="69">
        <f ca="1">SUMIF(VDR!$FG$13:$FG$531,A260,VDR!$HC$13:$HC$531)+B259</f>
        <v>6.2814070351758788E-2</v>
      </c>
      <c r="C260" s="69">
        <f ca="1">SUMIF(VDR!$FH$13:$FH$531,A260,VDR!$HC$13:$HC$531)+C259</f>
        <v>2.0100502512562814E-2</v>
      </c>
      <c r="D260" s="69">
        <f ca="1">SUMIF(VDR!$HJ$13:$HJ$531,A260,VDR!$HB$13:$HB$531)+D259</f>
        <v>0</v>
      </c>
      <c r="E260" s="45">
        <f ca="1">SUMIF(VDR!$FG$13:$FG$531,A260,VDR!$HE$13:$HE$531)+E259</f>
        <v>0</v>
      </c>
      <c r="F260" s="65">
        <f ca="1">SUMIF(VDR!$FH$13:$FH$531,A260,VDR!$HE$13:$HE$531)+F259</f>
        <v>0</v>
      </c>
      <c r="G260" s="45">
        <f ca="1">SUMIF(VDR!$HJ$13:$HJ$531,A260,VDR!$HD$13:$HD$531)+G259</f>
        <v>0</v>
      </c>
      <c r="H260" s="45">
        <f ca="1">SUMIF(VDR!$FG$13:$FG$531,A260,VDR!$HG$13:$HG$531)+H259</f>
        <v>0.18939393939393934</v>
      </c>
      <c r="I260" s="65">
        <f ca="1">SUMIF(VDR!$FH$13:$FH$531,A260,VDR!$HG$13:$HG$531)+I259</f>
        <v>6.0606060606060608E-2</v>
      </c>
      <c r="J260" s="45">
        <f ca="1">SUMIF(VDR!$HJ$13:$HJ$531,A260,VDR!$HF$13:$HF$531)+J259</f>
        <v>0</v>
      </c>
    </row>
    <row r="261" spans="1:10">
      <c r="A261" s="40">
        <v>43523</v>
      </c>
      <c r="B261" s="69">
        <f ca="1">SUMIF(VDR!$FG$13:$FG$531,A261,VDR!$HC$13:$HC$531)+B260</f>
        <v>6.2814070351758788E-2</v>
      </c>
      <c r="C261" s="69">
        <f ca="1">SUMIF(VDR!$FH$13:$FH$531,A261,VDR!$HC$13:$HC$531)+C260</f>
        <v>2.0100502512562814E-2</v>
      </c>
      <c r="D261" s="69">
        <f ca="1">SUMIF(VDR!$HJ$13:$HJ$531,A261,VDR!$HB$13:$HB$531)+D260</f>
        <v>0</v>
      </c>
      <c r="E261" s="45">
        <f ca="1">SUMIF(VDR!$FG$13:$FG$531,A261,VDR!$HE$13:$HE$531)+E260</f>
        <v>0</v>
      </c>
      <c r="F261" s="65">
        <f ca="1">SUMIF(VDR!$FH$13:$FH$531,A261,VDR!$HE$13:$HE$531)+F260</f>
        <v>0</v>
      </c>
      <c r="G261" s="45">
        <f ca="1">SUMIF(VDR!$HJ$13:$HJ$531,A261,VDR!$HD$13:$HD$531)+G260</f>
        <v>0</v>
      </c>
      <c r="H261" s="45">
        <f ca="1">SUMIF(VDR!$FG$13:$FG$531,A261,VDR!$HG$13:$HG$531)+H260</f>
        <v>0.18939393939393934</v>
      </c>
      <c r="I261" s="65">
        <f ca="1">SUMIF(VDR!$FH$13:$FH$531,A261,VDR!$HG$13:$HG$531)+I260</f>
        <v>6.0606060606060608E-2</v>
      </c>
      <c r="J261" s="45">
        <f ca="1">SUMIF(VDR!$HJ$13:$HJ$531,A261,VDR!$HF$13:$HF$531)+J260</f>
        <v>0</v>
      </c>
    </row>
    <row r="262" spans="1:10">
      <c r="A262" s="40">
        <v>43524</v>
      </c>
      <c r="B262" s="69">
        <f ca="1">SUMIF(VDR!$FG$13:$FG$531,A262,VDR!$HC$13:$HC$531)+B261</f>
        <v>6.2814070351758788E-2</v>
      </c>
      <c r="C262" s="69">
        <f ca="1">SUMIF(VDR!$FH$13:$FH$531,A262,VDR!$HC$13:$HC$531)+C261</f>
        <v>2.0100502512562814E-2</v>
      </c>
      <c r="D262" s="69">
        <f ca="1">SUMIF(VDR!$HJ$13:$HJ$531,A262,VDR!$HB$13:$HB$531)+D261</f>
        <v>0</v>
      </c>
      <c r="E262" s="45">
        <f ca="1">SUMIF(VDR!$FG$13:$FG$531,A262,VDR!$HE$13:$HE$531)+E261</f>
        <v>0</v>
      </c>
      <c r="F262" s="65">
        <f ca="1">SUMIF(VDR!$FH$13:$FH$531,A262,VDR!$HE$13:$HE$531)+F261</f>
        <v>0</v>
      </c>
      <c r="G262" s="45">
        <f ca="1">SUMIF(VDR!$HJ$13:$HJ$531,A262,VDR!$HD$13:$HD$531)+G261</f>
        <v>0</v>
      </c>
      <c r="H262" s="45">
        <f ca="1">SUMIF(VDR!$FG$13:$FG$531,A262,VDR!$HG$13:$HG$531)+H261</f>
        <v>0.18939393939393934</v>
      </c>
      <c r="I262" s="65">
        <f ca="1">SUMIF(VDR!$FH$13:$FH$531,A262,VDR!$HG$13:$HG$531)+I261</f>
        <v>6.0606060606060608E-2</v>
      </c>
      <c r="J262" s="45">
        <f ca="1">SUMIF(VDR!$HJ$13:$HJ$531,A262,VDR!$HF$13:$HF$531)+J261</f>
        <v>0</v>
      </c>
    </row>
    <row r="263" spans="1:10">
      <c r="A263" s="40">
        <v>43525</v>
      </c>
      <c r="B263" s="69">
        <f ca="1">SUMIF(VDR!$FG$13:$FG$531,A263,VDR!$HC$13:$HC$531)+B262</f>
        <v>6.2814070351758788E-2</v>
      </c>
      <c r="C263" s="69">
        <f ca="1">SUMIF(VDR!$FH$13:$FH$531,A263,VDR!$HC$13:$HC$531)+C262</f>
        <v>2.0100502512562814E-2</v>
      </c>
      <c r="D263" s="69">
        <f ca="1">SUMIF(VDR!$HJ$13:$HJ$531,A263,VDR!$HB$13:$HB$531)+D262</f>
        <v>0</v>
      </c>
      <c r="E263" s="45">
        <f ca="1">SUMIF(VDR!$FG$13:$FG$531,A263,VDR!$HE$13:$HE$531)+E262</f>
        <v>0</v>
      </c>
      <c r="F263" s="65">
        <f ca="1">SUMIF(VDR!$FH$13:$FH$531,A263,VDR!$HE$13:$HE$531)+F262</f>
        <v>0</v>
      </c>
      <c r="G263" s="45">
        <f ca="1">SUMIF(VDR!$HJ$13:$HJ$531,A263,VDR!$HD$13:$HD$531)+G262</f>
        <v>0</v>
      </c>
      <c r="H263" s="45">
        <f ca="1">SUMIF(VDR!$FG$13:$FG$531,A263,VDR!$HG$13:$HG$531)+H262</f>
        <v>0.18939393939393934</v>
      </c>
      <c r="I263" s="65">
        <f ca="1">SUMIF(VDR!$FH$13:$FH$531,A263,VDR!$HG$13:$HG$531)+I262</f>
        <v>6.0606060606060608E-2</v>
      </c>
      <c r="J263" s="45">
        <f ca="1">SUMIF(VDR!$HJ$13:$HJ$531,A263,VDR!$HF$13:$HF$531)+J262</f>
        <v>0</v>
      </c>
    </row>
    <row r="264" spans="1:10">
      <c r="A264" s="40">
        <v>43526</v>
      </c>
      <c r="B264" s="69">
        <f ca="1">SUMIF(VDR!$FG$13:$FG$531,A264,VDR!$HC$13:$HC$531)+B263</f>
        <v>6.2814070351758788E-2</v>
      </c>
      <c r="C264" s="69">
        <f ca="1">SUMIF(VDR!$FH$13:$FH$531,A264,VDR!$HC$13:$HC$531)+C263</f>
        <v>2.0100502512562814E-2</v>
      </c>
      <c r="D264" s="69">
        <f ca="1">SUMIF(VDR!$HJ$13:$HJ$531,A264,VDR!$HB$13:$HB$531)+D263</f>
        <v>0</v>
      </c>
      <c r="E264" s="45">
        <f ca="1">SUMIF(VDR!$FG$13:$FG$531,A264,VDR!$HE$13:$HE$531)+E263</f>
        <v>0</v>
      </c>
      <c r="F264" s="65">
        <f ca="1">SUMIF(VDR!$FH$13:$FH$531,A264,VDR!$HE$13:$HE$531)+F263</f>
        <v>0</v>
      </c>
      <c r="G264" s="45">
        <f ca="1">SUMIF(VDR!$HJ$13:$HJ$531,A264,VDR!$HD$13:$HD$531)+G263</f>
        <v>0</v>
      </c>
      <c r="H264" s="45">
        <f ca="1">SUMIF(VDR!$FG$13:$FG$531,A264,VDR!$HG$13:$HG$531)+H263</f>
        <v>0.18939393939393934</v>
      </c>
      <c r="I264" s="65">
        <f ca="1">SUMIF(VDR!$FH$13:$FH$531,A264,VDR!$HG$13:$HG$531)+I263</f>
        <v>6.0606060606060608E-2</v>
      </c>
      <c r="J264" s="45">
        <f ca="1">SUMIF(VDR!$HJ$13:$HJ$531,A264,VDR!$HF$13:$HF$531)+J263</f>
        <v>0</v>
      </c>
    </row>
    <row r="265" spans="1:10">
      <c r="A265" s="40">
        <v>43527</v>
      </c>
      <c r="B265" s="69">
        <f ca="1">SUMIF(VDR!$FG$13:$FG$531,A265,VDR!$HC$13:$HC$531)+B264</f>
        <v>6.2814070351758788E-2</v>
      </c>
      <c r="C265" s="69">
        <f ca="1">SUMIF(VDR!$FH$13:$FH$531,A265,VDR!$HC$13:$HC$531)+C264</f>
        <v>2.0100502512562814E-2</v>
      </c>
      <c r="D265" s="69">
        <f ca="1">SUMIF(VDR!$HJ$13:$HJ$531,A265,VDR!$HB$13:$HB$531)+D264</f>
        <v>0</v>
      </c>
      <c r="E265" s="45">
        <f ca="1">SUMIF(VDR!$FG$13:$FG$531,A265,VDR!$HE$13:$HE$531)+E264</f>
        <v>0</v>
      </c>
      <c r="F265" s="65">
        <f ca="1">SUMIF(VDR!$FH$13:$FH$531,A265,VDR!$HE$13:$HE$531)+F264</f>
        <v>0</v>
      </c>
      <c r="G265" s="45">
        <f ca="1">SUMIF(VDR!$HJ$13:$HJ$531,A265,VDR!$HD$13:$HD$531)+G264</f>
        <v>0</v>
      </c>
      <c r="H265" s="45">
        <f ca="1">SUMIF(VDR!$FG$13:$FG$531,A265,VDR!$HG$13:$HG$531)+H264</f>
        <v>0.18939393939393934</v>
      </c>
      <c r="I265" s="65">
        <f ca="1">SUMIF(VDR!$FH$13:$FH$531,A265,VDR!$HG$13:$HG$531)+I264</f>
        <v>6.0606060606060608E-2</v>
      </c>
      <c r="J265" s="45">
        <f ca="1">SUMIF(VDR!$HJ$13:$HJ$531,A265,VDR!$HF$13:$HF$531)+J264</f>
        <v>0</v>
      </c>
    </row>
    <row r="266" spans="1:10">
      <c r="A266" s="40">
        <v>43528</v>
      </c>
      <c r="B266" s="69">
        <f ca="1">SUMIF(VDR!$FG$13:$FG$531,A266,VDR!$HC$13:$HC$531)+B265</f>
        <v>6.2814070351758788E-2</v>
      </c>
      <c r="C266" s="69">
        <f ca="1">SUMIF(VDR!$FH$13:$FH$531,A266,VDR!$HC$13:$HC$531)+C265</f>
        <v>2.0100502512562814E-2</v>
      </c>
      <c r="D266" s="69">
        <f ca="1">SUMIF(VDR!$HJ$13:$HJ$531,A266,VDR!$HB$13:$HB$531)+D265</f>
        <v>0</v>
      </c>
      <c r="E266" s="45">
        <f ca="1">SUMIF(VDR!$FG$13:$FG$531,A266,VDR!$HE$13:$HE$531)+E265</f>
        <v>0</v>
      </c>
      <c r="F266" s="65">
        <f ca="1">SUMIF(VDR!$FH$13:$FH$531,A266,VDR!$HE$13:$HE$531)+F265</f>
        <v>0</v>
      </c>
      <c r="G266" s="45">
        <f ca="1">SUMIF(VDR!$HJ$13:$HJ$531,A266,VDR!$HD$13:$HD$531)+G265</f>
        <v>0</v>
      </c>
      <c r="H266" s="45">
        <f ca="1">SUMIF(VDR!$FG$13:$FG$531,A266,VDR!$HG$13:$HG$531)+H265</f>
        <v>0.18939393939393934</v>
      </c>
      <c r="I266" s="65">
        <f ca="1">SUMIF(VDR!$FH$13:$FH$531,A266,VDR!$HG$13:$HG$531)+I265</f>
        <v>6.0606060606060608E-2</v>
      </c>
      <c r="J266" s="45">
        <f ca="1">SUMIF(VDR!$HJ$13:$HJ$531,A266,VDR!$HF$13:$HF$531)+J265</f>
        <v>0</v>
      </c>
    </row>
    <row r="267" spans="1:10">
      <c r="A267" s="40">
        <v>43529</v>
      </c>
      <c r="B267" s="69">
        <f ca="1">SUMIF(VDR!$FG$13:$FG$531,A267,VDR!$HC$13:$HC$531)+B266</f>
        <v>6.2814070351758788E-2</v>
      </c>
      <c r="C267" s="69">
        <f ca="1">SUMIF(VDR!$FH$13:$FH$531,A267,VDR!$HC$13:$HC$531)+C266</f>
        <v>2.0100502512562814E-2</v>
      </c>
      <c r="D267" s="69">
        <f ca="1">SUMIF(VDR!$HJ$13:$HJ$531,A267,VDR!$HB$13:$HB$531)+D266</f>
        <v>0</v>
      </c>
      <c r="E267" s="45">
        <f ca="1">SUMIF(VDR!$FG$13:$FG$531,A267,VDR!$HE$13:$HE$531)+E266</f>
        <v>0</v>
      </c>
      <c r="F267" s="65">
        <f ca="1">SUMIF(VDR!$FH$13:$FH$531,A267,VDR!$HE$13:$HE$531)+F266</f>
        <v>0</v>
      </c>
      <c r="G267" s="45">
        <f ca="1">SUMIF(VDR!$HJ$13:$HJ$531,A267,VDR!$HD$13:$HD$531)+G266</f>
        <v>0</v>
      </c>
      <c r="H267" s="45">
        <f ca="1">SUMIF(VDR!$FG$13:$FG$531,A267,VDR!$HG$13:$HG$531)+H266</f>
        <v>0.18939393939393934</v>
      </c>
      <c r="I267" s="65">
        <f ca="1">SUMIF(VDR!$FH$13:$FH$531,A267,VDR!$HG$13:$HG$531)+I266</f>
        <v>6.0606060606060608E-2</v>
      </c>
      <c r="J267" s="45">
        <f ca="1">SUMIF(VDR!$HJ$13:$HJ$531,A267,VDR!$HF$13:$HF$531)+J266</f>
        <v>0</v>
      </c>
    </row>
    <row r="268" spans="1:10">
      <c r="A268" s="40">
        <v>43530</v>
      </c>
      <c r="B268" s="69">
        <f ca="1">SUMIF(VDR!$FG$13:$FG$531,A268,VDR!$HC$13:$HC$531)+B267</f>
        <v>6.2814070351758788E-2</v>
      </c>
      <c r="C268" s="69">
        <f ca="1">SUMIF(VDR!$FH$13:$FH$531,A268,VDR!$HC$13:$HC$531)+C267</f>
        <v>2.0100502512562814E-2</v>
      </c>
      <c r="D268" s="69">
        <f ca="1">SUMIF(VDR!$HJ$13:$HJ$531,A268,VDR!$HB$13:$HB$531)+D267</f>
        <v>0</v>
      </c>
      <c r="E268" s="45">
        <f ca="1">SUMIF(VDR!$FG$13:$FG$531,A268,VDR!$HE$13:$HE$531)+E267</f>
        <v>0</v>
      </c>
      <c r="F268" s="65">
        <f ca="1">SUMIF(VDR!$FH$13:$FH$531,A268,VDR!$HE$13:$HE$531)+F267</f>
        <v>0</v>
      </c>
      <c r="G268" s="45">
        <f ca="1">SUMIF(VDR!$HJ$13:$HJ$531,A268,VDR!$HD$13:$HD$531)+G267</f>
        <v>0</v>
      </c>
      <c r="H268" s="45">
        <f ca="1">SUMIF(VDR!$FG$13:$FG$531,A268,VDR!$HG$13:$HG$531)+H267</f>
        <v>0.18939393939393934</v>
      </c>
      <c r="I268" s="65">
        <f ca="1">SUMIF(VDR!$FH$13:$FH$531,A268,VDR!$HG$13:$HG$531)+I267</f>
        <v>6.0606060606060608E-2</v>
      </c>
      <c r="J268" s="45">
        <f ca="1">SUMIF(VDR!$HJ$13:$HJ$531,A268,VDR!$HF$13:$HF$531)+J267</f>
        <v>0</v>
      </c>
    </row>
    <row r="269" spans="1:10">
      <c r="A269" s="40">
        <v>43531</v>
      </c>
      <c r="B269" s="69">
        <f ca="1">SUMIF(VDR!$FG$13:$FG$531,A269,VDR!$HC$13:$HC$531)+B268</f>
        <v>6.2814070351758788E-2</v>
      </c>
      <c r="C269" s="69">
        <f ca="1">SUMIF(VDR!$FH$13:$FH$531,A269,VDR!$HC$13:$HC$531)+C268</f>
        <v>2.0100502512562814E-2</v>
      </c>
      <c r="D269" s="69">
        <f ca="1">SUMIF(VDR!$HJ$13:$HJ$531,A269,VDR!$HB$13:$HB$531)+D268</f>
        <v>0</v>
      </c>
      <c r="E269" s="45">
        <f ca="1">SUMIF(VDR!$FG$13:$FG$531,A269,VDR!$HE$13:$HE$531)+E268</f>
        <v>0</v>
      </c>
      <c r="F269" s="65">
        <f ca="1">SUMIF(VDR!$FH$13:$FH$531,A269,VDR!$HE$13:$HE$531)+F268</f>
        <v>0</v>
      </c>
      <c r="G269" s="45">
        <f ca="1">SUMIF(VDR!$HJ$13:$HJ$531,A269,VDR!$HD$13:$HD$531)+G268</f>
        <v>0</v>
      </c>
      <c r="H269" s="45">
        <f ca="1">SUMIF(VDR!$FG$13:$FG$531,A269,VDR!$HG$13:$HG$531)+H268</f>
        <v>0.18939393939393934</v>
      </c>
      <c r="I269" s="65">
        <f ca="1">SUMIF(VDR!$FH$13:$FH$531,A269,VDR!$HG$13:$HG$531)+I268</f>
        <v>6.0606060606060608E-2</v>
      </c>
      <c r="J269" s="45">
        <f ca="1">SUMIF(VDR!$HJ$13:$HJ$531,A269,VDR!$HF$13:$HF$531)+J268</f>
        <v>0</v>
      </c>
    </row>
    <row r="270" spans="1:10">
      <c r="A270" s="40">
        <v>43532</v>
      </c>
      <c r="B270" s="69">
        <f ca="1">SUMIF(VDR!$FG$13:$FG$531,A270,VDR!$HC$13:$HC$531)+B269</f>
        <v>6.5326633165829137E-2</v>
      </c>
      <c r="C270" s="69">
        <f ca="1">SUMIF(VDR!$FH$13:$FH$531,A270,VDR!$HC$13:$HC$531)+C269</f>
        <v>2.2613065326633167E-2</v>
      </c>
      <c r="D270" s="69">
        <f ca="1">SUMIF(VDR!$HJ$13:$HJ$531,A270,VDR!$HB$13:$HB$531)+D269</f>
        <v>0</v>
      </c>
      <c r="E270" s="45">
        <f ca="1">SUMIF(VDR!$FG$13:$FG$531,A270,VDR!$HE$13:$HE$531)+E269</f>
        <v>0</v>
      </c>
      <c r="F270" s="65">
        <f ca="1">SUMIF(VDR!$FH$13:$FH$531,A270,VDR!$HE$13:$HE$531)+F269</f>
        <v>0</v>
      </c>
      <c r="G270" s="45">
        <f ca="1">SUMIF(VDR!$HJ$13:$HJ$531,A270,VDR!$HD$13:$HD$531)+G269</f>
        <v>0</v>
      </c>
      <c r="H270" s="45">
        <f ca="1">SUMIF(VDR!$FG$13:$FG$531,A270,VDR!$HG$13:$HG$531)+H269</f>
        <v>0.19696969696969691</v>
      </c>
      <c r="I270" s="65">
        <f ca="1">SUMIF(VDR!$FH$13:$FH$531,A270,VDR!$HG$13:$HG$531)+I269</f>
        <v>6.8181818181818177E-2</v>
      </c>
      <c r="J270" s="45">
        <f ca="1">SUMIF(VDR!$HJ$13:$HJ$531,A270,VDR!$HF$13:$HF$531)+J269</f>
        <v>0</v>
      </c>
    </row>
    <row r="271" spans="1:10">
      <c r="A271" s="40">
        <v>43533</v>
      </c>
      <c r="B271" s="69">
        <f ca="1">SUMIF(VDR!$FG$13:$FG$531,A271,VDR!$HC$13:$HC$531)+B270</f>
        <v>6.5326633165829137E-2</v>
      </c>
      <c r="C271" s="69">
        <f ca="1">SUMIF(VDR!$FH$13:$FH$531,A271,VDR!$HC$13:$HC$531)+C270</f>
        <v>2.2613065326633167E-2</v>
      </c>
      <c r="D271" s="69">
        <f ca="1">SUMIF(VDR!$HJ$13:$HJ$531,A271,VDR!$HB$13:$HB$531)+D270</f>
        <v>0</v>
      </c>
      <c r="E271" s="45">
        <f ca="1">SUMIF(VDR!$FG$13:$FG$531,A271,VDR!$HE$13:$HE$531)+E270</f>
        <v>0</v>
      </c>
      <c r="F271" s="65">
        <f ca="1">SUMIF(VDR!$FH$13:$FH$531,A271,VDR!$HE$13:$HE$531)+F270</f>
        <v>0</v>
      </c>
      <c r="G271" s="45">
        <f ca="1">SUMIF(VDR!$HJ$13:$HJ$531,A271,VDR!$HD$13:$HD$531)+G270</f>
        <v>0</v>
      </c>
      <c r="H271" s="45">
        <f ca="1">SUMIF(VDR!$FG$13:$FG$531,A271,VDR!$HG$13:$HG$531)+H270</f>
        <v>0.19696969696969691</v>
      </c>
      <c r="I271" s="65">
        <f ca="1">SUMIF(VDR!$FH$13:$FH$531,A271,VDR!$HG$13:$HG$531)+I270</f>
        <v>6.8181818181818177E-2</v>
      </c>
      <c r="J271" s="45">
        <f ca="1">SUMIF(VDR!$HJ$13:$HJ$531,A271,VDR!$HF$13:$HF$531)+J270</f>
        <v>0</v>
      </c>
    </row>
    <row r="272" spans="1:10">
      <c r="A272" s="40">
        <v>43534</v>
      </c>
      <c r="B272" s="69">
        <f ca="1">SUMIF(VDR!$FG$13:$FG$531,A272,VDR!$HC$13:$HC$531)+B271</f>
        <v>6.5326633165829137E-2</v>
      </c>
      <c r="C272" s="69">
        <f ca="1">SUMIF(VDR!$FH$13:$FH$531,A272,VDR!$HC$13:$HC$531)+C271</f>
        <v>2.2613065326633167E-2</v>
      </c>
      <c r="D272" s="69">
        <f ca="1">SUMIF(VDR!$HJ$13:$HJ$531,A272,VDR!$HB$13:$HB$531)+D271</f>
        <v>0</v>
      </c>
      <c r="E272" s="45">
        <f ca="1">SUMIF(VDR!$FG$13:$FG$531,A272,VDR!$HE$13:$HE$531)+E271</f>
        <v>0</v>
      </c>
      <c r="F272" s="65">
        <f ca="1">SUMIF(VDR!$FH$13:$FH$531,A272,VDR!$HE$13:$HE$531)+F271</f>
        <v>0</v>
      </c>
      <c r="G272" s="45">
        <f ca="1">SUMIF(VDR!$HJ$13:$HJ$531,A272,VDR!$HD$13:$HD$531)+G271</f>
        <v>0</v>
      </c>
      <c r="H272" s="45">
        <f ca="1">SUMIF(VDR!$FG$13:$FG$531,A272,VDR!$HG$13:$HG$531)+H271</f>
        <v>0.19696969696969691</v>
      </c>
      <c r="I272" s="65">
        <f ca="1">SUMIF(VDR!$FH$13:$FH$531,A272,VDR!$HG$13:$HG$531)+I271</f>
        <v>6.8181818181818177E-2</v>
      </c>
      <c r="J272" s="45">
        <f ca="1">SUMIF(VDR!$HJ$13:$HJ$531,A272,VDR!$HF$13:$HF$531)+J271</f>
        <v>0</v>
      </c>
    </row>
    <row r="273" spans="1:10">
      <c r="A273" s="40">
        <v>43535</v>
      </c>
      <c r="B273" s="69">
        <f ca="1">SUMIF(VDR!$FG$13:$FG$531,A273,VDR!$HC$13:$HC$531)+B272</f>
        <v>7.0351758793969835E-2</v>
      </c>
      <c r="C273" s="69">
        <f ca="1">SUMIF(VDR!$FH$13:$FH$531,A273,VDR!$HC$13:$HC$531)+C272</f>
        <v>2.7638190954773871E-2</v>
      </c>
      <c r="D273" s="69">
        <f ca="1">SUMIF(VDR!$HJ$13:$HJ$531,A273,VDR!$HB$13:$HB$531)+D272</f>
        <v>0</v>
      </c>
      <c r="E273" s="45">
        <f ca="1">SUMIF(VDR!$FG$13:$FG$531,A273,VDR!$HE$13:$HE$531)+E272</f>
        <v>0</v>
      </c>
      <c r="F273" s="65">
        <f ca="1">SUMIF(VDR!$FH$13:$FH$531,A273,VDR!$HE$13:$HE$531)+F272</f>
        <v>0</v>
      </c>
      <c r="G273" s="45">
        <f ca="1">SUMIF(VDR!$HJ$13:$HJ$531,A273,VDR!$HD$13:$HD$531)+G272</f>
        <v>0</v>
      </c>
      <c r="H273" s="45">
        <f ca="1">SUMIF(VDR!$FG$13:$FG$531,A273,VDR!$HG$13:$HG$531)+H272</f>
        <v>0.21212121212121204</v>
      </c>
      <c r="I273" s="65">
        <f ca="1">SUMIF(VDR!$FH$13:$FH$531,A273,VDR!$HG$13:$HG$531)+I272</f>
        <v>8.3333333333333329E-2</v>
      </c>
      <c r="J273" s="45">
        <f ca="1">SUMIF(VDR!$HJ$13:$HJ$531,A273,VDR!$HF$13:$HF$531)+J272</f>
        <v>0</v>
      </c>
    </row>
    <row r="274" spans="1:10">
      <c r="A274" s="40">
        <v>43536</v>
      </c>
      <c r="B274" s="69">
        <f ca="1">SUMIF(VDR!$FG$13:$FG$531,A274,VDR!$HC$13:$HC$531)+B273</f>
        <v>7.2864321608040183E-2</v>
      </c>
      <c r="C274" s="69">
        <f ca="1">SUMIF(VDR!$FH$13:$FH$531,A274,VDR!$HC$13:$HC$531)+C273</f>
        <v>3.0150753768844223E-2</v>
      </c>
      <c r="D274" s="69">
        <f ca="1">SUMIF(VDR!$HJ$13:$HJ$531,A274,VDR!$HB$13:$HB$531)+D273</f>
        <v>0</v>
      </c>
      <c r="E274" s="45">
        <f ca="1">SUMIF(VDR!$FG$13:$FG$531,A274,VDR!$HE$13:$HE$531)+E273</f>
        <v>0</v>
      </c>
      <c r="F274" s="65">
        <f ca="1">SUMIF(VDR!$FH$13:$FH$531,A274,VDR!$HE$13:$HE$531)+F273</f>
        <v>0</v>
      </c>
      <c r="G274" s="45">
        <f ca="1">SUMIF(VDR!$HJ$13:$HJ$531,A274,VDR!$HD$13:$HD$531)+G273</f>
        <v>0</v>
      </c>
      <c r="H274" s="45">
        <f ca="1">SUMIF(VDR!$FG$13:$FG$531,A274,VDR!$HG$13:$HG$531)+H273</f>
        <v>0.21969696969696961</v>
      </c>
      <c r="I274" s="65">
        <f ca="1">SUMIF(VDR!$FH$13:$FH$531,A274,VDR!$HG$13:$HG$531)+I273</f>
        <v>9.0909090909090912E-2</v>
      </c>
      <c r="J274" s="45">
        <f ca="1">SUMIF(VDR!$HJ$13:$HJ$531,A274,VDR!$HF$13:$HF$531)+J273</f>
        <v>0</v>
      </c>
    </row>
    <row r="275" spans="1:10">
      <c r="A275" s="40">
        <v>43537</v>
      </c>
      <c r="B275" s="69">
        <f ca="1">SUMIF(VDR!$FG$13:$FG$531,A275,VDR!$HC$13:$HC$531)+B274</f>
        <v>7.2864321608040183E-2</v>
      </c>
      <c r="C275" s="69">
        <f ca="1">SUMIF(VDR!$FH$13:$FH$531,A275,VDR!$HC$13:$HC$531)+C274</f>
        <v>3.0150753768844223E-2</v>
      </c>
      <c r="D275" s="69">
        <f ca="1">SUMIF(VDR!$HJ$13:$HJ$531,A275,VDR!$HB$13:$HB$531)+D274</f>
        <v>0</v>
      </c>
      <c r="E275" s="45">
        <f ca="1">SUMIF(VDR!$FG$13:$FG$531,A275,VDR!$HE$13:$HE$531)+E274</f>
        <v>0</v>
      </c>
      <c r="F275" s="65">
        <f ca="1">SUMIF(VDR!$FH$13:$FH$531,A275,VDR!$HE$13:$HE$531)+F274</f>
        <v>0</v>
      </c>
      <c r="G275" s="45">
        <f ca="1">SUMIF(VDR!$HJ$13:$HJ$531,A275,VDR!$HD$13:$HD$531)+G274</f>
        <v>0</v>
      </c>
      <c r="H275" s="45">
        <f ca="1">SUMIF(VDR!$FG$13:$FG$531,A275,VDR!$HG$13:$HG$531)+H274</f>
        <v>0.21969696969696961</v>
      </c>
      <c r="I275" s="65">
        <f ca="1">SUMIF(VDR!$FH$13:$FH$531,A275,VDR!$HG$13:$HG$531)+I274</f>
        <v>9.0909090909090912E-2</v>
      </c>
      <c r="J275" s="45">
        <f ca="1">SUMIF(VDR!$HJ$13:$HJ$531,A275,VDR!$HF$13:$HF$531)+J274</f>
        <v>0</v>
      </c>
    </row>
    <row r="276" spans="1:10">
      <c r="A276" s="40">
        <v>43538</v>
      </c>
      <c r="B276" s="69">
        <f ca="1">SUMIF(VDR!$FG$13:$FG$531,A276,VDR!$HC$13:$HC$531)+B275</f>
        <v>7.2864321608040183E-2</v>
      </c>
      <c r="C276" s="69">
        <f ca="1">SUMIF(VDR!$FH$13:$FH$531,A276,VDR!$HC$13:$HC$531)+C275</f>
        <v>3.0150753768844223E-2</v>
      </c>
      <c r="D276" s="69">
        <f ca="1">SUMIF(VDR!$HJ$13:$HJ$531,A276,VDR!$HB$13:$HB$531)+D275</f>
        <v>0</v>
      </c>
      <c r="E276" s="45">
        <f ca="1">SUMIF(VDR!$FG$13:$FG$531,A276,VDR!$HE$13:$HE$531)+E275</f>
        <v>0</v>
      </c>
      <c r="F276" s="65">
        <f ca="1">SUMIF(VDR!$FH$13:$FH$531,A276,VDR!$HE$13:$HE$531)+F275</f>
        <v>0</v>
      </c>
      <c r="G276" s="45">
        <f ca="1">SUMIF(VDR!$HJ$13:$HJ$531,A276,VDR!$HD$13:$HD$531)+G275</f>
        <v>0</v>
      </c>
      <c r="H276" s="45">
        <f ca="1">SUMIF(VDR!$FG$13:$FG$531,A276,VDR!$HG$13:$HG$531)+H275</f>
        <v>0.21969696969696961</v>
      </c>
      <c r="I276" s="65">
        <f ca="1">SUMIF(VDR!$FH$13:$FH$531,A276,VDR!$HG$13:$HG$531)+I275</f>
        <v>9.0909090909090912E-2</v>
      </c>
      <c r="J276" s="45">
        <f ca="1">SUMIF(VDR!$HJ$13:$HJ$531,A276,VDR!$HF$13:$HF$531)+J275</f>
        <v>0</v>
      </c>
    </row>
    <row r="277" spans="1:10">
      <c r="A277" s="40">
        <v>43539</v>
      </c>
      <c r="B277" s="69">
        <f ca="1">SUMIF(VDR!$FG$13:$FG$531,A277,VDR!$HC$13:$HC$531)+B276</f>
        <v>7.2864321608040183E-2</v>
      </c>
      <c r="C277" s="69">
        <f ca="1">SUMIF(VDR!$FH$13:$FH$531,A277,VDR!$HC$13:$HC$531)+C276</f>
        <v>3.0150753768844223E-2</v>
      </c>
      <c r="D277" s="69">
        <f ca="1">SUMIF(VDR!$HJ$13:$HJ$531,A277,VDR!$HB$13:$HB$531)+D276</f>
        <v>0</v>
      </c>
      <c r="E277" s="45">
        <f ca="1">SUMIF(VDR!$FG$13:$FG$531,A277,VDR!$HE$13:$HE$531)+E276</f>
        <v>0</v>
      </c>
      <c r="F277" s="65">
        <f ca="1">SUMIF(VDR!$FH$13:$FH$531,A277,VDR!$HE$13:$HE$531)+F276</f>
        <v>0</v>
      </c>
      <c r="G277" s="45">
        <f ca="1">SUMIF(VDR!$HJ$13:$HJ$531,A277,VDR!$HD$13:$HD$531)+G276</f>
        <v>0</v>
      </c>
      <c r="H277" s="45">
        <f ca="1">SUMIF(VDR!$FG$13:$FG$531,A277,VDR!$HG$13:$HG$531)+H276</f>
        <v>0.21969696969696961</v>
      </c>
      <c r="I277" s="65">
        <f ca="1">SUMIF(VDR!$FH$13:$FH$531,A277,VDR!$HG$13:$HG$531)+I276</f>
        <v>9.0909090909090912E-2</v>
      </c>
      <c r="J277" s="45">
        <f ca="1">SUMIF(VDR!$HJ$13:$HJ$531,A277,VDR!$HF$13:$HF$531)+J276</f>
        <v>0</v>
      </c>
    </row>
    <row r="278" spans="1:10">
      <c r="A278" s="40">
        <v>43540</v>
      </c>
      <c r="B278" s="69">
        <f ca="1">SUMIF(VDR!$FG$13:$FG$531,A278,VDR!$HC$13:$HC$531)+B277</f>
        <v>7.2864321608040183E-2</v>
      </c>
      <c r="C278" s="69">
        <f ca="1">SUMIF(VDR!$FH$13:$FH$531,A278,VDR!$HC$13:$HC$531)+C277</f>
        <v>3.0150753768844223E-2</v>
      </c>
      <c r="D278" s="69">
        <f ca="1">SUMIF(VDR!$HJ$13:$HJ$531,A278,VDR!$HB$13:$HB$531)+D277</f>
        <v>0</v>
      </c>
      <c r="E278" s="45">
        <f ca="1">SUMIF(VDR!$FG$13:$FG$531,A278,VDR!$HE$13:$HE$531)+E277</f>
        <v>0</v>
      </c>
      <c r="F278" s="65">
        <f ca="1">SUMIF(VDR!$FH$13:$FH$531,A278,VDR!$HE$13:$HE$531)+F277</f>
        <v>0</v>
      </c>
      <c r="G278" s="45">
        <f ca="1">SUMIF(VDR!$HJ$13:$HJ$531,A278,VDR!$HD$13:$HD$531)+G277</f>
        <v>0</v>
      </c>
      <c r="H278" s="45">
        <f ca="1">SUMIF(VDR!$FG$13:$FG$531,A278,VDR!$HG$13:$HG$531)+H277</f>
        <v>0.21969696969696961</v>
      </c>
      <c r="I278" s="65">
        <f ca="1">SUMIF(VDR!$FH$13:$FH$531,A278,VDR!$HG$13:$HG$531)+I277</f>
        <v>9.0909090909090912E-2</v>
      </c>
      <c r="J278" s="45">
        <f ca="1">SUMIF(VDR!$HJ$13:$HJ$531,A278,VDR!$HF$13:$HF$531)+J277</f>
        <v>0</v>
      </c>
    </row>
    <row r="279" spans="1:10">
      <c r="A279" s="40">
        <v>43541</v>
      </c>
      <c r="B279" s="69">
        <f ca="1">SUMIF(VDR!$FG$13:$FG$531,A279,VDR!$HC$13:$HC$531)+B278</f>
        <v>7.2864321608040183E-2</v>
      </c>
      <c r="C279" s="69">
        <f ca="1">SUMIF(VDR!$FH$13:$FH$531,A279,VDR!$HC$13:$HC$531)+C278</f>
        <v>3.0150753768844223E-2</v>
      </c>
      <c r="D279" s="69">
        <f ca="1">SUMIF(VDR!$HJ$13:$HJ$531,A279,VDR!$HB$13:$HB$531)+D278</f>
        <v>0</v>
      </c>
      <c r="E279" s="45">
        <f ca="1">SUMIF(VDR!$FG$13:$FG$531,A279,VDR!$HE$13:$HE$531)+E278</f>
        <v>0</v>
      </c>
      <c r="F279" s="65">
        <f ca="1">SUMIF(VDR!$FH$13:$FH$531,A279,VDR!$HE$13:$HE$531)+F278</f>
        <v>0</v>
      </c>
      <c r="G279" s="45">
        <f ca="1">SUMIF(VDR!$HJ$13:$HJ$531,A279,VDR!$HD$13:$HD$531)+G278</f>
        <v>0</v>
      </c>
      <c r="H279" s="45">
        <f ca="1">SUMIF(VDR!$FG$13:$FG$531,A279,VDR!$HG$13:$HG$531)+H278</f>
        <v>0.21969696969696961</v>
      </c>
      <c r="I279" s="65">
        <f ca="1">SUMIF(VDR!$FH$13:$FH$531,A279,VDR!$HG$13:$HG$531)+I278</f>
        <v>9.0909090909090912E-2</v>
      </c>
      <c r="J279" s="45">
        <f ca="1">SUMIF(VDR!$HJ$13:$HJ$531,A279,VDR!$HF$13:$HF$531)+J278</f>
        <v>0</v>
      </c>
    </row>
    <row r="280" spans="1:10">
      <c r="A280" s="40">
        <v>43542</v>
      </c>
      <c r="B280" s="69">
        <f ca="1">SUMIF(VDR!$FG$13:$FG$531,A280,VDR!$HC$13:$HC$531)+B279</f>
        <v>7.5376884422110532E-2</v>
      </c>
      <c r="C280" s="69">
        <f ca="1">SUMIF(VDR!$FH$13:$FH$531,A280,VDR!$HC$13:$HC$531)+C279</f>
        <v>3.0150753768844223E-2</v>
      </c>
      <c r="D280" s="69">
        <f ca="1">SUMIF(VDR!$HJ$13:$HJ$531,A280,VDR!$HB$13:$HB$531)+D279</f>
        <v>0</v>
      </c>
      <c r="E280" s="45">
        <f ca="1">SUMIF(VDR!$FG$13:$FG$531,A280,VDR!$HE$13:$HE$531)+E279</f>
        <v>0</v>
      </c>
      <c r="F280" s="65">
        <f ca="1">SUMIF(VDR!$FH$13:$FH$531,A280,VDR!$HE$13:$HE$531)+F279</f>
        <v>0</v>
      </c>
      <c r="G280" s="45">
        <f ca="1">SUMIF(VDR!$HJ$13:$HJ$531,A280,VDR!$HD$13:$HD$531)+G279</f>
        <v>0</v>
      </c>
      <c r="H280" s="45">
        <f ca="1">SUMIF(VDR!$FG$13:$FG$531,A280,VDR!$HG$13:$HG$531)+H279</f>
        <v>0.22727272727272718</v>
      </c>
      <c r="I280" s="65">
        <f ca="1">SUMIF(VDR!$FH$13:$FH$531,A280,VDR!$HG$13:$HG$531)+I279</f>
        <v>9.0909090909090912E-2</v>
      </c>
      <c r="J280" s="45">
        <f ca="1">SUMIF(VDR!$HJ$13:$HJ$531,A280,VDR!$HF$13:$HF$531)+J279</f>
        <v>0</v>
      </c>
    </row>
    <row r="281" spans="1:10">
      <c r="A281" s="40">
        <v>43543</v>
      </c>
      <c r="B281" s="69">
        <f ca="1">SUMIF(VDR!$FG$13:$FG$531,A281,VDR!$HC$13:$HC$531)+B280</f>
        <v>7.5376884422110532E-2</v>
      </c>
      <c r="C281" s="69">
        <f ca="1">SUMIF(VDR!$FH$13:$FH$531,A281,VDR!$HC$13:$HC$531)+C280</f>
        <v>3.0150753768844223E-2</v>
      </c>
      <c r="D281" s="69">
        <f ca="1">SUMIF(VDR!$HJ$13:$HJ$531,A281,VDR!$HB$13:$HB$531)+D280</f>
        <v>0</v>
      </c>
      <c r="E281" s="45">
        <f ca="1">SUMIF(VDR!$FG$13:$FG$531,A281,VDR!$HE$13:$HE$531)+E280</f>
        <v>0</v>
      </c>
      <c r="F281" s="65">
        <f ca="1">SUMIF(VDR!$FH$13:$FH$531,A281,VDR!$HE$13:$HE$531)+F280</f>
        <v>0</v>
      </c>
      <c r="G281" s="45">
        <f ca="1">SUMIF(VDR!$HJ$13:$HJ$531,A281,VDR!$HD$13:$HD$531)+G280</f>
        <v>0</v>
      </c>
      <c r="H281" s="45">
        <f ca="1">SUMIF(VDR!$FG$13:$FG$531,A281,VDR!$HG$13:$HG$531)+H280</f>
        <v>0.22727272727272718</v>
      </c>
      <c r="I281" s="65">
        <f ca="1">SUMIF(VDR!$FH$13:$FH$531,A281,VDR!$HG$13:$HG$531)+I280</f>
        <v>9.0909090909090912E-2</v>
      </c>
      <c r="J281" s="45">
        <f ca="1">SUMIF(VDR!$HJ$13:$HJ$531,A281,VDR!$HF$13:$HF$531)+J280</f>
        <v>0</v>
      </c>
    </row>
    <row r="282" spans="1:10">
      <c r="A282" s="40">
        <v>43544</v>
      </c>
      <c r="B282" s="69">
        <f ca="1">SUMIF(VDR!$FG$13:$FG$531,A282,VDR!$HC$13:$HC$531)+B281</f>
        <v>7.5376884422110532E-2</v>
      </c>
      <c r="C282" s="69">
        <f ca="1">SUMIF(VDR!$FH$13:$FH$531,A282,VDR!$HC$13:$HC$531)+C281</f>
        <v>3.0150753768844223E-2</v>
      </c>
      <c r="D282" s="69">
        <f ca="1">SUMIF(VDR!$HJ$13:$HJ$531,A282,VDR!$HB$13:$HB$531)+D281</f>
        <v>0</v>
      </c>
      <c r="E282" s="45">
        <f ca="1">SUMIF(VDR!$FG$13:$FG$531,A282,VDR!$HE$13:$HE$531)+E281</f>
        <v>0</v>
      </c>
      <c r="F282" s="65">
        <f ca="1">SUMIF(VDR!$FH$13:$FH$531,A282,VDR!$HE$13:$HE$531)+F281</f>
        <v>0</v>
      </c>
      <c r="G282" s="45">
        <f ca="1">SUMIF(VDR!$HJ$13:$HJ$531,A282,VDR!$HD$13:$HD$531)+G281</f>
        <v>0</v>
      </c>
      <c r="H282" s="45">
        <f ca="1">SUMIF(VDR!$FG$13:$FG$531,A282,VDR!$HG$13:$HG$531)+H281</f>
        <v>0.22727272727272718</v>
      </c>
      <c r="I282" s="65">
        <f ca="1">SUMIF(VDR!$FH$13:$FH$531,A282,VDR!$HG$13:$HG$531)+I281</f>
        <v>9.0909090909090912E-2</v>
      </c>
      <c r="J282" s="45">
        <f ca="1">SUMIF(VDR!$HJ$13:$HJ$531,A282,VDR!$HF$13:$HF$531)+J281</f>
        <v>0</v>
      </c>
    </row>
    <row r="283" spans="1:10">
      <c r="A283" s="40">
        <v>43545</v>
      </c>
      <c r="B283" s="69">
        <f ca="1">SUMIF(VDR!$FG$13:$FG$531,A283,VDR!$HC$13:$HC$531)+B282</f>
        <v>7.5376884422110532E-2</v>
      </c>
      <c r="C283" s="69">
        <f ca="1">SUMIF(VDR!$FH$13:$FH$531,A283,VDR!$HC$13:$HC$531)+C282</f>
        <v>3.0150753768844223E-2</v>
      </c>
      <c r="D283" s="69">
        <f ca="1">SUMIF(VDR!$HJ$13:$HJ$531,A283,VDR!$HB$13:$HB$531)+D282</f>
        <v>0</v>
      </c>
      <c r="E283" s="45">
        <f ca="1">SUMIF(VDR!$FG$13:$FG$531,A283,VDR!$HE$13:$HE$531)+E282</f>
        <v>0</v>
      </c>
      <c r="F283" s="65">
        <f ca="1">SUMIF(VDR!$FH$13:$FH$531,A283,VDR!$HE$13:$HE$531)+F282</f>
        <v>0</v>
      </c>
      <c r="G283" s="45">
        <f ca="1">SUMIF(VDR!$HJ$13:$HJ$531,A283,VDR!$HD$13:$HD$531)+G282</f>
        <v>0</v>
      </c>
      <c r="H283" s="45">
        <f ca="1">SUMIF(VDR!$FG$13:$FG$531,A283,VDR!$HG$13:$HG$531)+H282</f>
        <v>0.22727272727272718</v>
      </c>
      <c r="I283" s="65">
        <f ca="1">SUMIF(VDR!$FH$13:$FH$531,A283,VDR!$HG$13:$HG$531)+I282</f>
        <v>9.0909090909090912E-2</v>
      </c>
      <c r="J283" s="45">
        <f ca="1">SUMIF(VDR!$HJ$13:$HJ$531,A283,VDR!$HF$13:$HF$531)+J282</f>
        <v>0</v>
      </c>
    </row>
    <row r="284" spans="1:10">
      <c r="A284" s="40">
        <v>43546</v>
      </c>
      <c r="B284" s="69">
        <f ca="1">SUMIF(VDR!$FG$13:$FG$531,A284,VDR!$HC$13:$HC$531)+B283</f>
        <v>7.5376884422110532E-2</v>
      </c>
      <c r="C284" s="69">
        <f ca="1">SUMIF(VDR!$FH$13:$FH$531,A284,VDR!$HC$13:$HC$531)+C283</f>
        <v>3.0150753768844223E-2</v>
      </c>
      <c r="D284" s="69">
        <f ca="1">SUMIF(VDR!$HJ$13:$HJ$531,A284,VDR!$HB$13:$HB$531)+D283</f>
        <v>0</v>
      </c>
      <c r="E284" s="45">
        <f ca="1">SUMIF(VDR!$FG$13:$FG$531,A284,VDR!$HE$13:$HE$531)+E283</f>
        <v>0</v>
      </c>
      <c r="F284" s="65">
        <f ca="1">SUMIF(VDR!$FH$13:$FH$531,A284,VDR!$HE$13:$HE$531)+F283</f>
        <v>0</v>
      </c>
      <c r="G284" s="45">
        <f ca="1">SUMIF(VDR!$HJ$13:$HJ$531,A284,VDR!$HD$13:$HD$531)+G283</f>
        <v>0</v>
      </c>
      <c r="H284" s="45">
        <f ca="1">SUMIF(VDR!$FG$13:$FG$531,A284,VDR!$HG$13:$HG$531)+H283</f>
        <v>0.22727272727272718</v>
      </c>
      <c r="I284" s="65">
        <f ca="1">SUMIF(VDR!$FH$13:$FH$531,A284,VDR!$HG$13:$HG$531)+I283</f>
        <v>9.0909090909090912E-2</v>
      </c>
      <c r="J284" s="45">
        <f ca="1">SUMIF(VDR!$HJ$13:$HJ$531,A284,VDR!$HF$13:$HF$531)+J283</f>
        <v>0</v>
      </c>
    </row>
    <row r="285" spans="1:10">
      <c r="A285" s="40">
        <v>43547</v>
      </c>
      <c r="B285" s="69">
        <f ca="1">SUMIF(VDR!$FG$13:$FG$531,A285,VDR!$HC$13:$HC$531)+B284</f>
        <v>7.5376884422110532E-2</v>
      </c>
      <c r="C285" s="69">
        <f ca="1">SUMIF(VDR!$FH$13:$FH$531,A285,VDR!$HC$13:$HC$531)+C284</f>
        <v>3.0150753768844223E-2</v>
      </c>
      <c r="D285" s="69">
        <f ca="1">SUMIF(VDR!$HJ$13:$HJ$531,A285,VDR!$HB$13:$HB$531)+D284</f>
        <v>0</v>
      </c>
      <c r="E285" s="45">
        <f ca="1">SUMIF(VDR!$FG$13:$FG$531,A285,VDR!$HE$13:$HE$531)+E284</f>
        <v>0</v>
      </c>
      <c r="F285" s="65">
        <f ca="1">SUMIF(VDR!$FH$13:$FH$531,A285,VDR!$HE$13:$HE$531)+F284</f>
        <v>0</v>
      </c>
      <c r="G285" s="45">
        <f ca="1">SUMIF(VDR!$HJ$13:$HJ$531,A285,VDR!$HD$13:$HD$531)+G284</f>
        <v>0</v>
      </c>
      <c r="H285" s="45">
        <f ca="1">SUMIF(VDR!$FG$13:$FG$531,A285,VDR!$HG$13:$HG$531)+H284</f>
        <v>0.22727272727272718</v>
      </c>
      <c r="I285" s="65">
        <f ca="1">SUMIF(VDR!$FH$13:$FH$531,A285,VDR!$HG$13:$HG$531)+I284</f>
        <v>9.0909090909090912E-2</v>
      </c>
      <c r="J285" s="45">
        <f ca="1">SUMIF(VDR!$HJ$13:$HJ$531,A285,VDR!$HF$13:$HF$531)+J284</f>
        <v>0</v>
      </c>
    </row>
    <row r="286" spans="1:10">
      <c r="A286" s="40">
        <v>43548</v>
      </c>
      <c r="B286" s="69">
        <f ca="1">SUMIF(VDR!$FG$13:$FG$531,A286,VDR!$HC$13:$HC$531)+B285</f>
        <v>7.5376884422110532E-2</v>
      </c>
      <c r="C286" s="69">
        <f ca="1">SUMIF(VDR!$FH$13:$FH$531,A286,VDR!$HC$13:$HC$531)+C285</f>
        <v>3.0150753768844223E-2</v>
      </c>
      <c r="D286" s="69">
        <f ca="1">SUMIF(VDR!$HJ$13:$HJ$531,A286,VDR!$HB$13:$HB$531)+D285</f>
        <v>0</v>
      </c>
      <c r="E286" s="45">
        <f ca="1">SUMIF(VDR!$FG$13:$FG$531,A286,VDR!$HE$13:$HE$531)+E285</f>
        <v>0</v>
      </c>
      <c r="F286" s="65">
        <f ca="1">SUMIF(VDR!$FH$13:$FH$531,A286,VDR!$HE$13:$HE$531)+F285</f>
        <v>0</v>
      </c>
      <c r="G286" s="45">
        <f ca="1">SUMIF(VDR!$HJ$13:$HJ$531,A286,VDR!$HD$13:$HD$531)+G285</f>
        <v>0</v>
      </c>
      <c r="H286" s="45">
        <f ca="1">SUMIF(VDR!$FG$13:$FG$531,A286,VDR!$HG$13:$HG$531)+H285</f>
        <v>0.22727272727272718</v>
      </c>
      <c r="I286" s="65">
        <f ca="1">SUMIF(VDR!$FH$13:$FH$531,A286,VDR!$HG$13:$HG$531)+I285</f>
        <v>9.0909090909090912E-2</v>
      </c>
      <c r="J286" s="45">
        <f ca="1">SUMIF(VDR!$HJ$13:$HJ$531,A286,VDR!$HF$13:$HF$531)+J285</f>
        <v>0</v>
      </c>
    </row>
    <row r="287" spans="1:10">
      <c r="A287" s="70">
        <v>43549</v>
      </c>
      <c r="B287" s="69">
        <f ca="1">SUMIF(VDR!$FG$13:$FG$531,A287,VDR!$HC$13:$HC$531)+B286</f>
        <v>7.5376884422110532E-2</v>
      </c>
      <c r="C287" s="69">
        <f ca="1">SUMIF(VDR!$FH$13:$FH$531,A287,VDR!$HC$13:$HC$531)+C286</f>
        <v>3.0150753768844223E-2</v>
      </c>
      <c r="D287" s="69">
        <f ca="1">SUMIF(VDR!$HJ$13:$HJ$531,A287,VDR!$HB$13:$HB$531)+D286</f>
        <v>0</v>
      </c>
      <c r="E287" s="45">
        <f ca="1">SUMIF(VDR!$FG$13:$FG$531,A287,VDR!$HE$13:$HE$531)+E286</f>
        <v>0</v>
      </c>
      <c r="F287" s="65">
        <f ca="1">SUMIF(VDR!$FH$13:$FH$531,A287,VDR!$HE$13:$HE$531)+F286</f>
        <v>0</v>
      </c>
      <c r="G287" s="45">
        <f ca="1">SUMIF(VDR!$HJ$13:$HJ$531,A287,VDR!$HD$13:$HD$531)+G286</f>
        <v>0</v>
      </c>
      <c r="H287" s="45">
        <f ca="1">SUMIF(VDR!$FG$13:$FG$531,A287,VDR!$HG$13:$HG$531)+H286</f>
        <v>0.22727272727272718</v>
      </c>
      <c r="I287" s="65">
        <f ca="1">SUMIF(VDR!$FH$13:$FH$531,A287,VDR!$HG$13:$HG$531)+I286</f>
        <v>9.0909090909090912E-2</v>
      </c>
      <c r="J287" s="45">
        <f ca="1">SUMIF(VDR!$HJ$13:$HJ$531,A287,VDR!$HF$13:$HF$531)+J286</f>
        <v>0</v>
      </c>
    </row>
    <row r="288" spans="1:10">
      <c r="A288" s="40">
        <v>43550</v>
      </c>
      <c r="B288" s="69">
        <f ca="1">SUMIF(VDR!$FG$13:$FG$531,A288,VDR!$HC$13:$HC$531)+B287</f>
        <v>7.7889447236180881E-2</v>
      </c>
      <c r="C288" s="69">
        <f ca="1">SUMIF(VDR!$FH$13:$FH$531,A288,VDR!$HC$13:$HC$531)+C287</f>
        <v>3.2663316582914576E-2</v>
      </c>
      <c r="D288" s="69">
        <f ca="1">SUMIF(VDR!$HJ$13:$HJ$531,A288,VDR!$HB$13:$HB$531)+D287</f>
        <v>0</v>
      </c>
      <c r="E288" s="45">
        <f ca="1">SUMIF(VDR!$FG$13:$FG$531,A288,VDR!$HE$13:$HE$531)+E287</f>
        <v>0</v>
      </c>
      <c r="F288" s="65">
        <f ca="1">SUMIF(VDR!$FH$13:$FH$531,A288,VDR!$HE$13:$HE$531)+F287</f>
        <v>0</v>
      </c>
      <c r="G288" s="45">
        <f ca="1">SUMIF(VDR!$HJ$13:$HJ$531,A288,VDR!$HD$13:$HD$531)+G287</f>
        <v>0</v>
      </c>
      <c r="H288" s="45">
        <f ca="1">SUMIF(VDR!$FG$13:$FG$531,A288,VDR!$HG$13:$HG$531)+H287</f>
        <v>0.23484848484848475</v>
      </c>
      <c r="I288" s="65">
        <f ca="1">SUMIF(VDR!$FH$13:$FH$531,A288,VDR!$HG$13:$HG$531)+I287</f>
        <v>9.8484848484848481E-2</v>
      </c>
      <c r="J288" s="45">
        <f ca="1">SUMIF(VDR!$HJ$13:$HJ$531,A288,VDR!$HF$13:$HF$531)+J287</f>
        <v>0</v>
      </c>
    </row>
    <row r="289" spans="1:10">
      <c r="A289" s="40">
        <v>43551</v>
      </c>
      <c r="B289" s="69">
        <f ca="1">SUMIF(VDR!$FG$13:$FG$531,A289,VDR!$HC$13:$HC$531)+B288</f>
        <v>7.7889447236180881E-2</v>
      </c>
      <c r="C289" s="69">
        <f ca="1">SUMIF(VDR!$FH$13:$FH$531,A289,VDR!$HC$13:$HC$531)+C288</f>
        <v>3.2663316582914576E-2</v>
      </c>
      <c r="D289" s="69">
        <f ca="1">SUMIF(VDR!$HJ$13:$HJ$531,A289,VDR!$HB$13:$HB$531)+D288</f>
        <v>0</v>
      </c>
      <c r="E289" s="45">
        <f ca="1">SUMIF(VDR!$FG$13:$FG$531,A289,VDR!$HE$13:$HE$531)+E288</f>
        <v>0</v>
      </c>
      <c r="F289" s="65">
        <f ca="1">SUMIF(VDR!$FH$13:$FH$531,A289,VDR!$HE$13:$HE$531)+F288</f>
        <v>0</v>
      </c>
      <c r="G289" s="45">
        <f ca="1">SUMIF(VDR!$HJ$13:$HJ$531,A289,VDR!$HD$13:$HD$531)+G288</f>
        <v>0</v>
      </c>
      <c r="H289" s="45">
        <f ca="1">SUMIF(VDR!$FG$13:$FG$531,A289,VDR!$HG$13:$HG$531)+H288</f>
        <v>0.23484848484848475</v>
      </c>
      <c r="I289" s="65">
        <f ca="1">SUMIF(VDR!$FH$13:$FH$531,A289,VDR!$HG$13:$HG$531)+I288</f>
        <v>9.8484848484848481E-2</v>
      </c>
      <c r="J289" s="45">
        <f ca="1">SUMIF(VDR!$HJ$13:$HJ$531,A289,VDR!$HF$13:$HF$531)+J288</f>
        <v>0</v>
      </c>
    </row>
    <row r="290" spans="1:10">
      <c r="A290" s="40">
        <v>43552</v>
      </c>
      <c r="B290" s="69">
        <f ca="1">SUMIF(VDR!$FG$13:$FG$531,A290,VDR!$HC$13:$HC$531)+B289</f>
        <v>8.5427135678391941E-2</v>
      </c>
      <c r="C290" s="69">
        <f ca="1">SUMIF(VDR!$FH$13:$FH$531,A290,VDR!$HC$13:$HC$531)+C289</f>
        <v>4.0201005025125629E-2</v>
      </c>
      <c r="D290" s="69">
        <f ca="1">SUMIF(VDR!$HJ$13:$HJ$531,A290,VDR!$HB$13:$HB$531)+D289</f>
        <v>0</v>
      </c>
      <c r="E290" s="45">
        <f ca="1">SUMIF(VDR!$FG$13:$FG$531,A290,VDR!$HE$13:$HE$531)+E289</f>
        <v>0</v>
      </c>
      <c r="F290" s="65">
        <f ca="1">SUMIF(VDR!$FH$13:$FH$531,A290,VDR!$HE$13:$HE$531)+F289</f>
        <v>0</v>
      </c>
      <c r="G290" s="45">
        <f ca="1">SUMIF(VDR!$HJ$13:$HJ$531,A290,VDR!$HD$13:$HD$531)+G289</f>
        <v>0</v>
      </c>
      <c r="H290" s="45">
        <f ca="1">SUMIF(VDR!$FG$13:$FG$531,A290,VDR!$HG$13:$HG$531)+H289</f>
        <v>0.25757575757575746</v>
      </c>
      <c r="I290" s="65">
        <f ca="1">SUMIF(VDR!$FH$13:$FH$531,A290,VDR!$HG$13:$HG$531)+I289</f>
        <v>0.12121212121212122</v>
      </c>
      <c r="J290" s="45">
        <f ca="1">SUMIF(VDR!$HJ$13:$HJ$531,A290,VDR!$HF$13:$HF$531)+J289</f>
        <v>0</v>
      </c>
    </row>
    <row r="291" spans="1:10">
      <c r="A291" s="40">
        <v>43553</v>
      </c>
      <c r="B291" s="69">
        <f ca="1">SUMIF(VDR!$FG$13:$FG$531,A291,VDR!$HC$13:$HC$531)+B290</f>
        <v>8.5427135678391941E-2</v>
      </c>
      <c r="C291" s="69">
        <f ca="1">SUMIF(VDR!$FH$13:$FH$531,A291,VDR!$HC$13:$HC$531)+C290</f>
        <v>4.0201005025125629E-2</v>
      </c>
      <c r="D291" s="69">
        <f ca="1">SUMIF(VDR!$HJ$13:$HJ$531,A291,VDR!$HB$13:$HB$531)+D290</f>
        <v>0</v>
      </c>
      <c r="E291" s="45">
        <f ca="1">SUMIF(VDR!$FG$13:$FG$531,A291,VDR!$HE$13:$HE$531)+E290</f>
        <v>0</v>
      </c>
      <c r="F291" s="65">
        <f ca="1">SUMIF(VDR!$FH$13:$FH$531,A291,VDR!$HE$13:$HE$531)+F290</f>
        <v>0</v>
      </c>
      <c r="G291" s="45">
        <f ca="1">SUMIF(VDR!$HJ$13:$HJ$531,A291,VDR!$HD$13:$HD$531)+G290</f>
        <v>0</v>
      </c>
      <c r="H291" s="45">
        <f ca="1">SUMIF(VDR!$FG$13:$FG$531,A291,VDR!$HG$13:$HG$531)+H290</f>
        <v>0.25757575757575746</v>
      </c>
      <c r="I291" s="65">
        <f ca="1">SUMIF(VDR!$FH$13:$FH$531,A291,VDR!$HG$13:$HG$531)+I290</f>
        <v>0.12121212121212122</v>
      </c>
      <c r="J291" s="45">
        <f ca="1">SUMIF(VDR!$HJ$13:$HJ$531,A291,VDR!$HF$13:$HF$531)+J290</f>
        <v>0</v>
      </c>
    </row>
    <row r="292" spans="1:10">
      <c r="A292" s="40">
        <v>43554</v>
      </c>
      <c r="B292" s="69">
        <f ca="1">SUMIF(VDR!$FG$13:$FG$531,A292,VDR!$HC$13:$HC$531)+B291</f>
        <v>8.5427135678391941E-2</v>
      </c>
      <c r="C292" s="69">
        <f ca="1">SUMIF(VDR!$FH$13:$FH$531,A292,VDR!$HC$13:$HC$531)+C291</f>
        <v>4.0201005025125629E-2</v>
      </c>
      <c r="D292" s="69">
        <f ca="1">SUMIF(VDR!$HJ$13:$HJ$531,A292,VDR!$HB$13:$HB$531)+D291</f>
        <v>0</v>
      </c>
      <c r="E292" s="45">
        <f ca="1">SUMIF(VDR!$FG$13:$FG$531,A292,VDR!$HE$13:$HE$531)+E291</f>
        <v>0</v>
      </c>
      <c r="F292" s="65">
        <f ca="1">SUMIF(VDR!$FH$13:$FH$531,A292,VDR!$HE$13:$HE$531)+F291</f>
        <v>0</v>
      </c>
      <c r="G292" s="45">
        <f ca="1">SUMIF(VDR!$HJ$13:$HJ$531,A292,VDR!$HD$13:$HD$531)+G291</f>
        <v>0</v>
      </c>
      <c r="H292" s="45">
        <f ca="1">SUMIF(VDR!$FG$13:$FG$531,A292,VDR!$HG$13:$HG$531)+H291</f>
        <v>0.25757575757575746</v>
      </c>
      <c r="I292" s="65">
        <f ca="1">SUMIF(VDR!$FH$13:$FH$531,A292,VDR!$HG$13:$HG$531)+I291</f>
        <v>0.12121212121212122</v>
      </c>
      <c r="J292" s="45">
        <f ca="1">SUMIF(VDR!$HJ$13:$HJ$531,A292,VDR!$HF$13:$HF$531)+J291</f>
        <v>0</v>
      </c>
    </row>
    <row r="293" spans="1:10">
      <c r="A293" s="40">
        <v>43555</v>
      </c>
      <c r="B293" s="69">
        <f ca="1">SUMIF(VDR!$FG$13:$FG$531,A293,VDR!$HC$13:$HC$531)+B292</f>
        <v>8.5427135678391941E-2</v>
      </c>
      <c r="C293" s="69">
        <f ca="1">SUMIF(VDR!$FH$13:$FH$531,A293,VDR!$HC$13:$HC$531)+C292</f>
        <v>4.0201005025125629E-2</v>
      </c>
      <c r="D293" s="69">
        <f ca="1">SUMIF(VDR!$HJ$13:$HJ$531,A293,VDR!$HB$13:$HB$531)+D292</f>
        <v>0</v>
      </c>
      <c r="E293" s="45">
        <f ca="1">SUMIF(VDR!$FG$13:$FG$531,A293,VDR!$HE$13:$HE$531)+E292</f>
        <v>0</v>
      </c>
      <c r="F293" s="65">
        <f ca="1">SUMIF(VDR!$FH$13:$FH$531,A293,VDR!$HE$13:$HE$531)+F292</f>
        <v>0</v>
      </c>
      <c r="G293" s="45">
        <f ca="1">SUMIF(VDR!$HJ$13:$HJ$531,A293,VDR!$HD$13:$HD$531)+G292</f>
        <v>0</v>
      </c>
      <c r="H293" s="45">
        <f ca="1">SUMIF(VDR!$FG$13:$FG$531,A293,VDR!$HG$13:$HG$531)+H292</f>
        <v>0.25757575757575746</v>
      </c>
      <c r="I293" s="65">
        <f ca="1">SUMIF(VDR!$FH$13:$FH$531,A293,VDR!$HG$13:$HG$531)+I292</f>
        <v>0.12121212121212122</v>
      </c>
      <c r="J293" s="45">
        <f ca="1">SUMIF(VDR!$HJ$13:$HJ$531,A293,VDR!$HF$13:$HF$531)+J292</f>
        <v>0</v>
      </c>
    </row>
    <row r="294" spans="1:10">
      <c r="A294" s="40">
        <v>43556</v>
      </c>
      <c r="B294" s="69">
        <f ca="1">SUMIF(VDR!$FG$13:$FG$531,A294,VDR!$HC$13:$HC$531)+B293</f>
        <v>8.5427135678391941E-2</v>
      </c>
      <c r="C294" s="69">
        <f ca="1">SUMIF(VDR!$FH$13:$FH$531,A294,VDR!$HC$13:$HC$531)+C293</f>
        <v>4.0201005025125629E-2</v>
      </c>
      <c r="D294" s="69">
        <f ca="1">SUMIF(VDR!$HJ$13:$HJ$531,A294,VDR!$HB$13:$HB$531)+D293</f>
        <v>0</v>
      </c>
      <c r="E294" s="45">
        <f ca="1">SUMIF(VDR!$FG$13:$FG$531,A294,VDR!$HE$13:$HE$531)+E293</f>
        <v>0</v>
      </c>
      <c r="F294" s="65">
        <f ca="1">SUMIF(VDR!$FH$13:$FH$531,A294,VDR!$HE$13:$HE$531)+F293</f>
        <v>0</v>
      </c>
      <c r="G294" s="45">
        <f ca="1">SUMIF(VDR!$HJ$13:$HJ$531,A294,VDR!$HD$13:$HD$531)+G293</f>
        <v>0</v>
      </c>
      <c r="H294" s="45">
        <f ca="1">SUMIF(VDR!$FG$13:$FG$531,A294,VDR!$HG$13:$HG$531)+H293</f>
        <v>0.25757575757575746</v>
      </c>
      <c r="I294" s="65">
        <f ca="1">SUMIF(VDR!$FH$13:$FH$531,A294,VDR!$HG$13:$HG$531)+I293</f>
        <v>0.12121212121212122</v>
      </c>
      <c r="J294" s="45">
        <f ca="1">SUMIF(VDR!$HJ$13:$HJ$531,A294,VDR!$HF$13:$HF$531)+J293</f>
        <v>0</v>
      </c>
    </row>
    <row r="295" spans="1:10">
      <c r="A295" s="40">
        <v>43557</v>
      </c>
      <c r="B295" s="69">
        <f ca="1">SUMIF(VDR!$FG$13:$FG$531,A295,VDR!$HC$13:$HC$531)+B294</f>
        <v>8.5427135678391941E-2</v>
      </c>
      <c r="C295" s="69">
        <f ca="1">SUMIF(VDR!$FH$13:$FH$531,A295,VDR!$HC$13:$HC$531)+C294</f>
        <v>4.0201005025125629E-2</v>
      </c>
      <c r="D295" s="69">
        <f ca="1">SUMIF(VDR!$HJ$13:$HJ$531,A295,VDR!$HB$13:$HB$531)+D294</f>
        <v>0</v>
      </c>
      <c r="E295" s="45">
        <f ca="1">SUMIF(VDR!$FG$13:$FG$531,A295,VDR!$HE$13:$HE$531)+E294</f>
        <v>0</v>
      </c>
      <c r="F295" s="65">
        <f ca="1">SUMIF(VDR!$FH$13:$FH$531,A295,VDR!$HE$13:$HE$531)+F294</f>
        <v>0</v>
      </c>
      <c r="G295" s="45">
        <f ca="1">SUMIF(VDR!$HJ$13:$HJ$531,A295,VDR!$HD$13:$HD$531)+G294</f>
        <v>0</v>
      </c>
      <c r="H295" s="45">
        <f ca="1">SUMIF(VDR!$FG$13:$FG$531,A295,VDR!$HG$13:$HG$531)+H294</f>
        <v>0.25757575757575746</v>
      </c>
      <c r="I295" s="65">
        <f ca="1">SUMIF(VDR!$FH$13:$FH$531,A295,VDR!$HG$13:$HG$531)+I294</f>
        <v>0.12121212121212122</v>
      </c>
      <c r="J295" s="45">
        <f ca="1">SUMIF(VDR!$HJ$13:$HJ$531,A295,VDR!$HF$13:$HF$531)+J294</f>
        <v>0</v>
      </c>
    </row>
    <row r="296" spans="1:10">
      <c r="A296" s="40">
        <v>43558</v>
      </c>
      <c r="B296" s="69">
        <f ca="1">SUMIF(VDR!$FG$13:$FG$531,A296,VDR!$HC$13:$HC$531)+B295</f>
        <v>8.5427135678391941E-2</v>
      </c>
      <c r="C296" s="69">
        <f ca="1">SUMIF(VDR!$FH$13:$FH$531,A296,VDR!$HC$13:$HC$531)+C295</f>
        <v>4.0201005025125629E-2</v>
      </c>
      <c r="D296" s="69">
        <f ca="1">SUMIF(VDR!$HJ$13:$HJ$531,A296,VDR!$HB$13:$HB$531)+D295</f>
        <v>0</v>
      </c>
      <c r="E296" s="45">
        <f ca="1">SUMIF(VDR!$FG$13:$FG$531,A296,VDR!$HE$13:$HE$531)+E295</f>
        <v>0</v>
      </c>
      <c r="F296" s="65">
        <f ca="1">SUMIF(VDR!$FH$13:$FH$531,A296,VDR!$HE$13:$HE$531)+F295</f>
        <v>0</v>
      </c>
      <c r="G296" s="45">
        <f ca="1">SUMIF(VDR!$HJ$13:$HJ$531,A296,VDR!$HD$13:$HD$531)+G295</f>
        <v>0</v>
      </c>
      <c r="H296" s="45">
        <f ca="1">SUMIF(VDR!$FG$13:$FG$531,A296,VDR!$HG$13:$HG$531)+H295</f>
        <v>0.25757575757575746</v>
      </c>
      <c r="I296" s="65">
        <f ca="1">SUMIF(VDR!$FH$13:$FH$531,A296,VDR!$HG$13:$HG$531)+I295</f>
        <v>0.12121212121212122</v>
      </c>
      <c r="J296" s="45">
        <f ca="1">SUMIF(VDR!$HJ$13:$HJ$531,A296,VDR!$HF$13:$HF$531)+J295</f>
        <v>0</v>
      </c>
    </row>
    <row r="297" spans="1:10">
      <c r="A297" s="40">
        <v>43559</v>
      </c>
      <c r="B297" s="69">
        <f ca="1">SUMIF(VDR!$FG$13:$FG$531,A297,VDR!$HC$13:$HC$531)+B296</f>
        <v>8.5427135678391941E-2</v>
      </c>
      <c r="C297" s="69">
        <f ca="1">SUMIF(VDR!$FH$13:$FH$531,A297,VDR!$HC$13:$HC$531)+C296</f>
        <v>4.0201005025125629E-2</v>
      </c>
      <c r="D297" s="69">
        <f ca="1">SUMIF(VDR!$HJ$13:$HJ$531,A297,VDR!$HB$13:$HB$531)+D296</f>
        <v>0</v>
      </c>
      <c r="E297" s="45">
        <f ca="1">SUMIF(VDR!$FG$13:$FG$531,A297,VDR!$HE$13:$HE$531)+E296</f>
        <v>0</v>
      </c>
      <c r="F297" s="65">
        <f ca="1">SUMIF(VDR!$FH$13:$FH$531,A297,VDR!$HE$13:$HE$531)+F296</f>
        <v>0</v>
      </c>
      <c r="G297" s="45">
        <f ca="1">SUMIF(VDR!$HJ$13:$HJ$531,A297,VDR!$HD$13:$HD$531)+G296</f>
        <v>0</v>
      </c>
      <c r="H297" s="45">
        <f ca="1">SUMIF(VDR!$FG$13:$FG$531,A297,VDR!$HG$13:$HG$531)+H296</f>
        <v>0.25757575757575746</v>
      </c>
      <c r="I297" s="65">
        <f ca="1">SUMIF(VDR!$FH$13:$FH$531,A297,VDR!$HG$13:$HG$531)+I296</f>
        <v>0.12121212121212122</v>
      </c>
      <c r="J297" s="45">
        <f ca="1">SUMIF(VDR!$HJ$13:$HJ$531,A297,VDR!$HF$13:$HF$531)+J296</f>
        <v>0</v>
      </c>
    </row>
    <row r="298" spans="1:10">
      <c r="A298" s="40">
        <v>43560</v>
      </c>
      <c r="B298" s="69">
        <f ca="1">SUMIF(VDR!$FG$13:$FG$531,A298,VDR!$HC$13:$HC$531)+B297</f>
        <v>8.5427135678391941E-2</v>
      </c>
      <c r="C298" s="69">
        <f ca="1">SUMIF(VDR!$FH$13:$FH$531,A298,VDR!$HC$13:$HC$531)+C297</f>
        <v>4.0201005025125629E-2</v>
      </c>
      <c r="D298" s="69">
        <f ca="1">SUMIF(VDR!$HJ$13:$HJ$531,A298,VDR!$HB$13:$HB$531)+D297</f>
        <v>0</v>
      </c>
      <c r="E298" s="45">
        <f ca="1">SUMIF(VDR!$FG$13:$FG$531,A298,VDR!$HE$13:$HE$531)+E297</f>
        <v>0</v>
      </c>
      <c r="F298" s="65">
        <f ca="1">SUMIF(VDR!$FH$13:$FH$531,A298,VDR!$HE$13:$HE$531)+F297</f>
        <v>0</v>
      </c>
      <c r="G298" s="45">
        <f ca="1">SUMIF(VDR!$HJ$13:$HJ$531,A298,VDR!$HD$13:$HD$531)+G297</f>
        <v>0</v>
      </c>
      <c r="H298" s="45">
        <f ca="1">SUMIF(VDR!$FG$13:$FG$531,A298,VDR!$HG$13:$HG$531)+H297</f>
        <v>0.25757575757575746</v>
      </c>
      <c r="I298" s="65">
        <f ca="1">SUMIF(VDR!$FH$13:$FH$531,A298,VDR!$HG$13:$HG$531)+I297</f>
        <v>0.12121212121212122</v>
      </c>
      <c r="J298" s="45">
        <f ca="1">SUMIF(VDR!$HJ$13:$HJ$531,A298,VDR!$HF$13:$HF$531)+J297</f>
        <v>0</v>
      </c>
    </row>
    <row r="299" spans="1:10">
      <c r="A299" s="40">
        <v>43561</v>
      </c>
      <c r="B299" s="69">
        <f ca="1">SUMIF(VDR!$FG$13:$FG$531,A299,VDR!$HC$13:$HC$531)+B298</f>
        <v>8.5427135678391941E-2</v>
      </c>
      <c r="C299" s="69">
        <f ca="1">SUMIF(VDR!$FH$13:$FH$531,A299,VDR!$HC$13:$HC$531)+C298</f>
        <v>4.0201005025125629E-2</v>
      </c>
      <c r="D299" s="69">
        <f ca="1">SUMIF(VDR!$HJ$13:$HJ$531,A299,VDR!$HB$13:$HB$531)+D298</f>
        <v>0</v>
      </c>
      <c r="E299" s="45">
        <f ca="1">SUMIF(VDR!$FG$13:$FG$531,A299,VDR!$HE$13:$HE$531)+E298</f>
        <v>0</v>
      </c>
      <c r="F299" s="65">
        <f ca="1">SUMIF(VDR!$FH$13:$FH$531,A299,VDR!$HE$13:$HE$531)+F298</f>
        <v>0</v>
      </c>
      <c r="G299" s="45">
        <f ca="1">SUMIF(VDR!$HJ$13:$HJ$531,A299,VDR!$HD$13:$HD$531)+G298</f>
        <v>0</v>
      </c>
      <c r="H299" s="45">
        <f ca="1">SUMIF(VDR!$FG$13:$FG$531,A299,VDR!$HG$13:$HG$531)+H298</f>
        <v>0.25757575757575746</v>
      </c>
      <c r="I299" s="65">
        <f ca="1">SUMIF(VDR!$FH$13:$FH$531,A299,VDR!$HG$13:$HG$531)+I298</f>
        <v>0.12121212121212122</v>
      </c>
      <c r="J299" s="45">
        <f ca="1">SUMIF(VDR!$HJ$13:$HJ$531,A299,VDR!$HF$13:$HF$531)+J298</f>
        <v>0</v>
      </c>
    </row>
    <row r="300" spans="1:10">
      <c r="A300" s="40">
        <v>43562</v>
      </c>
      <c r="B300" s="69">
        <f ca="1">SUMIF(VDR!$FG$13:$FG$531,A300,VDR!$HC$13:$HC$531)+B299</f>
        <v>0.16080402010050243</v>
      </c>
      <c r="C300" s="69">
        <f ca="1">SUMIF(VDR!$FH$13:$FH$531,A300,VDR!$HC$13:$HC$531)+C299</f>
        <v>4.0201005025125629E-2</v>
      </c>
      <c r="D300" s="69">
        <f ca="1">SUMIF(VDR!$HJ$13:$HJ$531,A300,VDR!$HB$13:$HB$531)+D299</f>
        <v>0</v>
      </c>
      <c r="E300" s="45">
        <f ca="1">SUMIF(VDR!$FG$13:$FG$531,A300,VDR!$HE$13:$HE$531)+E299</f>
        <v>0.12195121951219505</v>
      </c>
      <c r="F300" s="65">
        <f ca="1">SUMIF(VDR!$FH$13:$FH$531,A300,VDR!$HE$13:$HE$531)+F299</f>
        <v>0</v>
      </c>
      <c r="G300" s="45">
        <f ca="1">SUMIF(VDR!$HJ$13:$HJ$531,A300,VDR!$HD$13:$HD$531)+G299</f>
        <v>0</v>
      </c>
      <c r="H300" s="45">
        <f ca="1">SUMIF(VDR!$FG$13:$FG$531,A300,VDR!$HG$13:$HG$531)+H299</f>
        <v>0.25757575757575746</v>
      </c>
      <c r="I300" s="65">
        <f ca="1">SUMIF(VDR!$FH$13:$FH$531,A300,VDR!$HG$13:$HG$531)+I299</f>
        <v>0.12121212121212122</v>
      </c>
      <c r="J300" s="45">
        <f ca="1">SUMIF(VDR!$HJ$13:$HJ$531,A300,VDR!$HF$13:$HF$531)+J299</f>
        <v>0</v>
      </c>
    </row>
    <row r="301" spans="1:10">
      <c r="A301" s="40">
        <v>43563</v>
      </c>
      <c r="B301" s="69">
        <f ca="1">SUMIF(VDR!$FG$13:$FG$531,A301,VDR!$HC$13:$HC$531)+B300</f>
        <v>0.16331658291457279</v>
      </c>
      <c r="C301" s="69">
        <f ca="1">SUMIF(VDR!$FH$13:$FH$531,A301,VDR!$HC$13:$HC$531)+C300</f>
        <v>4.0201005025125629E-2</v>
      </c>
      <c r="D301" s="69">
        <f ca="1">SUMIF(VDR!$HJ$13:$HJ$531,A301,VDR!$HB$13:$HB$531)+D300</f>
        <v>0</v>
      </c>
      <c r="E301" s="45">
        <f ca="1">SUMIF(VDR!$FG$13:$FG$531,A301,VDR!$HE$13:$HE$531)+E300</f>
        <v>0.12195121951219505</v>
      </c>
      <c r="F301" s="65">
        <f ca="1">SUMIF(VDR!$FH$13:$FH$531,A301,VDR!$HE$13:$HE$531)+F300</f>
        <v>0</v>
      </c>
      <c r="G301" s="45">
        <f ca="1">SUMIF(VDR!$HJ$13:$HJ$531,A301,VDR!$HD$13:$HD$531)+G300</f>
        <v>0</v>
      </c>
      <c r="H301" s="45">
        <f ca="1">SUMIF(VDR!$FG$13:$FG$531,A301,VDR!$HG$13:$HG$531)+H300</f>
        <v>0.26515151515151503</v>
      </c>
      <c r="I301" s="65">
        <f ca="1">SUMIF(VDR!$FH$13:$FH$531,A301,VDR!$HG$13:$HG$531)+I300</f>
        <v>0.12121212121212122</v>
      </c>
      <c r="J301" s="45">
        <f ca="1">SUMIF(VDR!$HJ$13:$HJ$531,A301,VDR!$HF$13:$HF$531)+J300</f>
        <v>0</v>
      </c>
    </row>
    <row r="302" spans="1:10">
      <c r="A302" s="40">
        <v>43564</v>
      </c>
      <c r="B302" s="69">
        <f ca="1">SUMIF(VDR!$FG$13:$FG$531,A302,VDR!$HC$13:$HC$531)+B301</f>
        <v>0.16331658291457279</v>
      </c>
      <c r="C302" s="69">
        <f ca="1">SUMIF(VDR!$FH$13:$FH$531,A302,VDR!$HC$13:$HC$531)+C301</f>
        <v>4.0201005025125629E-2</v>
      </c>
      <c r="D302" s="69">
        <f ca="1">SUMIF(VDR!$HJ$13:$HJ$531,A302,VDR!$HB$13:$HB$531)+D301</f>
        <v>0</v>
      </c>
      <c r="E302" s="45">
        <f ca="1">SUMIF(VDR!$FG$13:$FG$531,A302,VDR!$HE$13:$HE$531)+E301</f>
        <v>0.12195121951219505</v>
      </c>
      <c r="F302" s="65">
        <f ca="1">SUMIF(VDR!$FH$13:$FH$531,A302,VDR!$HE$13:$HE$531)+F301</f>
        <v>0</v>
      </c>
      <c r="G302" s="45">
        <f ca="1">SUMIF(VDR!$HJ$13:$HJ$531,A302,VDR!$HD$13:$HD$531)+G301</f>
        <v>0</v>
      </c>
      <c r="H302" s="45">
        <f ca="1">SUMIF(VDR!$FG$13:$FG$531,A302,VDR!$HG$13:$HG$531)+H301</f>
        <v>0.26515151515151503</v>
      </c>
      <c r="I302" s="65">
        <f ca="1">SUMIF(VDR!$FH$13:$FH$531,A302,VDR!$HG$13:$HG$531)+I301</f>
        <v>0.12121212121212122</v>
      </c>
      <c r="J302" s="45">
        <f ca="1">SUMIF(VDR!$HJ$13:$HJ$531,A302,VDR!$HF$13:$HF$531)+J301</f>
        <v>0</v>
      </c>
    </row>
    <row r="303" spans="1:10">
      <c r="A303" s="40">
        <v>43565</v>
      </c>
      <c r="B303" s="69">
        <f ca="1">SUMIF(VDR!$FG$13:$FG$531,A303,VDR!$HC$13:$HC$531)+B302</f>
        <v>0.16331658291457279</v>
      </c>
      <c r="C303" s="69">
        <f ca="1">SUMIF(VDR!$FH$13:$FH$531,A303,VDR!$HC$13:$HC$531)+C302</f>
        <v>4.0201005025125629E-2</v>
      </c>
      <c r="D303" s="69">
        <f ca="1">SUMIF(VDR!$HJ$13:$HJ$531,A303,VDR!$HB$13:$HB$531)+D302</f>
        <v>0</v>
      </c>
      <c r="E303" s="45">
        <f ca="1">SUMIF(VDR!$FG$13:$FG$531,A303,VDR!$HE$13:$HE$531)+E302</f>
        <v>0.12195121951219505</v>
      </c>
      <c r="F303" s="65">
        <f ca="1">SUMIF(VDR!$FH$13:$FH$531,A303,VDR!$HE$13:$HE$531)+F302</f>
        <v>0</v>
      </c>
      <c r="G303" s="45">
        <f ca="1">SUMIF(VDR!$HJ$13:$HJ$531,A303,VDR!$HD$13:$HD$531)+G302</f>
        <v>0</v>
      </c>
      <c r="H303" s="45">
        <f ca="1">SUMIF(VDR!$FG$13:$FG$531,A303,VDR!$HG$13:$HG$531)+H302</f>
        <v>0.26515151515151503</v>
      </c>
      <c r="I303" s="65">
        <f ca="1">SUMIF(VDR!$FH$13:$FH$531,A303,VDR!$HG$13:$HG$531)+I302</f>
        <v>0.12121212121212122</v>
      </c>
      <c r="J303" s="45">
        <f ca="1">SUMIF(VDR!$HJ$13:$HJ$531,A303,VDR!$HF$13:$HF$531)+J302</f>
        <v>0</v>
      </c>
    </row>
    <row r="304" spans="1:10">
      <c r="A304" s="40">
        <v>43566</v>
      </c>
      <c r="B304" s="69">
        <f ca="1">SUMIF(VDR!$FG$13:$FG$531,A304,VDR!$HC$13:$HC$531)+B303</f>
        <v>0.16331658291457279</v>
      </c>
      <c r="C304" s="69">
        <f ca="1">SUMIF(VDR!$FH$13:$FH$531,A304,VDR!$HC$13:$HC$531)+C303</f>
        <v>4.0201005025125629E-2</v>
      </c>
      <c r="D304" s="69">
        <f ca="1">SUMIF(VDR!$HJ$13:$HJ$531,A304,VDR!$HB$13:$HB$531)+D303</f>
        <v>0</v>
      </c>
      <c r="E304" s="45">
        <f ca="1">SUMIF(VDR!$FG$13:$FG$531,A304,VDR!$HE$13:$HE$531)+E303</f>
        <v>0.12195121951219505</v>
      </c>
      <c r="F304" s="65">
        <f ca="1">SUMIF(VDR!$FH$13:$FH$531,A304,VDR!$HE$13:$HE$531)+F303</f>
        <v>0</v>
      </c>
      <c r="G304" s="45">
        <f ca="1">SUMIF(VDR!$HJ$13:$HJ$531,A304,VDR!$HD$13:$HD$531)+G303</f>
        <v>0</v>
      </c>
      <c r="H304" s="45">
        <f ca="1">SUMIF(VDR!$FG$13:$FG$531,A304,VDR!$HG$13:$HG$531)+H303</f>
        <v>0.26515151515151503</v>
      </c>
      <c r="I304" s="65">
        <f ca="1">SUMIF(VDR!$FH$13:$FH$531,A304,VDR!$HG$13:$HG$531)+I303</f>
        <v>0.12121212121212122</v>
      </c>
      <c r="J304" s="45">
        <f ca="1">SUMIF(VDR!$HJ$13:$HJ$531,A304,VDR!$HF$13:$HF$531)+J303</f>
        <v>0</v>
      </c>
    </row>
    <row r="305" spans="1:10">
      <c r="A305" s="40">
        <v>43567</v>
      </c>
      <c r="B305" s="69">
        <f ca="1">SUMIF(VDR!$FG$13:$FG$531,A305,VDR!$HC$13:$HC$531)+B304</f>
        <v>0.16582914572864316</v>
      </c>
      <c r="C305" s="69">
        <f ca="1">SUMIF(VDR!$FH$13:$FH$531,A305,VDR!$HC$13:$HC$531)+C304</f>
        <v>4.2713567839195977E-2</v>
      </c>
      <c r="D305" s="69">
        <f ca="1">SUMIF(VDR!$HJ$13:$HJ$531,A305,VDR!$HB$13:$HB$531)+D304</f>
        <v>0</v>
      </c>
      <c r="E305" s="45">
        <f ca="1">SUMIF(VDR!$FG$13:$FG$531,A305,VDR!$HE$13:$HE$531)+E304</f>
        <v>0.12195121951219505</v>
      </c>
      <c r="F305" s="65">
        <f ca="1">SUMIF(VDR!$FH$13:$FH$531,A305,VDR!$HE$13:$HE$531)+F304</f>
        <v>0</v>
      </c>
      <c r="G305" s="45">
        <f ca="1">SUMIF(VDR!$HJ$13:$HJ$531,A305,VDR!$HD$13:$HD$531)+G304</f>
        <v>0</v>
      </c>
      <c r="H305" s="45">
        <f ca="1">SUMIF(VDR!$FG$13:$FG$531,A305,VDR!$HG$13:$HG$531)+H304</f>
        <v>0.2727272727272726</v>
      </c>
      <c r="I305" s="65">
        <f ca="1">SUMIF(VDR!$FH$13:$FH$531,A305,VDR!$HG$13:$HG$531)+I304</f>
        <v>0.12878787878787878</v>
      </c>
      <c r="J305" s="45">
        <f ca="1">SUMIF(VDR!$HJ$13:$HJ$531,A305,VDR!$HF$13:$HF$531)+J304</f>
        <v>0</v>
      </c>
    </row>
    <row r="306" spans="1:10">
      <c r="A306" s="40">
        <v>43568</v>
      </c>
      <c r="B306" s="69">
        <f ca="1">SUMIF(VDR!$FG$13:$FG$531,A306,VDR!$HC$13:$HC$531)+B305</f>
        <v>0.18090452261306528</v>
      </c>
      <c r="C306" s="69">
        <f ca="1">SUMIF(VDR!$FH$13:$FH$531,A306,VDR!$HC$13:$HC$531)+C305</f>
        <v>4.2713567839195977E-2</v>
      </c>
      <c r="D306" s="69">
        <f ca="1">SUMIF(VDR!$HJ$13:$HJ$531,A306,VDR!$HB$13:$HB$531)+D305</f>
        <v>0</v>
      </c>
      <c r="E306" s="45">
        <f ca="1">SUMIF(VDR!$FG$13:$FG$531,A306,VDR!$HE$13:$HE$531)+E305</f>
        <v>0.12195121951219505</v>
      </c>
      <c r="F306" s="65">
        <f ca="1">SUMIF(VDR!$FH$13:$FH$531,A306,VDR!$HE$13:$HE$531)+F305</f>
        <v>0</v>
      </c>
      <c r="G306" s="45">
        <f ca="1">SUMIF(VDR!$HJ$13:$HJ$531,A306,VDR!$HD$13:$HD$531)+G305</f>
        <v>0</v>
      </c>
      <c r="H306" s="45">
        <f ca="1">SUMIF(VDR!$FG$13:$FG$531,A306,VDR!$HG$13:$HG$531)+H305</f>
        <v>0.31818181818181807</v>
      </c>
      <c r="I306" s="65">
        <f ca="1">SUMIF(VDR!$FH$13:$FH$531,A306,VDR!$HG$13:$HG$531)+I305</f>
        <v>0.12878787878787878</v>
      </c>
      <c r="J306" s="45">
        <f ca="1">SUMIF(VDR!$HJ$13:$HJ$531,A306,VDR!$HF$13:$HF$531)+J305</f>
        <v>0</v>
      </c>
    </row>
    <row r="307" spans="1:10">
      <c r="A307" s="40">
        <v>43569</v>
      </c>
      <c r="B307" s="69">
        <f ca="1">SUMIF(VDR!$FG$13:$FG$531,A307,VDR!$HC$13:$HC$531)+B306</f>
        <v>0.18090452261306528</v>
      </c>
      <c r="C307" s="69">
        <f ca="1">SUMIF(VDR!$FH$13:$FH$531,A307,VDR!$HC$13:$HC$531)+C306</f>
        <v>4.2713567839195977E-2</v>
      </c>
      <c r="D307" s="69">
        <f ca="1">SUMIF(VDR!$HJ$13:$HJ$531,A307,VDR!$HB$13:$HB$531)+D306</f>
        <v>0</v>
      </c>
      <c r="E307" s="45">
        <f ca="1">SUMIF(VDR!$FG$13:$FG$531,A307,VDR!$HE$13:$HE$531)+E306</f>
        <v>0.12195121951219505</v>
      </c>
      <c r="F307" s="65">
        <f ca="1">SUMIF(VDR!$FH$13:$FH$531,A307,VDR!$HE$13:$HE$531)+F306</f>
        <v>0</v>
      </c>
      <c r="G307" s="45">
        <f ca="1">SUMIF(VDR!$HJ$13:$HJ$531,A307,VDR!$HD$13:$HD$531)+G306</f>
        <v>0</v>
      </c>
      <c r="H307" s="45">
        <f ca="1">SUMIF(VDR!$FG$13:$FG$531,A307,VDR!$HG$13:$HG$531)+H306</f>
        <v>0.31818181818181807</v>
      </c>
      <c r="I307" s="65">
        <f ca="1">SUMIF(VDR!$FH$13:$FH$531,A307,VDR!$HG$13:$HG$531)+I306</f>
        <v>0.12878787878787878</v>
      </c>
      <c r="J307" s="45">
        <f ca="1">SUMIF(VDR!$HJ$13:$HJ$531,A307,VDR!$HF$13:$HF$531)+J306</f>
        <v>0</v>
      </c>
    </row>
    <row r="308" spans="1:10">
      <c r="A308" s="40">
        <v>43570</v>
      </c>
      <c r="B308" s="69">
        <f ca="1">SUMIF(VDR!$FG$13:$FG$531,A308,VDR!$HC$13:$HC$531)+B307</f>
        <v>0.18090452261306528</v>
      </c>
      <c r="C308" s="69">
        <f ca="1">SUMIF(VDR!$FH$13:$FH$531,A308,VDR!$HC$13:$HC$531)+C307</f>
        <v>4.2713567839195977E-2</v>
      </c>
      <c r="D308" s="69">
        <f ca="1">SUMIF(VDR!$HJ$13:$HJ$531,A308,VDR!$HB$13:$HB$531)+D307</f>
        <v>0</v>
      </c>
      <c r="E308" s="45">
        <f ca="1">SUMIF(VDR!$FG$13:$FG$531,A308,VDR!$HE$13:$HE$531)+E307</f>
        <v>0.12195121951219505</v>
      </c>
      <c r="F308" s="65">
        <f ca="1">SUMIF(VDR!$FH$13:$FH$531,A308,VDR!$HE$13:$HE$531)+F307</f>
        <v>0</v>
      </c>
      <c r="G308" s="45">
        <f ca="1">SUMIF(VDR!$HJ$13:$HJ$531,A308,VDR!$HD$13:$HD$531)+G307</f>
        <v>0</v>
      </c>
      <c r="H308" s="45">
        <f ca="1">SUMIF(VDR!$FG$13:$FG$531,A308,VDR!$HG$13:$HG$531)+H307</f>
        <v>0.31818181818181807</v>
      </c>
      <c r="I308" s="65">
        <f ca="1">SUMIF(VDR!$FH$13:$FH$531,A308,VDR!$HG$13:$HG$531)+I307</f>
        <v>0.12878787878787878</v>
      </c>
      <c r="J308" s="45">
        <f ca="1">SUMIF(VDR!$HJ$13:$HJ$531,A308,VDR!$HF$13:$HF$531)+J307</f>
        <v>0</v>
      </c>
    </row>
    <row r="309" spans="1:10">
      <c r="A309" s="40">
        <v>43571</v>
      </c>
      <c r="B309" s="69">
        <f ca="1">SUMIF(VDR!$FG$13:$FG$531,A309,VDR!$HC$13:$HC$531)+B308</f>
        <v>0.18090452261306528</v>
      </c>
      <c r="C309" s="69">
        <f ca="1">SUMIF(VDR!$FH$13:$FH$531,A309,VDR!$HC$13:$HC$531)+C308</f>
        <v>4.2713567839195977E-2</v>
      </c>
      <c r="D309" s="69">
        <f ca="1">SUMIF(VDR!$HJ$13:$HJ$531,A309,VDR!$HB$13:$HB$531)+D308</f>
        <v>0</v>
      </c>
      <c r="E309" s="45">
        <f ca="1">SUMIF(VDR!$FG$13:$FG$531,A309,VDR!$HE$13:$HE$531)+E308</f>
        <v>0.12195121951219505</v>
      </c>
      <c r="F309" s="65">
        <f ca="1">SUMIF(VDR!$FH$13:$FH$531,A309,VDR!$HE$13:$HE$531)+F308</f>
        <v>0</v>
      </c>
      <c r="G309" s="45">
        <f ca="1">SUMIF(VDR!$HJ$13:$HJ$531,A309,VDR!$HD$13:$HD$531)+G308</f>
        <v>0</v>
      </c>
      <c r="H309" s="45">
        <f ca="1">SUMIF(VDR!$FG$13:$FG$531,A309,VDR!$HG$13:$HG$531)+H308</f>
        <v>0.31818181818181807</v>
      </c>
      <c r="I309" s="65">
        <f ca="1">SUMIF(VDR!$FH$13:$FH$531,A309,VDR!$HG$13:$HG$531)+I308</f>
        <v>0.12878787878787878</v>
      </c>
      <c r="J309" s="45">
        <f ca="1">SUMIF(VDR!$HJ$13:$HJ$531,A309,VDR!$HF$13:$HF$531)+J308</f>
        <v>0</v>
      </c>
    </row>
    <row r="310" spans="1:10">
      <c r="A310" s="40">
        <v>43572</v>
      </c>
      <c r="B310" s="69">
        <f ca="1">SUMIF(VDR!$FG$13:$FG$531,A310,VDR!$HC$13:$HC$531)+B309</f>
        <v>0.18090452261306528</v>
      </c>
      <c r="C310" s="69">
        <f ca="1">SUMIF(VDR!$FH$13:$FH$531,A310,VDR!$HC$13:$HC$531)+C309</f>
        <v>4.2713567839195977E-2</v>
      </c>
      <c r="D310" s="69">
        <f ca="1">SUMIF(VDR!$HJ$13:$HJ$531,A310,VDR!$HB$13:$HB$531)+D309</f>
        <v>0</v>
      </c>
      <c r="E310" s="45">
        <f ca="1">SUMIF(VDR!$FG$13:$FG$531,A310,VDR!$HE$13:$HE$531)+E309</f>
        <v>0.12195121951219505</v>
      </c>
      <c r="F310" s="65">
        <f ca="1">SUMIF(VDR!$FH$13:$FH$531,A310,VDR!$HE$13:$HE$531)+F309</f>
        <v>0</v>
      </c>
      <c r="G310" s="45">
        <f ca="1">SUMIF(VDR!$HJ$13:$HJ$531,A310,VDR!$HD$13:$HD$531)+G309</f>
        <v>0</v>
      </c>
      <c r="H310" s="45">
        <f ca="1">SUMIF(VDR!$FG$13:$FG$531,A310,VDR!$HG$13:$HG$531)+H309</f>
        <v>0.31818181818181807</v>
      </c>
      <c r="I310" s="65">
        <f ca="1">SUMIF(VDR!$FH$13:$FH$531,A310,VDR!$HG$13:$HG$531)+I309</f>
        <v>0.12878787878787878</v>
      </c>
      <c r="J310" s="45">
        <f ca="1">SUMIF(VDR!$HJ$13:$HJ$531,A310,VDR!$HF$13:$HF$531)+J309</f>
        <v>0</v>
      </c>
    </row>
    <row r="311" spans="1:10">
      <c r="A311" s="40">
        <v>43573</v>
      </c>
      <c r="B311" s="69">
        <f ca="1">SUMIF(VDR!$FG$13:$FG$531,A311,VDR!$HC$13:$HC$531)+B310</f>
        <v>0.18090452261306528</v>
      </c>
      <c r="C311" s="69">
        <f ca="1">SUMIF(VDR!$FH$13:$FH$531,A311,VDR!$HC$13:$HC$531)+C310</f>
        <v>4.2713567839195977E-2</v>
      </c>
      <c r="D311" s="69">
        <f ca="1">SUMIF(VDR!$HJ$13:$HJ$531,A311,VDR!$HB$13:$HB$531)+D310</f>
        <v>0</v>
      </c>
      <c r="E311" s="45">
        <f ca="1">SUMIF(VDR!$FG$13:$FG$531,A311,VDR!$HE$13:$HE$531)+E310</f>
        <v>0.12195121951219505</v>
      </c>
      <c r="F311" s="65">
        <f ca="1">SUMIF(VDR!$FH$13:$FH$531,A311,VDR!$HE$13:$HE$531)+F310</f>
        <v>0</v>
      </c>
      <c r="G311" s="45">
        <f ca="1">SUMIF(VDR!$HJ$13:$HJ$531,A311,VDR!$HD$13:$HD$531)+G310</f>
        <v>0</v>
      </c>
      <c r="H311" s="45">
        <f ca="1">SUMIF(VDR!$FG$13:$FG$531,A311,VDR!$HG$13:$HG$531)+H310</f>
        <v>0.31818181818181807</v>
      </c>
      <c r="I311" s="65">
        <f ca="1">SUMIF(VDR!$FH$13:$FH$531,A311,VDR!$HG$13:$HG$531)+I310</f>
        <v>0.12878787878787878</v>
      </c>
      <c r="J311" s="45">
        <f ca="1">SUMIF(VDR!$HJ$13:$HJ$531,A311,VDR!$HF$13:$HF$531)+J310</f>
        <v>0</v>
      </c>
    </row>
    <row r="312" spans="1:10">
      <c r="A312" s="40">
        <v>43574</v>
      </c>
      <c r="B312" s="69">
        <f ca="1">SUMIF(VDR!$FG$13:$FG$531,A312,VDR!$HC$13:$HC$531)+B311</f>
        <v>0.33919597989949746</v>
      </c>
      <c r="C312" s="69">
        <f ca="1">SUMIF(VDR!$FH$13:$FH$531,A312,VDR!$HC$13:$HC$531)+C311</f>
        <v>7.2864321608040197E-2</v>
      </c>
      <c r="D312" s="69">
        <f ca="1">SUMIF(VDR!$HJ$13:$HJ$531,A312,VDR!$HB$13:$HB$531)+D311</f>
        <v>0</v>
      </c>
      <c r="E312" s="45">
        <f ca="1">SUMIF(VDR!$FG$13:$FG$531,A312,VDR!$HE$13:$HE$531)+E311</f>
        <v>0.3780487804878046</v>
      </c>
      <c r="F312" s="65">
        <f ca="1">SUMIF(VDR!$FH$13:$FH$531,A312,VDR!$HE$13:$HE$531)+F311</f>
        <v>4.8780487804878057E-2</v>
      </c>
      <c r="G312" s="45">
        <f ca="1">SUMIF(VDR!$HJ$13:$HJ$531,A312,VDR!$HD$13:$HD$531)+G311</f>
        <v>0</v>
      </c>
      <c r="H312" s="45">
        <f ca="1">SUMIF(VDR!$FG$13:$FG$531,A312,VDR!$HG$13:$HG$531)+H311</f>
        <v>0.31818181818181807</v>
      </c>
      <c r="I312" s="65">
        <f ca="1">SUMIF(VDR!$FH$13:$FH$531,A312,VDR!$HG$13:$HG$531)+I311</f>
        <v>0.12878787878787878</v>
      </c>
      <c r="J312" s="45">
        <f ca="1">SUMIF(VDR!$HJ$13:$HJ$531,A312,VDR!$HF$13:$HF$531)+J311</f>
        <v>0</v>
      </c>
    </row>
    <row r="313" spans="1:10">
      <c r="A313" s="40">
        <v>43575</v>
      </c>
      <c r="B313" s="69">
        <f ca="1">SUMIF(VDR!$FG$13:$FG$531,A313,VDR!$HC$13:$HC$531)+B312</f>
        <v>0.33919597989949746</v>
      </c>
      <c r="C313" s="69">
        <f ca="1">SUMIF(VDR!$FH$13:$FH$531,A313,VDR!$HC$13:$HC$531)+C312</f>
        <v>7.2864321608040197E-2</v>
      </c>
      <c r="D313" s="69">
        <f ca="1">SUMIF(VDR!$HJ$13:$HJ$531,A313,VDR!$HB$13:$HB$531)+D312</f>
        <v>0</v>
      </c>
      <c r="E313" s="45">
        <f ca="1">SUMIF(VDR!$FG$13:$FG$531,A313,VDR!$HE$13:$HE$531)+E312</f>
        <v>0.3780487804878046</v>
      </c>
      <c r="F313" s="65">
        <f ca="1">SUMIF(VDR!$FH$13:$FH$531,A313,VDR!$HE$13:$HE$531)+F312</f>
        <v>4.8780487804878057E-2</v>
      </c>
      <c r="G313" s="45">
        <f ca="1">SUMIF(VDR!$HJ$13:$HJ$531,A313,VDR!$HD$13:$HD$531)+G312</f>
        <v>0</v>
      </c>
      <c r="H313" s="45">
        <f ca="1">SUMIF(VDR!$FG$13:$FG$531,A313,VDR!$HG$13:$HG$531)+H312</f>
        <v>0.31818181818181807</v>
      </c>
      <c r="I313" s="65">
        <f ca="1">SUMIF(VDR!$FH$13:$FH$531,A313,VDR!$HG$13:$HG$531)+I312</f>
        <v>0.12878787878787878</v>
      </c>
      <c r="J313" s="45">
        <f ca="1">SUMIF(VDR!$HJ$13:$HJ$531,A313,VDR!$HF$13:$HF$531)+J312</f>
        <v>0</v>
      </c>
    </row>
    <row r="314" spans="1:10">
      <c r="A314" s="40">
        <v>43576</v>
      </c>
      <c r="B314" s="69">
        <f ca="1">SUMIF(VDR!$FG$13:$FG$531,A314,VDR!$HC$13:$HC$531)+B313</f>
        <v>0.33919597989949746</v>
      </c>
      <c r="C314" s="69">
        <f ca="1">SUMIF(VDR!$FH$13:$FH$531,A314,VDR!$HC$13:$HC$531)+C313</f>
        <v>7.2864321608040197E-2</v>
      </c>
      <c r="D314" s="69">
        <f ca="1">SUMIF(VDR!$HJ$13:$HJ$531,A314,VDR!$HB$13:$HB$531)+D313</f>
        <v>0</v>
      </c>
      <c r="E314" s="45">
        <f ca="1">SUMIF(VDR!$FG$13:$FG$531,A314,VDR!$HE$13:$HE$531)+E313</f>
        <v>0.3780487804878046</v>
      </c>
      <c r="F314" s="65">
        <f ca="1">SUMIF(VDR!$FH$13:$FH$531,A314,VDR!$HE$13:$HE$531)+F313</f>
        <v>4.8780487804878057E-2</v>
      </c>
      <c r="G314" s="45">
        <f ca="1">SUMIF(VDR!$HJ$13:$HJ$531,A314,VDR!$HD$13:$HD$531)+G313</f>
        <v>0</v>
      </c>
      <c r="H314" s="45">
        <f ca="1">SUMIF(VDR!$FG$13:$FG$531,A314,VDR!$HG$13:$HG$531)+H313</f>
        <v>0.31818181818181807</v>
      </c>
      <c r="I314" s="65">
        <f ca="1">SUMIF(VDR!$FH$13:$FH$531,A314,VDR!$HG$13:$HG$531)+I313</f>
        <v>0.12878787878787878</v>
      </c>
      <c r="J314" s="45">
        <f ca="1">SUMIF(VDR!$HJ$13:$HJ$531,A314,VDR!$HF$13:$HF$531)+J313</f>
        <v>0</v>
      </c>
    </row>
    <row r="315" spans="1:10">
      <c r="A315" s="40">
        <v>43577</v>
      </c>
      <c r="B315" s="69">
        <f ca="1">SUMIF(VDR!$FG$13:$FG$531,A315,VDR!$HC$13:$HC$531)+B314</f>
        <v>0.34422110552763818</v>
      </c>
      <c r="C315" s="69">
        <f ca="1">SUMIF(VDR!$FH$13:$FH$531,A315,VDR!$HC$13:$HC$531)+C314</f>
        <v>7.2864321608040197E-2</v>
      </c>
      <c r="D315" s="69">
        <f ca="1">SUMIF(VDR!$HJ$13:$HJ$531,A315,VDR!$HB$13:$HB$531)+D314</f>
        <v>0</v>
      </c>
      <c r="E315" s="45">
        <f ca="1">SUMIF(VDR!$FG$13:$FG$531,A315,VDR!$HE$13:$HE$531)+E314</f>
        <v>0.3780487804878046</v>
      </c>
      <c r="F315" s="65">
        <f ca="1">SUMIF(VDR!$FH$13:$FH$531,A315,VDR!$HE$13:$HE$531)+F314</f>
        <v>4.8780487804878057E-2</v>
      </c>
      <c r="G315" s="45">
        <f ca="1">SUMIF(VDR!$HJ$13:$HJ$531,A315,VDR!$HD$13:$HD$531)+G314</f>
        <v>0</v>
      </c>
      <c r="H315" s="45">
        <f ca="1">SUMIF(VDR!$FG$13:$FG$531,A315,VDR!$HG$13:$HG$531)+H314</f>
        <v>0.3333333333333332</v>
      </c>
      <c r="I315" s="65">
        <f ca="1">SUMIF(VDR!$FH$13:$FH$531,A315,VDR!$HG$13:$HG$531)+I314</f>
        <v>0.12878787878787878</v>
      </c>
      <c r="J315" s="45">
        <f ca="1">SUMIF(VDR!$HJ$13:$HJ$531,A315,VDR!$HF$13:$HF$531)+J314</f>
        <v>0</v>
      </c>
    </row>
    <row r="316" spans="1:10">
      <c r="A316" s="40">
        <v>43578</v>
      </c>
      <c r="B316" s="69">
        <f ca="1">SUMIF(VDR!$FG$13:$FG$531,A316,VDR!$HC$13:$HC$531)+B315</f>
        <v>0.34422110552763818</v>
      </c>
      <c r="C316" s="69">
        <f ca="1">SUMIF(VDR!$FH$13:$FH$531,A316,VDR!$HC$13:$HC$531)+C315</f>
        <v>7.2864321608040197E-2</v>
      </c>
      <c r="D316" s="69">
        <f ca="1">SUMIF(VDR!$HJ$13:$HJ$531,A316,VDR!$HB$13:$HB$531)+D315</f>
        <v>0</v>
      </c>
      <c r="E316" s="45">
        <f ca="1">SUMIF(VDR!$FG$13:$FG$531,A316,VDR!$HE$13:$HE$531)+E315</f>
        <v>0.3780487804878046</v>
      </c>
      <c r="F316" s="65">
        <f ca="1">SUMIF(VDR!$FH$13:$FH$531,A316,VDR!$HE$13:$HE$531)+F315</f>
        <v>4.8780487804878057E-2</v>
      </c>
      <c r="G316" s="45">
        <f ca="1">SUMIF(VDR!$HJ$13:$HJ$531,A316,VDR!$HD$13:$HD$531)+G315</f>
        <v>0</v>
      </c>
      <c r="H316" s="45">
        <f ca="1">SUMIF(VDR!$FG$13:$FG$531,A316,VDR!$HG$13:$HG$531)+H315</f>
        <v>0.3333333333333332</v>
      </c>
      <c r="I316" s="65">
        <f ca="1">SUMIF(VDR!$FH$13:$FH$531,A316,VDR!$HG$13:$HG$531)+I315</f>
        <v>0.12878787878787878</v>
      </c>
      <c r="J316" s="45">
        <f ca="1">SUMIF(VDR!$HJ$13:$HJ$531,A316,VDR!$HF$13:$HF$531)+J315</f>
        <v>0</v>
      </c>
    </row>
    <row r="317" spans="1:10">
      <c r="A317" s="40">
        <v>43579</v>
      </c>
      <c r="B317" s="69">
        <f ca="1">SUMIF(VDR!$FG$13:$FG$531,A317,VDR!$HC$13:$HC$531)+B316</f>
        <v>0.34673366834170855</v>
      </c>
      <c r="C317" s="69">
        <f ca="1">SUMIF(VDR!$FH$13:$FH$531,A317,VDR!$HC$13:$HC$531)+C316</f>
        <v>7.2864321608040197E-2</v>
      </c>
      <c r="D317" s="69">
        <f ca="1">SUMIF(VDR!$HJ$13:$HJ$531,A317,VDR!$HB$13:$HB$531)+D316</f>
        <v>0</v>
      </c>
      <c r="E317" s="45">
        <f ca="1">SUMIF(VDR!$FG$13:$FG$531,A317,VDR!$HE$13:$HE$531)+E316</f>
        <v>0.3780487804878046</v>
      </c>
      <c r="F317" s="65">
        <f ca="1">SUMIF(VDR!$FH$13:$FH$531,A317,VDR!$HE$13:$HE$531)+F316</f>
        <v>4.8780487804878057E-2</v>
      </c>
      <c r="G317" s="45">
        <f ca="1">SUMIF(VDR!$HJ$13:$HJ$531,A317,VDR!$HD$13:$HD$531)+G316</f>
        <v>0</v>
      </c>
      <c r="H317" s="45">
        <f ca="1">SUMIF(VDR!$FG$13:$FG$531,A317,VDR!$HG$13:$HG$531)+H316</f>
        <v>0.34090909090909077</v>
      </c>
      <c r="I317" s="65">
        <f ca="1">SUMIF(VDR!$FH$13:$FH$531,A317,VDR!$HG$13:$HG$531)+I316</f>
        <v>0.12878787878787878</v>
      </c>
      <c r="J317" s="45">
        <f ca="1">SUMIF(VDR!$HJ$13:$HJ$531,A317,VDR!$HF$13:$HF$531)+J316</f>
        <v>0</v>
      </c>
    </row>
    <row r="318" spans="1:10">
      <c r="A318" s="40">
        <v>43580</v>
      </c>
      <c r="B318" s="69">
        <f ca="1">SUMIF(VDR!$FG$13:$FG$531,A318,VDR!$HC$13:$HC$531)+B317</f>
        <v>0.34673366834170855</v>
      </c>
      <c r="C318" s="69">
        <f ca="1">SUMIF(VDR!$FH$13:$FH$531,A318,VDR!$HC$13:$HC$531)+C317</f>
        <v>7.2864321608040197E-2</v>
      </c>
      <c r="D318" s="69">
        <f ca="1">SUMIF(VDR!$HJ$13:$HJ$531,A318,VDR!$HB$13:$HB$531)+D317</f>
        <v>0</v>
      </c>
      <c r="E318" s="45">
        <f ca="1">SUMIF(VDR!$FG$13:$FG$531,A318,VDR!$HE$13:$HE$531)+E317</f>
        <v>0.3780487804878046</v>
      </c>
      <c r="F318" s="65">
        <f ca="1">SUMIF(VDR!$FH$13:$FH$531,A318,VDR!$HE$13:$HE$531)+F317</f>
        <v>4.8780487804878057E-2</v>
      </c>
      <c r="G318" s="45">
        <f ca="1">SUMIF(VDR!$HJ$13:$HJ$531,A318,VDR!$HD$13:$HD$531)+G317</f>
        <v>0</v>
      </c>
      <c r="H318" s="45">
        <f ca="1">SUMIF(VDR!$FG$13:$FG$531,A318,VDR!$HG$13:$HG$531)+H317</f>
        <v>0.34090909090909077</v>
      </c>
      <c r="I318" s="65">
        <f ca="1">SUMIF(VDR!$FH$13:$FH$531,A318,VDR!$HG$13:$HG$531)+I317</f>
        <v>0.12878787878787878</v>
      </c>
      <c r="J318" s="45">
        <f ca="1">SUMIF(VDR!$HJ$13:$HJ$531,A318,VDR!$HF$13:$HF$531)+J317</f>
        <v>0</v>
      </c>
    </row>
    <row r="319" spans="1:10">
      <c r="A319" s="40">
        <v>43581</v>
      </c>
      <c r="B319" s="69">
        <f ca="1">SUMIF(VDR!$FG$13:$FG$531,A319,VDR!$HC$13:$HC$531)+B318</f>
        <v>0.34673366834170855</v>
      </c>
      <c r="C319" s="69">
        <f ca="1">SUMIF(VDR!$FH$13:$FH$531,A319,VDR!$HC$13:$HC$531)+C318</f>
        <v>7.2864321608040197E-2</v>
      </c>
      <c r="D319" s="69">
        <f ca="1">SUMIF(VDR!$HJ$13:$HJ$531,A319,VDR!$HB$13:$HB$531)+D318</f>
        <v>0</v>
      </c>
      <c r="E319" s="45">
        <f ca="1">SUMIF(VDR!$FG$13:$FG$531,A319,VDR!$HE$13:$HE$531)+E318</f>
        <v>0.3780487804878046</v>
      </c>
      <c r="F319" s="65">
        <f ca="1">SUMIF(VDR!$FH$13:$FH$531,A319,VDR!$HE$13:$HE$531)+F318</f>
        <v>4.8780487804878057E-2</v>
      </c>
      <c r="G319" s="45">
        <f ca="1">SUMIF(VDR!$HJ$13:$HJ$531,A319,VDR!$HD$13:$HD$531)+G318</f>
        <v>0</v>
      </c>
      <c r="H319" s="45">
        <f ca="1">SUMIF(VDR!$FG$13:$FG$531,A319,VDR!$HG$13:$HG$531)+H318</f>
        <v>0.34090909090909077</v>
      </c>
      <c r="I319" s="65">
        <f ca="1">SUMIF(VDR!$FH$13:$FH$531,A319,VDR!$HG$13:$HG$531)+I318</f>
        <v>0.12878787878787878</v>
      </c>
      <c r="J319" s="45">
        <f ca="1">SUMIF(VDR!$HJ$13:$HJ$531,A319,VDR!$HF$13:$HF$531)+J318</f>
        <v>0</v>
      </c>
    </row>
    <row r="320" spans="1:10">
      <c r="A320" s="40">
        <v>43582</v>
      </c>
      <c r="B320" s="69">
        <f ca="1">SUMIF(VDR!$FG$13:$FG$531,A320,VDR!$HC$13:$HC$531)+B319</f>
        <v>0.34673366834170855</v>
      </c>
      <c r="C320" s="69">
        <f ca="1">SUMIF(VDR!$FH$13:$FH$531,A320,VDR!$HC$13:$HC$531)+C319</f>
        <v>7.2864321608040197E-2</v>
      </c>
      <c r="D320" s="69">
        <f ca="1">SUMIF(VDR!$HJ$13:$HJ$531,A320,VDR!$HB$13:$HB$531)+D319</f>
        <v>0</v>
      </c>
      <c r="E320" s="45">
        <f ca="1">SUMIF(VDR!$FG$13:$FG$531,A320,VDR!$HE$13:$HE$531)+E319</f>
        <v>0.3780487804878046</v>
      </c>
      <c r="F320" s="65">
        <f ca="1">SUMIF(VDR!$FH$13:$FH$531,A320,VDR!$HE$13:$HE$531)+F319</f>
        <v>4.8780487804878057E-2</v>
      </c>
      <c r="G320" s="45">
        <f ca="1">SUMIF(VDR!$HJ$13:$HJ$531,A320,VDR!$HD$13:$HD$531)+G319</f>
        <v>0</v>
      </c>
      <c r="H320" s="45">
        <f ca="1">SUMIF(VDR!$FG$13:$FG$531,A320,VDR!$HG$13:$HG$531)+H319</f>
        <v>0.34090909090909077</v>
      </c>
      <c r="I320" s="65">
        <f ca="1">SUMIF(VDR!$FH$13:$FH$531,A320,VDR!$HG$13:$HG$531)+I319</f>
        <v>0.12878787878787878</v>
      </c>
      <c r="J320" s="45">
        <f ca="1">SUMIF(VDR!$HJ$13:$HJ$531,A320,VDR!$HF$13:$HF$531)+J319</f>
        <v>0</v>
      </c>
    </row>
    <row r="321" spans="1:10">
      <c r="A321" s="40">
        <v>43583</v>
      </c>
      <c r="B321" s="69">
        <f ca="1">SUMIF(VDR!$FG$13:$FG$531,A321,VDR!$HC$13:$HC$531)+B320</f>
        <v>0.36180904522613067</v>
      </c>
      <c r="C321" s="69">
        <f ca="1">SUMIF(VDR!$FH$13:$FH$531,A321,VDR!$HC$13:$HC$531)+C320</f>
        <v>7.2864321608040197E-2</v>
      </c>
      <c r="D321" s="69">
        <f ca="1">SUMIF(VDR!$HJ$13:$HJ$531,A321,VDR!$HB$13:$HB$531)+D320</f>
        <v>0</v>
      </c>
      <c r="E321" s="45">
        <f ca="1">SUMIF(VDR!$FG$13:$FG$531,A321,VDR!$HE$13:$HE$531)+E320</f>
        <v>0.3780487804878046</v>
      </c>
      <c r="F321" s="65">
        <f ca="1">SUMIF(VDR!$FH$13:$FH$531,A321,VDR!$HE$13:$HE$531)+F320</f>
        <v>4.8780487804878057E-2</v>
      </c>
      <c r="G321" s="45">
        <f ca="1">SUMIF(VDR!$HJ$13:$HJ$531,A321,VDR!$HD$13:$HD$531)+G320</f>
        <v>0</v>
      </c>
      <c r="H321" s="45">
        <f ca="1">SUMIF(VDR!$FG$13:$FG$531,A321,VDR!$HG$13:$HG$531)+H320</f>
        <v>0.38636363636363624</v>
      </c>
      <c r="I321" s="65">
        <f ca="1">SUMIF(VDR!$FH$13:$FH$531,A321,VDR!$HG$13:$HG$531)+I320</f>
        <v>0.12878787878787878</v>
      </c>
      <c r="J321" s="45">
        <f ca="1">SUMIF(VDR!$HJ$13:$HJ$531,A321,VDR!$HF$13:$HF$531)+J320</f>
        <v>0</v>
      </c>
    </row>
    <row r="322" spans="1:10">
      <c r="A322" s="40">
        <v>43584</v>
      </c>
      <c r="B322" s="69">
        <f ca="1">SUMIF(VDR!$FG$13:$FG$531,A322,VDR!$HC$13:$HC$531)+B321</f>
        <v>0.36180904522613067</v>
      </c>
      <c r="C322" s="69">
        <f ca="1">SUMIF(VDR!$FH$13:$FH$531,A322,VDR!$HC$13:$HC$531)+C321</f>
        <v>7.2864321608040197E-2</v>
      </c>
      <c r="D322" s="69">
        <f ca="1">SUMIF(VDR!$HJ$13:$HJ$531,A322,VDR!$HB$13:$HB$531)+D321</f>
        <v>0</v>
      </c>
      <c r="E322" s="45">
        <f ca="1">SUMIF(VDR!$FG$13:$FG$531,A322,VDR!$HE$13:$HE$531)+E321</f>
        <v>0.3780487804878046</v>
      </c>
      <c r="F322" s="65">
        <f ca="1">SUMIF(VDR!$FH$13:$FH$531,A322,VDR!$HE$13:$HE$531)+F321</f>
        <v>4.8780487804878057E-2</v>
      </c>
      <c r="G322" s="45">
        <f ca="1">SUMIF(VDR!$HJ$13:$HJ$531,A322,VDR!$HD$13:$HD$531)+G321</f>
        <v>0</v>
      </c>
      <c r="H322" s="45">
        <f ca="1">SUMIF(VDR!$FG$13:$FG$531,A322,VDR!$HG$13:$HG$531)+H321</f>
        <v>0.38636363636363624</v>
      </c>
      <c r="I322" s="65">
        <f ca="1">SUMIF(VDR!$FH$13:$FH$531,A322,VDR!$HG$13:$HG$531)+I321</f>
        <v>0.12878787878787878</v>
      </c>
      <c r="J322" s="45">
        <f ca="1">SUMIF(VDR!$HJ$13:$HJ$531,A322,VDR!$HF$13:$HF$531)+J321</f>
        <v>0</v>
      </c>
    </row>
    <row r="323" spans="1:10">
      <c r="A323" s="40">
        <v>43585</v>
      </c>
      <c r="B323" s="69">
        <f ca="1">SUMIF(VDR!$FG$13:$FG$531,A323,VDR!$HC$13:$HC$531)+B322</f>
        <v>0.42713567839195976</v>
      </c>
      <c r="C323" s="69">
        <f ca="1">SUMIF(VDR!$FH$13:$FH$531,A323,VDR!$HC$13:$HC$531)+C322</f>
        <v>7.2864321608040197E-2</v>
      </c>
      <c r="D323" s="69">
        <f ca="1">SUMIF(VDR!$HJ$13:$HJ$531,A323,VDR!$HB$13:$HB$531)+D322</f>
        <v>0</v>
      </c>
      <c r="E323" s="45">
        <f ca="1">SUMIF(VDR!$FG$13:$FG$531,A323,VDR!$HE$13:$HE$531)+E322</f>
        <v>0.48373983739837367</v>
      </c>
      <c r="F323" s="65">
        <f ca="1">SUMIF(VDR!$FH$13:$FH$531,A323,VDR!$HE$13:$HE$531)+F322</f>
        <v>4.8780487804878057E-2</v>
      </c>
      <c r="G323" s="45">
        <f ca="1">SUMIF(VDR!$HJ$13:$HJ$531,A323,VDR!$HD$13:$HD$531)+G322</f>
        <v>0</v>
      </c>
      <c r="H323" s="45">
        <f ca="1">SUMIF(VDR!$FG$13:$FG$531,A323,VDR!$HG$13:$HG$531)+H322</f>
        <v>0.38636363636363624</v>
      </c>
      <c r="I323" s="65">
        <f ca="1">SUMIF(VDR!$FH$13:$FH$531,A323,VDR!$HG$13:$HG$531)+I322</f>
        <v>0.12878787878787878</v>
      </c>
      <c r="J323" s="45">
        <f ca="1">SUMIF(VDR!$HJ$13:$HJ$531,A323,VDR!$HF$13:$HF$531)+J322</f>
        <v>0</v>
      </c>
    </row>
    <row r="324" spans="1:10">
      <c r="A324" s="40">
        <v>43586</v>
      </c>
      <c r="B324" s="69">
        <f ca="1">SUMIF(VDR!$FG$13:$FG$531,A324,VDR!$HC$13:$HC$531)+B323</f>
        <v>0.42713567839195976</v>
      </c>
      <c r="C324" s="69">
        <f ca="1">SUMIF(VDR!$FH$13:$FH$531,A324,VDR!$HC$13:$HC$531)+C323</f>
        <v>7.2864321608040197E-2</v>
      </c>
      <c r="D324" s="69">
        <f ca="1">SUMIF(VDR!$HJ$13:$HJ$531,A324,VDR!$HB$13:$HB$531)+D323</f>
        <v>0</v>
      </c>
      <c r="E324" s="45">
        <f ca="1">SUMIF(VDR!$FG$13:$FG$531,A324,VDR!$HE$13:$HE$531)+E323</f>
        <v>0.48373983739837367</v>
      </c>
      <c r="F324" s="65">
        <f ca="1">SUMIF(VDR!$FH$13:$FH$531,A324,VDR!$HE$13:$HE$531)+F323</f>
        <v>4.8780487804878057E-2</v>
      </c>
      <c r="G324" s="45">
        <f ca="1">SUMIF(VDR!$HJ$13:$HJ$531,A324,VDR!$HD$13:$HD$531)+G323</f>
        <v>0</v>
      </c>
      <c r="H324" s="45">
        <f ca="1">SUMIF(VDR!$FG$13:$FG$531,A324,VDR!$HG$13:$HG$531)+H323</f>
        <v>0.38636363636363624</v>
      </c>
      <c r="I324" s="65">
        <f ca="1">SUMIF(VDR!$FH$13:$FH$531,A324,VDR!$HG$13:$HG$531)+I323</f>
        <v>0.12878787878787878</v>
      </c>
      <c r="J324" s="45">
        <f ca="1">SUMIF(VDR!$HJ$13:$HJ$531,A324,VDR!$HF$13:$HF$531)+J323</f>
        <v>0</v>
      </c>
    </row>
    <row r="325" spans="1:10">
      <c r="A325" s="40">
        <v>43587</v>
      </c>
      <c r="B325" s="69">
        <f ca="1">SUMIF(VDR!$FG$13:$FG$531,A325,VDR!$HC$13:$HC$531)+B324</f>
        <v>0.42713567839195976</v>
      </c>
      <c r="C325" s="69">
        <f ca="1">SUMIF(VDR!$FH$13:$FH$531,A325,VDR!$HC$13:$HC$531)+C324</f>
        <v>7.2864321608040197E-2</v>
      </c>
      <c r="D325" s="69">
        <f ca="1">SUMIF(VDR!$HJ$13:$HJ$531,A325,VDR!$HB$13:$HB$531)+D324</f>
        <v>0</v>
      </c>
      <c r="E325" s="45">
        <f ca="1">SUMIF(VDR!$FG$13:$FG$531,A325,VDR!$HE$13:$HE$531)+E324</f>
        <v>0.48373983739837367</v>
      </c>
      <c r="F325" s="65">
        <f ca="1">SUMIF(VDR!$FH$13:$FH$531,A325,VDR!$HE$13:$HE$531)+F324</f>
        <v>4.8780487804878057E-2</v>
      </c>
      <c r="G325" s="45">
        <f ca="1">SUMIF(VDR!$HJ$13:$HJ$531,A325,VDR!$HD$13:$HD$531)+G324</f>
        <v>0</v>
      </c>
      <c r="H325" s="45">
        <f ca="1">SUMIF(VDR!$FG$13:$FG$531,A325,VDR!$HG$13:$HG$531)+H324</f>
        <v>0.38636363636363624</v>
      </c>
      <c r="I325" s="65">
        <f ca="1">SUMIF(VDR!$FH$13:$FH$531,A325,VDR!$HG$13:$HG$531)+I324</f>
        <v>0.12878787878787878</v>
      </c>
      <c r="J325" s="45">
        <f ca="1">SUMIF(VDR!$HJ$13:$HJ$531,A325,VDR!$HF$13:$HF$531)+J324</f>
        <v>0</v>
      </c>
    </row>
    <row r="326" spans="1:10">
      <c r="A326" s="40">
        <v>43588</v>
      </c>
      <c r="B326" s="69">
        <f ca="1">SUMIF(VDR!$FG$13:$FG$531,A326,VDR!$HC$13:$HC$531)+B325</f>
        <v>0.42713567839195976</v>
      </c>
      <c r="C326" s="69">
        <f ca="1">SUMIF(VDR!$FH$13:$FH$531,A326,VDR!$HC$13:$HC$531)+C325</f>
        <v>7.2864321608040197E-2</v>
      </c>
      <c r="D326" s="69">
        <f ca="1">SUMIF(VDR!$HJ$13:$HJ$531,A326,VDR!$HB$13:$HB$531)+D325</f>
        <v>0</v>
      </c>
      <c r="E326" s="45">
        <f ca="1">SUMIF(VDR!$FG$13:$FG$531,A326,VDR!$HE$13:$HE$531)+E325</f>
        <v>0.48373983739837367</v>
      </c>
      <c r="F326" s="65">
        <f ca="1">SUMIF(VDR!$FH$13:$FH$531,A326,VDR!$HE$13:$HE$531)+F325</f>
        <v>4.8780487804878057E-2</v>
      </c>
      <c r="G326" s="45">
        <f ca="1">SUMIF(VDR!$HJ$13:$HJ$531,A326,VDR!$HD$13:$HD$531)+G325</f>
        <v>0</v>
      </c>
      <c r="H326" s="45">
        <f ca="1">SUMIF(VDR!$FG$13:$FG$531,A326,VDR!$HG$13:$HG$531)+H325</f>
        <v>0.38636363636363624</v>
      </c>
      <c r="I326" s="65">
        <f ca="1">SUMIF(VDR!$FH$13:$FH$531,A326,VDR!$HG$13:$HG$531)+I325</f>
        <v>0.12878787878787878</v>
      </c>
      <c r="J326" s="45">
        <f ca="1">SUMIF(VDR!$HJ$13:$HJ$531,A326,VDR!$HF$13:$HF$531)+J325</f>
        <v>0</v>
      </c>
    </row>
    <row r="327" spans="1:10">
      <c r="A327" s="40">
        <v>43589</v>
      </c>
      <c r="B327" s="69">
        <f ca="1">SUMIF(VDR!$FG$13:$FG$531,A327,VDR!$HC$13:$HC$531)+B326</f>
        <v>0.42713567839195976</v>
      </c>
      <c r="C327" s="69">
        <f ca="1">SUMIF(VDR!$FH$13:$FH$531,A327,VDR!$HC$13:$HC$531)+C326</f>
        <v>7.2864321608040197E-2</v>
      </c>
      <c r="D327" s="69">
        <f ca="1">SUMIF(VDR!$HJ$13:$HJ$531,A327,VDR!$HB$13:$HB$531)+D326</f>
        <v>0</v>
      </c>
      <c r="E327" s="45">
        <f ca="1">SUMIF(VDR!$FG$13:$FG$531,A327,VDR!$HE$13:$HE$531)+E326</f>
        <v>0.48373983739837367</v>
      </c>
      <c r="F327" s="65">
        <f ca="1">SUMIF(VDR!$FH$13:$FH$531,A327,VDR!$HE$13:$HE$531)+F326</f>
        <v>4.8780487804878057E-2</v>
      </c>
      <c r="G327" s="45">
        <f ca="1">SUMIF(VDR!$HJ$13:$HJ$531,A327,VDR!$HD$13:$HD$531)+G326</f>
        <v>0</v>
      </c>
      <c r="H327" s="45">
        <f ca="1">SUMIF(VDR!$FG$13:$FG$531,A327,VDR!$HG$13:$HG$531)+H326</f>
        <v>0.38636363636363624</v>
      </c>
      <c r="I327" s="65">
        <f ca="1">SUMIF(VDR!$FH$13:$FH$531,A327,VDR!$HG$13:$HG$531)+I326</f>
        <v>0.12878787878787878</v>
      </c>
      <c r="J327" s="45">
        <f ca="1">SUMIF(VDR!$HJ$13:$HJ$531,A327,VDR!$HF$13:$HF$531)+J326</f>
        <v>0</v>
      </c>
    </row>
    <row r="328" spans="1:10">
      <c r="A328" s="40">
        <v>43590</v>
      </c>
      <c r="B328" s="69">
        <f ca="1">SUMIF(VDR!$FG$13:$FG$531,A328,VDR!$HC$13:$HC$531)+B327</f>
        <v>0.42713567839195976</v>
      </c>
      <c r="C328" s="69">
        <f ca="1">SUMIF(VDR!$FH$13:$FH$531,A328,VDR!$HC$13:$HC$531)+C327</f>
        <v>7.2864321608040197E-2</v>
      </c>
      <c r="D328" s="69">
        <f ca="1">SUMIF(VDR!$HJ$13:$HJ$531,A328,VDR!$HB$13:$HB$531)+D327</f>
        <v>0</v>
      </c>
      <c r="E328" s="45">
        <f ca="1">SUMIF(VDR!$FG$13:$FG$531,A328,VDR!$HE$13:$HE$531)+E327</f>
        <v>0.48373983739837367</v>
      </c>
      <c r="F328" s="65">
        <f ca="1">SUMIF(VDR!$FH$13:$FH$531,A328,VDR!$HE$13:$HE$531)+F327</f>
        <v>4.8780487804878057E-2</v>
      </c>
      <c r="G328" s="45">
        <f ca="1">SUMIF(VDR!$HJ$13:$HJ$531,A328,VDR!$HD$13:$HD$531)+G327</f>
        <v>0</v>
      </c>
      <c r="H328" s="45">
        <f ca="1">SUMIF(VDR!$FG$13:$FG$531,A328,VDR!$HG$13:$HG$531)+H327</f>
        <v>0.38636363636363624</v>
      </c>
      <c r="I328" s="65">
        <f ca="1">SUMIF(VDR!$FH$13:$FH$531,A328,VDR!$HG$13:$HG$531)+I327</f>
        <v>0.12878787878787878</v>
      </c>
      <c r="J328" s="45">
        <f ca="1">SUMIF(VDR!$HJ$13:$HJ$531,A328,VDR!$HF$13:$HF$531)+J327</f>
        <v>0</v>
      </c>
    </row>
    <row r="329" spans="1:10">
      <c r="A329" s="40">
        <v>43591</v>
      </c>
      <c r="B329" s="69">
        <f ca="1">SUMIF(VDR!$FG$13:$FG$531,A329,VDR!$HC$13:$HC$531)+B328</f>
        <v>0.42713567839195976</v>
      </c>
      <c r="C329" s="69">
        <f ca="1">SUMIF(VDR!$FH$13:$FH$531,A329,VDR!$HC$13:$HC$531)+C328</f>
        <v>7.2864321608040197E-2</v>
      </c>
      <c r="D329" s="69">
        <f ca="1">SUMIF(VDR!$HJ$13:$HJ$531,A329,VDR!$HB$13:$HB$531)+D328</f>
        <v>0</v>
      </c>
      <c r="E329" s="45">
        <f ca="1">SUMIF(VDR!$FG$13:$FG$531,A329,VDR!$HE$13:$HE$531)+E328</f>
        <v>0.48373983739837367</v>
      </c>
      <c r="F329" s="65">
        <f ca="1">SUMIF(VDR!$FH$13:$FH$531,A329,VDR!$HE$13:$HE$531)+F328</f>
        <v>4.8780487804878057E-2</v>
      </c>
      <c r="G329" s="45">
        <f ca="1">SUMIF(VDR!$HJ$13:$HJ$531,A329,VDR!$HD$13:$HD$531)+G328</f>
        <v>0</v>
      </c>
      <c r="H329" s="45">
        <f ca="1">SUMIF(VDR!$FG$13:$FG$531,A329,VDR!$HG$13:$HG$531)+H328</f>
        <v>0.38636363636363624</v>
      </c>
      <c r="I329" s="65">
        <f ca="1">SUMIF(VDR!$FH$13:$FH$531,A329,VDR!$HG$13:$HG$531)+I328</f>
        <v>0.12878787878787878</v>
      </c>
      <c r="J329" s="45">
        <f ca="1">SUMIF(VDR!$HJ$13:$HJ$531,A329,VDR!$HF$13:$HF$531)+J328</f>
        <v>0</v>
      </c>
    </row>
    <row r="330" spans="1:10">
      <c r="A330" s="40">
        <v>43592</v>
      </c>
      <c r="B330" s="69">
        <f ca="1">SUMIF(VDR!$FG$13:$FG$531,A330,VDR!$HC$13:$HC$531)+B329</f>
        <v>0.42713567839195976</v>
      </c>
      <c r="C330" s="69">
        <f ca="1">SUMIF(VDR!$FH$13:$FH$531,A330,VDR!$HC$13:$HC$531)+C329</f>
        <v>7.2864321608040197E-2</v>
      </c>
      <c r="D330" s="69">
        <f ca="1">SUMIF(VDR!$HJ$13:$HJ$531,A330,VDR!$HB$13:$HB$531)+D329</f>
        <v>0</v>
      </c>
      <c r="E330" s="45">
        <f ca="1">SUMIF(VDR!$FG$13:$FG$531,A330,VDR!$HE$13:$HE$531)+E329</f>
        <v>0.48373983739837367</v>
      </c>
      <c r="F330" s="65">
        <f ca="1">SUMIF(VDR!$FH$13:$FH$531,A330,VDR!$HE$13:$HE$531)+F329</f>
        <v>4.8780487804878057E-2</v>
      </c>
      <c r="G330" s="45">
        <f ca="1">SUMIF(VDR!$HJ$13:$HJ$531,A330,VDR!$HD$13:$HD$531)+G329</f>
        <v>0</v>
      </c>
      <c r="H330" s="45">
        <f ca="1">SUMIF(VDR!$FG$13:$FG$531,A330,VDR!$HG$13:$HG$531)+H329</f>
        <v>0.38636363636363624</v>
      </c>
      <c r="I330" s="65">
        <f ca="1">SUMIF(VDR!$FH$13:$FH$531,A330,VDR!$HG$13:$HG$531)+I329</f>
        <v>0.12878787878787878</v>
      </c>
      <c r="J330" s="45">
        <f ca="1">SUMIF(VDR!$HJ$13:$HJ$531,A330,VDR!$HF$13:$HF$531)+J329</f>
        <v>0</v>
      </c>
    </row>
    <row r="331" spans="1:10">
      <c r="A331" s="40">
        <v>43593</v>
      </c>
      <c r="B331" s="69">
        <f ca="1">SUMIF(VDR!$FG$13:$FG$531,A331,VDR!$HC$13:$HC$531)+B330</f>
        <v>0.43216080402010049</v>
      </c>
      <c r="C331" s="69">
        <f ca="1">SUMIF(VDR!$FH$13:$FH$531,A331,VDR!$HC$13:$HC$531)+C330</f>
        <v>7.2864321608040197E-2</v>
      </c>
      <c r="D331" s="69">
        <f ca="1">SUMIF(VDR!$HJ$13:$HJ$531,A331,VDR!$HB$13:$HB$531)+D330</f>
        <v>0</v>
      </c>
      <c r="E331" s="45">
        <f ca="1">SUMIF(VDR!$FG$13:$FG$531,A331,VDR!$HE$13:$HE$531)+E330</f>
        <v>0.48373983739837367</v>
      </c>
      <c r="F331" s="65">
        <f ca="1">SUMIF(VDR!$FH$13:$FH$531,A331,VDR!$HE$13:$HE$531)+F330</f>
        <v>4.8780487804878057E-2</v>
      </c>
      <c r="G331" s="45">
        <f ca="1">SUMIF(VDR!$HJ$13:$HJ$531,A331,VDR!$HD$13:$HD$531)+G330</f>
        <v>0</v>
      </c>
      <c r="H331" s="45">
        <f ca="1">SUMIF(VDR!$FG$13:$FG$531,A331,VDR!$HG$13:$HG$531)+H330</f>
        <v>0.40151515151515138</v>
      </c>
      <c r="I331" s="65">
        <f ca="1">SUMIF(VDR!$FH$13:$FH$531,A331,VDR!$HG$13:$HG$531)+I330</f>
        <v>0.12878787878787878</v>
      </c>
      <c r="J331" s="45">
        <f ca="1">SUMIF(VDR!$HJ$13:$HJ$531,A331,VDR!$HF$13:$HF$531)+J330</f>
        <v>0</v>
      </c>
    </row>
    <row r="332" spans="1:10">
      <c r="A332" s="40">
        <v>43594</v>
      </c>
      <c r="B332" s="69">
        <f ca="1">SUMIF(VDR!$FG$13:$FG$531,A332,VDR!$HC$13:$HC$531)+B331</f>
        <v>0.43216080402010049</v>
      </c>
      <c r="C332" s="69">
        <f ca="1">SUMIF(VDR!$FH$13:$FH$531,A332,VDR!$HC$13:$HC$531)+C331</f>
        <v>7.2864321608040197E-2</v>
      </c>
      <c r="D332" s="69">
        <f ca="1">SUMIF(VDR!$HJ$13:$HJ$531,A332,VDR!$HB$13:$HB$531)+D331</f>
        <v>0</v>
      </c>
      <c r="E332" s="45">
        <f ca="1">SUMIF(VDR!$FG$13:$FG$531,A332,VDR!$HE$13:$HE$531)+E331</f>
        <v>0.48373983739837367</v>
      </c>
      <c r="F332" s="65">
        <f ca="1">SUMIF(VDR!$FH$13:$FH$531,A332,VDR!$HE$13:$HE$531)+F331</f>
        <v>4.8780487804878057E-2</v>
      </c>
      <c r="G332" s="45">
        <f ca="1">SUMIF(VDR!$HJ$13:$HJ$531,A332,VDR!$HD$13:$HD$531)+G331</f>
        <v>0</v>
      </c>
      <c r="H332" s="45">
        <f ca="1">SUMIF(VDR!$FG$13:$FG$531,A332,VDR!$HG$13:$HG$531)+H331</f>
        <v>0.40151515151515138</v>
      </c>
      <c r="I332" s="65">
        <f ca="1">SUMIF(VDR!$FH$13:$FH$531,A332,VDR!$HG$13:$HG$531)+I331</f>
        <v>0.12878787878787878</v>
      </c>
      <c r="J332" s="45">
        <f ca="1">SUMIF(VDR!$HJ$13:$HJ$531,A332,VDR!$HF$13:$HF$531)+J331</f>
        <v>0</v>
      </c>
    </row>
    <row r="333" spans="1:10">
      <c r="A333" s="40">
        <v>43595</v>
      </c>
      <c r="B333" s="69">
        <f ca="1">SUMIF(VDR!$FG$13:$FG$531,A333,VDR!$HC$13:$HC$531)+B332</f>
        <v>0.44221105527638188</v>
      </c>
      <c r="C333" s="69">
        <f ca="1">SUMIF(VDR!$FH$13:$FH$531,A333,VDR!$HC$13:$HC$531)+C332</f>
        <v>7.5376884422110546E-2</v>
      </c>
      <c r="D333" s="69">
        <f ca="1">SUMIF(VDR!$HJ$13:$HJ$531,A333,VDR!$HB$13:$HB$531)+D332</f>
        <v>0</v>
      </c>
      <c r="E333" s="45">
        <f ca="1">SUMIF(VDR!$FG$13:$FG$531,A333,VDR!$HE$13:$HE$531)+E332</f>
        <v>0.48373983739837367</v>
      </c>
      <c r="F333" s="65">
        <f ca="1">SUMIF(VDR!$FH$13:$FH$531,A333,VDR!$HE$13:$HE$531)+F332</f>
        <v>4.8780487804878057E-2</v>
      </c>
      <c r="G333" s="45">
        <f ca="1">SUMIF(VDR!$HJ$13:$HJ$531,A333,VDR!$HD$13:$HD$531)+G332</f>
        <v>0</v>
      </c>
      <c r="H333" s="45">
        <f ca="1">SUMIF(VDR!$FG$13:$FG$531,A333,VDR!$HG$13:$HG$531)+H332</f>
        <v>0.43181818181818166</v>
      </c>
      <c r="I333" s="65">
        <f ca="1">SUMIF(VDR!$FH$13:$FH$531,A333,VDR!$HG$13:$HG$531)+I332</f>
        <v>0.13636363636363635</v>
      </c>
      <c r="J333" s="45">
        <f ca="1">SUMIF(VDR!$HJ$13:$HJ$531,A333,VDR!$HF$13:$HF$531)+J332</f>
        <v>0</v>
      </c>
    </row>
    <row r="334" spans="1:10">
      <c r="A334" s="40">
        <v>43596</v>
      </c>
      <c r="B334" s="69">
        <f ca="1">SUMIF(VDR!$FG$13:$FG$531,A334,VDR!$HC$13:$HC$531)+B333</f>
        <v>0.45226130653266328</v>
      </c>
      <c r="C334" s="69">
        <f ca="1">SUMIF(VDR!$FH$13:$FH$531,A334,VDR!$HC$13:$HC$531)+C333</f>
        <v>8.0402010050251244E-2</v>
      </c>
      <c r="D334" s="69">
        <f ca="1">SUMIF(VDR!$HJ$13:$HJ$531,A334,VDR!$HB$13:$HB$531)+D333</f>
        <v>0</v>
      </c>
      <c r="E334" s="45">
        <f ca="1">SUMIF(VDR!$FG$13:$FG$531,A334,VDR!$HE$13:$HE$531)+E333</f>
        <v>0.48373983739837367</v>
      </c>
      <c r="F334" s="65">
        <f ca="1">SUMIF(VDR!$FH$13:$FH$531,A334,VDR!$HE$13:$HE$531)+F333</f>
        <v>4.8780487804878057E-2</v>
      </c>
      <c r="G334" s="45">
        <f ca="1">SUMIF(VDR!$HJ$13:$HJ$531,A334,VDR!$HD$13:$HD$531)+G333</f>
        <v>0</v>
      </c>
      <c r="H334" s="45">
        <f ca="1">SUMIF(VDR!$FG$13:$FG$531,A334,VDR!$HG$13:$HG$531)+H333</f>
        <v>0.46212121212121193</v>
      </c>
      <c r="I334" s="65">
        <f ca="1">SUMIF(VDR!$FH$13:$FH$531,A334,VDR!$HG$13:$HG$531)+I333</f>
        <v>0.15151515151515149</v>
      </c>
      <c r="J334" s="45">
        <f ca="1">SUMIF(VDR!$HJ$13:$HJ$531,A334,VDR!$HF$13:$HF$531)+J333</f>
        <v>0</v>
      </c>
    </row>
    <row r="335" spans="1:10">
      <c r="A335" s="40">
        <v>43597</v>
      </c>
      <c r="B335" s="69">
        <f ca="1">SUMIF(VDR!$FG$13:$FG$531,A335,VDR!$HC$13:$HC$531)+B334</f>
        <v>0.45226130653266328</v>
      </c>
      <c r="C335" s="69">
        <f ca="1">SUMIF(VDR!$FH$13:$FH$531,A335,VDR!$HC$13:$HC$531)+C334</f>
        <v>8.0402010050251244E-2</v>
      </c>
      <c r="D335" s="69">
        <f ca="1">SUMIF(VDR!$HJ$13:$HJ$531,A335,VDR!$HB$13:$HB$531)+D334</f>
        <v>0</v>
      </c>
      <c r="E335" s="45">
        <f ca="1">SUMIF(VDR!$FG$13:$FG$531,A335,VDR!$HE$13:$HE$531)+E334</f>
        <v>0.48373983739837367</v>
      </c>
      <c r="F335" s="65">
        <f ca="1">SUMIF(VDR!$FH$13:$FH$531,A335,VDR!$HE$13:$HE$531)+F334</f>
        <v>4.8780487804878057E-2</v>
      </c>
      <c r="G335" s="45">
        <f ca="1">SUMIF(VDR!$HJ$13:$HJ$531,A335,VDR!$HD$13:$HD$531)+G334</f>
        <v>0</v>
      </c>
      <c r="H335" s="45">
        <f ca="1">SUMIF(VDR!$FG$13:$FG$531,A335,VDR!$HG$13:$HG$531)+H334</f>
        <v>0.46212121212121193</v>
      </c>
      <c r="I335" s="65">
        <f ca="1">SUMIF(VDR!$FH$13:$FH$531,A335,VDR!$HG$13:$HG$531)+I334</f>
        <v>0.15151515151515149</v>
      </c>
      <c r="J335" s="45">
        <f ca="1">SUMIF(VDR!$HJ$13:$HJ$531,A335,VDR!$HF$13:$HF$531)+J334</f>
        <v>0</v>
      </c>
    </row>
    <row r="336" spans="1:10">
      <c r="A336" s="40">
        <v>43598</v>
      </c>
      <c r="B336" s="69">
        <f ca="1">SUMIF(VDR!$FG$13:$FG$531,A336,VDR!$HC$13:$HC$531)+B335</f>
        <v>0.49246231155778891</v>
      </c>
      <c r="C336" s="69">
        <f ca="1">SUMIF(VDR!$FH$13:$FH$531,A336,VDR!$HC$13:$HC$531)+C335</f>
        <v>0.10050251256281406</v>
      </c>
      <c r="D336" s="69">
        <f ca="1">SUMIF(VDR!$HJ$13:$HJ$531,A336,VDR!$HB$13:$HB$531)+D335</f>
        <v>0</v>
      </c>
      <c r="E336" s="45">
        <f ca="1">SUMIF(VDR!$FG$13:$FG$531,A336,VDR!$HE$13:$HE$531)+E335</f>
        <v>0.54878048780487776</v>
      </c>
      <c r="F336" s="65">
        <f ca="1">SUMIF(VDR!$FH$13:$FH$531,A336,VDR!$HE$13:$HE$531)+F335</f>
        <v>8.1300813008130093E-2</v>
      </c>
      <c r="G336" s="45">
        <f ca="1">SUMIF(VDR!$HJ$13:$HJ$531,A336,VDR!$HD$13:$HD$531)+G335</f>
        <v>0</v>
      </c>
      <c r="H336" s="45">
        <f ca="1">SUMIF(VDR!$FG$13:$FG$531,A336,VDR!$HG$13:$HG$531)+H335</f>
        <v>0.46212121212121193</v>
      </c>
      <c r="I336" s="65">
        <f ca="1">SUMIF(VDR!$FH$13:$FH$531,A336,VDR!$HG$13:$HG$531)+I335</f>
        <v>0.15151515151515149</v>
      </c>
      <c r="J336" s="45">
        <f ca="1">SUMIF(VDR!$HJ$13:$HJ$531,A336,VDR!$HF$13:$HF$531)+J335</f>
        <v>0</v>
      </c>
    </row>
    <row r="337" spans="1:10">
      <c r="A337" s="40">
        <v>43599</v>
      </c>
      <c r="B337" s="69">
        <f ca="1">SUMIF(VDR!$FG$13:$FG$531,A337,VDR!$HC$13:$HC$531)+B336</f>
        <v>0.49246231155778891</v>
      </c>
      <c r="C337" s="69">
        <f ca="1">SUMIF(VDR!$FH$13:$FH$531,A337,VDR!$HC$13:$HC$531)+C336</f>
        <v>0.10050251256281406</v>
      </c>
      <c r="D337" s="69">
        <f ca="1">SUMIF(VDR!$HJ$13:$HJ$531,A337,VDR!$HB$13:$HB$531)+D336</f>
        <v>0</v>
      </c>
      <c r="E337" s="45">
        <f ca="1">SUMIF(VDR!$FG$13:$FG$531,A337,VDR!$HE$13:$HE$531)+E336</f>
        <v>0.54878048780487776</v>
      </c>
      <c r="F337" s="65">
        <f ca="1">SUMIF(VDR!$FH$13:$FH$531,A337,VDR!$HE$13:$HE$531)+F336</f>
        <v>8.1300813008130093E-2</v>
      </c>
      <c r="G337" s="45">
        <f ca="1">SUMIF(VDR!$HJ$13:$HJ$531,A337,VDR!$HD$13:$HD$531)+G336</f>
        <v>0</v>
      </c>
      <c r="H337" s="45">
        <f ca="1">SUMIF(VDR!$FG$13:$FG$531,A337,VDR!$HG$13:$HG$531)+H336</f>
        <v>0.46212121212121193</v>
      </c>
      <c r="I337" s="65">
        <f ca="1">SUMIF(VDR!$FH$13:$FH$531,A337,VDR!$HG$13:$HG$531)+I336</f>
        <v>0.15151515151515149</v>
      </c>
      <c r="J337" s="45">
        <f ca="1">SUMIF(VDR!$HJ$13:$HJ$531,A337,VDR!$HF$13:$HF$531)+J336</f>
        <v>0</v>
      </c>
    </row>
    <row r="338" spans="1:10">
      <c r="A338" s="40">
        <v>43600</v>
      </c>
      <c r="B338" s="69">
        <f ca="1">SUMIF(VDR!$FG$13:$FG$531,A338,VDR!$HC$13:$HC$531)+B337</f>
        <v>0.49246231155778891</v>
      </c>
      <c r="C338" s="69">
        <f ca="1">SUMIF(VDR!$FH$13:$FH$531,A338,VDR!$HC$13:$HC$531)+C337</f>
        <v>0.10050251256281406</v>
      </c>
      <c r="D338" s="69">
        <f ca="1">SUMIF(VDR!$HJ$13:$HJ$531,A338,VDR!$HB$13:$HB$531)+D337</f>
        <v>0</v>
      </c>
      <c r="E338" s="45">
        <f ca="1">SUMIF(VDR!$FG$13:$FG$531,A338,VDR!$HE$13:$HE$531)+E337</f>
        <v>0.54878048780487776</v>
      </c>
      <c r="F338" s="65">
        <f ca="1">SUMIF(VDR!$FH$13:$FH$531,A338,VDR!$HE$13:$HE$531)+F337</f>
        <v>8.1300813008130093E-2</v>
      </c>
      <c r="G338" s="45">
        <f ca="1">SUMIF(VDR!$HJ$13:$HJ$531,A338,VDR!$HD$13:$HD$531)+G337</f>
        <v>0</v>
      </c>
      <c r="H338" s="45">
        <f ca="1">SUMIF(VDR!$FG$13:$FG$531,A338,VDR!$HG$13:$HG$531)+H337</f>
        <v>0.46212121212121193</v>
      </c>
      <c r="I338" s="65">
        <f ca="1">SUMIF(VDR!$FH$13:$FH$531,A338,VDR!$HG$13:$HG$531)+I337</f>
        <v>0.15151515151515149</v>
      </c>
      <c r="J338" s="45">
        <f ca="1">SUMIF(VDR!$HJ$13:$HJ$531,A338,VDR!$HF$13:$HF$531)+J337</f>
        <v>0</v>
      </c>
    </row>
    <row r="339" spans="1:10">
      <c r="A339" s="40">
        <v>43601</v>
      </c>
      <c r="B339" s="69">
        <f ca="1">SUMIF(VDR!$FG$13:$FG$531,A339,VDR!$HC$13:$HC$531)+B338</f>
        <v>0.49246231155778891</v>
      </c>
      <c r="C339" s="69">
        <f ca="1">SUMIF(VDR!$FH$13:$FH$531,A339,VDR!$HC$13:$HC$531)+C338</f>
        <v>0.10050251256281406</v>
      </c>
      <c r="D339" s="69">
        <f ca="1">SUMIF(VDR!$HJ$13:$HJ$531,A339,VDR!$HB$13:$HB$531)+D338</f>
        <v>0</v>
      </c>
      <c r="E339" s="45">
        <f ca="1">SUMIF(VDR!$FG$13:$FG$531,A339,VDR!$HE$13:$HE$531)+E338</f>
        <v>0.54878048780487776</v>
      </c>
      <c r="F339" s="65">
        <f ca="1">SUMIF(VDR!$FH$13:$FH$531,A339,VDR!$HE$13:$HE$531)+F338</f>
        <v>8.1300813008130093E-2</v>
      </c>
      <c r="G339" s="45">
        <f ca="1">SUMIF(VDR!$HJ$13:$HJ$531,A339,VDR!$HD$13:$HD$531)+G338</f>
        <v>0</v>
      </c>
      <c r="H339" s="45">
        <f ca="1">SUMIF(VDR!$FG$13:$FG$531,A339,VDR!$HG$13:$HG$531)+H338</f>
        <v>0.46212121212121193</v>
      </c>
      <c r="I339" s="65">
        <f ca="1">SUMIF(VDR!$FH$13:$FH$531,A339,VDR!$HG$13:$HG$531)+I338</f>
        <v>0.15151515151515149</v>
      </c>
      <c r="J339" s="45">
        <f ca="1">SUMIF(VDR!$HJ$13:$HJ$531,A339,VDR!$HF$13:$HF$531)+J338</f>
        <v>0</v>
      </c>
    </row>
    <row r="340" spans="1:10">
      <c r="A340" s="40">
        <v>43602</v>
      </c>
      <c r="B340" s="69">
        <f ca="1">SUMIF(VDR!$FG$13:$FG$531,A340,VDR!$HC$13:$HC$531)+B339</f>
        <v>0.49246231155778891</v>
      </c>
      <c r="C340" s="69">
        <f ca="1">SUMIF(VDR!$FH$13:$FH$531,A340,VDR!$HC$13:$HC$531)+C339</f>
        <v>0.10050251256281406</v>
      </c>
      <c r="D340" s="69">
        <f ca="1">SUMIF(VDR!$HJ$13:$HJ$531,A340,VDR!$HB$13:$HB$531)+D339</f>
        <v>0</v>
      </c>
      <c r="E340" s="45">
        <f ca="1">SUMIF(VDR!$FG$13:$FG$531,A340,VDR!$HE$13:$HE$531)+E339</f>
        <v>0.54878048780487776</v>
      </c>
      <c r="F340" s="65">
        <f ca="1">SUMIF(VDR!$FH$13:$FH$531,A340,VDR!$HE$13:$HE$531)+F339</f>
        <v>8.1300813008130093E-2</v>
      </c>
      <c r="G340" s="45">
        <f ca="1">SUMIF(VDR!$HJ$13:$HJ$531,A340,VDR!$HD$13:$HD$531)+G339</f>
        <v>0</v>
      </c>
      <c r="H340" s="45">
        <f ca="1">SUMIF(VDR!$FG$13:$FG$531,A340,VDR!$HG$13:$HG$531)+H339</f>
        <v>0.46212121212121193</v>
      </c>
      <c r="I340" s="65">
        <f ca="1">SUMIF(VDR!$FH$13:$FH$531,A340,VDR!$HG$13:$HG$531)+I339</f>
        <v>0.15151515151515149</v>
      </c>
      <c r="J340" s="45">
        <f ca="1">SUMIF(VDR!$HJ$13:$HJ$531,A340,VDR!$HF$13:$HF$531)+J339</f>
        <v>0</v>
      </c>
    </row>
    <row r="341" spans="1:10">
      <c r="A341" s="40">
        <v>43603</v>
      </c>
      <c r="B341" s="69">
        <f ca="1">SUMIF(VDR!$FG$13:$FG$531,A341,VDR!$HC$13:$HC$531)+B340</f>
        <v>0.49246231155778891</v>
      </c>
      <c r="C341" s="69">
        <f ca="1">SUMIF(VDR!$FH$13:$FH$531,A341,VDR!$HC$13:$HC$531)+C340</f>
        <v>0.10050251256281406</v>
      </c>
      <c r="D341" s="69">
        <f ca="1">SUMIF(VDR!$HJ$13:$HJ$531,A341,VDR!$HB$13:$HB$531)+D340</f>
        <v>0</v>
      </c>
      <c r="E341" s="45">
        <f ca="1">SUMIF(VDR!$FG$13:$FG$531,A341,VDR!$HE$13:$HE$531)+E340</f>
        <v>0.54878048780487776</v>
      </c>
      <c r="F341" s="65">
        <f ca="1">SUMIF(VDR!$FH$13:$FH$531,A341,VDR!$HE$13:$HE$531)+F340</f>
        <v>8.1300813008130093E-2</v>
      </c>
      <c r="G341" s="45">
        <f ca="1">SUMIF(VDR!$HJ$13:$HJ$531,A341,VDR!$HD$13:$HD$531)+G340</f>
        <v>0</v>
      </c>
      <c r="H341" s="45">
        <f ca="1">SUMIF(VDR!$FG$13:$FG$531,A341,VDR!$HG$13:$HG$531)+H340</f>
        <v>0.46212121212121193</v>
      </c>
      <c r="I341" s="65">
        <f ca="1">SUMIF(VDR!$FH$13:$FH$531,A341,VDR!$HG$13:$HG$531)+I340</f>
        <v>0.15151515151515149</v>
      </c>
      <c r="J341" s="45">
        <f ca="1">SUMIF(VDR!$HJ$13:$HJ$531,A341,VDR!$HF$13:$HF$531)+J340</f>
        <v>0</v>
      </c>
    </row>
    <row r="342" spans="1:10">
      <c r="A342" s="40">
        <v>43604</v>
      </c>
      <c r="B342" s="69">
        <f ca="1">SUMIF(VDR!$FG$13:$FG$531,A342,VDR!$HC$13:$HC$531)+B341</f>
        <v>0.49246231155778891</v>
      </c>
      <c r="C342" s="69">
        <f ca="1">SUMIF(VDR!$FH$13:$FH$531,A342,VDR!$HC$13:$HC$531)+C341</f>
        <v>0.10050251256281406</v>
      </c>
      <c r="D342" s="69">
        <f ca="1">SUMIF(VDR!$HJ$13:$HJ$531,A342,VDR!$HB$13:$HB$531)+D341</f>
        <v>0</v>
      </c>
      <c r="E342" s="45">
        <f ca="1">SUMIF(VDR!$FG$13:$FG$531,A342,VDR!$HE$13:$HE$531)+E341</f>
        <v>0.54878048780487776</v>
      </c>
      <c r="F342" s="65">
        <f ca="1">SUMIF(VDR!$FH$13:$FH$531,A342,VDR!$HE$13:$HE$531)+F341</f>
        <v>8.1300813008130093E-2</v>
      </c>
      <c r="G342" s="45">
        <f ca="1">SUMIF(VDR!$HJ$13:$HJ$531,A342,VDR!$HD$13:$HD$531)+G341</f>
        <v>0</v>
      </c>
      <c r="H342" s="45">
        <f ca="1">SUMIF(VDR!$FG$13:$FG$531,A342,VDR!$HG$13:$HG$531)+H341</f>
        <v>0.46212121212121193</v>
      </c>
      <c r="I342" s="65">
        <f ca="1">SUMIF(VDR!$FH$13:$FH$531,A342,VDR!$HG$13:$HG$531)+I341</f>
        <v>0.15151515151515149</v>
      </c>
      <c r="J342" s="45">
        <f ca="1">SUMIF(VDR!$HJ$13:$HJ$531,A342,VDR!$HF$13:$HF$531)+J341</f>
        <v>0</v>
      </c>
    </row>
    <row r="343" spans="1:10">
      <c r="A343" s="40">
        <v>43605</v>
      </c>
      <c r="B343" s="69">
        <f ca="1">SUMIF(VDR!$FG$13:$FG$531,A343,VDR!$HC$13:$HC$531)+B342</f>
        <v>0.49497487437185927</v>
      </c>
      <c r="C343" s="69">
        <f ca="1">SUMIF(VDR!$FH$13:$FH$531,A343,VDR!$HC$13:$HC$531)+C342</f>
        <v>0.10050251256281406</v>
      </c>
      <c r="D343" s="69">
        <f ca="1">SUMIF(VDR!$HJ$13:$HJ$531,A343,VDR!$HB$13:$HB$531)+D342</f>
        <v>0</v>
      </c>
      <c r="E343" s="45">
        <f ca="1">SUMIF(VDR!$FG$13:$FG$531,A343,VDR!$HE$13:$HE$531)+E342</f>
        <v>0.54878048780487776</v>
      </c>
      <c r="F343" s="65">
        <f ca="1">SUMIF(VDR!$FH$13:$FH$531,A343,VDR!$HE$13:$HE$531)+F342</f>
        <v>8.1300813008130093E-2</v>
      </c>
      <c r="G343" s="45">
        <f ca="1">SUMIF(VDR!$HJ$13:$HJ$531,A343,VDR!$HD$13:$HD$531)+G342</f>
        <v>0</v>
      </c>
      <c r="H343" s="45">
        <f ca="1">SUMIF(VDR!$FG$13:$FG$531,A343,VDR!$HG$13:$HG$531)+H342</f>
        <v>0.4696969696969695</v>
      </c>
      <c r="I343" s="65">
        <f ca="1">SUMIF(VDR!$FH$13:$FH$531,A343,VDR!$HG$13:$HG$531)+I342</f>
        <v>0.15151515151515149</v>
      </c>
      <c r="J343" s="45">
        <f ca="1">SUMIF(VDR!$HJ$13:$HJ$531,A343,VDR!$HF$13:$HF$531)+J342</f>
        <v>0</v>
      </c>
    </row>
    <row r="344" spans="1:10">
      <c r="A344" s="40">
        <v>43606</v>
      </c>
      <c r="B344" s="69">
        <f ca="1">SUMIF(VDR!$FG$13:$FG$531,A344,VDR!$HC$13:$HC$531)+B343</f>
        <v>0.49497487437185927</v>
      </c>
      <c r="C344" s="69">
        <f ca="1">SUMIF(VDR!$FH$13:$FH$531,A344,VDR!$HC$13:$HC$531)+C343</f>
        <v>0.10050251256281406</v>
      </c>
      <c r="D344" s="69">
        <f ca="1">SUMIF(VDR!$HJ$13:$HJ$531,A344,VDR!$HB$13:$HB$531)+D343</f>
        <v>0</v>
      </c>
      <c r="E344" s="45">
        <f ca="1">SUMIF(VDR!$FG$13:$FG$531,A344,VDR!$HE$13:$HE$531)+E343</f>
        <v>0.54878048780487776</v>
      </c>
      <c r="F344" s="65">
        <f ca="1">SUMIF(VDR!$FH$13:$FH$531,A344,VDR!$HE$13:$HE$531)+F343</f>
        <v>8.1300813008130093E-2</v>
      </c>
      <c r="G344" s="45">
        <f ca="1">SUMIF(VDR!$HJ$13:$HJ$531,A344,VDR!$HD$13:$HD$531)+G343</f>
        <v>0</v>
      </c>
      <c r="H344" s="45">
        <f ca="1">SUMIF(VDR!$FG$13:$FG$531,A344,VDR!$HG$13:$HG$531)+H343</f>
        <v>0.4696969696969695</v>
      </c>
      <c r="I344" s="65">
        <f ca="1">SUMIF(VDR!$FH$13:$FH$531,A344,VDR!$HG$13:$HG$531)+I343</f>
        <v>0.15151515151515149</v>
      </c>
      <c r="J344" s="45">
        <f ca="1">SUMIF(VDR!$HJ$13:$HJ$531,A344,VDR!$HF$13:$HF$531)+J343</f>
        <v>0</v>
      </c>
    </row>
    <row r="345" spans="1:10">
      <c r="A345" s="40">
        <v>43607</v>
      </c>
      <c r="B345" s="69">
        <f ca="1">SUMIF(VDR!$FG$13:$FG$531,A345,VDR!$HC$13:$HC$531)+B344</f>
        <v>0.49497487437185927</v>
      </c>
      <c r="C345" s="69">
        <f ca="1">SUMIF(VDR!$FH$13:$FH$531,A345,VDR!$HC$13:$HC$531)+C344</f>
        <v>0.10050251256281406</v>
      </c>
      <c r="D345" s="69">
        <f ca="1">SUMIF(VDR!$HJ$13:$HJ$531,A345,VDR!$HB$13:$HB$531)+D344</f>
        <v>0</v>
      </c>
      <c r="E345" s="45">
        <f ca="1">SUMIF(VDR!$FG$13:$FG$531,A345,VDR!$HE$13:$HE$531)+E344</f>
        <v>0.54878048780487776</v>
      </c>
      <c r="F345" s="65">
        <f ca="1">SUMIF(VDR!$FH$13:$FH$531,A345,VDR!$HE$13:$HE$531)+F344</f>
        <v>8.1300813008130093E-2</v>
      </c>
      <c r="G345" s="45">
        <f ca="1">SUMIF(VDR!$HJ$13:$HJ$531,A345,VDR!$HD$13:$HD$531)+G344</f>
        <v>0</v>
      </c>
      <c r="H345" s="45">
        <f ca="1">SUMIF(VDR!$FG$13:$FG$531,A345,VDR!$HG$13:$HG$531)+H344</f>
        <v>0.4696969696969695</v>
      </c>
      <c r="I345" s="65">
        <f ca="1">SUMIF(VDR!$FH$13:$FH$531,A345,VDR!$HG$13:$HG$531)+I344</f>
        <v>0.15151515151515149</v>
      </c>
      <c r="J345" s="45">
        <f ca="1">SUMIF(VDR!$HJ$13:$HJ$531,A345,VDR!$HF$13:$HF$531)+J344</f>
        <v>0</v>
      </c>
    </row>
    <row r="346" spans="1:10">
      <c r="A346" s="40">
        <v>43608</v>
      </c>
      <c r="B346" s="69">
        <f ca="1">SUMIF(VDR!$FG$13:$FG$531,A346,VDR!$HC$13:$HC$531)+B345</f>
        <v>0.49748743718592964</v>
      </c>
      <c r="C346" s="69">
        <f ca="1">SUMIF(VDR!$FH$13:$FH$531,A346,VDR!$HC$13:$HC$531)+C345</f>
        <v>0.10301507537688441</v>
      </c>
      <c r="D346" s="69">
        <f ca="1">SUMIF(VDR!$HJ$13:$HJ$531,A346,VDR!$HB$13:$HB$531)+D345</f>
        <v>0</v>
      </c>
      <c r="E346" s="45">
        <f ca="1">SUMIF(VDR!$FG$13:$FG$531,A346,VDR!$HE$13:$HE$531)+E345</f>
        <v>0.54878048780487776</v>
      </c>
      <c r="F346" s="65">
        <f ca="1">SUMIF(VDR!$FH$13:$FH$531,A346,VDR!$HE$13:$HE$531)+F345</f>
        <v>8.1300813008130093E-2</v>
      </c>
      <c r="G346" s="45">
        <f ca="1">SUMIF(VDR!$HJ$13:$HJ$531,A346,VDR!$HD$13:$HD$531)+G345</f>
        <v>0</v>
      </c>
      <c r="H346" s="45">
        <f ca="1">SUMIF(VDR!$FG$13:$FG$531,A346,VDR!$HG$13:$HG$531)+H345</f>
        <v>0.47727272727272707</v>
      </c>
      <c r="I346" s="65">
        <f ca="1">SUMIF(VDR!$FH$13:$FH$531,A346,VDR!$HG$13:$HG$531)+I345</f>
        <v>0.15909090909090906</v>
      </c>
      <c r="J346" s="45">
        <f ca="1">SUMIF(VDR!$HJ$13:$HJ$531,A346,VDR!$HF$13:$HF$531)+J345</f>
        <v>0</v>
      </c>
    </row>
    <row r="347" spans="1:10">
      <c r="A347" s="40">
        <v>43609</v>
      </c>
      <c r="B347" s="69">
        <f ca="1">SUMIF(VDR!$FG$13:$FG$531,A347,VDR!$HC$13:$HC$531)+B346</f>
        <v>0.49748743718592964</v>
      </c>
      <c r="C347" s="69">
        <f ca="1">SUMIF(VDR!$FH$13:$FH$531,A347,VDR!$HC$13:$HC$531)+C346</f>
        <v>0.10301507537688441</v>
      </c>
      <c r="D347" s="69">
        <f ca="1">SUMIF(VDR!$HJ$13:$HJ$531,A347,VDR!$HB$13:$HB$531)+D346</f>
        <v>0</v>
      </c>
      <c r="E347" s="45">
        <f ca="1">SUMIF(VDR!$FG$13:$FG$531,A347,VDR!$HE$13:$HE$531)+E346</f>
        <v>0.54878048780487776</v>
      </c>
      <c r="F347" s="65">
        <f ca="1">SUMIF(VDR!$FH$13:$FH$531,A347,VDR!$HE$13:$HE$531)+F346</f>
        <v>8.1300813008130093E-2</v>
      </c>
      <c r="G347" s="45">
        <f ca="1">SUMIF(VDR!$HJ$13:$HJ$531,A347,VDR!$HD$13:$HD$531)+G346</f>
        <v>0</v>
      </c>
      <c r="H347" s="45">
        <f ca="1">SUMIF(VDR!$FG$13:$FG$531,A347,VDR!$HG$13:$HG$531)+H346</f>
        <v>0.47727272727272707</v>
      </c>
      <c r="I347" s="65">
        <f ca="1">SUMIF(VDR!$FH$13:$FH$531,A347,VDR!$HG$13:$HG$531)+I346</f>
        <v>0.15909090909090906</v>
      </c>
      <c r="J347" s="45">
        <f ca="1">SUMIF(VDR!$HJ$13:$HJ$531,A347,VDR!$HF$13:$HF$531)+J346</f>
        <v>0</v>
      </c>
    </row>
    <row r="348" spans="1:10">
      <c r="A348" s="40">
        <v>43610</v>
      </c>
      <c r="B348" s="69">
        <f ca="1">SUMIF(VDR!$FG$13:$FG$531,A348,VDR!$HC$13:$HC$531)+B347</f>
        <v>0.51005025125628145</v>
      </c>
      <c r="C348" s="69">
        <f ca="1">SUMIF(VDR!$FH$13:$FH$531,A348,VDR!$HC$13:$HC$531)+C347</f>
        <v>0.10301507537688441</v>
      </c>
      <c r="D348" s="69">
        <f ca="1">SUMIF(VDR!$HJ$13:$HJ$531,A348,VDR!$HB$13:$HB$531)+D347</f>
        <v>0</v>
      </c>
      <c r="E348" s="45">
        <f ca="1">SUMIF(VDR!$FG$13:$FG$531,A348,VDR!$HE$13:$HE$531)+E347</f>
        <v>0.56910569105691033</v>
      </c>
      <c r="F348" s="65">
        <f ca="1">SUMIF(VDR!$FH$13:$FH$531,A348,VDR!$HE$13:$HE$531)+F347</f>
        <v>8.1300813008130093E-2</v>
      </c>
      <c r="G348" s="45">
        <f ca="1">SUMIF(VDR!$HJ$13:$HJ$531,A348,VDR!$HD$13:$HD$531)+G347</f>
        <v>0</v>
      </c>
      <c r="H348" s="45">
        <f ca="1">SUMIF(VDR!$FG$13:$FG$531,A348,VDR!$HG$13:$HG$531)+H347</f>
        <v>0.47727272727272707</v>
      </c>
      <c r="I348" s="65">
        <f ca="1">SUMIF(VDR!$FH$13:$FH$531,A348,VDR!$HG$13:$HG$531)+I347</f>
        <v>0.15909090909090906</v>
      </c>
      <c r="J348" s="45">
        <f ca="1">SUMIF(VDR!$HJ$13:$HJ$531,A348,VDR!$HF$13:$HF$531)+J347</f>
        <v>0</v>
      </c>
    </row>
    <row r="349" spans="1:10">
      <c r="A349" s="40">
        <v>43611</v>
      </c>
      <c r="B349" s="69">
        <f ca="1">SUMIF(VDR!$FG$13:$FG$531,A349,VDR!$HC$13:$HC$531)+B348</f>
        <v>0.51005025125628145</v>
      </c>
      <c r="C349" s="69">
        <f ca="1">SUMIF(VDR!$FH$13:$FH$531,A349,VDR!$HC$13:$HC$531)+C348</f>
        <v>0.10301507537688441</v>
      </c>
      <c r="D349" s="69">
        <f ca="1">SUMIF(VDR!$HJ$13:$HJ$531,A349,VDR!$HB$13:$HB$531)+D348</f>
        <v>0</v>
      </c>
      <c r="E349" s="45">
        <f ca="1">SUMIF(VDR!$FG$13:$FG$531,A349,VDR!$HE$13:$HE$531)+E348</f>
        <v>0.56910569105691033</v>
      </c>
      <c r="F349" s="65">
        <f ca="1">SUMIF(VDR!$FH$13:$FH$531,A349,VDR!$HE$13:$HE$531)+F348</f>
        <v>8.1300813008130093E-2</v>
      </c>
      <c r="G349" s="45">
        <f ca="1">SUMIF(VDR!$HJ$13:$HJ$531,A349,VDR!$HD$13:$HD$531)+G348</f>
        <v>0</v>
      </c>
      <c r="H349" s="45">
        <f ca="1">SUMIF(VDR!$FG$13:$FG$531,A349,VDR!$HG$13:$HG$531)+H348</f>
        <v>0.47727272727272707</v>
      </c>
      <c r="I349" s="65">
        <f ca="1">SUMIF(VDR!$FH$13:$FH$531,A349,VDR!$HG$13:$HG$531)+I348</f>
        <v>0.15909090909090906</v>
      </c>
      <c r="J349" s="45">
        <f ca="1">SUMIF(VDR!$HJ$13:$HJ$531,A349,VDR!$HF$13:$HF$531)+J348</f>
        <v>0</v>
      </c>
    </row>
    <row r="350" spans="1:10">
      <c r="A350" s="40">
        <v>43612</v>
      </c>
      <c r="B350" s="69">
        <f ca="1">SUMIF(VDR!$FG$13:$FG$531,A350,VDR!$HC$13:$HC$531)+B349</f>
        <v>0.51005025125628145</v>
      </c>
      <c r="C350" s="69">
        <f ca="1">SUMIF(VDR!$FH$13:$FH$531,A350,VDR!$HC$13:$HC$531)+C349</f>
        <v>0.10301507537688441</v>
      </c>
      <c r="D350" s="69">
        <f ca="1">SUMIF(VDR!$HJ$13:$HJ$531,A350,VDR!$HB$13:$HB$531)+D349</f>
        <v>0</v>
      </c>
      <c r="E350" s="45">
        <f ca="1">SUMIF(VDR!$FG$13:$FG$531,A350,VDR!$HE$13:$HE$531)+E349</f>
        <v>0.56910569105691033</v>
      </c>
      <c r="F350" s="65">
        <f ca="1">SUMIF(VDR!$FH$13:$FH$531,A350,VDR!$HE$13:$HE$531)+F349</f>
        <v>8.1300813008130093E-2</v>
      </c>
      <c r="G350" s="45">
        <f ca="1">SUMIF(VDR!$HJ$13:$HJ$531,A350,VDR!$HD$13:$HD$531)+G349</f>
        <v>0</v>
      </c>
      <c r="H350" s="45">
        <f ca="1">SUMIF(VDR!$FG$13:$FG$531,A350,VDR!$HG$13:$HG$531)+H349</f>
        <v>0.47727272727272707</v>
      </c>
      <c r="I350" s="65">
        <f ca="1">SUMIF(VDR!$FH$13:$FH$531,A350,VDR!$HG$13:$HG$531)+I349</f>
        <v>0.15909090909090906</v>
      </c>
      <c r="J350" s="45">
        <f ca="1">SUMIF(VDR!$HJ$13:$HJ$531,A350,VDR!$HF$13:$HF$531)+J349</f>
        <v>0</v>
      </c>
    </row>
    <row r="351" spans="1:10">
      <c r="A351" s="40">
        <v>43613</v>
      </c>
      <c r="B351" s="69">
        <f ca="1">SUMIF(VDR!$FG$13:$FG$531,A351,VDR!$HC$13:$HC$531)+B350</f>
        <v>0.51256281407035176</v>
      </c>
      <c r="C351" s="69">
        <f ca="1">SUMIF(VDR!$FH$13:$FH$531,A351,VDR!$HC$13:$HC$531)+C350</f>
        <v>0.10301507537688441</v>
      </c>
      <c r="D351" s="69">
        <f ca="1">SUMIF(VDR!$HJ$13:$HJ$531,A351,VDR!$HB$13:$HB$531)+D350</f>
        <v>0</v>
      </c>
      <c r="E351" s="45">
        <f ca="1">SUMIF(VDR!$FG$13:$FG$531,A351,VDR!$HE$13:$HE$531)+E350</f>
        <v>0.56910569105691033</v>
      </c>
      <c r="F351" s="65">
        <f ca="1">SUMIF(VDR!$FH$13:$FH$531,A351,VDR!$HE$13:$HE$531)+F350</f>
        <v>8.1300813008130093E-2</v>
      </c>
      <c r="G351" s="45">
        <f ca="1">SUMIF(VDR!$HJ$13:$HJ$531,A351,VDR!$HD$13:$HD$531)+G350</f>
        <v>0</v>
      </c>
      <c r="H351" s="45">
        <f ca="1">SUMIF(VDR!$FG$13:$FG$531,A351,VDR!$HG$13:$HG$531)+H350</f>
        <v>0.48484848484848464</v>
      </c>
      <c r="I351" s="65">
        <f ca="1">SUMIF(VDR!$FH$13:$FH$531,A351,VDR!$HG$13:$HG$531)+I350</f>
        <v>0.15909090909090906</v>
      </c>
      <c r="J351" s="45">
        <f ca="1">SUMIF(VDR!$HJ$13:$HJ$531,A351,VDR!$HF$13:$HF$531)+J350</f>
        <v>0</v>
      </c>
    </row>
    <row r="352" spans="1:10">
      <c r="A352" s="40">
        <v>43614</v>
      </c>
      <c r="B352" s="69">
        <f ca="1">SUMIF(VDR!$FG$13:$FG$531,A352,VDR!$HC$13:$HC$531)+B351</f>
        <v>0.51256281407035176</v>
      </c>
      <c r="C352" s="69">
        <f ca="1">SUMIF(VDR!$FH$13:$FH$531,A352,VDR!$HC$13:$HC$531)+C351</f>
        <v>0.10301507537688441</v>
      </c>
      <c r="D352" s="69">
        <f ca="1">SUMIF(VDR!$HJ$13:$HJ$531,A352,VDR!$HB$13:$HB$531)+D351</f>
        <v>0</v>
      </c>
      <c r="E352" s="45">
        <f ca="1">SUMIF(VDR!$FG$13:$FG$531,A352,VDR!$HE$13:$HE$531)+E351</f>
        <v>0.56910569105691033</v>
      </c>
      <c r="F352" s="65">
        <f ca="1">SUMIF(VDR!$FH$13:$FH$531,A352,VDR!$HE$13:$HE$531)+F351</f>
        <v>8.1300813008130093E-2</v>
      </c>
      <c r="G352" s="45">
        <f ca="1">SUMIF(VDR!$HJ$13:$HJ$531,A352,VDR!$HD$13:$HD$531)+G351</f>
        <v>0</v>
      </c>
      <c r="H352" s="45">
        <f ca="1">SUMIF(VDR!$FG$13:$FG$531,A352,VDR!$HG$13:$HG$531)+H351</f>
        <v>0.48484848484848464</v>
      </c>
      <c r="I352" s="65">
        <f ca="1">SUMIF(VDR!$FH$13:$FH$531,A352,VDR!$HG$13:$HG$531)+I351</f>
        <v>0.15909090909090906</v>
      </c>
      <c r="J352" s="45">
        <f ca="1">SUMIF(VDR!$HJ$13:$HJ$531,A352,VDR!$HF$13:$HF$531)+J351</f>
        <v>0</v>
      </c>
    </row>
    <row r="353" spans="1:10">
      <c r="A353" s="40">
        <v>43615</v>
      </c>
      <c r="B353" s="69">
        <f ca="1">SUMIF(VDR!$FG$13:$FG$531,A353,VDR!$HC$13:$HC$531)+B352</f>
        <v>0.51256281407035176</v>
      </c>
      <c r="C353" s="69">
        <f ca="1">SUMIF(VDR!$FH$13:$FH$531,A353,VDR!$HC$13:$HC$531)+C352</f>
        <v>0.10301507537688441</v>
      </c>
      <c r="D353" s="69">
        <f ca="1">SUMIF(VDR!$HJ$13:$HJ$531,A353,VDR!$HB$13:$HB$531)+D352</f>
        <v>0</v>
      </c>
      <c r="E353" s="45">
        <f ca="1">SUMIF(VDR!$FG$13:$FG$531,A353,VDR!$HE$13:$HE$531)+E352</f>
        <v>0.56910569105691033</v>
      </c>
      <c r="F353" s="65">
        <f ca="1">SUMIF(VDR!$FH$13:$FH$531,A353,VDR!$HE$13:$HE$531)+F352</f>
        <v>8.1300813008130093E-2</v>
      </c>
      <c r="G353" s="45">
        <f ca="1">SUMIF(VDR!$HJ$13:$HJ$531,A353,VDR!$HD$13:$HD$531)+G352</f>
        <v>0</v>
      </c>
      <c r="H353" s="45">
        <f ca="1">SUMIF(VDR!$FG$13:$FG$531,A353,VDR!$HG$13:$HG$531)+H352</f>
        <v>0.48484848484848464</v>
      </c>
      <c r="I353" s="65">
        <f ca="1">SUMIF(VDR!$FH$13:$FH$531,A353,VDR!$HG$13:$HG$531)+I352</f>
        <v>0.15909090909090906</v>
      </c>
      <c r="J353" s="45">
        <f ca="1">SUMIF(VDR!$HJ$13:$HJ$531,A353,VDR!$HF$13:$HF$531)+J352</f>
        <v>0</v>
      </c>
    </row>
    <row r="354" spans="1:10">
      <c r="A354" s="40">
        <v>43616</v>
      </c>
      <c r="B354" s="69">
        <f ca="1">SUMIF(VDR!$FG$13:$FG$531,A354,VDR!$HC$13:$HC$531)+B353</f>
        <v>0.51256281407035176</v>
      </c>
      <c r="C354" s="69">
        <f ca="1">SUMIF(VDR!$FH$13:$FH$531,A354,VDR!$HC$13:$HC$531)+C353</f>
        <v>0.10301507537688441</v>
      </c>
      <c r="D354" s="69">
        <f ca="1">SUMIF(VDR!$HJ$13:$HJ$531,A354,VDR!$HB$13:$HB$531)+D353</f>
        <v>0</v>
      </c>
      <c r="E354" s="45">
        <f ca="1">SUMIF(VDR!$FG$13:$FG$531,A354,VDR!$HE$13:$HE$531)+E353</f>
        <v>0.56910569105691033</v>
      </c>
      <c r="F354" s="65">
        <f ca="1">SUMIF(VDR!$FH$13:$FH$531,A354,VDR!$HE$13:$HE$531)+F353</f>
        <v>8.1300813008130093E-2</v>
      </c>
      <c r="G354" s="45">
        <f ca="1">SUMIF(VDR!$HJ$13:$HJ$531,A354,VDR!$HD$13:$HD$531)+G353</f>
        <v>0</v>
      </c>
      <c r="H354" s="45">
        <f ca="1">SUMIF(VDR!$FG$13:$FG$531,A354,VDR!$HG$13:$HG$531)+H353</f>
        <v>0.48484848484848464</v>
      </c>
      <c r="I354" s="65">
        <f ca="1">SUMIF(VDR!$FH$13:$FH$531,A354,VDR!$HG$13:$HG$531)+I353</f>
        <v>0.15909090909090906</v>
      </c>
      <c r="J354" s="45">
        <f ca="1">SUMIF(VDR!$HJ$13:$HJ$531,A354,VDR!$HF$13:$HF$531)+J353</f>
        <v>0</v>
      </c>
    </row>
    <row r="355" spans="1:10">
      <c r="A355" s="40">
        <v>43617</v>
      </c>
      <c r="B355" s="69">
        <f ca="1">SUMIF(VDR!$FG$13:$FG$531,A355,VDR!$HC$13:$HC$531)+B354</f>
        <v>0.51256281407035176</v>
      </c>
      <c r="C355" s="69">
        <f ca="1">SUMIF(VDR!$FH$13:$FH$531,A355,VDR!$HC$13:$HC$531)+C354</f>
        <v>0.10301507537688441</v>
      </c>
      <c r="D355" s="69">
        <f ca="1">SUMIF(VDR!$HJ$13:$HJ$531,A355,VDR!$HB$13:$HB$531)+D354</f>
        <v>0</v>
      </c>
      <c r="E355" s="45">
        <f ca="1">SUMIF(VDR!$FG$13:$FG$531,A355,VDR!$HE$13:$HE$531)+E354</f>
        <v>0.56910569105691033</v>
      </c>
      <c r="F355" s="65">
        <f ca="1">SUMIF(VDR!$FH$13:$FH$531,A355,VDR!$HE$13:$HE$531)+F354</f>
        <v>8.1300813008130093E-2</v>
      </c>
      <c r="G355" s="45">
        <f ca="1">SUMIF(VDR!$HJ$13:$HJ$531,A355,VDR!$HD$13:$HD$531)+G354</f>
        <v>0</v>
      </c>
      <c r="H355" s="45">
        <f ca="1">SUMIF(VDR!$FG$13:$FG$531,A355,VDR!$HG$13:$HG$531)+H354</f>
        <v>0.48484848484848464</v>
      </c>
      <c r="I355" s="65">
        <f ca="1">SUMIF(VDR!$FH$13:$FH$531,A355,VDR!$HG$13:$HG$531)+I354</f>
        <v>0.15909090909090906</v>
      </c>
      <c r="J355" s="45">
        <f ca="1">SUMIF(VDR!$HJ$13:$HJ$531,A355,VDR!$HF$13:$HF$531)+J354</f>
        <v>0</v>
      </c>
    </row>
    <row r="356" spans="1:10">
      <c r="A356" s="40">
        <v>43618</v>
      </c>
      <c r="B356" s="69">
        <f ca="1">SUMIF(VDR!$FG$13:$FG$531,A356,VDR!$HC$13:$HC$531)+B355</f>
        <v>0.51256281407035176</v>
      </c>
      <c r="C356" s="69">
        <f ca="1">SUMIF(VDR!$FH$13:$FH$531,A356,VDR!$HC$13:$HC$531)+C355</f>
        <v>0.10301507537688441</v>
      </c>
      <c r="D356" s="69">
        <f ca="1">SUMIF(VDR!$HJ$13:$HJ$531,A356,VDR!$HB$13:$HB$531)+D355</f>
        <v>0</v>
      </c>
      <c r="E356" s="45">
        <f ca="1">SUMIF(VDR!$FG$13:$FG$531,A356,VDR!$HE$13:$HE$531)+E355</f>
        <v>0.56910569105691033</v>
      </c>
      <c r="F356" s="65">
        <f ca="1">SUMIF(VDR!$FH$13:$FH$531,A356,VDR!$HE$13:$HE$531)+F355</f>
        <v>8.1300813008130093E-2</v>
      </c>
      <c r="G356" s="45">
        <f ca="1">SUMIF(VDR!$HJ$13:$HJ$531,A356,VDR!$HD$13:$HD$531)+G355</f>
        <v>0</v>
      </c>
      <c r="H356" s="45">
        <f ca="1">SUMIF(VDR!$FG$13:$FG$531,A356,VDR!$HG$13:$HG$531)+H355</f>
        <v>0.48484848484848464</v>
      </c>
      <c r="I356" s="65">
        <f ca="1">SUMIF(VDR!$FH$13:$FH$531,A356,VDR!$HG$13:$HG$531)+I355</f>
        <v>0.15909090909090906</v>
      </c>
      <c r="J356" s="45">
        <f ca="1">SUMIF(VDR!$HJ$13:$HJ$531,A356,VDR!$HF$13:$HF$531)+J355</f>
        <v>0</v>
      </c>
    </row>
    <row r="357" spans="1:10">
      <c r="A357" s="40">
        <v>43619</v>
      </c>
      <c r="B357" s="69">
        <f ca="1">SUMIF(VDR!$FG$13:$FG$531,A357,VDR!$HC$13:$HC$531)+B356</f>
        <v>0.51256281407035176</v>
      </c>
      <c r="C357" s="69">
        <f ca="1">SUMIF(VDR!$FH$13:$FH$531,A357,VDR!$HC$13:$HC$531)+C356</f>
        <v>0.10301507537688441</v>
      </c>
      <c r="D357" s="69">
        <f ca="1">SUMIF(VDR!$HJ$13:$HJ$531,A357,VDR!$HB$13:$HB$531)+D356</f>
        <v>0</v>
      </c>
      <c r="E357" s="45">
        <f ca="1">SUMIF(VDR!$FG$13:$FG$531,A357,VDR!$HE$13:$HE$531)+E356</f>
        <v>0.56910569105691033</v>
      </c>
      <c r="F357" s="65">
        <f ca="1">SUMIF(VDR!$FH$13:$FH$531,A357,VDR!$HE$13:$HE$531)+F356</f>
        <v>8.1300813008130093E-2</v>
      </c>
      <c r="G357" s="45">
        <f ca="1">SUMIF(VDR!$HJ$13:$HJ$531,A357,VDR!$HD$13:$HD$531)+G356</f>
        <v>0</v>
      </c>
      <c r="H357" s="45">
        <f ca="1">SUMIF(VDR!$FG$13:$FG$531,A357,VDR!$HG$13:$HG$531)+H356</f>
        <v>0.48484848484848464</v>
      </c>
      <c r="I357" s="65">
        <f ca="1">SUMIF(VDR!$FH$13:$FH$531,A357,VDR!$HG$13:$HG$531)+I356</f>
        <v>0.15909090909090906</v>
      </c>
      <c r="J357" s="45">
        <f ca="1">SUMIF(VDR!$HJ$13:$HJ$531,A357,VDR!$HF$13:$HF$531)+J356</f>
        <v>0</v>
      </c>
    </row>
    <row r="358" spans="1:10">
      <c r="A358" s="40">
        <v>43620</v>
      </c>
      <c r="B358" s="69">
        <f ca="1">SUMIF(VDR!$FG$13:$FG$531,A358,VDR!$HC$13:$HC$531)+B357</f>
        <v>0.51256281407035176</v>
      </c>
      <c r="C358" s="69">
        <f ca="1">SUMIF(VDR!$FH$13:$FH$531,A358,VDR!$HC$13:$HC$531)+C357</f>
        <v>0.10301507537688441</v>
      </c>
      <c r="D358" s="69">
        <f ca="1">SUMIF(VDR!$HJ$13:$HJ$531,A358,VDR!$HB$13:$HB$531)+D357</f>
        <v>0</v>
      </c>
      <c r="E358" s="45">
        <f ca="1">SUMIF(VDR!$FG$13:$FG$531,A358,VDR!$HE$13:$HE$531)+E357</f>
        <v>0.56910569105691033</v>
      </c>
      <c r="F358" s="65">
        <f ca="1">SUMIF(VDR!$FH$13:$FH$531,A358,VDR!$HE$13:$HE$531)+F357</f>
        <v>8.1300813008130093E-2</v>
      </c>
      <c r="G358" s="45">
        <f ca="1">SUMIF(VDR!$HJ$13:$HJ$531,A358,VDR!$HD$13:$HD$531)+G357</f>
        <v>0</v>
      </c>
      <c r="H358" s="45">
        <f ca="1">SUMIF(VDR!$FG$13:$FG$531,A358,VDR!$HG$13:$HG$531)+H357</f>
        <v>0.48484848484848464</v>
      </c>
      <c r="I358" s="65">
        <f ca="1">SUMIF(VDR!$FH$13:$FH$531,A358,VDR!$HG$13:$HG$531)+I357</f>
        <v>0.15909090909090906</v>
      </c>
      <c r="J358" s="45">
        <f ca="1">SUMIF(VDR!$HJ$13:$HJ$531,A358,VDR!$HF$13:$HF$531)+J357</f>
        <v>0</v>
      </c>
    </row>
    <row r="359" spans="1:10">
      <c r="A359" s="40">
        <v>43621</v>
      </c>
      <c r="B359" s="69">
        <f ca="1">SUMIF(VDR!$FG$13:$FG$531,A359,VDR!$HC$13:$HC$531)+B358</f>
        <v>0.51256281407035176</v>
      </c>
      <c r="C359" s="69">
        <f ca="1">SUMIF(VDR!$FH$13:$FH$531,A359,VDR!$HC$13:$HC$531)+C358</f>
        <v>0.10301507537688441</v>
      </c>
      <c r="D359" s="69">
        <f ca="1">SUMIF(VDR!$HJ$13:$HJ$531,A359,VDR!$HB$13:$HB$531)+D358</f>
        <v>0</v>
      </c>
      <c r="E359" s="45">
        <f ca="1">SUMIF(VDR!$FG$13:$FG$531,A359,VDR!$HE$13:$HE$531)+E358</f>
        <v>0.56910569105691033</v>
      </c>
      <c r="F359" s="65">
        <f ca="1">SUMIF(VDR!$FH$13:$FH$531,A359,VDR!$HE$13:$HE$531)+F358</f>
        <v>8.1300813008130093E-2</v>
      </c>
      <c r="G359" s="45">
        <f ca="1">SUMIF(VDR!$HJ$13:$HJ$531,A359,VDR!$HD$13:$HD$531)+G358</f>
        <v>0</v>
      </c>
      <c r="H359" s="45">
        <f ca="1">SUMIF(VDR!$FG$13:$FG$531,A359,VDR!$HG$13:$HG$531)+H358</f>
        <v>0.48484848484848464</v>
      </c>
      <c r="I359" s="65">
        <f ca="1">SUMIF(VDR!$FH$13:$FH$531,A359,VDR!$HG$13:$HG$531)+I358</f>
        <v>0.15909090909090906</v>
      </c>
      <c r="J359" s="45">
        <f ca="1">SUMIF(VDR!$HJ$13:$HJ$531,A359,VDR!$HF$13:$HF$531)+J358</f>
        <v>0</v>
      </c>
    </row>
    <row r="360" spans="1:10">
      <c r="A360" s="40">
        <v>43622</v>
      </c>
      <c r="B360" s="69">
        <f ca="1">SUMIF(VDR!$FG$13:$FG$531,A360,VDR!$HC$13:$HC$531)+B359</f>
        <v>0.6934673366834172</v>
      </c>
      <c r="C360" s="69">
        <f ca="1">SUMIF(VDR!$FH$13:$FH$531,A360,VDR!$HC$13:$HC$531)+C359</f>
        <v>0.15577889447236176</v>
      </c>
      <c r="D360" s="69">
        <f ca="1">SUMIF(VDR!$HJ$13:$HJ$531,A360,VDR!$HB$13:$HB$531)+D359</f>
        <v>0</v>
      </c>
      <c r="E360" s="45">
        <f ca="1">SUMIF(VDR!$FG$13:$FG$531,A360,VDR!$HE$13:$HE$531)+E359</f>
        <v>0.85772357723577208</v>
      </c>
      <c r="F360" s="65">
        <f ca="1">SUMIF(VDR!$FH$13:$FH$531,A360,VDR!$HE$13:$HE$531)+F359</f>
        <v>0.16666666666666666</v>
      </c>
      <c r="G360" s="45">
        <f ca="1">SUMIF(VDR!$HJ$13:$HJ$531,A360,VDR!$HD$13:$HD$531)+G359</f>
        <v>0</v>
      </c>
      <c r="H360" s="45">
        <f ca="1">SUMIF(VDR!$FG$13:$FG$531,A360,VDR!$HG$13:$HG$531)+H359</f>
        <v>0.49242424242424221</v>
      </c>
      <c r="I360" s="65">
        <f ca="1">SUMIF(VDR!$FH$13:$FH$531,A360,VDR!$HG$13:$HG$531)+I359</f>
        <v>0.15909090909090906</v>
      </c>
      <c r="J360" s="45">
        <f ca="1">SUMIF(VDR!$HJ$13:$HJ$531,A360,VDR!$HF$13:$HF$531)+J359</f>
        <v>0</v>
      </c>
    </row>
    <row r="361" spans="1:10">
      <c r="A361" s="40">
        <v>43623</v>
      </c>
      <c r="B361" s="69">
        <f ca="1">SUMIF(VDR!$FG$13:$FG$531,A361,VDR!$HC$13:$HC$531)+B360</f>
        <v>0.6934673366834172</v>
      </c>
      <c r="C361" s="69">
        <f ca="1">SUMIF(VDR!$FH$13:$FH$531,A361,VDR!$HC$13:$HC$531)+C360</f>
        <v>0.15577889447236176</v>
      </c>
      <c r="D361" s="69">
        <f ca="1">SUMIF(VDR!$HJ$13:$HJ$531,A361,VDR!$HB$13:$HB$531)+D360</f>
        <v>0</v>
      </c>
      <c r="E361" s="45">
        <f ca="1">SUMIF(VDR!$FG$13:$FG$531,A361,VDR!$HE$13:$HE$531)+E360</f>
        <v>0.85772357723577208</v>
      </c>
      <c r="F361" s="65">
        <f ca="1">SUMIF(VDR!$FH$13:$FH$531,A361,VDR!$HE$13:$HE$531)+F360</f>
        <v>0.16666666666666666</v>
      </c>
      <c r="G361" s="45">
        <f ca="1">SUMIF(VDR!$HJ$13:$HJ$531,A361,VDR!$HD$13:$HD$531)+G360</f>
        <v>0</v>
      </c>
      <c r="H361" s="45">
        <f ca="1">SUMIF(VDR!$FG$13:$FG$531,A361,VDR!$HG$13:$HG$531)+H360</f>
        <v>0.49242424242424221</v>
      </c>
      <c r="I361" s="65">
        <f ca="1">SUMIF(VDR!$FH$13:$FH$531,A361,VDR!$HG$13:$HG$531)+I360</f>
        <v>0.15909090909090906</v>
      </c>
      <c r="J361" s="45">
        <f ca="1">SUMIF(VDR!$HJ$13:$HJ$531,A361,VDR!$HF$13:$HF$531)+J360</f>
        <v>0</v>
      </c>
    </row>
    <row r="362" spans="1:10">
      <c r="A362" s="40">
        <v>43624</v>
      </c>
      <c r="B362" s="69">
        <f ca="1">SUMIF(VDR!$FG$13:$FG$531,A362,VDR!$HC$13:$HC$531)+B361</f>
        <v>0.75628140703517599</v>
      </c>
      <c r="C362" s="69">
        <f ca="1">SUMIF(VDR!$FH$13:$FH$531,A362,VDR!$HC$13:$HC$531)+C361</f>
        <v>0.15577889447236176</v>
      </c>
      <c r="D362" s="69">
        <f ca="1">SUMIF(VDR!$HJ$13:$HJ$531,A362,VDR!$HB$13:$HB$531)+D361</f>
        <v>0</v>
      </c>
      <c r="E362" s="45">
        <f ca="1">SUMIF(VDR!$FG$13:$FG$531,A362,VDR!$HE$13:$HE$531)+E361</f>
        <v>0.95934959349593463</v>
      </c>
      <c r="F362" s="65">
        <f ca="1">SUMIF(VDR!$FH$13:$FH$531,A362,VDR!$HE$13:$HE$531)+F361</f>
        <v>0.16666666666666666</v>
      </c>
      <c r="G362" s="45">
        <f ca="1">SUMIF(VDR!$HJ$13:$HJ$531,A362,VDR!$HD$13:$HD$531)+G361</f>
        <v>0</v>
      </c>
      <c r="H362" s="45">
        <f ca="1">SUMIF(VDR!$FG$13:$FG$531,A362,VDR!$HG$13:$HG$531)+H361</f>
        <v>0.49242424242424221</v>
      </c>
      <c r="I362" s="65">
        <f ca="1">SUMIF(VDR!$FH$13:$FH$531,A362,VDR!$HG$13:$HG$531)+I361</f>
        <v>0.15909090909090906</v>
      </c>
      <c r="J362" s="45">
        <f ca="1">SUMIF(VDR!$HJ$13:$HJ$531,A362,VDR!$HF$13:$HF$531)+J361</f>
        <v>0</v>
      </c>
    </row>
    <row r="363" spans="1:10">
      <c r="A363" s="40">
        <v>43625</v>
      </c>
      <c r="B363" s="69">
        <f ca="1">SUMIF(VDR!$FG$13:$FG$531,A363,VDR!$HC$13:$HC$531)+B362</f>
        <v>0.75628140703517599</v>
      </c>
      <c r="C363" s="69">
        <f ca="1">SUMIF(VDR!$FH$13:$FH$531,A363,VDR!$HC$13:$HC$531)+C362</f>
        <v>0.15577889447236176</v>
      </c>
      <c r="D363" s="69">
        <f ca="1">SUMIF(VDR!$HJ$13:$HJ$531,A363,VDR!$HB$13:$HB$531)+D362</f>
        <v>0</v>
      </c>
      <c r="E363" s="45">
        <f ca="1">SUMIF(VDR!$FG$13:$FG$531,A363,VDR!$HE$13:$HE$531)+E362</f>
        <v>0.95934959349593463</v>
      </c>
      <c r="F363" s="65">
        <f ca="1">SUMIF(VDR!$FH$13:$FH$531,A363,VDR!$HE$13:$HE$531)+F362</f>
        <v>0.16666666666666666</v>
      </c>
      <c r="G363" s="45">
        <f ca="1">SUMIF(VDR!$HJ$13:$HJ$531,A363,VDR!$HD$13:$HD$531)+G362</f>
        <v>0</v>
      </c>
      <c r="H363" s="45">
        <f ca="1">SUMIF(VDR!$FG$13:$FG$531,A363,VDR!$HG$13:$HG$531)+H362</f>
        <v>0.49242424242424221</v>
      </c>
      <c r="I363" s="65">
        <f ca="1">SUMIF(VDR!$FH$13:$FH$531,A363,VDR!$HG$13:$HG$531)+I362</f>
        <v>0.15909090909090906</v>
      </c>
      <c r="J363" s="45">
        <f ca="1">SUMIF(VDR!$HJ$13:$HJ$531,A363,VDR!$HF$13:$HF$531)+J362</f>
        <v>0</v>
      </c>
    </row>
    <row r="364" spans="1:10">
      <c r="A364" s="40">
        <v>43626</v>
      </c>
      <c r="B364" s="69">
        <f ca="1">SUMIF(VDR!$FG$13:$FG$531,A364,VDR!$HC$13:$HC$531)+B363</f>
        <v>0.75628140703517599</v>
      </c>
      <c r="C364" s="69">
        <f ca="1">SUMIF(VDR!$FH$13:$FH$531,A364,VDR!$HC$13:$HC$531)+C363</f>
        <v>0.15577889447236176</v>
      </c>
      <c r="D364" s="69">
        <f ca="1">SUMIF(VDR!$HJ$13:$HJ$531,A364,VDR!$HB$13:$HB$531)+D363</f>
        <v>0</v>
      </c>
      <c r="E364" s="45">
        <f ca="1">SUMIF(VDR!$FG$13:$FG$531,A364,VDR!$HE$13:$HE$531)+E363</f>
        <v>0.95934959349593463</v>
      </c>
      <c r="F364" s="65">
        <f ca="1">SUMIF(VDR!$FH$13:$FH$531,A364,VDR!$HE$13:$HE$531)+F363</f>
        <v>0.16666666666666666</v>
      </c>
      <c r="G364" s="45">
        <f ca="1">SUMIF(VDR!$HJ$13:$HJ$531,A364,VDR!$HD$13:$HD$531)+G363</f>
        <v>0</v>
      </c>
      <c r="H364" s="45">
        <f ca="1">SUMIF(VDR!$FG$13:$FG$531,A364,VDR!$HG$13:$HG$531)+H363</f>
        <v>0.49242424242424221</v>
      </c>
      <c r="I364" s="65">
        <f ca="1">SUMIF(VDR!$FH$13:$FH$531,A364,VDR!$HG$13:$HG$531)+I363</f>
        <v>0.15909090909090906</v>
      </c>
      <c r="J364" s="45">
        <f ca="1">SUMIF(VDR!$HJ$13:$HJ$531,A364,VDR!$HF$13:$HF$531)+J363</f>
        <v>0</v>
      </c>
    </row>
    <row r="365" spans="1:10">
      <c r="A365" s="40">
        <v>43627</v>
      </c>
      <c r="B365" s="69">
        <f ca="1">SUMIF(VDR!$FG$13:$FG$531,A365,VDR!$HC$13:$HC$531)+B364</f>
        <v>0.75628140703517599</v>
      </c>
      <c r="C365" s="69">
        <f ca="1">SUMIF(VDR!$FH$13:$FH$531,A365,VDR!$HC$13:$HC$531)+C364</f>
        <v>0.15577889447236176</v>
      </c>
      <c r="D365" s="69"/>
      <c r="E365" s="45">
        <f ca="1">SUMIF(VDR!$FG$13:$FG$531,A365,VDR!$HE$13:$HE$531)+E364</f>
        <v>0.95934959349593463</v>
      </c>
      <c r="F365" s="65">
        <f ca="1">SUMIF(VDR!$FH$13:$FH$531,A365,VDR!$HE$13:$HE$531)+F364</f>
        <v>0.16666666666666666</v>
      </c>
      <c r="G365" s="69"/>
      <c r="H365" s="45">
        <f ca="1">SUMIF(VDR!$FG$13:$FG$531,A365,VDR!$HG$13:$HG$531)+H364</f>
        <v>0.49242424242424221</v>
      </c>
      <c r="I365" s="65">
        <f ca="1">SUMIF(VDR!$FH$13:$FH$531,A365,VDR!$HG$13:$HG$531)+I364</f>
        <v>0.15909090909090906</v>
      </c>
      <c r="J365" s="69"/>
    </row>
    <row r="366" spans="1:10">
      <c r="A366" s="40">
        <v>43628</v>
      </c>
      <c r="B366" s="69">
        <f ca="1">SUMIF(VDR!$FG$13:$FG$531,A366,VDR!$HC$13:$HC$531)+B365</f>
        <v>0.75628140703517599</v>
      </c>
      <c r="C366" s="69">
        <f ca="1">SUMIF(VDR!$FH$13:$FH$531,A366,VDR!$HC$13:$HC$531)+C365</f>
        <v>0.15577889447236176</v>
      </c>
      <c r="D366" s="69"/>
      <c r="E366" s="45">
        <f ca="1">SUMIF(VDR!$FG$13:$FG$531,A366,VDR!$HE$13:$HE$531)+E365</f>
        <v>0.95934959349593463</v>
      </c>
      <c r="F366" s="65">
        <f ca="1">SUMIF(VDR!$FH$13:$FH$531,A366,VDR!$HE$13:$HE$531)+F365</f>
        <v>0.16666666666666666</v>
      </c>
      <c r="G366" s="69"/>
      <c r="H366" s="45">
        <f ca="1">SUMIF(VDR!$FG$13:$FG$531,A366,VDR!$HG$13:$HG$531)+H365</f>
        <v>0.49242424242424221</v>
      </c>
      <c r="I366" s="65">
        <f ca="1">SUMIF(VDR!$FH$13:$FH$531,A366,VDR!$HG$13:$HG$531)+I365</f>
        <v>0.15909090909090906</v>
      </c>
      <c r="J366" s="69"/>
    </row>
    <row r="367" spans="1:10">
      <c r="A367" s="40">
        <v>43629</v>
      </c>
      <c r="B367" s="69">
        <f ca="1">SUMIF(VDR!$FG$13:$FG$531,A367,VDR!$HC$13:$HC$531)+B366</f>
        <v>0.76884422110552775</v>
      </c>
      <c r="C367" s="69">
        <f ca="1">SUMIF(VDR!$FH$13:$FH$531,A367,VDR!$HC$13:$HC$531)+C366</f>
        <v>0.16834170854271352</v>
      </c>
      <c r="D367" s="69"/>
      <c r="E367" s="45">
        <f ca="1">SUMIF(VDR!$FG$13:$FG$531,A367,VDR!$HE$13:$HE$531)+E366</f>
        <v>0.95934959349593463</v>
      </c>
      <c r="F367" s="65">
        <f ca="1">SUMIF(VDR!$FH$13:$FH$531,A367,VDR!$HE$13:$HE$531)+F366</f>
        <v>0.16666666666666666</v>
      </c>
      <c r="G367" s="69"/>
      <c r="H367" s="45">
        <f ca="1">SUMIF(VDR!$FG$13:$FG$531,A367,VDR!$HG$13:$HG$531)+H366</f>
        <v>0.53030303030303005</v>
      </c>
      <c r="I367" s="65">
        <f ca="1">SUMIF(VDR!$FH$13:$FH$531,A367,VDR!$HG$13:$HG$531)+I366</f>
        <v>0.19696969696969693</v>
      </c>
      <c r="J367" s="69"/>
    </row>
    <row r="368" spans="1:10">
      <c r="A368" s="40">
        <v>43630</v>
      </c>
      <c r="B368" s="69">
        <f ca="1">SUMIF(VDR!$FG$13:$FG$531,A368,VDR!$HC$13:$HC$531)+B367</f>
        <v>0.76884422110552775</v>
      </c>
      <c r="C368" s="69">
        <f ca="1">SUMIF(VDR!$FH$13:$FH$531,A368,VDR!$HC$13:$HC$531)+C367</f>
        <v>0.16834170854271352</v>
      </c>
      <c r="D368" s="69"/>
      <c r="E368" s="45">
        <f ca="1">SUMIF(VDR!$FG$13:$FG$531,A368,VDR!$HE$13:$HE$531)+E367</f>
        <v>0.95934959349593463</v>
      </c>
      <c r="F368" s="65">
        <f ca="1">SUMIF(VDR!$FH$13:$FH$531,A368,VDR!$HE$13:$HE$531)+F367</f>
        <v>0.16666666666666666</v>
      </c>
      <c r="G368" s="69"/>
      <c r="H368" s="45">
        <f ca="1">SUMIF(VDR!$FG$13:$FG$531,A368,VDR!$HG$13:$HG$531)+H367</f>
        <v>0.53030303030303005</v>
      </c>
      <c r="I368" s="65">
        <f ca="1">SUMIF(VDR!$FH$13:$FH$531,A368,VDR!$HG$13:$HG$531)+I367</f>
        <v>0.19696969696969693</v>
      </c>
      <c r="J368" s="69"/>
    </row>
    <row r="369" spans="1:10">
      <c r="A369" s="40">
        <v>43631</v>
      </c>
      <c r="B369" s="69">
        <f ca="1">SUMIF(VDR!$FG$13:$FG$531,A369,VDR!$HC$13:$HC$531)+B368</f>
        <v>0.76884422110552775</v>
      </c>
      <c r="C369" s="69">
        <f ca="1">SUMIF(VDR!$FH$13:$FH$531,A369,VDR!$HC$13:$HC$531)+C368</f>
        <v>0.16834170854271352</v>
      </c>
      <c r="D369" s="69"/>
      <c r="E369" s="45">
        <f ca="1">SUMIF(VDR!$FG$13:$FG$531,A369,VDR!$HE$13:$HE$531)+E368</f>
        <v>0.95934959349593463</v>
      </c>
      <c r="F369" s="65">
        <f ca="1">SUMIF(VDR!$FH$13:$FH$531,A369,VDR!$HE$13:$HE$531)+F368</f>
        <v>0.16666666666666666</v>
      </c>
      <c r="G369" s="69"/>
      <c r="H369" s="45">
        <f ca="1">SUMIF(VDR!$FG$13:$FG$531,A369,VDR!$HG$13:$HG$531)+H368</f>
        <v>0.53030303030303005</v>
      </c>
      <c r="I369" s="65">
        <f ca="1">SUMIF(VDR!$FH$13:$FH$531,A369,VDR!$HG$13:$HG$531)+I368</f>
        <v>0.19696969696969693</v>
      </c>
      <c r="J369" s="69"/>
    </row>
    <row r="370" spans="1:10">
      <c r="A370" s="40">
        <v>43632</v>
      </c>
      <c r="B370" s="69">
        <f ca="1">SUMIF(VDR!$FG$13:$FG$531,A370,VDR!$HC$13:$HC$531)+B369</f>
        <v>0.76884422110552775</v>
      </c>
      <c r="C370" s="69">
        <f ca="1">SUMIF(VDR!$FH$13:$FH$531,A370,VDR!$HC$13:$HC$531)+C369</f>
        <v>0.16834170854271352</v>
      </c>
      <c r="D370" s="69"/>
      <c r="E370" s="45">
        <f ca="1">SUMIF(VDR!$FG$13:$FG$531,A370,VDR!$HE$13:$HE$531)+E369</f>
        <v>0.95934959349593463</v>
      </c>
      <c r="F370" s="65">
        <f ca="1">SUMIF(VDR!$FH$13:$FH$531,A370,VDR!$HE$13:$HE$531)+F369</f>
        <v>0.16666666666666666</v>
      </c>
      <c r="G370" s="69"/>
      <c r="H370" s="45">
        <f ca="1">SUMIF(VDR!$FG$13:$FG$531,A370,VDR!$HG$13:$HG$531)+H369</f>
        <v>0.53030303030303005</v>
      </c>
      <c r="I370" s="65">
        <f ca="1">SUMIF(VDR!$FH$13:$FH$531,A370,VDR!$HG$13:$HG$531)+I369</f>
        <v>0.19696969696969693</v>
      </c>
      <c r="J370" s="69"/>
    </row>
    <row r="371" spans="1:10">
      <c r="A371" s="40">
        <v>43633</v>
      </c>
      <c r="B371" s="69">
        <f ca="1">SUMIF(VDR!$FG$13:$FG$531,A371,VDR!$HC$13:$HC$531)+B370</f>
        <v>0.76884422110552775</v>
      </c>
      <c r="C371" s="69">
        <f ca="1">SUMIF(VDR!$FH$13:$FH$531,A371,VDR!$HC$13:$HC$531)+C370</f>
        <v>0.16834170854271352</v>
      </c>
      <c r="D371" s="69"/>
      <c r="E371" s="45">
        <f ca="1">SUMIF(VDR!$FG$13:$FG$531,A371,VDR!$HE$13:$HE$531)+E370</f>
        <v>0.95934959349593463</v>
      </c>
      <c r="F371" s="65">
        <f ca="1">SUMIF(VDR!$FH$13:$FH$531,A371,VDR!$HE$13:$HE$531)+F370</f>
        <v>0.16666666666666666</v>
      </c>
      <c r="G371" s="69"/>
      <c r="H371" s="45">
        <f ca="1">SUMIF(VDR!$FG$13:$FG$531,A371,VDR!$HG$13:$HG$531)+H370</f>
        <v>0.53030303030303005</v>
      </c>
      <c r="I371" s="65">
        <f ca="1">SUMIF(VDR!$FH$13:$FH$531,A371,VDR!$HG$13:$HG$531)+I370</f>
        <v>0.19696969696969693</v>
      </c>
      <c r="J371" s="69"/>
    </row>
    <row r="372" spans="1:10">
      <c r="A372" s="40">
        <v>43634</v>
      </c>
      <c r="B372" s="69">
        <f ca="1">SUMIF(VDR!$FG$13:$FG$531,A372,VDR!$HC$13:$HC$531)+B371</f>
        <v>0.76884422110552775</v>
      </c>
      <c r="C372" s="69">
        <f ca="1">SUMIF(VDR!$FH$13:$FH$531,A372,VDR!$HC$13:$HC$531)+C371</f>
        <v>0.16834170854271352</v>
      </c>
      <c r="D372" s="69"/>
      <c r="E372" s="45">
        <f ca="1">SUMIF(VDR!$FG$13:$FG$531,A372,VDR!$HE$13:$HE$531)+E371</f>
        <v>0.95934959349593463</v>
      </c>
      <c r="F372" s="65">
        <f ca="1">SUMIF(VDR!$FH$13:$FH$531,A372,VDR!$HE$13:$HE$531)+F371</f>
        <v>0.16666666666666666</v>
      </c>
      <c r="G372" s="69"/>
      <c r="H372" s="45">
        <f ca="1">SUMIF(VDR!$FG$13:$FG$531,A372,VDR!$HG$13:$HG$531)+H371</f>
        <v>0.53030303030303005</v>
      </c>
      <c r="I372" s="65">
        <f ca="1">SUMIF(VDR!$FH$13:$FH$531,A372,VDR!$HG$13:$HG$531)+I371</f>
        <v>0.19696969696969693</v>
      </c>
      <c r="J372" s="69"/>
    </row>
    <row r="373" spans="1:10">
      <c r="A373" s="40">
        <v>43635</v>
      </c>
      <c r="B373" s="69">
        <f ca="1">SUMIF(VDR!$FG$13:$FG$531,A373,VDR!$HC$13:$HC$531)+B372</f>
        <v>0.76884422110552775</v>
      </c>
      <c r="C373" s="69">
        <f ca="1">SUMIF(VDR!$FH$13:$FH$531,A373,VDR!$HC$13:$HC$531)+C372</f>
        <v>0.16834170854271352</v>
      </c>
      <c r="D373" s="69"/>
      <c r="E373" s="45">
        <f ca="1">SUMIF(VDR!$FG$13:$FG$531,A373,VDR!$HE$13:$HE$531)+E372</f>
        <v>0.95934959349593463</v>
      </c>
      <c r="F373" s="65">
        <f ca="1">SUMIF(VDR!$FH$13:$FH$531,A373,VDR!$HE$13:$HE$531)+F372</f>
        <v>0.16666666666666666</v>
      </c>
      <c r="G373" s="69"/>
      <c r="H373" s="45">
        <f ca="1">SUMIF(VDR!$FG$13:$FG$531,A373,VDR!$HG$13:$HG$531)+H372</f>
        <v>0.53030303030303005</v>
      </c>
      <c r="I373" s="65">
        <f ca="1">SUMIF(VDR!$FH$13:$FH$531,A373,VDR!$HG$13:$HG$531)+I372</f>
        <v>0.19696969696969693</v>
      </c>
      <c r="J373" s="69"/>
    </row>
    <row r="374" spans="1:10">
      <c r="A374" s="40">
        <v>43636</v>
      </c>
      <c r="B374" s="69">
        <f ca="1">SUMIF(VDR!$FG$13:$FG$531,A374,VDR!$HC$13:$HC$531)+B373</f>
        <v>0.8015075376884423</v>
      </c>
      <c r="C374" s="69">
        <f ca="1">SUMIF(VDR!$FH$13:$FH$531,A374,VDR!$HC$13:$HC$531)+C373</f>
        <v>0.2010050251256281</v>
      </c>
      <c r="D374" s="69"/>
      <c r="E374" s="45">
        <f ca="1">SUMIF(VDR!$FG$13:$FG$531,A374,VDR!$HE$13:$HE$531)+E373</f>
        <v>0.95934959349593463</v>
      </c>
      <c r="F374" s="65">
        <f ca="1">SUMIF(VDR!$FH$13:$FH$531,A374,VDR!$HE$13:$HE$531)+F373</f>
        <v>0.16666666666666666</v>
      </c>
      <c r="G374" s="69"/>
      <c r="H374" s="45">
        <f ca="1">SUMIF(VDR!$FG$13:$FG$531,A374,VDR!$HG$13:$HG$531)+H373</f>
        <v>0.62878787878787845</v>
      </c>
      <c r="I374" s="65">
        <f ca="1">SUMIF(VDR!$FH$13:$FH$531,A374,VDR!$HG$13:$HG$531)+I373</f>
        <v>0.29545454545454541</v>
      </c>
      <c r="J374" s="69"/>
    </row>
    <row r="375" spans="1:10">
      <c r="A375" s="40">
        <v>43637</v>
      </c>
      <c r="B375" s="69">
        <f ca="1">SUMIF(VDR!$FG$13:$FG$531,A375,VDR!$HC$13:$HC$531)+B374</f>
        <v>0.8015075376884423</v>
      </c>
      <c r="C375" s="69">
        <f ca="1">SUMIF(VDR!$FH$13:$FH$531,A375,VDR!$HC$13:$HC$531)+C374</f>
        <v>0.2010050251256281</v>
      </c>
      <c r="D375" s="69"/>
      <c r="E375" s="45">
        <f ca="1">SUMIF(VDR!$FG$13:$FG$531,A375,VDR!$HE$13:$HE$531)+E374</f>
        <v>0.95934959349593463</v>
      </c>
      <c r="F375" s="65">
        <f ca="1">SUMIF(VDR!$FH$13:$FH$531,A375,VDR!$HE$13:$HE$531)+F374</f>
        <v>0.16666666666666666</v>
      </c>
      <c r="G375" s="69"/>
      <c r="H375" s="45">
        <f ca="1">SUMIF(VDR!$FG$13:$FG$531,A375,VDR!$HG$13:$HG$531)+H374</f>
        <v>0.62878787878787845</v>
      </c>
      <c r="I375" s="65">
        <f ca="1">SUMIF(VDR!$FH$13:$FH$531,A375,VDR!$HG$13:$HG$531)+I374</f>
        <v>0.29545454545454541</v>
      </c>
      <c r="J375" s="69"/>
    </row>
    <row r="376" spans="1:10">
      <c r="A376" s="40">
        <v>43638</v>
      </c>
      <c r="B376" s="69">
        <f ca="1">SUMIF(VDR!$FG$13:$FG$531,A376,VDR!$HC$13:$HC$531)+B375</f>
        <v>0.8015075376884423</v>
      </c>
      <c r="C376" s="69">
        <f ca="1">SUMIF(VDR!$FH$13:$FH$531,A376,VDR!$HC$13:$HC$531)+C375</f>
        <v>0.2010050251256281</v>
      </c>
      <c r="D376" s="69"/>
      <c r="E376" s="45">
        <f ca="1">SUMIF(VDR!$FG$13:$FG$531,A376,VDR!$HE$13:$HE$531)+E375</f>
        <v>0.95934959349593463</v>
      </c>
      <c r="F376" s="65">
        <f ca="1">SUMIF(VDR!$FH$13:$FH$531,A376,VDR!$HE$13:$HE$531)+F375</f>
        <v>0.16666666666666666</v>
      </c>
      <c r="G376" s="69"/>
      <c r="H376" s="45">
        <f ca="1">SUMIF(VDR!$FG$13:$FG$531,A376,VDR!$HG$13:$HG$531)+H375</f>
        <v>0.62878787878787845</v>
      </c>
      <c r="I376" s="65">
        <f ca="1">SUMIF(VDR!$FH$13:$FH$531,A376,VDR!$HG$13:$HG$531)+I375</f>
        <v>0.29545454545454541</v>
      </c>
      <c r="J376" s="69"/>
    </row>
    <row r="377" spans="1:10">
      <c r="A377" s="40">
        <v>43639</v>
      </c>
      <c r="B377" s="69">
        <f ca="1">SUMIF(VDR!$FG$13:$FG$531,A377,VDR!$HC$13:$HC$531)+B376</f>
        <v>0.8015075376884423</v>
      </c>
      <c r="C377" s="69">
        <f ca="1">SUMIF(VDR!$FH$13:$FH$531,A377,VDR!$HC$13:$HC$531)+C376</f>
        <v>0.2010050251256281</v>
      </c>
      <c r="D377" s="69"/>
      <c r="E377" s="45">
        <f ca="1">SUMIF(VDR!$FG$13:$FG$531,A377,VDR!$HE$13:$HE$531)+E376</f>
        <v>0.95934959349593463</v>
      </c>
      <c r="F377" s="65">
        <f ca="1">SUMIF(VDR!$FH$13:$FH$531,A377,VDR!$HE$13:$HE$531)+F376</f>
        <v>0.16666666666666666</v>
      </c>
      <c r="G377" s="69"/>
      <c r="H377" s="45">
        <f ca="1">SUMIF(VDR!$FG$13:$FG$531,A377,VDR!$HG$13:$HG$531)+H376</f>
        <v>0.62878787878787845</v>
      </c>
      <c r="I377" s="65">
        <f ca="1">SUMIF(VDR!$FH$13:$FH$531,A377,VDR!$HG$13:$HG$531)+I376</f>
        <v>0.29545454545454541</v>
      </c>
      <c r="J377" s="69"/>
    </row>
    <row r="378" spans="1:10">
      <c r="A378" s="40">
        <v>43640</v>
      </c>
      <c r="B378" s="69">
        <f ca="1">SUMIF(VDR!$FG$13:$FG$531,A378,VDR!$HC$13:$HC$531)+B377</f>
        <v>0.8015075376884423</v>
      </c>
      <c r="C378" s="69">
        <f ca="1">SUMIF(VDR!$FH$13:$FH$531,A378,VDR!$HC$13:$HC$531)+C377</f>
        <v>0.2010050251256281</v>
      </c>
      <c r="D378" s="69"/>
      <c r="E378" s="45">
        <f ca="1">SUMIF(VDR!$FG$13:$FG$531,A378,VDR!$HE$13:$HE$531)+E377</f>
        <v>0.95934959349593463</v>
      </c>
      <c r="F378" s="65">
        <f ca="1">SUMIF(VDR!$FH$13:$FH$531,A378,VDR!$HE$13:$HE$531)+F377</f>
        <v>0.16666666666666666</v>
      </c>
      <c r="G378" s="69"/>
      <c r="H378" s="45">
        <f ca="1">SUMIF(VDR!$FG$13:$FG$531,A378,VDR!$HG$13:$HG$531)+H377</f>
        <v>0.62878787878787845</v>
      </c>
      <c r="I378" s="65">
        <f ca="1">SUMIF(VDR!$FH$13:$FH$531,A378,VDR!$HG$13:$HG$531)+I377</f>
        <v>0.29545454545454541</v>
      </c>
      <c r="J378" s="69"/>
    </row>
    <row r="379" spans="1:10">
      <c r="A379" s="40">
        <v>43641</v>
      </c>
      <c r="B379" s="69">
        <f ca="1">SUMIF(VDR!$FG$13:$FG$531,A379,VDR!$HC$13:$HC$531)+B378</f>
        <v>0.8015075376884423</v>
      </c>
      <c r="C379" s="69">
        <f ca="1">SUMIF(VDR!$FH$13:$FH$531,A379,VDR!$HC$13:$HC$531)+C378</f>
        <v>0.2010050251256281</v>
      </c>
      <c r="D379" s="69"/>
      <c r="E379" s="45">
        <f ca="1">SUMIF(VDR!$FG$13:$FG$531,A379,VDR!$HE$13:$HE$531)+E378</f>
        <v>0.95934959349593463</v>
      </c>
      <c r="F379" s="65">
        <f ca="1">SUMIF(VDR!$FH$13:$FH$531,A379,VDR!$HE$13:$HE$531)+F378</f>
        <v>0.16666666666666666</v>
      </c>
      <c r="G379" s="69"/>
      <c r="H379" s="45">
        <f ca="1">SUMIF(VDR!$FG$13:$FG$531,A379,VDR!$HG$13:$HG$531)+H378</f>
        <v>0.62878787878787845</v>
      </c>
      <c r="I379" s="65">
        <f ca="1">SUMIF(VDR!$FH$13:$FH$531,A379,VDR!$HG$13:$HG$531)+I378</f>
        <v>0.29545454545454541</v>
      </c>
      <c r="J379" s="69"/>
    </row>
    <row r="380" spans="1:10">
      <c r="A380" s="40">
        <v>43642</v>
      </c>
      <c r="B380" s="69">
        <f ca="1">SUMIF(VDR!$FG$13:$FG$531,A380,VDR!$HC$13:$HC$531)+B379</f>
        <v>0.8015075376884423</v>
      </c>
      <c r="C380" s="69">
        <f ca="1">SUMIF(VDR!$FH$13:$FH$531,A380,VDR!$HC$13:$HC$531)+C379</f>
        <v>0.2010050251256281</v>
      </c>
      <c r="D380" s="69"/>
      <c r="E380" s="45">
        <f ca="1">SUMIF(VDR!$FG$13:$FG$531,A380,VDR!$HE$13:$HE$531)+E379</f>
        <v>0.95934959349593463</v>
      </c>
      <c r="F380" s="65">
        <f ca="1">SUMIF(VDR!$FH$13:$FH$531,A380,VDR!$HE$13:$HE$531)+F379</f>
        <v>0.16666666666666666</v>
      </c>
      <c r="G380" s="69"/>
      <c r="H380" s="45">
        <f ca="1">SUMIF(VDR!$FG$13:$FG$531,A380,VDR!$HG$13:$HG$531)+H379</f>
        <v>0.62878787878787845</v>
      </c>
      <c r="I380" s="65">
        <f ca="1">SUMIF(VDR!$FH$13:$FH$531,A380,VDR!$HG$13:$HG$531)+I379</f>
        <v>0.29545454545454541</v>
      </c>
      <c r="J380" s="69"/>
    </row>
    <row r="381" spans="1:10">
      <c r="A381" s="40">
        <v>43643</v>
      </c>
      <c r="B381" s="69">
        <f ca="1">SUMIF(VDR!$FG$13:$FG$531,A381,VDR!$HC$13:$HC$531)+B380</f>
        <v>0.87688442211055284</v>
      </c>
      <c r="C381" s="69">
        <f ca="1">SUMIF(VDR!$FH$13:$FH$531,A381,VDR!$HC$13:$HC$531)+C380</f>
        <v>0.2010050251256281</v>
      </c>
      <c r="D381" s="69"/>
      <c r="E381" s="45">
        <f ca="1">SUMIF(VDR!$FG$13:$FG$531,A381,VDR!$HE$13:$HE$531)+E380</f>
        <v>1.0813008130081296</v>
      </c>
      <c r="F381" s="65">
        <f ca="1">SUMIF(VDR!$FH$13:$FH$531,A381,VDR!$HE$13:$HE$531)+F380</f>
        <v>0.16666666666666666</v>
      </c>
      <c r="G381" s="69"/>
      <c r="H381" s="45">
        <f ca="1">SUMIF(VDR!$FG$13:$FG$531,A381,VDR!$HG$13:$HG$531)+H380</f>
        <v>0.62878787878787845</v>
      </c>
      <c r="I381" s="65">
        <f ca="1">SUMIF(VDR!$FH$13:$FH$531,A381,VDR!$HG$13:$HG$531)+I380</f>
        <v>0.29545454545454541</v>
      </c>
      <c r="J381" s="69"/>
    </row>
    <row r="382" spans="1:10">
      <c r="A382" s="40">
        <v>43644</v>
      </c>
      <c r="B382" s="69">
        <f ca="1">SUMIF(VDR!$FG$13:$FG$531,A382,VDR!$HC$13:$HC$531)+B381</f>
        <v>0.87939698492462315</v>
      </c>
      <c r="C382" s="69">
        <f ca="1">SUMIF(VDR!$FH$13:$FH$531,A382,VDR!$HC$13:$HC$531)+C381</f>
        <v>0.2010050251256281</v>
      </c>
      <c r="D382" s="69"/>
      <c r="E382" s="45">
        <f ca="1">SUMIF(VDR!$FG$13:$FG$531,A382,VDR!$HE$13:$HE$531)+E381</f>
        <v>1.0813008130081296</v>
      </c>
      <c r="F382" s="65">
        <f ca="1">SUMIF(VDR!$FH$13:$FH$531,A382,VDR!$HE$13:$HE$531)+F381</f>
        <v>0.16666666666666666</v>
      </c>
      <c r="G382" s="69"/>
      <c r="H382" s="45">
        <f ca="1">SUMIF(VDR!$FG$13:$FG$531,A382,VDR!$HG$13:$HG$531)+H381</f>
        <v>0.63636363636363602</v>
      </c>
      <c r="I382" s="65">
        <f ca="1">SUMIF(VDR!$FH$13:$FH$531,A382,VDR!$HG$13:$HG$531)+I381</f>
        <v>0.29545454545454541</v>
      </c>
      <c r="J382" s="69"/>
    </row>
    <row r="383" spans="1:10">
      <c r="A383" s="40">
        <v>43645</v>
      </c>
      <c r="B383" s="69">
        <f ca="1">SUMIF(VDR!$FG$13:$FG$531,A383,VDR!$HC$13:$HC$531)+B382</f>
        <v>0.88190954773869346</v>
      </c>
      <c r="C383" s="69">
        <f ca="1">SUMIF(VDR!$FH$13:$FH$531,A383,VDR!$HC$13:$HC$531)+C382</f>
        <v>0.20351758793969846</v>
      </c>
      <c r="D383" s="69"/>
      <c r="E383" s="45">
        <f ca="1">SUMIF(VDR!$FG$13:$FG$531,A383,VDR!$HE$13:$HE$531)+E382</f>
        <v>1.0813008130081296</v>
      </c>
      <c r="F383" s="65">
        <f ca="1">SUMIF(VDR!$FH$13:$FH$531,A383,VDR!$HE$13:$HE$531)+F382</f>
        <v>0.16666666666666666</v>
      </c>
      <c r="G383" s="69"/>
      <c r="H383" s="45">
        <f ca="1">SUMIF(VDR!$FG$13:$FG$531,A383,VDR!$HG$13:$HG$531)+H382</f>
        <v>0.64393939393939359</v>
      </c>
      <c r="I383" s="65">
        <f ca="1">SUMIF(VDR!$FH$13:$FH$531,A383,VDR!$HG$13:$HG$531)+I382</f>
        <v>0.30303030303030298</v>
      </c>
      <c r="J383" s="69"/>
    </row>
    <row r="384" spans="1:10">
      <c r="A384" s="40">
        <v>43646</v>
      </c>
      <c r="B384" s="69">
        <f ca="1">SUMIF(VDR!$FG$13:$FG$531,A384,VDR!$HC$13:$HC$531)+B383</f>
        <v>0.88190954773869346</v>
      </c>
      <c r="C384" s="69">
        <f ca="1">SUMIF(VDR!$FH$13:$FH$531,A384,VDR!$HC$13:$HC$531)+C383</f>
        <v>0.20351758793969846</v>
      </c>
      <c r="D384" s="69"/>
      <c r="E384" s="45">
        <f ca="1">SUMIF(VDR!$FG$13:$FG$531,A384,VDR!$HE$13:$HE$531)+E383</f>
        <v>1.0813008130081296</v>
      </c>
      <c r="F384" s="65">
        <f ca="1">SUMIF(VDR!$FH$13:$FH$531,A384,VDR!$HE$13:$HE$531)+F383</f>
        <v>0.16666666666666666</v>
      </c>
      <c r="G384" s="69"/>
      <c r="H384" s="45">
        <f ca="1">SUMIF(VDR!$FG$13:$FG$531,A384,VDR!$HG$13:$HG$531)+H383</f>
        <v>0.64393939393939359</v>
      </c>
      <c r="I384" s="65">
        <f ca="1">SUMIF(VDR!$FH$13:$FH$531,A384,VDR!$HG$13:$HG$531)+I383</f>
        <v>0.30303030303030298</v>
      </c>
      <c r="J384" s="69"/>
    </row>
    <row r="385" spans="1:10">
      <c r="A385" s="40">
        <v>43647</v>
      </c>
      <c r="B385" s="69">
        <f ca="1">SUMIF(VDR!$FG$13:$FG$531,A385,VDR!$HC$13:$HC$531)+B384</f>
        <v>0.88190954773869346</v>
      </c>
      <c r="C385" s="69">
        <f ca="1">SUMIF(VDR!$FH$13:$FH$531,A385,VDR!$HC$13:$HC$531)+C384</f>
        <v>0.20351758793969846</v>
      </c>
      <c r="D385" s="69"/>
      <c r="E385" s="45">
        <f ca="1">SUMIF(VDR!$FG$13:$FG$531,A385,VDR!$HE$13:$HE$531)+E384</f>
        <v>1.0813008130081296</v>
      </c>
      <c r="F385" s="65">
        <f ca="1">SUMIF(VDR!$FH$13:$FH$531,A385,VDR!$HE$13:$HE$531)+F384</f>
        <v>0.16666666666666666</v>
      </c>
      <c r="G385" s="69"/>
      <c r="H385" s="45">
        <f ca="1">SUMIF(VDR!$FG$13:$FG$531,A385,VDR!$HG$13:$HG$531)+H384</f>
        <v>0.64393939393939359</v>
      </c>
      <c r="I385" s="65">
        <f ca="1">SUMIF(VDR!$FH$13:$FH$531,A385,VDR!$HG$13:$HG$531)+I384</f>
        <v>0.30303030303030298</v>
      </c>
      <c r="J385" s="69"/>
    </row>
    <row r="386" spans="1:10">
      <c r="A386" s="40">
        <v>43648</v>
      </c>
      <c r="B386" s="69">
        <f ca="1">SUMIF(VDR!$FG$13:$FG$531,A386,VDR!$HC$13:$HC$531)+B385</f>
        <v>0.88190954773869346</v>
      </c>
      <c r="C386" s="69">
        <f ca="1">SUMIF(VDR!$FH$13:$FH$531,A386,VDR!$HC$13:$HC$531)+C385</f>
        <v>0.20351758793969846</v>
      </c>
      <c r="D386" s="69"/>
      <c r="E386" s="45">
        <f ca="1">SUMIF(VDR!$FG$13:$FG$531,A386,VDR!$HE$13:$HE$531)+E385</f>
        <v>1.0813008130081296</v>
      </c>
      <c r="F386" s="65">
        <f ca="1">SUMIF(VDR!$FH$13:$FH$531,A386,VDR!$HE$13:$HE$531)+F385</f>
        <v>0.16666666666666666</v>
      </c>
      <c r="G386" s="69"/>
      <c r="H386" s="45">
        <f ca="1">SUMIF(VDR!$FG$13:$FG$531,A386,VDR!$HG$13:$HG$531)+H385</f>
        <v>0.64393939393939359</v>
      </c>
      <c r="I386" s="65">
        <f ca="1">SUMIF(VDR!$FH$13:$FH$531,A386,VDR!$HG$13:$HG$531)+I385</f>
        <v>0.30303030303030298</v>
      </c>
      <c r="J386" s="69"/>
    </row>
    <row r="387" spans="1:10">
      <c r="A387" s="40">
        <v>43649</v>
      </c>
      <c r="B387" s="69">
        <f ca="1">SUMIF(VDR!$FG$13:$FG$531,A387,VDR!$HC$13:$HC$531)+B386</f>
        <v>0.88190954773869346</v>
      </c>
      <c r="C387" s="69">
        <f ca="1">SUMIF(VDR!$FH$13:$FH$531,A387,VDR!$HC$13:$HC$531)+C386</f>
        <v>0.20351758793969846</v>
      </c>
      <c r="D387" s="69"/>
      <c r="E387" s="45">
        <f ca="1">SUMIF(VDR!$FG$13:$FG$531,A387,VDR!$HE$13:$HE$531)+E386</f>
        <v>1.0813008130081296</v>
      </c>
      <c r="F387" s="65">
        <f ca="1">SUMIF(VDR!$FH$13:$FH$531,A387,VDR!$HE$13:$HE$531)+F386</f>
        <v>0.16666666666666666</v>
      </c>
      <c r="G387" s="69"/>
      <c r="H387" s="45">
        <f ca="1">SUMIF(VDR!$FG$13:$FG$531,A387,VDR!$HG$13:$HG$531)+H386</f>
        <v>0.64393939393939359</v>
      </c>
      <c r="I387" s="65">
        <f ca="1">SUMIF(VDR!$FH$13:$FH$531,A387,VDR!$HG$13:$HG$531)+I386</f>
        <v>0.30303030303030298</v>
      </c>
      <c r="J387" s="69"/>
    </row>
    <row r="388" spans="1:10">
      <c r="A388" s="40">
        <v>43650</v>
      </c>
      <c r="B388" s="69">
        <f ca="1">SUMIF(VDR!$FG$13:$FG$531,A388,VDR!$HC$13:$HC$531)+B387</f>
        <v>0.88190954773869346</v>
      </c>
      <c r="C388" s="69">
        <f ca="1">SUMIF(VDR!$FH$13:$FH$531,A388,VDR!$HC$13:$HC$531)+C387</f>
        <v>0.20351758793969846</v>
      </c>
      <c r="D388" s="69"/>
      <c r="E388" s="45">
        <f ca="1">SUMIF(VDR!$FG$13:$FG$531,A388,VDR!$HE$13:$HE$531)+E387</f>
        <v>1.0813008130081296</v>
      </c>
      <c r="F388" s="65">
        <f ca="1">SUMIF(VDR!$FH$13:$FH$531,A388,VDR!$HE$13:$HE$531)+F387</f>
        <v>0.16666666666666666</v>
      </c>
      <c r="G388" s="69"/>
      <c r="H388" s="45">
        <f ca="1">SUMIF(VDR!$FG$13:$FG$531,A388,VDR!$HG$13:$HG$531)+H387</f>
        <v>0.64393939393939359</v>
      </c>
      <c r="I388" s="65">
        <f ca="1">SUMIF(VDR!$FH$13:$FH$531,A388,VDR!$HG$13:$HG$531)+I387</f>
        <v>0.30303030303030298</v>
      </c>
      <c r="J388" s="69"/>
    </row>
    <row r="389" spans="1:10">
      <c r="A389" s="40">
        <v>43651</v>
      </c>
      <c r="B389" s="69">
        <f ca="1">SUMIF(VDR!$FG$13:$FG$531,A389,VDR!$HC$13:$HC$531)+B388</f>
        <v>0.88190954773869346</v>
      </c>
      <c r="C389" s="69">
        <f ca="1">SUMIF(VDR!$FH$13:$FH$531,A389,VDR!$HC$13:$HC$531)+C388</f>
        <v>0.20351758793969846</v>
      </c>
      <c r="D389" s="69"/>
      <c r="E389" s="45">
        <f ca="1">SUMIF(VDR!$FG$13:$FG$531,A389,VDR!$HE$13:$HE$531)+E388</f>
        <v>1.0813008130081296</v>
      </c>
      <c r="F389" s="65">
        <f ca="1">SUMIF(VDR!$FH$13:$FH$531,A389,VDR!$HE$13:$HE$531)+F388</f>
        <v>0.16666666666666666</v>
      </c>
      <c r="G389" s="69"/>
      <c r="H389" s="45">
        <f ca="1">SUMIF(VDR!$FG$13:$FG$531,A389,VDR!$HG$13:$HG$531)+H388</f>
        <v>0.64393939393939359</v>
      </c>
      <c r="I389" s="65">
        <f ca="1">SUMIF(VDR!$FH$13:$FH$531,A389,VDR!$HG$13:$HG$531)+I388</f>
        <v>0.30303030303030298</v>
      </c>
      <c r="J389" s="69"/>
    </row>
    <row r="390" spans="1:10">
      <c r="A390" s="40">
        <v>43652</v>
      </c>
      <c r="B390" s="69">
        <f ca="1">SUMIF(VDR!$FG$13:$FG$531,A390,VDR!$HC$13:$HC$531)+B389</f>
        <v>0.88190954773869346</v>
      </c>
      <c r="C390" s="69">
        <f ca="1">SUMIF(VDR!$FH$13:$FH$531,A390,VDR!$HC$13:$HC$531)+C389</f>
        <v>0.20351758793969846</v>
      </c>
      <c r="D390" s="69"/>
      <c r="E390" s="45">
        <f ca="1">SUMIF(VDR!$FG$13:$FG$531,A390,VDR!$HE$13:$HE$531)+E389</f>
        <v>1.0813008130081296</v>
      </c>
      <c r="F390" s="65">
        <f ca="1">SUMIF(VDR!$FH$13:$FH$531,A390,VDR!$HE$13:$HE$531)+F389</f>
        <v>0.16666666666666666</v>
      </c>
      <c r="G390" s="69"/>
      <c r="H390" s="45">
        <f ca="1">SUMIF(VDR!$FG$13:$FG$531,A390,VDR!$HG$13:$HG$531)+H389</f>
        <v>0.64393939393939359</v>
      </c>
      <c r="I390" s="65">
        <f ca="1">SUMIF(VDR!$FH$13:$FH$531,A390,VDR!$HG$13:$HG$531)+I389</f>
        <v>0.30303030303030298</v>
      </c>
      <c r="J390" s="69"/>
    </row>
    <row r="391" spans="1:10">
      <c r="A391" s="40">
        <v>43653</v>
      </c>
      <c r="B391" s="69">
        <f ca="1">SUMIF(VDR!$FG$13:$FG$531,A391,VDR!$HC$13:$HC$531)+B390</f>
        <v>0.9120603015075377</v>
      </c>
      <c r="C391" s="69">
        <f ca="1">SUMIF(VDR!$FH$13:$FH$531,A391,VDR!$HC$13:$HC$531)+C390</f>
        <v>0.21356783919597985</v>
      </c>
      <c r="D391" s="69"/>
      <c r="E391" s="45">
        <f ca="1">SUMIF(VDR!$FG$13:$FG$531,A391,VDR!$HE$13:$HE$531)+E390</f>
        <v>1.0813008130081296</v>
      </c>
      <c r="F391" s="65">
        <f ca="1">SUMIF(VDR!$FH$13:$FH$531,A391,VDR!$HE$13:$HE$531)+F390</f>
        <v>0.16666666666666666</v>
      </c>
      <c r="G391" s="69"/>
      <c r="H391" s="45">
        <f ca="1">SUMIF(VDR!$FG$13:$FG$531,A391,VDR!$HG$13:$HG$531)+H390</f>
        <v>0.73484848484848442</v>
      </c>
      <c r="I391" s="65">
        <f ca="1">SUMIF(VDR!$FH$13:$FH$531,A391,VDR!$HG$13:$HG$531)+I390</f>
        <v>0.33333333333333326</v>
      </c>
      <c r="J391" s="69"/>
    </row>
    <row r="392" spans="1:10">
      <c r="A392" s="40">
        <v>43654</v>
      </c>
      <c r="B392" s="69">
        <f ca="1">SUMIF(VDR!$FG$13:$FG$531,A392,VDR!$HC$13:$HC$531)+B391</f>
        <v>0.9120603015075377</v>
      </c>
      <c r="C392" s="69">
        <f ca="1">SUMIF(VDR!$FH$13:$FH$531,A392,VDR!$HC$13:$HC$531)+C391</f>
        <v>0.21356783919597985</v>
      </c>
      <c r="D392" s="69"/>
      <c r="E392" s="45">
        <f ca="1">SUMIF(VDR!$FG$13:$FG$531,A392,VDR!$HE$13:$HE$531)+E391</f>
        <v>1.0813008130081296</v>
      </c>
      <c r="F392" s="65">
        <f ca="1">SUMIF(VDR!$FH$13:$FH$531,A392,VDR!$HE$13:$HE$531)+F391</f>
        <v>0.16666666666666666</v>
      </c>
      <c r="G392" s="69"/>
      <c r="H392" s="45">
        <f ca="1">SUMIF(VDR!$FG$13:$FG$531,A392,VDR!$HG$13:$HG$531)+H391</f>
        <v>0.73484848484848442</v>
      </c>
      <c r="I392" s="65">
        <f ca="1">SUMIF(VDR!$FH$13:$FH$531,A392,VDR!$HG$13:$HG$531)+I391</f>
        <v>0.33333333333333326</v>
      </c>
      <c r="J392" s="69"/>
    </row>
    <row r="393" spans="1:10">
      <c r="A393" s="40">
        <v>43655</v>
      </c>
      <c r="B393" s="69">
        <f ca="1">SUMIF(VDR!$FG$13:$FG$531,A393,VDR!$HC$13:$HC$531)+B392</f>
        <v>0.9120603015075377</v>
      </c>
      <c r="C393" s="69">
        <f ca="1">SUMIF(VDR!$FH$13:$FH$531,A393,VDR!$HC$13:$HC$531)+C392</f>
        <v>0.21356783919597985</v>
      </c>
      <c r="D393" s="69"/>
      <c r="E393" s="45">
        <f ca="1">SUMIF(VDR!$FG$13:$FG$531,A393,VDR!$HE$13:$HE$531)+E392</f>
        <v>1.0813008130081296</v>
      </c>
      <c r="F393" s="65">
        <f ca="1">SUMIF(VDR!$FH$13:$FH$531,A393,VDR!$HE$13:$HE$531)+F392</f>
        <v>0.16666666666666666</v>
      </c>
      <c r="G393" s="69"/>
      <c r="H393" s="45">
        <f ca="1">SUMIF(VDR!$FG$13:$FG$531,A393,VDR!$HG$13:$HG$531)+H392</f>
        <v>0.73484848484848442</v>
      </c>
      <c r="I393" s="65">
        <f ca="1">SUMIF(VDR!$FH$13:$FH$531,A393,VDR!$HG$13:$HG$531)+I392</f>
        <v>0.33333333333333326</v>
      </c>
      <c r="J393" s="69"/>
    </row>
    <row r="394" spans="1:10">
      <c r="A394" s="40">
        <v>43656</v>
      </c>
      <c r="B394" s="69">
        <f ca="1">SUMIF(VDR!$FG$13:$FG$531,A394,VDR!$HC$13:$HC$531)+B393</f>
        <v>0.93969849246231152</v>
      </c>
      <c r="C394" s="69">
        <f ca="1">SUMIF(VDR!$FH$13:$FH$531,A394,VDR!$HC$13:$HC$531)+C393</f>
        <v>0.23869346733668337</v>
      </c>
      <c r="D394" s="69"/>
      <c r="E394" s="45">
        <f ca="1">SUMIF(VDR!$FG$13:$FG$531,A394,VDR!$HE$13:$HE$531)+E393</f>
        <v>1.0813008130081296</v>
      </c>
      <c r="F394" s="65">
        <f ca="1">SUMIF(VDR!$FH$13:$FH$531,A394,VDR!$HE$13:$HE$531)+F393</f>
        <v>0.16666666666666666</v>
      </c>
      <c r="G394" s="69"/>
      <c r="H394" s="45">
        <f ca="1">SUMIF(VDR!$FG$13:$FG$531,A394,VDR!$HG$13:$HG$531)+H393</f>
        <v>0.81818181818181768</v>
      </c>
      <c r="I394" s="65">
        <f ca="1">SUMIF(VDR!$FH$13:$FH$531,A394,VDR!$HG$13:$HG$531)+I393</f>
        <v>0.40909090909090901</v>
      </c>
      <c r="J394" s="69"/>
    </row>
    <row r="395" spans="1:10">
      <c r="A395" s="40">
        <v>43657</v>
      </c>
      <c r="B395" s="69">
        <f ca="1">SUMIF(VDR!$FG$13:$FG$531,A395,VDR!$HC$13:$HC$531)+B394</f>
        <v>0.93969849246231152</v>
      </c>
      <c r="C395" s="69">
        <f ca="1">SUMIF(VDR!$FH$13:$FH$531,A395,VDR!$HC$13:$HC$531)+C394</f>
        <v>0.23869346733668337</v>
      </c>
      <c r="D395" s="69"/>
      <c r="E395" s="45">
        <f ca="1">SUMIF(VDR!$FG$13:$FG$531,A395,VDR!$HE$13:$HE$531)+E394</f>
        <v>1.0813008130081296</v>
      </c>
      <c r="F395" s="65">
        <f ca="1">SUMIF(VDR!$FH$13:$FH$531,A395,VDR!$HE$13:$HE$531)+F394</f>
        <v>0.16666666666666666</v>
      </c>
      <c r="G395" s="69"/>
      <c r="H395" s="45">
        <f ca="1">SUMIF(VDR!$FG$13:$FG$531,A395,VDR!$HG$13:$HG$531)+H394</f>
        <v>0.81818181818181768</v>
      </c>
      <c r="I395" s="65">
        <f ca="1">SUMIF(VDR!$FH$13:$FH$531,A395,VDR!$HG$13:$HG$531)+I394</f>
        <v>0.40909090909090901</v>
      </c>
      <c r="J395" s="69"/>
    </row>
    <row r="396" spans="1:10">
      <c r="A396" s="40">
        <v>43658</v>
      </c>
      <c r="B396" s="69">
        <f ca="1">SUMIF(VDR!$FG$13:$FG$531,A396,VDR!$HC$13:$HC$531)+B395</f>
        <v>0.93969849246231152</v>
      </c>
      <c r="C396" s="69">
        <f ca="1">SUMIF(VDR!$FH$13:$FH$531,A396,VDR!$HC$13:$HC$531)+C395</f>
        <v>0.23869346733668337</v>
      </c>
      <c r="D396" s="69"/>
      <c r="E396" s="45">
        <f ca="1">SUMIF(VDR!$FG$13:$FG$531,A396,VDR!$HE$13:$HE$531)+E395</f>
        <v>1.0813008130081296</v>
      </c>
      <c r="F396" s="65">
        <f ca="1">SUMIF(VDR!$FH$13:$FH$531,A396,VDR!$HE$13:$HE$531)+F395</f>
        <v>0.16666666666666666</v>
      </c>
      <c r="G396" s="69"/>
      <c r="H396" s="45">
        <f ca="1">SUMIF(VDR!$FG$13:$FG$531,A396,VDR!$HG$13:$HG$531)+H395</f>
        <v>0.81818181818181768</v>
      </c>
      <c r="I396" s="65">
        <f ca="1">SUMIF(VDR!$FH$13:$FH$531,A396,VDR!$HG$13:$HG$531)+I395</f>
        <v>0.40909090909090901</v>
      </c>
      <c r="J396" s="69"/>
    </row>
    <row r="397" spans="1:10">
      <c r="A397" s="40">
        <v>43659</v>
      </c>
      <c r="B397" s="69">
        <f ca="1">SUMIF(VDR!$FG$13:$FG$531,A397,VDR!$HC$13:$HC$531)+B396</f>
        <v>0.93969849246231152</v>
      </c>
      <c r="C397" s="69">
        <f ca="1">SUMIF(VDR!$FH$13:$FH$531,A397,VDR!$HC$13:$HC$531)+C396</f>
        <v>0.23869346733668337</v>
      </c>
      <c r="D397" s="69"/>
      <c r="E397" s="45">
        <f ca="1">SUMIF(VDR!$FG$13:$FG$531,A397,VDR!$HE$13:$HE$531)+E396</f>
        <v>1.0813008130081296</v>
      </c>
      <c r="F397" s="65">
        <f ca="1">SUMIF(VDR!$FH$13:$FH$531,A397,VDR!$HE$13:$HE$531)+F396</f>
        <v>0.16666666666666666</v>
      </c>
      <c r="G397" s="69"/>
      <c r="H397" s="45">
        <f ca="1">SUMIF(VDR!$FG$13:$FG$531,A397,VDR!$HG$13:$HG$531)+H396</f>
        <v>0.81818181818181768</v>
      </c>
      <c r="I397" s="65">
        <f ca="1">SUMIF(VDR!$FH$13:$FH$531,A397,VDR!$HG$13:$HG$531)+I396</f>
        <v>0.40909090909090901</v>
      </c>
      <c r="J397" s="69"/>
    </row>
    <row r="398" spans="1:10">
      <c r="A398" s="40">
        <v>43660</v>
      </c>
      <c r="B398" s="69">
        <f ca="1">SUMIF(VDR!$FG$13:$FG$531,A398,VDR!$HC$13:$HC$531)+B397</f>
        <v>0.93969849246231152</v>
      </c>
      <c r="C398" s="69">
        <f ca="1">SUMIF(VDR!$FH$13:$FH$531,A398,VDR!$HC$13:$HC$531)+C397</f>
        <v>0.23869346733668337</v>
      </c>
      <c r="D398" s="69"/>
      <c r="E398" s="45">
        <f ca="1">SUMIF(VDR!$FG$13:$FG$531,A398,VDR!$HE$13:$HE$531)+E397</f>
        <v>1.0813008130081296</v>
      </c>
      <c r="F398" s="65">
        <f ca="1">SUMIF(VDR!$FH$13:$FH$531,A398,VDR!$HE$13:$HE$531)+F397</f>
        <v>0.16666666666666666</v>
      </c>
      <c r="G398" s="69"/>
      <c r="H398" s="45">
        <f ca="1">SUMIF(VDR!$FG$13:$FG$531,A398,VDR!$HG$13:$HG$531)+H397</f>
        <v>0.81818181818181768</v>
      </c>
      <c r="I398" s="65">
        <f ca="1">SUMIF(VDR!$FH$13:$FH$531,A398,VDR!$HG$13:$HG$531)+I397</f>
        <v>0.40909090909090901</v>
      </c>
      <c r="J398" s="69"/>
    </row>
    <row r="399" spans="1:10">
      <c r="A399" s="40">
        <v>43661</v>
      </c>
      <c r="B399" s="69">
        <f ca="1">SUMIF(VDR!$FG$13:$FG$531,A399,VDR!$HC$13:$HC$531)+B398</f>
        <v>0.93969849246231152</v>
      </c>
      <c r="C399" s="69">
        <f ca="1">SUMIF(VDR!$FH$13:$FH$531,A399,VDR!$HC$13:$HC$531)+C398</f>
        <v>0.23869346733668337</v>
      </c>
      <c r="D399" s="69"/>
      <c r="E399" s="45">
        <f ca="1">SUMIF(VDR!$FG$13:$FG$531,A399,VDR!$HE$13:$HE$531)+E398</f>
        <v>1.0813008130081296</v>
      </c>
      <c r="F399" s="65">
        <f ca="1">SUMIF(VDR!$FH$13:$FH$531,A399,VDR!$HE$13:$HE$531)+F398</f>
        <v>0.16666666666666666</v>
      </c>
      <c r="G399" s="69"/>
      <c r="H399" s="45">
        <f ca="1">SUMIF(VDR!$FG$13:$FG$531,A399,VDR!$HG$13:$HG$531)+H398</f>
        <v>0.81818181818181768</v>
      </c>
      <c r="I399" s="65">
        <f ca="1">SUMIF(VDR!$FH$13:$FH$531,A399,VDR!$HG$13:$HG$531)+I398</f>
        <v>0.40909090909090901</v>
      </c>
      <c r="J399" s="69"/>
    </row>
    <row r="400" spans="1:10">
      <c r="A400" s="40">
        <v>43662</v>
      </c>
      <c r="B400" s="69">
        <f ca="1">SUMIF(VDR!$FG$13:$FG$531,A400,VDR!$HC$13:$HC$531)+B399</f>
        <v>0.93969849246231152</v>
      </c>
      <c r="C400" s="69">
        <f ca="1">SUMIF(VDR!$FH$13:$FH$531,A400,VDR!$HC$13:$HC$531)+C399</f>
        <v>0.23869346733668337</v>
      </c>
      <c r="D400" s="69"/>
      <c r="E400" s="45">
        <f ca="1">SUMIF(VDR!$FG$13:$FG$531,A400,VDR!$HE$13:$HE$531)+E399</f>
        <v>1.0813008130081296</v>
      </c>
      <c r="F400" s="65">
        <f ca="1">SUMIF(VDR!$FH$13:$FH$531,A400,VDR!$HE$13:$HE$531)+F399</f>
        <v>0.16666666666666666</v>
      </c>
      <c r="G400" s="69"/>
      <c r="H400" s="45">
        <f ca="1">SUMIF(VDR!$FG$13:$FG$531,A400,VDR!$HG$13:$HG$531)+H399</f>
        <v>0.81818181818181768</v>
      </c>
      <c r="I400" s="65">
        <f ca="1">SUMIF(VDR!$FH$13:$FH$531,A400,VDR!$HG$13:$HG$531)+I399</f>
        <v>0.40909090909090901</v>
      </c>
      <c r="J400" s="69"/>
    </row>
    <row r="401" spans="1:10">
      <c r="A401" s="40">
        <v>43663</v>
      </c>
      <c r="B401" s="69">
        <f ca="1">SUMIF(VDR!$FG$13:$FG$531,A401,VDR!$HC$13:$HC$531)+B400</f>
        <v>0.93969849246231152</v>
      </c>
      <c r="C401" s="69">
        <f ca="1">SUMIF(VDR!$FH$13:$FH$531,A401,VDR!$HC$13:$HC$531)+C400</f>
        <v>0.23869346733668337</v>
      </c>
      <c r="D401" s="69"/>
      <c r="E401" s="45">
        <f ca="1">SUMIF(VDR!$FG$13:$FG$531,A401,VDR!$HE$13:$HE$531)+E400</f>
        <v>1.0813008130081296</v>
      </c>
      <c r="F401" s="65">
        <f ca="1">SUMIF(VDR!$FH$13:$FH$531,A401,VDR!$HE$13:$HE$531)+F400</f>
        <v>0.16666666666666666</v>
      </c>
      <c r="G401" s="69"/>
      <c r="H401" s="45">
        <f ca="1">SUMIF(VDR!$FG$13:$FG$531,A401,VDR!$HG$13:$HG$531)+H400</f>
        <v>0.81818181818181768</v>
      </c>
      <c r="I401" s="65">
        <f ca="1">SUMIF(VDR!$FH$13:$FH$531,A401,VDR!$HG$13:$HG$531)+I400</f>
        <v>0.40909090909090901</v>
      </c>
      <c r="J401" s="69"/>
    </row>
    <row r="402" spans="1:10">
      <c r="A402" s="40">
        <v>43664</v>
      </c>
      <c r="B402" s="69">
        <f ca="1">SUMIF(VDR!$FG$13:$FG$531,A402,VDR!$HC$13:$HC$531)+B401</f>
        <v>0.93969849246231152</v>
      </c>
      <c r="C402" s="69">
        <f ca="1">SUMIF(VDR!$FH$13:$FH$531,A402,VDR!$HC$13:$HC$531)+C401</f>
        <v>0.23869346733668337</v>
      </c>
      <c r="D402" s="69"/>
      <c r="E402" s="45">
        <f ca="1">SUMIF(VDR!$FG$13:$FG$531,A402,VDR!$HE$13:$HE$531)+E401</f>
        <v>1.0813008130081296</v>
      </c>
      <c r="F402" s="65">
        <f ca="1">SUMIF(VDR!$FH$13:$FH$531,A402,VDR!$HE$13:$HE$531)+F401</f>
        <v>0.16666666666666666</v>
      </c>
      <c r="G402" s="69"/>
      <c r="H402" s="45">
        <f ca="1">SUMIF(VDR!$FG$13:$FG$531,A402,VDR!$HG$13:$HG$531)+H401</f>
        <v>0.81818181818181768</v>
      </c>
      <c r="I402" s="65">
        <f ca="1">SUMIF(VDR!$FH$13:$FH$531,A402,VDR!$HG$13:$HG$531)+I401</f>
        <v>0.40909090909090901</v>
      </c>
      <c r="J402" s="69"/>
    </row>
    <row r="403" spans="1:10">
      <c r="A403" s="40">
        <v>43665</v>
      </c>
      <c r="B403" s="69">
        <f ca="1">SUMIF(VDR!$FG$13:$FG$531,A403,VDR!$HC$13:$HC$531)+B402</f>
        <v>0.93969849246231152</v>
      </c>
      <c r="C403" s="69">
        <f ca="1">SUMIF(VDR!$FH$13:$FH$531,A403,VDR!$HC$13:$HC$531)+C402</f>
        <v>0.23869346733668337</v>
      </c>
      <c r="D403" s="69"/>
      <c r="E403" s="45">
        <f ca="1">SUMIF(VDR!$FG$13:$FG$531,A403,VDR!$HE$13:$HE$531)+E402</f>
        <v>1.0813008130081296</v>
      </c>
      <c r="F403" s="65">
        <f ca="1">SUMIF(VDR!$FH$13:$FH$531,A403,VDR!$HE$13:$HE$531)+F402</f>
        <v>0.16666666666666666</v>
      </c>
      <c r="G403" s="69"/>
      <c r="H403" s="45">
        <f ca="1">SUMIF(VDR!$FG$13:$FG$531,A403,VDR!$HG$13:$HG$531)+H402</f>
        <v>0.81818181818181768</v>
      </c>
      <c r="I403" s="65">
        <f ca="1">SUMIF(VDR!$FH$13:$FH$531,A403,VDR!$HG$13:$HG$531)+I402</f>
        <v>0.40909090909090901</v>
      </c>
      <c r="J403" s="69"/>
    </row>
    <row r="404" spans="1:10">
      <c r="A404" s="40">
        <v>43666</v>
      </c>
      <c r="B404" s="69">
        <f ca="1">SUMIF(VDR!$FG$13:$FG$531,A404,VDR!$HC$13:$HC$531)+B403</f>
        <v>0.93969849246231152</v>
      </c>
      <c r="C404" s="69">
        <f ca="1">SUMIF(VDR!$FH$13:$FH$531,A404,VDR!$HC$13:$HC$531)+C403</f>
        <v>0.23869346733668337</v>
      </c>
      <c r="D404" s="69"/>
      <c r="E404" s="45">
        <f ca="1">SUMIF(VDR!$FG$13:$FG$531,A404,VDR!$HE$13:$HE$531)+E403</f>
        <v>1.0813008130081296</v>
      </c>
      <c r="F404" s="65">
        <f ca="1">SUMIF(VDR!$FH$13:$FH$531,A404,VDR!$HE$13:$HE$531)+F403</f>
        <v>0.16666666666666666</v>
      </c>
      <c r="G404" s="69"/>
      <c r="H404" s="45">
        <f ca="1">SUMIF(VDR!$FG$13:$FG$531,A404,VDR!$HG$13:$HG$531)+H403</f>
        <v>0.81818181818181768</v>
      </c>
      <c r="I404" s="65">
        <f ca="1">SUMIF(VDR!$FH$13:$FH$531,A404,VDR!$HG$13:$HG$531)+I403</f>
        <v>0.40909090909090901</v>
      </c>
      <c r="J404" s="69"/>
    </row>
    <row r="405" spans="1:10">
      <c r="A405" s="40">
        <v>43667</v>
      </c>
      <c r="B405" s="69">
        <f ca="1">SUMIF(VDR!$FG$13:$FG$531,A405,VDR!$HC$13:$HC$531)+B404</f>
        <v>0.93969849246231152</v>
      </c>
      <c r="C405" s="69">
        <f ca="1">SUMIF(VDR!$FH$13:$FH$531,A405,VDR!$HC$13:$HC$531)+C404</f>
        <v>0.23869346733668337</v>
      </c>
      <c r="D405" s="69"/>
      <c r="E405" s="45">
        <f ca="1">SUMIF(VDR!$FG$13:$FG$531,A405,VDR!$HE$13:$HE$531)+E404</f>
        <v>1.0813008130081296</v>
      </c>
      <c r="F405" s="65">
        <f ca="1">SUMIF(VDR!$FH$13:$FH$531,A405,VDR!$HE$13:$HE$531)+F404</f>
        <v>0.16666666666666666</v>
      </c>
      <c r="G405" s="69"/>
      <c r="H405" s="45">
        <f ca="1">SUMIF(VDR!$FG$13:$FG$531,A405,VDR!$HG$13:$HG$531)+H404</f>
        <v>0.81818181818181768</v>
      </c>
      <c r="I405" s="65">
        <f ca="1">SUMIF(VDR!$FH$13:$FH$531,A405,VDR!$HG$13:$HG$531)+I404</f>
        <v>0.40909090909090901</v>
      </c>
      <c r="J405" s="69"/>
    </row>
    <row r="406" spans="1:10">
      <c r="A406" s="40">
        <v>43668</v>
      </c>
      <c r="B406" s="69">
        <f ca="1">SUMIF(VDR!$FG$13:$FG$531,A406,VDR!$HC$13:$HC$531)+B405</f>
        <v>0.93969849246231152</v>
      </c>
      <c r="C406" s="69">
        <f ca="1">SUMIF(VDR!$FH$13:$FH$531,A406,VDR!$HC$13:$HC$531)+C405</f>
        <v>0.23869346733668337</v>
      </c>
      <c r="D406" s="69"/>
      <c r="E406" s="45">
        <f ca="1">SUMIF(VDR!$FG$13:$FG$531,A406,VDR!$HE$13:$HE$531)+E405</f>
        <v>1.0813008130081296</v>
      </c>
      <c r="F406" s="65">
        <f ca="1">SUMIF(VDR!$FH$13:$FH$531,A406,VDR!$HE$13:$HE$531)+F405</f>
        <v>0.16666666666666666</v>
      </c>
      <c r="G406" s="69"/>
      <c r="H406" s="45">
        <f ca="1">SUMIF(VDR!$FG$13:$FG$531,A406,VDR!$HG$13:$HG$531)+H405</f>
        <v>0.81818181818181768</v>
      </c>
      <c r="I406" s="65">
        <f ca="1">SUMIF(VDR!$FH$13:$FH$531,A406,VDR!$HG$13:$HG$531)+I405</f>
        <v>0.40909090909090901</v>
      </c>
      <c r="J406" s="69"/>
    </row>
    <row r="407" spans="1:10">
      <c r="A407" s="40">
        <v>43669</v>
      </c>
      <c r="B407" s="69">
        <f ca="1">SUMIF(VDR!$FG$13:$FG$531,A407,VDR!$HC$13:$HC$531)+B406</f>
        <v>0.93969849246231152</v>
      </c>
      <c r="C407" s="69">
        <f ca="1">SUMIF(VDR!$FH$13:$FH$531,A407,VDR!$HC$13:$HC$531)+C406</f>
        <v>0.23869346733668337</v>
      </c>
      <c r="D407" s="69"/>
      <c r="E407" s="45">
        <f ca="1">SUMIF(VDR!$FG$13:$FG$531,A407,VDR!$HE$13:$HE$531)+E406</f>
        <v>1.0813008130081296</v>
      </c>
      <c r="F407" s="65">
        <f ca="1">SUMIF(VDR!$FH$13:$FH$531,A407,VDR!$HE$13:$HE$531)+F406</f>
        <v>0.16666666666666666</v>
      </c>
      <c r="G407" s="69"/>
      <c r="H407" s="45">
        <f ca="1">SUMIF(VDR!$FG$13:$FG$531,A407,VDR!$HG$13:$HG$531)+H406</f>
        <v>0.81818181818181768</v>
      </c>
      <c r="I407" s="65">
        <f ca="1">SUMIF(VDR!$FH$13:$FH$531,A407,VDR!$HG$13:$HG$531)+I406</f>
        <v>0.40909090909090901</v>
      </c>
      <c r="J407" s="69"/>
    </row>
    <row r="408" spans="1:10">
      <c r="A408" s="40">
        <v>43670</v>
      </c>
      <c r="B408" s="69">
        <f ca="1">SUMIF(VDR!$FG$13:$FG$531,A408,VDR!$HC$13:$HC$531)+B407</f>
        <v>0.93969849246231152</v>
      </c>
      <c r="C408" s="69">
        <f ca="1">SUMIF(VDR!$FH$13:$FH$531,A408,VDR!$HC$13:$HC$531)+C407</f>
        <v>0.23869346733668337</v>
      </c>
      <c r="D408" s="69"/>
      <c r="E408" s="45">
        <f ca="1">SUMIF(VDR!$FG$13:$FG$531,A408,VDR!$HE$13:$HE$531)+E407</f>
        <v>1.0813008130081296</v>
      </c>
      <c r="F408" s="65">
        <f ca="1">SUMIF(VDR!$FH$13:$FH$531,A408,VDR!$HE$13:$HE$531)+F407</f>
        <v>0.16666666666666666</v>
      </c>
      <c r="G408" s="69"/>
      <c r="H408" s="45">
        <f ca="1">SUMIF(VDR!$FG$13:$FG$531,A408,VDR!$HG$13:$HG$531)+H407</f>
        <v>0.81818181818181768</v>
      </c>
      <c r="I408" s="65">
        <f ca="1">SUMIF(VDR!$FH$13:$FH$531,A408,VDR!$HG$13:$HG$531)+I407</f>
        <v>0.40909090909090901</v>
      </c>
      <c r="J408" s="69"/>
    </row>
    <row r="409" spans="1:10">
      <c r="A409" s="40">
        <v>43671</v>
      </c>
      <c r="B409" s="69">
        <f ca="1">SUMIF(VDR!$FG$13:$FG$531,A409,VDR!$HC$13:$HC$531)+B408</f>
        <v>0.93969849246231152</v>
      </c>
      <c r="C409" s="69">
        <f ca="1">SUMIF(VDR!$FH$13:$FH$531,A409,VDR!$HC$13:$HC$531)+C408</f>
        <v>0.23869346733668337</v>
      </c>
      <c r="D409" s="69"/>
      <c r="E409" s="45">
        <f ca="1">SUMIF(VDR!$FG$13:$FG$531,A409,VDR!$HE$13:$HE$531)+E408</f>
        <v>1.0813008130081296</v>
      </c>
      <c r="F409" s="65">
        <f ca="1">SUMIF(VDR!$FH$13:$FH$531,A409,VDR!$HE$13:$HE$531)+F408</f>
        <v>0.16666666666666666</v>
      </c>
      <c r="G409" s="69"/>
      <c r="H409" s="45">
        <f ca="1">SUMIF(VDR!$FG$13:$FG$531,A409,VDR!$HG$13:$HG$531)+H408</f>
        <v>0.81818181818181768</v>
      </c>
      <c r="I409" s="65">
        <f ca="1">SUMIF(VDR!$FH$13:$FH$531,A409,VDR!$HG$13:$HG$531)+I408</f>
        <v>0.40909090909090901</v>
      </c>
      <c r="J409" s="69"/>
    </row>
    <row r="410" spans="1:10">
      <c r="A410" s="40">
        <v>43672</v>
      </c>
      <c r="B410" s="69">
        <f ca="1">SUMIF(VDR!$FG$13:$FG$531,A410,VDR!$HC$13:$HC$531)+B409</f>
        <v>0.93969849246231152</v>
      </c>
      <c r="C410" s="69">
        <f ca="1">SUMIF(VDR!$FH$13:$FH$531,A410,VDR!$HC$13:$HC$531)+C409</f>
        <v>0.23869346733668337</v>
      </c>
      <c r="D410" s="69"/>
      <c r="E410" s="45">
        <f ca="1">SUMIF(VDR!$FG$13:$FG$531,A410,VDR!$HE$13:$HE$531)+E409</f>
        <v>1.0813008130081296</v>
      </c>
      <c r="F410" s="65">
        <f ca="1">SUMIF(VDR!$FH$13:$FH$531,A410,VDR!$HE$13:$HE$531)+F409</f>
        <v>0.16666666666666666</v>
      </c>
      <c r="G410" s="69"/>
      <c r="H410" s="45">
        <f ca="1">SUMIF(VDR!$FG$13:$FG$531,A410,VDR!$HG$13:$HG$531)+H409</f>
        <v>0.81818181818181768</v>
      </c>
      <c r="I410" s="65">
        <f ca="1">SUMIF(VDR!$FH$13:$FH$531,A410,VDR!$HG$13:$HG$531)+I409</f>
        <v>0.40909090909090901</v>
      </c>
      <c r="J410" s="69"/>
    </row>
    <row r="411" spans="1:10">
      <c r="A411" s="40">
        <v>43673</v>
      </c>
      <c r="B411" s="69">
        <f ca="1">SUMIF(VDR!$FG$13:$FG$531,A411,VDR!$HC$13:$HC$531)+B410</f>
        <v>0.93969849246231152</v>
      </c>
      <c r="C411" s="69">
        <f ca="1">SUMIF(VDR!$FH$13:$FH$531,A411,VDR!$HC$13:$HC$531)+C410</f>
        <v>0.23869346733668337</v>
      </c>
      <c r="D411" s="69"/>
      <c r="E411" s="45">
        <f ca="1">SUMIF(VDR!$FG$13:$FG$531,A411,VDR!$HE$13:$HE$531)+E410</f>
        <v>1.0813008130081296</v>
      </c>
      <c r="F411" s="65">
        <f ca="1">SUMIF(VDR!$FH$13:$FH$531,A411,VDR!$HE$13:$HE$531)+F410</f>
        <v>0.16666666666666666</v>
      </c>
      <c r="G411" s="69"/>
      <c r="H411" s="45">
        <f ca="1">SUMIF(VDR!$FG$13:$FG$531,A411,VDR!$HG$13:$HG$531)+H410</f>
        <v>0.81818181818181768</v>
      </c>
      <c r="I411" s="65">
        <f ca="1">SUMIF(VDR!$FH$13:$FH$531,A411,VDR!$HG$13:$HG$531)+I410</f>
        <v>0.40909090909090901</v>
      </c>
      <c r="J411" s="69"/>
    </row>
    <row r="412" spans="1:10">
      <c r="A412" s="40">
        <v>43674</v>
      </c>
      <c r="B412" s="69">
        <f ca="1">SUMIF(VDR!$FG$13:$FG$531,A412,VDR!$HC$13:$HC$531)+B411</f>
        <v>0.93969849246231152</v>
      </c>
      <c r="C412" s="69">
        <f ca="1">SUMIF(VDR!$FH$13:$FH$531,A412,VDR!$HC$13:$HC$531)+C411</f>
        <v>0.23869346733668337</v>
      </c>
      <c r="D412" s="69"/>
      <c r="E412" s="45">
        <f ca="1">SUMIF(VDR!$FG$13:$FG$531,A412,VDR!$HE$13:$HE$531)+E411</f>
        <v>1.0813008130081296</v>
      </c>
      <c r="F412" s="65">
        <f ca="1">SUMIF(VDR!$FH$13:$FH$531,A412,VDR!$HE$13:$HE$531)+F411</f>
        <v>0.16666666666666666</v>
      </c>
      <c r="G412" s="69"/>
      <c r="H412" s="45">
        <f ca="1">SUMIF(VDR!$FG$13:$FG$531,A412,VDR!$HG$13:$HG$531)+H411</f>
        <v>0.81818181818181768</v>
      </c>
      <c r="I412" s="65">
        <f ca="1">SUMIF(VDR!$FH$13:$FH$531,A412,VDR!$HG$13:$HG$531)+I411</f>
        <v>0.40909090909090901</v>
      </c>
      <c r="J412" s="69"/>
    </row>
    <row r="413" spans="1:10">
      <c r="A413" s="40">
        <v>43675</v>
      </c>
      <c r="B413" s="69">
        <f ca="1">SUMIF(VDR!$FG$13:$FG$531,A413,VDR!$HC$13:$HC$531)+B412</f>
        <v>0.93969849246231152</v>
      </c>
      <c r="C413" s="69">
        <f ca="1">SUMIF(VDR!$FH$13:$FH$531,A413,VDR!$HC$13:$HC$531)+C412</f>
        <v>0.23869346733668337</v>
      </c>
      <c r="D413" s="69"/>
      <c r="E413" s="45">
        <f ca="1">SUMIF(VDR!$FG$13:$FG$531,A413,VDR!$HE$13:$HE$531)+E412</f>
        <v>1.0813008130081296</v>
      </c>
      <c r="F413" s="65">
        <f ca="1">SUMIF(VDR!$FH$13:$FH$531,A413,VDR!$HE$13:$HE$531)+F412</f>
        <v>0.16666666666666666</v>
      </c>
      <c r="G413" s="69"/>
      <c r="H413" s="45">
        <f ca="1">SUMIF(VDR!$FG$13:$FG$531,A413,VDR!$HG$13:$HG$531)+H412</f>
        <v>0.81818181818181768</v>
      </c>
      <c r="I413" s="65">
        <f ca="1">SUMIF(VDR!$FH$13:$FH$531,A413,VDR!$HG$13:$HG$531)+I412</f>
        <v>0.40909090909090901</v>
      </c>
      <c r="J413" s="69"/>
    </row>
    <row r="414" spans="1:10">
      <c r="A414" s="40">
        <v>43676</v>
      </c>
      <c r="B414" s="69">
        <f ca="1">SUMIF(VDR!$FG$13:$FG$531,A414,VDR!$HC$13:$HC$531)+B413</f>
        <v>0.93969849246231152</v>
      </c>
      <c r="C414" s="69">
        <f ca="1">SUMIF(VDR!$FH$13:$FH$531,A414,VDR!$HC$13:$HC$531)+C413</f>
        <v>0.23869346733668337</v>
      </c>
      <c r="D414" s="69"/>
      <c r="E414" s="45">
        <f ca="1">SUMIF(VDR!$FG$13:$FG$531,A414,VDR!$HE$13:$HE$531)+E413</f>
        <v>1.0813008130081296</v>
      </c>
      <c r="F414" s="65">
        <f ca="1">SUMIF(VDR!$FH$13:$FH$531,A414,VDR!$HE$13:$HE$531)+F413</f>
        <v>0.16666666666666666</v>
      </c>
      <c r="G414" s="69"/>
      <c r="H414" s="45">
        <f ca="1">SUMIF(VDR!$FG$13:$FG$531,A414,VDR!$HG$13:$HG$531)+H413</f>
        <v>0.81818181818181768</v>
      </c>
      <c r="I414" s="65">
        <f ca="1">SUMIF(VDR!$FH$13:$FH$531,A414,VDR!$HG$13:$HG$531)+I413</f>
        <v>0.40909090909090901</v>
      </c>
      <c r="J414" s="69"/>
    </row>
    <row r="415" spans="1:10">
      <c r="A415" s="40">
        <v>43677</v>
      </c>
      <c r="B415" s="69">
        <f ca="1">SUMIF(VDR!$FG$13:$FG$531,A415,VDR!$HC$13:$HC$531)+B414</f>
        <v>0.93969849246231152</v>
      </c>
      <c r="C415" s="69">
        <f ca="1">SUMIF(VDR!$FH$13:$FH$531,A415,VDR!$HC$13:$HC$531)+C414</f>
        <v>0.23869346733668337</v>
      </c>
      <c r="D415" s="69"/>
      <c r="E415" s="45">
        <f ca="1">SUMIF(VDR!$FG$13:$FG$531,A415,VDR!$HE$13:$HE$531)+E414</f>
        <v>1.0813008130081296</v>
      </c>
      <c r="F415" s="65">
        <f ca="1">SUMIF(VDR!$FH$13:$FH$531,A415,VDR!$HE$13:$HE$531)+F414</f>
        <v>0.16666666666666666</v>
      </c>
      <c r="G415" s="69"/>
      <c r="H415" s="45">
        <f ca="1">SUMIF(VDR!$FG$13:$FG$531,A415,VDR!$HG$13:$HG$531)+H414</f>
        <v>0.81818181818181768</v>
      </c>
      <c r="I415" s="65">
        <f ca="1">SUMIF(VDR!$FH$13:$FH$531,A415,VDR!$HG$13:$HG$531)+I414</f>
        <v>0.40909090909090901</v>
      </c>
      <c r="J415" s="69"/>
    </row>
    <row r="416" spans="1:10">
      <c r="A416" s="40">
        <v>43678</v>
      </c>
      <c r="B416" s="69">
        <f ca="1">SUMIF(VDR!$FG$13:$FG$531,A416,VDR!$HC$13:$HC$531)+B415</f>
        <v>0.93969849246231152</v>
      </c>
      <c r="C416" s="69">
        <f ca="1">SUMIF(VDR!$FH$13:$FH$531,A416,VDR!$HC$13:$HC$531)+C415</f>
        <v>0.23869346733668337</v>
      </c>
      <c r="D416" s="69"/>
      <c r="E416" s="45">
        <f ca="1">SUMIF(VDR!$FG$13:$FG$531,A416,VDR!$HE$13:$HE$531)+E415</f>
        <v>1.0813008130081296</v>
      </c>
      <c r="F416" s="65">
        <f ca="1">SUMIF(VDR!$FH$13:$FH$531,A416,VDR!$HE$13:$HE$531)+F415</f>
        <v>0.16666666666666666</v>
      </c>
      <c r="G416" s="69"/>
      <c r="H416" s="45">
        <f ca="1">SUMIF(VDR!$FG$13:$FG$531,A416,VDR!$HG$13:$HG$531)+H415</f>
        <v>0.81818181818181768</v>
      </c>
      <c r="I416" s="65">
        <f ca="1">SUMIF(VDR!$FH$13:$FH$531,A416,VDR!$HG$13:$HG$531)+I415</f>
        <v>0.40909090909090901</v>
      </c>
      <c r="J416" s="69"/>
    </row>
    <row r="417" spans="1:10">
      <c r="A417" s="40">
        <v>43679</v>
      </c>
      <c r="B417" s="69">
        <f ca="1">SUMIF(VDR!$FG$13:$FG$531,A417,VDR!$HC$13:$HC$531)+B416</f>
        <v>0.93969849246231152</v>
      </c>
      <c r="C417" s="69">
        <f ca="1">SUMIF(VDR!$FH$13:$FH$531,A417,VDR!$HC$13:$HC$531)+C416</f>
        <v>0.23869346733668337</v>
      </c>
      <c r="D417" s="69"/>
      <c r="E417" s="45">
        <f ca="1">SUMIF(VDR!$FG$13:$FG$531,A417,VDR!$HE$13:$HE$531)+E416</f>
        <v>1.0813008130081296</v>
      </c>
      <c r="F417" s="65">
        <f ca="1">SUMIF(VDR!$FH$13:$FH$531,A417,VDR!$HE$13:$HE$531)+F416</f>
        <v>0.16666666666666666</v>
      </c>
      <c r="G417" s="69"/>
      <c r="H417" s="45">
        <f ca="1">SUMIF(VDR!$FG$13:$FG$531,A417,VDR!$HG$13:$HG$531)+H416</f>
        <v>0.81818181818181768</v>
      </c>
      <c r="I417" s="65">
        <f ca="1">SUMIF(VDR!$FH$13:$FH$531,A417,VDR!$HG$13:$HG$531)+I416</f>
        <v>0.40909090909090901</v>
      </c>
      <c r="J417" s="69"/>
    </row>
    <row r="418" spans="1:10">
      <c r="A418" s="40">
        <v>43680</v>
      </c>
      <c r="B418" s="69">
        <f ca="1">SUMIF(VDR!$FG$13:$FG$531,A418,VDR!$HC$13:$HC$531)+B417</f>
        <v>0.93969849246231152</v>
      </c>
      <c r="C418" s="69">
        <f ca="1">SUMIF(VDR!$FH$13:$FH$531,A418,VDR!$HC$13:$HC$531)+C417</f>
        <v>0.23869346733668337</v>
      </c>
      <c r="D418" s="69"/>
      <c r="E418" s="45">
        <f ca="1">SUMIF(VDR!$FG$13:$FG$531,A418,VDR!$HE$13:$HE$531)+E417</f>
        <v>1.0813008130081296</v>
      </c>
      <c r="F418" s="65">
        <f ca="1">SUMIF(VDR!$FH$13:$FH$531,A418,VDR!$HE$13:$HE$531)+F417</f>
        <v>0.16666666666666666</v>
      </c>
      <c r="G418" s="69"/>
      <c r="H418" s="45">
        <f ca="1">SUMIF(VDR!$FG$13:$FG$531,A418,VDR!$HG$13:$HG$531)+H417</f>
        <v>0.81818181818181768</v>
      </c>
      <c r="I418" s="65">
        <f ca="1">SUMIF(VDR!$FH$13:$FH$531,A418,VDR!$HG$13:$HG$531)+I417</f>
        <v>0.40909090909090901</v>
      </c>
      <c r="J418" s="69"/>
    </row>
    <row r="419" spans="1:10">
      <c r="A419" s="40">
        <v>43681</v>
      </c>
      <c r="B419" s="69">
        <f ca="1">SUMIF(VDR!$FG$13:$FG$531,A419,VDR!$HC$13:$HC$531)+B418</f>
        <v>0.93969849246231152</v>
      </c>
      <c r="C419" s="69">
        <f ca="1">SUMIF(VDR!$FH$13:$FH$531,A419,VDR!$HC$13:$HC$531)+C418</f>
        <v>0.23869346733668337</v>
      </c>
      <c r="D419" s="69"/>
      <c r="E419" s="45">
        <f ca="1">SUMIF(VDR!$FG$13:$FG$531,A419,VDR!$HE$13:$HE$531)+E418</f>
        <v>1.0813008130081296</v>
      </c>
      <c r="F419" s="65">
        <f ca="1">SUMIF(VDR!$FH$13:$FH$531,A419,VDR!$HE$13:$HE$531)+F418</f>
        <v>0.16666666666666666</v>
      </c>
      <c r="G419" s="69"/>
      <c r="H419" s="45">
        <f ca="1">SUMIF(VDR!$FG$13:$FG$531,A419,VDR!$HG$13:$HG$531)+H418</f>
        <v>0.81818181818181768</v>
      </c>
      <c r="I419" s="65">
        <f ca="1">SUMIF(VDR!$FH$13:$FH$531,A419,VDR!$HG$13:$HG$531)+I418</f>
        <v>0.40909090909090901</v>
      </c>
      <c r="J419" s="69"/>
    </row>
    <row r="420" spans="1:10">
      <c r="A420" s="40">
        <v>43682</v>
      </c>
      <c r="B420" s="69">
        <f ca="1">SUMIF(VDR!$FG$13:$FG$531,A420,VDR!$HC$13:$HC$531)+B419</f>
        <v>0.93969849246231152</v>
      </c>
      <c r="C420" s="69">
        <f ca="1">SUMIF(VDR!$FH$13:$FH$531,A420,VDR!$HC$13:$HC$531)+C419</f>
        <v>0.23869346733668337</v>
      </c>
      <c r="D420" s="69"/>
      <c r="E420" s="45">
        <f ca="1">SUMIF(VDR!$FG$13:$FG$531,A420,VDR!$HE$13:$HE$531)+E419</f>
        <v>1.0813008130081296</v>
      </c>
      <c r="F420" s="65">
        <f ca="1">SUMIF(VDR!$FH$13:$FH$531,A420,VDR!$HE$13:$HE$531)+F419</f>
        <v>0.16666666666666666</v>
      </c>
      <c r="G420" s="69"/>
      <c r="H420" s="45">
        <f ca="1">SUMIF(VDR!$FG$13:$FG$531,A420,VDR!$HG$13:$HG$531)+H419</f>
        <v>0.81818181818181768</v>
      </c>
      <c r="I420" s="65">
        <f ca="1">SUMIF(VDR!$FH$13:$FH$531,A420,VDR!$HG$13:$HG$531)+I419</f>
        <v>0.40909090909090901</v>
      </c>
      <c r="J420" s="69"/>
    </row>
    <row r="421" spans="1:10">
      <c r="A421" s="40">
        <v>43683</v>
      </c>
      <c r="B421" s="69">
        <f ca="1">SUMIF(VDR!$FG$13:$FG$531,A421,VDR!$HC$13:$HC$531)+B420</f>
        <v>0.93969849246231152</v>
      </c>
      <c r="C421" s="69">
        <f ca="1">SUMIF(VDR!$FH$13:$FH$531,A421,VDR!$HC$13:$HC$531)+C420</f>
        <v>0.23869346733668337</v>
      </c>
      <c r="D421" s="69"/>
      <c r="E421" s="45">
        <f ca="1">SUMIF(VDR!$FG$13:$FG$531,A421,VDR!$HE$13:$HE$531)+E420</f>
        <v>1.0813008130081296</v>
      </c>
      <c r="F421" s="65">
        <f ca="1">SUMIF(VDR!$FH$13:$FH$531,A421,VDR!$HE$13:$HE$531)+F420</f>
        <v>0.16666666666666666</v>
      </c>
      <c r="G421" s="69"/>
      <c r="H421" s="45">
        <f ca="1">SUMIF(VDR!$FG$13:$FG$531,A421,VDR!$HG$13:$HG$531)+H420</f>
        <v>0.81818181818181768</v>
      </c>
      <c r="I421" s="65">
        <f ca="1">SUMIF(VDR!$FH$13:$FH$531,A421,VDR!$HG$13:$HG$531)+I420</f>
        <v>0.40909090909090901</v>
      </c>
      <c r="J421" s="69"/>
    </row>
    <row r="422" spans="1:10">
      <c r="A422" s="40">
        <v>43684</v>
      </c>
      <c r="B422" s="69">
        <f ca="1">SUMIF(VDR!$FG$13:$FG$531,A422,VDR!$HC$13:$HC$531)+B421</f>
        <v>0.93969849246231152</v>
      </c>
      <c r="C422" s="69">
        <f ca="1">SUMIF(VDR!$FH$13:$FH$531,A422,VDR!$HC$13:$HC$531)+C421</f>
        <v>0.23869346733668337</v>
      </c>
      <c r="D422" s="69"/>
      <c r="E422" s="45">
        <f ca="1">SUMIF(VDR!$FG$13:$FG$531,A422,VDR!$HE$13:$HE$531)+E421</f>
        <v>1.0813008130081296</v>
      </c>
      <c r="F422" s="65">
        <f ca="1">SUMIF(VDR!$FH$13:$FH$531,A422,VDR!$HE$13:$HE$531)+F421</f>
        <v>0.16666666666666666</v>
      </c>
      <c r="G422" s="69"/>
      <c r="H422" s="45">
        <f ca="1">SUMIF(VDR!$FG$13:$FG$531,A422,VDR!$HG$13:$HG$531)+H421</f>
        <v>0.81818181818181768</v>
      </c>
      <c r="I422" s="65">
        <f ca="1">SUMIF(VDR!$FH$13:$FH$531,A422,VDR!$HG$13:$HG$531)+I421</f>
        <v>0.40909090909090901</v>
      </c>
      <c r="J422" s="69"/>
    </row>
    <row r="423" spans="1:10">
      <c r="A423" s="40">
        <v>43685</v>
      </c>
      <c r="B423" s="69">
        <f ca="1">SUMIF(VDR!$FG$13:$FG$531,A423,VDR!$HC$13:$HC$531)+B422</f>
        <v>0.93969849246231152</v>
      </c>
      <c r="C423" s="69">
        <f ca="1">SUMIF(VDR!$FH$13:$FH$531,A423,VDR!$HC$13:$HC$531)+C422</f>
        <v>0.23869346733668337</v>
      </c>
      <c r="D423" s="69"/>
      <c r="E423" s="45">
        <f ca="1">SUMIF(VDR!$FG$13:$FG$531,A423,VDR!$HE$13:$HE$531)+E422</f>
        <v>1.0813008130081296</v>
      </c>
      <c r="F423" s="65">
        <f ca="1">SUMIF(VDR!$FH$13:$FH$531,A423,VDR!$HE$13:$HE$531)+F422</f>
        <v>0.16666666666666666</v>
      </c>
      <c r="G423" s="69"/>
      <c r="H423" s="45">
        <f ca="1">SUMIF(VDR!$FG$13:$FG$531,A423,VDR!$HG$13:$HG$531)+H422</f>
        <v>0.81818181818181768</v>
      </c>
      <c r="I423" s="65">
        <f ca="1">SUMIF(VDR!$FH$13:$FH$531,A423,VDR!$HG$13:$HG$531)+I422</f>
        <v>0.40909090909090901</v>
      </c>
      <c r="J423" s="69"/>
    </row>
    <row r="424" spans="1:10">
      <c r="A424" s="40">
        <v>43686</v>
      </c>
      <c r="B424" s="69">
        <f ca="1">SUMIF(VDR!$FG$13:$FG$531,A424,VDR!$HC$13:$HC$531)+B423</f>
        <v>0.93969849246231152</v>
      </c>
      <c r="C424" s="69">
        <f ca="1">SUMIF(VDR!$FH$13:$FH$531,A424,VDR!$HC$13:$HC$531)+C423</f>
        <v>0.23869346733668337</v>
      </c>
      <c r="D424" s="69"/>
      <c r="E424" s="45">
        <f ca="1">SUMIF(VDR!$FG$13:$FG$531,A424,VDR!$HE$13:$HE$531)+E423</f>
        <v>1.0813008130081296</v>
      </c>
      <c r="F424" s="65">
        <f ca="1">SUMIF(VDR!$FH$13:$FH$531,A424,VDR!$HE$13:$HE$531)+F423</f>
        <v>0.16666666666666666</v>
      </c>
      <c r="G424" s="69"/>
      <c r="H424" s="45">
        <f ca="1">SUMIF(VDR!$FG$13:$FG$531,A424,VDR!$HG$13:$HG$531)+H423</f>
        <v>0.81818181818181768</v>
      </c>
      <c r="I424" s="65">
        <f ca="1">SUMIF(VDR!$FH$13:$FH$531,A424,VDR!$HG$13:$HG$531)+I423</f>
        <v>0.40909090909090901</v>
      </c>
      <c r="J424" s="69"/>
    </row>
    <row r="425" spans="1:10">
      <c r="A425" s="40">
        <v>43687</v>
      </c>
      <c r="B425" s="69">
        <f ca="1">SUMIF(VDR!$FG$13:$FG$531,A425,VDR!$HC$13:$HC$531)+B424</f>
        <v>0.93969849246231152</v>
      </c>
      <c r="C425" s="69">
        <f ca="1">SUMIF(VDR!$FH$13:$FH$531,A425,VDR!$HC$13:$HC$531)+C424</f>
        <v>0.23869346733668337</v>
      </c>
      <c r="D425" s="69"/>
      <c r="E425" s="45">
        <f ca="1">SUMIF(VDR!$FG$13:$FG$531,A425,VDR!$HE$13:$HE$531)+E424</f>
        <v>1.0813008130081296</v>
      </c>
      <c r="F425" s="65">
        <f ca="1">SUMIF(VDR!$FH$13:$FH$531,A425,VDR!$HE$13:$HE$531)+F424</f>
        <v>0.16666666666666666</v>
      </c>
      <c r="G425" s="69"/>
      <c r="H425" s="45">
        <f ca="1">SUMIF(VDR!$FG$13:$FG$531,A425,VDR!$HG$13:$HG$531)+H424</f>
        <v>0.81818181818181768</v>
      </c>
      <c r="I425" s="65">
        <f ca="1">SUMIF(VDR!$FH$13:$FH$531,A425,VDR!$HG$13:$HG$531)+I424</f>
        <v>0.40909090909090901</v>
      </c>
      <c r="J425" s="69"/>
    </row>
    <row r="426" spans="1:10">
      <c r="A426" s="40">
        <v>43688</v>
      </c>
      <c r="B426" s="69">
        <f ca="1">SUMIF(VDR!$FG$13:$FG$531,A426,VDR!$HC$13:$HC$531)+B425</f>
        <v>0.93969849246231152</v>
      </c>
      <c r="C426" s="69">
        <f ca="1">SUMIF(VDR!$FH$13:$FH$531,A426,VDR!$HC$13:$HC$531)+C425</f>
        <v>0.23869346733668337</v>
      </c>
      <c r="D426" s="69"/>
      <c r="E426" s="45">
        <f ca="1">SUMIF(VDR!$FG$13:$FG$531,A426,VDR!$HE$13:$HE$531)+E425</f>
        <v>1.0813008130081296</v>
      </c>
      <c r="F426" s="65">
        <f ca="1">SUMIF(VDR!$FH$13:$FH$531,A426,VDR!$HE$13:$HE$531)+F425</f>
        <v>0.16666666666666666</v>
      </c>
      <c r="G426" s="69"/>
      <c r="H426" s="45">
        <f ca="1">SUMIF(VDR!$FG$13:$FG$531,A426,VDR!$HG$13:$HG$531)+H425</f>
        <v>0.81818181818181768</v>
      </c>
      <c r="I426" s="65">
        <f ca="1">SUMIF(VDR!$FH$13:$FH$531,A426,VDR!$HG$13:$HG$531)+I425</f>
        <v>0.40909090909090901</v>
      </c>
      <c r="J426" s="69"/>
    </row>
    <row r="427" spans="1:10">
      <c r="A427" s="40">
        <v>43689</v>
      </c>
      <c r="B427" s="69">
        <f ca="1">SUMIF(VDR!$FG$13:$FG$531,A427,VDR!$HC$13:$HC$531)+B426</f>
        <v>0.93969849246231152</v>
      </c>
      <c r="C427" s="69">
        <f ca="1">SUMIF(VDR!$FH$13:$FH$531,A427,VDR!$HC$13:$HC$531)+C426</f>
        <v>0.23869346733668337</v>
      </c>
      <c r="D427" s="69"/>
      <c r="E427" s="45">
        <f ca="1">SUMIF(VDR!$FG$13:$FG$531,A427,VDR!$HE$13:$HE$531)+E426</f>
        <v>1.0813008130081296</v>
      </c>
      <c r="F427" s="65">
        <f ca="1">SUMIF(VDR!$FH$13:$FH$531,A427,VDR!$HE$13:$HE$531)+F426</f>
        <v>0.16666666666666666</v>
      </c>
      <c r="G427" s="69"/>
      <c r="H427" s="45">
        <f ca="1">SUMIF(VDR!$FG$13:$FG$531,A427,VDR!$HG$13:$HG$531)+H426</f>
        <v>0.81818181818181768</v>
      </c>
      <c r="I427" s="65">
        <f ca="1">SUMIF(VDR!$FH$13:$FH$531,A427,VDR!$HG$13:$HG$531)+I426</f>
        <v>0.40909090909090901</v>
      </c>
      <c r="J427" s="69"/>
    </row>
    <row r="428" spans="1:10">
      <c r="A428" s="40">
        <v>43690</v>
      </c>
      <c r="B428" s="69">
        <f ca="1">SUMIF(VDR!$FG$13:$FG$531,A428,VDR!$HC$13:$HC$531)+B427</f>
        <v>0.93969849246231152</v>
      </c>
      <c r="C428" s="69">
        <f ca="1">SUMIF(VDR!$FH$13:$FH$531,A428,VDR!$HC$13:$HC$531)+C427</f>
        <v>0.23869346733668337</v>
      </c>
      <c r="D428" s="69"/>
      <c r="E428" s="45">
        <f ca="1">SUMIF(VDR!$FG$13:$FG$531,A428,VDR!$HE$13:$HE$531)+E427</f>
        <v>1.0813008130081296</v>
      </c>
      <c r="F428" s="65">
        <f ca="1">SUMIF(VDR!$FH$13:$FH$531,A428,VDR!$HE$13:$HE$531)+F427</f>
        <v>0.16666666666666666</v>
      </c>
      <c r="G428" s="69"/>
      <c r="H428" s="45">
        <f ca="1">SUMIF(VDR!$FG$13:$FG$531,A428,VDR!$HG$13:$HG$531)+H427</f>
        <v>0.81818181818181768</v>
      </c>
      <c r="I428" s="65">
        <f ca="1">SUMIF(VDR!$FH$13:$FH$531,A428,VDR!$HG$13:$HG$531)+I427</f>
        <v>0.40909090909090901</v>
      </c>
      <c r="J428" s="69"/>
    </row>
    <row r="429" spans="1:10">
      <c r="A429" s="40">
        <v>43691</v>
      </c>
      <c r="B429" s="69">
        <f ca="1">SUMIF(VDR!$FG$13:$FG$531,A429,VDR!$HC$13:$HC$531)+B428</f>
        <v>0.93969849246231152</v>
      </c>
      <c r="C429" s="69">
        <f ca="1">SUMIF(VDR!$FH$13:$FH$531,A429,VDR!$HC$13:$HC$531)+C428</f>
        <v>0.23869346733668337</v>
      </c>
      <c r="D429" s="69"/>
      <c r="E429" s="45">
        <f ca="1">SUMIF(VDR!$FG$13:$FG$531,A429,VDR!$HE$13:$HE$531)+E428</f>
        <v>1.0813008130081296</v>
      </c>
      <c r="F429" s="65">
        <f ca="1">SUMIF(VDR!$FH$13:$FH$531,A429,VDR!$HE$13:$HE$531)+F428</f>
        <v>0.16666666666666666</v>
      </c>
      <c r="G429" s="69"/>
      <c r="H429" s="45">
        <f ca="1">SUMIF(VDR!$FG$13:$FG$531,A429,VDR!$HG$13:$HG$531)+H428</f>
        <v>0.81818181818181768</v>
      </c>
      <c r="I429" s="65">
        <f ca="1">SUMIF(VDR!$FH$13:$FH$531,A429,VDR!$HG$13:$HG$531)+I428</f>
        <v>0.40909090909090901</v>
      </c>
      <c r="J429" s="69"/>
    </row>
    <row r="430" spans="1:10">
      <c r="A430" s="40">
        <v>43692</v>
      </c>
      <c r="B430" s="69">
        <f ca="1">SUMIF(VDR!$FG$13:$FG$531,A430,VDR!$HC$13:$HC$531)+B429</f>
        <v>0.93969849246231152</v>
      </c>
      <c r="C430" s="69">
        <f ca="1">SUMIF(VDR!$FH$13:$FH$531,A430,VDR!$HC$13:$HC$531)+C429</f>
        <v>0.23869346733668337</v>
      </c>
      <c r="D430" s="69"/>
      <c r="E430" s="45">
        <f ca="1">SUMIF(VDR!$FG$13:$FG$531,A430,VDR!$HE$13:$HE$531)+E429</f>
        <v>1.0813008130081296</v>
      </c>
      <c r="F430" s="65">
        <f ca="1">SUMIF(VDR!$FH$13:$FH$531,A430,VDR!$HE$13:$HE$531)+F429</f>
        <v>0.16666666666666666</v>
      </c>
      <c r="G430" s="69"/>
      <c r="H430" s="45">
        <f ca="1">SUMIF(VDR!$FG$13:$FG$531,A430,VDR!$HG$13:$HG$531)+H429</f>
        <v>0.81818181818181768</v>
      </c>
      <c r="I430" s="65">
        <f ca="1">SUMIF(VDR!$FH$13:$FH$531,A430,VDR!$HG$13:$HG$531)+I429</f>
        <v>0.40909090909090901</v>
      </c>
      <c r="J430" s="69"/>
    </row>
    <row r="431" spans="1:10">
      <c r="A431" s="40">
        <v>43693</v>
      </c>
      <c r="B431" s="69">
        <f ca="1">SUMIF(VDR!$FG$13:$FG$531,A431,VDR!$HC$13:$HC$531)+B430</f>
        <v>0.94723618090452255</v>
      </c>
      <c r="C431" s="69">
        <f ca="1">SUMIF(VDR!$FH$13:$FH$531,A431,VDR!$HC$13:$HC$531)+C430</f>
        <v>0.24120603015075373</v>
      </c>
      <c r="D431" s="69"/>
      <c r="E431" s="45">
        <f ca="1">SUMIF(VDR!$FG$13:$FG$531,A431,VDR!$HE$13:$HE$531)+E430</f>
        <v>1.0813008130081296</v>
      </c>
      <c r="F431" s="65">
        <f ca="1">SUMIF(VDR!$FH$13:$FH$531,A431,VDR!$HE$13:$HE$531)+F430</f>
        <v>0.16666666666666666</v>
      </c>
      <c r="G431" s="69"/>
      <c r="H431" s="45">
        <f ca="1">SUMIF(VDR!$FG$13:$FG$531,A431,VDR!$HG$13:$HG$531)+H430</f>
        <v>0.84090909090909038</v>
      </c>
      <c r="I431" s="65">
        <f ca="1">SUMIF(VDR!$FH$13:$FH$531,A431,VDR!$HG$13:$HG$531)+I430</f>
        <v>0.41666666666666657</v>
      </c>
      <c r="J431" s="69"/>
    </row>
    <row r="432" spans="1:10">
      <c r="A432" s="40">
        <v>43694</v>
      </c>
      <c r="B432" s="69">
        <f ca="1">SUMIF(VDR!$FG$13:$FG$531,A432,VDR!$HC$13:$HC$531)+B431</f>
        <v>0.94723618090452255</v>
      </c>
      <c r="C432" s="69">
        <f ca="1">SUMIF(VDR!$FH$13:$FH$531,A432,VDR!$HC$13:$HC$531)+C431</f>
        <v>0.24120603015075373</v>
      </c>
      <c r="D432" s="69"/>
      <c r="E432" s="45">
        <f ca="1">SUMIF(VDR!$FG$13:$FG$531,A432,VDR!$HE$13:$HE$531)+E431</f>
        <v>1.0813008130081296</v>
      </c>
      <c r="F432" s="65">
        <f ca="1">SUMIF(VDR!$FH$13:$FH$531,A432,VDR!$HE$13:$HE$531)+F431</f>
        <v>0.16666666666666666</v>
      </c>
      <c r="G432" s="69"/>
      <c r="H432" s="45">
        <f ca="1">SUMIF(VDR!$FG$13:$FG$531,A432,VDR!$HG$13:$HG$531)+H431</f>
        <v>0.84090909090909038</v>
      </c>
      <c r="I432" s="65">
        <f ca="1">SUMIF(VDR!$FH$13:$FH$531,A432,VDR!$HG$13:$HG$531)+I431</f>
        <v>0.41666666666666657</v>
      </c>
      <c r="J432" s="69"/>
    </row>
    <row r="433" spans="1:10">
      <c r="A433" s="40">
        <v>43695</v>
      </c>
      <c r="B433" s="69">
        <f ca="1">SUMIF(VDR!$FG$13:$FG$531,A433,VDR!$HC$13:$HC$531)+B432</f>
        <v>0.94723618090452255</v>
      </c>
      <c r="C433" s="69">
        <f ca="1">SUMIF(VDR!$FH$13:$FH$531,A433,VDR!$HC$13:$HC$531)+C432</f>
        <v>0.24120603015075373</v>
      </c>
      <c r="D433" s="69"/>
      <c r="E433" s="45">
        <f ca="1">SUMIF(VDR!$FG$13:$FG$531,A433,VDR!$HE$13:$HE$531)+E432</f>
        <v>1.0813008130081296</v>
      </c>
      <c r="F433" s="65">
        <f ca="1">SUMIF(VDR!$FH$13:$FH$531,A433,VDR!$HE$13:$HE$531)+F432</f>
        <v>0.16666666666666666</v>
      </c>
      <c r="G433" s="69"/>
      <c r="H433" s="45">
        <f ca="1">SUMIF(VDR!$FG$13:$FG$531,A433,VDR!$HG$13:$HG$531)+H432</f>
        <v>0.84090909090909038</v>
      </c>
      <c r="I433" s="65">
        <f ca="1">SUMIF(VDR!$FH$13:$FH$531,A433,VDR!$HG$13:$HG$531)+I432</f>
        <v>0.41666666666666657</v>
      </c>
      <c r="J433" s="69"/>
    </row>
    <row r="434" spans="1:10">
      <c r="A434" s="40">
        <v>43696</v>
      </c>
      <c r="B434" s="69">
        <f ca="1">SUMIF(VDR!$FG$13:$FG$531,A434,VDR!$HC$13:$HC$531)+B433</f>
        <v>0.94723618090452255</v>
      </c>
      <c r="C434" s="69">
        <f ca="1">SUMIF(VDR!$FH$13:$FH$531,A434,VDR!$HC$13:$HC$531)+C433</f>
        <v>0.24120603015075373</v>
      </c>
      <c r="D434" s="69"/>
      <c r="E434" s="45">
        <f ca="1">SUMIF(VDR!$FG$13:$FG$531,A434,VDR!$HE$13:$HE$531)+E433</f>
        <v>1.0813008130081296</v>
      </c>
      <c r="F434" s="65">
        <f ca="1">SUMIF(VDR!$FH$13:$FH$531,A434,VDR!$HE$13:$HE$531)+F433</f>
        <v>0.16666666666666666</v>
      </c>
      <c r="G434" s="69"/>
      <c r="H434" s="45">
        <f ca="1">SUMIF(VDR!$FG$13:$FG$531,A434,VDR!$HG$13:$HG$531)+H433</f>
        <v>0.84090909090909038</v>
      </c>
      <c r="I434" s="65">
        <f ca="1">SUMIF(VDR!$FH$13:$FH$531,A434,VDR!$HG$13:$HG$531)+I433</f>
        <v>0.41666666666666657</v>
      </c>
      <c r="J434" s="69"/>
    </row>
    <row r="435" spans="1:10">
      <c r="A435" s="40">
        <v>43697</v>
      </c>
      <c r="B435" s="69">
        <f ca="1">SUMIF(VDR!$FG$13:$FG$531,A435,VDR!$HC$13:$HC$531)+B434</f>
        <v>0.94723618090452255</v>
      </c>
      <c r="C435" s="69">
        <f ca="1">SUMIF(VDR!$FH$13:$FH$531,A435,VDR!$HC$13:$HC$531)+C434</f>
        <v>0.24120603015075373</v>
      </c>
      <c r="D435" s="69"/>
      <c r="E435" s="45">
        <f ca="1">SUMIF(VDR!$FG$13:$FG$531,A435,VDR!$HE$13:$HE$531)+E434</f>
        <v>1.0813008130081296</v>
      </c>
      <c r="F435" s="65">
        <f ca="1">SUMIF(VDR!$FH$13:$FH$531,A435,VDR!$HE$13:$HE$531)+F434</f>
        <v>0.16666666666666666</v>
      </c>
      <c r="G435" s="69"/>
      <c r="H435" s="45">
        <f ca="1">SUMIF(VDR!$FG$13:$FG$531,A435,VDR!$HG$13:$HG$531)+H434</f>
        <v>0.84090909090909038</v>
      </c>
      <c r="I435" s="65">
        <f ca="1">SUMIF(VDR!$FH$13:$FH$531,A435,VDR!$HG$13:$HG$531)+I434</f>
        <v>0.41666666666666657</v>
      </c>
      <c r="J435" s="69"/>
    </row>
    <row r="436" spans="1:10">
      <c r="A436" s="40">
        <v>43698</v>
      </c>
      <c r="B436" s="69">
        <f ca="1">SUMIF(VDR!$FG$13:$FG$531,A436,VDR!$HC$13:$HC$531)+B435</f>
        <v>0.94723618090452255</v>
      </c>
      <c r="C436" s="69">
        <f ca="1">SUMIF(VDR!$FH$13:$FH$531,A436,VDR!$HC$13:$HC$531)+C435</f>
        <v>0.24120603015075373</v>
      </c>
      <c r="D436" s="69"/>
      <c r="E436" s="45">
        <f ca="1">SUMIF(VDR!$FG$13:$FG$531,A436,VDR!$HE$13:$HE$531)+E435</f>
        <v>1.0813008130081296</v>
      </c>
      <c r="F436" s="65">
        <f ca="1">SUMIF(VDR!$FH$13:$FH$531,A436,VDR!$HE$13:$HE$531)+F435</f>
        <v>0.16666666666666666</v>
      </c>
      <c r="G436" s="69"/>
      <c r="H436" s="45">
        <f ca="1">SUMIF(VDR!$FG$13:$FG$531,A436,VDR!$HG$13:$HG$531)+H435</f>
        <v>0.84090909090909038</v>
      </c>
      <c r="I436" s="65">
        <f ca="1">SUMIF(VDR!$FH$13:$FH$531,A436,VDR!$HG$13:$HG$531)+I435</f>
        <v>0.41666666666666657</v>
      </c>
      <c r="J436" s="69"/>
    </row>
    <row r="437" spans="1:10">
      <c r="A437" s="40">
        <v>43699</v>
      </c>
      <c r="B437" s="69">
        <f ca="1">SUMIF(VDR!$FG$13:$FG$531,A437,VDR!$HC$13:$HC$531)+B436</f>
        <v>0.94723618090452255</v>
      </c>
      <c r="C437" s="69">
        <f ca="1">SUMIF(VDR!$FH$13:$FH$531,A437,VDR!$HC$13:$HC$531)+C436</f>
        <v>0.24120603015075373</v>
      </c>
      <c r="D437" s="69"/>
      <c r="E437" s="45">
        <f ca="1">SUMIF(VDR!$FG$13:$FG$531,A437,VDR!$HE$13:$HE$531)+E436</f>
        <v>1.0813008130081296</v>
      </c>
      <c r="F437" s="65">
        <f ca="1">SUMIF(VDR!$FH$13:$FH$531,A437,VDR!$HE$13:$HE$531)+F436</f>
        <v>0.16666666666666666</v>
      </c>
      <c r="G437" s="69"/>
      <c r="H437" s="45">
        <f ca="1">SUMIF(VDR!$FG$13:$FG$531,A437,VDR!$HG$13:$HG$531)+H436</f>
        <v>0.84090909090909038</v>
      </c>
      <c r="I437" s="65">
        <f ca="1">SUMIF(VDR!$FH$13:$FH$531,A437,VDR!$HG$13:$HG$531)+I436</f>
        <v>0.41666666666666657</v>
      </c>
      <c r="J437" s="69"/>
    </row>
    <row r="438" spans="1:10">
      <c r="A438" s="40">
        <v>43700</v>
      </c>
      <c r="B438" s="69">
        <f ca="1">SUMIF(VDR!$FG$13:$FG$531,A438,VDR!$HC$13:$HC$531)+B437</f>
        <v>0.94723618090452255</v>
      </c>
      <c r="C438" s="69">
        <f ca="1">SUMIF(VDR!$FH$13:$FH$531,A438,VDR!$HC$13:$HC$531)+C437</f>
        <v>0.24120603015075373</v>
      </c>
      <c r="D438" s="69"/>
      <c r="E438" s="45">
        <f ca="1">SUMIF(VDR!$FG$13:$FG$531,A438,VDR!$HE$13:$HE$531)+E437</f>
        <v>1.0813008130081296</v>
      </c>
      <c r="F438" s="65">
        <f ca="1">SUMIF(VDR!$FH$13:$FH$531,A438,VDR!$HE$13:$HE$531)+F437</f>
        <v>0.16666666666666666</v>
      </c>
      <c r="G438" s="69"/>
      <c r="H438" s="45">
        <f ca="1">SUMIF(VDR!$FG$13:$FG$531,A438,VDR!$HG$13:$HG$531)+H437</f>
        <v>0.84090909090909038</v>
      </c>
      <c r="I438" s="65">
        <f ca="1">SUMIF(VDR!$FH$13:$FH$531,A438,VDR!$HG$13:$HG$531)+I437</f>
        <v>0.41666666666666657</v>
      </c>
      <c r="J438" s="69"/>
    </row>
    <row r="439" spans="1:10">
      <c r="A439" s="40">
        <v>43701</v>
      </c>
      <c r="B439" s="69">
        <f ca="1">SUMIF(VDR!$FG$13:$FG$531,A439,VDR!$HC$13:$HC$531)+B438</f>
        <v>0.94723618090452255</v>
      </c>
      <c r="C439" s="69">
        <f ca="1">SUMIF(VDR!$FH$13:$FH$531,A439,VDR!$HC$13:$HC$531)+C438</f>
        <v>0.24120603015075373</v>
      </c>
      <c r="D439" s="69"/>
      <c r="E439" s="45">
        <f ca="1">SUMIF(VDR!$FG$13:$FG$531,A439,VDR!$HE$13:$HE$531)+E438</f>
        <v>1.0813008130081296</v>
      </c>
      <c r="F439" s="65">
        <f ca="1">SUMIF(VDR!$FH$13:$FH$531,A439,VDR!$HE$13:$HE$531)+F438</f>
        <v>0.16666666666666666</v>
      </c>
      <c r="G439" s="69"/>
      <c r="H439" s="45">
        <f ca="1">SUMIF(VDR!$FG$13:$FG$531,A439,VDR!$HG$13:$HG$531)+H438</f>
        <v>0.84090909090909038</v>
      </c>
      <c r="I439" s="65">
        <f ca="1">SUMIF(VDR!$FH$13:$FH$531,A439,VDR!$HG$13:$HG$531)+I438</f>
        <v>0.41666666666666657</v>
      </c>
      <c r="J439" s="69"/>
    </row>
    <row r="440" spans="1:10">
      <c r="A440" s="40">
        <v>43702</v>
      </c>
      <c r="B440" s="69">
        <f ca="1">SUMIF(VDR!$FG$13:$FG$531,A440,VDR!$HC$13:$HC$531)+B439</f>
        <v>0.94723618090452255</v>
      </c>
      <c r="C440" s="69">
        <f ca="1">SUMIF(VDR!$FH$13:$FH$531,A440,VDR!$HC$13:$HC$531)+C439</f>
        <v>0.24120603015075373</v>
      </c>
      <c r="D440" s="69"/>
      <c r="E440" s="45">
        <f ca="1">SUMIF(VDR!$FG$13:$FG$531,A440,VDR!$HE$13:$HE$531)+E439</f>
        <v>1.0813008130081296</v>
      </c>
      <c r="F440" s="65">
        <f ca="1">SUMIF(VDR!$FH$13:$FH$531,A440,VDR!$HE$13:$HE$531)+F439</f>
        <v>0.16666666666666666</v>
      </c>
      <c r="G440" s="69"/>
      <c r="H440" s="45">
        <f ca="1">SUMIF(VDR!$FG$13:$FG$531,A440,VDR!$HG$13:$HG$531)+H439</f>
        <v>0.84090909090909038</v>
      </c>
      <c r="I440" s="65">
        <f ca="1">SUMIF(VDR!$FH$13:$FH$531,A440,VDR!$HG$13:$HG$531)+I439</f>
        <v>0.41666666666666657</v>
      </c>
      <c r="J440" s="69"/>
    </row>
    <row r="441" spans="1:10">
      <c r="A441" s="40">
        <v>43703</v>
      </c>
      <c r="B441" s="69">
        <f ca="1">SUMIF(VDR!$FG$13:$FG$531,A441,VDR!$HC$13:$HC$531)+B440</f>
        <v>0.94723618090452255</v>
      </c>
      <c r="C441" s="69">
        <f ca="1">SUMIF(VDR!$FH$13:$FH$531,A441,VDR!$HC$13:$HC$531)+C440</f>
        <v>0.24120603015075373</v>
      </c>
      <c r="D441" s="69"/>
      <c r="E441" s="45">
        <f ca="1">SUMIF(VDR!$FG$13:$FG$531,A441,VDR!$HE$13:$HE$531)+E440</f>
        <v>1.0813008130081296</v>
      </c>
      <c r="F441" s="65">
        <f ca="1">SUMIF(VDR!$FH$13:$FH$531,A441,VDR!$HE$13:$HE$531)+F440</f>
        <v>0.16666666666666666</v>
      </c>
      <c r="G441" s="69"/>
      <c r="H441" s="45">
        <f ca="1">SUMIF(VDR!$FG$13:$FG$531,A441,VDR!$HG$13:$HG$531)+H440</f>
        <v>0.84090909090909038</v>
      </c>
      <c r="I441" s="65">
        <f ca="1">SUMIF(VDR!$FH$13:$FH$531,A441,VDR!$HG$13:$HG$531)+I440</f>
        <v>0.41666666666666657</v>
      </c>
      <c r="J441" s="69"/>
    </row>
    <row r="442" spans="1:10">
      <c r="A442" s="40">
        <v>43704</v>
      </c>
      <c r="B442" s="69">
        <f ca="1">SUMIF(VDR!$FG$13:$FG$531,A442,VDR!$HC$13:$HC$531)+B441</f>
        <v>0.94723618090452255</v>
      </c>
      <c r="C442" s="69">
        <f ca="1">SUMIF(VDR!$FH$13:$FH$531,A442,VDR!$HC$13:$HC$531)+C441</f>
        <v>0.24120603015075373</v>
      </c>
      <c r="D442" s="69"/>
      <c r="E442" s="45">
        <f ca="1">SUMIF(VDR!$FG$13:$FG$531,A442,VDR!$HE$13:$HE$531)+E441</f>
        <v>1.0813008130081296</v>
      </c>
      <c r="F442" s="65">
        <f ca="1">SUMIF(VDR!$FH$13:$FH$531,A442,VDR!$HE$13:$HE$531)+F441</f>
        <v>0.16666666666666666</v>
      </c>
      <c r="G442" s="69"/>
      <c r="H442" s="45">
        <f ca="1">SUMIF(VDR!$FG$13:$FG$531,A442,VDR!$HG$13:$HG$531)+H441</f>
        <v>0.84090909090909038</v>
      </c>
      <c r="I442" s="65">
        <f ca="1">SUMIF(VDR!$FH$13:$FH$531,A442,VDR!$HG$13:$HG$531)+I441</f>
        <v>0.41666666666666657</v>
      </c>
      <c r="J442" s="69"/>
    </row>
    <row r="443" spans="1:10">
      <c r="A443" s="40">
        <v>43705</v>
      </c>
      <c r="B443" s="69">
        <f ca="1">SUMIF(VDR!$FG$13:$FG$531,A443,VDR!$HC$13:$HC$531)+B442</f>
        <v>0.94723618090452255</v>
      </c>
      <c r="C443" s="69">
        <f ca="1">SUMIF(VDR!$FH$13:$FH$531,A443,VDR!$HC$13:$HC$531)+C442</f>
        <v>0.24120603015075373</v>
      </c>
      <c r="D443" s="69"/>
      <c r="E443" s="45">
        <f ca="1">SUMIF(VDR!$FG$13:$FG$531,A443,VDR!$HE$13:$HE$531)+E442</f>
        <v>1.0813008130081296</v>
      </c>
      <c r="F443" s="65">
        <f ca="1">SUMIF(VDR!$FH$13:$FH$531,A443,VDR!$HE$13:$HE$531)+F442</f>
        <v>0.16666666666666666</v>
      </c>
      <c r="G443" s="69"/>
      <c r="H443" s="45">
        <f ca="1">SUMIF(VDR!$FG$13:$FG$531,A443,VDR!$HG$13:$HG$531)+H442</f>
        <v>0.84090909090909038</v>
      </c>
      <c r="I443" s="65">
        <f ca="1">SUMIF(VDR!$FH$13:$FH$531,A443,VDR!$HG$13:$HG$531)+I442</f>
        <v>0.41666666666666657</v>
      </c>
      <c r="J443" s="69"/>
    </row>
    <row r="444" spans="1:10">
      <c r="A444" s="40">
        <v>43706</v>
      </c>
      <c r="B444" s="69">
        <f ca="1">SUMIF(VDR!$FG$13:$FG$531,A444,VDR!$HC$13:$HC$531)+B443</f>
        <v>0.94723618090452255</v>
      </c>
      <c r="C444" s="69">
        <f ca="1">SUMIF(VDR!$FH$13:$FH$531,A444,VDR!$HC$13:$HC$531)+C443</f>
        <v>0.24120603015075373</v>
      </c>
      <c r="D444" s="69"/>
      <c r="E444" s="45">
        <f ca="1">SUMIF(VDR!$FG$13:$FG$531,A444,VDR!$HE$13:$HE$531)+E443</f>
        <v>1.0813008130081296</v>
      </c>
      <c r="F444" s="65">
        <f ca="1">SUMIF(VDR!$FH$13:$FH$531,A444,VDR!$HE$13:$HE$531)+F443</f>
        <v>0.16666666666666666</v>
      </c>
      <c r="G444" s="69"/>
      <c r="H444" s="45">
        <f ca="1">SUMIF(VDR!$FG$13:$FG$531,A444,VDR!$HG$13:$HG$531)+H443</f>
        <v>0.84090909090909038</v>
      </c>
      <c r="I444" s="65">
        <f ca="1">SUMIF(VDR!$FH$13:$FH$531,A444,VDR!$HG$13:$HG$531)+I443</f>
        <v>0.41666666666666657</v>
      </c>
      <c r="J444" s="69"/>
    </row>
    <row r="445" spans="1:10">
      <c r="A445" s="40">
        <v>43707</v>
      </c>
      <c r="B445" s="69">
        <f ca="1">SUMIF(VDR!$FG$13:$FG$531,A445,VDR!$HC$13:$HC$531)+B444</f>
        <v>0.94723618090452255</v>
      </c>
      <c r="C445" s="69">
        <f ca="1">SUMIF(VDR!$FH$13:$FH$531,A445,VDR!$HC$13:$HC$531)+C444</f>
        <v>0.24120603015075373</v>
      </c>
      <c r="D445" s="69"/>
      <c r="E445" s="45">
        <f ca="1">SUMIF(VDR!$FG$13:$FG$531,A445,VDR!$HE$13:$HE$531)+E444</f>
        <v>1.0813008130081296</v>
      </c>
      <c r="F445" s="65">
        <f ca="1">SUMIF(VDR!$FH$13:$FH$531,A445,VDR!$HE$13:$HE$531)+F444</f>
        <v>0.16666666666666666</v>
      </c>
      <c r="G445" s="69"/>
      <c r="H445" s="45">
        <f ca="1">SUMIF(VDR!$FG$13:$FG$531,A445,VDR!$HG$13:$HG$531)+H444</f>
        <v>0.84090909090909038</v>
      </c>
      <c r="I445" s="65">
        <f ca="1">SUMIF(VDR!$FH$13:$FH$531,A445,VDR!$HG$13:$HG$531)+I444</f>
        <v>0.41666666666666657</v>
      </c>
      <c r="J445" s="69"/>
    </row>
    <row r="446" spans="1:10">
      <c r="A446" s="193">
        <v>43708</v>
      </c>
      <c r="B446" s="69">
        <f ca="1">SUMIF(VDR!$FG$13:$FG$531,A446,VDR!$HC$13:$HC$531)+B445</f>
        <v>0.94723618090452255</v>
      </c>
      <c r="C446" s="69">
        <f ca="1">SUMIF(VDR!$FH$13:$FH$531,A446,VDR!$HC$13:$HC$531)+C445</f>
        <v>0.24120603015075373</v>
      </c>
      <c r="D446" s="69"/>
      <c r="E446" s="45">
        <f ca="1">SUMIF(VDR!$FG$13:$FG$531,A446,VDR!$HE$13:$HE$531)+E445</f>
        <v>1.0813008130081296</v>
      </c>
      <c r="F446" s="65">
        <f ca="1">SUMIF(VDR!$FH$13:$FH$531,A446,VDR!$HE$13:$HE$531)+F445</f>
        <v>0.16666666666666666</v>
      </c>
      <c r="G446" s="69"/>
      <c r="H446" s="45">
        <f ca="1">SUMIF(VDR!$FG$13:$FG$531,A446,VDR!$HG$13:$HG$531)+H445</f>
        <v>0.84090909090909038</v>
      </c>
      <c r="I446" s="65">
        <f ca="1">SUMIF(VDR!$FH$13:$FH$531,A446,VDR!$HG$13:$HG$531)+I445</f>
        <v>0.41666666666666657</v>
      </c>
      <c r="J446" s="69"/>
    </row>
    <row r="447" spans="1:10">
      <c r="A447" s="194"/>
    </row>
    <row r="448" spans="1:10">
      <c r="A448" s="194"/>
    </row>
    <row r="449" spans="1:1">
      <c r="A449" s="194"/>
    </row>
    <row r="450" spans="1:1">
      <c r="A450" s="194"/>
    </row>
    <row r="451" spans="1:1">
      <c r="A451" s="194"/>
    </row>
    <row r="452" spans="1:1">
      <c r="A452" s="194"/>
    </row>
    <row r="453" spans="1:1">
      <c r="A453" s="194"/>
    </row>
    <row r="454" spans="1:1">
      <c r="A454" s="194"/>
    </row>
    <row r="455" spans="1:1">
      <c r="A455" s="194"/>
    </row>
    <row r="456" spans="1:1">
      <c r="A456" s="194"/>
    </row>
    <row r="457" spans="1:1">
      <c r="A457" s="194"/>
    </row>
    <row r="458" spans="1:1">
      <c r="A458" s="194"/>
    </row>
    <row r="459" spans="1:1">
      <c r="A459" s="194"/>
    </row>
    <row r="460" spans="1:1">
      <c r="A460" s="194"/>
    </row>
    <row r="461" spans="1:1">
      <c r="A461" s="194"/>
    </row>
    <row r="462" spans="1:1">
      <c r="A462" s="194"/>
    </row>
    <row r="463" spans="1:1">
      <c r="A463" s="194"/>
    </row>
    <row r="464" spans="1:1">
      <c r="A464" s="194"/>
    </row>
    <row r="465" spans="1:1">
      <c r="A465" s="194"/>
    </row>
    <row r="466" spans="1:1">
      <c r="A466" s="194"/>
    </row>
    <row r="467" spans="1:1">
      <c r="A467" s="194"/>
    </row>
    <row r="468" spans="1:1">
      <c r="A468" s="194"/>
    </row>
    <row r="469" spans="1:1">
      <c r="A469" s="194"/>
    </row>
    <row r="470" spans="1:1">
      <c r="A470" s="194"/>
    </row>
    <row r="471" spans="1:1">
      <c r="A471" s="194"/>
    </row>
    <row r="472" spans="1:1">
      <c r="A472" s="194"/>
    </row>
    <row r="473" spans="1:1">
      <c r="A473" s="194"/>
    </row>
    <row r="474" spans="1:1">
      <c r="A474" s="194"/>
    </row>
    <row r="475" spans="1:1">
      <c r="A475" s="194"/>
    </row>
    <row r="476" spans="1:1">
      <c r="A476" s="194"/>
    </row>
    <row r="477" spans="1:1">
      <c r="A477" s="194"/>
    </row>
    <row r="478" spans="1:1">
      <c r="A478" s="194"/>
    </row>
    <row r="479" spans="1:1">
      <c r="A479" s="194"/>
    </row>
    <row r="480" spans="1:1">
      <c r="A480" s="194"/>
    </row>
    <row r="481" spans="1:1">
      <c r="A481" s="194"/>
    </row>
    <row r="482" spans="1:1">
      <c r="A482" s="194"/>
    </row>
    <row r="483" spans="1:1">
      <c r="A483" s="194"/>
    </row>
    <row r="484" spans="1:1">
      <c r="A484" s="194"/>
    </row>
    <row r="485" spans="1:1">
      <c r="A485" s="194"/>
    </row>
    <row r="486" spans="1:1">
      <c r="A486" s="194"/>
    </row>
    <row r="487" spans="1:1">
      <c r="A487" s="194"/>
    </row>
    <row r="488" spans="1:1">
      <c r="A488" s="194"/>
    </row>
    <row r="489" spans="1:1">
      <c r="A489" s="194"/>
    </row>
    <row r="490" spans="1:1">
      <c r="A490" s="194"/>
    </row>
    <row r="491" spans="1:1">
      <c r="A491" s="194"/>
    </row>
    <row r="492" spans="1:1">
      <c r="A492" s="194"/>
    </row>
    <row r="493" spans="1:1">
      <c r="A493" s="194"/>
    </row>
    <row r="494" spans="1:1">
      <c r="A494" s="194"/>
    </row>
    <row r="495" spans="1:1">
      <c r="A495" s="194"/>
    </row>
    <row r="496" spans="1:1">
      <c r="A496" s="194"/>
    </row>
    <row r="497" spans="1:1">
      <c r="A497" s="194"/>
    </row>
    <row r="498" spans="1:1">
      <c r="A498" s="194"/>
    </row>
    <row r="499" spans="1:1">
      <c r="A499" s="194"/>
    </row>
    <row r="500" spans="1:1">
      <c r="A500" s="194"/>
    </row>
    <row r="501" spans="1:1">
      <c r="A501" s="194"/>
    </row>
    <row r="502" spans="1:1">
      <c r="A502" s="194"/>
    </row>
    <row r="503" spans="1:1">
      <c r="A503" s="194"/>
    </row>
    <row r="504" spans="1:1">
      <c r="A504" s="194"/>
    </row>
    <row r="505" spans="1:1">
      <c r="A505" s="194"/>
    </row>
    <row r="506" spans="1:1">
      <c r="A506" s="194"/>
    </row>
    <row r="507" spans="1:1">
      <c r="A507" s="194"/>
    </row>
    <row r="508" spans="1:1">
      <c r="A508" s="194"/>
    </row>
    <row r="509" spans="1:1">
      <c r="A509" s="194"/>
    </row>
    <row r="510" spans="1:1">
      <c r="A510" s="194"/>
    </row>
    <row r="511" spans="1:1">
      <c r="A511" s="194"/>
    </row>
    <row r="512" spans="1:1">
      <c r="A512" s="194"/>
    </row>
    <row r="513" spans="1:1">
      <c r="A513" s="194"/>
    </row>
    <row r="514" spans="1:1">
      <c r="A514" s="194"/>
    </row>
    <row r="515" spans="1:1">
      <c r="A515" s="194"/>
    </row>
    <row r="516" spans="1:1">
      <c r="A516" s="194"/>
    </row>
    <row r="517" spans="1:1">
      <c r="A517" s="194"/>
    </row>
    <row r="518" spans="1:1">
      <c r="A518" s="194"/>
    </row>
    <row r="519" spans="1:1">
      <c r="A519" s="194"/>
    </row>
    <row r="520" spans="1:1">
      <c r="A520" s="194"/>
    </row>
    <row r="521" spans="1:1">
      <c r="A521" s="194"/>
    </row>
    <row r="522" spans="1:1">
      <c r="A522" s="194"/>
    </row>
    <row r="523" spans="1:1">
      <c r="A523" s="194"/>
    </row>
    <row r="524" spans="1:1">
      <c r="A524" s="194"/>
    </row>
    <row r="525" spans="1:1">
      <c r="A525" s="194"/>
    </row>
    <row r="526" spans="1:1">
      <c r="A526" s="194"/>
    </row>
    <row r="527" spans="1:1">
      <c r="A527" s="194"/>
    </row>
    <row r="528" spans="1:1">
      <c r="A528" s="194"/>
    </row>
    <row r="529" spans="1:1">
      <c r="A529" s="194"/>
    </row>
    <row r="530" spans="1:1">
      <c r="A530" s="194"/>
    </row>
    <row r="531" spans="1:1">
      <c r="A531" s="194"/>
    </row>
    <row r="532" spans="1:1">
      <c r="A532" s="194"/>
    </row>
    <row r="533" spans="1:1">
      <c r="A533" s="194"/>
    </row>
    <row r="534" spans="1:1">
      <c r="A534" s="194"/>
    </row>
    <row r="535" spans="1:1">
      <c r="A535" s="194"/>
    </row>
    <row r="536" spans="1:1">
      <c r="A536" s="194"/>
    </row>
    <row r="537" spans="1:1">
      <c r="A537" s="194"/>
    </row>
    <row r="538" spans="1:1">
      <c r="A538" s="194"/>
    </row>
    <row r="539" spans="1:1">
      <c r="A539" s="194"/>
    </row>
    <row r="540" spans="1:1">
      <c r="A540" s="194"/>
    </row>
    <row r="541" spans="1:1">
      <c r="A541" s="194"/>
    </row>
    <row r="542" spans="1:1">
      <c r="A542" s="194"/>
    </row>
  </sheetData>
  <mergeCells count="3">
    <mergeCell ref="B2:D2"/>
    <mergeCell ref="E2:G2"/>
    <mergeCell ref="H2:J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E4:F4"/>
  <sheetViews>
    <sheetView zoomScale="70" zoomScaleNormal="70" workbookViewId="0">
      <selection activeCell="M67" sqref="M67"/>
    </sheetView>
  </sheetViews>
  <sheetFormatPr defaultRowHeight="15"/>
  <cols>
    <col min="2" max="2" width="20" customWidth="1"/>
    <col min="3" max="3" width="34.42578125" customWidth="1"/>
    <col min="4" max="4" width="6.42578125" customWidth="1"/>
    <col min="5" max="5" width="15.7109375" customWidth="1"/>
    <col min="6" max="6" width="20.7109375" customWidth="1"/>
    <col min="7" max="7" width="6.28515625" customWidth="1"/>
    <col min="8" max="8" width="22.7109375" customWidth="1"/>
    <col min="9" max="9" width="17.140625" customWidth="1"/>
    <col min="10" max="10" width="8.28515625" customWidth="1"/>
  </cols>
  <sheetData>
    <row r="4" spans="5:6">
      <c r="E4" s="63"/>
      <c r="F4" s="6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J453"/>
  <sheetViews>
    <sheetView workbookViewId="0">
      <pane ySplit="9" topLeftCell="A364" activePane="bottomLeft" state="frozen"/>
      <selection pane="bottomLeft" activeCell="M385" sqref="M385"/>
    </sheetView>
  </sheetViews>
  <sheetFormatPr defaultRowHeight="15"/>
  <cols>
    <col min="1" max="1" width="12.85546875" customWidth="1"/>
    <col min="2" max="2" width="11.140625" customWidth="1"/>
    <col min="6" max="6" width="9.140625" customWidth="1"/>
  </cols>
  <sheetData>
    <row r="1" spans="1:10">
      <c r="A1" s="152" t="s">
        <v>613</v>
      </c>
      <c r="C1" s="154" t="s">
        <v>616</v>
      </c>
      <c r="D1" s="155" t="s">
        <v>379</v>
      </c>
      <c r="E1" s="155" t="s">
        <v>381</v>
      </c>
      <c r="F1" s="155" t="s">
        <v>382</v>
      </c>
    </row>
    <row r="2" spans="1:10">
      <c r="A2" s="153">
        <f ca="1">TODAY()</f>
        <v>44103</v>
      </c>
      <c r="C2" s="154" t="s">
        <v>612</v>
      </c>
      <c r="D2" s="156">
        <f ca="1">SUMIF(A10:A388,A2,B10:B388)</f>
        <v>0</v>
      </c>
      <c r="E2" s="156">
        <f ca="1">SUMIF(A10:A388,A2,E10:E388)</f>
        <v>0</v>
      </c>
      <c r="F2" s="156">
        <f ca="1">SUMIF(A10:A388,A2,H10:H388)</f>
        <v>0</v>
      </c>
    </row>
    <row r="3" spans="1:10">
      <c r="C3" s="154" t="s">
        <v>610</v>
      </c>
      <c r="D3" s="156">
        <f ca="1">SUMIF(A10:A388,A2,C10:C388)</f>
        <v>0</v>
      </c>
      <c r="E3" s="156">
        <f ca="1">SUMIF(A10:A388,A2,F10:F388)</f>
        <v>0</v>
      </c>
      <c r="F3" s="156">
        <f ca="1">SUMIF(A10:A388,A2,I10:I388)</f>
        <v>0</v>
      </c>
    </row>
    <row r="4" spans="1:10">
      <c r="C4" s="154" t="s">
        <v>611</v>
      </c>
      <c r="D4" s="156">
        <f ca="1">SUMIF(A10:A388,A2,D10:D388)</f>
        <v>0</v>
      </c>
      <c r="E4" s="156">
        <f ca="1">SUMIF(A10:A388,A2,G10:G388)</f>
        <v>0</v>
      </c>
      <c r="F4" s="156">
        <f ca="1">SUMIF(A10:A388,A2,J10:J388)</f>
        <v>0</v>
      </c>
    </row>
    <row r="7" spans="1:10">
      <c r="A7" s="561" t="s">
        <v>607</v>
      </c>
      <c r="B7" s="561" t="s">
        <v>379</v>
      </c>
      <c r="C7" s="562"/>
      <c r="D7" s="563"/>
      <c r="E7" s="574" t="s">
        <v>381</v>
      </c>
      <c r="F7" s="575"/>
      <c r="G7" s="575"/>
      <c r="H7" s="561" t="s">
        <v>382</v>
      </c>
      <c r="I7" s="572"/>
      <c r="J7" s="573"/>
    </row>
    <row r="8" spans="1:10">
      <c r="A8" s="564"/>
      <c r="B8" s="569" t="s">
        <v>609</v>
      </c>
      <c r="C8" s="570"/>
      <c r="D8" s="571"/>
      <c r="E8" s="570" t="s">
        <v>609</v>
      </c>
      <c r="F8" s="570" t="s">
        <v>608</v>
      </c>
      <c r="G8" s="570"/>
      <c r="H8" s="566" t="s">
        <v>609</v>
      </c>
      <c r="I8" s="567"/>
      <c r="J8" s="568"/>
    </row>
    <row r="9" spans="1:10">
      <c r="A9" s="565"/>
      <c r="B9" s="192" t="s">
        <v>612</v>
      </c>
      <c r="C9" s="190" t="s">
        <v>610</v>
      </c>
      <c r="D9" s="191" t="s">
        <v>611</v>
      </c>
      <c r="E9" s="190" t="s">
        <v>612</v>
      </c>
      <c r="F9" s="190" t="s">
        <v>610</v>
      </c>
      <c r="G9" s="190" t="s">
        <v>611</v>
      </c>
      <c r="H9" s="192" t="s">
        <v>612</v>
      </c>
      <c r="I9" s="190" t="s">
        <v>610</v>
      </c>
      <c r="J9" s="191" t="s">
        <v>611</v>
      </c>
    </row>
    <row r="10" spans="1:10">
      <c r="A10" s="184">
        <v>43266</v>
      </c>
      <c r="B10" s="149">
        <f>SUMIF(VDR!$BJ$13:$BJ$531,A10,VDR!$HC$13:$HC$531)</f>
        <v>0</v>
      </c>
      <c r="C10" s="149"/>
      <c r="D10" s="149">
        <f>SUMIF(VDR!$BL$13:$BL$531,A10,VDR!$HC$13:$HC$531)</f>
        <v>0</v>
      </c>
      <c r="E10" s="149">
        <f>SUMIF(VDR!$BJ$13:$BJ$531,A10,VDR!$HE$13:$HE$531)</f>
        <v>0</v>
      </c>
      <c r="F10" s="149"/>
      <c r="G10" s="149">
        <f>SUMIF(VDR!$BL$13:$BL$531,A10,VDR!$HE$13:$HE$531)</f>
        <v>0</v>
      </c>
      <c r="H10" s="149">
        <f>SUMIF(VDR!$BJ$13:$BJ$531,A10,VDR!$HG$13:$HG$531)</f>
        <v>0</v>
      </c>
      <c r="I10" s="149"/>
      <c r="J10" s="150">
        <f>SUMIF(VDR!$BL$13:$BL$531,A10,VDR!$HG$13:$HG$531)</f>
        <v>0</v>
      </c>
    </row>
    <row r="11" spans="1:10">
      <c r="A11" s="184">
        <v>43267</v>
      </c>
      <c r="B11" s="149">
        <f>SUMIF(VDR!$BJ$13:$BJ$531,A11,VDR!$HC$13:$HC$531)+B10</f>
        <v>0</v>
      </c>
      <c r="C11" s="149"/>
      <c r="D11" s="149">
        <f>SUMIF(VDR!$BL$13:$BL$531,A11,VDR!$HC$13:$HC$531)+D10</f>
        <v>0</v>
      </c>
      <c r="E11" s="149">
        <f>SUMIF(VDR!$BJ$13:$BJ$531,A11,VDR!$HE$13:$HE$531)+E10</f>
        <v>0</v>
      </c>
      <c r="F11" s="149"/>
      <c r="G11" s="149">
        <f>SUMIF(VDR!$BL$13:$BL$531,A11,VDR!$HE$13:$HE$531)+G10</f>
        <v>0</v>
      </c>
      <c r="H11" s="149">
        <f>SUMIF(VDR!$BJ$13:$BJ$531,A11,VDR!$HG$13:$HG$531)+H10</f>
        <v>0</v>
      </c>
      <c r="I11" s="149"/>
      <c r="J11" s="150">
        <f>SUMIF(VDR!$BL$13:$BL$531,A11,VDR!$HG$13:$HG$531)+J10</f>
        <v>0</v>
      </c>
    </row>
    <row r="12" spans="1:10">
      <c r="A12" s="184">
        <v>43268</v>
      </c>
      <c r="B12" s="149">
        <f>SUMIF(VDR!$BJ$13:$BJ$531,A12,VDR!$HC$13:$HC$531)+B11</f>
        <v>0</v>
      </c>
      <c r="C12" s="149"/>
      <c r="D12" s="149">
        <f>SUMIF(VDR!$BL$13:$BL$531,A12,VDR!$HC$13:$HC$531)+D11</f>
        <v>0</v>
      </c>
      <c r="E12" s="149">
        <f>SUMIF(VDR!$BJ$13:$BJ$531,A12,VDR!$HE$13:$HE$531)+E11</f>
        <v>0</v>
      </c>
      <c r="F12" s="149"/>
      <c r="G12" s="149">
        <f>SUMIF(VDR!$BL$13:$BL$531,A12,VDR!$HE$13:$HE$531)+G11</f>
        <v>0</v>
      </c>
      <c r="H12" s="149">
        <f>SUMIF(VDR!$BJ$13:$BJ$531,A12,VDR!$HG$13:$HG$531)+H11</f>
        <v>0</v>
      </c>
      <c r="I12" s="149"/>
      <c r="J12" s="150">
        <f>SUMIF(VDR!$BL$13:$BL$531,A12,VDR!$HG$13:$HG$531)+J11</f>
        <v>0</v>
      </c>
    </row>
    <row r="13" spans="1:10">
      <c r="A13" s="184">
        <v>43269</v>
      </c>
      <c r="B13" s="149">
        <f>SUMIF(VDR!$BJ$13:$BJ$531,A13,VDR!$HC$13:$HC$531)+B12</f>
        <v>0</v>
      </c>
      <c r="C13" s="149"/>
      <c r="D13" s="149">
        <f>SUMIF(VDR!$BL$13:$BL$531,A13,VDR!$HC$13:$HC$531)+D12</f>
        <v>0</v>
      </c>
      <c r="E13" s="149">
        <f>SUMIF(VDR!$BJ$13:$BJ$531,A13,VDR!$HE$13:$HE$531)+E12</f>
        <v>0</v>
      </c>
      <c r="F13" s="149"/>
      <c r="G13" s="149">
        <f>SUMIF(VDR!$BL$13:$BL$531,A13,VDR!$HE$13:$HE$531)+G12</f>
        <v>0</v>
      </c>
      <c r="H13" s="149">
        <f>SUMIF(VDR!$BJ$13:$BJ$531,A13,VDR!$HG$13:$HG$531)+H12</f>
        <v>0</v>
      </c>
      <c r="I13" s="149"/>
      <c r="J13" s="150">
        <f>SUMIF(VDR!$BL$13:$BL$531,A13,VDR!$HG$13:$HG$531)+J12</f>
        <v>0</v>
      </c>
    </row>
    <row r="14" spans="1:10">
      <c r="A14" s="184">
        <v>43270</v>
      </c>
      <c r="B14" s="149">
        <f>SUMIF(VDR!$BJ$13:$BJ$531,A14,VDR!$HC$13:$HC$531)+B13</f>
        <v>0</v>
      </c>
      <c r="C14" s="149"/>
      <c r="D14" s="149">
        <f>SUMIF(VDR!$BL$13:$BL$531,A14,VDR!$HC$13:$HC$531)+D13</f>
        <v>0</v>
      </c>
      <c r="E14" s="149">
        <f>SUMIF(VDR!$BJ$13:$BJ$531,A14,VDR!$HE$13:$HE$531)+E13</f>
        <v>0</v>
      </c>
      <c r="F14" s="149"/>
      <c r="G14" s="149">
        <f>SUMIF(VDR!$BL$13:$BL$531,A14,VDR!$HE$13:$HE$531)+G13</f>
        <v>0</v>
      </c>
      <c r="H14" s="149">
        <f>SUMIF(VDR!$BJ$13:$BJ$531,A14,VDR!$HG$13:$HG$531)+H13</f>
        <v>0</v>
      </c>
      <c r="I14" s="149"/>
      <c r="J14" s="150">
        <f>SUMIF(VDR!$BL$13:$BL$531,A14,VDR!$HG$13:$HG$531)+J13</f>
        <v>0</v>
      </c>
    </row>
    <row r="15" spans="1:10">
      <c r="A15" s="184">
        <v>43271</v>
      </c>
      <c r="B15" s="149">
        <f>SUMIF(VDR!$BJ$13:$BJ$531,A15,VDR!$HC$13:$HC$531)+B14</f>
        <v>0</v>
      </c>
      <c r="C15" s="149"/>
      <c r="D15" s="149">
        <f>SUMIF(VDR!$BL$13:$BL$531,A15,VDR!$HC$13:$HC$531)+D14</f>
        <v>0</v>
      </c>
      <c r="E15" s="149">
        <f>SUMIF(VDR!$BJ$13:$BJ$531,A15,VDR!$HE$13:$HE$531)+E14</f>
        <v>0</v>
      </c>
      <c r="F15" s="149"/>
      <c r="G15" s="149">
        <f>SUMIF(VDR!$BL$13:$BL$531,A15,VDR!$HE$13:$HE$531)+G14</f>
        <v>0</v>
      </c>
      <c r="H15" s="149">
        <f>SUMIF(VDR!$BJ$13:$BJ$531,A15,VDR!$HG$13:$HG$531)+H14</f>
        <v>0</v>
      </c>
      <c r="I15" s="149"/>
      <c r="J15" s="150">
        <f>SUMIF(VDR!$BL$13:$BL$531,A15,VDR!$HG$13:$HG$531)+J14</f>
        <v>0</v>
      </c>
    </row>
    <row r="16" spans="1:10">
      <c r="A16" s="184">
        <v>43272</v>
      </c>
      <c r="B16" s="149">
        <f>SUMIF(VDR!$BJ$13:$BJ$531,A16,VDR!$HC$13:$HC$531)+B15</f>
        <v>0</v>
      </c>
      <c r="C16" s="149"/>
      <c r="D16" s="149">
        <f>SUMIF(VDR!$BL$13:$BL$531,A16,VDR!$HC$13:$HC$531)+D15</f>
        <v>0</v>
      </c>
      <c r="E16" s="149">
        <f>SUMIF(VDR!$BJ$13:$BJ$531,A16,VDR!$HE$13:$HE$531)+E15</f>
        <v>0</v>
      </c>
      <c r="F16" s="149"/>
      <c r="G16" s="149">
        <f>SUMIF(VDR!$BL$13:$BL$531,A16,VDR!$HE$13:$HE$531)+G15</f>
        <v>0</v>
      </c>
      <c r="H16" s="149">
        <f>SUMIF(VDR!$BJ$13:$BJ$531,A16,VDR!$HG$13:$HG$531)+H15</f>
        <v>0</v>
      </c>
      <c r="I16" s="149"/>
      <c r="J16" s="150">
        <f>SUMIF(VDR!$BL$13:$BL$531,A16,VDR!$HG$13:$HG$531)+J15</f>
        <v>0</v>
      </c>
    </row>
    <row r="17" spans="1:10">
      <c r="A17" s="184">
        <v>43273</v>
      </c>
      <c r="B17" s="149">
        <f>SUMIF(VDR!$BJ$13:$BJ$531,A17,VDR!$HC$13:$HC$531)+B16</f>
        <v>0</v>
      </c>
      <c r="C17" s="149"/>
      <c r="D17" s="149">
        <f>SUMIF(VDR!$BL$13:$BL$531,A17,VDR!$HC$13:$HC$531)+D16</f>
        <v>0</v>
      </c>
      <c r="E17" s="149">
        <f>SUMIF(VDR!$BJ$13:$BJ$531,A17,VDR!$HE$13:$HE$531)+E16</f>
        <v>0</v>
      </c>
      <c r="F17" s="149"/>
      <c r="G17" s="149">
        <f>SUMIF(VDR!$BL$13:$BL$531,A17,VDR!$HE$13:$HE$531)+G16</f>
        <v>0</v>
      </c>
      <c r="H17" s="149">
        <f>SUMIF(VDR!$BJ$13:$BJ$531,A17,VDR!$HG$13:$HG$531)+H16</f>
        <v>0</v>
      </c>
      <c r="I17" s="149"/>
      <c r="J17" s="150">
        <f>SUMIF(VDR!$BL$13:$BL$531,A17,VDR!$HG$13:$HG$531)+J16</f>
        <v>0</v>
      </c>
    </row>
    <row r="18" spans="1:10">
      <c r="A18" s="184">
        <v>43274</v>
      </c>
      <c r="B18" s="149">
        <f>SUMIF(VDR!$BJ$13:$BJ$531,A18,VDR!$HC$13:$HC$531)+B17</f>
        <v>0</v>
      </c>
      <c r="C18" s="149"/>
      <c r="D18" s="149">
        <f>SUMIF(VDR!$BL$13:$BL$531,A18,VDR!$HC$13:$HC$531)+D17</f>
        <v>0</v>
      </c>
      <c r="E18" s="149">
        <f>SUMIF(VDR!$BJ$13:$BJ$531,A18,VDR!$HE$13:$HE$531)+E17</f>
        <v>0</v>
      </c>
      <c r="F18" s="149"/>
      <c r="G18" s="149">
        <f>SUMIF(VDR!$BL$13:$BL$531,A18,VDR!$HE$13:$HE$531)+G17</f>
        <v>0</v>
      </c>
      <c r="H18" s="149">
        <f>SUMIF(VDR!$BJ$13:$BJ$531,A18,VDR!$HG$13:$HG$531)+H17</f>
        <v>0</v>
      </c>
      <c r="I18" s="149"/>
      <c r="J18" s="150">
        <f>SUMIF(VDR!$BL$13:$BL$531,A18,VDR!$HG$13:$HG$531)+J17</f>
        <v>0</v>
      </c>
    </row>
    <row r="19" spans="1:10">
      <c r="A19" s="184">
        <v>43275</v>
      </c>
      <c r="B19" s="149">
        <f>SUMIF(VDR!$BJ$13:$BJ$531,A19,VDR!$HC$13:$HC$531)+B18</f>
        <v>0</v>
      </c>
      <c r="C19" s="149"/>
      <c r="D19" s="149">
        <f>SUMIF(VDR!$BL$13:$BL$531,A19,VDR!$HC$13:$HC$531)+D18</f>
        <v>0</v>
      </c>
      <c r="E19" s="149">
        <f>SUMIF(VDR!$BJ$13:$BJ$531,A19,VDR!$HE$13:$HE$531)+E18</f>
        <v>0</v>
      </c>
      <c r="F19" s="149"/>
      <c r="G19" s="149">
        <f>SUMIF(VDR!$BL$13:$BL$531,A19,VDR!$HE$13:$HE$531)+G18</f>
        <v>0</v>
      </c>
      <c r="H19" s="149">
        <f>SUMIF(VDR!$BJ$13:$BJ$531,A19,VDR!$HG$13:$HG$531)+H18</f>
        <v>0</v>
      </c>
      <c r="I19" s="149"/>
      <c r="J19" s="150">
        <f>SUMIF(VDR!$BL$13:$BL$531,A19,VDR!$HG$13:$HG$531)+J18</f>
        <v>0</v>
      </c>
    </row>
    <row r="20" spans="1:10">
      <c r="A20" s="184">
        <v>43276</v>
      </c>
      <c r="B20" s="149">
        <f>SUMIF(VDR!$BJ$13:$BJ$531,A20,VDR!$HC$13:$HC$531)+B19</f>
        <v>0</v>
      </c>
      <c r="C20" s="149"/>
      <c r="D20" s="149">
        <f>SUMIF(VDR!$BL$13:$BL$531,A20,VDR!$HC$13:$HC$531)+D19</f>
        <v>0</v>
      </c>
      <c r="E20" s="149">
        <f>SUMIF(VDR!$BJ$13:$BJ$531,A20,VDR!$HE$13:$HE$531)+E19</f>
        <v>0</v>
      </c>
      <c r="F20" s="149"/>
      <c r="G20" s="149">
        <f>SUMIF(VDR!$BL$13:$BL$531,A20,VDR!$HE$13:$HE$531)+G19</f>
        <v>0</v>
      </c>
      <c r="H20" s="149">
        <f>SUMIF(VDR!$BJ$13:$BJ$531,A20,VDR!$HG$13:$HG$531)+H19</f>
        <v>0</v>
      </c>
      <c r="I20" s="149"/>
      <c r="J20" s="150">
        <f>SUMIF(VDR!$BL$13:$BL$531,A20,VDR!$HG$13:$HG$531)+J19</f>
        <v>0</v>
      </c>
    </row>
    <row r="21" spans="1:10">
      <c r="A21" s="184">
        <v>43277</v>
      </c>
      <c r="B21" s="149">
        <f>SUMIF(VDR!$BJ$13:$BJ$531,A21,VDR!$HC$13:$HC$531)+B20</f>
        <v>0</v>
      </c>
      <c r="C21" s="149"/>
      <c r="D21" s="149">
        <f>SUMIF(VDR!$BL$13:$BL$531,A21,VDR!$HC$13:$HC$531)+D20</f>
        <v>0</v>
      </c>
      <c r="E21" s="149">
        <f>SUMIF(VDR!$BJ$13:$BJ$531,A21,VDR!$HE$13:$HE$531)+E20</f>
        <v>0</v>
      </c>
      <c r="F21" s="149"/>
      <c r="G21" s="149">
        <f>SUMIF(VDR!$BL$13:$BL$531,A21,VDR!$HE$13:$HE$531)+G20</f>
        <v>0</v>
      </c>
      <c r="H21" s="149">
        <f>SUMIF(VDR!$BJ$13:$BJ$531,A21,VDR!$HG$13:$HG$531)+H20</f>
        <v>0</v>
      </c>
      <c r="I21" s="149"/>
      <c r="J21" s="150">
        <f>SUMIF(VDR!$BL$13:$BL$531,A21,VDR!$HG$13:$HG$531)+J20</f>
        <v>0</v>
      </c>
    </row>
    <row r="22" spans="1:10">
      <c r="A22" s="184">
        <v>43278</v>
      </c>
      <c r="B22" s="149">
        <f>SUMIF(VDR!$BJ$13:$BJ$531,A22,VDR!$HC$13:$HC$531)+B21</f>
        <v>0</v>
      </c>
      <c r="C22" s="149"/>
      <c r="D22" s="149">
        <f>SUMIF(VDR!$BL$13:$BL$531,A22,VDR!$HC$13:$HC$531)+D21</f>
        <v>0</v>
      </c>
      <c r="E22" s="149">
        <f>SUMIF(VDR!$BJ$13:$BJ$531,A22,VDR!$HE$13:$HE$531)+E21</f>
        <v>0</v>
      </c>
      <c r="F22" s="149"/>
      <c r="G22" s="149">
        <f>SUMIF(VDR!$BL$13:$BL$531,A22,VDR!$HE$13:$HE$531)+G21</f>
        <v>0</v>
      </c>
      <c r="H22" s="149">
        <f>SUMIF(VDR!$BJ$13:$BJ$531,A22,VDR!$HG$13:$HG$531)+H21</f>
        <v>0</v>
      </c>
      <c r="I22" s="149"/>
      <c r="J22" s="150">
        <f>SUMIF(VDR!$BL$13:$BL$531,A22,VDR!$HG$13:$HG$531)+J21</f>
        <v>0</v>
      </c>
    </row>
    <row r="23" spans="1:10">
      <c r="A23" s="184">
        <v>43279</v>
      </c>
      <c r="B23" s="149">
        <f>SUMIF(VDR!$BJ$13:$BJ$531,A23,VDR!$HC$13:$HC$531)+B22</f>
        <v>0</v>
      </c>
      <c r="C23" s="149"/>
      <c r="D23" s="149">
        <f>SUMIF(VDR!$BL$13:$BL$531,A23,VDR!$HC$13:$HC$531)+D22</f>
        <v>0</v>
      </c>
      <c r="E23" s="149">
        <f>SUMIF(VDR!$BJ$13:$BJ$531,A23,VDR!$HE$13:$HE$531)+E22</f>
        <v>0</v>
      </c>
      <c r="F23" s="149"/>
      <c r="G23" s="149">
        <f>SUMIF(VDR!$BL$13:$BL$531,A23,VDR!$HE$13:$HE$531)+G22</f>
        <v>0</v>
      </c>
      <c r="H23" s="149">
        <f>SUMIF(VDR!$BJ$13:$BJ$531,A23,VDR!$HG$13:$HG$531)+H22</f>
        <v>0</v>
      </c>
      <c r="I23" s="149"/>
      <c r="J23" s="150">
        <f>SUMIF(VDR!$BL$13:$BL$531,A23,VDR!$HG$13:$HG$531)+J22</f>
        <v>0</v>
      </c>
    </row>
    <row r="24" spans="1:10">
      <c r="A24" s="184">
        <v>43280</v>
      </c>
      <c r="B24" s="149">
        <f>SUMIF(VDR!$BJ$13:$BJ$531,A24,VDR!$HC$13:$HC$531)+B23</f>
        <v>0</v>
      </c>
      <c r="C24" s="149"/>
      <c r="D24" s="149">
        <f>SUMIF(VDR!$BL$13:$BL$531,A24,VDR!$HC$13:$HC$531)+D23</f>
        <v>0</v>
      </c>
      <c r="E24" s="149">
        <f>SUMIF(VDR!$BJ$13:$BJ$531,A24,VDR!$HE$13:$HE$531)+E23</f>
        <v>0</v>
      </c>
      <c r="F24" s="149"/>
      <c r="G24" s="149">
        <f>SUMIF(VDR!$BL$13:$BL$531,A24,VDR!$HE$13:$HE$531)+G23</f>
        <v>0</v>
      </c>
      <c r="H24" s="149">
        <f>SUMIF(VDR!$BJ$13:$BJ$531,A24,VDR!$HG$13:$HG$531)+H23</f>
        <v>0</v>
      </c>
      <c r="I24" s="149"/>
      <c r="J24" s="150">
        <f>SUMIF(VDR!$BL$13:$BL$531,A24,VDR!$HG$13:$HG$531)+J23</f>
        <v>0</v>
      </c>
    </row>
    <row r="25" spans="1:10">
      <c r="A25" s="184">
        <v>43281</v>
      </c>
      <c r="B25" s="149">
        <f>SUMIF(VDR!$BJ$13:$BJ$531,A25,VDR!$HC$13:$HC$531)+B24</f>
        <v>0</v>
      </c>
      <c r="C25" s="149"/>
      <c r="D25" s="149">
        <f>SUMIF(VDR!$BL$13:$BL$531,A25,VDR!$HC$13:$HC$531)+D24</f>
        <v>0</v>
      </c>
      <c r="E25" s="149">
        <f>SUMIF(VDR!$BJ$13:$BJ$531,A25,VDR!$HE$13:$HE$531)+E24</f>
        <v>0</v>
      </c>
      <c r="F25" s="149"/>
      <c r="G25" s="149">
        <f>SUMIF(VDR!$BL$13:$BL$531,A25,VDR!$HE$13:$HE$531)+G24</f>
        <v>0</v>
      </c>
      <c r="H25" s="149">
        <f>SUMIF(VDR!$BJ$13:$BJ$531,A25,VDR!$HG$13:$HG$531)+H24</f>
        <v>0</v>
      </c>
      <c r="I25" s="149"/>
      <c r="J25" s="150">
        <f>SUMIF(VDR!$BL$13:$BL$531,A25,VDR!$HG$13:$HG$531)+J24</f>
        <v>0</v>
      </c>
    </row>
    <row r="26" spans="1:10">
      <c r="A26" s="184">
        <v>43282</v>
      </c>
      <c r="B26" s="149">
        <f>SUMIF(VDR!$BJ$13:$BJ$531,A26,VDR!$HC$13:$HC$531)+B25</f>
        <v>0</v>
      </c>
      <c r="C26" s="149"/>
      <c r="D26" s="149">
        <f>SUMIF(VDR!$BL$13:$BL$531,A26,VDR!$HC$13:$HC$531)+D25</f>
        <v>0</v>
      </c>
      <c r="E26" s="149">
        <f>SUMIF(VDR!$BJ$13:$BJ$531,A26,VDR!$HE$13:$HE$531)+E25</f>
        <v>0</v>
      </c>
      <c r="F26" s="149"/>
      <c r="G26" s="149">
        <f>SUMIF(VDR!$BL$13:$BL$531,A26,VDR!$HE$13:$HE$531)+G25</f>
        <v>0</v>
      </c>
      <c r="H26" s="149">
        <f>SUMIF(VDR!$BJ$13:$BJ$531,A26,VDR!$HG$13:$HG$531)+H25</f>
        <v>0</v>
      </c>
      <c r="I26" s="149"/>
      <c r="J26" s="150">
        <f>SUMIF(VDR!$BL$13:$BL$531,A26,VDR!$HG$13:$HG$531)+J25</f>
        <v>0</v>
      </c>
    </row>
    <row r="27" spans="1:10">
      <c r="A27" s="184">
        <v>43283</v>
      </c>
      <c r="B27" s="149">
        <f>SUMIF(VDR!$BJ$13:$BJ$531,A27,VDR!$HC$13:$HC$531)+B26</f>
        <v>0</v>
      </c>
      <c r="C27" s="149"/>
      <c r="D27" s="149">
        <f>SUMIF(VDR!$BL$13:$BL$531,A27,VDR!$HC$13:$HC$531)+D26</f>
        <v>0</v>
      </c>
      <c r="E27" s="149">
        <f>SUMIF(VDR!$BJ$13:$BJ$531,A27,VDR!$HE$13:$HE$531)+E26</f>
        <v>0</v>
      </c>
      <c r="F27" s="149"/>
      <c r="G27" s="149">
        <f>SUMIF(VDR!$BL$13:$BL$531,A27,VDR!$HE$13:$HE$531)+G26</f>
        <v>0</v>
      </c>
      <c r="H27" s="149">
        <f>SUMIF(VDR!$BJ$13:$BJ$531,A27,VDR!$HG$13:$HG$531)+H26</f>
        <v>0</v>
      </c>
      <c r="I27" s="149"/>
      <c r="J27" s="150">
        <f>SUMIF(VDR!$BL$13:$BL$531,A27,VDR!$HG$13:$HG$531)+J26</f>
        <v>0</v>
      </c>
    </row>
    <row r="28" spans="1:10">
      <c r="A28" s="184">
        <v>43284</v>
      </c>
      <c r="B28" s="149">
        <f>SUMIF(VDR!$BJ$13:$BJ$531,A28,VDR!$HC$13:$HC$531)+B27</f>
        <v>0</v>
      </c>
      <c r="C28" s="149"/>
      <c r="D28" s="149">
        <f>SUMIF(VDR!$BL$13:$BL$531,A28,VDR!$HC$13:$HC$531)+D27</f>
        <v>0</v>
      </c>
      <c r="E28" s="149">
        <f>SUMIF(VDR!$BJ$13:$BJ$531,A28,VDR!$HE$13:$HE$531)+E27</f>
        <v>0</v>
      </c>
      <c r="F28" s="149"/>
      <c r="G28" s="149">
        <f>SUMIF(VDR!$BL$13:$BL$531,A28,VDR!$HE$13:$HE$531)+G27</f>
        <v>0</v>
      </c>
      <c r="H28" s="149">
        <f>SUMIF(VDR!$BJ$13:$BJ$531,A28,VDR!$HG$13:$HG$531)+H27</f>
        <v>0</v>
      </c>
      <c r="I28" s="149"/>
      <c r="J28" s="150">
        <f>SUMIF(VDR!$BL$13:$BL$531,A28,VDR!$HG$13:$HG$531)+J27</f>
        <v>0</v>
      </c>
    </row>
    <row r="29" spans="1:10">
      <c r="A29" s="184">
        <v>43285</v>
      </c>
      <c r="B29" s="149">
        <f>SUMIF(VDR!$BJ$13:$BJ$531,A29,VDR!$HC$13:$HC$531)+B28</f>
        <v>0</v>
      </c>
      <c r="C29" s="149"/>
      <c r="D29" s="149">
        <f>SUMIF(VDR!$BL$13:$BL$531,A29,VDR!$HC$13:$HC$531)+D28</f>
        <v>0</v>
      </c>
      <c r="E29" s="149">
        <f>SUMIF(VDR!$BJ$13:$BJ$531,A29,VDR!$HE$13:$HE$531)+E28</f>
        <v>0</v>
      </c>
      <c r="F29" s="149"/>
      <c r="G29" s="149">
        <f>SUMIF(VDR!$BL$13:$BL$531,A29,VDR!$HE$13:$HE$531)+G28</f>
        <v>0</v>
      </c>
      <c r="H29" s="149">
        <f>SUMIF(VDR!$BJ$13:$BJ$531,A29,VDR!$HG$13:$HG$531)+H28</f>
        <v>0</v>
      </c>
      <c r="I29" s="149"/>
      <c r="J29" s="150">
        <f>SUMIF(VDR!$BL$13:$BL$531,A29,VDR!$HG$13:$HG$531)+J28</f>
        <v>0</v>
      </c>
    </row>
    <row r="30" spans="1:10">
      <c r="A30" s="184">
        <v>43286</v>
      </c>
      <c r="B30" s="149">
        <f>SUMIF(VDR!$BJ$13:$BJ$531,A30,VDR!$HC$13:$HC$531)+B29</f>
        <v>0</v>
      </c>
      <c r="C30" s="149"/>
      <c r="D30" s="149">
        <f>SUMIF(VDR!$BL$13:$BL$531,A30,VDR!$HC$13:$HC$531)+D29</f>
        <v>0</v>
      </c>
      <c r="E30" s="149">
        <f>SUMIF(VDR!$BJ$13:$BJ$531,A30,VDR!$HE$13:$HE$531)+E29</f>
        <v>0</v>
      </c>
      <c r="F30" s="149"/>
      <c r="G30" s="149">
        <f>SUMIF(VDR!$BL$13:$BL$531,A30,VDR!$HE$13:$HE$531)+G29</f>
        <v>0</v>
      </c>
      <c r="H30" s="149">
        <f>SUMIF(VDR!$BJ$13:$BJ$531,A30,VDR!$HG$13:$HG$531)+H29</f>
        <v>0</v>
      </c>
      <c r="I30" s="149"/>
      <c r="J30" s="150">
        <f>SUMIF(VDR!$BL$13:$BL$531,A30,VDR!$HG$13:$HG$531)+J29</f>
        <v>0</v>
      </c>
    </row>
    <row r="31" spans="1:10">
      <c r="A31" s="184">
        <v>43287</v>
      </c>
      <c r="B31" s="149">
        <f>SUMIF(VDR!$BJ$13:$BJ$531,A31,VDR!$HC$13:$HC$531)+B30</f>
        <v>0</v>
      </c>
      <c r="C31" s="149"/>
      <c r="D31" s="149">
        <f>SUMIF(VDR!$BL$13:$BL$531,A31,VDR!$HC$13:$HC$531)+D30</f>
        <v>0</v>
      </c>
      <c r="E31" s="149">
        <f>SUMIF(VDR!$BJ$13:$BJ$531,A31,VDR!$HE$13:$HE$531)+E30</f>
        <v>0</v>
      </c>
      <c r="F31" s="149"/>
      <c r="G31" s="149">
        <f>SUMIF(VDR!$BL$13:$BL$531,A31,VDR!$HE$13:$HE$531)+G30</f>
        <v>0</v>
      </c>
      <c r="H31" s="149">
        <f>SUMIF(VDR!$BJ$13:$BJ$531,A31,VDR!$HG$13:$HG$531)+H30</f>
        <v>0</v>
      </c>
      <c r="I31" s="149"/>
      <c r="J31" s="150">
        <f>SUMIF(VDR!$BL$13:$BL$531,A31,VDR!$HG$13:$HG$531)+J30</f>
        <v>0</v>
      </c>
    </row>
    <row r="32" spans="1:10">
      <c r="A32" s="184">
        <v>43288</v>
      </c>
      <c r="B32" s="149">
        <f>SUMIF(VDR!$BJ$13:$BJ$531,A32,VDR!$HC$13:$HC$531)+B31</f>
        <v>0</v>
      </c>
      <c r="C32" s="149"/>
      <c r="D32" s="149">
        <f>SUMIF(VDR!$BL$13:$BL$531,A32,VDR!$HC$13:$HC$531)+D31</f>
        <v>0</v>
      </c>
      <c r="E32" s="149">
        <f>SUMIF(VDR!$BJ$13:$BJ$531,A32,VDR!$HE$13:$HE$531)+E31</f>
        <v>0</v>
      </c>
      <c r="F32" s="149"/>
      <c r="G32" s="149">
        <f>SUMIF(VDR!$BL$13:$BL$531,A32,VDR!$HE$13:$HE$531)+G31</f>
        <v>0</v>
      </c>
      <c r="H32" s="149">
        <f>SUMIF(VDR!$BJ$13:$BJ$531,A32,VDR!$HG$13:$HG$531)+H31</f>
        <v>0</v>
      </c>
      <c r="I32" s="149"/>
      <c r="J32" s="150">
        <f>SUMIF(VDR!$BL$13:$BL$531,A32,VDR!$HG$13:$HG$531)+J31</f>
        <v>0</v>
      </c>
    </row>
    <row r="33" spans="1:10">
      <c r="A33" s="184">
        <v>43289</v>
      </c>
      <c r="B33" s="149">
        <f>SUMIF(VDR!$BJ$13:$BJ$531,A33,VDR!$HC$13:$HC$531)+B32</f>
        <v>0</v>
      </c>
      <c r="C33" s="149"/>
      <c r="D33" s="149">
        <f>SUMIF(VDR!$BL$13:$BL$531,A33,VDR!$HC$13:$HC$531)+D32</f>
        <v>0</v>
      </c>
      <c r="E33" s="149">
        <f>SUMIF(VDR!$BJ$13:$BJ$531,A33,VDR!$HE$13:$HE$531)+E32</f>
        <v>0</v>
      </c>
      <c r="F33" s="149"/>
      <c r="G33" s="149">
        <f>SUMIF(VDR!$BL$13:$BL$531,A33,VDR!$HE$13:$HE$531)+G32</f>
        <v>0</v>
      </c>
      <c r="H33" s="149">
        <f>SUMIF(VDR!$BJ$13:$BJ$531,A33,VDR!$HG$13:$HG$531)+H32</f>
        <v>0</v>
      </c>
      <c r="I33" s="149"/>
      <c r="J33" s="150">
        <f>SUMIF(VDR!$BL$13:$BL$531,A33,VDR!$HG$13:$HG$531)+J32</f>
        <v>0</v>
      </c>
    </row>
    <row r="34" spans="1:10">
      <c r="A34" s="184">
        <v>43290</v>
      </c>
      <c r="B34" s="149">
        <f>SUMIF(VDR!$BJ$13:$BJ$531,A34,VDR!$HC$13:$HC$531)+B33</f>
        <v>0</v>
      </c>
      <c r="C34" s="149"/>
      <c r="D34" s="149">
        <f>SUMIF(VDR!$BL$13:$BL$531,A34,VDR!$HC$13:$HC$531)+D33</f>
        <v>0</v>
      </c>
      <c r="E34" s="149">
        <f>SUMIF(VDR!$BJ$13:$BJ$531,A34,VDR!$HE$13:$HE$531)+E33</f>
        <v>0</v>
      </c>
      <c r="F34" s="149"/>
      <c r="G34" s="149">
        <f>SUMIF(VDR!$BL$13:$BL$531,A34,VDR!$HE$13:$HE$531)+G33</f>
        <v>0</v>
      </c>
      <c r="H34" s="149">
        <f>SUMIF(VDR!$BJ$13:$BJ$531,A34,VDR!$HG$13:$HG$531)+H33</f>
        <v>0</v>
      </c>
      <c r="I34" s="149"/>
      <c r="J34" s="150">
        <f>SUMIF(VDR!$BL$13:$BL$531,A34,VDR!$HG$13:$HG$531)+J33</f>
        <v>0</v>
      </c>
    </row>
    <row r="35" spans="1:10">
      <c r="A35" s="184">
        <v>43291</v>
      </c>
      <c r="B35" s="149">
        <f>SUMIF(VDR!$BJ$13:$BJ$531,A35,VDR!$HC$13:$HC$531)+B34</f>
        <v>0</v>
      </c>
      <c r="C35" s="149"/>
      <c r="D35" s="149">
        <f>SUMIF(VDR!$BL$13:$BL$531,A35,VDR!$HC$13:$HC$531)+D34</f>
        <v>0</v>
      </c>
      <c r="E35" s="149">
        <f>SUMIF(VDR!$BJ$13:$BJ$531,A35,VDR!$HE$13:$HE$531)+E34</f>
        <v>0</v>
      </c>
      <c r="F35" s="149"/>
      <c r="G35" s="149">
        <f>SUMIF(VDR!$BL$13:$BL$531,A35,VDR!$HE$13:$HE$531)+G34</f>
        <v>0</v>
      </c>
      <c r="H35" s="149">
        <f>SUMIF(VDR!$BJ$13:$BJ$531,A35,VDR!$HG$13:$HG$531)+H34</f>
        <v>0</v>
      </c>
      <c r="I35" s="149"/>
      <c r="J35" s="150">
        <f>SUMIF(VDR!$BL$13:$BL$531,A35,VDR!$HG$13:$HG$531)+J34</f>
        <v>0</v>
      </c>
    </row>
    <row r="36" spans="1:10">
      <c r="A36" s="184">
        <v>43292</v>
      </c>
      <c r="B36" s="149">
        <f>SUMIF(VDR!$BJ$13:$BJ$531,A36,VDR!$HC$13:$HC$531)+B35</f>
        <v>0</v>
      </c>
      <c r="C36" s="149"/>
      <c r="D36" s="149">
        <f>SUMIF(VDR!$BL$13:$BL$531,A36,VDR!$HC$13:$HC$531)+D35</f>
        <v>0</v>
      </c>
      <c r="E36" s="149">
        <f>SUMIF(VDR!$BJ$13:$BJ$531,A36,VDR!$HE$13:$HE$531)+E35</f>
        <v>0</v>
      </c>
      <c r="F36" s="149"/>
      <c r="G36" s="149">
        <f>SUMIF(VDR!$BL$13:$BL$531,A36,VDR!$HE$13:$HE$531)+G35</f>
        <v>0</v>
      </c>
      <c r="H36" s="149">
        <f>SUMIF(VDR!$BJ$13:$BJ$531,A36,VDR!$HG$13:$HG$531)+H35</f>
        <v>0</v>
      </c>
      <c r="I36" s="149"/>
      <c r="J36" s="150">
        <f>SUMIF(VDR!$BL$13:$BL$531,A36,VDR!$HG$13:$HG$531)+J35</f>
        <v>0</v>
      </c>
    </row>
    <row r="37" spans="1:10">
      <c r="A37" s="184">
        <v>43293</v>
      </c>
      <c r="B37" s="149">
        <f>SUMIF(VDR!$BJ$13:$BJ$531,A37,VDR!$HC$13:$HC$531)+B36</f>
        <v>0</v>
      </c>
      <c r="C37" s="149"/>
      <c r="D37" s="149">
        <f>SUMIF(VDR!$BL$13:$BL$531,A37,VDR!$HC$13:$HC$531)+D36</f>
        <v>0</v>
      </c>
      <c r="E37" s="149">
        <f>SUMIF(VDR!$BJ$13:$BJ$531,A37,VDR!$HE$13:$HE$531)+E36</f>
        <v>0</v>
      </c>
      <c r="F37" s="149"/>
      <c r="G37" s="149">
        <f>SUMIF(VDR!$BL$13:$BL$531,A37,VDR!$HE$13:$HE$531)+G36</f>
        <v>0</v>
      </c>
      <c r="H37" s="149">
        <f>SUMIF(VDR!$BJ$13:$BJ$531,A37,VDR!$HG$13:$HG$531)+H36</f>
        <v>0</v>
      </c>
      <c r="I37" s="149"/>
      <c r="J37" s="150">
        <f>SUMIF(VDR!$BL$13:$BL$531,A37,VDR!$HG$13:$HG$531)+J36</f>
        <v>0</v>
      </c>
    </row>
    <row r="38" spans="1:10">
      <c r="A38" s="184">
        <v>43294</v>
      </c>
      <c r="B38" s="149">
        <f>SUMIF(VDR!$BJ$13:$BJ$531,A38,VDR!$HC$13:$HC$531)+B37</f>
        <v>0</v>
      </c>
      <c r="C38" s="149"/>
      <c r="D38" s="149">
        <f>SUMIF(VDR!$BL$13:$BL$531,A38,VDR!$HC$13:$HC$531)+D37</f>
        <v>0</v>
      </c>
      <c r="E38" s="149">
        <f>SUMIF(VDR!$BJ$13:$BJ$531,A38,VDR!$HE$13:$HE$531)+E37</f>
        <v>0</v>
      </c>
      <c r="F38" s="149"/>
      <c r="G38" s="149">
        <f>SUMIF(VDR!$BL$13:$BL$531,A38,VDR!$HE$13:$HE$531)+G37</f>
        <v>0</v>
      </c>
      <c r="H38" s="149">
        <f>SUMIF(VDR!$BJ$13:$BJ$531,A38,VDR!$HG$13:$HG$531)+H37</f>
        <v>0</v>
      </c>
      <c r="I38" s="149"/>
      <c r="J38" s="150">
        <f>SUMIF(VDR!$BL$13:$BL$531,A38,VDR!$HG$13:$HG$531)+J37</f>
        <v>0</v>
      </c>
    </row>
    <row r="39" spans="1:10">
      <c r="A39" s="184">
        <v>43295</v>
      </c>
      <c r="B39" s="149">
        <f>SUMIF(VDR!$BJ$13:$BJ$531,A39,VDR!$HC$13:$HC$531)+B38</f>
        <v>0</v>
      </c>
      <c r="C39" s="149"/>
      <c r="D39" s="149">
        <f>SUMIF(VDR!$BL$13:$BL$531,A39,VDR!$HC$13:$HC$531)+D38</f>
        <v>0</v>
      </c>
      <c r="E39" s="149">
        <f>SUMIF(VDR!$BJ$13:$BJ$531,A39,VDR!$HE$13:$HE$531)+E38</f>
        <v>0</v>
      </c>
      <c r="F39" s="149"/>
      <c r="G39" s="149">
        <f>SUMIF(VDR!$BL$13:$BL$531,A39,VDR!$HE$13:$HE$531)+G38</f>
        <v>0</v>
      </c>
      <c r="H39" s="149">
        <f>SUMIF(VDR!$BJ$13:$BJ$531,A39,VDR!$HG$13:$HG$531)+H38</f>
        <v>0</v>
      </c>
      <c r="I39" s="149"/>
      <c r="J39" s="150">
        <f>SUMIF(VDR!$BL$13:$BL$531,A39,VDR!$HG$13:$HG$531)+J38</f>
        <v>0</v>
      </c>
    </row>
    <row r="40" spans="1:10">
      <c r="A40" s="184">
        <v>43296</v>
      </c>
      <c r="B40" s="149">
        <f>SUMIF(VDR!$BJ$13:$BJ$531,A40,VDR!$HC$13:$HC$531)+B39</f>
        <v>0</v>
      </c>
      <c r="C40" s="149"/>
      <c r="D40" s="149">
        <f>SUMIF(VDR!$BL$13:$BL$531,A40,VDR!$HC$13:$HC$531)+D39</f>
        <v>0</v>
      </c>
      <c r="E40" s="149">
        <f>SUMIF(VDR!$BJ$13:$BJ$531,A40,VDR!$HE$13:$HE$531)+E39</f>
        <v>0</v>
      </c>
      <c r="F40" s="149"/>
      <c r="G40" s="149">
        <f>SUMIF(VDR!$BL$13:$BL$531,A40,VDR!$HE$13:$HE$531)+G39</f>
        <v>0</v>
      </c>
      <c r="H40" s="149">
        <f>SUMIF(VDR!$BJ$13:$BJ$531,A40,VDR!$HG$13:$HG$531)+H39</f>
        <v>0</v>
      </c>
      <c r="I40" s="149"/>
      <c r="J40" s="150">
        <f>SUMIF(VDR!$BL$13:$BL$531,A40,VDR!$HG$13:$HG$531)+J39</f>
        <v>0</v>
      </c>
    </row>
    <row r="41" spans="1:10">
      <c r="A41" s="184">
        <v>43297</v>
      </c>
      <c r="B41" s="149">
        <f>SUMIF(VDR!$BJ$13:$BJ$531,A41,VDR!$HC$13:$HC$531)+B40</f>
        <v>0</v>
      </c>
      <c r="C41" s="149"/>
      <c r="D41" s="149">
        <f>SUMIF(VDR!$BL$13:$BL$531,A41,VDR!$HC$13:$HC$531)+D40</f>
        <v>0</v>
      </c>
      <c r="E41" s="149">
        <f>SUMIF(VDR!$BJ$13:$BJ$531,A41,VDR!$HE$13:$HE$531)+E40</f>
        <v>0</v>
      </c>
      <c r="F41" s="149"/>
      <c r="G41" s="149">
        <f>SUMIF(VDR!$BL$13:$BL$531,A41,VDR!$HE$13:$HE$531)+G40</f>
        <v>0</v>
      </c>
      <c r="H41" s="149">
        <f>SUMIF(VDR!$BJ$13:$BJ$531,A41,VDR!$HG$13:$HG$531)+H40</f>
        <v>0</v>
      </c>
      <c r="I41" s="149"/>
      <c r="J41" s="150">
        <f>SUMIF(VDR!$BL$13:$BL$531,A41,VDR!$HG$13:$HG$531)+J40</f>
        <v>0</v>
      </c>
    </row>
    <row r="42" spans="1:10">
      <c r="A42" s="184">
        <v>43298</v>
      </c>
      <c r="B42" s="149">
        <f>SUMIF(VDR!$BJ$13:$BJ$531,A42,VDR!$HC$13:$HC$531)+B41</f>
        <v>0</v>
      </c>
      <c r="C42" s="149"/>
      <c r="D42" s="149">
        <f>SUMIF(VDR!$BL$13:$BL$531,A42,VDR!$HC$13:$HC$531)+D41</f>
        <v>0</v>
      </c>
      <c r="E42" s="149">
        <f>SUMIF(VDR!$BJ$13:$BJ$531,A42,VDR!$HE$13:$HE$531)+E41</f>
        <v>0</v>
      </c>
      <c r="F42" s="149"/>
      <c r="G42" s="149">
        <f>SUMIF(VDR!$BL$13:$BL$531,A42,VDR!$HE$13:$HE$531)+G41</f>
        <v>0</v>
      </c>
      <c r="H42" s="149">
        <f>SUMIF(VDR!$BJ$13:$BJ$531,A42,VDR!$HG$13:$HG$531)+H41</f>
        <v>0</v>
      </c>
      <c r="I42" s="149"/>
      <c r="J42" s="150">
        <f>SUMIF(VDR!$BL$13:$BL$531,A42,VDR!$HG$13:$HG$531)+J41</f>
        <v>0</v>
      </c>
    </row>
    <row r="43" spans="1:10">
      <c r="A43" s="184">
        <v>43299</v>
      </c>
      <c r="B43" s="149">
        <f>SUMIF(VDR!$BJ$13:$BJ$531,A43,VDR!$HC$13:$HC$531)+B42</f>
        <v>0</v>
      </c>
      <c r="C43" s="149"/>
      <c r="D43" s="149">
        <f>SUMIF(VDR!$BL$13:$BL$531,A43,VDR!$HC$13:$HC$531)+D42</f>
        <v>0</v>
      </c>
      <c r="E43" s="149">
        <f>SUMIF(VDR!$BJ$13:$BJ$531,A43,VDR!$HE$13:$HE$531)+E42</f>
        <v>0</v>
      </c>
      <c r="F43" s="149"/>
      <c r="G43" s="149">
        <f>SUMIF(VDR!$BL$13:$BL$531,A43,VDR!$HE$13:$HE$531)+G42</f>
        <v>0</v>
      </c>
      <c r="H43" s="149">
        <f>SUMIF(VDR!$BJ$13:$BJ$531,A43,VDR!$HG$13:$HG$531)+H42</f>
        <v>0</v>
      </c>
      <c r="I43" s="149"/>
      <c r="J43" s="150">
        <f>SUMIF(VDR!$BL$13:$BL$531,A43,VDR!$HG$13:$HG$531)+J42</f>
        <v>0</v>
      </c>
    </row>
    <row r="44" spans="1:10">
      <c r="A44" s="184">
        <v>43300</v>
      </c>
      <c r="B44" s="149">
        <f>SUMIF(VDR!$BJ$13:$BJ$531,A44,VDR!$HC$13:$HC$531)+B43</f>
        <v>0</v>
      </c>
      <c r="C44" s="149"/>
      <c r="D44" s="149">
        <f>SUMIF(VDR!$BL$13:$BL$531,A44,VDR!$HC$13:$HC$531)+D43</f>
        <v>0</v>
      </c>
      <c r="E44" s="149">
        <f>SUMIF(VDR!$BJ$13:$BJ$531,A44,VDR!$HE$13:$HE$531)+E43</f>
        <v>0</v>
      </c>
      <c r="F44" s="149"/>
      <c r="G44" s="149">
        <f>SUMIF(VDR!$BL$13:$BL$531,A44,VDR!$HE$13:$HE$531)+G43</f>
        <v>0</v>
      </c>
      <c r="H44" s="149">
        <f>SUMIF(VDR!$BJ$13:$BJ$531,A44,VDR!$HG$13:$HG$531)+H43</f>
        <v>0</v>
      </c>
      <c r="I44" s="149"/>
      <c r="J44" s="150">
        <f>SUMIF(VDR!$BL$13:$BL$531,A44,VDR!$HG$13:$HG$531)+J43</f>
        <v>0</v>
      </c>
    </row>
    <row r="45" spans="1:10">
      <c r="A45" s="184">
        <v>43301</v>
      </c>
      <c r="B45" s="149">
        <f>SUMIF(VDR!$BJ$13:$BJ$531,A45,VDR!$HC$13:$HC$531)+B44</f>
        <v>0</v>
      </c>
      <c r="C45" s="149"/>
      <c r="D45" s="149">
        <f>SUMIF(VDR!$BL$13:$BL$531,A45,VDR!$HC$13:$HC$531)+D44</f>
        <v>0</v>
      </c>
      <c r="E45" s="149">
        <f>SUMIF(VDR!$BJ$13:$BJ$531,A45,VDR!$HE$13:$HE$531)+E44</f>
        <v>0</v>
      </c>
      <c r="F45" s="149"/>
      <c r="G45" s="149">
        <f>SUMIF(VDR!$BL$13:$BL$531,A45,VDR!$HE$13:$HE$531)+G44</f>
        <v>0</v>
      </c>
      <c r="H45" s="149">
        <f>SUMIF(VDR!$BJ$13:$BJ$531,A45,VDR!$HG$13:$HG$531)+H44</f>
        <v>0</v>
      </c>
      <c r="I45" s="149"/>
      <c r="J45" s="150">
        <f>SUMIF(VDR!$BL$13:$BL$531,A45,VDR!$HG$13:$HG$531)+J44</f>
        <v>0</v>
      </c>
    </row>
    <row r="46" spans="1:10">
      <c r="A46" s="184">
        <v>43302</v>
      </c>
      <c r="B46" s="149">
        <f>SUMIF(VDR!$BJ$13:$BJ$531,A46,VDR!$HC$13:$HC$531)+B45</f>
        <v>0</v>
      </c>
      <c r="C46" s="149"/>
      <c r="D46" s="149">
        <f>SUMIF(VDR!$BL$13:$BL$531,A46,VDR!$HC$13:$HC$531)+D45</f>
        <v>0</v>
      </c>
      <c r="E46" s="149">
        <f>SUMIF(VDR!$BJ$13:$BJ$531,A46,VDR!$HE$13:$HE$531)+E45</f>
        <v>0</v>
      </c>
      <c r="F46" s="149"/>
      <c r="G46" s="149">
        <f>SUMIF(VDR!$BL$13:$BL$531,A46,VDR!$HE$13:$HE$531)+G45</f>
        <v>0</v>
      </c>
      <c r="H46" s="149">
        <f>SUMIF(VDR!$BJ$13:$BJ$531,A46,VDR!$HG$13:$HG$531)+H45</f>
        <v>0</v>
      </c>
      <c r="I46" s="149"/>
      <c r="J46" s="150">
        <f>SUMIF(VDR!$BL$13:$BL$531,A46,VDR!$HG$13:$HG$531)+J45</f>
        <v>0</v>
      </c>
    </row>
    <row r="47" spans="1:10">
      <c r="A47" s="184">
        <v>43303</v>
      </c>
      <c r="B47" s="149">
        <f>SUMIF(VDR!$BJ$13:$BJ$531,A47,VDR!$HC$13:$HC$531)+B46</f>
        <v>0</v>
      </c>
      <c r="C47" s="149"/>
      <c r="D47" s="149">
        <f>SUMIF(VDR!$BL$13:$BL$531,A47,VDR!$HC$13:$HC$531)+D46</f>
        <v>0</v>
      </c>
      <c r="E47" s="149">
        <f>SUMIF(VDR!$BJ$13:$BJ$531,A47,VDR!$HE$13:$HE$531)+E46</f>
        <v>0</v>
      </c>
      <c r="F47" s="149"/>
      <c r="G47" s="149">
        <f>SUMIF(VDR!$BL$13:$BL$531,A47,VDR!$HE$13:$HE$531)+G46</f>
        <v>0</v>
      </c>
      <c r="H47" s="149">
        <f>SUMIF(VDR!$BJ$13:$BJ$531,A47,VDR!$HG$13:$HG$531)+H46</f>
        <v>0</v>
      </c>
      <c r="I47" s="149"/>
      <c r="J47" s="150">
        <f>SUMIF(VDR!$BL$13:$BL$531,A47,VDR!$HG$13:$HG$531)+J46</f>
        <v>0</v>
      </c>
    </row>
    <row r="48" spans="1:10">
      <c r="A48" s="184">
        <v>43304</v>
      </c>
      <c r="B48" s="149">
        <f>SUMIF(VDR!$BJ$13:$BJ$531,A48,VDR!$HC$13:$HC$531)+B47</f>
        <v>0</v>
      </c>
      <c r="C48" s="149"/>
      <c r="D48" s="149">
        <f>SUMIF(VDR!$BL$13:$BL$531,A48,VDR!$HC$13:$HC$531)+D47</f>
        <v>0</v>
      </c>
      <c r="E48" s="149">
        <f>SUMIF(VDR!$BJ$13:$BJ$531,A48,VDR!$HE$13:$HE$531)+E47</f>
        <v>0</v>
      </c>
      <c r="F48" s="149"/>
      <c r="G48" s="149">
        <f>SUMIF(VDR!$BL$13:$BL$531,A48,VDR!$HE$13:$HE$531)+G47</f>
        <v>0</v>
      </c>
      <c r="H48" s="149">
        <f>SUMIF(VDR!$BJ$13:$BJ$531,A48,VDR!$HG$13:$HG$531)+H47</f>
        <v>0</v>
      </c>
      <c r="I48" s="149"/>
      <c r="J48" s="150">
        <f>SUMIF(VDR!$BL$13:$BL$531,A48,VDR!$HG$13:$HG$531)+J47</f>
        <v>0</v>
      </c>
    </row>
    <row r="49" spans="1:10">
      <c r="A49" s="184">
        <v>43305</v>
      </c>
      <c r="B49" s="149">
        <f>SUMIF(VDR!$BJ$13:$BJ$531,A49,VDR!$HC$13:$HC$531)+B48</f>
        <v>0</v>
      </c>
      <c r="C49" s="149"/>
      <c r="D49" s="149">
        <f>SUMIF(VDR!$BL$13:$BL$531,A49,VDR!$HC$13:$HC$531)+D48</f>
        <v>0</v>
      </c>
      <c r="E49" s="149">
        <f>SUMIF(VDR!$BJ$13:$BJ$531,A49,VDR!$HE$13:$HE$531)+E48</f>
        <v>0</v>
      </c>
      <c r="F49" s="149"/>
      <c r="G49" s="149">
        <f>SUMIF(VDR!$BL$13:$BL$531,A49,VDR!$HE$13:$HE$531)+G48</f>
        <v>0</v>
      </c>
      <c r="H49" s="149">
        <f>SUMIF(VDR!$BJ$13:$BJ$531,A49,VDR!$HG$13:$HG$531)+H48</f>
        <v>0</v>
      </c>
      <c r="I49" s="149"/>
      <c r="J49" s="150">
        <f>SUMIF(VDR!$BL$13:$BL$531,A49,VDR!$HG$13:$HG$531)+J48</f>
        <v>0</v>
      </c>
    </row>
    <row r="50" spans="1:10">
      <c r="A50" s="184">
        <v>43306</v>
      </c>
      <c r="B50" s="149">
        <f>SUMIF(VDR!$BJ$13:$BJ$531,A50,VDR!$HC$13:$HC$531)+B49</f>
        <v>0</v>
      </c>
      <c r="C50" s="149"/>
      <c r="D50" s="149">
        <f>SUMIF(VDR!$BL$13:$BL$531,A50,VDR!$HC$13:$HC$531)+D49</f>
        <v>0</v>
      </c>
      <c r="E50" s="149">
        <f>SUMIF(VDR!$BJ$13:$BJ$531,A50,VDR!$HE$13:$HE$531)+E49</f>
        <v>0</v>
      </c>
      <c r="F50" s="149"/>
      <c r="G50" s="149">
        <f>SUMIF(VDR!$BL$13:$BL$531,A50,VDR!$HE$13:$HE$531)+G49</f>
        <v>0</v>
      </c>
      <c r="H50" s="149">
        <f>SUMIF(VDR!$BJ$13:$BJ$531,A50,VDR!$HG$13:$HG$531)+H49</f>
        <v>0</v>
      </c>
      <c r="I50" s="149"/>
      <c r="J50" s="150">
        <f>SUMIF(VDR!$BL$13:$BL$531,A50,VDR!$HG$13:$HG$531)+J49</f>
        <v>0</v>
      </c>
    </row>
    <row r="51" spans="1:10">
      <c r="A51" s="184">
        <v>43307</v>
      </c>
      <c r="B51" s="149">
        <f>SUMIF(VDR!$BJ$13:$BJ$531,A51,VDR!$HC$13:$HC$531)+B50</f>
        <v>0</v>
      </c>
      <c r="C51" s="149"/>
      <c r="D51" s="149">
        <f>SUMIF(VDR!$BL$13:$BL$531,A51,VDR!$HC$13:$HC$531)+D50</f>
        <v>0</v>
      </c>
      <c r="E51" s="149">
        <f>SUMIF(VDR!$BJ$13:$BJ$531,A51,VDR!$HE$13:$HE$531)+E50</f>
        <v>0</v>
      </c>
      <c r="F51" s="149"/>
      <c r="G51" s="149">
        <f>SUMIF(VDR!$BL$13:$BL$531,A51,VDR!$HE$13:$HE$531)+G50</f>
        <v>0</v>
      </c>
      <c r="H51" s="149">
        <f>SUMIF(VDR!$BJ$13:$BJ$531,A51,VDR!$HG$13:$HG$531)+H50</f>
        <v>0</v>
      </c>
      <c r="I51" s="149"/>
      <c r="J51" s="150">
        <f>SUMIF(VDR!$BL$13:$BL$531,A51,VDR!$HG$13:$HG$531)+J50</f>
        <v>0</v>
      </c>
    </row>
    <row r="52" spans="1:10">
      <c r="A52" s="184">
        <v>43308</v>
      </c>
      <c r="B52" s="149">
        <f>SUMIF(VDR!$BJ$13:$BJ$531,A52,VDR!$HC$13:$HC$531)+B51</f>
        <v>0</v>
      </c>
      <c r="C52" s="149"/>
      <c r="D52" s="149">
        <f>SUMIF(VDR!$BL$13:$BL$531,A52,VDR!$HC$13:$HC$531)+D51</f>
        <v>0</v>
      </c>
      <c r="E52" s="149">
        <f>SUMIF(VDR!$BJ$13:$BJ$531,A52,VDR!$HE$13:$HE$531)+E51</f>
        <v>0</v>
      </c>
      <c r="F52" s="149"/>
      <c r="G52" s="149">
        <f>SUMIF(VDR!$BL$13:$BL$531,A52,VDR!$HE$13:$HE$531)+G51</f>
        <v>0</v>
      </c>
      <c r="H52" s="149">
        <f>SUMIF(VDR!$BJ$13:$BJ$531,A52,VDR!$HG$13:$HG$531)+H51</f>
        <v>0</v>
      </c>
      <c r="I52" s="149"/>
      <c r="J52" s="150">
        <f>SUMIF(VDR!$BL$13:$BL$531,A52,VDR!$HG$13:$HG$531)+J51</f>
        <v>0</v>
      </c>
    </row>
    <row r="53" spans="1:10">
      <c r="A53" s="184">
        <v>43309</v>
      </c>
      <c r="B53" s="149">
        <f>SUMIF(VDR!$BJ$13:$BJ$531,A53,VDR!$HC$13:$HC$531)+B52</f>
        <v>0</v>
      </c>
      <c r="C53" s="149"/>
      <c r="D53" s="149">
        <f>SUMIF(VDR!$BL$13:$BL$531,A53,VDR!$HC$13:$HC$531)+D52</f>
        <v>0</v>
      </c>
      <c r="E53" s="149">
        <f>SUMIF(VDR!$BJ$13:$BJ$531,A53,VDR!$HE$13:$HE$531)+E52</f>
        <v>0</v>
      </c>
      <c r="F53" s="149"/>
      <c r="G53" s="149">
        <f>SUMIF(VDR!$BL$13:$BL$531,A53,VDR!$HE$13:$HE$531)+G52</f>
        <v>0</v>
      </c>
      <c r="H53" s="149">
        <f>SUMIF(VDR!$BJ$13:$BJ$531,A53,VDR!$HG$13:$HG$531)+H52</f>
        <v>0</v>
      </c>
      <c r="I53" s="149"/>
      <c r="J53" s="150">
        <f>SUMIF(VDR!$BL$13:$BL$531,A53,VDR!$HG$13:$HG$531)+J52</f>
        <v>0</v>
      </c>
    </row>
    <row r="54" spans="1:10">
      <c r="A54" s="184">
        <v>43310</v>
      </c>
      <c r="B54" s="149">
        <f>SUMIF(VDR!$BJ$13:$BJ$531,A54,VDR!$HC$13:$HC$531)+B53</f>
        <v>0</v>
      </c>
      <c r="C54" s="149"/>
      <c r="D54" s="149">
        <f>SUMIF(VDR!$BL$13:$BL$531,A54,VDR!$HC$13:$HC$531)+D53</f>
        <v>0</v>
      </c>
      <c r="E54" s="149">
        <f>SUMIF(VDR!$BJ$13:$BJ$531,A54,VDR!$HE$13:$HE$531)+E53</f>
        <v>0</v>
      </c>
      <c r="F54" s="149"/>
      <c r="G54" s="149">
        <f>SUMIF(VDR!$BL$13:$BL$531,A54,VDR!$HE$13:$HE$531)+G53</f>
        <v>0</v>
      </c>
      <c r="H54" s="149">
        <f>SUMIF(VDR!$BJ$13:$BJ$531,A54,VDR!$HG$13:$HG$531)+H53</f>
        <v>0</v>
      </c>
      <c r="I54" s="149"/>
      <c r="J54" s="150">
        <f>SUMIF(VDR!$BL$13:$BL$531,A54,VDR!$HG$13:$HG$531)+J53</f>
        <v>0</v>
      </c>
    </row>
    <row r="55" spans="1:10">
      <c r="A55" s="184">
        <v>43311</v>
      </c>
      <c r="B55" s="149">
        <f>SUMIF(VDR!$BJ$13:$BJ$531,A55,VDR!$HC$13:$HC$531)+B54</f>
        <v>0</v>
      </c>
      <c r="C55" s="149"/>
      <c r="D55" s="149">
        <f>SUMIF(VDR!$BL$13:$BL$531,A55,VDR!$HC$13:$HC$531)+D54</f>
        <v>0</v>
      </c>
      <c r="E55" s="149">
        <f>SUMIF(VDR!$BJ$13:$BJ$531,A55,VDR!$HE$13:$HE$531)+E54</f>
        <v>0</v>
      </c>
      <c r="F55" s="149"/>
      <c r="G55" s="149">
        <f>SUMIF(VDR!$BL$13:$BL$531,A55,VDR!$HE$13:$HE$531)+G54</f>
        <v>0</v>
      </c>
      <c r="H55" s="149">
        <f>SUMIF(VDR!$BJ$13:$BJ$531,A55,VDR!$HG$13:$HG$531)+H54</f>
        <v>0</v>
      </c>
      <c r="I55" s="149"/>
      <c r="J55" s="150">
        <f>SUMIF(VDR!$BL$13:$BL$531,A55,VDR!$HG$13:$HG$531)+J54</f>
        <v>0</v>
      </c>
    </row>
    <row r="56" spans="1:10">
      <c r="A56" s="184">
        <v>43312</v>
      </c>
      <c r="B56" s="149">
        <f>SUMIF(VDR!$BJ$13:$BJ$531,A56,VDR!$HC$13:$HC$531)+B55</f>
        <v>0</v>
      </c>
      <c r="C56" s="149"/>
      <c r="D56" s="149">
        <f>SUMIF(VDR!$BL$13:$BL$531,A56,VDR!$HC$13:$HC$531)+D55</f>
        <v>0</v>
      </c>
      <c r="E56" s="149">
        <f>SUMIF(VDR!$BJ$13:$BJ$531,A56,VDR!$HE$13:$HE$531)+E55</f>
        <v>0</v>
      </c>
      <c r="F56" s="149"/>
      <c r="G56" s="149">
        <f>SUMIF(VDR!$BL$13:$BL$531,A56,VDR!$HE$13:$HE$531)+G55</f>
        <v>0</v>
      </c>
      <c r="H56" s="149">
        <f>SUMIF(VDR!$BJ$13:$BJ$531,A56,VDR!$HG$13:$HG$531)+H55</f>
        <v>0</v>
      </c>
      <c r="I56" s="149"/>
      <c r="J56" s="150">
        <f>SUMIF(VDR!$BL$13:$BL$531,A56,VDR!$HG$13:$HG$531)+J55</f>
        <v>0</v>
      </c>
    </row>
    <row r="57" spans="1:10">
      <c r="A57" s="184">
        <v>43313</v>
      </c>
      <c r="B57" s="149">
        <f>SUMIF(VDR!$BJ$13:$BJ$531,A57,VDR!$HC$13:$HC$531)+B56</f>
        <v>0</v>
      </c>
      <c r="C57" s="149"/>
      <c r="D57" s="149">
        <f>SUMIF(VDR!$BL$13:$BL$531,A57,VDR!$HC$13:$HC$531)+D56</f>
        <v>0</v>
      </c>
      <c r="E57" s="149">
        <f>SUMIF(VDR!$BJ$13:$BJ$531,A57,VDR!$HE$13:$HE$531)+E56</f>
        <v>0</v>
      </c>
      <c r="F57" s="149"/>
      <c r="G57" s="149">
        <f>SUMIF(VDR!$BL$13:$BL$531,A57,VDR!$HE$13:$HE$531)+G56</f>
        <v>0</v>
      </c>
      <c r="H57" s="149">
        <f>SUMIF(VDR!$BJ$13:$BJ$531,A57,VDR!$HG$13:$HG$531)+H56</f>
        <v>0</v>
      </c>
      <c r="I57" s="149"/>
      <c r="J57" s="150">
        <f>SUMIF(VDR!$BL$13:$BL$531,A57,VDR!$HG$13:$HG$531)+J56</f>
        <v>0</v>
      </c>
    </row>
    <row r="58" spans="1:10">
      <c r="A58" s="184">
        <v>43314</v>
      </c>
      <c r="B58" s="149">
        <f>SUMIF(VDR!$BJ$13:$BJ$531,A58,VDR!$HC$13:$HC$531)+B57</f>
        <v>0</v>
      </c>
      <c r="C58" s="149"/>
      <c r="D58" s="149">
        <f>SUMIF(VDR!$BL$13:$BL$531,A58,VDR!$HC$13:$HC$531)+D57</f>
        <v>0</v>
      </c>
      <c r="E58" s="149">
        <f>SUMIF(VDR!$BJ$13:$BJ$531,A58,VDR!$HE$13:$HE$531)+E57</f>
        <v>0</v>
      </c>
      <c r="F58" s="149"/>
      <c r="G58" s="149">
        <f>SUMIF(VDR!$BL$13:$BL$531,A58,VDR!$HE$13:$HE$531)+G57</f>
        <v>0</v>
      </c>
      <c r="H58" s="149">
        <f>SUMIF(VDR!$BJ$13:$BJ$531,A58,VDR!$HG$13:$HG$531)+H57</f>
        <v>0</v>
      </c>
      <c r="I58" s="149"/>
      <c r="J58" s="150">
        <f>SUMIF(VDR!$BL$13:$BL$531,A58,VDR!$HG$13:$HG$531)+J57</f>
        <v>0</v>
      </c>
    </row>
    <row r="59" spans="1:10">
      <c r="A59" s="184">
        <v>43315</v>
      </c>
      <c r="B59" s="149">
        <f>SUMIF(VDR!$BJ$13:$BJ$531,A59,VDR!$HC$13:$HC$531)+B58</f>
        <v>0</v>
      </c>
      <c r="C59" s="149"/>
      <c r="D59" s="149">
        <f>SUMIF(VDR!$BL$13:$BL$531,A59,VDR!$HC$13:$HC$531)+D58</f>
        <v>0</v>
      </c>
      <c r="E59" s="149">
        <f>SUMIF(VDR!$BJ$13:$BJ$531,A59,VDR!$HE$13:$HE$531)+E58</f>
        <v>0</v>
      </c>
      <c r="F59" s="149"/>
      <c r="G59" s="149">
        <f>SUMIF(VDR!$BL$13:$BL$531,A59,VDR!$HE$13:$HE$531)+G58</f>
        <v>0</v>
      </c>
      <c r="H59" s="149">
        <f>SUMIF(VDR!$BJ$13:$BJ$531,A59,VDR!$HG$13:$HG$531)+H58</f>
        <v>0</v>
      </c>
      <c r="I59" s="149"/>
      <c r="J59" s="150">
        <f>SUMIF(VDR!$BL$13:$BL$531,A59,VDR!$HG$13:$HG$531)+J58</f>
        <v>0</v>
      </c>
    </row>
    <row r="60" spans="1:10">
      <c r="A60" s="184">
        <v>43316</v>
      </c>
      <c r="B60" s="149">
        <f>SUMIF(VDR!$BJ$13:$BJ$531,A60,VDR!$HC$13:$HC$531)+B59</f>
        <v>0</v>
      </c>
      <c r="C60" s="149"/>
      <c r="D60" s="149">
        <f>SUMIF(VDR!$BL$13:$BL$531,A60,VDR!$HC$13:$HC$531)+D59</f>
        <v>0</v>
      </c>
      <c r="E60" s="149">
        <f>SUMIF(VDR!$BJ$13:$BJ$531,A60,VDR!$HE$13:$HE$531)+E59</f>
        <v>0</v>
      </c>
      <c r="F60" s="149"/>
      <c r="G60" s="149">
        <f>SUMIF(VDR!$BL$13:$BL$531,A60,VDR!$HE$13:$HE$531)+G59</f>
        <v>0</v>
      </c>
      <c r="H60" s="149">
        <f>SUMIF(VDR!$BJ$13:$BJ$531,A60,VDR!$HG$13:$HG$531)+H59</f>
        <v>0</v>
      </c>
      <c r="I60" s="149"/>
      <c r="J60" s="150">
        <f>SUMIF(VDR!$BL$13:$BL$531,A60,VDR!$HG$13:$HG$531)+J59</f>
        <v>0</v>
      </c>
    </row>
    <row r="61" spans="1:10">
      <c r="A61" s="184">
        <v>43317</v>
      </c>
      <c r="B61" s="149">
        <f>SUMIF(VDR!$BJ$13:$BJ$531,A61,VDR!$HC$13:$HC$531)+B60</f>
        <v>0</v>
      </c>
      <c r="C61" s="149"/>
      <c r="D61" s="149">
        <f>SUMIF(VDR!$BL$13:$BL$531,A61,VDR!$HC$13:$HC$531)+D60</f>
        <v>0</v>
      </c>
      <c r="E61" s="149">
        <f>SUMIF(VDR!$BJ$13:$BJ$531,A61,VDR!$HE$13:$HE$531)+E60</f>
        <v>0</v>
      </c>
      <c r="F61" s="149"/>
      <c r="G61" s="149">
        <f>SUMIF(VDR!$BL$13:$BL$531,A61,VDR!$HE$13:$HE$531)+G60</f>
        <v>0</v>
      </c>
      <c r="H61" s="149">
        <f>SUMIF(VDR!$BJ$13:$BJ$531,A61,VDR!$HG$13:$HG$531)+H60</f>
        <v>0</v>
      </c>
      <c r="I61" s="149"/>
      <c r="J61" s="150">
        <f>SUMIF(VDR!$BL$13:$BL$531,A61,VDR!$HG$13:$HG$531)+J60</f>
        <v>0</v>
      </c>
    </row>
    <row r="62" spans="1:10">
      <c r="A62" s="184">
        <v>43318</v>
      </c>
      <c r="B62" s="149">
        <f>SUMIF(VDR!$BJ$13:$BJ$531,A62,VDR!$HC$13:$HC$531)+B61</f>
        <v>0</v>
      </c>
      <c r="C62" s="149"/>
      <c r="D62" s="149">
        <f>SUMIF(VDR!$BL$13:$BL$531,A62,VDR!$HC$13:$HC$531)+D61</f>
        <v>0</v>
      </c>
      <c r="E62" s="149">
        <f>SUMIF(VDR!$BJ$13:$BJ$531,A62,VDR!$HE$13:$HE$531)+E61</f>
        <v>0</v>
      </c>
      <c r="F62" s="149"/>
      <c r="G62" s="149">
        <f>SUMIF(VDR!$BL$13:$BL$531,A62,VDR!$HE$13:$HE$531)+G61</f>
        <v>0</v>
      </c>
      <c r="H62" s="149">
        <f>SUMIF(VDR!$BJ$13:$BJ$531,A62,VDR!$HG$13:$HG$531)+H61</f>
        <v>0</v>
      </c>
      <c r="I62" s="149"/>
      <c r="J62" s="150">
        <f>SUMIF(VDR!$BL$13:$BL$531,A62,VDR!$HG$13:$HG$531)+J61</f>
        <v>0</v>
      </c>
    </row>
    <row r="63" spans="1:10">
      <c r="A63" s="184">
        <v>43319</v>
      </c>
      <c r="B63" s="149">
        <f>SUMIF(VDR!$BJ$13:$BJ$531,A63,VDR!$HC$13:$HC$531)+B62</f>
        <v>0</v>
      </c>
      <c r="C63" s="149"/>
      <c r="D63" s="149">
        <f>SUMIF(VDR!$BL$13:$BL$531,A63,VDR!$HC$13:$HC$531)+D62</f>
        <v>0</v>
      </c>
      <c r="E63" s="149">
        <f>SUMIF(VDR!$BJ$13:$BJ$531,A63,VDR!$HE$13:$HE$531)+E62</f>
        <v>0</v>
      </c>
      <c r="F63" s="149"/>
      <c r="G63" s="149">
        <f>SUMIF(VDR!$BL$13:$BL$531,A63,VDR!$HE$13:$HE$531)+G62</f>
        <v>0</v>
      </c>
      <c r="H63" s="149">
        <f>SUMIF(VDR!$BJ$13:$BJ$531,A63,VDR!$HG$13:$HG$531)+H62</f>
        <v>0</v>
      </c>
      <c r="I63" s="149"/>
      <c r="J63" s="150">
        <f>SUMIF(VDR!$BL$13:$BL$531,A63,VDR!$HG$13:$HG$531)+J62</f>
        <v>0</v>
      </c>
    </row>
    <row r="64" spans="1:10">
      <c r="A64" s="184">
        <v>43320</v>
      </c>
      <c r="B64" s="149">
        <f>SUMIF(VDR!$BJ$13:$BJ$531,A64,VDR!$HC$13:$HC$531)+B63</f>
        <v>0</v>
      </c>
      <c r="C64" s="149"/>
      <c r="D64" s="149">
        <f>SUMIF(VDR!$BL$13:$BL$531,A64,VDR!$HC$13:$HC$531)+D63</f>
        <v>0</v>
      </c>
      <c r="E64" s="149">
        <f>SUMIF(VDR!$BJ$13:$BJ$531,A64,VDR!$HE$13:$HE$531)+E63</f>
        <v>0</v>
      </c>
      <c r="F64" s="149"/>
      <c r="G64" s="149">
        <f>SUMIF(VDR!$BL$13:$BL$531,A64,VDR!$HE$13:$HE$531)+G63</f>
        <v>0</v>
      </c>
      <c r="H64" s="149">
        <f>SUMIF(VDR!$BJ$13:$BJ$531,A64,VDR!$HG$13:$HG$531)+H63</f>
        <v>0</v>
      </c>
      <c r="I64" s="149"/>
      <c r="J64" s="150">
        <f>SUMIF(VDR!$BL$13:$BL$531,A64,VDR!$HG$13:$HG$531)+J63</f>
        <v>0</v>
      </c>
    </row>
    <row r="65" spans="1:10">
      <c r="A65" s="184">
        <v>43321</v>
      </c>
      <c r="B65" s="149">
        <f>SUMIF(VDR!$BJ$13:$BJ$531,A65,VDR!$HC$13:$HC$531)+B64</f>
        <v>0</v>
      </c>
      <c r="C65" s="149"/>
      <c r="D65" s="149">
        <f>SUMIF(VDR!$BL$13:$BL$531,A65,VDR!$HC$13:$HC$531)+D64</f>
        <v>0</v>
      </c>
      <c r="E65" s="149">
        <f>SUMIF(VDR!$BJ$13:$BJ$531,A65,VDR!$HE$13:$HE$531)+E64</f>
        <v>0</v>
      </c>
      <c r="F65" s="149"/>
      <c r="G65" s="149">
        <f>SUMIF(VDR!$BL$13:$BL$531,A65,VDR!$HE$13:$HE$531)+G64</f>
        <v>0</v>
      </c>
      <c r="H65" s="149">
        <f>SUMIF(VDR!$BJ$13:$BJ$531,A65,VDR!$HG$13:$HG$531)+H64</f>
        <v>0</v>
      </c>
      <c r="I65" s="149"/>
      <c r="J65" s="150">
        <f>SUMIF(VDR!$BL$13:$BL$531,A65,VDR!$HG$13:$HG$531)+J64</f>
        <v>0</v>
      </c>
    </row>
    <row r="66" spans="1:10">
      <c r="A66" s="184">
        <v>43322</v>
      </c>
      <c r="B66" s="149">
        <f>SUMIF(VDR!$BJ$13:$BJ$531,A66,VDR!$HC$13:$HC$531)+B65</f>
        <v>0</v>
      </c>
      <c r="C66" s="149"/>
      <c r="D66" s="149">
        <f>SUMIF(VDR!$BL$13:$BL$531,A66,VDR!$HC$13:$HC$531)+D65</f>
        <v>0</v>
      </c>
      <c r="E66" s="149">
        <f>SUMIF(VDR!$BJ$13:$BJ$531,A66,VDR!$HE$13:$HE$531)+E65</f>
        <v>0</v>
      </c>
      <c r="F66" s="149"/>
      <c r="G66" s="149">
        <f>SUMIF(VDR!$BL$13:$BL$531,A66,VDR!$HE$13:$HE$531)+G65</f>
        <v>0</v>
      </c>
      <c r="H66" s="149">
        <f>SUMIF(VDR!$BJ$13:$BJ$531,A66,VDR!$HG$13:$HG$531)+H65</f>
        <v>0</v>
      </c>
      <c r="I66" s="149"/>
      <c r="J66" s="150">
        <f>SUMIF(VDR!$BL$13:$BL$531,A66,VDR!$HG$13:$HG$531)+J65</f>
        <v>0</v>
      </c>
    </row>
    <row r="67" spans="1:10">
      <c r="A67" s="184">
        <v>43323</v>
      </c>
      <c r="B67" s="149">
        <f>SUMIF(VDR!$BJ$13:$BJ$531,A67,VDR!$HC$13:$HC$531)+B66</f>
        <v>0</v>
      </c>
      <c r="C67" s="149"/>
      <c r="D67" s="149">
        <f>SUMIF(VDR!$BL$13:$BL$531,A67,VDR!$HC$13:$HC$531)+D66</f>
        <v>0</v>
      </c>
      <c r="E67" s="149">
        <f>SUMIF(VDR!$BJ$13:$BJ$531,A67,VDR!$HE$13:$HE$531)+E66</f>
        <v>0</v>
      </c>
      <c r="F67" s="149"/>
      <c r="G67" s="149">
        <f>SUMIF(VDR!$BL$13:$BL$531,A67,VDR!$HE$13:$HE$531)+G66</f>
        <v>0</v>
      </c>
      <c r="H67" s="149">
        <f>SUMIF(VDR!$BJ$13:$BJ$531,A67,VDR!$HG$13:$HG$531)+H66</f>
        <v>0</v>
      </c>
      <c r="I67" s="149"/>
      <c r="J67" s="150">
        <f>SUMIF(VDR!$BL$13:$BL$531,A67,VDR!$HG$13:$HG$531)+J66</f>
        <v>0</v>
      </c>
    </row>
    <row r="68" spans="1:10">
      <c r="A68" s="184">
        <v>43324</v>
      </c>
      <c r="B68" s="149">
        <f>SUMIF(VDR!$BJ$13:$BJ$531,A68,VDR!$HC$13:$HC$531)+B67</f>
        <v>0</v>
      </c>
      <c r="C68" s="149"/>
      <c r="D68" s="149">
        <f>SUMIF(VDR!$BL$13:$BL$531,A68,VDR!$HC$13:$HC$531)+D67</f>
        <v>0</v>
      </c>
      <c r="E68" s="149">
        <f>SUMIF(VDR!$BJ$13:$BJ$531,A68,VDR!$HE$13:$HE$531)+E67</f>
        <v>0</v>
      </c>
      <c r="F68" s="149"/>
      <c r="G68" s="149">
        <f>SUMIF(VDR!$BL$13:$BL$531,A68,VDR!$HE$13:$HE$531)+G67</f>
        <v>0</v>
      </c>
      <c r="H68" s="149">
        <f>SUMIF(VDR!$BJ$13:$BJ$531,A68,VDR!$HG$13:$HG$531)+H67</f>
        <v>0</v>
      </c>
      <c r="I68" s="149"/>
      <c r="J68" s="150">
        <f>SUMIF(VDR!$BL$13:$BL$531,A68,VDR!$HG$13:$HG$531)+J67</f>
        <v>0</v>
      </c>
    </row>
    <row r="69" spans="1:10">
      <c r="A69" s="184">
        <v>43325</v>
      </c>
      <c r="B69" s="149">
        <f>SUMIF(VDR!$BJ$13:$BJ$531,A69,VDR!$HC$13:$HC$531)+B68</f>
        <v>0</v>
      </c>
      <c r="C69" s="149"/>
      <c r="D69" s="149">
        <f>SUMIF(VDR!$BL$13:$BL$531,A69,VDR!$HC$13:$HC$531)+D68</f>
        <v>0</v>
      </c>
      <c r="E69" s="149">
        <f>SUMIF(VDR!$BJ$13:$BJ$531,A69,VDR!$HE$13:$HE$531)+E68</f>
        <v>0</v>
      </c>
      <c r="F69" s="149"/>
      <c r="G69" s="149">
        <f>SUMIF(VDR!$BL$13:$BL$531,A69,VDR!$HE$13:$HE$531)+G68</f>
        <v>0</v>
      </c>
      <c r="H69" s="149">
        <f>SUMIF(VDR!$BJ$13:$BJ$531,A69,VDR!$HG$13:$HG$531)+H68</f>
        <v>0</v>
      </c>
      <c r="I69" s="149"/>
      <c r="J69" s="150">
        <f>SUMIF(VDR!$BL$13:$BL$531,A69,VDR!$HG$13:$HG$531)+J68</f>
        <v>0</v>
      </c>
    </row>
    <row r="70" spans="1:10">
      <c r="A70" s="184">
        <v>43326</v>
      </c>
      <c r="B70" s="149">
        <f>SUMIF(VDR!$BJ$13:$BJ$531,A70,VDR!$HC$13:$HC$531)+B69</f>
        <v>0</v>
      </c>
      <c r="C70" s="149"/>
      <c r="D70" s="149">
        <f>SUMIF(VDR!$BL$13:$BL$531,A70,VDR!$HC$13:$HC$531)+D69</f>
        <v>0</v>
      </c>
      <c r="E70" s="149">
        <f>SUMIF(VDR!$BJ$13:$BJ$531,A70,VDR!$HE$13:$HE$531)+E69</f>
        <v>0</v>
      </c>
      <c r="F70" s="149"/>
      <c r="G70" s="149">
        <f>SUMIF(VDR!$BL$13:$BL$531,A70,VDR!$HE$13:$HE$531)+G69</f>
        <v>0</v>
      </c>
      <c r="H70" s="149">
        <f>SUMIF(VDR!$BJ$13:$BJ$531,A70,VDR!$HG$13:$HG$531)+H69</f>
        <v>0</v>
      </c>
      <c r="I70" s="149"/>
      <c r="J70" s="150">
        <f>SUMIF(VDR!$BL$13:$BL$531,A70,VDR!$HG$13:$HG$531)+J69</f>
        <v>0</v>
      </c>
    </row>
    <row r="71" spans="1:10">
      <c r="A71" s="184">
        <v>43327</v>
      </c>
      <c r="B71" s="149">
        <f>SUMIF(VDR!$BJ$13:$BJ$531,A71,VDR!$HC$13:$HC$531)+B70</f>
        <v>0</v>
      </c>
      <c r="C71" s="149"/>
      <c r="D71" s="149">
        <f>SUMIF(VDR!$BL$13:$BL$531,A71,VDR!$HC$13:$HC$531)+D70</f>
        <v>0</v>
      </c>
      <c r="E71" s="149">
        <f>SUMIF(VDR!$BJ$13:$BJ$531,A71,VDR!$HE$13:$HE$531)+E70</f>
        <v>0</v>
      </c>
      <c r="F71" s="149"/>
      <c r="G71" s="149">
        <f>SUMIF(VDR!$BL$13:$BL$531,A71,VDR!$HE$13:$HE$531)+G70</f>
        <v>0</v>
      </c>
      <c r="H71" s="149">
        <f>SUMIF(VDR!$BJ$13:$BJ$531,A71,VDR!$HG$13:$HG$531)+H70</f>
        <v>0</v>
      </c>
      <c r="I71" s="149"/>
      <c r="J71" s="150">
        <f>SUMIF(VDR!$BL$13:$BL$531,A71,VDR!$HG$13:$HG$531)+J70</f>
        <v>0</v>
      </c>
    </row>
    <row r="72" spans="1:10">
      <c r="A72" s="184">
        <v>43328</v>
      </c>
      <c r="B72" s="149">
        <f>SUMIF(VDR!$BJ$13:$BJ$531,A72,VDR!$HC$13:$HC$531)+B71</f>
        <v>0</v>
      </c>
      <c r="C72" s="149"/>
      <c r="D72" s="149">
        <f>SUMIF(VDR!$BL$13:$BL$531,A72,VDR!$HC$13:$HC$531)+D71</f>
        <v>0</v>
      </c>
      <c r="E72" s="149">
        <f>SUMIF(VDR!$BJ$13:$BJ$531,A72,VDR!$HE$13:$HE$531)+E71</f>
        <v>0</v>
      </c>
      <c r="F72" s="149"/>
      <c r="G72" s="149">
        <f>SUMIF(VDR!$BL$13:$BL$531,A72,VDR!$HE$13:$HE$531)+G71</f>
        <v>0</v>
      </c>
      <c r="H72" s="149">
        <f>SUMIF(VDR!$BJ$13:$BJ$531,A72,VDR!$HG$13:$HG$531)+H71</f>
        <v>0</v>
      </c>
      <c r="I72" s="149"/>
      <c r="J72" s="150">
        <f>SUMIF(VDR!$BL$13:$BL$531,A72,VDR!$HG$13:$HG$531)+J71</f>
        <v>0</v>
      </c>
    </row>
    <row r="73" spans="1:10">
      <c r="A73" s="184">
        <v>43329</v>
      </c>
      <c r="B73" s="149">
        <f>SUMIF(VDR!$BJ$13:$BJ$531,A73,VDR!$HC$13:$HC$531)+B72</f>
        <v>0</v>
      </c>
      <c r="C73" s="149"/>
      <c r="D73" s="149">
        <f>SUMIF(VDR!$BL$13:$BL$531,A73,VDR!$HC$13:$HC$531)+D72</f>
        <v>0</v>
      </c>
      <c r="E73" s="149">
        <f>SUMIF(VDR!$BJ$13:$BJ$531,A73,VDR!$HE$13:$HE$531)+E72</f>
        <v>0</v>
      </c>
      <c r="F73" s="149"/>
      <c r="G73" s="149">
        <f>SUMIF(VDR!$BL$13:$BL$531,A73,VDR!$HE$13:$HE$531)+G72</f>
        <v>0</v>
      </c>
      <c r="H73" s="149">
        <f>SUMIF(VDR!$BJ$13:$BJ$531,A73,VDR!$HG$13:$HG$531)+H72</f>
        <v>0</v>
      </c>
      <c r="I73" s="149"/>
      <c r="J73" s="150">
        <f>SUMIF(VDR!$BL$13:$BL$531,A73,VDR!$HG$13:$HG$531)+J72</f>
        <v>0</v>
      </c>
    </row>
    <row r="74" spans="1:10">
      <c r="A74" s="184">
        <v>43330</v>
      </c>
      <c r="B74" s="149">
        <f>SUMIF(VDR!$BJ$13:$BJ$531,A74,VDR!$HC$13:$HC$531)+B73</f>
        <v>0</v>
      </c>
      <c r="C74" s="149"/>
      <c r="D74" s="149">
        <f>SUMIF(VDR!$BL$13:$BL$531,A74,VDR!$HC$13:$HC$531)+D73</f>
        <v>0</v>
      </c>
      <c r="E74" s="149">
        <f>SUMIF(VDR!$BJ$13:$BJ$531,A74,VDR!$HE$13:$HE$531)+E73</f>
        <v>0</v>
      </c>
      <c r="F74" s="149"/>
      <c r="G74" s="149">
        <f>SUMIF(VDR!$BL$13:$BL$531,A74,VDR!$HE$13:$HE$531)+G73</f>
        <v>0</v>
      </c>
      <c r="H74" s="149">
        <f>SUMIF(VDR!$BJ$13:$BJ$531,A74,VDR!$HG$13:$HG$531)+H73</f>
        <v>0</v>
      </c>
      <c r="I74" s="149"/>
      <c r="J74" s="150">
        <f>SUMIF(VDR!$BL$13:$BL$531,A74,VDR!$HG$13:$HG$531)+J73</f>
        <v>0</v>
      </c>
    </row>
    <row r="75" spans="1:10">
      <c r="A75" s="184">
        <v>43331</v>
      </c>
      <c r="B75" s="149">
        <f>SUMIF(VDR!$BJ$13:$BJ$531,A75,VDR!$HC$13:$HC$531)+B74</f>
        <v>0</v>
      </c>
      <c r="C75" s="149"/>
      <c r="D75" s="149">
        <f>SUMIF(VDR!$BL$13:$BL$531,A75,VDR!$HC$13:$HC$531)+D74</f>
        <v>0</v>
      </c>
      <c r="E75" s="149">
        <f>SUMIF(VDR!$BJ$13:$BJ$531,A75,VDR!$HE$13:$HE$531)+E74</f>
        <v>0</v>
      </c>
      <c r="F75" s="149"/>
      <c r="G75" s="149">
        <f>SUMIF(VDR!$BL$13:$BL$531,A75,VDR!$HE$13:$HE$531)+G74</f>
        <v>0</v>
      </c>
      <c r="H75" s="149">
        <f>SUMIF(VDR!$BJ$13:$BJ$531,A75,VDR!$HG$13:$HG$531)+H74</f>
        <v>0</v>
      </c>
      <c r="I75" s="149"/>
      <c r="J75" s="150">
        <f>SUMIF(VDR!$BL$13:$BL$531,A75,VDR!$HG$13:$HG$531)+J74</f>
        <v>0</v>
      </c>
    </row>
    <row r="76" spans="1:10">
      <c r="A76" s="184">
        <v>43332</v>
      </c>
      <c r="B76" s="149">
        <f>SUMIF(VDR!$BJ$13:$BJ$531,A76,VDR!$HC$13:$HC$531)+B75</f>
        <v>0</v>
      </c>
      <c r="C76" s="149"/>
      <c r="D76" s="149">
        <f>SUMIF(VDR!$BL$13:$BL$531,A76,VDR!$HC$13:$HC$531)+D75</f>
        <v>0</v>
      </c>
      <c r="E76" s="149">
        <f>SUMIF(VDR!$BJ$13:$BJ$531,A76,VDR!$HE$13:$HE$531)+E75</f>
        <v>0</v>
      </c>
      <c r="F76" s="149"/>
      <c r="G76" s="149">
        <f>SUMIF(VDR!$BL$13:$BL$531,A76,VDR!$HE$13:$HE$531)+G75</f>
        <v>0</v>
      </c>
      <c r="H76" s="149">
        <f>SUMIF(VDR!$BJ$13:$BJ$531,A76,VDR!$HG$13:$HG$531)+H75</f>
        <v>0</v>
      </c>
      <c r="I76" s="149"/>
      <c r="J76" s="150">
        <f>SUMIF(VDR!$BL$13:$BL$531,A76,VDR!$HG$13:$HG$531)+J75</f>
        <v>0</v>
      </c>
    </row>
    <row r="77" spans="1:10">
      <c r="A77" s="184">
        <v>43333</v>
      </c>
      <c r="B77" s="149">
        <f>SUMIF(VDR!$BJ$13:$BJ$531,A77,VDR!$HC$13:$HC$531)+B76</f>
        <v>0</v>
      </c>
      <c r="C77" s="149"/>
      <c r="D77" s="149">
        <f>SUMIF(VDR!$BL$13:$BL$531,A77,VDR!$HC$13:$HC$531)+D76</f>
        <v>0</v>
      </c>
      <c r="E77" s="149">
        <f>SUMIF(VDR!$BJ$13:$BJ$531,A77,VDR!$HE$13:$HE$531)+E76</f>
        <v>0</v>
      </c>
      <c r="F77" s="149"/>
      <c r="G77" s="149">
        <f>SUMIF(VDR!$BL$13:$BL$531,A77,VDR!$HE$13:$HE$531)+G76</f>
        <v>0</v>
      </c>
      <c r="H77" s="149">
        <f>SUMIF(VDR!$BJ$13:$BJ$531,A77,VDR!$HG$13:$HG$531)+H76</f>
        <v>0</v>
      </c>
      <c r="I77" s="149"/>
      <c r="J77" s="150">
        <f>SUMIF(VDR!$BL$13:$BL$531,A77,VDR!$HG$13:$HG$531)+J76</f>
        <v>0</v>
      </c>
    </row>
    <row r="78" spans="1:10">
      <c r="A78" s="184">
        <v>43334</v>
      </c>
      <c r="B78" s="149">
        <f>SUMIF(VDR!$BJ$13:$BJ$531,A78,VDR!$HC$13:$HC$531)+B77</f>
        <v>0</v>
      </c>
      <c r="C78" s="149"/>
      <c r="D78" s="149">
        <f>SUMIF(VDR!$BL$13:$BL$531,A78,VDR!$HC$13:$HC$531)+D77</f>
        <v>0</v>
      </c>
      <c r="E78" s="149">
        <f>SUMIF(VDR!$BJ$13:$BJ$531,A78,VDR!$HE$13:$HE$531)+E77</f>
        <v>0</v>
      </c>
      <c r="F78" s="149"/>
      <c r="G78" s="149">
        <f>SUMIF(VDR!$BL$13:$BL$531,A78,VDR!$HE$13:$HE$531)+G77</f>
        <v>0</v>
      </c>
      <c r="H78" s="149">
        <f>SUMIF(VDR!$BJ$13:$BJ$531,A78,VDR!$HG$13:$HG$531)+H77</f>
        <v>0</v>
      </c>
      <c r="I78" s="149"/>
      <c r="J78" s="150">
        <f>SUMIF(VDR!$BL$13:$BL$531,A78,VDR!$HG$13:$HG$531)+J77</f>
        <v>0</v>
      </c>
    </row>
    <row r="79" spans="1:10">
      <c r="A79" s="184">
        <v>43335</v>
      </c>
      <c r="B79" s="149">
        <f>SUMIF(VDR!$BJ$13:$BJ$531,A79,VDR!$HC$13:$HC$531)+B78</f>
        <v>0</v>
      </c>
      <c r="C79" s="149"/>
      <c r="D79" s="149">
        <f>SUMIF(VDR!$BL$13:$BL$531,A79,VDR!$HC$13:$HC$531)+D78</f>
        <v>0</v>
      </c>
      <c r="E79" s="149">
        <f>SUMIF(VDR!$BJ$13:$BJ$531,A79,VDR!$HE$13:$HE$531)+E78</f>
        <v>0</v>
      </c>
      <c r="F79" s="149"/>
      <c r="G79" s="149">
        <f>SUMIF(VDR!$BL$13:$BL$531,A79,VDR!$HE$13:$HE$531)+G78</f>
        <v>0</v>
      </c>
      <c r="H79" s="149">
        <f>SUMIF(VDR!$BJ$13:$BJ$531,A79,VDR!$HG$13:$HG$531)+H78</f>
        <v>0</v>
      </c>
      <c r="I79" s="149"/>
      <c r="J79" s="150">
        <f>SUMIF(VDR!$BL$13:$BL$531,A79,VDR!$HG$13:$HG$531)+J78</f>
        <v>0</v>
      </c>
    </row>
    <row r="80" spans="1:10">
      <c r="A80" s="184">
        <v>43336</v>
      </c>
      <c r="B80" s="149">
        <f>SUMIF(VDR!$BJ$13:$BJ$531,A80,VDR!$HC$13:$HC$531)+B79</f>
        <v>0</v>
      </c>
      <c r="C80" s="149"/>
      <c r="D80" s="149">
        <f>SUMIF(VDR!$BL$13:$BL$531,A80,VDR!$HC$13:$HC$531)+D79</f>
        <v>0</v>
      </c>
      <c r="E80" s="149">
        <f>SUMIF(VDR!$BJ$13:$BJ$531,A80,VDR!$HE$13:$HE$531)+E79</f>
        <v>0</v>
      </c>
      <c r="F80" s="149"/>
      <c r="G80" s="149">
        <f>SUMIF(VDR!$BL$13:$BL$531,A80,VDR!$HE$13:$HE$531)+G79</f>
        <v>0</v>
      </c>
      <c r="H80" s="149">
        <f>SUMIF(VDR!$BJ$13:$BJ$531,A80,VDR!$HG$13:$HG$531)+H79</f>
        <v>0</v>
      </c>
      <c r="I80" s="149"/>
      <c r="J80" s="150">
        <f>SUMIF(VDR!$BL$13:$BL$531,A80,VDR!$HG$13:$HG$531)+J79</f>
        <v>0</v>
      </c>
    </row>
    <row r="81" spans="1:10">
      <c r="A81" s="184">
        <v>43337</v>
      </c>
      <c r="B81" s="149">
        <f>SUMIF(VDR!$BJ$13:$BJ$531,A81,VDR!$HC$13:$HC$531)+B80</f>
        <v>0</v>
      </c>
      <c r="C81" s="149"/>
      <c r="D81" s="149">
        <f>SUMIF(VDR!$BL$13:$BL$531,A81,VDR!$HC$13:$HC$531)+D80</f>
        <v>0</v>
      </c>
      <c r="E81" s="149">
        <f>SUMIF(VDR!$BJ$13:$BJ$531,A81,VDR!$HE$13:$HE$531)+E80</f>
        <v>0</v>
      </c>
      <c r="F81" s="149"/>
      <c r="G81" s="149">
        <f>SUMIF(VDR!$BL$13:$BL$531,A81,VDR!$HE$13:$HE$531)+G80</f>
        <v>0</v>
      </c>
      <c r="H81" s="149">
        <f>SUMIF(VDR!$BJ$13:$BJ$531,A81,VDR!$HG$13:$HG$531)+H80</f>
        <v>0</v>
      </c>
      <c r="I81" s="149"/>
      <c r="J81" s="150">
        <f>SUMIF(VDR!$BL$13:$BL$531,A81,VDR!$HG$13:$HG$531)+J80</f>
        <v>0</v>
      </c>
    </row>
    <row r="82" spans="1:10">
      <c r="A82" s="184">
        <v>43338</v>
      </c>
      <c r="B82" s="149">
        <f>SUMIF(VDR!$BJ$13:$BJ$531,A82,VDR!$HC$13:$HC$531)+B81</f>
        <v>0</v>
      </c>
      <c r="C82" s="149"/>
      <c r="D82" s="149">
        <f>SUMIF(VDR!$BL$13:$BL$531,A82,VDR!$HC$13:$HC$531)+D81</f>
        <v>0</v>
      </c>
      <c r="E82" s="149">
        <f>SUMIF(VDR!$BJ$13:$BJ$531,A82,VDR!$HE$13:$HE$531)+E81</f>
        <v>0</v>
      </c>
      <c r="F82" s="149"/>
      <c r="G82" s="149">
        <f>SUMIF(VDR!$BL$13:$BL$531,A82,VDR!$HE$13:$HE$531)+G81</f>
        <v>0</v>
      </c>
      <c r="H82" s="149">
        <f>SUMIF(VDR!$BJ$13:$BJ$531,A82,VDR!$HG$13:$HG$531)+H81</f>
        <v>0</v>
      </c>
      <c r="I82" s="149"/>
      <c r="J82" s="150">
        <f>SUMIF(VDR!$BL$13:$BL$531,A82,VDR!$HG$13:$HG$531)+J81</f>
        <v>0</v>
      </c>
    </row>
    <row r="83" spans="1:10">
      <c r="A83" s="184">
        <v>43339</v>
      </c>
      <c r="B83" s="149">
        <f>SUMIF(VDR!$BJ$13:$BJ$531,A83,VDR!$HC$13:$HC$531)+B82</f>
        <v>0</v>
      </c>
      <c r="C83" s="149"/>
      <c r="D83" s="149">
        <f>SUMIF(VDR!$BL$13:$BL$531,A83,VDR!$HC$13:$HC$531)+D82</f>
        <v>0</v>
      </c>
      <c r="E83" s="149">
        <f>SUMIF(VDR!$BJ$13:$BJ$531,A83,VDR!$HE$13:$HE$531)+E82</f>
        <v>0</v>
      </c>
      <c r="F83" s="149"/>
      <c r="G83" s="149">
        <f>SUMIF(VDR!$BL$13:$BL$531,A83,VDR!$HE$13:$HE$531)+G82</f>
        <v>0</v>
      </c>
      <c r="H83" s="149">
        <f>SUMIF(VDR!$BJ$13:$BJ$531,A83,VDR!$HG$13:$HG$531)+H82</f>
        <v>0</v>
      </c>
      <c r="I83" s="149"/>
      <c r="J83" s="150">
        <f>SUMIF(VDR!$BL$13:$BL$531,A83,VDR!$HG$13:$HG$531)+J82</f>
        <v>0</v>
      </c>
    </row>
    <row r="84" spans="1:10">
      <c r="A84" s="184">
        <v>43340</v>
      </c>
      <c r="B84" s="149">
        <f>SUMIF(VDR!$BJ$13:$BJ$531,A84,VDR!$HC$13:$HC$531)+B83</f>
        <v>0</v>
      </c>
      <c r="C84" s="149"/>
      <c r="D84" s="149">
        <f>SUMIF(VDR!$BL$13:$BL$531,A84,VDR!$HC$13:$HC$531)+D83</f>
        <v>0</v>
      </c>
      <c r="E84" s="149">
        <f>SUMIF(VDR!$BJ$13:$BJ$531,A84,VDR!$HE$13:$HE$531)+E83</f>
        <v>0</v>
      </c>
      <c r="F84" s="149"/>
      <c r="G84" s="149">
        <f>SUMIF(VDR!$BL$13:$BL$531,A84,VDR!$HE$13:$HE$531)+G83</f>
        <v>0</v>
      </c>
      <c r="H84" s="149">
        <f>SUMIF(VDR!$BJ$13:$BJ$531,A84,VDR!$HG$13:$HG$531)+H83</f>
        <v>0</v>
      </c>
      <c r="I84" s="149"/>
      <c r="J84" s="150">
        <f>SUMIF(VDR!$BL$13:$BL$531,A84,VDR!$HG$13:$HG$531)+J83</f>
        <v>0</v>
      </c>
    </row>
    <row r="85" spans="1:10">
      <c r="A85" s="184">
        <v>43341</v>
      </c>
      <c r="B85" s="149">
        <f>SUMIF(VDR!$BJ$13:$BJ$531,A85,VDR!$HC$13:$HC$531)+B84</f>
        <v>0</v>
      </c>
      <c r="C85" s="149"/>
      <c r="D85" s="149">
        <f>SUMIF(VDR!$BL$13:$BL$531,A85,VDR!$HC$13:$HC$531)+D84</f>
        <v>0</v>
      </c>
      <c r="E85" s="149">
        <f>SUMIF(VDR!$BJ$13:$BJ$531,A85,VDR!$HE$13:$HE$531)+E84</f>
        <v>0</v>
      </c>
      <c r="F85" s="149"/>
      <c r="G85" s="149">
        <f>SUMIF(VDR!$BL$13:$BL$531,A85,VDR!$HE$13:$HE$531)+G84</f>
        <v>0</v>
      </c>
      <c r="H85" s="149">
        <f>SUMIF(VDR!$BJ$13:$BJ$531,A85,VDR!$HG$13:$HG$531)+H84</f>
        <v>0</v>
      </c>
      <c r="I85" s="149"/>
      <c r="J85" s="150">
        <f>SUMIF(VDR!$BL$13:$BL$531,A85,VDR!$HG$13:$HG$531)+J84</f>
        <v>0</v>
      </c>
    </row>
    <row r="86" spans="1:10">
      <c r="A86" s="184">
        <v>43342</v>
      </c>
      <c r="B86" s="149">
        <f>SUMIF(VDR!$BJ$13:$BJ$531,A86,VDR!$HC$13:$HC$531)+B85</f>
        <v>0</v>
      </c>
      <c r="C86" s="149"/>
      <c r="D86" s="149">
        <f>SUMIF(VDR!$BL$13:$BL$531,A86,VDR!$HC$13:$HC$531)+D85</f>
        <v>0</v>
      </c>
      <c r="E86" s="149">
        <f>SUMIF(VDR!$BJ$13:$BJ$531,A86,VDR!$HE$13:$HE$531)+E85</f>
        <v>0</v>
      </c>
      <c r="F86" s="149"/>
      <c r="G86" s="149">
        <f>SUMIF(VDR!$BL$13:$BL$531,A86,VDR!$HE$13:$HE$531)+G85</f>
        <v>0</v>
      </c>
      <c r="H86" s="149">
        <f>SUMIF(VDR!$BJ$13:$BJ$531,A86,VDR!$HG$13:$HG$531)+H85</f>
        <v>0</v>
      </c>
      <c r="I86" s="149"/>
      <c r="J86" s="150">
        <f>SUMIF(VDR!$BL$13:$BL$531,A86,VDR!$HG$13:$HG$531)+J85</f>
        <v>0</v>
      </c>
    </row>
    <row r="87" spans="1:10">
      <c r="A87" s="184">
        <v>43343</v>
      </c>
      <c r="B87" s="149">
        <f>SUMIF(VDR!$BJ$13:$BJ$531,A87,VDR!$HC$13:$HC$531)+B86</f>
        <v>0</v>
      </c>
      <c r="C87" s="149"/>
      <c r="D87" s="149">
        <f>SUMIF(VDR!$BL$13:$BL$531,A87,VDR!$HC$13:$HC$531)+D86</f>
        <v>0</v>
      </c>
      <c r="E87" s="149">
        <f>SUMIF(VDR!$BJ$13:$BJ$531,A87,VDR!$HE$13:$HE$531)+E86</f>
        <v>0</v>
      </c>
      <c r="F87" s="149"/>
      <c r="G87" s="149">
        <f>SUMIF(VDR!$BL$13:$BL$531,A87,VDR!$HE$13:$HE$531)+G86</f>
        <v>0</v>
      </c>
      <c r="H87" s="149">
        <f>SUMIF(VDR!$BJ$13:$BJ$531,A87,VDR!$HG$13:$HG$531)+H86</f>
        <v>0</v>
      </c>
      <c r="I87" s="149"/>
      <c r="J87" s="150">
        <f>SUMIF(VDR!$BL$13:$BL$531,A87,VDR!$HG$13:$HG$531)+J86</f>
        <v>0</v>
      </c>
    </row>
    <row r="88" spans="1:10">
      <c r="A88" s="184">
        <v>43344</v>
      </c>
      <c r="B88" s="149">
        <f>SUMIF(VDR!$BJ$13:$BJ$531,A88,VDR!$HC$13:$HC$531)+B87</f>
        <v>0</v>
      </c>
      <c r="C88" s="149"/>
      <c r="D88" s="149">
        <f>SUMIF(VDR!$BL$13:$BL$531,A88,VDR!$HC$13:$HC$531)+D87</f>
        <v>0</v>
      </c>
      <c r="E88" s="149">
        <f>SUMIF(VDR!$BJ$13:$BJ$531,A88,VDR!$HE$13:$HE$531)+E87</f>
        <v>0</v>
      </c>
      <c r="F88" s="149"/>
      <c r="G88" s="149">
        <f>SUMIF(VDR!$BL$13:$BL$531,A88,VDR!$HE$13:$HE$531)+G87</f>
        <v>0</v>
      </c>
      <c r="H88" s="149">
        <f>SUMIF(VDR!$BJ$13:$BJ$531,A88,VDR!$HG$13:$HG$531)+H87</f>
        <v>0</v>
      </c>
      <c r="I88" s="149"/>
      <c r="J88" s="150">
        <f>SUMIF(VDR!$BL$13:$BL$531,A88,VDR!$HG$13:$HG$531)+J87</f>
        <v>0</v>
      </c>
    </row>
    <row r="89" spans="1:10">
      <c r="A89" s="184">
        <v>43345</v>
      </c>
      <c r="B89" s="149">
        <f>SUMIF(VDR!$BJ$13:$BJ$531,A89,VDR!$HC$13:$HC$531)+B88</f>
        <v>0</v>
      </c>
      <c r="C89" s="149"/>
      <c r="D89" s="149">
        <f>SUMIF(VDR!$BL$13:$BL$531,A89,VDR!$HC$13:$HC$531)+D88</f>
        <v>0</v>
      </c>
      <c r="E89" s="149">
        <f>SUMIF(VDR!$BJ$13:$BJ$531,A89,VDR!$HE$13:$HE$531)+E88</f>
        <v>0</v>
      </c>
      <c r="F89" s="149"/>
      <c r="G89" s="149">
        <f>SUMIF(VDR!$BL$13:$BL$531,A89,VDR!$HE$13:$HE$531)+G88</f>
        <v>0</v>
      </c>
      <c r="H89" s="149">
        <f>SUMIF(VDR!$BJ$13:$BJ$531,A89,VDR!$HG$13:$HG$531)+H88</f>
        <v>0</v>
      </c>
      <c r="I89" s="149"/>
      <c r="J89" s="150">
        <f>SUMIF(VDR!$BL$13:$BL$531,A89,VDR!$HG$13:$HG$531)+J88</f>
        <v>0</v>
      </c>
    </row>
    <row r="90" spans="1:10">
      <c r="A90" s="184">
        <v>43346</v>
      </c>
      <c r="B90" s="149">
        <f>SUMIF(VDR!$BJ$13:$BJ$531,A90,VDR!$HC$13:$HC$531)+B89</f>
        <v>0</v>
      </c>
      <c r="C90" s="149"/>
      <c r="D90" s="149">
        <f>SUMIF(VDR!$BL$13:$BL$531,A90,VDR!$HC$13:$HC$531)+D89</f>
        <v>0</v>
      </c>
      <c r="E90" s="149">
        <f>SUMIF(VDR!$BJ$13:$BJ$531,A90,VDR!$HE$13:$HE$531)+E89</f>
        <v>0</v>
      </c>
      <c r="F90" s="149"/>
      <c r="G90" s="149">
        <f>SUMIF(VDR!$BL$13:$BL$531,A90,VDR!$HE$13:$HE$531)+G89</f>
        <v>0</v>
      </c>
      <c r="H90" s="149">
        <f>SUMIF(VDR!$BJ$13:$BJ$531,A90,VDR!$HG$13:$HG$531)+H89</f>
        <v>0</v>
      </c>
      <c r="I90" s="149"/>
      <c r="J90" s="150">
        <f>SUMIF(VDR!$BL$13:$BL$531,A90,VDR!$HG$13:$HG$531)+J89</f>
        <v>0</v>
      </c>
    </row>
    <row r="91" spans="1:10">
      <c r="A91" s="184">
        <v>43347</v>
      </c>
      <c r="B91" s="149">
        <f>SUMIF(VDR!$BJ$13:$BJ$531,A91,VDR!$HC$13:$HC$531)+B90</f>
        <v>0</v>
      </c>
      <c r="C91" s="149"/>
      <c r="D91" s="149">
        <f>SUMIF(VDR!$BL$13:$BL$531,A91,VDR!$HC$13:$HC$531)+D90</f>
        <v>0</v>
      </c>
      <c r="E91" s="149">
        <f>SUMIF(VDR!$BJ$13:$BJ$531,A91,VDR!$HE$13:$HE$531)+E90</f>
        <v>0</v>
      </c>
      <c r="F91" s="149"/>
      <c r="G91" s="149">
        <f>SUMIF(VDR!$BL$13:$BL$531,A91,VDR!$HE$13:$HE$531)+G90</f>
        <v>0</v>
      </c>
      <c r="H91" s="149">
        <f>SUMIF(VDR!$BJ$13:$BJ$531,A91,VDR!$HG$13:$HG$531)+H90</f>
        <v>0</v>
      </c>
      <c r="I91" s="149"/>
      <c r="J91" s="150">
        <f>SUMIF(VDR!$BL$13:$BL$531,A91,VDR!$HG$13:$HG$531)+J90</f>
        <v>0</v>
      </c>
    </row>
    <row r="92" spans="1:10">
      <c r="A92" s="184">
        <v>43348</v>
      </c>
      <c r="B92" s="149">
        <f>SUMIF(VDR!$BJ$13:$BJ$531,A92,VDR!$HC$13:$HC$531)+B91</f>
        <v>0</v>
      </c>
      <c r="C92" s="149"/>
      <c r="D92" s="149">
        <f>SUMIF(VDR!$BL$13:$BL$531,A92,VDR!$HC$13:$HC$531)+D91</f>
        <v>0</v>
      </c>
      <c r="E92" s="149">
        <f>SUMIF(VDR!$BJ$13:$BJ$531,A92,VDR!$HE$13:$HE$531)+E91</f>
        <v>0</v>
      </c>
      <c r="F92" s="149"/>
      <c r="G92" s="149">
        <f>SUMIF(VDR!$BL$13:$BL$531,A92,VDR!$HE$13:$HE$531)+G91</f>
        <v>0</v>
      </c>
      <c r="H92" s="149">
        <f>SUMIF(VDR!$BJ$13:$BJ$531,A92,VDR!$HG$13:$HG$531)+H91</f>
        <v>0</v>
      </c>
      <c r="I92" s="149"/>
      <c r="J92" s="150">
        <f>SUMIF(VDR!$BL$13:$BL$531,A92,VDR!$HG$13:$HG$531)+J91</f>
        <v>0</v>
      </c>
    </row>
    <row r="93" spans="1:10">
      <c r="A93" s="184">
        <v>43349</v>
      </c>
      <c r="B93" s="149">
        <f>SUMIF(VDR!$BJ$13:$BJ$531,A93,VDR!$HC$13:$HC$531)+B92</f>
        <v>0</v>
      </c>
      <c r="C93" s="149"/>
      <c r="D93" s="149">
        <f>SUMIF(VDR!$BL$13:$BL$531,A93,VDR!$HC$13:$HC$531)+D92</f>
        <v>0</v>
      </c>
      <c r="E93" s="149">
        <f>SUMIF(VDR!$BJ$13:$BJ$531,A93,VDR!$HE$13:$HE$531)+E92</f>
        <v>0</v>
      </c>
      <c r="F93" s="149"/>
      <c r="G93" s="149">
        <f>SUMIF(VDR!$BL$13:$BL$531,A93,VDR!$HE$13:$HE$531)+G92</f>
        <v>0</v>
      </c>
      <c r="H93" s="149">
        <f>SUMIF(VDR!$BJ$13:$BJ$531,A93,VDR!$HG$13:$HG$531)+H92</f>
        <v>0</v>
      </c>
      <c r="I93" s="149"/>
      <c r="J93" s="150">
        <f>SUMIF(VDR!$BL$13:$BL$531,A93,VDR!$HG$13:$HG$531)+J92</f>
        <v>0</v>
      </c>
    </row>
    <row r="94" spans="1:10">
      <c r="A94" s="184">
        <v>43350</v>
      </c>
      <c r="B94" s="149">
        <f>SUMIF(VDR!$BJ$13:$BJ$531,A94,VDR!$HC$13:$HC$531)+B93</f>
        <v>0</v>
      </c>
      <c r="C94" s="149"/>
      <c r="D94" s="149">
        <f>SUMIF(VDR!$BL$13:$BL$531,A94,VDR!$HC$13:$HC$531)+D93</f>
        <v>0</v>
      </c>
      <c r="E94" s="149">
        <f>SUMIF(VDR!$BJ$13:$BJ$531,A94,VDR!$HE$13:$HE$531)+E93</f>
        <v>0</v>
      </c>
      <c r="F94" s="149"/>
      <c r="G94" s="149">
        <f>SUMIF(VDR!$BL$13:$BL$531,A94,VDR!$HE$13:$HE$531)+G93</f>
        <v>0</v>
      </c>
      <c r="H94" s="149">
        <f>SUMIF(VDR!$BJ$13:$BJ$531,A94,VDR!$HG$13:$HG$531)+H93</f>
        <v>0</v>
      </c>
      <c r="I94" s="149"/>
      <c r="J94" s="150">
        <f>SUMIF(VDR!$BL$13:$BL$531,A94,VDR!$HG$13:$HG$531)+J93</f>
        <v>0</v>
      </c>
    </row>
    <row r="95" spans="1:10">
      <c r="A95" s="184">
        <v>43351</v>
      </c>
      <c r="B95" s="149">
        <f>SUMIF(VDR!$BJ$13:$BJ$531,A95,VDR!$HC$13:$HC$531)+B94</f>
        <v>0</v>
      </c>
      <c r="C95" s="149"/>
      <c r="D95" s="149">
        <f>SUMIF(VDR!$BL$13:$BL$531,A95,VDR!$HC$13:$HC$531)+D94</f>
        <v>0</v>
      </c>
      <c r="E95" s="149">
        <f>SUMIF(VDR!$BJ$13:$BJ$531,A95,VDR!$HE$13:$HE$531)+E94</f>
        <v>0</v>
      </c>
      <c r="F95" s="149"/>
      <c r="G95" s="149">
        <f>SUMIF(VDR!$BL$13:$BL$531,A95,VDR!$HE$13:$HE$531)+G94</f>
        <v>0</v>
      </c>
      <c r="H95" s="149">
        <f>SUMIF(VDR!$BJ$13:$BJ$531,A95,VDR!$HG$13:$HG$531)+H94</f>
        <v>0</v>
      </c>
      <c r="I95" s="149"/>
      <c r="J95" s="150">
        <f>SUMIF(VDR!$BL$13:$BL$531,A95,VDR!$HG$13:$HG$531)+J94</f>
        <v>0</v>
      </c>
    </row>
    <row r="96" spans="1:10">
      <c r="A96" s="184">
        <v>43352</v>
      </c>
      <c r="B96" s="149">
        <f>SUMIF(VDR!$BJ$13:$BJ$531,A96,VDR!$HC$13:$HC$531)+B95</f>
        <v>0</v>
      </c>
      <c r="C96" s="149"/>
      <c r="D96" s="149">
        <f>SUMIF(VDR!$BL$13:$BL$531,A96,VDR!$HC$13:$HC$531)+D95</f>
        <v>0</v>
      </c>
      <c r="E96" s="149">
        <f>SUMIF(VDR!$BJ$13:$BJ$531,A96,VDR!$HE$13:$HE$531)+E95</f>
        <v>0</v>
      </c>
      <c r="F96" s="149"/>
      <c r="G96" s="149">
        <f>SUMIF(VDR!$BL$13:$BL$531,A96,VDR!$HE$13:$HE$531)+G95</f>
        <v>0</v>
      </c>
      <c r="H96" s="149">
        <f>SUMIF(VDR!$BJ$13:$BJ$531,A96,VDR!$HG$13:$HG$531)+H95</f>
        <v>0</v>
      </c>
      <c r="I96" s="149"/>
      <c r="J96" s="150">
        <f>SUMIF(VDR!$BL$13:$BL$531,A96,VDR!$HG$13:$HG$531)+J95</f>
        <v>0</v>
      </c>
    </row>
    <row r="97" spans="1:10">
      <c r="A97" s="184">
        <v>43353</v>
      </c>
      <c r="B97" s="149">
        <f>SUMIF(VDR!$BJ$13:$BJ$531,A97,VDR!$HC$13:$HC$531)+B96</f>
        <v>0</v>
      </c>
      <c r="C97" s="149"/>
      <c r="D97" s="149">
        <f>SUMIF(VDR!$BL$13:$BL$531,A97,VDR!$HC$13:$HC$531)+D96</f>
        <v>0</v>
      </c>
      <c r="E97" s="149">
        <f>SUMIF(VDR!$BJ$13:$BJ$531,A97,VDR!$HE$13:$HE$531)+E96</f>
        <v>0</v>
      </c>
      <c r="F97" s="149"/>
      <c r="G97" s="149">
        <f>SUMIF(VDR!$BL$13:$BL$531,A97,VDR!$HE$13:$HE$531)+G96</f>
        <v>0</v>
      </c>
      <c r="H97" s="149">
        <f>SUMIF(VDR!$BJ$13:$BJ$531,A97,VDR!$HG$13:$HG$531)+H96</f>
        <v>0</v>
      </c>
      <c r="I97" s="149"/>
      <c r="J97" s="150">
        <f>SUMIF(VDR!$BL$13:$BL$531,A97,VDR!$HG$13:$HG$531)+J96</f>
        <v>0</v>
      </c>
    </row>
    <row r="98" spans="1:10">
      <c r="A98" s="184">
        <v>43354</v>
      </c>
      <c r="B98" s="149">
        <f>SUMIF(VDR!$BJ$13:$BJ$531,A98,VDR!$HC$13:$HC$531)+B97</f>
        <v>0</v>
      </c>
      <c r="C98" s="149"/>
      <c r="D98" s="149">
        <f>SUMIF(VDR!$BL$13:$BL$531,A98,VDR!$HC$13:$HC$531)+D97</f>
        <v>0</v>
      </c>
      <c r="E98" s="149">
        <f>SUMIF(VDR!$BJ$13:$BJ$531,A98,VDR!$HE$13:$HE$531)+E97</f>
        <v>0</v>
      </c>
      <c r="F98" s="149"/>
      <c r="G98" s="149">
        <f>SUMIF(VDR!$BL$13:$BL$531,A98,VDR!$HE$13:$HE$531)+G97</f>
        <v>0</v>
      </c>
      <c r="H98" s="149">
        <f>SUMIF(VDR!$BJ$13:$BJ$531,A98,VDR!$HG$13:$HG$531)+H97</f>
        <v>0</v>
      </c>
      <c r="I98" s="149"/>
      <c r="J98" s="150">
        <f>SUMIF(VDR!$BL$13:$BL$531,A98,VDR!$HG$13:$HG$531)+J97</f>
        <v>0</v>
      </c>
    </row>
    <row r="99" spans="1:10">
      <c r="A99" s="184">
        <v>43355</v>
      </c>
      <c r="B99" s="149">
        <f>SUMIF(VDR!$BJ$13:$BJ$531,A99,VDR!$HC$13:$HC$531)+B98</f>
        <v>0</v>
      </c>
      <c r="C99" s="149"/>
      <c r="D99" s="149">
        <f>SUMIF(VDR!$BL$13:$BL$531,A99,VDR!$HC$13:$HC$531)+D98</f>
        <v>0</v>
      </c>
      <c r="E99" s="149">
        <f>SUMIF(VDR!$BJ$13:$BJ$531,A99,VDR!$HE$13:$HE$531)+E98</f>
        <v>0</v>
      </c>
      <c r="F99" s="149"/>
      <c r="G99" s="149">
        <f>SUMIF(VDR!$BL$13:$BL$531,A99,VDR!$HE$13:$HE$531)+G98</f>
        <v>0</v>
      </c>
      <c r="H99" s="149">
        <f>SUMIF(VDR!$BJ$13:$BJ$531,A99,VDR!$HG$13:$HG$531)+H98</f>
        <v>0</v>
      </c>
      <c r="I99" s="149"/>
      <c r="J99" s="150">
        <f>SUMIF(VDR!$BL$13:$BL$531,A99,VDR!$HG$13:$HG$531)+J98</f>
        <v>0</v>
      </c>
    </row>
    <row r="100" spans="1:10">
      <c r="A100" s="184">
        <v>43356</v>
      </c>
      <c r="B100" s="149">
        <f>SUMIF(VDR!$BJ$13:$BJ$531,A100,VDR!$HC$13:$HC$531)+B99</f>
        <v>0</v>
      </c>
      <c r="C100" s="149"/>
      <c r="D100" s="149">
        <f>SUMIF(VDR!$BL$13:$BL$531,A100,VDR!$HC$13:$HC$531)+D99</f>
        <v>0</v>
      </c>
      <c r="E100" s="149">
        <f>SUMIF(VDR!$BJ$13:$BJ$531,A100,VDR!$HE$13:$HE$531)+E99</f>
        <v>0</v>
      </c>
      <c r="F100" s="149"/>
      <c r="G100" s="149">
        <f>SUMIF(VDR!$BL$13:$BL$531,A100,VDR!$HE$13:$HE$531)+G99</f>
        <v>0</v>
      </c>
      <c r="H100" s="149">
        <f>SUMIF(VDR!$BJ$13:$BJ$531,A100,VDR!$HG$13:$HG$531)+H99</f>
        <v>0</v>
      </c>
      <c r="I100" s="149"/>
      <c r="J100" s="150">
        <f>SUMIF(VDR!$BL$13:$BL$531,A100,VDR!$HG$13:$HG$531)+J99</f>
        <v>0</v>
      </c>
    </row>
    <row r="101" spans="1:10">
      <c r="A101" s="184">
        <v>43357</v>
      </c>
      <c r="B101" s="149">
        <f>SUMIF(VDR!$BJ$13:$BJ$531,A101,VDR!$HC$13:$HC$531)+B100</f>
        <v>0</v>
      </c>
      <c r="C101" s="149"/>
      <c r="D101" s="149">
        <f>SUMIF(VDR!$BL$13:$BL$531,A101,VDR!$HC$13:$HC$531)+D100</f>
        <v>0</v>
      </c>
      <c r="E101" s="149">
        <f>SUMIF(VDR!$BJ$13:$BJ$531,A101,VDR!$HE$13:$HE$531)+E100</f>
        <v>0</v>
      </c>
      <c r="F101" s="149"/>
      <c r="G101" s="149">
        <f>SUMIF(VDR!$BL$13:$BL$531,A101,VDR!$HE$13:$HE$531)+G100</f>
        <v>0</v>
      </c>
      <c r="H101" s="149">
        <f>SUMIF(VDR!$BJ$13:$BJ$531,A101,VDR!$HG$13:$HG$531)+H100</f>
        <v>0</v>
      </c>
      <c r="I101" s="149"/>
      <c r="J101" s="150">
        <f>SUMIF(VDR!$BL$13:$BL$531,A101,VDR!$HG$13:$HG$531)+J100</f>
        <v>0</v>
      </c>
    </row>
    <row r="102" spans="1:10">
      <c r="A102" s="184">
        <v>43358</v>
      </c>
      <c r="B102" s="149">
        <f>SUMIF(VDR!$BJ$13:$BJ$531,A102,VDR!$HC$13:$HC$531)+B101</f>
        <v>0</v>
      </c>
      <c r="C102" s="149"/>
      <c r="D102" s="149">
        <f>SUMIF(VDR!$BL$13:$BL$531,A102,VDR!$HC$13:$HC$531)+D101</f>
        <v>0</v>
      </c>
      <c r="E102" s="149">
        <f>SUMIF(VDR!$BJ$13:$BJ$531,A102,VDR!$HE$13:$HE$531)+E101</f>
        <v>0</v>
      </c>
      <c r="F102" s="149"/>
      <c r="G102" s="149">
        <f>SUMIF(VDR!$BL$13:$BL$531,A102,VDR!$HE$13:$HE$531)+G101</f>
        <v>0</v>
      </c>
      <c r="H102" s="149">
        <f>SUMIF(VDR!$BJ$13:$BJ$531,A102,VDR!$HG$13:$HG$531)+H101</f>
        <v>0</v>
      </c>
      <c r="I102" s="149"/>
      <c r="J102" s="150">
        <f>SUMIF(VDR!$BL$13:$BL$531,A102,VDR!$HG$13:$HG$531)+J101</f>
        <v>0</v>
      </c>
    </row>
    <row r="103" spans="1:10">
      <c r="A103" s="184">
        <v>43359</v>
      </c>
      <c r="B103" s="149">
        <f>SUMIF(VDR!$BJ$13:$BJ$531,A103,VDR!$HC$13:$HC$531)+B102</f>
        <v>0</v>
      </c>
      <c r="C103" s="149"/>
      <c r="D103" s="149">
        <f>SUMIF(VDR!$BL$13:$BL$531,A103,VDR!$HC$13:$HC$531)+D102</f>
        <v>0</v>
      </c>
      <c r="E103" s="149">
        <f>SUMIF(VDR!$BJ$13:$BJ$531,A103,VDR!$HE$13:$HE$531)+E102</f>
        <v>0</v>
      </c>
      <c r="F103" s="149"/>
      <c r="G103" s="149">
        <f>SUMIF(VDR!$BL$13:$BL$531,A103,VDR!$HE$13:$HE$531)+G102</f>
        <v>0</v>
      </c>
      <c r="H103" s="149">
        <f>SUMIF(VDR!$BJ$13:$BJ$531,A103,VDR!$HG$13:$HG$531)+H102</f>
        <v>0</v>
      </c>
      <c r="I103" s="149"/>
      <c r="J103" s="150">
        <f>SUMIF(VDR!$BL$13:$BL$531,A103,VDR!$HG$13:$HG$531)+J102</f>
        <v>0</v>
      </c>
    </row>
    <row r="104" spans="1:10">
      <c r="A104" s="184">
        <v>43360</v>
      </c>
      <c r="B104" s="149">
        <f>SUMIF(VDR!$BJ$13:$BJ$531,A104,VDR!$HC$13:$HC$531)+B103</f>
        <v>0</v>
      </c>
      <c r="C104" s="149"/>
      <c r="D104" s="149">
        <f>SUMIF(VDR!$BL$13:$BL$531,A104,VDR!$HC$13:$HC$531)+D103</f>
        <v>0</v>
      </c>
      <c r="E104" s="149">
        <f>SUMIF(VDR!$BJ$13:$BJ$531,A104,VDR!$HE$13:$HE$531)+E103</f>
        <v>0</v>
      </c>
      <c r="F104" s="149"/>
      <c r="G104" s="149">
        <f>SUMIF(VDR!$BL$13:$BL$531,A104,VDR!$HE$13:$HE$531)+G103</f>
        <v>0</v>
      </c>
      <c r="H104" s="149">
        <f>SUMIF(VDR!$BJ$13:$BJ$531,A104,VDR!$HG$13:$HG$531)+H103</f>
        <v>0</v>
      </c>
      <c r="I104" s="149"/>
      <c r="J104" s="150">
        <f>SUMIF(VDR!$BL$13:$BL$531,A104,VDR!$HG$13:$HG$531)+J103</f>
        <v>0</v>
      </c>
    </row>
    <row r="105" spans="1:10">
      <c r="A105" s="184">
        <v>43361</v>
      </c>
      <c r="B105" s="149">
        <f>SUMIF(VDR!$BJ$13:$BJ$531,A105,VDR!$HC$13:$HC$531)+B104</f>
        <v>0</v>
      </c>
      <c r="C105" s="149"/>
      <c r="D105" s="149">
        <f>SUMIF(VDR!$BL$13:$BL$531,A105,VDR!$HC$13:$HC$531)+D104</f>
        <v>0</v>
      </c>
      <c r="E105" s="149">
        <f>SUMIF(VDR!$BJ$13:$BJ$531,A105,VDR!$HE$13:$HE$531)+E104</f>
        <v>0</v>
      </c>
      <c r="F105" s="149"/>
      <c r="G105" s="149">
        <f>SUMIF(VDR!$BL$13:$BL$531,A105,VDR!$HE$13:$HE$531)+G104</f>
        <v>0</v>
      </c>
      <c r="H105" s="149">
        <f>SUMIF(VDR!$BJ$13:$BJ$531,A105,VDR!$HG$13:$HG$531)+H104</f>
        <v>0</v>
      </c>
      <c r="I105" s="149"/>
      <c r="J105" s="150">
        <f>SUMIF(VDR!$BL$13:$BL$531,A105,VDR!$HG$13:$HG$531)+J104</f>
        <v>0</v>
      </c>
    </row>
    <row r="106" spans="1:10">
      <c r="A106" s="184">
        <v>43362</v>
      </c>
      <c r="B106" s="149">
        <f>SUMIF(VDR!$BJ$13:$BJ$531,A106,VDR!$HC$13:$HC$531)+B105</f>
        <v>0</v>
      </c>
      <c r="C106" s="149"/>
      <c r="D106" s="149">
        <f>SUMIF(VDR!$BL$13:$BL$531,A106,VDR!$HC$13:$HC$531)+D105</f>
        <v>0</v>
      </c>
      <c r="E106" s="149">
        <f>SUMIF(VDR!$BJ$13:$BJ$531,A106,VDR!$HE$13:$HE$531)+E105</f>
        <v>0</v>
      </c>
      <c r="F106" s="149"/>
      <c r="G106" s="149">
        <f>SUMIF(VDR!$BL$13:$BL$531,A106,VDR!$HE$13:$HE$531)+G105</f>
        <v>0</v>
      </c>
      <c r="H106" s="149">
        <f>SUMIF(VDR!$BJ$13:$BJ$531,A106,VDR!$HG$13:$HG$531)+H105</f>
        <v>0</v>
      </c>
      <c r="I106" s="149"/>
      <c r="J106" s="150">
        <f>SUMIF(VDR!$BL$13:$BL$531,A106,VDR!$HG$13:$HG$531)+J105</f>
        <v>0</v>
      </c>
    </row>
    <row r="107" spans="1:10">
      <c r="A107" s="184">
        <v>43363</v>
      </c>
      <c r="B107" s="149">
        <f>SUMIF(VDR!$BJ$13:$BJ$531,A107,VDR!$HC$13:$HC$531)+B106</f>
        <v>0</v>
      </c>
      <c r="C107" s="149"/>
      <c r="D107" s="149">
        <f>SUMIF(VDR!$BL$13:$BL$531,A107,VDR!$HC$13:$HC$531)+D106</f>
        <v>0</v>
      </c>
      <c r="E107" s="149">
        <f>SUMIF(VDR!$BJ$13:$BJ$531,A107,VDR!$HE$13:$HE$531)+E106</f>
        <v>0</v>
      </c>
      <c r="F107" s="149"/>
      <c r="G107" s="149">
        <f>SUMIF(VDR!$BL$13:$BL$531,A107,VDR!$HE$13:$HE$531)+G106</f>
        <v>0</v>
      </c>
      <c r="H107" s="149">
        <f>SUMIF(VDR!$BJ$13:$BJ$531,A107,VDR!$HG$13:$HG$531)+H106</f>
        <v>0</v>
      </c>
      <c r="I107" s="149"/>
      <c r="J107" s="150">
        <f>SUMIF(VDR!$BL$13:$BL$531,A107,VDR!$HG$13:$HG$531)+J106</f>
        <v>0</v>
      </c>
    </row>
    <row r="108" spans="1:10">
      <c r="A108" s="184">
        <v>43364</v>
      </c>
      <c r="B108" s="149">
        <f>SUMIF(VDR!$BJ$13:$BJ$531,A108,VDR!$HC$13:$HC$531)+B107</f>
        <v>0</v>
      </c>
      <c r="C108" s="149"/>
      <c r="D108" s="149">
        <f>SUMIF(VDR!$BL$13:$BL$531,A108,VDR!$HC$13:$HC$531)+D107</f>
        <v>0</v>
      </c>
      <c r="E108" s="149">
        <f>SUMIF(VDR!$BJ$13:$BJ$531,A108,VDR!$HE$13:$HE$531)+E107</f>
        <v>0</v>
      </c>
      <c r="F108" s="149"/>
      <c r="G108" s="149">
        <f>SUMIF(VDR!$BL$13:$BL$531,A108,VDR!$HE$13:$HE$531)+G107</f>
        <v>0</v>
      </c>
      <c r="H108" s="149">
        <f>SUMIF(VDR!$BJ$13:$BJ$531,A108,VDR!$HG$13:$HG$531)+H107</f>
        <v>0</v>
      </c>
      <c r="I108" s="149"/>
      <c r="J108" s="150">
        <f>SUMIF(VDR!$BL$13:$BL$531,A108,VDR!$HG$13:$HG$531)+J107</f>
        <v>0</v>
      </c>
    </row>
    <row r="109" spans="1:10">
      <c r="A109" s="184">
        <v>43365</v>
      </c>
      <c r="B109" s="149">
        <f>SUMIF(VDR!$BJ$13:$BJ$531,A109,VDR!$HC$13:$HC$531)+B108</f>
        <v>0</v>
      </c>
      <c r="C109" s="149"/>
      <c r="D109" s="149">
        <f>SUMIF(VDR!$BL$13:$BL$531,A109,VDR!$HC$13:$HC$531)+D108</f>
        <v>0</v>
      </c>
      <c r="E109" s="149">
        <f>SUMIF(VDR!$BJ$13:$BJ$531,A109,VDR!$HE$13:$HE$531)+E108</f>
        <v>0</v>
      </c>
      <c r="F109" s="149"/>
      <c r="G109" s="149">
        <f>SUMIF(VDR!$BL$13:$BL$531,A109,VDR!$HE$13:$HE$531)+G108</f>
        <v>0</v>
      </c>
      <c r="H109" s="149">
        <f>SUMIF(VDR!$BJ$13:$BJ$531,A109,VDR!$HG$13:$HG$531)+H108</f>
        <v>0</v>
      </c>
      <c r="I109" s="149"/>
      <c r="J109" s="150">
        <f>SUMIF(VDR!$BL$13:$BL$531,A109,VDR!$HG$13:$HG$531)+J108</f>
        <v>0</v>
      </c>
    </row>
    <row r="110" spans="1:10">
      <c r="A110" s="184">
        <v>43366</v>
      </c>
      <c r="B110" s="149">
        <f>SUMIF(VDR!$BJ$13:$BJ$531,A110,VDR!$HC$13:$HC$531)+B109</f>
        <v>0</v>
      </c>
      <c r="C110" s="149"/>
      <c r="D110" s="149">
        <f>SUMIF(VDR!$BL$13:$BL$531,A110,VDR!$HC$13:$HC$531)+D109</f>
        <v>0</v>
      </c>
      <c r="E110" s="149">
        <f>SUMIF(VDR!$BJ$13:$BJ$531,A110,VDR!$HE$13:$HE$531)+E109</f>
        <v>0</v>
      </c>
      <c r="F110" s="149"/>
      <c r="G110" s="149">
        <f>SUMIF(VDR!$BL$13:$BL$531,A110,VDR!$HE$13:$HE$531)+G109</f>
        <v>0</v>
      </c>
      <c r="H110" s="149">
        <f>SUMIF(VDR!$BJ$13:$BJ$531,A110,VDR!$HG$13:$HG$531)+H109</f>
        <v>0</v>
      </c>
      <c r="I110" s="149"/>
      <c r="J110" s="150">
        <f>SUMIF(VDR!$BL$13:$BL$531,A110,VDR!$HG$13:$HG$531)+J109</f>
        <v>0</v>
      </c>
    </row>
    <row r="111" spans="1:10">
      <c r="A111" s="184">
        <v>43367</v>
      </c>
      <c r="B111" s="149">
        <f>SUMIF(VDR!$BJ$13:$BJ$531,A111,VDR!$HC$13:$HC$531)+B110</f>
        <v>0</v>
      </c>
      <c r="C111" s="149"/>
      <c r="D111" s="149">
        <f>SUMIF(VDR!$BL$13:$BL$531,A111,VDR!$HC$13:$HC$531)+D110</f>
        <v>0</v>
      </c>
      <c r="E111" s="149">
        <f>SUMIF(VDR!$BJ$13:$BJ$531,A111,VDR!$HE$13:$HE$531)+E110</f>
        <v>0</v>
      </c>
      <c r="F111" s="149"/>
      <c r="G111" s="149">
        <f>SUMIF(VDR!$BL$13:$BL$531,A111,VDR!$HE$13:$HE$531)+G110</f>
        <v>0</v>
      </c>
      <c r="H111" s="149">
        <f>SUMIF(VDR!$BJ$13:$BJ$531,A111,VDR!$HG$13:$HG$531)+H110</f>
        <v>0</v>
      </c>
      <c r="I111" s="149"/>
      <c r="J111" s="150">
        <f>SUMIF(VDR!$BL$13:$BL$531,A111,VDR!$HG$13:$HG$531)+J110</f>
        <v>0</v>
      </c>
    </row>
    <row r="112" spans="1:10">
      <c r="A112" s="184">
        <v>43368</v>
      </c>
      <c r="B112" s="149">
        <f>SUMIF(VDR!$BJ$13:$BJ$531,A112,VDR!$HC$13:$HC$531)+B111</f>
        <v>0</v>
      </c>
      <c r="C112" s="149"/>
      <c r="D112" s="149">
        <f>SUMIF(VDR!$BL$13:$BL$531,A112,VDR!$HC$13:$HC$531)+D111</f>
        <v>0</v>
      </c>
      <c r="E112" s="149">
        <f>SUMIF(VDR!$BJ$13:$BJ$531,A112,VDR!$HE$13:$HE$531)+E111</f>
        <v>0</v>
      </c>
      <c r="F112" s="149"/>
      <c r="G112" s="149">
        <f>SUMIF(VDR!$BL$13:$BL$531,A112,VDR!$HE$13:$HE$531)+G111</f>
        <v>0</v>
      </c>
      <c r="H112" s="149">
        <f>SUMIF(VDR!$BJ$13:$BJ$531,A112,VDR!$HG$13:$HG$531)+H111</f>
        <v>0</v>
      </c>
      <c r="I112" s="149"/>
      <c r="J112" s="150">
        <f>SUMIF(VDR!$BL$13:$BL$531,A112,VDR!$HG$13:$HG$531)+J111</f>
        <v>0</v>
      </c>
    </row>
    <row r="113" spans="1:10">
      <c r="A113" s="184">
        <v>43369</v>
      </c>
      <c r="B113" s="149">
        <f>SUMIF(VDR!$BJ$13:$BJ$531,A113,VDR!$HC$13:$HC$531)+B112</f>
        <v>0</v>
      </c>
      <c r="C113" s="149"/>
      <c r="D113" s="149">
        <f>SUMIF(VDR!$BL$13:$BL$531,A113,VDR!$HC$13:$HC$531)+D112</f>
        <v>0</v>
      </c>
      <c r="E113" s="149">
        <f>SUMIF(VDR!$BJ$13:$BJ$531,A113,VDR!$HE$13:$HE$531)+E112</f>
        <v>0</v>
      </c>
      <c r="F113" s="149"/>
      <c r="G113" s="149">
        <f>SUMIF(VDR!$BL$13:$BL$531,A113,VDR!$HE$13:$HE$531)+G112</f>
        <v>0</v>
      </c>
      <c r="H113" s="149">
        <f>SUMIF(VDR!$BJ$13:$BJ$531,A113,VDR!$HG$13:$HG$531)+H112</f>
        <v>0</v>
      </c>
      <c r="I113" s="149"/>
      <c r="J113" s="150">
        <f>SUMIF(VDR!$BL$13:$BL$531,A113,VDR!$HG$13:$HG$531)+J112</f>
        <v>0</v>
      </c>
    </row>
    <row r="114" spans="1:10">
      <c r="A114" s="184">
        <v>43370</v>
      </c>
      <c r="B114" s="149">
        <f>SUMIF(VDR!$BJ$13:$BJ$531,A114,VDR!$HC$13:$HC$531)+B113</f>
        <v>0</v>
      </c>
      <c r="C114" s="149"/>
      <c r="D114" s="149">
        <f>SUMIF(VDR!$BL$13:$BL$531,A114,VDR!$HC$13:$HC$531)+D113</f>
        <v>0</v>
      </c>
      <c r="E114" s="149">
        <f>SUMIF(VDR!$BJ$13:$BJ$531,A114,VDR!$HE$13:$HE$531)+E113</f>
        <v>0</v>
      </c>
      <c r="F114" s="149"/>
      <c r="G114" s="149">
        <f>SUMIF(VDR!$BL$13:$BL$531,A114,VDR!$HE$13:$HE$531)+G113</f>
        <v>0</v>
      </c>
      <c r="H114" s="149">
        <f>SUMIF(VDR!$BJ$13:$BJ$531,A114,VDR!$HG$13:$HG$531)+H113</f>
        <v>0</v>
      </c>
      <c r="I114" s="149"/>
      <c r="J114" s="150">
        <f>SUMIF(VDR!$BL$13:$BL$531,A114,VDR!$HG$13:$HG$531)+J113</f>
        <v>0</v>
      </c>
    </row>
    <row r="115" spans="1:10">
      <c r="A115" s="184">
        <v>43371</v>
      </c>
      <c r="B115" s="149">
        <f>SUMIF(VDR!$BJ$13:$BJ$531,A115,VDR!$HC$13:$HC$531)+B114</f>
        <v>0</v>
      </c>
      <c r="C115" s="149"/>
      <c r="D115" s="149">
        <f>SUMIF(VDR!$BL$13:$BL$531,A115,VDR!$HC$13:$HC$531)+D114</f>
        <v>0</v>
      </c>
      <c r="E115" s="149">
        <f>SUMIF(VDR!$BJ$13:$BJ$531,A115,VDR!$HE$13:$HE$531)+E114</f>
        <v>0</v>
      </c>
      <c r="F115" s="149"/>
      <c r="G115" s="149">
        <f>SUMIF(VDR!$BL$13:$BL$531,A115,VDR!$HE$13:$HE$531)+G114</f>
        <v>0</v>
      </c>
      <c r="H115" s="149">
        <f>SUMIF(VDR!$BJ$13:$BJ$531,A115,VDR!$HG$13:$HG$531)+H114</f>
        <v>0</v>
      </c>
      <c r="I115" s="149"/>
      <c r="J115" s="150">
        <f>SUMIF(VDR!$BL$13:$BL$531,A115,VDR!$HG$13:$HG$531)+J114</f>
        <v>0</v>
      </c>
    </row>
    <row r="116" spans="1:10">
      <c r="A116" s="184">
        <v>43372</v>
      </c>
      <c r="B116" s="149">
        <f>SUMIF(VDR!$BJ$13:$BJ$531,A116,VDR!$HC$13:$HC$531)+B115</f>
        <v>0</v>
      </c>
      <c r="C116" s="149"/>
      <c r="D116" s="149">
        <f>SUMIF(VDR!$BL$13:$BL$531,A116,VDR!$HC$13:$HC$531)+D115</f>
        <v>0</v>
      </c>
      <c r="E116" s="149">
        <f>SUMIF(VDR!$BJ$13:$BJ$531,A116,VDR!$HE$13:$HE$531)+E115</f>
        <v>0</v>
      </c>
      <c r="F116" s="149"/>
      <c r="G116" s="149">
        <f>SUMIF(VDR!$BL$13:$BL$531,A116,VDR!$HE$13:$HE$531)+G115</f>
        <v>0</v>
      </c>
      <c r="H116" s="149">
        <f>SUMIF(VDR!$BJ$13:$BJ$531,A116,VDR!$HG$13:$HG$531)+H115</f>
        <v>0</v>
      </c>
      <c r="I116" s="149"/>
      <c r="J116" s="150">
        <f>SUMIF(VDR!$BL$13:$BL$531,A116,VDR!$HG$13:$HG$531)+J115</f>
        <v>0</v>
      </c>
    </row>
    <row r="117" spans="1:10">
      <c r="A117" s="184">
        <v>43373</v>
      </c>
      <c r="B117" s="149">
        <f>SUMIF(VDR!$BJ$13:$BJ$531,A117,VDR!$HC$13:$HC$531)+B116</f>
        <v>0</v>
      </c>
      <c r="C117" s="149"/>
      <c r="D117" s="149">
        <f>SUMIF(VDR!$BL$13:$BL$531,A117,VDR!$HC$13:$HC$531)+D116</f>
        <v>0</v>
      </c>
      <c r="E117" s="149">
        <f>SUMIF(VDR!$BJ$13:$BJ$531,A117,VDR!$HE$13:$HE$531)+E116</f>
        <v>0</v>
      </c>
      <c r="F117" s="149"/>
      <c r="G117" s="149">
        <f>SUMIF(VDR!$BL$13:$BL$531,A117,VDR!$HE$13:$HE$531)+G116</f>
        <v>0</v>
      </c>
      <c r="H117" s="149">
        <f>SUMIF(VDR!$BJ$13:$BJ$531,A117,VDR!$HG$13:$HG$531)+H116</f>
        <v>0</v>
      </c>
      <c r="I117" s="149"/>
      <c r="J117" s="150">
        <f>SUMIF(VDR!$BL$13:$BL$531,A117,VDR!$HG$13:$HG$531)+J116</f>
        <v>0</v>
      </c>
    </row>
    <row r="118" spans="1:10">
      <c r="A118" s="184">
        <v>43374</v>
      </c>
      <c r="B118" s="149">
        <f>SUMIF(VDR!$BJ$13:$BJ$531,A118,VDR!$HC$13:$HC$531)+B117</f>
        <v>0</v>
      </c>
      <c r="C118" s="149"/>
      <c r="D118" s="149">
        <f>SUMIF(VDR!$BL$13:$BL$531,A118,VDR!$HC$13:$HC$531)+D117</f>
        <v>0</v>
      </c>
      <c r="E118" s="149">
        <f>SUMIF(VDR!$BJ$13:$BJ$531,A118,VDR!$HE$13:$HE$531)+E117</f>
        <v>0</v>
      </c>
      <c r="F118" s="149"/>
      <c r="G118" s="149">
        <f>SUMIF(VDR!$BL$13:$BL$531,A118,VDR!$HE$13:$HE$531)+G117</f>
        <v>0</v>
      </c>
      <c r="H118" s="149">
        <f>SUMIF(VDR!$BJ$13:$BJ$531,A118,VDR!$HG$13:$HG$531)+H117</f>
        <v>0</v>
      </c>
      <c r="I118" s="149"/>
      <c r="J118" s="150">
        <f>SUMIF(VDR!$BL$13:$BL$531,A118,VDR!$HG$13:$HG$531)+J117</f>
        <v>0</v>
      </c>
    </row>
    <row r="119" spans="1:10">
      <c r="A119" s="184">
        <v>43375</v>
      </c>
      <c r="B119" s="149">
        <f>SUMIF(VDR!$BJ$13:$BJ$531,A119,VDR!$HC$13:$HC$531)+B118</f>
        <v>0</v>
      </c>
      <c r="C119" s="149"/>
      <c r="D119" s="149">
        <f>SUMIF(VDR!$BL$13:$BL$531,A119,VDR!$HC$13:$HC$531)+D118</f>
        <v>0</v>
      </c>
      <c r="E119" s="149">
        <f>SUMIF(VDR!$BJ$13:$BJ$531,A119,VDR!$HE$13:$HE$531)+E118</f>
        <v>0</v>
      </c>
      <c r="F119" s="149"/>
      <c r="G119" s="149">
        <f>SUMIF(VDR!$BL$13:$BL$531,A119,VDR!$HE$13:$HE$531)+G118</f>
        <v>0</v>
      </c>
      <c r="H119" s="149">
        <f>SUMIF(VDR!$BJ$13:$BJ$531,A119,VDR!$HG$13:$HG$531)+H118</f>
        <v>0</v>
      </c>
      <c r="I119" s="149"/>
      <c r="J119" s="150">
        <f>SUMIF(VDR!$BL$13:$BL$531,A119,VDR!$HG$13:$HG$531)+J118</f>
        <v>0</v>
      </c>
    </row>
    <row r="120" spans="1:10">
      <c r="A120" s="184">
        <v>43376</v>
      </c>
      <c r="B120" s="149">
        <f>SUMIF(VDR!$BJ$13:$BJ$531,A120,VDR!$HC$13:$HC$531)+B119</f>
        <v>0</v>
      </c>
      <c r="C120" s="149"/>
      <c r="D120" s="149">
        <f>SUMIF(VDR!$BL$13:$BL$531,A120,VDR!$HC$13:$HC$531)+D119</f>
        <v>0</v>
      </c>
      <c r="E120" s="149">
        <f>SUMIF(VDR!$BJ$13:$BJ$531,A120,VDR!$HE$13:$HE$531)+E119</f>
        <v>0</v>
      </c>
      <c r="F120" s="149"/>
      <c r="G120" s="149">
        <f>SUMIF(VDR!$BL$13:$BL$531,A120,VDR!$HE$13:$HE$531)+G119</f>
        <v>0</v>
      </c>
      <c r="H120" s="149">
        <f>SUMIF(VDR!$BJ$13:$BJ$531,A120,VDR!$HG$13:$HG$531)+H119</f>
        <v>0</v>
      </c>
      <c r="I120" s="149"/>
      <c r="J120" s="150">
        <f>SUMIF(VDR!$BL$13:$BL$531,A120,VDR!$HG$13:$HG$531)+J119</f>
        <v>0</v>
      </c>
    </row>
    <row r="121" spans="1:10">
      <c r="A121" s="184">
        <v>43377</v>
      </c>
      <c r="B121" s="149">
        <f>SUMIF(VDR!$BJ$13:$BJ$531,A121,VDR!$HC$13:$HC$531)+B120</f>
        <v>0</v>
      </c>
      <c r="C121" s="149"/>
      <c r="D121" s="149">
        <f>SUMIF(VDR!$BL$13:$BL$531,A121,VDR!$HC$13:$HC$531)+D120</f>
        <v>0</v>
      </c>
      <c r="E121" s="149">
        <f>SUMIF(VDR!$BJ$13:$BJ$531,A121,VDR!$HE$13:$HE$531)+E120</f>
        <v>0</v>
      </c>
      <c r="F121" s="149"/>
      <c r="G121" s="149">
        <f>SUMIF(VDR!$BL$13:$BL$531,A121,VDR!$HE$13:$HE$531)+G120</f>
        <v>0</v>
      </c>
      <c r="H121" s="149">
        <f>SUMIF(VDR!$BJ$13:$BJ$531,A121,VDR!$HG$13:$HG$531)+H120</f>
        <v>0</v>
      </c>
      <c r="I121" s="149"/>
      <c r="J121" s="150">
        <f>SUMIF(VDR!$BL$13:$BL$531,A121,VDR!$HG$13:$HG$531)+J120</f>
        <v>0</v>
      </c>
    </row>
    <row r="122" spans="1:10">
      <c r="A122" s="184">
        <v>43378</v>
      </c>
      <c r="B122" s="149">
        <f>SUMIF(VDR!$BJ$13:$BJ$531,A122,VDR!$HC$13:$HC$531)+B121</f>
        <v>0</v>
      </c>
      <c r="C122" s="149"/>
      <c r="D122" s="149">
        <f>SUMIF(VDR!$BL$13:$BL$531,A122,VDR!$HC$13:$HC$531)+D121</f>
        <v>0</v>
      </c>
      <c r="E122" s="149">
        <f>SUMIF(VDR!$BJ$13:$BJ$531,A122,VDR!$HE$13:$HE$531)+E121</f>
        <v>0</v>
      </c>
      <c r="F122" s="149"/>
      <c r="G122" s="149">
        <f>SUMIF(VDR!$BL$13:$BL$531,A122,VDR!$HE$13:$HE$531)+G121</f>
        <v>0</v>
      </c>
      <c r="H122" s="149">
        <f>SUMIF(VDR!$BJ$13:$BJ$531,A122,VDR!$HG$13:$HG$531)+H121</f>
        <v>0</v>
      </c>
      <c r="I122" s="149"/>
      <c r="J122" s="150">
        <f>SUMIF(VDR!$BL$13:$BL$531,A122,VDR!$HG$13:$HG$531)+J121</f>
        <v>0</v>
      </c>
    </row>
    <row r="123" spans="1:10">
      <c r="A123" s="184">
        <v>43379</v>
      </c>
      <c r="B123" s="149">
        <f>SUMIF(VDR!$BJ$13:$BJ$531,A123,VDR!$HC$13:$HC$531)+B122</f>
        <v>0</v>
      </c>
      <c r="C123" s="149"/>
      <c r="D123" s="149">
        <f>SUMIF(VDR!$BL$13:$BL$531,A123,VDR!$HC$13:$HC$531)+D122</f>
        <v>0</v>
      </c>
      <c r="E123" s="149">
        <f>SUMIF(VDR!$BJ$13:$BJ$531,A123,VDR!$HE$13:$HE$531)+E122</f>
        <v>0</v>
      </c>
      <c r="F123" s="149"/>
      <c r="G123" s="149">
        <f>SUMIF(VDR!$BL$13:$BL$531,A123,VDR!$HE$13:$HE$531)+G122</f>
        <v>0</v>
      </c>
      <c r="H123" s="149">
        <f>SUMIF(VDR!$BJ$13:$BJ$531,A123,VDR!$HG$13:$HG$531)+H122</f>
        <v>0</v>
      </c>
      <c r="I123" s="149"/>
      <c r="J123" s="150">
        <f>SUMIF(VDR!$BL$13:$BL$531,A123,VDR!$HG$13:$HG$531)+J122</f>
        <v>0</v>
      </c>
    </row>
    <row r="124" spans="1:10">
      <c r="A124" s="184">
        <v>43380</v>
      </c>
      <c r="B124" s="149">
        <f>SUMIF(VDR!$BJ$13:$BJ$531,A124,VDR!$HC$13:$HC$531)+B123</f>
        <v>0</v>
      </c>
      <c r="C124" s="149"/>
      <c r="D124" s="149">
        <f>SUMIF(VDR!$BL$13:$BL$531,A124,VDR!$HC$13:$HC$531)+D123</f>
        <v>0</v>
      </c>
      <c r="E124" s="149">
        <f>SUMIF(VDR!$BJ$13:$BJ$531,A124,VDR!$HE$13:$HE$531)+E123</f>
        <v>0</v>
      </c>
      <c r="F124" s="149"/>
      <c r="G124" s="149">
        <f>SUMIF(VDR!$BL$13:$BL$531,A124,VDR!$HE$13:$HE$531)+G123</f>
        <v>0</v>
      </c>
      <c r="H124" s="149">
        <f>SUMIF(VDR!$BJ$13:$BJ$531,A124,VDR!$HG$13:$HG$531)+H123</f>
        <v>0</v>
      </c>
      <c r="I124" s="149"/>
      <c r="J124" s="150">
        <f>SUMIF(VDR!$BL$13:$BL$531,A124,VDR!$HG$13:$HG$531)+J123</f>
        <v>0</v>
      </c>
    </row>
    <row r="125" spans="1:10">
      <c r="A125" s="184">
        <v>43381</v>
      </c>
      <c r="B125" s="149">
        <f>SUMIF(VDR!$BJ$13:$BJ$531,A125,VDR!$HC$13:$HC$531)+B124</f>
        <v>0</v>
      </c>
      <c r="C125" s="149"/>
      <c r="D125" s="149">
        <f>SUMIF(VDR!$BL$13:$BL$531,A125,VDR!$HC$13:$HC$531)+D124</f>
        <v>0</v>
      </c>
      <c r="E125" s="149">
        <f>SUMIF(VDR!$BJ$13:$BJ$531,A125,VDR!$HE$13:$HE$531)+E124</f>
        <v>0</v>
      </c>
      <c r="F125" s="149"/>
      <c r="G125" s="149">
        <f>SUMIF(VDR!$BL$13:$BL$531,A125,VDR!$HE$13:$HE$531)+G124</f>
        <v>0</v>
      </c>
      <c r="H125" s="149">
        <f>SUMIF(VDR!$BJ$13:$BJ$531,A125,VDR!$HG$13:$HG$531)+H124</f>
        <v>0</v>
      </c>
      <c r="I125" s="149"/>
      <c r="J125" s="150">
        <f>SUMIF(VDR!$BL$13:$BL$531,A125,VDR!$HG$13:$HG$531)+J124</f>
        <v>0</v>
      </c>
    </row>
    <row r="126" spans="1:10">
      <c r="A126" s="184">
        <v>43382</v>
      </c>
      <c r="B126" s="149">
        <f>SUMIF(VDR!$BJ$13:$BJ$531,A126,VDR!$HC$13:$HC$531)+B125</f>
        <v>0</v>
      </c>
      <c r="C126" s="149"/>
      <c r="D126" s="149">
        <f>SUMIF(VDR!$BL$13:$BL$531,A126,VDR!$HC$13:$HC$531)+D125</f>
        <v>0</v>
      </c>
      <c r="E126" s="149">
        <f>SUMIF(VDR!$BJ$13:$BJ$531,A126,VDR!$HE$13:$HE$531)+E125</f>
        <v>0</v>
      </c>
      <c r="F126" s="149"/>
      <c r="G126" s="149">
        <f>SUMIF(VDR!$BL$13:$BL$531,A126,VDR!$HE$13:$HE$531)+G125</f>
        <v>0</v>
      </c>
      <c r="H126" s="149">
        <f>SUMIF(VDR!$BJ$13:$BJ$531,A126,VDR!$HG$13:$HG$531)+H125</f>
        <v>0</v>
      </c>
      <c r="I126" s="149"/>
      <c r="J126" s="150">
        <f>SUMIF(VDR!$BL$13:$BL$531,A126,VDR!$HG$13:$HG$531)+J125</f>
        <v>0</v>
      </c>
    </row>
    <row r="127" spans="1:10">
      <c r="A127" s="184">
        <v>43383</v>
      </c>
      <c r="B127" s="149">
        <f>SUMIF(VDR!$BJ$13:$BJ$531,A127,VDR!$HC$13:$HC$531)+B126</f>
        <v>0</v>
      </c>
      <c r="C127" s="149"/>
      <c r="D127" s="149">
        <f>SUMIF(VDR!$BL$13:$BL$531,A127,VDR!$HC$13:$HC$531)+D126</f>
        <v>0</v>
      </c>
      <c r="E127" s="149">
        <f>SUMIF(VDR!$BJ$13:$BJ$531,A127,VDR!$HE$13:$HE$531)+E126</f>
        <v>0</v>
      </c>
      <c r="F127" s="149"/>
      <c r="G127" s="149">
        <f>SUMIF(VDR!$BL$13:$BL$531,A127,VDR!$HE$13:$HE$531)+G126</f>
        <v>0</v>
      </c>
      <c r="H127" s="149">
        <f>SUMIF(VDR!$BJ$13:$BJ$531,A127,VDR!$HG$13:$HG$531)+H126</f>
        <v>0</v>
      </c>
      <c r="I127" s="149"/>
      <c r="J127" s="150">
        <f>SUMIF(VDR!$BL$13:$BL$531,A127,VDR!$HG$13:$HG$531)+J126</f>
        <v>0</v>
      </c>
    </row>
    <row r="128" spans="1:10">
      <c r="A128" s="184">
        <v>43384</v>
      </c>
      <c r="B128" s="149">
        <f>SUMIF(VDR!$BJ$13:$BJ$531,A128,VDR!$HC$13:$HC$531)+B127</f>
        <v>0</v>
      </c>
      <c r="C128" s="149"/>
      <c r="D128" s="149">
        <f>SUMIF(VDR!$BL$13:$BL$531,A128,VDR!$HC$13:$HC$531)+D127</f>
        <v>0</v>
      </c>
      <c r="E128" s="149">
        <f>SUMIF(VDR!$BJ$13:$BJ$531,A128,VDR!$HE$13:$HE$531)+E127</f>
        <v>0</v>
      </c>
      <c r="F128" s="149"/>
      <c r="G128" s="149">
        <f>SUMIF(VDR!$BL$13:$BL$531,A128,VDR!$HE$13:$HE$531)+G127</f>
        <v>0</v>
      </c>
      <c r="H128" s="149">
        <f>SUMIF(VDR!$BJ$13:$BJ$531,A128,VDR!$HG$13:$HG$531)+H127</f>
        <v>0</v>
      </c>
      <c r="I128" s="149"/>
      <c r="J128" s="150">
        <f>SUMIF(VDR!$BL$13:$BL$531,A128,VDR!$HG$13:$HG$531)+J127</f>
        <v>0</v>
      </c>
    </row>
    <row r="129" spans="1:10">
      <c r="A129" s="184">
        <v>43385</v>
      </c>
      <c r="B129" s="149">
        <f>SUMIF(VDR!$BJ$13:$BJ$531,A129,VDR!$HC$13:$HC$531)+B128</f>
        <v>0</v>
      </c>
      <c r="C129" s="149"/>
      <c r="D129" s="149">
        <f>SUMIF(VDR!$BL$13:$BL$531,A129,VDR!$HC$13:$HC$531)+D128</f>
        <v>0</v>
      </c>
      <c r="E129" s="149">
        <f>SUMIF(VDR!$BJ$13:$BJ$531,A129,VDR!$HE$13:$HE$531)+E128</f>
        <v>0</v>
      </c>
      <c r="F129" s="149"/>
      <c r="G129" s="149">
        <f>SUMIF(VDR!$BL$13:$BL$531,A129,VDR!$HE$13:$HE$531)+G128</f>
        <v>0</v>
      </c>
      <c r="H129" s="149">
        <f>SUMIF(VDR!$BJ$13:$BJ$531,A129,VDR!$HG$13:$HG$531)+H128</f>
        <v>0</v>
      </c>
      <c r="I129" s="149"/>
      <c r="J129" s="150">
        <f>SUMIF(VDR!$BL$13:$BL$531,A129,VDR!$HG$13:$HG$531)+J128</f>
        <v>0</v>
      </c>
    </row>
    <row r="130" spans="1:10">
      <c r="A130" s="184">
        <v>43386</v>
      </c>
      <c r="B130" s="149">
        <f>SUMIF(VDR!$BJ$13:$BJ$531,A130,VDR!$HC$13:$HC$531)+B129</f>
        <v>0</v>
      </c>
      <c r="C130" s="149"/>
      <c r="D130" s="149">
        <f>SUMIF(VDR!$BL$13:$BL$531,A130,VDR!$HC$13:$HC$531)+D129</f>
        <v>0</v>
      </c>
      <c r="E130" s="149">
        <f>SUMIF(VDR!$BJ$13:$BJ$531,A130,VDR!$HE$13:$HE$531)+E129</f>
        <v>0</v>
      </c>
      <c r="F130" s="149"/>
      <c r="G130" s="149">
        <f>SUMIF(VDR!$BL$13:$BL$531,A130,VDR!$HE$13:$HE$531)+G129</f>
        <v>0</v>
      </c>
      <c r="H130" s="149">
        <f>SUMIF(VDR!$BJ$13:$BJ$531,A130,VDR!$HG$13:$HG$531)+H129</f>
        <v>0</v>
      </c>
      <c r="I130" s="149"/>
      <c r="J130" s="150">
        <f>SUMIF(VDR!$BL$13:$BL$531,A130,VDR!$HG$13:$HG$531)+J129</f>
        <v>0</v>
      </c>
    </row>
    <row r="131" spans="1:10">
      <c r="A131" s="184">
        <v>43387</v>
      </c>
      <c r="B131" s="149">
        <f>SUMIF(VDR!$BJ$13:$BJ$531,A131,VDR!$HC$13:$HC$531)+B130</f>
        <v>0</v>
      </c>
      <c r="C131" s="149"/>
      <c r="D131" s="149">
        <f>SUMIF(VDR!$BL$13:$BL$531,A131,VDR!$HC$13:$HC$531)+D130</f>
        <v>0</v>
      </c>
      <c r="E131" s="149">
        <f>SUMIF(VDR!$BJ$13:$BJ$531,A131,VDR!$HE$13:$HE$531)+E130</f>
        <v>0</v>
      </c>
      <c r="F131" s="149"/>
      <c r="G131" s="149">
        <f>SUMIF(VDR!$BL$13:$BL$531,A131,VDR!$HE$13:$HE$531)+G130</f>
        <v>0</v>
      </c>
      <c r="H131" s="149">
        <f>SUMIF(VDR!$BJ$13:$BJ$531,A131,VDR!$HG$13:$HG$531)+H130</f>
        <v>0</v>
      </c>
      <c r="I131" s="149"/>
      <c r="J131" s="150">
        <f>SUMIF(VDR!$BL$13:$BL$531,A131,VDR!$HG$13:$HG$531)+J130</f>
        <v>0</v>
      </c>
    </row>
    <row r="132" spans="1:10">
      <c r="A132" s="184">
        <v>43388</v>
      </c>
      <c r="B132" s="149">
        <f>SUMIF(VDR!$BJ$13:$BJ$531,A132,VDR!$HC$13:$HC$531)+B131</f>
        <v>0</v>
      </c>
      <c r="C132" s="149"/>
      <c r="D132" s="149">
        <f>SUMIF(VDR!$BL$13:$BL$531,A132,VDR!$HC$13:$HC$531)+D131</f>
        <v>0</v>
      </c>
      <c r="E132" s="149">
        <f>SUMIF(VDR!$BJ$13:$BJ$531,A132,VDR!$HE$13:$HE$531)+E131</f>
        <v>0</v>
      </c>
      <c r="F132" s="149"/>
      <c r="G132" s="149">
        <f>SUMIF(VDR!$BL$13:$BL$531,A132,VDR!$HE$13:$HE$531)+G131</f>
        <v>0</v>
      </c>
      <c r="H132" s="149">
        <f>SUMIF(VDR!$BJ$13:$BJ$531,A132,VDR!$HG$13:$HG$531)+H131</f>
        <v>0</v>
      </c>
      <c r="I132" s="149"/>
      <c r="J132" s="150">
        <f>SUMIF(VDR!$BL$13:$BL$531,A132,VDR!$HG$13:$HG$531)+J131</f>
        <v>0</v>
      </c>
    </row>
    <row r="133" spans="1:10">
      <c r="A133" s="184">
        <v>43389</v>
      </c>
      <c r="B133" s="149">
        <f>SUMIF(VDR!$BJ$13:$BJ$531,A133,VDR!$HC$13:$HC$531)+B132</f>
        <v>0</v>
      </c>
      <c r="C133" s="149"/>
      <c r="D133" s="149">
        <f>SUMIF(VDR!$BL$13:$BL$531,A133,VDR!$HC$13:$HC$531)+D132</f>
        <v>0</v>
      </c>
      <c r="E133" s="149">
        <f>SUMIF(VDR!$BJ$13:$BJ$531,A133,VDR!$HE$13:$HE$531)+E132</f>
        <v>0</v>
      </c>
      <c r="F133" s="149"/>
      <c r="G133" s="149">
        <f>SUMIF(VDR!$BL$13:$BL$531,A133,VDR!$HE$13:$HE$531)+G132</f>
        <v>0</v>
      </c>
      <c r="H133" s="149">
        <f>SUMIF(VDR!$BJ$13:$BJ$531,A133,VDR!$HG$13:$HG$531)+H132</f>
        <v>0</v>
      </c>
      <c r="I133" s="149"/>
      <c r="J133" s="150">
        <f>SUMIF(VDR!$BL$13:$BL$531,A133,VDR!$HG$13:$HG$531)+J132</f>
        <v>0</v>
      </c>
    </row>
    <row r="134" spans="1:10">
      <c r="A134" s="184">
        <v>43390</v>
      </c>
      <c r="B134" s="149">
        <f>SUMIF(VDR!$BJ$13:$BJ$531,A134,VDR!$HC$13:$HC$531)+B133</f>
        <v>0</v>
      </c>
      <c r="C134" s="149"/>
      <c r="D134" s="149">
        <f>SUMIF(VDR!$BL$13:$BL$531,A134,VDR!$HC$13:$HC$531)+D133</f>
        <v>0</v>
      </c>
      <c r="E134" s="149">
        <f>SUMIF(VDR!$BJ$13:$BJ$531,A134,VDR!$HE$13:$HE$531)+E133</f>
        <v>0</v>
      </c>
      <c r="F134" s="149"/>
      <c r="G134" s="149">
        <f>SUMIF(VDR!$BL$13:$BL$531,A134,VDR!$HE$13:$HE$531)+G133</f>
        <v>0</v>
      </c>
      <c r="H134" s="149">
        <f>SUMIF(VDR!$BJ$13:$BJ$531,A134,VDR!$HG$13:$HG$531)+H133</f>
        <v>0</v>
      </c>
      <c r="I134" s="149"/>
      <c r="J134" s="150">
        <f>SUMIF(VDR!$BL$13:$BL$531,A134,VDR!$HG$13:$HG$531)+J133</f>
        <v>0</v>
      </c>
    </row>
    <row r="135" spans="1:10">
      <c r="A135" s="184">
        <v>43391</v>
      </c>
      <c r="B135" s="149">
        <f>SUMIF(VDR!$BJ$13:$BJ$531,A135,VDR!$HC$13:$HC$531)+B134</f>
        <v>0</v>
      </c>
      <c r="C135" s="149"/>
      <c r="D135" s="149">
        <f>SUMIF(VDR!$BL$13:$BL$531,A135,VDR!$HC$13:$HC$531)+D134</f>
        <v>0</v>
      </c>
      <c r="E135" s="149">
        <f>SUMIF(VDR!$BJ$13:$BJ$531,A135,VDR!$HE$13:$HE$531)+E134</f>
        <v>0</v>
      </c>
      <c r="F135" s="149"/>
      <c r="G135" s="149">
        <f>SUMIF(VDR!$BL$13:$BL$531,A135,VDR!$HE$13:$HE$531)+G134</f>
        <v>0</v>
      </c>
      <c r="H135" s="149">
        <f>SUMIF(VDR!$BJ$13:$BJ$531,A135,VDR!$HG$13:$HG$531)+H134</f>
        <v>0</v>
      </c>
      <c r="I135" s="149"/>
      <c r="J135" s="150">
        <f>SUMIF(VDR!$BL$13:$BL$531,A135,VDR!$HG$13:$HG$531)+J134</f>
        <v>0</v>
      </c>
    </row>
    <row r="136" spans="1:10">
      <c r="A136" s="184">
        <v>43392</v>
      </c>
      <c r="B136" s="149">
        <f>SUMIF(VDR!$BJ$13:$BJ$531,A136,VDR!$HC$13:$HC$531)+B135</f>
        <v>0</v>
      </c>
      <c r="C136" s="149"/>
      <c r="D136" s="149">
        <f>SUMIF(VDR!$BL$13:$BL$531,A136,VDR!$HC$13:$HC$531)+D135</f>
        <v>0</v>
      </c>
      <c r="E136" s="149">
        <f>SUMIF(VDR!$BJ$13:$BJ$531,A136,VDR!$HE$13:$HE$531)+E135</f>
        <v>0</v>
      </c>
      <c r="F136" s="149"/>
      <c r="G136" s="149">
        <f>SUMIF(VDR!$BL$13:$BL$531,A136,VDR!$HE$13:$HE$531)+G135</f>
        <v>0</v>
      </c>
      <c r="H136" s="149">
        <f>SUMIF(VDR!$BJ$13:$BJ$531,A136,VDR!$HG$13:$HG$531)+H135</f>
        <v>0</v>
      </c>
      <c r="I136" s="149"/>
      <c r="J136" s="150">
        <f>SUMIF(VDR!$BL$13:$BL$531,A136,VDR!$HG$13:$HG$531)+J135</f>
        <v>0</v>
      </c>
    </row>
    <row r="137" spans="1:10">
      <c r="A137" s="184">
        <v>43393</v>
      </c>
      <c r="B137" s="149">
        <f>SUMIF(VDR!$BJ$13:$BJ$531,A137,VDR!$HC$13:$HC$531)+B136</f>
        <v>0</v>
      </c>
      <c r="C137" s="149"/>
      <c r="D137" s="149">
        <f>SUMIF(VDR!$BL$13:$BL$531,A137,VDR!$HC$13:$HC$531)+D136</f>
        <v>0</v>
      </c>
      <c r="E137" s="149">
        <f>SUMIF(VDR!$BJ$13:$BJ$531,A137,VDR!$HE$13:$HE$531)+E136</f>
        <v>0</v>
      </c>
      <c r="F137" s="149"/>
      <c r="G137" s="149">
        <f>SUMIF(VDR!$BL$13:$BL$531,A137,VDR!$HE$13:$HE$531)+G136</f>
        <v>0</v>
      </c>
      <c r="H137" s="149">
        <f>SUMIF(VDR!$BJ$13:$BJ$531,A137,VDR!$HG$13:$HG$531)+H136</f>
        <v>0</v>
      </c>
      <c r="I137" s="149"/>
      <c r="J137" s="150">
        <f>SUMIF(VDR!$BL$13:$BL$531,A137,VDR!$HG$13:$HG$531)+J136</f>
        <v>0</v>
      </c>
    </row>
    <row r="138" spans="1:10">
      <c r="A138" s="184">
        <v>43394</v>
      </c>
      <c r="B138" s="149">
        <f>SUMIF(VDR!$BJ$13:$BJ$531,A138,VDR!$HC$13:$HC$531)+B137</f>
        <v>0</v>
      </c>
      <c r="C138" s="149"/>
      <c r="D138" s="149">
        <f>SUMIF(VDR!$BL$13:$BL$531,A138,VDR!$HC$13:$HC$531)+D137</f>
        <v>0</v>
      </c>
      <c r="E138" s="149">
        <f>SUMIF(VDR!$BJ$13:$BJ$531,A138,VDR!$HE$13:$HE$531)+E137</f>
        <v>0</v>
      </c>
      <c r="F138" s="149"/>
      <c r="G138" s="149">
        <f>SUMIF(VDR!$BL$13:$BL$531,A138,VDR!$HE$13:$HE$531)+G137</f>
        <v>0</v>
      </c>
      <c r="H138" s="149">
        <f>SUMIF(VDR!$BJ$13:$BJ$531,A138,VDR!$HG$13:$HG$531)+H137</f>
        <v>0</v>
      </c>
      <c r="I138" s="149"/>
      <c r="J138" s="150">
        <f>SUMIF(VDR!$BL$13:$BL$531,A138,VDR!$HG$13:$HG$531)+J137</f>
        <v>0</v>
      </c>
    </row>
    <row r="139" spans="1:10">
      <c r="A139" s="184">
        <v>43395</v>
      </c>
      <c r="B139" s="149">
        <f>SUMIF(VDR!$BJ$13:$BJ$531,A139,VDR!$HC$13:$HC$531)+B138</f>
        <v>0</v>
      </c>
      <c r="C139" s="149"/>
      <c r="D139" s="149">
        <f>SUMIF(VDR!$BL$13:$BL$531,A139,VDR!$HC$13:$HC$531)+D138</f>
        <v>0</v>
      </c>
      <c r="E139" s="149">
        <f>SUMIF(VDR!$BJ$13:$BJ$531,A139,VDR!$HE$13:$HE$531)+E138</f>
        <v>0</v>
      </c>
      <c r="F139" s="149"/>
      <c r="G139" s="149">
        <f>SUMIF(VDR!$BL$13:$BL$531,A139,VDR!$HE$13:$HE$531)+G138</f>
        <v>0</v>
      </c>
      <c r="H139" s="149">
        <f>SUMIF(VDR!$BJ$13:$BJ$531,A139,VDR!$HG$13:$HG$531)+H138</f>
        <v>0</v>
      </c>
      <c r="I139" s="149"/>
      <c r="J139" s="150">
        <f>SUMIF(VDR!$BL$13:$BL$531,A139,VDR!$HG$13:$HG$531)+J138</f>
        <v>0</v>
      </c>
    </row>
    <row r="140" spans="1:10">
      <c r="A140" s="184">
        <v>43396</v>
      </c>
      <c r="B140" s="149">
        <f>SUMIF(VDR!$BJ$13:$BJ$531,A140,VDR!$HC$13:$HC$531)+B139</f>
        <v>0</v>
      </c>
      <c r="C140" s="149"/>
      <c r="D140" s="149">
        <f>SUMIF(VDR!$BL$13:$BL$531,A140,VDR!$HC$13:$HC$531)+D139</f>
        <v>0</v>
      </c>
      <c r="E140" s="149">
        <f>SUMIF(VDR!$BJ$13:$BJ$531,A140,VDR!$HE$13:$HE$531)+E139</f>
        <v>0</v>
      </c>
      <c r="F140" s="149"/>
      <c r="G140" s="149">
        <f>SUMIF(VDR!$BL$13:$BL$531,A140,VDR!$HE$13:$HE$531)+G139</f>
        <v>0</v>
      </c>
      <c r="H140" s="149">
        <f>SUMIF(VDR!$BJ$13:$BJ$531,A140,VDR!$HG$13:$HG$531)+H139</f>
        <v>0</v>
      </c>
      <c r="I140" s="149"/>
      <c r="J140" s="150">
        <f>SUMIF(VDR!$BL$13:$BL$531,A140,VDR!$HG$13:$HG$531)+J139</f>
        <v>0</v>
      </c>
    </row>
    <row r="141" spans="1:10">
      <c r="A141" s="184">
        <v>43397</v>
      </c>
      <c r="B141" s="149">
        <f>SUMIF(VDR!$BJ$13:$BJ$531,A141,VDR!$HC$13:$HC$531)+B140</f>
        <v>0</v>
      </c>
      <c r="C141" s="149"/>
      <c r="D141" s="149">
        <f>SUMIF(VDR!$BL$13:$BL$531,A141,VDR!$HC$13:$HC$531)+D140</f>
        <v>0</v>
      </c>
      <c r="E141" s="149">
        <f>SUMIF(VDR!$BJ$13:$BJ$531,A141,VDR!$HE$13:$HE$531)+E140</f>
        <v>0</v>
      </c>
      <c r="F141" s="149"/>
      <c r="G141" s="149">
        <f>SUMIF(VDR!$BL$13:$BL$531,A141,VDR!$HE$13:$HE$531)+G140</f>
        <v>0</v>
      </c>
      <c r="H141" s="149">
        <f>SUMIF(VDR!$BJ$13:$BJ$531,A141,VDR!$HG$13:$HG$531)+H140</f>
        <v>0</v>
      </c>
      <c r="I141" s="149"/>
      <c r="J141" s="150">
        <f>SUMIF(VDR!$BL$13:$BL$531,A141,VDR!$HG$13:$HG$531)+J140</f>
        <v>0</v>
      </c>
    </row>
    <row r="142" spans="1:10">
      <c r="A142" s="184">
        <v>43398</v>
      </c>
      <c r="B142" s="149">
        <f>SUMIF(VDR!$BJ$13:$BJ$531,A142,VDR!$HC$13:$HC$531)+B141</f>
        <v>0</v>
      </c>
      <c r="C142" s="149"/>
      <c r="D142" s="149">
        <f>SUMIF(VDR!$BL$13:$BL$531,A142,VDR!$HC$13:$HC$531)+D141</f>
        <v>0</v>
      </c>
      <c r="E142" s="149">
        <f>SUMIF(VDR!$BJ$13:$BJ$531,A142,VDR!$HE$13:$HE$531)+E141</f>
        <v>0</v>
      </c>
      <c r="F142" s="149"/>
      <c r="G142" s="149">
        <f>SUMIF(VDR!$BL$13:$BL$531,A142,VDR!$HE$13:$HE$531)+G141</f>
        <v>0</v>
      </c>
      <c r="H142" s="149">
        <f>SUMIF(VDR!$BJ$13:$BJ$531,A142,VDR!$HG$13:$HG$531)+H141</f>
        <v>0</v>
      </c>
      <c r="I142" s="149"/>
      <c r="J142" s="150">
        <f>SUMIF(VDR!$BL$13:$BL$531,A142,VDR!$HG$13:$HG$531)+J141</f>
        <v>0</v>
      </c>
    </row>
    <row r="143" spans="1:10">
      <c r="A143" s="184">
        <v>43399</v>
      </c>
      <c r="B143" s="149">
        <f>SUMIF(VDR!$BJ$13:$BJ$531,A143,VDR!$HC$13:$HC$531)+B142</f>
        <v>0</v>
      </c>
      <c r="C143" s="149"/>
      <c r="D143" s="149">
        <f>SUMIF(VDR!$BL$13:$BL$531,A143,VDR!$HC$13:$HC$531)+D142</f>
        <v>0</v>
      </c>
      <c r="E143" s="149">
        <f>SUMIF(VDR!$BJ$13:$BJ$531,A143,VDR!$HE$13:$HE$531)+E142</f>
        <v>0</v>
      </c>
      <c r="F143" s="149"/>
      <c r="G143" s="149">
        <f>SUMIF(VDR!$BL$13:$BL$531,A143,VDR!$HE$13:$HE$531)+G142</f>
        <v>0</v>
      </c>
      <c r="H143" s="149">
        <f>SUMIF(VDR!$BJ$13:$BJ$531,A143,VDR!$HG$13:$HG$531)+H142</f>
        <v>0</v>
      </c>
      <c r="I143" s="149"/>
      <c r="J143" s="150">
        <f>SUMIF(VDR!$BL$13:$BL$531,A143,VDR!$HG$13:$HG$531)+J142</f>
        <v>0</v>
      </c>
    </row>
    <row r="144" spans="1:10">
      <c r="A144" s="184">
        <v>43400</v>
      </c>
      <c r="B144" s="149">
        <f>SUMIF(VDR!$BJ$13:$BJ$531,A144,VDR!$HC$13:$HC$531)+B143</f>
        <v>0</v>
      </c>
      <c r="C144" s="149"/>
      <c r="D144" s="149">
        <f>SUMIF(VDR!$BL$13:$BL$531,A144,VDR!$HC$13:$HC$531)+D143</f>
        <v>0</v>
      </c>
      <c r="E144" s="149">
        <f>SUMIF(VDR!$BJ$13:$BJ$531,A144,VDR!$HE$13:$HE$531)+E143</f>
        <v>0</v>
      </c>
      <c r="F144" s="149"/>
      <c r="G144" s="149">
        <f>SUMIF(VDR!$BL$13:$BL$531,A144,VDR!$HE$13:$HE$531)+G143</f>
        <v>0</v>
      </c>
      <c r="H144" s="149">
        <f>SUMIF(VDR!$BJ$13:$BJ$531,A144,VDR!$HG$13:$HG$531)+H143</f>
        <v>0</v>
      </c>
      <c r="I144" s="149"/>
      <c r="J144" s="150">
        <f>SUMIF(VDR!$BL$13:$BL$531,A144,VDR!$HG$13:$HG$531)+J143</f>
        <v>0</v>
      </c>
    </row>
    <row r="145" spans="1:10">
      <c r="A145" s="184">
        <v>43401</v>
      </c>
      <c r="B145" s="149">
        <f>SUMIF(VDR!$BJ$13:$BJ$531,A145,VDR!$HC$13:$HC$531)+B144</f>
        <v>0</v>
      </c>
      <c r="C145" s="149"/>
      <c r="D145" s="149">
        <f>SUMIF(VDR!$BL$13:$BL$531,A145,VDR!$HC$13:$HC$531)+D144</f>
        <v>0</v>
      </c>
      <c r="E145" s="149">
        <f>SUMIF(VDR!$BJ$13:$BJ$531,A145,VDR!$HE$13:$HE$531)+E144</f>
        <v>0</v>
      </c>
      <c r="F145" s="149"/>
      <c r="G145" s="149">
        <f>SUMIF(VDR!$BL$13:$BL$531,A145,VDR!$HE$13:$HE$531)+G144</f>
        <v>0</v>
      </c>
      <c r="H145" s="149">
        <f>SUMIF(VDR!$BJ$13:$BJ$531,A145,VDR!$HG$13:$HG$531)+H144</f>
        <v>0</v>
      </c>
      <c r="I145" s="149"/>
      <c r="J145" s="150">
        <f>SUMIF(VDR!$BL$13:$BL$531,A145,VDR!$HG$13:$HG$531)+J144</f>
        <v>0</v>
      </c>
    </row>
    <row r="146" spans="1:10">
      <c r="A146" s="184">
        <v>43402</v>
      </c>
      <c r="B146" s="149">
        <f>SUMIF(VDR!$BJ$13:$BJ$531,A146,VDR!$HC$13:$HC$531)+B145</f>
        <v>0</v>
      </c>
      <c r="C146" s="149"/>
      <c r="D146" s="149">
        <f>SUMIF(VDR!$BL$13:$BL$531,A146,VDR!$HC$13:$HC$531)+D145</f>
        <v>0</v>
      </c>
      <c r="E146" s="149">
        <f>SUMIF(VDR!$BJ$13:$BJ$531,A146,VDR!$HE$13:$HE$531)+E145</f>
        <v>0</v>
      </c>
      <c r="F146" s="149"/>
      <c r="G146" s="149">
        <f>SUMIF(VDR!$BL$13:$BL$531,A146,VDR!$HE$13:$HE$531)+G145</f>
        <v>0</v>
      </c>
      <c r="H146" s="149">
        <f>SUMIF(VDR!$BJ$13:$BJ$531,A146,VDR!$HG$13:$HG$531)+H145</f>
        <v>0</v>
      </c>
      <c r="I146" s="149"/>
      <c r="J146" s="150">
        <f>SUMIF(VDR!$BL$13:$BL$531,A146,VDR!$HG$13:$HG$531)+J145</f>
        <v>0</v>
      </c>
    </row>
    <row r="147" spans="1:10">
      <c r="A147" s="184">
        <v>43403</v>
      </c>
      <c r="B147" s="149">
        <f>SUMIF(VDR!$BJ$13:$BJ$531,A147,VDR!$HC$13:$HC$531)+B146</f>
        <v>0</v>
      </c>
      <c r="C147" s="149"/>
      <c r="D147" s="149">
        <f>SUMIF(VDR!$BL$13:$BL$531,A147,VDR!$HC$13:$HC$531)+D146</f>
        <v>0</v>
      </c>
      <c r="E147" s="149">
        <f>SUMIF(VDR!$BJ$13:$BJ$531,A147,VDR!$HE$13:$HE$531)+E146</f>
        <v>0</v>
      </c>
      <c r="F147" s="149"/>
      <c r="G147" s="149">
        <f>SUMIF(VDR!$BL$13:$BL$531,A147,VDR!$HE$13:$HE$531)+G146</f>
        <v>0</v>
      </c>
      <c r="H147" s="149">
        <f>SUMIF(VDR!$BJ$13:$BJ$531,A147,VDR!$HG$13:$HG$531)+H146</f>
        <v>0</v>
      </c>
      <c r="I147" s="149"/>
      <c r="J147" s="150">
        <f>SUMIF(VDR!$BL$13:$BL$531,A147,VDR!$HG$13:$HG$531)+J146</f>
        <v>0</v>
      </c>
    </row>
    <row r="148" spans="1:10">
      <c r="A148" s="184">
        <v>43404</v>
      </c>
      <c r="B148" s="149">
        <f>SUMIF(VDR!$BJ$13:$BJ$531,A148,VDR!$HC$13:$HC$531)+B147</f>
        <v>0</v>
      </c>
      <c r="C148" s="149"/>
      <c r="D148" s="149">
        <f>SUMIF(VDR!$BL$13:$BL$531,A148,VDR!$HC$13:$HC$531)+D147</f>
        <v>0</v>
      </c>
      <c r="E148" s="149">
        <f>SUMIF(VDR!$BJ$13:$BJ$531,A148,VDR!$HE$13:$HE$531)+E147</f>
        <v>0</v>
      </c>
      <c r="F148" s="149"/>
      <c r="G148" s="149">
        <f>SUMIF(VDR!$BL$13:$BL$531,A148,VDR!$HE$13:$HE$531)+G147</f>
        <v>0</v>
      </c>
      <c r="H148" s="149">
        <f>SUMIF(VDR!$BJ$13:$BJ$531,A148,VDR!$HG$13:$HG$531)+H147</f>
        <v>0</v>
      </c>
      <c r="I148" s="149"/>
      <c r="J148" s="150">
        <f>SUMIF(VDR!$BL$13:$BL$531,A148,VDR!$HG$13:$HG$531)+J147</f>
        <v>0</v>
      </c>
    </row>
    <row r="149" spans="1:10">
      <c r="A149" s="184">
        <v>43405</v>
      </c>
      <c r="B149" s="149">
        <f>SUMIF(VDR!$BJ$13:$BJ$531,A149,VDR!$HC$13:$HC$531)+B148</f>
        <v>0</v>
      </c>
      <c r="C149" s="149"/>
      <c r="D149" s="149">
        <f>SUMIF(VDR!$BL$13:$BL$531,A149,VDR!$HC$13:$HC$531)+D148</f>
        <v>0</v>
      </c>
      <c r="E149" s="149">
        <f>SUMIF(VDR!$BJ$13:$BJ$531,A149,VDR!$HE$13:$HE$531)+E148</f>
        <v>0</v>
      </c>
      <c r="F149" s="149"/>
      <c r="G149" s="149">
        <f>SUMIF(VDR!$BL$13:$BL$531,A149,VDR!$HE$13:$HE$531)+G148</f>
        <v>0</v>
      </c>
      <c r="H149" s="149">
        <f>SUMIF(VDR!$BJ$13:$BJ$531,A149,VDR!$HG$13:$HG$531)+H148</f>
        <v>0</v>
      </c>
      <c r="I149" s="149"/>
      <c r="J149" s="150">
        <f>SUMIF(VDR!$BL$13:$BL$531,A149,VDR!$HG$13:$HG$531)+J148</f>
        <v>0</v>
      </c>
    </row>
    <row r="150" spans="1:10">
      <c r="A150" s="184">
        <v>43406</v>
      </c>
      <c r="B150" s="149">
        <f>SUMIF(VDR!$BJ$13:$BJ$531,A150,VDR!$HC$13:$HC$531)+B149</f>
        <v>0</v>
      </c>
      <c r="C150" s="149"/>
      <c r="D150" s="149">
        <f>SUMIF(VDR!$BL$13:$BL$531,A150,VDR!$HC$13:$HC$531)+D149</f>
        <v>0</v>
      </c>
      <c r="E150" s="149">
        <f>SUMIF(VDR!$BJ$13:$BJ$531,A150,VDR!$HE$13:$HE$531)+E149</f>
        <v>0</v>
      </c>
      <c r="F150" s="149"/>
      <c r="G150" s="149">
        <f>SUMIF(VDR!$BL$13:$BL$531,A150,VDR!$HE$13:$HE$531)+G149</f>
        <v>0</v>
      </c>
      <c r="H150" s="149">
        <f>SUMIF(VDR!$BJ$13:$BJ$531,A150,VDR!$HG$13:$HG$531)+H149</f>
        <v>0</v>
      </c>
      <c r="I150" s="149"/>
      <c r="J150" s="150">
        <f>SUMIF(VDR!$BL$13:$BL$531,A150,VDR!$HG$13:$HG$531)+J149</f>
        <v>0</v>
      </c>
    </row>
    <row r="151" spans="1:10">
      <c r="A151" s="184">
        <v>43407</v>
      </c>
      <c r="B151" s="149">
        <f>SUMIF(VDR!$BJ$13:$BJ$531,A151,VDR!$HC$13:$HC$531)+B150</f>
        <v>0</v>
      </c>
      <c r="C151" s="149"/>
      <c r="D151" s="149">
        <f>SUMIF(VDR!$BL$13:$BL$531,A151,VDR!$HC$13:$HC$531)+D150</f>
        <v>0</v>
      </c>
      <c r="E151" s="149">
        <f>SUMIF(VDR!$BJ$13:$BJ$531,A151,VDR!$HE$13:$HE$531)+E150</f>
        <v>0</v>
      </c>
      <c r="F151" s="149"/>
      <c r="G151" s="149">
        <f>SUMIF(VDR!$BL$13:$BL$531,A151,VDR!$HE$13:$HE$531)+G150</f>
        <v>0</v>
      </c>
      <c r="H151" s="149">
        <f>SUMIF(VDR!$BJ$13:$BJ$531,A151,VDR!$HG$13:$HG$531)+H150</f>
        <v>0</v>
      </c>
      <c r="I151" s="149"/>
      <c r="J151" s="150">
        <f>SUMIF(VDR!$BL$13:$BL$531,A151,VDR!$HG$13:$HG$531)+J150</f>
        <v>0</v>
      </c>
    </row>
    <row r="152" spans="1:10">
      <c r="A152" s="184">
        <v>43408</v>
      </c>
      <c r="B152" s="149">
        <f>SUMIF(VDR!$BJ$13:$BJ$531,A152,VDR!$HC$13:$HC$531)+B151</f>
        <v>0</v>
      </c>
      <c r="C152" s="149"/>
      <c r="D152" s="149">
        <f>SUMIF(VDR!$BL$13:$BL$531,A152,VDR!$HC$13:$HC$531)+D151</f>
        <v>0</v>
      </c>
      <c r="E152" s="149">
        <f>SUMIF(VDR!$BJ$13:$BJ$531,A152,VDR!$HE$13:$HE$531)+E151</f>
        <v>0</v>
      </c>
      <c r="F152" s="149"/>
      <c r="G152" s="149">
        <f>SUMIF(VDR!$BL$13:$BL$531,A152,VDR!$HE$13:$HE$531)+G151</f>
        <v>0</v>
      </c>
      <c r="H152" s="149">
        <f>SUMIF(VDR!$BJ$13:$BJ$531,A152,VDR!$HG$13:$HG$531)+H151</f>
        <v>0</v>
      </c>
      <c r="I152" s="149"/>
      <c r="J152" s="150">
        <f>SUMIF(VDR!$BL$13:$BL$531,A152,VDR!$HG$13:$HG$531)+J151</f>
        <v>0</v>
      </c>
    </row>
    <row r="153" spans="1:10">
      <c r="A153" s="184">
        <v>43409</v>
      </c>
      <c r="B153" s="149">
        <f>SUMIF(VDR!$BJ$13:$BJ$531,A153,VDR!$HC$13:$HC$531)+B152</f>
        <v>0</v>
      </c>
      <c r="C153" s="149"/>
      <c r="D153" s="149">
        <f>SUMIF(VDR!$BL$13:$BL$531,A153,VDR!$HC$13:$HC$531)+D152</f>
        <v>0</v>
      </c>
      <c r="E153" s="149">
        <f>SUMIF(VDR!$BJ$13:$BJ$531,A153,VDR!$HE$13:$HE$531)+E152</f>
        <v>0</v>
      </c>
      <c r="F153" s="149"/>
      <c r="G153" s="149">
        <f>SUMIF(VDR!$BL$13:$BL$531,A153,VDR!$HE$13:$HE$531)+G152</f>
        <v>0</v>
      </c>
      <c r="H153" s="149">
        <f>SUMIF(VDR!$BJ$13:$BJ$531,A153,VDR!$HG$13:$HG$531)+H152</f>
        <v>0</v>
      </c>
      <c r="I153" s="149"/>
      <c r="J153" s="150">
        <f>SUMIF(VDR!$BL$13:$BL$531,A153,VDR!$HG$13:$HG$531)+J152</f>
        <v>0</v>
      </c>
    </row>
    <row r="154" spans="1:10">
      <c r="A154" s="184">
        <v>43410</v>
      </c>
      <c r="B154" s="149">
        <f>SUMIF(VDR!$BJ$13:$BJ$531,A154,VDR!$HC$13:$HC$531)+B153</f>
        <v>0</v>
      </c>
      <c r="C154" s="149"/>
      <c r="D154" s="149">
        <f>SUMIF(VDR!$BL$13:$BL$531,A154,VDR!$HC$13:$HC$531)+D153</f>
        <v>0</v>
      </c>
      <c r="E154" s="149">
        <f>SUMIF(VDR!$BJ$13:$BJ$531,A154,VDR!$HE$13:$HE$531)+E153</f>
        <v>0</v>
      </c>
      <c r="F154" s="149"/>
      <c r="G154" s="149">
        <f>SUMIF(VDR!$BL$13:$BL$531,A154,VDR!$HE$13:$HE$531)+G153</f>
        <v>0</v>
      </c>
      <c r="H154" s="149">
        <f>SUMIF(VDR!$BJ$13:$BJ$531,A154,VDR!$HG$13:$HG$531)+H153</f>
        <v>0</v>
      </c>
      <c r="I154" s="149"/>
      <c r="J154" s="150">
        <f>SUMIF(VDR!$BL$13:$BL$531,A154,VDR!$HG$13:$HG$531)+J153</f>
        <v>0</v>
      </c>
    </row>
    <row r="155" spans="1:10">
      <c r="A155" s="184">
        <v>43411</v>
      </c>
      <c r="B155" s="149">
        <f>SUMIF(VDR!$BJ$13:$BJ$531,A155,VDR!$HC$13:$HC$531)+B154</f>
        <v>0</v>
      </c>
      <c r="C155" s="149"/>
      <c r="D155" s="149">
        <f>SUMIF(VDR!$BL$13:$BL$531,A155,VDR!$HC$13:$HC$531)+D154</f>
        <v>0</v>
      </c>
      <c r="E155" s="149">
        <f>SUMIF(VDR!$BJ$13:$BJ$531,A155,VDR!$HE$13:$HE$531)+E154</f>
        <v>0</v>
      </c>
      <c r="F155" s="149"/>
      <c r="G155" s="149">
        <f>SUMIF(VDR!$BL$13:$BL$531,A155,VDR!$HE$13:$HE$531)+G154</f>
        <v>0</v>
      </c>
      <c r="H155" s="149">
        <f>SUMIF(VDR!$BJ$13:$BJ$531,A155,VDR!$HG$13:$HG$531)+H154</f>
        <v>0</v>
      </c>
      <c r="I155" s="149"/>
      <c r="J155" s="150">
        <f>SUMIF(VDR!$BL$13:$BL$531,A155,VDR!$HG$13:$HG$531)+J154</f>
        <v>0</v>
      </c>
    </row>
    <row r="156" spans="1:10">
      <c r="A156" s="184">
        <v>43412</v>
      </c>
      <c r="B156" s="149">
        <f>SUMIF(VDR!$BJ$13:$BJ$531,A156,VDR!$HC$13:$HC$531)+B155</f>
        <v>0</v>
      </c>
      <c r="C156" s="149"/>
      <c r="D156" s="149">
        <f>SUMIF(VDR!$BL$13:$BL$531,A156,VDR!$HC$13:$HC$531)+D155</f>
        <v>0</v>
      </c>
      <c r="E156" s="149">
        <f>SUMIF(VDR!$BJ$13:$BJ$531,A156,VDR!$HE$13:$HE$531)+E155</f>
        <v>0</v>
      </c>
      <c r="F156" s="149"/>
      <c r="G156" s="149">
        <f>SUMIF(VDR!$BL$13:$BL$531,A156,VDR!$HE$13:$HE$531)+G155</f>
        <v>0</v>
      </c>
      <c r="H156" s="149">
        <f>SUMIF(VDR!$BJ$13:$BJ$531,A156,VDR!$HG$13:$HG$531)+H155</f>
        <v>0</v>
      </c>
      <c r="I156" s="149"/>
      <c r="J156" s="150">
        <f>SUMIF(VDR!$BL$13:$BL$531,A156,VDR!$HG$13:$HG$531)+J155</f>
        <v>0</v>
      </c>
    </row>
    <row r="157" spans="1:10">
      <c r="A157" s="184">
        <v>43413</v>
      </c>
      <c r="B157" s="149">
        <f>SUMIF(VDR!$BJ$13:$BJ$531,A157,VDR!$HC$13:$HC$531)+B156</f>
        <v>0</v>
      </c>
      <c r="C157" s="149"/>
      <c r="D157" s="149">
        <f>SUMIF(VDR!$BL$13:$BL$531,A157,VDR!$HC$13:$HC$531)+D156</f>
        <v>0</v>
      </c>
      <c r="E157" s="149">
        <f>SUMIF(VDR!$BJ$13:$BJ$531,A157,VDR!$HE$13:$HE$531)+E156</f>
        <v>0</v>
      </c>
      <c r="F157" s="149"/>
      <c r="G157" s="149">
        <f>SUMIF(VDR!$BL$13:$BL$531,A157,VDR!$HE$13:$HE$531)+G156</f>
        <v>0</v>
      </c>
      <c r="H157" s="149">
        <f>SUMIF(VDR!$BJ$13:$BJ$531,A157,VDR!$HG$13:$HG$531)+H156</f>
        <v>0</v>
      </c>
      <c r="I157" s="149"/>
      <c r="J157" s="150">
        <f>SUMIF(VDR!$BL$13:$BL$531,A157,VDR!$HG$13:$HG$531)+J156</f>
        <v>0</v>
      </c>
    </row>
    <row r="158" spans="1:10">
      <c r="A158" s="184">
        <v>43414</v>
      </c>
      <c r="B158" s="149">
        <f>SUMIF(VDR!$BJ$13:$BJ$531,A158,VDR!$HC$13:$HC$531)+B157</f>
        <v>0</v>
      </c>
      <c r="C158" s="149"/>
      <c r="D158" s="149">
        <f>SUMIF(VDR!$BL$13:$BL$531,A158,VDR!$HC$13:$HC$531)+D157</f>
        <v>0</v>
      </c>
      <c r="E158" s="149">
        <f>SUMIF(VDR!$BJ$13:$BJ$531,A158,VDR!$HE$13:$HE$531)+E157</f>
        <v>0</v>
      </c>
      <c r="F158" s="149"/>
      <c r="G158" s="149">
        <f>SUMIF(VDR!$BL$13:$BL$531,A158,VDR!$HE$13:$HE$531)+G157</f>
        <v>0</v>
      </c>
      <c r="H158" s="149">
        <f>SUMIF(VDR!$BJ$13:$BJ$531,A158,VDR!$HG$13:$HG$531)+H157</f>
        <v>0</v>
      </c>
      <c r="I158" s="149"/>
      <c r="J158" s="150">
        <f>SUMIF(VDR!$BL$13:$BL$531,A158,VDR!$HG$13:$HG$531)+J157</f>
        <v>0</v>
      </c>
    </row>
    <row r="159" spans="1:10">
      <c r="A159" s="184">
        <v>43415</v>
      </c>
      <c r="B159" s="149">
        <f>SUMIF(VDR!$BJ$13:$BJ$531,A159,VDR!$HC$13:$HC$531)+B158</f>
        <v>0</v>
      </c>
      <c r="C159" s="149"/>
      <c r="D159" s="149">
        <f>SUMIF(VDR!$BL$13:$BL$531,A159,VDR!$HC$13:$HC$531)+D158</f>
        <v>0</v>
      </c>
      <c r="E159" s="149">
        <f>SUMIF(VDR!$BJ$13:$BJ$531,A159,VDR!$HE$13:$HE$531)+E158</f>
        <v>0</v>
      </c>
      <c r="F159" s="149"/>
      <c r="G159" s="149">
        <f>SUMIF(VDR!$BL$13:$BL$531,A159,VDR!$HE$13:$HE$531)+G158</f>
        <v>0</v>
      </c>
      <c r="H159" s="149">
        <f>SUMIF(VDR!$BJ$13:$BJ$531,A159,VDR!$HG$13:$HG$531)+H158</f>
        <v>0</v>
      </c>
      <c r="I159" s="149"/>
      <c r="J159" s="150">
        <f>SUMIF(VDR!$BL$13:$BL$531,A159,VDR!$HG$13:$HG$531)+J158</f>
        <v>0</v>
      </c>
    </row>
    <row r="160" spans="1:10">
      <c r="A160" s="184">
        <v>43416</v>
      </c>
      <c r="B160" s="149">
        <f>SUMIF(VDR!$BJ$13:$BJ$531,A160,VDR!$HC$13:$HC$531)+B159</f>
        <v>0</v>
      </c>
      <c r="C160" s="149"/>
      <c r="D160" s="149">
        <f>SUMIF(VDR!$BL$13:$BL$531,A160,VDR!$HC$13:$HC$531)+D159</f>
        <v>0</v>
      </c>
      <c r="E160" s="149">
        <f>SUMIF(VDR!$BJ$13:$BJ$531,A160,VDR!$HE$13:$HE$531)+E159</f>
        <v>0</v>
      </c>
      <c r="F160" s="149"/>
      <c r="G160" s="149">
        <f>SUMIF(VDR!$BL$13:$BL$531,A160,VDR!$HE$13:$HE$531)+G159</f>
        <v>0</v>
      </c>
      <c r="H160" s="149">
        <f>SUMIF(VDR!$BJ$13:$BJ$531,A160,VDR!$HG$13:$HG$531)+H159</f>
        <v>0</v>
      </c>
      <c r="I160" s="149"/>
      <c r="J160" s="150">
        <f>SUMIF(VDR!$BL$13:$BL$531,A160,VDR!$HG$13:$HG$531)+J159</f>
        <v>0</v>
      </c>
    </row>
    <row r="161" spans="1:10">
      <c r="A161" s="184">
        <v>43417</v>
      </c>
      <c r="B161" s="149">
        <f>SUMIF(VDR!$BJ$13:$BJ$531,A161,VDR!$HC$13:$HC$531)+B160</f>
        <v>0</v>
      </c>
      <c r="C161" s="149"/>
      <c r="D161" s="149">
        <f>SUMIF(VDR!$BL$13:$BL$531,A161,VDR!$HC$13:$HC$531)+D160</f>
        <v>0</v>
      </c>
      <c r="E161" s="149">
        <f>SUMIF(VDR!$BJ$13:$BJ$531,A161,VDR!$HE$13:$HE$531)+E160</f>
        <v>0</v>
      </c>
      <c r="F161" s="149"/>
      <c r="G161" s="149">
        <f>SUMIF(VDR!$BL$13:$BL$531,A161,VDR!$HE$13:$HE$531)+G160</f>
        <v>0</v>
      </c>
      <c r="H161" s="149">
        <f>SUMIF(VDR!$BJ$13:$BJ$531,A161,VDR!$HG$13:$HG$531)+H160</f>
        <v>0</v>
      </c>
      <c r="I161" s="149"/>
      <c r="J161" s="150">
        <f>SUMIF(VDR!$BL$13:$BL$531,A161,VDR!$HG$13:$HG$531)+J160</f>
        <v>0</v>
      </c>
    </row>
    <row r="162" spans="1:10">
      <c r="A162" s="184">
        <v>43418</v>
      </c>
      <c r="B162" s="149">
        <f>SUMIF(VDR!$BJ$13:$BJ$531,A162,VDR!$HC$13:$HC$531)+B161</f>
        <v>0</v>
      </c>
      <c r="C162" s="149"/>
      <c r="D162" s="149">
        <f>SUMIF(VDR!$BL$13:$BL$531,A162,VDR!$HC$13:$HC$531)+D161</f>
        <v>0</v>
      </c>
      <c r="E162" s="149">
        <f>SUMIF(VDR!$BJ$13:$BJ$531,A162,VDR!$HE$13:$HE$531)+E161</f>
        <v>0</v>
      </c>
      <c r="F162" s="149"/>
      <c r="G162" s="149">
        <f>SUMIF(VDR!$BL$13:$BL$531,A162,VDR!$HE$13:$HE$531)+G161</f>
        <v>0</v>
      </c>
      <c r="H162" s="149">
        <f>SUMIF(VDR!$BJ$13:$BJ$531,A162,VDR!$HG$13:$HG$531)+H161</f>
        <v>0</v>
      </c>
      <c r="I162" s="149"/>
      <c r="J162" s="150">
        <f>SUMIF(VDR!$BL$13:$BL$531,A162,VDR!$HG$13:$HG$531)+J161</f>
        <v>0</v>
      </c>
    </row>
    <row r="163" spans="1:10">
      <c r="A163" s="184">
        <v>43419</v>
      </c>
      <c r="B163" s="149">
        <f>SUMIF(VDR!$BJ$13:$BJ$531,A163,VDR!$HC$13:$HC$531)+B162</f>
        <v>0</v>
      </c>
      <c r="C163" s="149"/>
      <c r="D163" s="149">
        <f>SUMIF(VDR!$BL$13:$BL$531,A163,VDR!$HC$13:$HC$531)+D162</f>
        <v>0</v>
      </c>
      <c r="E163" s="149">
        <f>SUMIF(VDR!$BJ$13:$BJ$531,A163,VDR!$HE$13:$HE$531)+E162</f>
        <v>0</v>
      </c>
      <c r="F163" s="149"/>
      <c r="G163" s="149">
        <f>SUMIF(VDR!$BL$13:$BL$531,A163,VDR!$HE$13:$HE$531)+G162</f>
        <v>0</v>
      </c>
      <c r="H163" s="149">
        <f>SUMIF(VDR!$BJ$13:$BJ$531,A163,VDR!$HG$13:$HG$531)+H162</f>
        <v>0</v>
      </c>
      <c r="I163" s="149"/>
      <c r="J163" s="150">
        <f>SUMIF(VDR!$BL$13:$BL$531,A163,VDR!$HG$13:$HG$531)+J162</f>
        <v>0</v>
      </c>
    </row>
    <row r="164" spans="1:10">
      <c r="A164" s="184">
        <v>43420</v>
      </c>
      <c r="B164" s="149">
        <f>SUMIF(VDR!$BJ$13:$BJ$531,A164,VDR!$HC$13:$HC$531)+B163</f>
        <v>0</v>
      </c>
      <c r="C164" s="149"/>
      <c r="D164" s="149">
        <f>SUMIF(VDR!$BL$13:$BL$531,A164,VDR!$HC$13:$HC$531)+D163</f>
        <v>0</v>
      </c>
      <c r="E164" s="149">
        <f>SUMIF(VDR!$BJ$13:$BJ$531,A164,VDR!$HE$13:$HE$531)+E163</f>
        <v>0</v>
      </c>
      <c r="F164" s="149"/>
      <c r="G164" s="149">
        <f>SUMIF(VDR!$BL$13:$BL$531,A164,VDR!$HE$13:$HE$531)+G163</f>
        <v>0</v>
      </c>
      <c r="H164" s="149">
        <f>SUMIF(VDR!$BJ$13:$BJ$531,A164,VDR!$HG$13:$HG$531)+H163</f>
        <v>0</v>
      </c>
      <c r="I164" s="149"/>
      <c r="J164" s="150">
        <f>SUMIF(VDR!$BL$13:$BL$531,A164,VDR!$HG$13:$HG$531)+J163</f>
        <v>0</v>
      </c>
    </row>
    <row r="165" spans="1:10">
      <c r="A165" s="184">
        <v>43421</v>
      </c>
      <c r="B165" s="149">
        <f>SUMIF(VDR!$BJ$13:$BJ$531,A165,VDR!$HC$13:$HC$531)+B164</f>
        <v>0</v>
      </c>
      <c r="C165" s="149"/>
      <c r="D165" s="149">
        <f>SUMIF(VDR!$BL$13:$BL$531,A165,VDR!$HC$13:$HC$531)+D164</f>
        <v>0</v>
      </c>
      <c r="E165" s="149">
        <f>SUMIF(VDR!$BJ$13:$BJ$531,A165,VDR!$HE$13:$HE$531)+E164</f>
        <v>0</v>
      </c>
      <c r="F165" s="149"/>
      <c r="G165" s="149">
        <f>SUMIF(VDR!$BL$13:$BL$531,A165,VDR!$HE$13:$HE$531)+G164</f>
        <v>0</v>
      </c>
      <c r="H165" s="149">
        <f>SUMIF(VDR!$BJ$13:$BJ$531,A165,VDR!$HG$13:$HG$531)+H164</f>
        <v>0</v>
      </c>
      <c r="I165" s="149"/>
      <c r="J165" s="150">
        <f>SUMIF(VDR!$BL$13:$BL$531,A165,VDR!$HG$13:$HG$531)+J164</f>
        <v>0</v>
      </c>
    </row>
    <row r="166" spans="1:10">
      <c r="A166" s="184">
        <v>43422</v>
      </c>
      <c r="B166" s="149">
        <f>SUMIF(VDR!$BJ$13:$BJ$531,A166,VDR!$HC$13:$HC$531)+B165</f>
        <v>0</v>
      </c>
      <c r="C166" s="149"/>
      <c r="D166" s="149">
        <f>SUMIF(VDR!$BL$13:$BL$531,A166,VDR!$HC$13:$HC$531)+D165</f>
        <v>0</v>
      </c>
      <c r="E166" s="149">
        <f>SUMIF(VDR!$BJ$13:$BJ$531,A166,VDR!$HE$13:$HE$531)+E165</f>
        <v>0</v>
      </c>
      <c r="F166" s="149"/>
      <c r="G166" s="149">
        <f>SUMIF(VDR!$BL$13:$BL$531,A166,VDR!$HE$13:$HE$531)+G165</f>
        <v>0</v>
      </c>
      <c r="H166" s="149">
        <f>SUMIF(VDR!$BJ$13:$BJ$531,A166,VDR!$HG$13:$HG$531)+H165</f>
        <v>0</v>
      </c>
      <c r="I166" s="149"/>
      <c r="J166" s="150">
        <f>SUMIF(VDR!$BL$13:$BL$531,A166,VDR!$HG$13:$HG$531)+J165</f>
        <v>0</v>
      </c>
    </row>
    <row r="167" spans="1:10">
      <c r="A167" s="184">
        <v>43423</v>
      </c>
      <c r="B167" s="149">
        <f>SUMIF(VDR!$BJ$13:$BJ$531,A167,VDR!$HC$13:$HC$531)+B166</f>
        <v>0</v>
      </c>
      <c r="C167" s="149"/>
      <c r="D167" s="149">
        <f>SUMIF(VDR!$BL$13:$BL$531,A167,VDR!$HC$13:$HC$531)+D166</f>
        <v>0</v>
      </c>
      <c r="E167" s="149">
        <f>SUMIF(VDR!$BJ$13:$BJ$531,A167,VDR!$HE$13:$HE$531)+E166</f>
        <v>0</v>
      </c>
      <c r="F167" s="149"/>
      <c r="G167" s="149">
        <f>SUMIF(VDR!$BL$13:$BL$531,A167,VDR!$HE$13:$HE$531)+G166</f>
        <v>0</v>
      </c>
      <c r="H167" s="149">
        <f>SUMIF(VDR!$BJ$13:$BJ$531,A167,VDR!$HG$13:$HG$531)+H166</f>
        <v>0</v>
      </c>
      <c r="I167" s="149"/>
      <c r="J167" s="150">
        <f>SUMIF(VDR!$BL$13:$BL$531,A167,VDR!$HG$13:$HG$531)+J166</f>
        <v>0</v>
      </c>
    </row>
    <row r="168" spans="1:10">
      <c r="A168" s="184">
        <v>43424</v>
      </c>
      <c r="B168" s="149">
        <f>SUMIF(VDR!$BJ$13:$BJ$531,A168,VDR!$HC$13:$HC$531)+B167</f>
        <v>0</v>
      </c>
      <c r="C168" s="149"/>
      <c r="D168" s="149">
        <f>SUMIF(VDR!$BL$13:$BL$531,A168,VDR!$HC$13:$HC$531)+D167</f>
        <v>0</v>
      </c>
      <c r="E168" s="149">
        <f>SUMIF(VDR!$BJ$13:$BJ$531,A168,VDR!$HE$13:$HE$531)+E167</f>
        <v>0</v>
      </c>
      <c r="F168" s="149"/>
      <c r="G168" s="149">
        <f>SUMIF(VDR!$BL$13:$BL$531,A168,VDR!$HE$13:$HE$531)+G167</f>
        <v>0</v>
      </c>
      <c r="H168" s="149">
        <f>SUMIF(VDR!$BJ$13:$BJ$531,A168,VDR!$HG$13:$HG$531)+H167</f>
        <v>0</v>
      </c>
      <c r="I168" s="149"/>
      <c r="J168" s="150">
        <f>SUMIF(VDR!$BL$13:$BL$531,A168,VDR!$HG$13:$HG$531)+J167</f>
        <v>0</v>
      </c>
    </row>
    <row r="169" spans="1:10">
      <c r="A169" s="184">
        <v>43425</v>
      </c>
      <c r="B169" s="149">
        <f>SUMIF(VDR!$BJ$13:$BJ$531,A169,VDR!$HC$13:$HC$531)+B168</f>
        <v>0</v>
      </c>
      <c r="C169" s="149"/>
      <c r="D169" s="149">
        <f>SUMIF(VDR!$BL$13:$BL$531,A169,VDR!$HC$13:$HC$531)+D168</f>
        <v>0</v>
      </c>
      <c r="E169" s="149">
        <f>SUMIF(VDR!$BJ$13:$BJ$531,A169,VDR!$HE$13:$HE$531)+E168</f>
        <v>0</v>
      </c>
      <c r="F169" s="149"/>
      <c r="G169" s="149">
        <f>SUMIF(VDR!$BL$13:$BL$531,A169,VDR!$HE$13:$HE$531)+G168</f>
        <v>0</v>
      </c>
      <c r="H169" s="149">
        <f>SUMIF(VDR!$BJ$13:$BJ$531,A169,VDR!$HG$13:$HG$531)+H168</f>
        <v>0</v>
      </c>
      <c r="I169" s="149"/>
      <c r="J169" s="150">
        <f>SUMIF(VDR!$BL$13:$BL$531,A169,VDR!$HG$13:$HG$531)+J168</f>
        <v>0</v>
      </c>
    </row>
    <row r="170" spans="1:10">
      <c r="A170" s="184">
        <v>43426</v>
      </c>
      <c r="B170" s="149">
        <f>SUMIF(VDR!$BJ$13:$BJ$531,A170,VDR!$HC$13:$HC$531)+B169</f>
        <v>0</v>
      </c>
      <c r="C170" s="149"/>
      <c r="D170" s="149">
        <f>SUMIF(VDR!$BL$13:$BL$531,A170,VDR!$HC$13:$HC$531)+D169</f>
        <v>0</v>
      </c>
      <c r="E170" s="149">
        <f>SUMIF(VDR!$BJ$13:$BJ$531,A170,VDR!$HE$13:$HE$531)+E169</f>
        <v>0</v>
      </c>
      <c r="F170" s="149"/>
      <c r="G170" s="149">
        <f>SUMIF(VDR!$BL$13:$BL$531,A170,VDR!$HE$13:$HE$531)+G169</f>
        <v>0</v>
      </c>
      <c r="H170" s="149">
        <f>SUMIF(VDR!$BJ$13:$BJ$531,A170,VDR!$HG$13:$HG$531)+H169</f>
        <v>0</v>
      </c>
      <c r="I170" s="149"/>
      <c r="J170" s="150">
        <f>SUMIF(VDR!$BL$13:$BL$531,A170,VDR!$HG$13:$HG$531)+J169</f>
        <v>0</v>
      </c>
    </row>
    <row r="171" spans="1:10">
      <c r="A171" s="184">
        <v>43427</v>
      </c>
      <c r="B171" s="149">
        <f>SUMIF(VDR!$BJ$13:$BJ$531,A171,VDR!$HC$13:$HC$531)+B170</f>
        <v>0</v>
      </c>
      <c r="C171" s="149"/>
      <c r="D171" s="149">
        <f>SUMIF(VDR!$BL$13:$BL$531,A171,VDR!$HC$13:$HC$531)+D170</f>
        <v>0</v>
      </c>
      <c r="E171" s="149">
        <f>SUMIF(VDR!$BJ$13:$BJ$531,A171,VDR!$HE$13:$HE$531)+E170</f>
        <v>0</v>
      </c>
      <c r="F171" s="149"/>
      <c r="G171" s="149">
        <f>SUMIF(VDR!$BL$13:$BL$531,A171,VDR!$HE$13:$HE$531)+G170</f>
        <v>0</v>
      </c>
      <c r="H171" s="149">
        <f>SUMIF(VDR!$BJ$13:$BJ$531,A171,VDR!$HG$13:$HG$531)+H170</f>
        <v>0</v>
      </c>
      <c r="I171" s="149"/>
      <c r="J171" s="150">
        <f>SUMIF(VDR!$BL$13:$BL$531,A171,VDR!$HG$13:$HG$531)+J170</f>
        <v>0</v>
      </c>
    </row>
    <row r="172" spans="1:10">
      <c r="A172" s="184">
        <v>43428</v>
      </c>
      <c r="B172" s="149">
        <f>SUMIF(VDR!$BJ$13:$BJ$531,A172,VDR!$HC$13:$HC$531)+B171</f>
        <v>0</v>
      </c>
      <c r="C172" s="149"/>
      <c r="D172" s="149">
        <f>SUMIF(VDR!$BL$13:$BL$531,A172,VDR!$HC$13:$HC$531)+D171</f>
        <v>0</v>
      </c>
      <c r="E172" s="149">
        <f>SUMIF(VDR!$BJ$13:$BJ$531,A172,VDR!$HE$13:$HE$531)+E171</f>
        <v>0</v>
      </c>
      <c r="F172" s="149"/>
      <c r="G172" s="149">
        <f>SUMIF(VDR!$BL$13:$BL$531,A172,VDR!$HE$13:$HE$531)+G171</f>
        <v>0</v>
      </c>
      <c r="H172" s="149">
        <f>SUMIF(VDR!$BJ$13:$BJ$531,A172,VDR!$HG$13:$HG$531)+H171</f>
        <v>0</v>
      </c>
      <c r="I172" s="149"/>
      <c r="J172" s="150">
        <f>SUMIF(VDR!$BL$13:$BL$531,A172,VDR!$HG$13:$HG$531)+J171</f>
        <v>0</v>
      </c>
    </row>
    <row r="173" spans="1:10">
      <c r="A173" s="184">
        <v>43429</v>
      </c>
      <c r="B173" s="149">
        <f>SUMIF(VDR!$BJ$13:$BJ$531,A173,VDR!$HC$13:$HC$531)+B172</f>
        <v>0</v>
      </c>
      <c r="C173" s="149"/>
      <c r="D173" s="149">
        <f>SUMIF(VDR!$BL$13:$BL$531,A173,VDR!$HC$13:$HC$531)+D172</f>
        <v>0</v>
      </c>
      <c r="E173" s="149">
        <f>SUMIF(VDR!$BJ$13:$BJ$531,A173,VDR!$HE$13:$HE$531)+E172</f>
        <v>0</v>
      </c>
      <c r="F173" s="149"/>
      <c r="G173" s="149">
        <f>SUMIF(VDR!$BL$13:$BL$531,A173,VDR!$HE$13:$HE$531)+G172</f>
        <v>0</v>
      </c>
      <c r="H173" s="149">
        <f>SUMIF(VDR!$BJ$13:$BJ$531,A173,VDR!$HG$13:$HG$531)+H172</f>
        <v>0</v>
      </c>
      <c r="I173" s="149"/>
      <c r="J173" s="150">
        <f>SUMIF(VDR!$BL$13:$BL$531,A173,VDR!$HG$13:$HG$531)+J172</f>
        <v>0</v>
      </c>
    </row>
    <row r="174" spans="1:10">
      <c r="A174" s="184">
        <v>43430</v>
      </c>
      <c r="B174" s="149">
        <f>SUMIF(VDR!$BJ$13:$BJ$531,A174,VDR!$HC$13:$HC$531)+B173</f>
        <v>0</v>
      </c>
      <c r="C174" s="149"/>
      <c r="D174" s="149">
        <f>SUMIF(VDR!$BL$13:$BL$531,A174,VDR!$HC$13:$HC$531)+D173</f>
        <v>0</v>
      </c>
      <c r="E174" s="149">
        <f>SUMIF(VDR!$BJ$13:$BJ$531,A174,VDR!$HE$13:$HE$531)+E173</f>
        <v>0</v>
      </c>
      <c r="F174" s="149"/>
      <c r="G174" s="149">
        <f>SUMIF(VDR!$BL$13:$BL$531,A174,VDR!$HE$13:$HE$531)+G173</f>
        <v>0</v>
      </c>
      <c r="H174" s="149">
        <f>SUMIF(VDR!$BJ$13:$BJ$531,A174,VDR!$HG$13:$HG$531)+H173</f>
        <v>0</v>
      </c>
      <c r="I174" s="149"/>
      <c r="J174" s="150">
        <f>SUMIF(VDR!$BL$13:$BL$531,A174,VDR!$HG$13:$HG$531)+J173</f>
        <v>0</v>
      </c>
    </row>
    <row r="175" spans="1:10">
      <c r="A175" s="184">
        <v>43431</v>
      </c>
      <c r="B175" s="149">
        <f>SUMIF(VDR!$BJ$13:$BJ$531,A175,VDR!$HC$13:$HC$531)+B174</f>
        <v>0</v>
      </c>
      <c r="C175" s="149"/>
      <c r="D175" s="149">
        <f>SUMIF(VDR!$BL$13:$BL$531,A175,VDR!$HC$13:$HC$531)+D174</f>
        <v>0</v>
      </c>
      <c r="E175" s="149">
        <f>SUMIF(VDR!$BJ$13:$BJ$531,A175,VDR!$HE$13:$HE$531)+E174</f>
        <v>0</v>
      </c>
      <c r="F175" s="149"/>
      <c r="G175" s="149">
        <f>SUMIF(VDR!$BL$13:$BL$531,A175,VDR!$HE$13:$HE$531)+G174</f>
        <v>0</v>
      </c>
      <c r="H175" s="149">
        <f>SUMIF(VDR!$BJ$13:$BJ$531,A175,VDR!$HG$13:$HG$531)+H174</f>
        <v>0</v>
      </c>
      <c r="I175" s="149"/>
      <c r="J175" s="150">
        <f>SUMIF(VDR!$BL$13:$BL$531,A175,VDR!$HG$13:$HG$531)+J174</f>
        <v>0</v>
      </c>
    </row>
    <row r="176" spans="1:10">
      <c r="A176" s="184">
        <v>43432</v>
      </c>
      <c r="B176" s="149">
        <f>SUMIF(VDR!$BJ$13:$BJ$531,A176,VDR!$HC$13:$HC$531)+B175</f>
        <v>0</v>
      </c>
      <c r="C176" s="149"/>
      <c r="D176" s="149">
        <f>SUMIF(VDR!$BL$13:$BL$531,A176,VDR!$HC$13:$HC$531)+D175</f>
        <v>0</v>
      </c>
      <c r="E176" s="149">
        <f>SUMIF(VDR!$BJ$13:$BJ$531,A176,VDR!$HE$13:$HE$531)+E175</f>
        <v>0</v>
      </c>
      <c r="F176" s="149"/>
      <c r="G176" s="149">
        <f>SUMIF(VDR!$BL$13:$BL$531,A176,VDR!$HE$13:$HE$531)+G175</f>
        <v>0</v>
      </c>
      <c r="H176" s="149">
        <f>SUMIF(VDR!$BJ$13:$BJ$531,A176,VDR!$HG$13:$HG$531)+H175</f>
        <v>0</v>
      </c>
      <c r="I176" s="149"/>
      <c r="J176" s="150">
        <f>SUMIF(VDR!$BL$13:$BL$531,A176,VDR!$HG$13:$HG$531)+J175</f>
        <v>0</v>
      </c>
    </row>
    <row r="177" spans="1:10">
      <c r="A177" s="184">
        <v>43433</v>
      </c>
      <c r="B177" s="149">
        <f>SUMIF(VDR!$BJ$13:$BJ$531,A177,VDR!$HC$13:$HC$531)+B176</f>
        <v>0</v>
      </c>
      <c r="C177" s="149"/>
      <c r="D177" s="149">
        <f>SUMIF(VDR!$BL$13:$BL$531,A177,VDR!$HC$13:$HC$531)+D176</f>
        <v>0</v>
      </c>
      <c r="E177" s="149">
        <f>SUMIF(VDR!$BJ$13:$BJ$531,A177,VDR!$HE$13:$HE$531)+E176</f>
        <v>0</v>
      </c>
      <c r="F177" s="149"/>
      <c r="G177" s="149">
        <f>SUMIF(VDR!$BL$13:$BL$531,A177,VDR!$HE$13:$HE$531)+G176</f>
        <v>0</v>
      </c>
      <c r="H177" s="149">
        <f>SUMIF(VDR!$BJ$13:$BJ$531,A177,VDR!$HG$13:$HG$531)+H176</f>
        <v>0</v>
      </c>
      <c r="I177" s="149"/>
      <c r="J177" s="150">
        <f>SUMIF(VDR!$BL$13:$BL$531,A177,VDR!$HG$13:$HG$531)+J176</f>
        <v>0</v>
      </c>
    </row>
    <row r="178" spans="1:10">
      <c r="A178" s="184">
        <v>43434</v>
      </c>
      <c r="B178" s="149">
        <f>SUMIF(VDR!$BJ$13:$BJ$531,A178,VDR!$HC$13:$HC$531)+B177</f>
        <v>0</v>
      </c>
      <c r="C178" s="149"/>
      <c r="D178" s="149">
        <f>SUMIF(VDR!$BL$13:$BL$531,A178,VDR!$HC$13:$HC$531)+D177</f>
        <v>0</v>
      </c>
      <c r="E178" s="149">
        <f>SUMIF(VDR!$BJ$13:$BJ$531,A178,VDR!$HE$13:$HE$531)+E177</f>
        <v>0</v>
      </c>
      <c r="F178" s="149"/>
      <c r="G178" s="149">
        <f>SUMIF(VDR!$BL$13:$BL$531,A178,VDR!$HE$13:$HE$531)+G177</f>
        <v>0</v>
      </c>
      <c r="H178" s="149">
        <f>SUMIF(VDR!$BJ$13:$BJ$531,A178,VDR!$HG$13:$HG$531)+H177</f>
        <v>0</v>
      </c>
      <c r="I178" s="149"/>
      <c r="J178" s="150">
        <f>SUMIF(VDR!$BL$13:$BL$531,A178,VDR!$HG$13:$HG$531)+J177</f>
        <v>0</v>
      </c>
    </row>
    <row r="179" spans="1:10">
      <c r="A179" s="184">
        <v>43435</v>
      </c>
      <c r="B179" s="149">
        <f>SUMIF(VDR!$BJ$13:$BJ$531,A179,VDR!$HC$13:$HC$531)+B178</f>
        <v>0</v>
      </c>
      <c r="C179" s="149"/>
      <c r="D179" s="149">
        <f>SUMIF(VDR!$BL$13:$BL$531,A179,VDR!$HC$13:$HC$531)+D178</f>
        <v>0</v>
      </c>
      <c r="E179" s="149">
        <f>SUMIF(VDR!$BJ$13:$BJ$531,A179,VDR!$HE$13:$HE$531)+E178</f>
        <v>0</v>
      </c>
      <c r="F179" s="149"/>
      <c r="G179" s="149">
        <f>SUMIF(VDR!$BL$13:$BL$531,A179,VDR!$HE$13:$HE$531)+G178</f>
        <v>0</v>
      </c>
      <c r="H179" s="149">
        <f>SUMIF(VDR!$BJ$13:$BJ$531,A179,VDR!$HG$13:$HG$531)+H178</f>
        <v>0</v>
      </c>
      <c r="I179" s="149"/>
      <c r="J179" s="150">
        <f>SUMIF(VDR!$BL$13:$BL$531,A179,VDR!$HG$13:$HG$531)+J178</f>
        <v>0</v>
      </c>
    </row>
    <row r="180" spans="1:10">
      <c r="A180" s="184">
        <v>43436</v>
      </c>
      <c r="B180" s="149">
        <f>SUMIF(VDR!$BJ$13:$BJ$531,A180,VDR!$HC$13:$HC$531)+B179</f>
        <v>0</v>
      </c>
      <c r="C180" s="149"/>
      <c r="D180" s="149">
        <f>SUMIF(VDR!$BL$13:$BL$531,A180,VDR!$HC$13:$HC$531)+D179</f>
        <v>0</v>
      </c>
      <c r="E180" s="149">
        <f>SUMIF(VDR!$BJ$13:$BJ$531,A180,VDR!$HE$13:$HE$531)+E179</f>
        <v>0</v>
      </c>
      <c r="F180" s="149"/>
      <c r="G180" s="149">
        <f>SUMIF(VDR!$BL$13:$BL$531,A180,VDR!$HE$13:$HE$531)+G179</f>
        <v>0</v>
      </c>
      <c r="H180" s="149">
        <f>SUMIF(VDR!$BJ$13:$BJ$531,A180,VDR!$HG$13:$HG$531)+H179</f>
        <v>0</v>
      </c>
      <c r="I180" s="149"/>
      <c r="J180" s="150">
        <f>SUMIF(VDR!$BL$13:$BL$531,A180,VDR!$HG$13:$HG$531)+J179</f>
        <v>0</v>
      </c>
    </row>
    <row r="181" spans="1:10">
      <c r="A181" s="184">
        <v>43437</v>
      </c>
      <c r="B181" s="149">
        <f>SUMIF(VDR!$BJ$13:$BJ$531,A181,VDR!$HC$13:$HC$531)+B180</f>
        <v>0</v>
      </c>
      <c r="C181" s="149"/>
      <c r="D181" s="149">
        <f>SUMIF(VDR!$BL$13:$BL$531,A181,VDR!$HC$13:$HC$531)+D180</f>
        <v>0</v>
      </c>
      <c r="E181" s="149">
        <f>SUMIF(VDR!$BJ$13:$BJ$531,A181,VDR!$HE$13:$HE$531)+E180</f>
        <v>0</v>
      </c>
      <c r="F181" s="149"/>
      <c r="G181" s="149">
        <f>SUMIF(VDR!$BL$13:$BL$531,A181,VDR!$HE$13:$HE$531)+G180</f>
        <v>0</v>
      </c>
      <c r="H181" s="149">
        <f>SUMIF(VDR!$BJ$13:$BJ$531,A181,VDR!$HG$13:$HG$531)+H180</f>
        <v>0</v>
      </c>
      <c r="I181" s="149"/>
      <c r="J181" s="150">
        <f>SUMIF(VDR!$BL$13:$BL$531,A181,VDR!$HG$13:$HG$531)+J180</f>
        <v>0</v>
      </c>
    </row>
    <row r="182" spans="1:10">
      <c r="A182" s="184">
        <v>43438</v>
      </c>
      <c r="B182" s="149">
        <f>SUMIF(VDR!$BJ$13:$BJ$531,A182,VDR!$HC$13:$HC$531)+B181</f>
        <v>0</v>
      </c>
      <c r="C182" s="149"/>
      <c r="D182" s="149">
        <f>SUMIF(VDR!$BL$13:$BL$531,A182,VDR!$HC$13:$HC$531)+D181</f>
        <v>0</v>
      </c>
      <c r="E182" s="149">
        <f>SUMIF(VDR!$BJ$13:$BJ$531,A182,VDR!$HE$13:$HE$531)+E181</f>
        <v>0</v>
      </c>
      <c r="F182" s="149"/>
      <c r="G182" s="149">
        <f>SUMIF(VDR!$BL$13:$BL$531,A182,VDR!$HE$13:$HE$531)+G181</f>
        <v>0</v>
      </c>
      <c r="H182" s="149">
        <f>SUMIF(VDR!$BJ$13:$BJ$531,A182,VDR!$HG$13:$HG$531)+H181</f>
        <v>0</v>
      </c>
      <c r="I182" s="149"/>
      <c r="J182" s="150">
        <f>SUMIF(VDR!$BL$13:$BL$531,A182,VDR!$HG$13:$HG$531)+J181</f>
        <v>0</v>
      </c>
    </row>
    <row r="183" spans="1:10">
      <c r="A183" s="184">
        <v>43439</v>
      </c>
      <c r="B183" s="149">
        <f>SUMIF(VDR!$BJ$13:$BJ$531,A183,VDR!$HC$13:$HC$531)+B182</f>
        <v>0</v>
      </c>
      <c r="C183" s="149"/>
      <c r="D183" s="149">
        <f>SUMIF(VDR!$BL$13:$BL$531,A183,VDR!$HC$13:$HC$531)+D182</f>
        <v>0</v>
      </c>
      <c r="E183" s="149">
        <f>SUMIF(VDR!$BJ$13:$BJ$531,A183,VDR!$HE$13:$HE$531)+E182</f>
        <v>0</v>
      </c>
      <c r="F183" s="149"/>
      <c r="G183" s="149">
        <f>SUMIF(VDR!$BL$13:$BL$531,A183,VDR!$HE$13:$HE$531)+G182</f>
        <v>0</v>
      </c>
      <c r="H183" s="149">
        <f>SUMIF(VDR!$BJ$13:$BJ$531,A183,VDR!$HG$13:$HG$531)+H182</f>
        <v>0</v>
      </c>
      <c r="I183" s="149"/>
      <c r="J183" s="150">
        <f>SUMIF(VDR!$BL$13:$BL$531,A183,VDR!$HG$13:$HG$531)+J182</f>
        <v>0</v>
      </c>
    </row>
    <row r="184" spans="1:10">
      <c r="A184" s="184">
        <v>43440</v>
      </c>
      <c r="B184" s="149">
        <f>SUMIF(VDR!$BJ$13:$BJ$531,A184,VDR!$HC$13:$HC$531)+B183</f>
        <v>0</v>
      </c>
      <c r="C184" s="149"/>
      <c r="D184" s="149">
        <f>SUMIF(VDR!$BL$13:$BL$531,A184,VDR!$HC$13:$HC$531)+D183</f>
        <v>0</v>
      </c>
      <c r="E184" s="149">
        <f>SUMIF(VDR!$BJ$13:$BJ$531,A184,VDR!$HE$13:$HE$531)+E183</f>
        <v>0</v>
      </c>
      <c r="F184" s="149"/>
      <c r="G184" s="149">
        <f>SUMIF(VDR!$BL$13:$BL$531,A184,VDR!$HE$13:$HE$531)+G183</f>
        <v>0</v>
      </c>
      <c r="H184" s="149">
        <f>SUMIF(VDR!$BJ$13:$BJ$531,A184,VDR!$HG$13:$HG$531)+H183</f>
        <v>0</v>
      </c>
      <c r="I184" s="149"/>
      <c r="J184" s="150">
        <f>SUMIF(VDR!$BL$13:$BL$531,A184,VDR!$HG$13:$HG$531)+J183</f>
        <v>0</v>
      </c>
    </row>
    <row r="185" spans="1:10">
      <c r="A185" s="184">
        <v>43441</v>
      </c>
      <c r="B185" s="149">
        <f>SUMIF(VDR!$BJ$13:$BJ$531,A185,VDR!$HC$13:$HC$531)+B184</f>
        <v>0</v>
      </c>
      <c r="C185" s="149"/>
      <c r="D185" s="149">
        <f>SUMIF(VDR!$BL$13:$BL$531,A185,VDR!$HC$13:$HC$531)+D184</f>
        <v>0</v>
      </c>
      <c r="E185" s="149">
        <f>SUMIF(VDR!$BJ$13:$BJ$531,A185,VDR!$HE$13:$HE$531)+E184</f>
        <v>0</v>
      </c>
      <c r="F185" s="149"/>
      <c r="G185" s="149">
        <f>SUMIF(VDR!$BL$13:$BL$531,A185,VDR!$HE$13:$HE$531)+G184</f>
        <v>0</v>
      </c>
      <c r="H185" s="149">
        <f>SUMIF(VDR!$BJ$13:$BJ$531,A185,VDR!$HG$13:$HG$531)+H184</f>
        <v>0</v>
      </c>
      <c r="I185" s="149"/>
      <c r="J185" s="150">
        <f>SUMIF(VDR!$BL$13:$BL$531,A185,VDR!$HG$13:$HG$531)+J184</f>
        <v>0</v>
      </c>
    </row>
    <row r="186" spans="1:10">
      <c r="A186" s="184">
        <v>43442</v>
      </c>
      <c r="B186" s="149">
        <f>SUMIF(VDR!$BJ$13:$BJ$531,A186,VDR!$HC$13:$HC$531)+B185</f>
        <v>0</v>
      </c>
      <c r="C186" s="149"/>
      <c r="D186" s="149">
        <f>SUMIF(VDR!$BL$13:$BL$531,A186,VDR!$HC$13:$HC$531)+D185</f>
        <v>0</v>
      </c>
      <c r="E186" s="149">
        <f>SUMIF(VDR!$BJ$13:$BJ$531,A186,VDR!$HE$13:$HE$531)+E185</f>
        <v>0</v>
      </c>
      <c r="F186" s="149"/>
      <c r="G186" s="149">
        <f>SUMIF(VDR!$BL$13:$BL$531,A186,VDR!$HE$13:$HE$531)+G185</f>
        <v>0</v>
      </c>
      <c r="H186" s="149">
        <f>SUMIF(VDR!$BJ$13:$BJ$531,A186,VDR!$HG$13:$HG$531)+H185</f>
        <v>0</v>
      </c>
      <c r="I186" s="149"/>
      <c r="J186" s="150">
        <f>SUMIF(VDR!$BL$13:$BL$531,A186,VDR!$HG$13:$HG$531)+J185</f>
        <v>0</v>
      </c>
    </row>
    <row r="187" spans="1:10">
      <c r="A187" s="184">
        <v>43443</v>
      </c>
      <c r="B187" s="149">
        <f>SUMIF(VDR!$BJ$13:$BJ$531,A187,VDR!$HC$13:$HC$531)+B186</f>
        <v>0</v>
      </c>
      <c r="C187" s="149"/>
      <c r="D187" s="149">
        <f>SUMIF(VDR!$BL$13:$BL$531,A187,VDR!$HC$13:$HC$531)+D186</f>
        <v>0</v>
      </c>
      <c r="E187" s="149">
        <f>SUMIF(VDR!$BJ$13:$BJ$531,A187,VDR!$HE$13:$HE$531)+E186</f>
        <v>0</v>
      </c>
      <c r="F187" s="149"/>
      <c r="G187" s="149">
        <f>SUMIF(VDR!$BL$13:$BL$531,A187,VDR!$HE$13:$HE$531)+G186</f>
        <v>0</v>
      </c>
      <c r="H187" s="149">
        <f>SUMIF(VDR!$BJ$13:$BJ$531,A187,VDR!$HG$13:$HG$531)+H186</f>
        <v>0</v>
      </c>
      <c r="I187" s="149"/>
      <c r="J187" s="150">
        <f>SUMIF(VDR!$BL$13:$BL$531,A187,VDR!$HG$13:$HG$531)+J186</f>
        <v>0</v>
      </c>
    </row>
    <row r="188" spans="1:10">
      <c r="A188" s="184">
        <v>43444</v>
      </c>
      <c r="B188" s="149">
        <f>SUMIF(VDR!$BJ$13:$BJ$531,A188,VDR!$HC$13:$HC$531)+B187</f>
        <v>0</v>
      </c>
      <c r="C188" s="149"/>
      <c r="D188" s="149">
        <f>SUMIF(VDR!$BL$13:$BL$531,A188,VDR!$HC$13:$HC$531)+D187</f>
        <v>0</v>
      </c>
      <c r="E188" s="149">
        <f>SUMIF(VDR!$BJ$13:$BJ$531,A188,VDR!$HE$13:$HE$531)+E187</f>
        <v>0</v>
      </c>
      <c r="F188" s="149"/>
      <c r="G188" s="149">
        <f>SUMIF(VDR!$BL$13:$BL$531,A188,VDR!$HE$13:$HE$531)+G187</f>
        <v>0</v>
      </c>
      <c r="H188" s="149">
        <f>SUMIF(VDR!$BJ$13:$BJ$531,A188,VDR!$HG$13:$HG$531)+H187</f>
        <v>0</v>
      </c>
      <c r="I188" s="149"/>
      <c r="J188" s="150">
        <f>SUMIF(VDR!$BL$13:$BL$531,A188,VDR!$HG$13:$HG$531)+J187</f>
        <v>0</v>
      </c>
    </row>
    <row r="189" spans="1:10">
      <c r="A189" s="184">
        <v>43445</v>
      </c>
      <c r="B189" s="149">
        <f>SUMIF(VDR!$BJ$13:$BJ$531,A189,VDR!$HC$13:$HC$531)+B188</f>
        <v>0</v>
      </c>
      <c r="C189" s="149"/>
      <c r="D189" s="149">
        <f>SUMIF(VDR!$BL$13:$BL$531,A189,VDR!$HC$13:$HC$531)+D188</f>
        <v>0</v>
      </c>
      <c r="E189" s="149">
        <f>SUMIF(VDR!$BJ$13:$BJ$531,A189,VDR!$HE$13:$HE$531)+E188</f>
        <v>0</v>
      </c>
      <c r="F189" s="149"/>
      <c r="G189" s="149">
        <f>SUMIF(VDR!$BL$13:$BL$531,A189,VDR!$HE$13:$HE$531)+G188</f>
        <v>0</v>
      </c>
      <c r="H189" s="149">
        <f>SUMIF(VDR!$BJ$13:$BJ$531,A189,VDR!$HG$13:$HG$531)+H188</f>
        <v>0</v>
      </c>
      <c r="I189" s="149"/>
      <c r="J189" s="150">
        <f>SUMIF(VDR!$BL$13:$BL$531,A189,VDR!$HG$13:$HG$531)+J188</f>
        <v>0</v>
      </c>
    </row>
    <row r="190" spans="1:10">
      <c r="A190" s="184">
        <v>43446</v>
      </c>
      <c r="B190" s="149">
        <f>SUMIF(VDR!$BJ$13:$BJ$531,A190,VDR!$HC$13:$HC$531)+B189</f>
        <v>0</v>
      </c>
      <c r="C190" s="149"/>
      <c r="D190" s="149">
        <f>SUMIF(VDR!$BL$13:$BL$531,A190,VDR!$HC$13:$HC$531)+D189</f>
        <v>0</v>
      </c>
      <c r="E190" s="149">
        <f>SUMIF(VDR!$BJ$13:$BJ$531,A190,VDR!$HE$13:$HE$531)+E189</f>
        <v>0</v>
      </c>
      <c r="F190" s="149"/>
      <c r="G190" s="149">
        <f>SUMIF(VDR!$BL$13:$BL$531,A190,VDR!$HE$13:$HE$531)+G189</f>
        <v>0</v>
      </c>
      <c r="H190" s="149">
        <f>SUMIF(VDR!$BJ$13:$BJ$531,A190,VDR!$HG$13:$HG$531)+H189</f>
        <v>0</v>
      </c>
      <c r="I190" s="149"/>
      <c r="J190" s="150">
        <f>SUMIF(VDR!$BL$13:$BL$531,A190,VDR!$HG$13:$HG$531)+J189</f>
        <v>0</v>
      </c>
    </row>
    <row r="191" spans="1:10">
      <c r="A191" s="184">
        <v>43447</v>
      </c>
      <c r="B191" s="149">
        <f>SUMIF(VDR!$BJ$13:$BJ$531,A191,VDR!$HC$13:$HC$531)+B190</f>
        <v>0</v>
      </c>
      <c r="C191" s="149"/>
      <c r="D191" s="149">
        <f>SUMIF(VDR!$BL$13:$BL$531,A191,VDR!$HC$13:$HC$531)+D190</f>
        <v>0</v>
      </c>
      <c r="E191" s="149">
        <f>SUMIF(VDR!$BJ$13:$BJ$531,A191,VDR!$HE$13:$HE$531)+E190</f>
        <v>0</v>
      </c>
      <c r="F191" s="149"/>
      <c r="G191" s="149">
        <f>SUMIF(VDR!$BL$13:$BL$531,A191,VDR!$HE$13:$HE$531)+G190</f>
        <v>0</v>
      </c>
      <c r="H191" s="149">
        <f>SUMIF(VDR!$BJ$13:$BJ$531,A191,VDR!$HG$13:$HG$531)+H190</f>
        <v>0</v>
      </c>
      <c r="I191" s="149"/>
      <c r="J191" s="150">
        <f>SUMIF(VDR!$BL$13:$BL$531,A191,VDR!$HG$13:$HG$531)+J190</f>
        <v>0</v>
      </c>
    </row>
    <row r="192" spans="1:10">
      <c r="A192" s="184">
        <v>43448</v>
      </c>
      <c r="B192" s="149">
        <f>SUMIF(VDR!$BJ$13:$BJ$531,A192,VDR!$HC$13:$HC$531)+B191</f>
        <v>0</v>
      </c>
      <c r="C192" s="149"/>
      <c r="D192" s="149">
        <f>SUMIF(VDR!$BL$13:$BL$531,A192,VDR!$HC$13:$HC$531)+D191</f>
        <v>0</v>
      </c>
      <c r="E192" s="149">
        <f>SUMIF(VDR!$BJ$13:$BJ$531,A192,VDR!$HE$13:$HE$531)+E191</f>
        <v>0</v>
      </c>
      <c r="F192" s="149"/>
      <c r="G192" s="149">
        <f>SUMIF(VDR!$BL$13:$BL$531,A192,VDR!$HE$13:$HE$531)+G191</f>
        <v>0</v>
      </c>
      <c r="H192" s="149">
        <f>SUMIF(VDR!$BJ$13:$BJ$531,A192,VDR!$HG$13:$HG$531)+H191</f>
        <v>0</v>
      </c>
      <c r="I192" s="149"/>
      <c r="J192" s="150">
        <f>SUMIF(VDR!$BL$13:$BL$531,A192,VDR!$HG$13:$HG$531)+J191</f>
        <v>0</v>
      </c>
    </row>
    <row r="193" spans="1:10">
      <c r="A193" s="184">
        <v>43449</v>
      </c>
      <c r="B193" s="149">
        <f>SUMIF(VDR!$BJ$13:$BJ$531,A193,VDR!$HC$13:$HC$531)+B192</f>
        <v>0</v>
      </c>
      <c r="C193" s="149"/>
      <c r="D193" s="149">
        <f>SUMIF(VDR!$BL$13:$BL$531,A193,VDR!$HC$13:$HC$531)+D192</f>
        <v>0</v>
      </c>
      <c r="E193" s="149">
        <f>SUMIF(VDR!$BJ$13:$BJ$531,A193,VDR!$HE$13:$HE$531)+E192</f>
        <v>0</v>
      </c>
      <c r="F193" s="149"/>
      <c r="G193" s="149">
        <f>SUMIF(VDR!$BL$13:$BL$531,A193,VDR!$HE$13:$HE$531)+G192</f>
        <v>0</v>
      </c>
      <c r="H193" s="149">
        <f>SUMIF(VDR!$BJ$13:$BJ$531,A193,VDR!$HG$13:$HG$531)+H192</f>
        <v>0</v>
      </c>
      <c r="I193" s="149"/>
      <c r="J193" s="150">
        <f>SUMIF(VDR!$BL$13:$BL$531,A193,VDR!$HG$13:$HG$531)+J192</f>
        <v>0</v>
      </c>
    </row>
    <row r="194" spans="1:10">
      <c r="A194" s="184">
        <v>43450</v>
      </c>
      <c r="B194" s="149">
        <f>SUMIF(VDR!$BJ$13:$BJ$531,A194,VDR!$HC$13:$HC$531)+B193</f>
        <v>0</v>
      </c>
      <c r="C194" s="149"/>
      <c r="D194" s="149">
        <f>SUMIF(VDR!$BL$13:$BL$531,A194,VDR!$HC$13:$HC$531)+D193</f>
        <v>0</v>
      </c>
      <c r="E194" s="149">
        <f>SUMIF(VDR!$BJ$13:$BJ$531,A194,VDR!$HE$13:$HE$531)+E193</f>
        <v>0</v>
      </c>
      <c r="F194" s="149"/>
      <c r="G194" s="149">
        <f>SUMIF(VDR!$BL$13:$BL$531,A194,VDR!$HE$13:$HE$531)+G193</f>
        <v>0</v>
      </c>
      <c r="H194" s="149">
        <f>SUMIF(VDR!$BJ$13:$BJ$531,A194,VDR!$HG$13:$HG$531)+H193</f>
        <v>0</v>
      </c>
      <c r="I194" s="149"/>
      <c r="J194" s="150">
        <f>SUMIF(VDR!$BL$13:$BL$531,A194,VDR!$HG$13:$HG$531)+J193</f>
        <v>0</v>
      </c>
    </row>
    <row r="195" spans="1:10">
      <c r="A195" s="184">
        <v>43451</v>
      </c>
      <c r="B195" s="149">
        <f>SUMIF(VDR!$BJ$13:$BJ$531,A195,VDR!$HC$13:$HC$531)+B194</f>
        <v>0</v>
      </c>
      <c r="C195" s="149"/>
      <c r="D195" s="149">
        <f>SUMIF(VDR!$BL$13:$BL$531,A195,VDR!$HC$13:$HC$531)+D194</f>
        <v>0</v>
      </c>
      <c r="E195" s="149">
        <f>SUMIF(VDR!$BJ$13:$BJ$531,A195,VDR!$HE$13:$HE$531)+E194</f>
        <v>0</v>
      </c>
      <c r="F195" s="149"/>
      <c r="G195" s="149">
        <f>SUMIF(VDR!$BL$13:$BL$531,A195,VDR!$HE$13:$HE$531)+G194</f>
        <v>0</v>
      </c>
      <c r="H195" s="149">
        <f>SUMIF(VDR!$BJ$13:$BJ$531,A195,VDR!$HG$13:$HG$531)+H194</f>
        <v>0</v>
      </c>
      <c r="I195" s="149"/>
      <c r="J195" s="150">
        <f>SUMIF(VDR!$BL$13:$BL$531,A195,VDR!$HG$13:$HG$531)+J194</f>
        <v>0</v>
      </c>
    </row>
    <row r="196" spans="1:10">
      <c r="A196" s="184">
        <v>43452</v>
      </c>
      <c r="B196" s="149">
        <f>SUMIF(VDR!$BJ$13:$BJ$531,A196,VDR!$HC$13:$HC$531)+B195</f>
        <v>0</v>
      </c>
      <c r="C196" s="149"/>
      <c r="D196" s="149">
        <f>SUMIF(VDR!$BL$13:$BL$531,A196,VDR!$HC$13:$HC$531)+D195</f>
        <v>0</v>
      </c>
      <c r="E196" s="149">
        <f>SUMIF(VDR!$BJ$13:$BJ$531,A196,VDR!$HE$13:$HE$531)+E195</f>
        <v>0</v>
      </c>
      <c r="F196" s="149"/>
      <c r="G196" s="149">
        <f>SUMIF(VDR!$BL$13:$BL$531,A196,VDR!$HE$13:$HE$531)+G195</f>
        <v>0</v>
      </c>
      <c r="H196" s="149">
        <f>SUMIF(VDR!$BJ$13:$BJ$531,A196,VDR!$HG$13:$HG$531)+H195</f>
        <v>0</v>
      </c>
      <c r="I196" s="149"/>
      <c r="J196" s="150">
        <f>SUMIF(VDR!$BL$13:$BL$531,A196,VDR!$HG$13:$HG$531)+J195</f>
        <v>0</v>
      </c>
    </row>
    <row r="197" spans="1:10">
      <c r="A197" s="184">
        <v>43453</v>
      </c>
      <c r="B197" s="149">
        <f>SUMIF(VDR!$BJ$13:$BJ$531,A197,VDR!$HC$13:$HC$531)+B196</f>
        <v>0</v>
      </c>
      <c r="C197" s="149"/>
      <c r="D197" s="149">
        <f>SUMIF(VDR!$BL$13:$BL$531,A197,VDR!$HC$13:$HC$531)+D196</f>
        <v>0</v>
      </c>
      <c r="E197" s="149">
        <f>SUMIF(VDR!$BJ$13:$BJ$531,A197,VDR!$HE$13:$HE$531)+E196</f>
        <v>0</v>
      </c>
      <c r="F197" s="149"/>
      <c r="G197" s="149">
        <f>SUMIF(VDR!$BL$13:$BL$531,A197,VDR!$HE$13:$HE$531)+G196</f>
        <v>0</v>
      </c>
      <c r="H197" s="149">
        <f>SUMIF(VDR!$BJ$13:$BJ$531,A197,VDR!$HG$13:$HG$531)+H196</f>
        <v>0</v>
      </c>
      <c r="I197" s="149"/>
      <c r="J197" s="150">
        <f>SUMIF(VDR!$BL$13:$BL$531,A197,VDR!$HG$13:$HG$531)+J196</f>
        <v>0</v>
      </c>
    </row>
    <row r="198" spans="1:10">
      <c r="A198" s="184">
        <v>43454</v>
      </c>
      <c r="B198" s="149">
        <f>SUMIF(VDR!$BJ$13:$BJ$531,A198,VDR!$HC$13:$HC$531)+B197</f>
        <v>0</v>
      </c>
      <c r="C198" s="149"/>
      <c r="D198" s="149">
        <f>SUMIF(VDR!$BL$13:$BL$531,A198,VDR!$HC$13:$HC$531)+D197</f>
        <v>0</v>
      </c>
      <c r="E198" s="149">
        <f>SUMIF(VDR!$BJ$13:$BJ$531,A198,VDR!$HE$13:$HE$531)+E197</f>
        <v>0</v>
      </c>
      <c r="F198" s="149"/>
      <c r="G198" s="149">
        <f>SUMIF(VDR!$BL$13:$BL$531,A198,VDR!$HE$13:$HE$531)+G197</f>
        <v>0</v>
      </c>
      <c r="H198" s="149">
        <f>SUMIF(VDR!$BJ$13:$BJ$531,A198,VDR!$HG$13:$HG$531)+H197</f>
        <v>0</v>
      </c>
      <c r="I198" s="149"/>
      <c r="J198" s="150">
        <f>SUMIF(VDR!$BL$13:$BL$531,A198,VDR!$HG$13:$HG$531)+J197</f>
        <v>0</v>
      </c>
    </row>
    <row r="199" spans="1:10">
      <c r="A199" s="184">
        <v>43455</v>
      </c>
      <c r="B199" s="149">
        <f>SUMIF(VDR!$BJ$13:$BJ$531,A199,VDR!$HC$13:$HC$531)+B198</f>
        <v>0</v>
      </c>
      <c r="C199" s="149"/>
      <c r="D199" s="149">
        <f>SUMIF(VDR!$BL$13:$BL$531,A199,VDR!$HC$13:$HC$531)+D198</f>
        <v>0</v>
      </c>
      <c r="E199" s="149">
        <f>SUMIF(VDR!$BJ$13:$BJ$531,A199,VDR!$HE$13:$HE$531)+E198</f>
        <v>0</v>
      </c>
      <c r="F199" s="149"/>
      <c r="G199" s="149">
        <f>SUMIF(VDR!$BL$13:$BL$531,A199,VDR!$HE$13:$HE$531)+G198</f>
        <v>0</v>
      </c>
      <c r="H199" s="149">
        <f>SUMIF(VDR!$BJ$13:$BJ$531,A199,VDR!$HG$13:$HG$531)+H198</f>
        <v>0</v>
      </c>
      <c r="I199" s="149"/>
      <c r="J199" s="150">
        <f>SUMIF(VDR!$BL$13:$BL$531,A199,VDR!$HG$13:$HG$531)+J198</f>
        <v>0</v>
      </c>
    </row>
    <row r="200" spans="1:10">
      <c r="A200" s="184">
        <v>43456</v>
      </c>
      <c r="B200" s="149">
        <f>SUMIF(VDR!$BJ$13:$BJ$531,A200,VDR!$HC$13:$HC$531)+B199</f>
        <v>0</v>
      </c>
      <c r="C200" s="149"/>
      <c r="D200" s="149">
        <f>SUMIF(VDR!$BL$13:$BL$531,A200,VDR!$HC$13:$HC$531)+D199</f>
        <v>0</v>
      </c>
      <c r="E200" s="149">
        <f>SUMIF(VDR!$BJ$13:$BJ$531,A200,VDR!$HE$13:$HE$531)+E199</f>
        <v>0</v>
      </c>
      <c r="F200" s="149"/>
      <c r="G200" s="149">
        <f>SUMIF(VDR!$BL$13:$BL$531,A200,VDR!$HE$13:$HE$531)+G199</f>
        <v>0</v>
      </c>
      <c r="H200" s="149">
        <f>SUMIF(VDR!$BJ$13:$BJ$531,A200,VDR!$HG$13:$HG$531)+H199</f>
        <v>0</v>
      </c>
      <c r="I200" s="149"/>
      <c r="J200" s="150">
        <f>SUMIF(VDR!$BL$13:$BL$531,A200,VDR!$HG$13:$HG$531)+J199</f>
        <v>0</v>
      </c>
    </row>
    <row r="201" spans="1:10">
      <c r="A201" s="184">
        <v>43457</v>
      </c>
      <c r="B201" s="149">
        <f>SUMIF(VDR!$BJ$13:$BJ$531,A201,VDR!$HC$13:$HC$531)+B200</f>
        <v>0</v>
      </c>
      <c r="C201" s="149"/>
      <c r="D201" s="149">
        <f>SUMIF(VDR!$BL$13:$BL$531,A201,VDR!$HC$13:$HC$531)+D200</f>
        <v>0</v>
      </c>
      <c r="E201" s="149">
        <f>SUMIF(VDR!$BJ$13:$BJ$531,A201,VDR!$HE$13:$HE$531)+E200</f>
        <v>0</v>
      </c>
      <c r="F201" s="149"/>
      <c r="G201" s="149">
        <f>SUMIF(VDR!$BL$13:$BL$531,A201,VDR!$HE$13:$HE$531)+G200</f>
        <v>0</v>
      </c>
      <c r="H201" s="149">
        <f>SUMIF(VDR!$BJ$13:$BJ$531,A201,VDR!$HG$13:$HG$531)+H200</f>
        <v>0</v>
      </c>
      <c r="I201" s="149"/>
      <c r="J201" s="150">
        <f>SUMIF(VDR!$BL$13:$BL$531,A201,VDR!$HG$13:$HG$531)+J200</f>
        <v>0</v>
      </c>
    </row>
    <row r="202" spans="1:10">
      <c r="A202" s="184">
        <v>43458</v>
      </c>
      <c r="B202" s="149">
        <f>SUMIF(VDR!$BJ$13:$BJ$531,A202,VDR!$HC$13:$HC$531)+B201</f>
        <v>0</v>
      </c>
      <c r="C202" s="149"/>
      <c r="D202" s="149">
        <f>SUMIF(VDR!$BL$13:$BL$531,A202,VDR!$HC$13:$HC$531)+D201</f>
        <v>0</v>
      </c>
      <c r="E202" s="149">
        <f>SUMIF(VDR!$BJ$13:$BJ$531,A202,VDR!$HE$13:$HE$531)+E201</f>
        <v>0</v>
      </c>
      <c r="F202" s="149"/>
      <c r="G202" s="149">
        <f>SUMIF(VDR!$BL$13:$BL$531,A202,VDR!$HE$13:$HE$531)+G201</f>
        <v>0</v>
      </c>
      <c r="H202" s="149">
        <f>SUMIF(VDR!$BJ$13:$BJ$531,A202,VDR!$HG$13:$HG$531)+H201</f>
        <v>0</v>
      </c>
      <c r="I202" s="149"/>
      <c r="J202" s="150">
        <f>SUMIF(VDR!$BL$13:$BL$531,A202,VDR!$HG$13:$HG$531)+J201</f>
        <v>0</v>
      </c>
    </row>
    <row r="203" spans="1:10">
      <c r="A203" s="184">
        <v>43459</v>
      </c>
      <c r="B203" s="149">
        <f>SUMIF(VDR!$BJ$13:$BJ$531,A203,VDR!$HC$13:$HC$531)+B202</f>
        <v>0</v>
      </c>
      <c r="C203" s="149"/>
      <c r="D203" s="149">
        <f>SUMIF(VDR!$BL$13:$BL$531,A203,VDR!$HC$13:$HC$531)+D202</f>
        <v>0</v>
      </c>
      <c r="E203" s="149">
        <f>SUMIF(VDR!$BJ$13:$BJ$531,A203,VDR!$HE$13:$HE$531)+E202</f>
        <v>0</v>
      </c>
      <c r="F203" s="149"/>
      <c r="G203" s="149">
        <f>SUMIF(VDR!$BL$13:$BL$531,A203,VDR!$HE$13:$HE$531)+G202</f>
        <v>0</v>
      </c>
      <c r="H203" s="149">
        <f>SUMIF(VDR!$BJ$13:$BJ$531,A203,VDR!$HG$13:$HG$531)+H202</f>
        <v>0</v>
      </c>
      <c r="I203" s="149"/>
      <c r="J203" s="150">
        <f>SUMIF(VDR!$BL$13:$BL$531,A203,VDR!$HG$13:$HG$531)+J202</f>
        <v>0</v>
      </c>
    </row>
    <row r="204" spans="1:10">
      <c r="A204" s="184">
        <v>43460</v>
      </c>
      <c r="B204" s="149">
        <f>SUMIF(VDR!$BJ$13:$BJ$531,A204,VDR!$HC$13:$HC$531)+B203</f>
        <v>0</v>
      </c>
      <c r="C204" s="149"/>
      <c r="D204" s="149">
        <f>SUMIF(VDR!$BL$13:$BL$531,A204,VDR!$HC$13:$HC$531)+D203</f>
        <v>0</v>
      </c>
      <c r="E204" s="149">
        <f>SUMIF(VDR!$BJ$13:$BJ$531,A204,VDR!$HE$13:$HE$531)+E203</f>
        <v>0</v>
      </c>
      <c r="F204" s="149"/>
      <c r="G204" s="149">
        <f>SUMIF(VDR!$BL$13:$BL$531,A204,VDR!$HE$13:$HE$531)+G203</f>
        <v>0</v>
      </c>
      <c r="H204" s="149">
        <f>SUMIF(VDR!$BJ$13:$BJ$531,A204,VDR!$HG$13:$HG$531)+H203</f>
        <v>0</v>
      </c>
      <c r="I204" s="149"/>
      <c r="J204" s="150">
        <f>SUMIF(VDR!$BL$13:$BL$531,A204,VDR!$HG$13:$HG$531)+J203</f>
        <v>0</v>
      </c>
    </row>
    <row r="205" spans="1:10">
      <c r="A205" s="184">
        <v>43461</v>
      </c>
      <c r="B205" s="149">
        <f>SUMIF(VDR!$BJ$13:$BJ$531,A205,VDR!$HC$13:$HC$531)+B204</f>
        <v>0</v>
      </c>
      <c r="C205" s="149"/>
      <c r="D205" s="149">
        <f>SUMIF(VDR!$BL$13:$BL$531,A205,VDR!$HC$13:$HC$531)+D204</f>
        <v>0</v>
      </c>
      <c r="E205" s="149">
        <f>SUMIF(VDR!$BJ$13:$BJ$531,A205,VDR!$HE$13:$HE$531)+E204</f>
        <v>0</v>
      </c>
      <c r="F205" s="149"/>
      <c r="G205" s="149">
        <f>SUMIF(VDR!$BL$13:$BL$531,A205,VDR!$HE$13:$HE$531)+G204</f>
        <v>0</v>
      </c>
      <c r="H205" s="149">
        <f>SUMIF(VDR!$BJ$13:$BJ$531,A205,VDR!$HG$13:$HG$531)+H204</f>
        <v>0</v>
      </c>
      <c r="I205" s="149"/>
      <c r="J205" s="150">
        <f>SUMIF(VDR!$BL$13:$BL$531,A205,VDR!$HG$13:$HG$531)+J204</f>
        <v>0</v>
      </c>
    </row>
    <row r="206" spans="1:10">
      <c r="A206" s="184">
        <v>43462</v>
      </c>
      <c r="B206" s="149">
        <f>SUMIF(VDR!$BJ$13:$BJ$531,A206,VDR!$HC$13:$HC$531)+B205</f>
        <v>0</v>
      </c>
      <c r="C206" s="149"/>
      <c r="D206" s="149">
        <f>SUMIF(VDR!$BL$13:$BL$531,A206,VDR!$HC$13:$HC$531)+D205</f>
        <v>0</v>
      </c>
      <c r="E206" s="149">
        <f>SUMIF(VDR!$BJ$13:$BJ$531,A206,VDR!$HE$13:$HE$531)+E205</f>
        <v>0</v>
      </c>
      <c r="F206" s="149"/>
      <c r="G206" s="149">
        <f>SUMIF(VDR!$BL$13:$BL$531,A206,VDR!$HE$13:$HE$531)+G205</f>
        <v>0</v>
      </c>
      <c r="H206" s="149">
        <f>SUMIF(VDR!$BJ$13:$BJ$531,A206,VDR!$HG$13:$HG$531)+H205</f>
        <v>0</v>
      </c>
      <c r="I206" s="149"/>
      <c r="J206" s="150">
        <f>SUMIF(VDR!$BL$13:$BL$531,A206,VDR!$HG$13:$HG$531)+J205</f>
        <v>0</v>
      </c>
    </row>
    <row r="207" spans="1:10">
      <c r="A207" s="184">
        <v>43463</v>
      </c>
      <c r="B207" s="149">
        <f>SUMIF(VDR!$BJ$13:$BJ$531,A207,VDR!$HC$13:$HC$531)+B206</f>
        <v>0</v>
      </c>
      <c r="C207" s="149"/>
      <c r="D207" s="149">
        <f>SUMIF(VDR!$BL$13:$BL$531,A207,VDR!$HC$13:$HC$531)+D206</f>
        <v>0</v>
      </c>
      <c r="E207" s="149">
        <f>SUMIF(VDR!$BJ$13:$BJ$531,A207,VDR!$HE$13:$HE$531)+E206</f>
        <v>0</v>
      </c>
      <c r="F207" s="149"/>
      <c r="G207" s="149">
        <f>SUMIF(VDR!$BL$13:$BL$531,A207,VDR!$HE$13:$HE$531)+G206</f>
        <v>0</v>
      </c>
      <c r="H207" s="149">
        <f>SUMIF(VDR!$BJ$13:$BJ$531,A207,VDR!$HG$13:$HG$531)+H206</f>
        <v>0</v>
      </c>
      <c r="I207" s="149"/>
      <c r="J207" s="150">
        <f>SUMIF(VDR!$BL$13:$BL$531,A207,VDR!$HG$13:$HG$531)+J206</f>
        <v>0</v>
      </c>
    </row>
    <row r="208" spans="1:10">
      <c r="A208" s="184">
        <v>43464</v>
      </c>
      <c r="B208" s="149">
        <f>SUMIF(VDR!$BJ$13:$BJ$531,A208,VDR!$HC$13:$HC$531)+B207</f>
        <v>0</v>
      </c>
      <c r="C208" s="149"/>
      <c r="D208" s="149">
        <f>SUMIF(VDR!$BL$13:$BL$531,A208,VDR!$HC$13:$HC$531)+D207</f>
        <v>0</v>
      </c>
      <c r="E208" s="149">
        <f>SUMIF(VDR!$BJ$13:$BJ$531,A208,VDR!$HE$13:$HE$531)+E207</f>
        <v>0</v>
      </c>
      <c r="F208" s="149"/>
      <c r="G208" s="149">
        <f>SUMIF(VDR!$BL$13:$BL$531,A208,VDR!$HE$13:$HE$531)+G207</f>
        <v>0</v>
      </c>
      <c r="H208" s="149">
        <f>SUMIF(VDR!$BJ$13:$BJ$531,A208,VDR!$HG$13:$HG$531)+H207</f>
        <v>0</v>
      </c>
      <c r="I208" s="149"/>
      <c r="J208" s="150">
        <f>SUMIF(VDR!$BL$13:$BL$531,A208,VDR!$HG$13:$HG$531)+J207</f>
        <v>0</v>
      </c>
    </row>
    <row r="209" spans="1:10">
      <c r="A209" s="184">
        <v>43465</v>
      </c>
      <c r="B209" s="149">
        <f>SUMIF(VDR!$BJ$13:$BJ$531,A209,VDR!$HC$13:$HC$531)+B208</f>
        <v>0</v>
      </c>
      <c r="C209" s="149"/>
      <c r="D209" s="149">
        <f>SUMIF(VDR!$BL$13:$BL$531,A209,VDR!$HC$13:$HC$531)+D208</f>
        <v>0</v>
      </c>
      <c r="E209" s="149">
        <f>SUMIF(VDR!$BJ$13:$BJ$531,A209,VDR!$HE$13:$HE$531)+E208</f>
        <v>0</v>
      </c>
      <c r="F209" s="149"/>
      <c r="G209" s="149">
        <f>SUMIF(VDR!$BL$13:$BL$531,A209,VDR!$HE$13:$HE$531)+G208</f>
        <v>0</v>
      </c>
      <c r="H209" s="149">
        <f>SUMIF(VDR!$BJ$13:$BJ$531,A209,VDR!$HG$13:$HG$531)+H208</f>
        <v>0</v>
      </c>
      <c r="I209" s="149"/>
      <c r="J209" s="150">
        <f>SUMIF(VDR!$BL$13:$BL$531,A209,VDR!$HG$13:$HG$531)+J208</f>
        <v>0</v>
      </c>
    </row>
    <row r="210" spans="1:10">
      <c r="A210" s="184">
        <v>43466</v>
      </c>
      <c r="B210" s="149">
        <f>SUMIF(VDR!$BJ$13:$BJ$531,A210,VDR!$HC$13:$HC$531)+B209</f>
        <v>0</v>
      </c>
      <c r="C210" s="149"/>
      <c r="D210" s="149">
        <f>SUMIF(VDR!$BL$13:$BL$531,A210,VDR!$HC$13:$HC$531)+D209</f>
        <v>0</v>
      </c>
      <c r="E210" s="149">
        <f>SUMIF(VDR!$BJ$13:$BJ$531,A210,VDR!$HE$13:$HE$531)+E209</f>
        <v>0</v>
      </c>
      <c r="F210" s="149"/>
      <c r="G210" s="149">
        <f>SUMIF(VDR!$BL$13:$BL$531,A210,VDR!$HE$13:$HE$531)+G209</f>
        <v>0</v>
      </c>
      <c r="H210" s="149">
        <f>SUMIF(VDR!$BJ$13:$BJ$531,A210,VDR!$HG$13:$HG$531)+H209</f>
        <v>0</v>
      </c>
      <c r="I210" s="149"/>
      <c r="J210" s="150">
        <f>SUMIF(VDR!$BL$13:$BL$531,A210,VDR!$HG$13:$HG$531)+J209</f>
        <v>0</v>
      </c>
    </row>
    <row r="211" spans="1:10">
      <c r="A211" s="184">
        <v>43467</v>
      </c>
      <c r="B211" s="149">
        <f>SUMIF(VDR!$BJ$13:$BJ$531,A211,VDR!$HC$13:$HC$531)+B210</f>
        <v>0</v>
      </c>
      <c r="C211" s="149"/>
      <c r="D211" s="149">
        <f>SUMIF(VDR!$BL$13:$BL$531,A211,VDR!$HC$13:$HC$531)+D210</f>
        <v>0</v>
      </c>
      <c r="E211" s="149">
        <f>SUMIF(VDR!$BJ$13:$BJ$531,A211,VDR!$HE$13:$HE$531)+E210</f>
        <v>0</v>
      </c>
      <c r="F211" s="149"/>
      <c r="G211" s="149">
        <f>SUMIF(VDR!$BL$13:$BL$531,A211,VDR!$HE$13:$HE$531)+G210</f>
        <v>0</v>
      </c>
      <c r="H211" s="149">
        <f>SUMIF(VDR!$BJ$13:$BJ$531,A211,VDR!$HG$13:$HG$531)+H210</f>
        <v>0</v>
      </c>
      <c r="I211" s="149"/>
      <c r="J211" s="150">
        <f>SUMIF(VDR!$BL$13:$BL$531,A211,VDR!$HG$13:$HG$531)+J210</f>
        <v>0</v>
      </c>
    </row>
    <row r="212" spans="1:10">
      <c r="A212" s="184">
        <v>43468</v>
      </c>
      <c r="B212" s="149">
        <f>SUMIF(VDR!$BJ$13:$BJ$531,A212,VDR!$HC$13:$HC$531)+B211</f>
        <v>0</v>
      </c>
      <c r="C212" s="149"/>
      <c r="D212" s="149">
        <f>SUMIF(VDR!$BL$13:$BL$531,A212,VDR!$HC$13:$HC$531)+D211</f>
        <v>0</v>
      </c>
      <c r="E212" s="149">
        <f>SUMIF(VDR!$BJ$13:$BJ$531,A212,VDR!$HE$13:$HE$531)+E211</f>
        <v>0</v>
      </c>
      <c r="F212" s="149"/>
      <c r="G212" s="149">
        <f>SUMIF(VDR!$BL$13:$BL$531,A212,VDR!$HE$13:$HE$531)+G211</f>
        <v>0</v>
      </c>
      <c r="H212" s="149">
        <f>SUMIF(VDR!$BJ$13:$BJ$531,A212,VDR!$HG$13:$HG$531)+H211</f>
        <v>0</v>
      </c>
      <c r="I212" s="149"/>
      <c r="J212" s="150">
        <f>SUMIF(VDR!$BL$13:$BL$531,A212,VDR!$HG$13:$HG$531)+J211</f>
        <v>0</v>
      </c>
    </row>
    <row r="213" spans="1:10">
      <c r="A213" s="184">
        <v>43469</v>
      </c>
      <c r="B213" s="149">
        <f>SUMIF(VDR!$BJ$13:$BJ$531,A213,VDR!$HC$13:$HC$531)+B212</f>
        <v>0</v>
      </c>
      <c r="C213" s="149"/>
      <c r="D213" s="149">
        <f>SUMIF(VDR!$BL$13:$BL$531,A213,VDR!$HC$13:$HC$531)+D212</f>
        <v>0</v>
      </c>
      <c r="E213" s="149">
        <f>SUMIF(VDR!$BJ$13:$BJ$531,A213,VDR!$HE$13:$HE$531)+E212</f>
        <v>0</v>
      </c>
      <c r="F213" s="149"/>
      <c r="G213" s="149">
        <f>SUMIF(VDR!$BL$13:$BL$531,A213,VDR!$HE$13:$HE$531)+G212</f>
        <v>0</v>
      </c>
      <c r="H213" s="149">
        <f>SUMIF(VDR!$BJ$13:$BJ$531,A213,VDR!$HG$13:$HG$531)+H212</f>
        <v>0</v>
      </c>
      <c r="I213" s="149"/>
      <c r="J213" s="150">
        <f>SUMIF(VDR!$BL$13:$BL$531,A213,VDR!$HG$13:$HG$531)+J212</f>
        <v>0</v>
      </c>
    </row>
    <row r="214" spans="1:10">
      <c r="A214" s="184">
        <v>43470</v>
      </c>
      <c r="B214" s="149">
        <f>SUMIF(VDR!$BJ$13:$BJ$531,A214,VDR!$HC$13:$HC$531)+B213</f>
        <v>0</v>
      </c>
      <c r="C214" s="149"/>
      <c r="D214" s="149">
        <f>SUMIF(VDR!$BL$13:$BL$531,A214,VDR!$HC$13:$HC$531)+D213</f>
        <v>0</v>
      </c>
      <c r="E214" s="149">
        <f>SUMIF(VDR!$BJ$13:$BJ$531,A214,VDR!$HE$13:$HE$531)+E213</f>
        <v>0</v>
      </c>
      <c r="F214" s="149"/>
      <c r="G214" s="149">
        <f>SUMIF(VDR!$BL$13:$BL$531,A214,VDR!$HE$13:$HE$531)+G213</f>
        <v>0</v>
      </c>
      <c r="H214" s="149">
        <f>SUMIF(VDR!$BJ$13:$BJ$531,A214,VDR!$HG$13:$HG$531)+H213</f>
        <v>0</v>
      </c>
      <c r="I214" s="149"/>
      <c r="J214" s="150">
        <f>SUMIF(VDR!$BL$13:$BL$531,A214,VDR!$HG$13:$HG$531)+J213</f>
        <v>0</v>
      </c>
    </row>
    <row r="215" spans="1:10">
      <c r="A215" s="184">
        <v>43471</v>
      </c>
      <c r="B215" s="149">
        <f>SUMIF(VDR!$BJ$13:$BJ$531,A215,VDR!$HC$13:$HC$531)+B214</f>
        <v>0</v>
      </c>
      <c r="C215" s="149"/>
      <c r="D215" s="149">
        <f>SUMIF(VDR!$BL$13:$BL$531,A215,VDR!$HC$13:$HC$531)+D214</f>
        <v>0</v>
      </c>
      <c r="E215" s="149">
        <f>SUMIF(VDR!$BJ$13:$BJ$531,A215,VDR!$HE$13:$HE$531)+E214</f>
        <v>0</v>
      </c>
      <c r="F215" s="149"/>
      <c r="G215" s="149">
        <f>SUMIF(VDR!$BL$13:$BL$531,A215,VDR!$HE$13:$HE$531)+G214</f>
        <v>0</v>
      </c>
      <c r="H215" s="149">
        <f>SUMIF(VDR!$BJ$13:$BJ$531,A215,VDR!$HG$13:$HG$531)+H214</f>
        <v>0</v>
      </c>
      <c r="I215" s="149"/>
      <c r="J215" s="150">
        <f>SUMIF(VDR!$BL$13:$BL$531,A215,VDR!$HG$13:$HG$531)+J214</f>
        <v>0</v>
      </c>
    </row>
    <row r="216" spans="1:10">
      <c r="A216" s="184">
        <v>43472</v>
      </c>
      <c r="B216" s="149">
        <f>SUMIF(VDR!$BJ$13:$BJ$531,A216,VDR!$HC$13:$HC$531)+B215</f>
        <v>0</v>
      </c>
      <c r="C216" s="149"/>
      <c r="D216" s="149">
        <f>SUMIF(VDR!$BL$13:$BL$531,A216,VDR!$HC$13:$HC$531)+D215</f>
        <v>0</v>
      </c>
      <c r="E216" s="149">
        <f>SUMIF(VDR!$BJ$13:$BJ$531,A216,VDR!$HE$13:$HE$531)+E215</f>
        <v>0</v>
      </c>
      <c r="F216" s="149"/>
      <c r="G216" s="149">
        <f>SUMIF(VDR!$BL$13:$BL$531,A216,VDR!$HE$13:$HE$531)+G215</f>
        <v>0</v>
      </c>
      <c r="H216" s="149">
        <f>SUMIF(VDR!$BJ$13:$BJ$531,A216,VDR!$HG$13:$HG$531)+H215</f>
        <v>0</v>
      </c>
      <c r="I216" s="149"/>
      <c r="J216" s="150">
        <f>SUMIF(VDR!$BL$13:$BL$531,A216,VDR!$HG$13:$HG$531)+J215</f>
        <v>0</v>
      </c>
    </row>
    <row r="217" spans="1:10">
      <c r="A217" s="184">
        <v>43473</v>
      </c>
      <c r="B217" s="149">
        <f>SUMIF(VDR!$BJ$13:$BJ$531,A217,VDR!$HC$13:$HC$531)+B216</f>
        <v>0</v>
      </c>
      <c r="C217" s="149"/>
      <c r="D217" s="149">
        <f>SUMIF(VDR!$BL$13:$BL$531,A217,VDR!$HC$13:$HC$531)+D216</f>
        <v>0</v>
      </c>
      <c r="E217" s="149">
        <f>SUMIF(VDR!$BJ$13:$BJ$531,A217,VDR!$HE$13:$HE$531)+E216</f>
        <v>0</v>
      </c>
      <c r="F217" s="149"/>
      <c r="G217" s="149">
        <f>SUMIF(VDR!$BL$13:$BL$531,A217,VDR!$HE$13:$HE$531)+G216</f>
        <v>0</v>
      </c>
      <c r="H217" s="149">
        <f>SUMIF(VDR!$BJ$13:$BJ$531,A217,VDR!$HG$13:$HG$531)+H216</f>
        <v>0</v>
      </c>
      <c r="I217" s="149"/>
      <c r="J217" s="150">
        <f>SUMIF(VDR!$BL$13:$BL$531,A217,VDR!$HG$13:$HG$531)+J216</f>
        <v>0</v>
      </c>
    </row>
    <row r="218" spans="1:10">
      <c r="A218" s="184">
        <v>43474</v>
      </c>
      <c r="B218" s="149">
        <f>SUMIF(VDR!$BJ$13:$BJ$531,A218,VDR!$HC$13:$HC$531)+B217</f>
        <v>0</v>
      </c>
      <c r="C218" s="149"/>
      <c r="D218" s="149">
        <f>SUMIF(VDR!$BL$13:$BL$531,A218,VDR!$HC$13:$HC$531)+D217</f>
        <v>0</v>
      </c>
      <c r="E218" s="149">
        <f>SUMIF(VDR!$BJ$13:$BJ$531,A218,VDR!$HE$13:$HE$531)+E217</f>
        <v>0</v>
      </c>
      <c r="F218" s="149"/>
      <c r="G218" s="149">
        <f>SUMIF(VDR!$BL$13:$BL$531,A218,VDR!$HE$13:$HE$531)+G217</f>
        <v>0</v>
      </c>
      <c r="H218" s="149">
        <f>SUMIF(VDR!$BJ$13:$BJ$531,A218,VDR!$HG$13:$HG$531)+H217</f>
        <v>0</v>
      </c>
      <c r="I218" s="149"/>
      <c r="J218" s="150">
        <f>SUMIF(VDR!$BL$13:$BL$531,A218,VDR!$HG$13:$HG$531)+J217</f>
        <v>0</v>
      </c>
    </row>
    <row r="219" spans="1:10">
      <c r="A219" s="184">
        <v>43475</v>
      </c>
      <c r="B219" s="149">
        <f>SUMIF(VDR!$BJ$13:$BJ$531,A219,VDR!$HC$13:$HC$531)+B218</f>
        <v>0</v>
      </c>
      <c r="C219" s="149"/>
      <c r="D219" s="149">
        <f>SUMIF(VDR!$BL$13:$BL$531,A219,VDR!$HC$13:$HC$531)+D218</f>
        <v>0</v>
      </c>
      <c r="E219" s="149">
        <f>SUMIF(VDR!$BJ$13:$BJ$531,A219,VDR!$HE$13:$HE$531)+E218</f>
        <v>0</v>
      </c>
      <c r="F219" s="149"/>
      <c r="G219" s="149">
        <f>SUMIF(VDR!$BL$13:$BL$531,A219,VDR!$HE$13:$HE$531)+G218</f>
        <v>0</v>
      </c>
      <c r="H219" s="149">
        <f>SUMIF(VDR!$BJ$13:$BJ$531,A219,VDR!$HG$13:$HG$531)+H218</f>
        <v>0</v>
      </c>
      <c r="I219" s="149"/>
      <c r="J219" s="150">
        <f>SUMIF(VDR!$BL$13:$BL$531,A219,VDR!$HG$13:$HG$531)+J218</f>
        <v>0</v>
      </c>
    </row>
    <row r="220" spans="1:10">
      <c r="A220" s="184">
        <v>43476</v>
      </c>
      <c r="B220" s="149">
        <f>SUMIF(VDR!$BJ$13:$BJ$531,A220,VDR!$HC$13:$HC$531)+B219</f>
        <v>0</v>
      </c>
      <c r="C220" s="149"/>
      <c r="D220" s="149">
        <f>SUMIF(VDR!$BL$13:$BL$531,A220,VDR!$HC$13:$HC$531)+D219</f>
        <v>0</v>
      </c>
      <c r="E220" s="149">
        <f>SUMIF(VDR!$BJ$13:$BJ$531,A220,VDR!$HE$13:$HE$531)+E219</f>
        <v>0</v>
      </c>
      <c r="F220" s="149"/>
      <c r="G220" s="149">
        <f>SUMIF(VDR!$BL$13:$BL$531,A220,VDR!$HE$13:$HE$531)+G219</f>
        <v>0</v>
      </c>
      <c r="H220" s="149">
        <f>SUMIF(VDR!$BJ$13:$BJ$531,A220,VDR!$HG$13:$HG$531)+H219</f>
        <v>0</v>
      </c>
      <c r="I220" s="149"/>
      <c r="J220" s="150">
        <f>SUMIF(VDR!$BL$13:$BL$531,A220,VDR!$HG$13:$HG$531)+J219</f>
        <v>0</v>
      </c>
    </row>
    <row r="221" spans="1:10">
      <c r="A221" s="184">
        <v>43477</v>
      </c>
      <c r="B221" s="149">
        <f>SUMIF(VDR!$BJ$13:$BJ$531,A221,VDR!$HC$13:$HC$531)+B220</f>
        <v>0</v>
      </c>
      <c r="C221" s="149"/>
      <c r="D221" s="149">
        <f>SUMIF(VDR!$BL$13:$BL$531,A221,VDR!$HC$13:$HC$531)+D220</f>
        <v>0</v>
      </c>
      <c r="E221" s="149">
        <f>SUMIF(VDR!$BJ$13:$BJ$531,A221,VDR!$HE$13:$HE$531)+E220</f>
        <v>0</v>
      </c>
      <c r="F221" s="149"/>
      <c r="G221" s="149">
        <f>SUMIF(VDR!$BL$13:$BL$531,A221,VDR!$HE$13:$HE$531)+G220</f>
        <v>0</v>
      </c>
      <c r="H221" s="149">
        <f>SUMIF(VDR!$BJ$13:$BJ$531,A221,VDR!$HG$13:$HG$531)+H220</f>
        <v>0</v>
      </c>
      <c r="I221" s="149"/>
      <c r="J221" s="150">
        <f>SUMIF(VDR!$BL$13:$BL$531,A221,VDR!$HG$13:$HG$531)+J220</f>
        <v>0</v>
      </c>
    </row>
    <row r="222" spans="1:10">
      <c r="A222" s="184">
        <v>43478</v>
      </c>
      <c r="B222" s="149">
        <f>SUMIF(VDR!$BJ$13:$BJ$531,A222,VDR!$HC$13:$HC$531)+B221</f>
        <v>0</v>
      </c>
      <c r="C222" s="149"/>
      <c r="D222" s="149">
        <f>SUMIF(VDR!$BL$13:$BL$531,A222,VDR!$HC$13:$HC$531)+D221</f>
        <v>0</v>
      </c>
      <c r="E222" s="149">
        <f>SUMIF(VDR!$BJ$13:$BJ$531,A222,VDR!$HE$13:$HE$531)+E221</f>
        <v>0</v>
      </c>
      <c r="F222" s="149"/>
      <c r="G222" s="149">
        <f>SUMIF(VDR!$BL$13:$BL$531,A222,VDR!$HE$13:$HE$531)+G221</f>
        <v>0</v>
      </c>
      <c r="H222" s="149">
        <f>SUMIF(VDR!$BJ$13:$BJ$531,A222,VDR!$HG$13:$HG$531)+H221</f>
        <v>0</v>
      </c>
      <c r="I222" s="149"/>
      <c r="J222" s="150">
        <f>SUMIF(VDR!$BL$13:$BL$531,A222,VDR!$HG$13:$HG$531)+J221</f>
        <v>0</v>
      </c>
    </row>
    <row r="223" spans="1:10">
      <c r="A223" s="184">
        <v>43479</v>
      </c>
      <c r="B223" s="149">
        <f>SUMIF(VDR!$BJ$13:$BJ$531,A223,VDR!$HC$13:$HC$531)+B222</f>
        <v>0</v>
      </c>
      <c r="C223" s="149"/>
      <c r="D223" s="149">
        <f>SUMIF(VDR!$BL$13:$BL$531,A223,VDR!$HC$13:$HC$531)+D222</f>
        <v>0</v>
      </c>
      <c r="E223" s="149">
        <f>SUMIF(VDR!$BJ$13:$BJ$531,A223,VDR!$HE$13:$HE$531)+E222</f>
        <v>0</v>
      </c>
      <c r="F223" s="149"/>
      <c r="G223" s="149">
        <f>SUMIF(VDR!$BL$13:$BL$531,A223,VDR!$HE$13:$HE$531)+G222</f>
        <v>0</v>
      </c>
      <c r="H223" s="149">
        <f>SUMIF(VDR!$BJ$13:$BJ$531,A223,VDR!$HG$13:$HG$531)+H222</f>
        <v>0</v>
      </c>
      <c r="I223" s="149"/>
      <c r="J223" s="150">
        <f>SUMIF(VDR!$BL$13:$BL$531,A223,VDR!$HG$13:$HG$531)+J222</f>
        <v>0</v>
      </c>
    </row>
    <row r="224" spans="1:10">
      <c r="A224" s="184">
        <v>43480</v>
      </c>
      <c r="B224" s="149">
        <f>SUMIF(VDR!$BJ$13:$BJ$531,A224,VDR!$HC$13:$HC$531)+B223</f>
        <v>0</v>
      </c>
      <c r="C224" s="149"/>
      <c r="D224" s="149">
        <f>SUMIF(VDR!$BL$13:$BL$531,A224,VDR!$HC$13:$HC$531)+D223</f>
        <v>0</v>
      </c>
      <c r="E224" s="149">
        <f>SUMIF(VDR!$BJ$13:$BJ$531,A224,VDR!$HE$13:$HE$531)+E223</f>
        <v>0</v>
      </c>
      <c r="F224" s="149"/>
      <c r="G224" s="149">
        <f>SUMIF(VDR!$BL$13:$BL$531,A224,VDR!$HE$13:$HE$531)+G223</f>
        <v>0</v>
      </c>
      <c r="H224" s="149">
        <f>SUMIF(VDR!$BJ$13:$BJ$531,A224,VDR!$HG$13:$HG$531)+H223</f>
        <v>0</v>
      </c>
      <c r="I224" s="149"/>
      <c r="J224" s="150">
        <f>SUMIF(VDR!$BL$13:$BL$531,A224,VDR!$HG$13:$HG$531)+J223</f>
        <v>0</v>
      </c>
    </row>
    <row r="225" spans="1:10">
      <c r="A225" s="184">
        <v>43481</v>
      </c>
      <c r="B225" s="149">
        <f>SUMIF(VDR!$BJ$13:$BJ$531,A225,VDR!$HC$13:$HC$531)+B224</f>
        <v>0</v>
      </c>
      <c r="C225" s="149"/>
      <c r="D225" s="149">
        <f>SUMIF(VDR!$BL$13:$BL$531,A225,VDR!$HC$13:$HC$531)+D224</f>
        <v>0</v>
      </c>
      <c r="E225" s="149">
        <f>SUMIF(VDR!$BJ$13:$BJ$531,A225,VDR!$HE$13:$HE$531)+E224</f>
        <v>0</v>
      </c>
      <c r="F225" s="149"/>
      <c r="G225" s="149">
        <f>SUMIF(VDR!$BL$13:$BL$531,A225,VDR!$HE$13:$HE$531)+G224</f>
        <v>0</v>
      </c>
      <c r="H225" s="149">
        <f>SUMIF(VDR!$BJ$13:$BJ$531,A225,VDR!$HG$13:$HG$531)+H224</f>
        <v>0</v>
      </c>
      <c r="I225" s="149"/>
      <c r="J225" s="150">
        <f>SUMIF(VDR!$BL$13:$BL$531,A225,VDR!$HG$13:$HG$531)+J224</f>
        <v>0</v>
      </c>
    </row>
    <row r="226" spans="1:10">
      <c r="A226" s="184">
        <v>43482</v>
      </c>
      <c r="B226" s="149">
        <f>SUMIF(VDR!$BJ$13:$BJ$531,A226,VDR!$HC$13:$HC$531)+B225</f>
        <v>0</v>
      </c>
      <c r="C226" s="149"/>
      <c r="D226" s="149">
        <f>SUMIF(VDR!$BL$13:$BL$531,A226,VDR!$HC$13:$HC$531)+D225</f>
        <v>0</v>
      </c>
      <c r="E226" s="149">
        <f>SUMIF(VDR!$BJ$13:$BJ$531,A226,VDR!$HE$13:$HE$531)+E225</f>
        <v>0</v>
      </c>
      <c r="F226" s="149"/>
      <c r="G226" s="149">
        <f>SUMIF(VDR!$BL$13:$BL$531,A226,VDR!$HE$13:$HE$531)+G225</f>
        <v>0</v>
      </c>
      <c r="H226" s="149">
        <f>SUMIF(VDR!$BJ$13:$BJ$531,A226,VDR!$HG$13:$HG$531)+H225</f>
        <v>0</v>
      </c>
      <c r="I226" s="149"/>
      <c r="J226" s="150">
        <f>SUMIF(VDR!$BL$13:$BL$531,A226,VDR!$HG$13:$HG$531)+J225</f>
        <v>0</v>
      </c>
    </row>
    <row r="227" spans="1:10">
      <c r="A227" s="184">
        <v>43483</v>
      </c>
      <c r="B227" s="149">
        <f>SUMIF(VDR!$BJ$13:$BJ$531,A227,VDR!$HC$13:$HC$531)+B226</f>
        <v>0</v>
      </c>
      <c r="C227" s="149"/>
      <c r="D227" s="149">
        <f>SUMIF(VDR!$BL$13:$BL$531,A227,VDR!$HC$13:$HC$531)+D226</f>
        <v>0</v>
      </c>
      <c r="E227" s="149">
        <f>SUMIF(VDR!$BJ$13:$BJ$531,A227,VDR!$HE$13:$HE$531)+E226</f>
        <v>0</v>
      </c>
      <c r="F227" s="149"/>
      <c r="G227" s="149">
        <f>SUMIF(VDR!$BL$13:$BL$531,A227,VDR!$HE$13:$HE$531)+G226</f>
        <v>0</v>
      </c>
      <c r="H227" s="149">
        <f>SUMIF(VDR!$BJ$13:$BJ$531,A227,VDR!$HG$13:$HG$531)+H226</f>
        <v>0</v>
      </c>
      <c r="I227" s="149"/>
      <c r="J227" s="150">
        <f>SUMIF(VDR!$BL$13:$BL$531,A227,VDR!$HG$13:$HG$531)+J226</f>
        <v>0</v>
      </c>
    </row>
    <row r="228" spans="1:10">
      <c r="A228" s="184">
        <v>43484</v>
      </c>
      <c r="B228" s="149">
        <f>SUMIF(VDR!$BJ$13:$BJ$531,A228,VDR!$HC$13:$HC$531)+B227</f>
        <v>0</v>
      </c>
      <c r="C228" s="149"/>
      <c r="D228" s="149">
        <f>SUMIF(VDR!$BL$13:$BL$531,A228,VDR!$HC$13:$HC$531)+D227</f>
        <v>0</v>
      </c>
      <c r="E228" s="149">
        <f>SUMIF(VDR!$BJ$13:$BJ$531,A228,VDR!$HE$13:$HE$531)+E227</f>
        <v>0</v>
      </c>
      <c r="F228" s="149"/>
      <c r="G228" s="149">
        <f>SUMIF(VDR!$BL$13:$BL$531,A228,VDR!$HE$13:$HE$531)+G227</f>
        <v>0</v>
      </c>
      <c r="H228" s="149">
        <f>SUMIF(VDR!$BJ$13:$BJ$531,A228,VDR!$HG$13:$HG$531)+H227</f>
        <v>0</v>
      </c>
      <c r="I228" s="149"/>
      <c r="J228" s="150">
        <f>SUMIF(VDR!$BL$13:$BL$531,A228,VDR!$HG$13:$HG$531)+J227</f>
        <v>0</v>
      </c>
    </row>
    <row r="229" spans="1:10">
      <c r="A229" s="184">
        <v>43485</v>
      </c>
      <c r="B229" s="149">
        <f>SUMIF(VDR!$BJ$13:$BJ$531,A229,VDR!$HC$13:$HC$531)+B228</f>
        <v>0</v>
      </c>
      <c r="C229" s="149"/>
      <c r="D229" s="149">
        <f>SUMIF(VDR!$BL$13:$BL$531,A229,VDR!$HC$13:$HC$531)+D228</f>
        <v>0</v>
      </c>
      <c r="E229" s="149">
        <f>SUMIF(VDR!$BJ$13:$BJ$531,A229,VDR!$HE$13:$HE$531)+E228</f>
        <v>0</v>
      </c>
      <c r="F229" s="149"/>
      <c r="G229" s="149">
        <f>SUMIF(VDR!$BL$13:$BL$531,A229,VDR!$HE$13:$HE$531)+G228</f>
        <v>0</v>
      </c>
      <c r="H229" s="149">
        <f>SUMIF(VDR!$BJ$13:$BJ$531,A229,VDR!$HG$13:$HG$531)+H228</f>
        <v>0</v>
      </c>
      <c r="I229" s="149"/>
      <c r="J229" s="150">
        <f>SUMIF(VDR!$BL$13:$BL$531,A229,VDR!$HG$13:$HG$531)+J228</f>
        <v>0</v>
      </c>
    </row>
    <row r="230" spans="1:10">
      <c r="A230" s="184">
        <v>43486</v>
      </c>
      <c r="B230" s="149">
        <f>SUMIF(VDR!$BJ$13:$BJ$531,A230,VDR!$HC$13:$HC$531)+B229</f>
        <v>0</v>
      </c>
      <c r="C230" s="149"/>
      <c r="D230" s="149">
        <f>SUMIF(VDR!$BL$13:$BL$531,A230,VDR!$HC$13:$HC$531)+D229</f>
        <v>0</v>
      </c>
      <c r="E230" s="149">
        <f>SUMIF(VDR!$BJ$13:$BJ$531,A230,VDR!$HE$13:$HE$531)+E229</f>
        <v>0</v>
      </c>
      <c r="F230" s="149"/>
      <c r="G230" s="149">
        <f>SUMIF(VDR!$BL$13:$BL$531,A230,VDR!$HE$13:$HE$531)+G229</f>
        <v>0</v>
      </c>
      <c r="H230" s="149">
        <f>SUMIF(VDR!$BJ$13:$BJ$531,A230,VDR!$HG$13:$HG$531)+H229</f>
        <v>0</v>
      </c>
      <c r="I230" s="149"/>
      <c r="J230" s="150">
        <f>SUMIF(VDR!$BL$13:$BL$531,A230,VDR!$HG$13:$HG$531)+J229</f>
        <v>0</v>
      </c>
    </row>
    <row r="231" spans="1:10">
      <c r="A231" s="184">
        <v>43487</v>
      </c>
      <c r="B231" s="149">
        <f>SUMIF(VDR!$BJ$13:$BJ$531,A231,VDR!$HC$13:$HC$531)+B230</f>
        <v>0</v>
      </c>
      <c r="C231" s="149"/>
      <c r="D231" s="149">
        <f>SUMIF(VDR!$BL$13:$BL$531,A231,VDR!$HC$13:$HC$531)+D230</f>
        <v>0</v>
      </c>
      <c r="E231" s="149">
        <f>SUMIF(VDR!$BJ$13:$BJ$531,A231,VDR!$HE$13:$HE$531)+E230</f>
        <v>0</v>
      </c>
      <c r="F231" s="149"/>
      <c r="G231" s="149">
        <f>SUMIF(VDR!$BL$13:$BL$531,A231,VDR!$HE$13:$HE$531)+G230</f>
        <v>0</v>
      </c>
      <c r="H231" s="149">
        <f>SUMIF(VDR!$BJ$13:$BJ$531,A231,VDR!$HG$13:$HG$531)+H230</f>
        <v>0</v>
      </c>
      <c r="I231" s="149"/>
      <c r="J231" s="150">
        <f>SUMIF(VDR!$BL$13:$BL$531,A231,VDR!$HG$13:$HG$531)+J230</f>
        <v>0</v>
      </c>
    </row>
    <row r="232" spans="1:10">
      <c r="A232" s="184">
        <v>43488</v>
      </c>
      <c r="B232" s="149">
        <f>SUMIF(VDR!$BJ$13:$BJ$531,A232,VDR!$HC$13:$HC$531)+B231</f>
        <v>0</v>
      </c>
      <c r="C232" s="149"/>
      <c r="D232" s="149">
        <f>SUMIF(VDR!$BL$13:$BL$531,A232,VDR!$HC$13:$HC$531)+D231</f>
        <v>0</v>
      </c>
      <c r="E232" s="149">
        <f>SUMIF(VDR!$BJ$13:$BJ$531,A232,VDR!$HE$13:$HE$531)+E231</f>
        <v>0</v>
      </c>
      <c r="F232" s="149"/>
      <c r="G232" s="149">
        <f>SUMIF(VDR!$BL$13:$BL$531,A232,VDR!$HE$13:$HE$531)+G231</f>
        <v>0</v>
      </c>
      <c r="H232" s="149">
        <f>SUMIF(VDR!$BJ$13:$BJ$531,A232,VDR!$HG$13:$HG$531)+H231</f>
        <v>0</v>
      </c>
      <c r="I232" s="149"/>
      <c r="J232" s="150">
        <f>SUMIF(VDR!$BL$13:$BL$531,A232,VDR!$HG$13:$HG$531)+J231</f>
        <v>0</v>
      </c>
    </row>
    <row r="233" spans="1:10">
      <c r="A233" s="184">
        <v>43489</v>
      </c>
      <c r="B233" s="149">
        <f>SUMIF(VDR!$BJ$13:$BJ$531,A233,VDR!$HC$13:$HC$531)+B232</f>
        <v>0</v>
      </c>
      <c r="C233" s="149"/>
      <c r="D233" s="149">
        <f>SUMIF(VDR!$BL$13:$BL$531,A233,VDR!$HC$13:$HC$531)+D232</f>
        <v>0</v>
      </c>
      <c r="E233" s="149">
        <f>SUMIF(VDR!$BJ$13:$BJ$531,A233,VDR!$HE$13:$HE$531)+E232</f>
        <v>0</v>
      </c>
      <c r="F233" s="149"/>
      <c r="G233" s="149">
        <f>SUMIF(VDR!$BL$13:$BL$531,A233,VDR!$HE$13:$HE$531)+G232</f>
        <v>0</v>
      </c>
      <c r="H233" s="149">
        <f>SUMIF(VDR!$BJ$13:$BJ$531,A233,VDR!$HG$13:$HG$531)+H232</f>
        <v>0</v>
      </c>
      <c r="I233" s="149"/>
      <c r="J233" s="150">
        <f>SUMIF(VDR!$BL$13:$BL$531,A233,VDR!$HG$13:$HG$531)+J232</f>
        <v>0</v>
      </c>
    </row>
    <row r="234" spans="1:10">
      <c r="A234" s="184">
        <v>43490</v>
      </c>
      <c r="B234" s="149">
        <f>SUMIF(VDR!$BJ$13:$BJ$531,A234,VDR!$HC$13:$HC$531)+B233</f>
        <v>0</v>
      </c>
      <c r="C234" s="149"/>
      <c r="D234" s="149">
        <f>SUMIF(VDR!$BL$13:$BL$531,A234,VDR!$HC$13:$HC$531)+D233</f>
        <v>0</v>
      </c>
      <c r="E234" s="149">
        <f>SUMIF(VDR!$BJ$13:$BJ$531,A234,VDR!$HE$13:$HE$531)+E233</f>
        <v>0</v>
      </c>
      <c r="F234" s="149"/>
      <c r="G234" s="149">
        <f>SUMIF(VDR!$BL$13:$BL$531,A234,VDR!$HE$13:$HE$531)+G233</f>
        <v>0</v>
      </c>
      <c r="H234" s="149">
        <f>SUMIF(VDR!$BJ$13:$BJ$531,A234,VDR!$HG$13:$HG$531)+H233</f>
        <v>0</v>
      </c>
      <c r="I234" s="149"/>
      <c r="J234" s="150">
        <f>SUMIF(VDR!$BL$13:$BL$531,A234,VDR!$HG$13:$HG$531)+J233</f>
        <v>0</v>
      </c>
    </row>
    <row r="235" spans="1:10">
      <c r="A235" s="184">
        <v>43491</v>
      </c>
      <c r="B235" s="149">
        <f>SUMIF(VDR!$BJ$13:$BJ$531,A235,VDR!$HC$13:$HC$531)+B234</f>
        <v>0</v>
      </c>
      <c r="C235" s="149"/>
      <c r="D235" s="149">
        <f>SUMIF(VDR!$BL$13:$BL$531,A235,VDR!$HC$13:$HC$531)+D234</f>
        <v>0</v>
      </c>
      <c r="E235" s="149">
        <f>SUMIF(VDR!$BJ$13:$BJ$531,A235,VDR!$HE$13:$HE$531)+E234</f>
        <v>0</v>
      </c>
      <c r="F235" s="149"/>
      <c r="G235" s="149">
        <f>SUMIF(VDR!$BL$13:$BL$531,A235,VDR!$HE$13:$HE$531)+G234</f>
        <v>0</v>
      </c>
      <c r="H235" s="149">
        <f>SUMIF(VDR!$BJ$13:$BJ$531,A235,VDR!$HG$13:$HG$531)+H234</f>
        <v>0</v>
      </c>
      <c r="I235" s="149"/>
      <c r="J235" s="150">
        <f>SUMIF(VDR!$BL$13:$BL$531,A235,VDR!$HG$13:$HG$531)+J234</f>
        <v>0</v>
      </c>
    </row>
    <row r="236" spans="1:10">
      <c r="A236" s="184">
        <v>43492</v>
      </c>
      <c r="B236" s="149">
        <f>SUMIF(VDR!$BJ$13:$BJ$531,A236,VDR!$HC$13:$HC$531)+B235</f>
        <v>0</v>
      </c>
      <c r="C236" s="149"/>
      <c r="D236" s="149">
        <f>SUMIF(VDR!$BL$13:$BL$531,A236,VDR!$HC$13:$HC$531)+D235</f>
        <v>0</v>
      </c>
      <c r="E236" s="149">
        <f>SUMIF(VDR!$BJ$13:$BJ$531,A236,VDR!$HE$13:$HE$531)+E235</f>
        <v>0</v>
      </c>
      <c r="F236" s="149"/>
      <c r="G236" s="149">
        <f>SUMIF(VDR!$BL$13:$BL$531,A236,VDR!$HE$13:$HE$531)+G235</f>
        <v>0</v>
      </c>
      <c r="H236" s="149">
        <f>SUMIF(VDR!$BJ$13:$BJ$531,A236,VDR!$HG$13:$HG$531)+H235</f>
        <v>0</v>
      </c>
      <c r="I236" s="149"/>
      <c r="J236" s="150">
        <f>SUMIF(VDR!$BL$13:$BL$531,A236,VDR!$HG$13:$HG$531)+J235</f>
        <v>0</v>
      </c>
    </row>
    <row r="237" spans="1:10">
      <c r="A237" s="184">
        <v>43493</v>
      </c>
      <c r="B237" s="149">
        <f>SUMIF(VDR!$BJ$13:$BJ$531,A237,VDR!$HC$13:$HC$531)+B236</f>
        <v>0</v>
      </c>
      <c r="C237" s="149"/>
      <c r="D237" s="149">
        <f>SUMIF(VDR!$BL$13:$BL$531,A237,VDR!$HC$13:$HC$531)+D236</f>
        <v>0</v>
      </c>
      <c r="E237" s="149">
        <f>SUMIF(VDR!$BJ$13:$BJ$531,A237,VDR!$HE$13:$HE$531)+E236</f>
        <v>0</v>
      </c>
      <c r="F237" s="149"/>
      <c r="G237" s="149">
        <f>SUMIF(VDR!$BL$13:$BL$531,A237,VDR!$HE$13:$HE$531)+G236</f>
        <v>0</v>
      </c>
      <c r="H237" s="149">
        <f>SUMIF(VDR!$BJ$13:$BJ$531,A237,VDR!$HG$13:$HG$531)+H236</f>
        <v>0</v>
      </c>
      <c r="I237" s="149"/>
      <c r="J237" s="150">
        <f>SUMIF(VDR!$BL$13:$BL$531,A237,VDR!$HG$13:$HG$531)+J236</f>
        <v>0</v>
      </c>
    </row>
    <row r="238" spans="1:10">
      <c r="A238" s="184">
        <v>43494</v>
      </c>
      <c r="B238" s="149">
        <f>SUMIF(VDR!$BJ$13:$BJ$531,A238,VDR!$HC$13:$HC$531)+B237</f>
        <v>0</v>
      </c>
      <c r="C238" s="149"/>
      <c r="D238" s="149">
        <f>SUMIF(VDR!$BL$13:$BL$531,A238,VDR!$HC$13:$HC$531)+D237</f>
        <v>0</v>
      </c>
      <c r="E238" s="149">
        <f>SUMIF(VDR!$BJ$13:$BJ$531,A238,VDR!$HE$13:$HE$531)+E237</f>
        <v>0</v>
      </c>
      <c r="F238" s="149"/>
      <c r="G238" s="149">
        <f>SUMIF(VDR!$BL$13:$BL$531,A238,VDR!$HE$13:$HE$531)+G237</f>
        <v>0</v>
      </c>
      <c r="H238" s="149">
        <f>SUMIF(VDR!$BJ$13:$BJ$531,A238,VDR!$HG$13:$HG$531)+H237</f>
        <v>0</v>
      </c>
      <c r="I238" s="149"/>
      <c r="J238" s="150">
        <f>SUMIF(VDR!$BL$13:$BL$531,A238,VDR!$HG$13:$HG$531)+J237</f>
        <v>0</v>
      </c>
    </row>
    <row r="239" spans="1:10">
      <c r="A239" s="184">
        <v>43495</v>
      </c>
      <c r="B239" s="149">
        <f>SUMIF(VDR!$BJ$13:$BJ$531,A239,VDR!$HC$13:$HC$531)+B238</f>
        <v>0</v>
      </c>
      <c r="C239" s="149"/>
      <c r="D239" s="149">
        <f>SUMIF(VDR!$BL$13:$BL$531,A239,VDR!$HC$13:$HC$531)+D238</f>
        <v>0</v>
      </c>
      <c r="E239" s="149">
        <f>SUMIF(VDR!$BJ$13:$BJ$531,A239,VDR!$HE$13:$HE$531)+E238</f>
        <v>0</v>
      </c>
      <c r="F239" s="149"/>
      <c r="G239" s="149">
        <f>SUMIF(VDR!$BL$13:$BL$531,A239,VDR!$HE$13:$HE$531)+G238</f>
        <v>0</v>
      </c>
      <c r="H239" s="149">
        <f>SUMIF(VDR!$BJ$13:$BJ$531,A239,VDR!$HG$13:$HG$531)+H238</f>
        <v>0</v>
      </c>
      <c r="I239" s="149"/>
      <c r="J239" s="150">
        <f>SUMIF(VDR!$BL$13:$BL$531,A239,VDR!$HG$13:$HG$531)+J238</f>
        <v>0</v>
      </c>
    </row>
    <row r="240" spans="1:10">
      <c r="A240" s="184">
        <v>43496</v>
      </c>
      <c r="B240" s="149">
        <f>SUMIF(VDR!$BJ$13:$BJ$531,A240,VDR!$HC$13:$HC$531)+B239</f>
        <v>0</v>
      </c>
      <c r="C240" s="149"/>
      <c r="D240" s="149">
        <f>SUMIF(VDR!$BL$13:$BL$531,A240,VDR!$HC$13:$HC$531)+D239</f>
        <v>0</v>
      </c>
      <c r="E240" s="149">
        <f>SUMIF(VDR!$BJ$13:$BJ$531,A240,VDR!$HE$13:$HE$531)+E239</f>
        <v>0</v>
      </c>
      <c r="F240" s="149"/>
      <c r="G240" s="149">
        <f>SUMIF(VDR!$BL$13:$BL$531,A240,VDR!$HE$13:$HE$531)+G239</f>
        <v>0</v>
      </c>
      <c r="H240" s="149">
        <f>SUMIF(VDR!$BJ$13:$BJ$531,A240,VDR!$HG$13:$HG$531)+H239</f>
        <v>0</v>
      </c>
      <c r="I240" s="149"/>
      <c r="J240" s="150">
        <f>SUMIF(VDR!$BL$13:$BL$531,A240,VDR!$HG$13:$HG$531)+J239</f>
        <v>0</v>
      </c>
    </row>
    <row r="241" spans="1:10">
      <c r="A241" s="184">
        <v>43497</v>
      </c>
      <c r="B241" s="149">
        <f>SUMIF(VDR!$BJ$13:$BJ$531,A241,VDR!$HC$13:$HC$531)+B240</f>
        <v>0</v>
      </c>
      <c r="C241" s="149"/>
      <c r="D241" s="149">
        <f>SUMIF(VDR!$BL$13:$BL$531,A241,VDR!$HC$13:$HC$531)+D240</f>
        <v>0</v>
      </c>
      <c r="E241" s="149">
        <f>SUMIF(VDR!$BJ$13:$BJ$531,A241,VDR!$HE$13:$HE$531)+E240</f>
        <v>0</v>
      </c>
      <c r="F241" s="149"/>
      <c r="G241" s="149">
        <f>SUMIF(VDR!$BL$13:$BL$531,A241,VDR!$HE$13:$HE$531)+G240</f>
        <v>0</v>
      </c>
      <c r="H241" s="149">
        <f>SUMIF(VDR!$BJ$13:$BJ$531,A241,VDR!$HG$13:$HG$531)+H240</f>
        <v>0</v>
      </c>
      <c r="I241" s="149"/>
      <c r="J241" s="150">
        <f>SUMIF(VDR!$BL$13:$BL$531,A241,VDR!$HG$13:$HG$531)+J240</f>
        <v>0</v>
      </c>
    </row>
    <row r="242" spans="1:10">
      <c r="A242" s="184">
        <v>43498</v>
      </c>
      <c r="B242" s="149">
        <f>SUMIF(VDR!$BJ$13:$BJ$531,A242,VDR!$HC$13:$HC$531)+B241</f>
        <v>0</v>
      </c>
      <c r="C242" s="149"/>
      <c r="D242" s="149">
        <f>SUMIF(VDR!$BL$13:$BL$531,A242,VDR!$HC$13:$HC$531)+D241</f>
        <v>0</v>
      </c>
      <c r="E242" s="149">
        <f>SUMIF(VDR!$BJ$13:$BJ$531,A242,VDR!$HE$13:$HE$531)+E241</f>
        <v>0</v>
      </c>
      <c r="F242" s="149"/>
      <c r="G242" s="149">
        <f>SUMIF(VDR!$BL$13:$BL$531,A242,VDR!$HE$13:$HE$531)+G241</f>
        <v>0</v>
      </c>
      <c r="H242" s="149">
        <f>SUMIF(VDR!$BJ$13:$BJ$531,A242,VDR!$HG$13:$HG$531)+H241</f>
        <v>0</v>
      </c>
      <c r="I242" s="149"/>
      <c r="J242" s="150">
        <f>SUMIF(VDR!$BL$13:$BL$531,A242,VDR!$HG$13:$HG$531)+J241</f>
        <v>0</v>
      </c>
    </row>
    <row r="243" spans="1:10">
      <c r="A243" s="184">
        <v>43499</v>
      </c>
      <c r="B243" s="149">
        <f>SUMIF(VDR!$BJ$13:$BJ$531,A243,VDR!$HC$13:$HC$531)+B242</f>
        <v>0</v>
      </c>
      <c r="C243" s="149"/>
      <c r="D243" s="149">
        <f>SUMIF(VDR!$BL$13:$BL$531,A243,VDR!$HC$13:$HC$531)+D242</f>
        <v>0</v>
      </c>
      <c r="E243" s="149">
        <f>SUMIF(VDR!$BJ$13:$BJ$531,A243,VDR!$HE$13:$HE$531)+E242</f>
        <v>0</v>
      </c>
      <c r="F243" s="149"/>
      <c r="G243" s="149">
        <f>SUMIF(VDR!$BL$13:$BL$531,A243,VDR!$HE$13:$HE$531)+G242</f>
        <v>0</v>
      </c>
      <c r="H243" s="149">
        <f>SUMIF(VDR!$BJ$13:$BJ$531,A243,VDR!$HG$13:$HG$531)+H242</f>
        <v>0</v>
      </c>
      <c r="I243" s="149"/>
      <c r="J243" s="150">
        <f>SUMIF(VDR!$BL$13:$BL$531,A243,VDR!$HG$13:$HG$531)+J242</f>
        <v>0</v>
      </c>
    </row>
    <row r="244" spans="1:10">
      <c r="A244" s="184">
        <v>43500</v>
      </c>
      <c r="B244" s="149">
        <f>SUMIF(VDR!$BJ$13:$BJ$531,A244,VDR!$HC$13:$HC$531)+B243</f>
        <v>0</v>
      </c>
      <c r="C244" s="149"/>
      <c r="D244" s="149">
        <f>SUMIF(VDR!$BL$13:$BL$531,A244,VDR!$HC$13:$HC$531)+D243</f>
        <v>0</v>
      </c>
      <c r="E244" s="149">
        <f>SUMIF(VDR!$BJ$13:$BJ$531,A244,VDR!$HE$13:$HE$531)+E243</f>
        <v>0</v>
      </c>
      <c r="F244" s="149"/>
      <c r="G244" s="149">
        <f>SUMIF(VDR!$BL$13:$BL$531,A244,VDR!$HE$13:$HE$531)+G243</f>
        <v>0</v>
      </c>
      <c r="H244" s="149">
        <f>SUMIF(VDR!$BJ$13:$BJ$531,A244,VDR!$HG$13:$HG$531)+H243</f>
        <v>0</v>
      </c>
      <c r="I244" s="149"/>
      <c r="J244" s="150">
        <f>SUMIF(VDR!$BL$13:$BL$531,A244,VDR!$HG$13:$HG$531)+J243</f>
        <v>0</v>
      </c>
    </row>
    <row r="245" spans="1:10">
      <c r="A245" s="184">
        <v>43501</v>
      </c>
      <c r="B245" s="149">
        <f>SUMIF(VDR!$BJ$13:$BJ$531,A245,VDR!$HC$13:$HC$531)+B244</f>
        <v>0</v>
      </c>
      <c r="C245" s="149"/>
      <c r="D245" s="149">
        <f>SUMIF(VDR!$BL$13:$BL$531,A245,VDR!$HC$13:$HC$531)+D244</f>
        <v>0</v>
      </c>
      <c r="E245" s="149">
        <f>SUMIF(VDR!$BJ$13:$BJ$531,A245,VDR!$HE$13:$HE$531)+E244</f>
        <v>0</v>
      </c>
      <c r="F245" s="149"/>
      <c r="G245" s="149">
        <f>SUMIF(VDR!$BL$13:$BL$531,A245,VDR!$HE$13:$HE$531)+G244</f>
        <v>0</v>
      </c>
      <c r="H245" s="149">
        <f>SUMIF(VDR!$BJ$13:$BJ$531,A245,VDR!$HG$13:$HG$531)+H244</f>
        <v>0</v>
      </c>
      <c r="I245" s="149"/>
      <c r="J245" s="150">
        <f>SUMIF(VDR!$BL$13:$BL$531,A245,VDR!$HG$13:$HG$531)+J244</f>
        <v>0</v>
      </c>
    </row>
    <row r="246" spans="1:10">
      <c r="A246" s="184">
        <v>43502</v>
      </c>
      <c r="B246" s="149">
        <f>SUMIF(VDR!$BJ$13:$BJ$531,A246,VDR!$HC$13:$HC$531)+B245</f>
        <v>0</v>
      </c>
      <c r="C246" s="149"/>
      <c r="D246" s="149">
        <f>SUMIF(VDR!$BL$13:$BL$531,A246,VDR!$HC$13:$HC$531)+D245</f>
        <v>0</v>
      </c>
      <c r="E246" s="149">
        <f>SUMIF(VDR!$BJ$13:$BJ$531,A246,VDR!$HE$13:$HE$531)+E245</f>
        <v>0</v>
      </c>
      <c r="F246" s="149"/>
      <c r="G246" s="149">
        <f>SUMIF(VDR!$BL$13:$BL$531,A246,VDR!$HE$13:$HE$531)+G245</f>
        <v>0</v>
      </c>
      <c r="H246" s="149">
        <f>SUMIF(VDR!$BJ$13:$BJ$531,A246,VDR!$HG$13:$HG$531)+H245</f>
        <v>0</v>
      </c>
      <c r="I246" s="149"/>
      <c r="J246" s="150">
        <f>SUMIF(VDR!$BL$13:$BL$531,A246,VDR!$HG$13:$HG$531)+J245</f>
        <v>0</v>
      </c>
    </row>
    <row r="247" spans="1:10">
      <c r="A247" s="184">
        <v>43503</v>
      </c>
      <c r="B247" s="149">
        <f>SUMIF(VDR!$BJ$13:$BJ$531,A247,VDR!$HC$13:$HC$531)+B246</f>
        <v>0</v>
      </c>
      <c r="C247" s="149"/>
      <c r="D247" s="149">
        <f>SUMIF(VDR!$BL$13:$BL$531,A247,VDR!$HC$13:$HC$531)+D246</f>
        <v>0</v>
      </c>
      <c r="E247" s="149">
        <f>SUMIF(VDR!$BJ$13:$BJ$531,A247,VDR!$HE$13:$HE$531)+E246</f>
        <v>0</v>
      </c>
      <c r="F247" s="149"/>
      <c r="G247" s="149">
        <f>SUMIF(VDR!$BL$13:$BL$531,A247,VDR!$HE$13:$HE$531)+G246</f>
        <v>0</v>
      </c>
      <c r="H247" s="149">
        <f>SUMIF(VDR!$BJ$13:$BJ$531,A247,VDR!$HG$13:$HG$531)+H246</f>
        <v>0</v>
      </c>
      <c r="I247" s="149"/>
      <c r="J247" s="150">
        <f>SUMIF(VDR!$BL$13:$BL$531,A247,VDR!$HG$13:$HG$531)+J246</f>
        <v>0</v>
      </c>
    </row>
    <row r="248" spans="1:10">
      <c r="A248" s="184">
        <v>43504</v>
      </c>
      <c r="B248" s="149">
        <f>SUMIF(VDR!$BJ$13:$BJ$531,A248,VDR!$HC$13:$HC$531)+B247</f>
        <v>0</v>
      </c>
      <c r="C248" s="149"/>
      <c r="D248" s="149">
        <f>SUMIF(VDR!$BL$13:$BL$531,A248,VDR!$HC$13:$HC$531)+D247</f>
        <v>0</v>
      </c>
      <c r="E248" s="149">
        <f>SUMIF(VDR!$BJ$13:$BJ$531,A248,VDR!$HE$13:$HE$531)+E247</f>
        <v>0</v>
      </c>
      <c r="F248" s="149"/>
      <c r="G248" s="149">
        <f>SUMIF(VDR!$BL$13:$BL$531,A248,VDR!$HE$13:$HE$531)+G247</f>
        <v>0</v>
      </c>
      <c r="H248" s="149">
        <f>SUMIF(VDR!$BJ$13:$BJ$531,A248,VDR!$HG$13:$HG$531)+H247</f>
        <v>0</v>
      </c>
      <c r="I248" s="149"/>
      <c r="J248" s="150">
        <f>SUMIF(VDR!$BL$13:$BL$531,A248,VDR!$HG$13:$HG$531)+J247</f>
        <v>0</v>
      </c>
    </row>
    <row r="249" spans="1:10">
      <c r="A249" s="184">
        <v>43505</v>
      </c>
      <c r="B249" s="149">
        <f>SUMIF(VDR!$BJ$13:$BJ$531,A249,VDR!$HC$13:$HC$531)+B248</f>
        <v>0</v>
      </c>
      <c r="C249" s="149"/>
      <c r="D249" s="149">
        <f>SUMIF(VDR!$BL$13:$BL$531,A249,VDR!$HC$13:$HC$531)+D248</f>
        <v>0</v>
      </c>
      <c r="E249" s="149">
        <f>SUMIF(VDR!$BJ$13:$BJ$531,A249,VDR!$HE$13:$HE$531)+E248</f>
        <v>0</v>
      </c>
      <c r="F249" s="149"/>
      <c r="G249" s="149">
        <f>SUMIF(VDR!$BL$13:$BL$531,A249,VDR!$HE$13:$HE$531)+G248</f>
        <v>0</v>
      </c>
      <c r="H249" s="149">
        <f>SUMIF(VDR!$BJ$13:$BJ$531,A249,VDR!$HG$13:$HG$531)+H248</f>
        <v>0</v>
      </c>
      <c r="I249" s="149"/>
      <c r="J249" s="150">
        <f>SUMIF(VDR!$BL$13:$BL$531,A249,VDR!$HG$13:$HG$531)+J248</f>
        <v>0</v>
      </c>
    </row>
    <row r="250" spans="1:10">
      <c r="A250" s="184">
        <v>43506</v>
      </c>
      <c r="B250" s="149">
        <f>SUMIF(VDR!$BJ$13:$BJ$531,A250,VDR!$HC$13:$HC$531)+B249</f>
        <v>0</v>
      </c>
      <c r="C250" s="149"/>
      <c r="D250" s="149">
        <f>SUMIF(VDR!$BL$13:$BL$531,A250,VDR!$HC$13:$HC$531)+D249</f>
        <v>0</v>
      </c>
      <c r="E250" s="149">
        <f>SUMIF(VDR!$BJ$13:$BJ$531,A250,VDR!$HE$13:$HE$531)+E249</f>
        <v>0</v>
      </c>
      <c r="F250" s="149"/>
      <c r="G250" s="149">
        <f>SUMIF(VDR!$BL$13:$BL$531,A250,VDR!$HE$13:$HE$531)+G249</f>
        <v>0</v>
      </c>
      <c r="H250" s="149">
        <f>SUMIF(VDR!$BJ$13:$BJ$531,A250,VDR!$HG$13:$HG$531)+H249</f>
        <v>0</v>
      </c>
      <c r="I250" s="149"/>
      <c r="J250" s="150">
        <f>SUMIF(VDR!$BL$13:$BL$531,A250,VDR!$HG$13:$HG$531)+J249</f>
        <v>0</v>
      </c>
    </row>
    <row r="251" spans="1:10">
      <c r="A251" s="184">
        <v>43507</v>
      </c>
      <c r="B251" s="149">
        <f>SUMIF(VDR!$BJ$13:$BJ$531,A251,VDR!$HC$13:$HC$531)+B250</f>
        <v>0</v>
      </c>
      <c r="C251" s="149"/>
      <c r="D251" s="149">
        <f>SUMIF(VDR!$BL$13:$BL$531,A251,VDR!$HC$13:$HC$531)+D250</f>
        <v>0</v>
      </c>
      <c r="E251" s="149">
        <f>SUMIF(VDR!$BJ$13:$BJ$531,A251,VDR!$HE$13:$HE$531)+E250</f>
        <v>0</v>
      </c>
      <c r="F251" s="149"/>
      <c r="G251" s="149">
        <f>SUMIF(VDR!$BL$13:$BL$531,A251,VDR!$HE$13:$HE$531)+G250</f>
        <v>0</v>
      </c>
      <c r="H251" s="149">
        <f>SUMIF(VDR!$BJ$13:$BJ$531,A251,VDR!$HG$13:$HG$531)+H250</f>
        <v>0</v>
      </c>
      <c r="I251" s="149"/>
      <c r="J251" s="150">
        <f>SUMIF(VDR!$BL$13:$BL$531,A251,VDR!$HG$13:$HG$531)+J250</f>
        <v>0</v>
      </c>
    </row>
    <row r="252" spans="1:10">
      <c r="A252" s="184">
        <v>43508</v>
      </c>
      <c r="B252" s="149">
        <f>SUMIF(VDR!$BJ$13:$BJ$531,A252,VDR!$HC$13:$HC$531)+B251</f>
        <v>0</v>
      </c>
      <c r="C252" s="149"/>
      <c r="D252" s="149">
        <f>SUMIF(VDR!$BL$13:$BL$531,A252,VDR!$HC$13:$HC$531)+D251</f>
        <v>0</v>
      </c>
      <c r="E252" s="149">
        <f>SUMIF(VDR!$BJ$13:$BJ$531,A252,VDR!$HE$13:$HE$531)+E251</f>
        <v>0</v>
      </c>
      <c r="F252" s="149"/>
      <c r="G252" s="149">
        <f>SUMIF(VDR!$BL$13:$BL$531,A252,VDR!$HE$13:$HE$531)+G251</f>
        <v>0</v>
      </c>
      <c r="H252" s="149">
        <f>SUMIF(VDR!$BJ$13:$BJ$531,A252,VDR!$HG$13:$HG$531)+H251</f>
        <v>0</v>
      </c>
      <c r="I252" s="149"/>
      <c r="J252" s="150">
        <f>SUMIF(VDR!$BL$13:$BL$531,A252,VDR!$HG$13:$HG$531)+J251</f>
        <v>0</v>
      </c>
    </row>
    <row r="253" spans="1:10">
      <c r="A253" s="184">
        <v>43509</v>
      </c>
      <c r="B253" s="149">
        <f>SUMIF(VDR!$BJ$13:$BJ$531,A253,VDR!$HC$13:$HC$531)+B252</f>
        <v>0</v>
      </c>
      <c r="C253" s="149"/>
      <c r="D253" s="149">
        <f>SUMIF(VDR!$BL$13:$BL$531,A253,VDR!$HC$13:$HC$531)+D252</f>
        <v>0</v>
      </c>
      <c r="E253" s="149">
        <f>SUMIF(VDR!$BJ$13:$BJ$531,A253,VDR!$HE$13:$HE$531)+E252</f>
        <v>0</v>
      </c>
      <c r="F253" s="149"/>
      <c r="G253" s="149">
        <f>SUMIF(VDR!$BL$13:$BL$531,A253,VDR!$HE$13:$HE$531)+G252</f>
        <v>0</v>
      </c>
      <c r="H253" s="149">
        <f>SUMIF(VDR!$BJ$13:$BJ$531,A253,VDR!$HG$13:$HG$531)+H252</f>
        <v>0</v>
      </c>
      <c r="I253" s="149"/>
      <c r="J253" s="150">
        <f>SUMIF(VDR!$BL$13:$BL$531,A253,VDR!$HG$13:$HG$531)+J252</f>
        <v>0</v>
      </c>
    </row>
    <row r="254" spans="1:10">
      <c r="A254" s="184">
        <v>43510</v>
      </c>
      <c r="B254" s="149">
        <f>SUMIF(VDR!$BJ$13:$BJ$531,A254,VDR!$HC$13:$HC$531)+B253</f>
        <v>0</v>
      </c>
      <c r="C254" s="149"/>
      <c r="D254" s="149">
        <f>SUMIF(VDR!$BL$13:$BL$531,A254,VDR!$HC$13:$HC$531)+D253</f>
        <v>0</v>
      </c>
      <c r="E254" s="149">
        <f>SUMIF(VDR!$BJ$13:$BJ$531,A254,VDR!$HE$13:$HE$531)+E253</f>
        <v>0</v>
      </c>
      <c r="F254" s="149"/>
      <c r="G254" s="149">
        <f>SUMIF(VDR!$BL$13:$BL$531,A254,VDR!$HE$13:$HE$531)+G253</f>
        <v>0</v>
      </c>
      <c r="H254" s="149">
        <f>SUMIF(VDR!$BJ$13:$BJ$531,A254,VDR!$HG$13:$HG$531)+H253</f>
        <v>0</v>
      </c>
      <c r="I254" s="149"/>
      <c r="J254" s="150">
        <f>SUMIF(VDR!$BL$13:$BL$531,A254,VDR!$HG$13:$HG$531)+J253</f>
        <v>0</v>
      </c>
    </row>
    <row r="255" spans="1:10">
      <c r="A255" s="184">
        <v>43511</v>
      </c>
      <c r="B255" s="149">
        <f>SUMIF(VDR!$BJ$13:$BJ$531,A255,VDR!$HC$13:$HC$531)+B254</f>
        <v>0</v>
      </c>
      <c r="C255" s="149"/>
      <c r="D255" s="149">
        <f>SUMIF(VDR!$BL$13:$BL$531,A255,VDR!$HC$13:$HC$531)+D254</f>
        <v>0</v>
      </c>
      <c r="E255" s="149">
        <f>SUMIF(VDR!$BJ$13:$BJ$531,A255,VDR!$HE$13:$HE$531)+E254</f>
        <v>0</v>
      </c>
      <c r="F255" s="149"/>
      <c r="G255" s="149">
        <f>SUMIF(VDR!$BL$13:$BL$531,A255,VDR!$HE$13:$HE$531)+G254</f>
        <v>0</v>
      </c>
      <c r="H255" s="149">
        <f>SUMIF(VDR!$BJ$13:$BJ$531,A255,VDR!$HG$13:$HG$531)+H254</f>
        <v>0</v>
      </c>
      <c r="I255" s="149"/>
      <c r="J255" s="150">
        <f>SUMIF(VDR!$BL$13:$BL$531,A255,VDR!$HG$13:$HG$531)+J254</f>
        <v>0</v>
      </c>
    </row>
    <row r="256" spans="1:10">
      <c r="A256" s="184">
        <v>43512</v>
      </c>
      <c r="B256" s="149">
        <f>SUMIF(VDR!$BJ$13:$BJ$531,A256,VDR!$HC$13:$HC$531)+B255</f>
        <v>0</v>
      </c>
      <c r="C256" s="149"/>
      <c r="D256" s="149">
        <f>SUMIF(VDR!$BL$13:$BL$531,A256,VDR!$HC$13:$HC$531)+D255</f>
        <v>0</v>
      </c>
      <c r="E256" s="149">
        <f>SUMIF(VDR!$BJ$13:$BJ$531,A256,VDR!$HE$13:$HE$531)+E255</f>
        <v>0</v>
      </c>
      <c r="F256" s="149"/>
      <c r="G256" s="149">
        <f>SUMIF(VDR!$BL$13:$BL$531,A256,VDR!$HE$13:$HE$531)+G255</f>
        <v>0</v>
      </c>
      <c r="H256" s="149">
        <f>SUMIF(VDR!$BJ$13:$BJ$531,A256,VDR!$HG$13:$HG$531)+H255</f>
        <v>0</v>
      </c>
      <c r="I256" s="149"/>
      <c r="J256" s="150">
        <f>SUMIF(VDR!$BL$13:$BL$531,A256,VDR!$HG$13:$HG$531)+J255</f>
        <v>0</v>
      </c>
    </row>
    <row r="257" spans="1:10">
      <c r="A257" s="184">
        <v>43513</v>
      </c>
      <c r="B257" s="149">
        <f>SUMIF(VDR!$BJ$13:$BJ$531,A257,VDR!$HC$13:$HC$531)+B256</f>
        <v>0</v>
      </c>
      <c r="C257" s="149"/>
      <c r="D257" s="149">
        <f>SUMIF(VDR!$BL$13:$BL$531,A257,VDR!$HC$13:$HC$531)+D256</f>
        <v>0</v>
      </c>
      <c r="E257" s="149">
        <f>SUMIF(VDR!$BJ$13:$BJ$531,A257,VDR!$HE$13:$HE$531)+E256</f>
        <v>0</v>
      </c>
      <c r="F257" s="149"/>
      <c r="G257" s="149">
        <f>SUMIF(VDR!$BL$13:$BL$531,A257,VDR!$HE$13:$HE$531)+G256</f>
        <v>0</v>
      </c>
      <c r="H257" s="149">
        <f>SUMIF(VDR!$BJ$13:$BJ$531,A257,VDR!$HG$13:$HG$531)+H256</f>
        <v>0</v>
      </c>
      <c r="I257" s="149"/>
      <c r="J257" s="150">
        <f>SUMIF(VDR!$BL$13:$BL$531,A257,VDR!$HG$13:$HG$531)+J256</f>
        <v>0</v>
      </c>
    </row>
    <row r="258" spans="1:10">
      <c r="A258" s="184">
        <v>43514</v>
      </c>
      <c r="B258" s="149">
        <f>SUMIF(VDR!$BJ$13:$BJ$531,A258,VDR!$HC$13:$HC$531)+B257</f>
        <v>0</v>
      </c>
      <c r="C258" s="149"/>
      <c r="D258" s="149">
        <f>SUMIF(VDR!$BL$13:$BL$531,A258,VDR!$HC$13:$HC$531)+D257</f>
        <v>0</v>
      </c>
      <c r="E258" s="149">
        <f>SUMIF(VDR!$BJ$13:$BJ$531,A258,VDR!$HE$13:$HE$531)+E257</f>
        <v>0</v>
      </c>
      <c r="F258" s="149"/>
      <c r="G258" s="149">
        <f>SUMIF(VDR!$BL$13:$BL$531,A258,VDR!$HE$13:$HE$531)+G257</f>
        <v>0</v>
      </c>
      <c r="H258" s="149">
        <f>SUMIF(VDR!$BJ$13:$BJ$531,A258,VDR!$HG$13:$HG$531)+H257</f>
        <v>0</v>
      </c>
      <c r="I258" s="149"/>
      <c r="J258" s="150">
        <f>SUMIF(VDR!$BL$13:$BL$531,A258,VDR!$HG$13:$HG$531)+J257</f>
        <v>0</v>
      </c>
    </row>
    <row r="259" spans="1:10">
      <c r="A259" s="184">
        <v>43515</v>
      </c>
      <c r="B259" s="149">
        <f>SUMIF(VDR!$BJ$13:$BJ$531,A259,VDR!$HC$13:$HC$531)+B258</f>
        <v>0</v>
      </c>
      <c r="C259" s="149"/>
      <c r="D259" s="149">
        <f>SUMIF(VDR!$BL$13:$BL$531,A259,VDR!$HC$13:$HC$531)+D258</f>
        <v>0</v>
      </c>
      <c r="E259" s="149">
        <f>SUMIF(VDR!$BJ$13:$BJ$531,A259,VDR!$HE$13:$HE$531)+E258</f>
        <v>0</v>
      </c>
      <c r="F259" s="149"/>
      <c r="G259" s="149">
        <f>SUMIF(VDR!$BL$13:$BL$531,A259,VDR!$HE$13:$HE$531)+G258</f>
        <v>0</v>
      </c>
      <c r="H259" s="149">
        <f>SUMIF(VDR!$BJ$13:$BJ$531,A259,VDR!$HG$13:$HG$531)+H258</f>
        <v>0</v>
      </c>
      <c r="I259" s="149"/>
      <c r="J259" s="150">
        <f>SUMIF(VDR!$BL$13:$BL$531,A259,VDR!$HG$13:$HG$531)+J258</f>
        <v>0</v>
      </c>
    </row>
    <row r="260" spans="1:10">
      <c r="A260" s="184">
        <v>43516</v>
      </c>
      <c r="B260" s="149">
        <f>SUMIF(VDR!$BJ$13:$BJ$531,A260,VDR!$HC$13:$HC$531)+B259</f>
        <v>0</v>
      </c>
      <c r="C260" s="149"/>
      <c r="D260" s="149">
        <f>SUMIF(VDR!$BL$13:$BL$531,A260,VDR!$HC$13:$HC$531)+D259</f>
        <v>0</v>
      </c>
      <c r="E260" s="149">
        <f>SUMIF(VDR!$BJ$13:$BJ$531,A260,VDR!$HE$13:$HE$531)+E259</f>
        <v>0</v>
      </c>
      <c r="F260" s="149"/>
      <c r="G260" s="149">
        <f>SUMIF(VDR!$BL$13:$BL$531,A260,VDR!$HE$13:$HE$531)+G259</f>
        <v>0</v>
      </c>
      <c r="H260" s="149">
        <f>SUMIF(VDR!$BJ$13:$BJ$531,A260,VDR!$HG$13:$HG$531)+H259</f>
        <v>0</v>
      </c>
      <c r="I260" s="149"/>
      <c r="J260" s="150">
        <f>SUMIF(VDR!$BL$13:$BL$531,A260,VDR!$HG$13:$HG$531)+J259</f>
        <v>0</v>
      </c>
    </row>
    <row r="261" spans="1:10">
      <c r="A261" s="184">
        <v>43517</v>
      </c>
      <c r="B261" s="149">
        <f>SUMIF(VDR!$BJ$13:$BJ$531,A261,VDR!$HC$13:$HC$531)+B260</f>
        <v>0</v>
      </c>
      <c r="C261" s="149"/>
      <c r="D261" s="149">
        <f>SUMIF(VDR!$BL$13:$BL$531,A261,VDR!$HC$13:$HC$531)+D260</f>
        <v>0</v>
      </c>
      <c r="E261" s="149">
        <f>SUMIF(VDR!$BJ$13:$BJ$531,A261,VDR!$HE$13:$HE$531)+E260</f>
        <v>0</v>
      </c>
      <c r="F261" s="149"/>
      <c r="G261" s="149">
        <f>SUMIF(VDR!$BL$13:$BL$531,A261,VDR!$HE$13:$HE$531)+G260</f>
        <v>0</v>
      </c>
      <c r="H261" s="149">
        <f>SUMIF(VDR!$BJ$13:$BJ$531,A261,VDR!$HG$13:$HG$531)+H260</f>
        <v>0</v>
      </c>
      <c r="I261" s="149"/>
      <c r="J261" s="150">
        <f>SUMIF(VDR!$BL$13:$BL$531,A261,VDR!$HG$13:$HG$531)+J260</f>
        <v>0</v>
      </c>
    </row>
    <row r="262" spans="1:10">
      <c r="A262" s="184">
        <v>43518</v>
      </c>
      <c r="B262" s="149">
        <f>SUMIF(VDR!$BJ$13:$BJ$531,A262,VDR!$HC$13:$HC$531)+B261</f>
        <v>0</v>
      </c>
      <c r="C262" s="149"/>
      <c r="D262" s="149">
        <f>SUMIF(VDR!$BL$13:$BL$531,A262,VDR!$HC$13:$HC$531)+D261</f>
        <v>0</v>
      </c>
      <c r="E262" s="149">
        <f>SUMIF(VDR!$BJ$13:$BJ$531,A262,VDR!$HE$13:$HE$531)+E261</f>
        <v>0</v>
      </c>
      <c r="F262" s="149"/>
      <c r="G262" s="149">
        <f>SUMIF(VDR!$BL$13:$BL$531,A262,VDR!$HE$13:$HE$531)+G261</f>
        <v>0</v>
      </c>
      <c r="H262" s="149">
        <f>SUMIF(VDR!$BJ$13:$BJ$531,A262,VDR!$HG$13:$HG$531)+H261</f>
        <v>0</v>
      </c>
      <c r="I262" s="149"/>
      <c r="J262" s="150">
        <f>SUMIF(VDR!$BL$13:$BL$531,A262,VDR!$HG$13:$HG$531)+J261</f>
        <v>0</v>
      </c>
    </row>
    <row r="263" spans="1:10">
      <c r="A263" s="184">
        <v>43519</v>
      </c>
      <c r="B263" s="149">
        <f>SUMIF(VDR!$BJ$13:$BJ$531,A263,VDR!$HC$13:$HC$531)+B262</f>
        <v>0</v>
      </c>
      <c r="C263" s="149"/>
      <c r="D263" s="149">
        <f>SUMIF(VDR!$BL$13:$BL$531,A263,VDR!$HC$13:$HC$531)+D262</f>
        <v>0</v>
      </c>
      <c r="E263" s="149">
        <f>SUMIF(VDR!$BJ$13:$BJ$531,A263,VDR!$HE$13:$HE$531)+E262</f>
        <v>0</v>
      </c>
      <c r="F263" s="149"/>
      <c r="G263" s="149">
        <f>SUMIF(VDR!$BL$13:$BL$531,A263,VDR!$HE$13:$HE$531)+G262</f>
        <v>0</v>
      </c>
      <c r="H263" s="149">
        <f>SUMIF(VDR!$BJ$13:$BJ$531,A263,VDR!$HG$13:$HG$531)+H262</f>
        <v>0</v>
      </c>
      <c r="I263" s="149"/>
      <c r="J263" s="150">
        <f>SUMIF(VDR!$BL$13:$BL$531,A263,VDR!$HG$13:$HG$531)+J262</f>
        <v>0</v>
      </c>
    </row>
    <row r="264" spans="1:10">
      <c r="A264" s="184">
        <v>43520</v>
      </c>
      <c r="B264" s="149">
        <f>SUMIF(VDR!$BJ$13:$BJ$531,A264,VDR!$HC$13:$HC$531)+B263</f>
        <v>0</v>
      </c>
      <c r="C264" s="149"/>
      <c r="D264" s="149">
        <f>SUMIF(VDR!$BL$13:$BL$531,A264,VDR!$HC$13:$HC$531)+D263</f>
        <v>0</v>
      </c>
      <c r="E264" s="149">
        <f>SUMIF(VDR!$BJ$13:$BJ$531,A264,VDR!$HE$13:$HE$531)+E263</f>
        <v>0</v>
      </c>
      <c r="F264" s="149"/>
      <c r="G264" s="149">
        <f>SUMIF(VDR!$BL$13:$BL$531,A264,VDR!$HE$13:$HE$531)+G263</f>
        <v>0</v>
      </c>
      <c r="H264" s="149">
        <f>SUMIF(VDR!$BJ$13:$BJ$531,A264,VDR!$HG$13:$HG$531)+H263</f>
        <v>0</v>
      </c>
      <c r="I264" s="149"/>
      <c r="J264" s="150">
        <f>SUMIF(VDR!$BL$13:$BL$531,A264,VDR!$HG$13:$HG$531)+J263</f>
        <v>0</v>
      </c>
    </row>
    <row r="265" spans="1:10">
      <c r="A265" s="184">
        <v>43521</v>
      </c>
      <c r="B265" s="149">
        <f>SUMIF(VDR!$BJ$13:$BJ$531,A265,VDR!$HC$13:$HC$531)+B264</f>
        <v>0</v>
      </c>
      <c r="C265" s="149"/>
      <c r="D265" s="149">
        <f>SUMIF(VDR!$BL$13:$BL$531,A265,VDR!$HC$13:$HC$531)+D264</f>
        <v>0</v>
      </c>
      <c r="E265" s="149">
        <f>SUMIF(VDR!$BJ$13:$BJ$531,A265,VDR!$HE$13:$HE$531)+E264</f>
        <v>0</v>
      </c>
      <c r="F265" s="149"/>
      <c r="G265" s="149">
        <f>SUMIF(VDR!$BL$13:$BL$531,A265,VDR!$HE$13:$HE$531)+G264</f>
        <v>0</v>
      </c>
      <c r="H265" s="149">
        <f>SUMIF(VDR!$BJ$13:$BJ$531,A265,VDR!$HG$13:$HG$531)+H264</f>
        <v>0</v>
      </c>
      <c r="I265" s="149"/>
      <c r="J265" s="150">
        <f>SUMIF(VDR!$BL$13:$BL$531,A265,VDR!$HG$13:$HG$531)+J264</f>
        <v>0</v>
      </c>
    </row>
    <row r="266" spans="1:10">
      <c r="A266" s="184">
        <v>43522</v>
      </c>
      <c r="B266" s="149">
        <f>SUMIF(VDR!$BJ$13:$BJ$531,A266,VDR!$HC$13:$HC$531)+B265</f>
        <v>0</v>
      </c>
      <c r="C266" s="149"/>
      <c r="D266" s="149">
        <f>SUMIF(VDR!$BL$13:$BL$531,A266,VDR!$HC$13:$HC$531)+D265</f>
        <v>0</v>
      </c>
      <c r="E266" s="149">
        <f>SUMIF(VDR!$BJ$13:$BJ$531,A266,VDR!$HE$13:$HE$531)+E265</f>
        <v>0</v>
      </c>
      <c r="F266" s="149"/>
      <c r="G266" s="149">
        <f>SUMIF(VDR!$BL$13:$BL$531,A266,VDR!$HE$13:$HE$531)+G265</f>
        <v>0</v>
      </c>
      <c r="H266" s="149">
        <f>SUMIF(VDR!$BJ$13:$BJ$531,A266,VDR!$HG$13:$HG$531)+H265</f>
        <v>0</v>
      </c>
      <c r="I266" s="149"/>
      <c r="J266" s="150">
        <f>SUMIF(VDR!$BL$13:$BL$531,A266,VDR!$HG$13:$HG$531)+J265</f>
        <v>0</v>
      </c>
    </row>
    <row r="267" spans="1:10">
      <c r="A267" s="184">
        <v>43523</v>
      </c>
      <c r="B267" s="149">
        <f>SUMIF(VDR!$BJ$13:$BJ$531,A267,VDR!$HC$13:$HC$531)+B266</f>
        <v>0</v>
      </c>
      <c r="C267" s="149"/>
      <c r="D267" s="149">
        <f>SUMIF(VDR!$BL$13:$BL$531,A267,VDR!$HC$13:$HC$531)+D266</f>
        <v>0</v>
      </c>
      <c r="E267" s="149">
        <f>SUMIF(VDR!$BJ$13:$BJ$531,A267,VDR!$HE$13:$HE$531)+E266</f>
        <v>0</v>
      </c>
      <c r="F267" s="149"/>
      <c r="G267" s="149">
        <f>SUMIF(VDR!$BL$13:$BL$531,A267,VDR!$HE$13:$HE$531)+G266</f>
        <v>0</v>
      </c>
      <c r="H267" s="149">
        <f>SUMIF(VDR!$BJ$13:$BJ$531,A267,VDR!$HG$13:$HG$531)+H266</f>
        <v>0</v>
      </c>
      <c r="I267" s="149"/>
      <c r="J267" s="150">
        <f>SUMIF(VDR!$BL$13:$BL$531,A267,VDR!$HG$13:$HG$531)+J266</f>
        <v>0</v>
      </c>
    </row>
    <row r="268" spans="1:10">
      <c r="A268" s="184">
        <v>43524</v>
      </c>
      <c r="B268" s="149">
        <f>SUMIF(VDR!$BJ$13:$BJ$531,A268,VDR!$HC$13:$HC$531)+B267</f>
        <v>0</v>
      </c>
      <c r="C268" s="149"/>
      <c r="D268" s="149">
        <f>SUMIF(VDR!$BL$13:$BL$531,A268,VDR!$HC$13:$HC$531)+D267</f>
        <v>0</v>
      </c>
      <c r="E268" s="149">
        <f>SUMIF(VDR!$BJ$13:$BJ$531,A268,VDR!$HE$13:$HE$531)+E267</f>
        <v>0</v>
      </c>
      <c r="F268" s="149"/>
      <c r="G268" s="149">
        <f>SUMIF(VDR!$BL$13:$BL$531,A268,VDR!$HE$13:$HE$531)+G267</f>
        <v>0</v>
      </c>
      <c r="H268" s="149">
        <f>SUMIF(VDR!$BJ$13:$BJ$531,A268,VDR!$HG$13:$HG$531)+H267</f>
        <v>0</v>
      </c>
      <c r="I268" s="149"/>
      <c r="J268" s="150">
        <f>SUMIF(VDR!$BL$13:$BL$531,A268,VDR!$HG$13:$HG$531)+J267</f>
        <v>0</v>
      </c>
    </row>
    <row r="269" spans="1:10">
      <c r="A269" s="184">
        <v>43525</v>
      </c>
      <c r="B269" s="149">
        <f>SUMIF(VDR!$BJ$13:$BJ$531,A269,VDR!$HC$13:$HC$531)+B268</f>
        <v>0</v>
      </c>
      <c r="C269" s="149"/>
      <c r="D269" s="149">
        <f>SUMIF(VDR!$BL$13:$BL$531,A269,VDR!$HC$13:$HC$531)+D268</f>
        <v>0</v>
      </c>
      <c r="E269" s="149">
        <f>SUMIF(VDR!$BJ$13:$BJ$531,A269,VDR!$HE$13:$HE$531)+E268</f>
        <v>0</v>
      </c>
      <c r="F269" s="149"/>
      <c r="G269" s="149">
        <f>SUMIF(VDR!$BL$13:$BL$531,A269,VDR!$HE$13:$HE$531)+G268</f>
        <v>0</v>
      </c>
      <c r="H269" s="149">
        <f>SUMIF(VDR!$BJ$13:$BJ$531,A269,VDR!$HG$13:$HG$531)+H268</f>
        <v>0</v>
      </c>
      <c r="I269" s="149"/>
      <c r="J269" s="150">
        <f>SUMIF(VDR!$BL$13:$BL$531,A269,VDR!$HG$13:$HG$531)+J268</f>
        <v>0</v>
      </c>
    </row>
    <row r="270" spans="1:10">
      <c r="A270" s="184">
        <v>43526</v>
      </c>
      <c r="B270" s="149">
        <f>SUMIF(VDR!$BJ$13:$BJ$531,A270,VDR!$HC$13:$HC$531)+B269</f>
        <v>0</v>
      </c>
      <c r="C270" s="149"/>
      <c r="D270" s="149">
        <f>SUMIF(VDR!$BL$13:$BL$531,A270,VDR!$HC$13:$HC$531)+D269</f>
        <v>0</v>
      </c>
      <c r="E270" s="149">
        <f>SUMIF(VDR!$BJ$13:$BJ$531,A270,VDR!$HE$13:$HE$531)+E269</f>
        <v>0</v>
      </c>
      <c r="F270" s="149"/>
      <c r="G270" s="149">
        <f>SUMIF(VDR!$BL$13:$BL$531,A270,VDR!$HE$13:$HE$531)+G269</f>
        <v>0</v>
      </c>
      <c r="H270" s="149">
        <f>SUMIF(VDR!$BJ$13:$BJ$531,A270,VDR!$HG$13:$HG$531)+H269</f>
        <v>0</v>
      </c>
      <c r="I270" s="149"/>
      <c r="J270" s="150">
        <f>SUMIF(VDR!$BL$13:$BL$531,A270,VDR!$HG$13:$HG$531)+J269</f>
        <v>0</v>
      </c>
    </row>
    <row r="271" spans="1:10">
      <c r="A271" s="184">
        <v>43527</v>
      </c>
      <c r="B271" s="149">
        <f>SUMIF(VDR!$BJ$13:$BJ$531,A271,VDR!$HC$13:$HC$531)+B270</f>
        <v>0</v>
      </c>
      <c r="C271" s="149"/>
      <c r="D271" s="149">
        <f>SUMIF(VDR!$BL$13:$BL$531,A271,VDR!$HC$13:$HC$531)+D270</f>
        <v>0</v>
      </c>
      <c r="E271" s="149">
        <f>SUMIF(VDR!$BJ$13:$BJ$531,A271,VDR!$HE$13:$HE$531)+E270</f>
        <v>0</v>
      </c>
      <c r="F271" s="149"/>
      <c r="G271" s="149">
        <f>SUMIF(VDR!$BL$13:$BL$531,A271,VDR!$HE$13:$HE$531)+G270</f>
        <v>0</v>
      </c>
      <c r="H271" s="149">
        <f>SUMIF(VDR!$BJ$13:$BJ$531,A271,VDR!$HG$13:$HG$531)+H270</f>
        <v>0</v>
      </c>
      <c r="I271" s="149"/>
      <c r="J271" s="150">
        <f>SUMIF(VDR!$BL$13:$BL$531,A271,VDR!$HG$13:$HG$531)+J270</f>
        <v>0</v>
      </c>
    </row>
    <row r="272" spans="1:10">
      <c r="A272" s="184">
        <v>43528</v>
      </c>
      <c r="B272" s="149">
        <f>SUMIF(VDR!$BJ$13:$BJ$531,A272,VDR!$HC$13:$HC$531)+B271</f>
        <v>0</v>
      </c>
      <c r="C272" s="149"/>
      <c r="D272" s="149">
        <f>SUMIF(VDR!$BL$13:$BL$531,A272,VDR!$HC$13:$HC$531)+D271</f>
        <v>0</v>
      </c>
      <c r="E272" s="149">
        <f>SUMIF(VDR!$BJ$13:$BJ$531,A272,VDR!$HE$13:$HE$531)+E271</f>
        <v>0</v>
      </c>
      <c r="F272" s="149"/>
      <c r="G272" s="149">
        <f>SUMIF(VDR!$BL$13:$BL$531,A272,VDR!$HE$13:$HE$531)+G271</f>
        <v>0</v>
      </c>
      <c r="H272" s="149">
        <f>SUMIF(VDR!$BJ$13:$BJ$531,A272,VDR!$HG$13:$HG$531)+H271</f>
        <v>0</v>
      </c>
      <c r="I272" s="149"/>
      <c r="J272" s="150">
        <f>SUMIF(VDR!$BL$13:$BL$531,A272,VDR!$HG$13:$HG$531)+J271</f>
        <v>0</v>
      </c>
    </row>
    <row r="273" spans="1:10">
      <c r="A273" s="184">
        <v>43529</v>
      </c>
      <c r="B273" s="149">
        <f>SUMIF(VDR!$BJ$13:$BJ$531,A273,VDR!$HC$13:$HC$531)+B272</f>
        <v>0</v>
      </c>
      <c r="C273" s="149"/>
      <c r="D273" s="149">
        <f>SUMIF(VDR!$BL$13:$BL$531,A273,VDR!$HC$13:$HC$531)+D272</f>
        <v>0</v>
      </c>
      <c r="E273" s="149">
        <f>SUMIF(VDR!$BJ$13:$BJ$531,A273,VDR!$HE$13:$HE$531)+E272</f>
        <v>0</v>
      </c>
      <c r="F273" s="149"/>
      <c r="G273" s="149">
        <f>SUMIF(VDR!$BL$13:$BL$531,A273,VDR!$HE$13:$HE$531)+G272</f>
        <v>0</v>
      </c>
      <c r="H273" s="149">
        <f>SUMIF(VDR!$BJ$13:$BJ$531,A273,VDR!$HG$13:$HG$531)+H272</f>
        <v>0</v>
      </c>
      <c r="I273" s="149"/>
      <c r="J273" s="150">
        <f>SUMIF(VDR!$BL$13:$BL$531,A273,VDR!$HG$13:$HG$531)+J272</f>
        <v>0</v>
      </c>
    </row>
    <row r="274" spans="1:10">
      <c r="A274" s="184">
        <v>43530</v>
      </c>
      <c r="B274" s="149">
        <f>SUMIF(VDR!$BJ$13:$BJ$531,A274,VDR!$HC$13:$HC$531)+B273</f>
        <v>0</v>
      </c>
      <c r="C274" s="149"/>
      <c r="D274" s="149">
        <f>SUMIF(VDR!$BL$13:$BL$531,A274,VDR!$HC$13:$HC$531)+D273</f>
        <v>0</v>
      </c>
      <c r="E274" s="149">
        <f>SUMIF(VDR!$BJ$13:$BJ$531,A274,VDR!$HE$13:$HE$531)+E273</f>
        <v>0</v>
      </c>
      <c r="F274" s="149"/>
      <c r="G274" s="149">
        <f>SUMIF(VDR!$BL$13:$BL$531,A274,VDR!$HE$13:$HE$531)+G273</f>
        <v>0</v>
      </c>
      <c r="H274" s="149">
        <f>SUMIF(VDR!$BJ$13:$BJ$531,A274,VDR!$HG$13:$HG$531)+H273</f>
        <v>0</v>
      </c>
      <c r="I274" s="149"/>
      <c r="J274" s="150">
        <f>SUMIF(VDR!$BL$13:$BL$531,A274,VDR!$HG$13:$HG$531)+J273</f>
        <v>0</v>
      </c>
    </row>
    <row r="275" spans="1:10">
      <c r="A275" s="184">
        <v>43531</v>
      </c>
      <c r="B275" s="149">
        <f>SUMIF(VDR!$BJ$13:$BJ$531,A275,VDR!$HC$13:$HC$531)+B274</f>
        <v>0</v>
      </c>
      <c r="C275" s="149"/>
      <c r="D275" s="149">
        <f>SUMIF(VDR!$BL$13:$BL$531,A275,VDR!$HC$13:$HC$531)+D274</f>
        <v>0</v>
      </c>
      <c r="E275" s="149">
        <f>SUMIF(VDR!$BJ$13:$BJ$531,A275,VDR!$HE$13:$HE$531)+E274</f>
        <v>0</v>
      </c>
      <c r="F275" s="149"/>
      <c r="G275" s="149">
        <f>SUMIF(VDR!$BL$13:$BL$531,A275,VDR!$HE$13:$HE$531)+G274</f>
        <v>0</v>
      </c>
      <c r="H275" s="149">
        <f>SUMIF(VDR!$BJ$13:$BJ$531,A275,VDR!$HG$13:$HG$531)+H274</f>
        <v>0</v>
      </c>
      <c r="I275" s="149"/>
      <c r="J275" s="150">
        <f>SUMIF(VDR!$BL$13:$BL$531,A275,VDR!$HG$13:$HG$531)+J274</f>
        <v>0</v>
      </c>
    </row>
    <row r="276" spans="1:10">
      <c r="A276" s="184">
        <v>43532</v>
      </c>
      <c r="B276" s="149">
        <f>SUMIF(VDR!$BJ$13:$BJ$531,A276,VDR!$HC$13:$HC$531)+B275</f>
        <v>0</v>
      </c>
      <c r="C276" s="149"/>
      <c r="D276" s="149">
        <f>SUMIF(VDR!$BL$13:$BL$531,A276,VDR!$HC$13:$HC$531)+D275</f>
        <v>0</v>
      </c>
      <c r="E276" s="149">
        <f>SUMIF(VDR!$BJ$13:$BJ$531,A276,VDR!$HE$13:$HE$531)+E275</f>
        <v>0</v>
      </c>
      <c r="F276" s="149"/>
      <c r="G276" s="149">
        <f>SUMIF(VDR!$BL$13:$BL$531,A276,VDR!$HE$13:$HE$531)+G275</f>
        <v>0</v>
      </c>
      <c r="H276" s="149">
        <f>SUMIF(VDR!$BJ$13:$BJ$531,A276,VDR!$HG$13:$HG$531)+H275</f>
        <v>0</v>
      </c>
      <c r="I276" s="149"/>
      <c r="J276" s="150">
        <f>SUMIF(VDR!$BL$13:$BL$531,A276,VDR!$HG$13:$HG$531)+J275</f>
        <v>0</v>
      </c>
    </row>
    <row r="277" spans="1:10">
      <c r="A277" s="184">
        <v>43533</v>
      </c>
      <c r="B277" s="149">
        <f>SUMIF(VDR!$BJ$13:$BJ$531,A277,VDR!$HC$13:$HC$531)+B276</f>
        <v>0</v>
      </c>
      <c r="C277" s="149"/>
      <c r="D277" s="149">
        <f>SUMIF(VDR!$BL$13:$BL$531,A277,VDR!$HC$13:$HC$531)+D276</f>
        <v>0</v>
      </c>
      <c r="E277" s="149">
        <f>SUMIF(VDR!$BJ$13:$BJ$531,A277,VDR!$HE$13:$HE$531)+E276</f>
        <v>0</v>
      </c>
      <c r="F277" s="149"/>
      <c r="G277" s="149">
        <f>SUMIF(VDR!$BL$13:$BL$531,A277,VDR!$HE$13:$HE$531)+G276</f>
        <v>0</v>
      </c>
      <c r="H277" s="149">
        <f>SUMIF(VDR!$BJ$13:$BJ$531,A277,VDR!$HG$13:$HG$531)+H276</f>
        <v>0</v>
      </c>
      <c r="I277" s="149"/>
      <c r="J277" s="150">
        <f>SUMIF(VDR!$BL$13:$BL$531,A277,VDR!$HG$13:$HG$531)+J276</f>
        <v>0</v>
      </c>
    </row>
    <row r="278" spans="1:10">
      <c r="A278" s="184">
        <v>43534</v>
      </c>
      <c r="B278" s="149">
        <f>SUMIF(VDR!$BJ$13:$BJ$531,A278,VDR!$HC$13:$HC$531)+B277</f>
        <v>0</v>
      </c>
      <c r="C278" s="149"/>
      <c r="D278" s="149">
        <f>SUMIF(VDR!$BL$13:$BL$531,A278,VDR!$HC$13:$HC$531)+D277</f>
        <v>0</v>
      </c>
      <c r="E278" s="149">
        <f>SUMIF(VDR!$BJ$13:$BJ$531,A278,VDR!$HE$13:$HE$531)+E277</f>
        <v>0</v>
      </c>
      <c r="F278" s="149"/>
      <c r="G278" s="149">
        <f>SUMIF(VDR!$BL$13:$BL$531,A278,VDR!$HE$13:$HE$531)+G277</f>
        <v>0</v>
      </c>
      <c r="H278" s="149">
        <f>SUMIF(VDR!$BJ$13:$BJ$531,A278,VDR!$HG$13:$HG$531)+H277</f>
        <v>0</v>
      </c>
      <c r="I278" s="149"/>
      <c r="J278" s="150">
        <f>SUMIF(VDR!$BL$13:$BL$531,A278,VDR!$HG$13:$HG$531)+J277</f>
        <v>0</v>
      </c>
    </row>
    <row r="279" spans="1:10">
      <c r="A279" s="184">
        <v>43535</v>
      </c>
      <c r="B279" s="149">
        <f>SUMIF(VDR!$BJ$13:$BJ$531,A279,VDR!$HC$13:$HC$531)+B278</f>
        <v>0</v>
      </c>
      <c r="C279" s="149"/>
      <c r="D279" s="149">
        <f>SUMIF(VDR!$BL$13:$BL$531,A279,VDR!$HC$13:$HC$531)+D278</f>
        <v>0</v>
      </c>
      <c r="E279" s="149">
        <f>SUMIF(VDR!$BJ$13:$BJ$531,A279,VDR!$HE$13:$HE$531)+E278</f>
        <v>0</v>
      </c>
      <c r="F279" s="149"/>
      <c r="G279" s="149">
        <f>SUMIF(VDR!$BL$13:$BL$531,A279,VDR!$HE$13:$HE$531)+G278</f>
        <v>0</v>
      </c>
      <c r="H279" s="149">
        <f>SUMIF(VDR!$BJ$13:$BJ$531,A279,VDR!$HG$13:$HG$531)+H278</f>
        <v>0</v>
      </c>
      <c r="I279" s="149"/>
      <c r="J279" s="150">
        <f>SUMIF(VDR!$BL$13:$BL$531,A279,VDR!$HG$13:$HG$531)+J278</f>
        <v>0</v>
      </c>
    </row>
    <row r="280" spans="1:10">
      <c r="A280" s="184">
        <v>43536</v>
      </c>
      <c r="B280" s="149">
        <f>SUMIF(VDR!$BJ$13:$BJ$531,A280,VDR!$HC$13:$HC$531)+B279</f>
        <v>0</v>
      </c>
      <c r="C280" s="149"/>
      <c r="D280" s="149">
        <f>SUMIF(VDR!$BL$13:$BL$531,A280,VDR!$HC$13:$HC$531)+D279</f>
        <v>0</v>
      </c>
      <c r="E280" s="149">
        <f>SUMIF(VDR!$BJ$13:$BJ$531,A280,VDR!$HE$13:$HE$531)+E279</f>
        <v>0</v>
      </c>
      <c r="F280" s="149"/>
      <c r="G280" s="149">
        <f>SUMIF(VDR!$BL$13:$BL$531,A280,VDR!$HE$13:$HE$531)+G279</f>
        <v>0</v>
      </c>
      <c r="H280" s="149">
        <f>SUMIF(VDR!$BJ$13:$BJ$531,A280,VDR!$HG$13:$HG$531)+H279</f>
        <v>0</v>
      </c>
      <c r="I280" s="149"/>
      <c r="J280" s="150">
        <f>SUMIF(VDR!$BL$13:$BL$531,A280,VDR!$HG$13:$HG$531)+J279</f>
        <v>0</v>
      </c>
    </row>
    <row r="281" spans="1:10">
      <c r="A281" s="184">
        <v>43537</v>
      </c>
      <c r="B281" s="149">
        <f>SUMIF(VDR!$BJ$13:$BJ$531,A281,VDR!$HC$13:$HC$531)+B280</f>
        <v>0</v>
      </c>
      <c r="C281" s="149"/>
      <c r="D281" s="149">
        <f>SUMIF(VDR!$BL$13:$BL$531,A281,VDR!$HC$13:$HC$531)+D280</f>
        <v>0</v>
      </c>
      <c r="E281" s="149">
        <f>SUMIF(VDR!$BJ$13:$BJ$531,A281,VDR!$HE$13:$HE$531)+E280</f>
        <v>0</v>
      </c>
      <c r="F281" s="149"/>
      <c r="G281" s="149">
        <f>SUMIF(VDR!$BL$13:$BL$531,A281,VDR!$HE$13:$HE$531)+G280</f>
        <v>0</v>
      </c>
      <c r="H281" s="149">
        <f>SUMIF(VDR!$BJ$13:$BJ$531,A281,VDR!$HG$13:$HG$531)+H280</f>
        <v>0</v>
      </c>
      <c r="I281" s="149"/>
      <c r="J281" s="150">
        <f>SUMIF(VDR!$BL$13:$BL$531,A281,VDR!$HG$13:$HG$531)+J280</f>
        <v>0</v>
      </c>
    </row>
    <row r="282" spans="1:10">
      <c r="A282" s="184">
        <v>43538</v>
      </c>
      <c r="B282" s="149">
        <f>SUMIF(VDR!$BJ$13:$BJ$531,A282,VDR!$HC$13:$HC$531)+B281</f>
        <v>0</v>
      </c>
      <c r="C282" s="149"/>
      <c r="D282" s="149">
        <f>SUMIF(VDR!$BL$13:$BL$531,A282,VDR!$HC$13:$HC$531)+D281</f>
        <v>0</v>
      </c>
      <c r="E282" s="149">
        <f>SUMIF(VDR!$BJ$13:$BJ$531,A282,VDR!$HE$13:$HE$531)+E281</f>
        <v>0</v>
      </c>
      <c r="F282" s="149"/>
      <c r="G282" s="149">
        <f>SUMIF(VDR!$BL$13:$BL$531,A282,VDR!$HE$13:$HE$531)+G281</f>
        <v>0</v>
      </c>
      <c r="H282" s="149">
        <f>SUMIF(VDR!$BJ$13:$BJ$531,A282,VDR!$HG$13:$HG$531)+H281</f>
        <v>0</v>
      </c>
      <c r="I282" s="149"/>
      <c r="J282" s="150">
        <f>SUMIF(VDR!$BL$13:$BL$531,A282,VDR!$HG$13:$HG$531)+J281</f>
        <v>0</v>
      </c>
    </row>
    <row r="283" spans="1:10">
      <c r="A283" s="184">
        <v>43539</v>
      </c>
      <c r="B283" s="149">
        <f>SUMIF(VDR!$BJ$13:$BJ$531,A283,VDR!$HC$13:$HC$531)+B282</f>
        <v>0</v>
      </c>
      <c r="C283" s="149"/>
      <c r="D283" s="149">
        <f>SUMIF(VDR!$BL$13:$BL$531,A283,VDR!$HC$13:$HC$531)+D282</f>
        <v>0</v>
      </c>
      <c r="E283" s="149">
        <f>SUMIF(VDR!$BJ$13:$BJ$531,A283,VDR!$HE$13:$HE$531)+E282</f>
        <v>0</v>
      </c>
      <c r="F283" s="149"/>
      <c r="G283" s="149">
        <f>SUMIF(VDR!$BL$13:$BL$531,A283,VDR!$HE$13:$HE$531)+G282</f>
        <v>0</v>
      </c>
      <c r="H283" s="149">
        <f>SUMIF(VDR!$BJ$13:$BJ$531,A283,VDR!$HG$13:$HG$531)+H282</f>
        <v>0</v>
      </c>
      <c r="I283" s="149"/>
      <c r="J283" s="150">
        <f>SUMIF(VDR!$BL$13:$BL$531,A283,VDR!$HG$13:$HG$531)+J282</f>
        <v>0</v>
      </c>
    </row>
    <row r="284" spans="1:10">
      <c r="A284" s="184">
        <v>43540</v>
      </c>
      <c r="B284" s="149">
        <f>SUMIF(VDR!$BJ$13:$BJ$531,A284,VDR!$HC$13:$HC$531)+B283</f>
        <v>0</v>
      </c>
      <c r="C284" s="149"/>
      <c r="D284" s="149">
        <f>SUMIF(VDR!$BL$13:$BL$531,A284,VDR!$HC$13:$HC$531)+D283</f>
        <v>0</v>
      </c>
      <c r="E284" s="149">
        <f>SUMIF(VDR!$BJ$13:$BJ$531,A284,VDR!$HE$13:$HE$531)+E283</f>
        <v>0</v>
      </c>
      <c r="F284" s="149"/>
      <c r="G284" s="149">
        <f>SUMIF(VDR!$BL$13:$BL$531,A284,VDR!$HE$13:$HE$531)+G283</f>
        <v>0</v>
      </c>
      <c r="H284" s="149">
        <f>SUMIF(VDR!$BJ$13:$BJ$531,A284,VDR!$HG$13:$HG$531)+H283</f>
        <v>0</v>
      </c>
      <c r="I284" s="149"/>
      <c r="J284" s="150">
        <f>SUMIF(VDR!$BL$13:$BL$531,A284,VDR!$HG$13:$HG$531)+J283</f>
        <v>0</v>
      </c>
    </row>
    <row r="285" spans="1:10">
      <c r="A285" s="184">
        <v>43541</v>
      </c>
      <c r="B285" s="149">
        <f>SUMIF(VDR!$BJ$13:$BJ$531,A285,VDR!$HC$13:$HC$531)+B284</f>
        <v>0</v>
      </c>
      <c r="C285" s="149"/>
      <c r="D285" s="149">
        <f>SUMIF(VDR!$BL$13:$BL$531,A285,VDR!$HC$13:$HC$531)+D284</f>
        <v>0</v>
      </c>
      <c r="E285" s="149">
        <f>SUMIF(VDR!$BJ$13:$BJ$531,A285,VDR!$HE$13:$HE$531)+E284</f>
        <v>0</v>
      </c>
      <c r="F285" s="149"/>
      <c r="G285" s="149">
        <f>SUMIF(VDR!$BL$13:$BL$531,A285,VDR!$HE$13:$HE$531)+G284</f>
        <v>0</v>
      </c>
      <c r="H285" s="149">
        <f>SUMIF(VDR!$BJ$13:$BJ$531,A285,VDR!$HG$13:$HG$531)+H284</f>
        <v>0</v>
      </c>
      <c r="I285" s="149"/>
      <c r="J285" s="150">
        <f>SUMIF(VDR!$BL$13:$BL$531,A285,VDR!$HG$13:$HG$531)+J284</f>
        <v>0</v>
      </c>
    </row>
    <row r="286" spans="1:10">
      <c r="A286" s="184">
        <v>43542</v>
      </c>
      <c r="B286" s="149">
        <f>SUMIF(VDR!$BJ$13:$BJ$531,A286,VDR!$HC$13:$HC$531)+B285</f>
        <v>0</v>
      </c>
      <c r="C286" s="149"/>
      <c r="D286" s="149">
        <f>SUMIF(VDR!$BL$13:$BL$531,A286,VDR!$HC$13:$HC$531)+D285</f>
        <v>0</v>
      </c>
      <c r="E286" s="149">
        <f>SUMIF(VDR!$BJ$13:$BJ$531,A286,VDR!$HE$13:$HE$531)+E285</f>
        <v>0</v>
      </c>
      <c r="F286" s="149"/>
      <c r="G286" s="149">
        <f>SUMIF(VDR!$BL$13:$BL$531,A286,VDR!$HE$13:$HE$531)+G285</f>
        <v>0</v>
      </c>
      <c r="H286" s="149">
        <f>SUMIF(VDR!$BJ$13:$BJ$531,A286,VDR!$HG$13:$HG$531)+H285</f>
        <v>0</v>
      </c>
      <c r="I286" s="149"/>
      <c r="J286" s="150">
        <f>SUMIF(VDR!$BL$13:$BL$531,A286,VDR!$HG$13:$HG$531)+J285</f>
        <v>0</v>
      </c>
    </row>
    <row r="287" spans="1:10">
      <c r="A287" s="184">
        <v>43543</v>
      </c>
      <c r="B287" s="149">
        <f>SUMIF(VDR!$BJ$13:$BJ$531,A287,VDR!$HC$13:$HC$531)+B286</f>
        <v>0</v>
      </c>
      <c r="C287" s="149"/>
      <c r="D287" s="149">
        <f>SUMIF(VDR!$BL$13:$BL$531,A287,VDR!$HC$13:$HC$531)+D286</f>
        <v>0</v>
      </c>
      <c r="E287" s="149">
        <f>SUMIF(VDR!$BJ$13:$BJ$531,A287,VDR!$HE$13:$HE$531)+E286</f>
        <v>0</v>
      </c>
      <c r="F287" s="149"/>
      <c r="G287" s="149">
        <f>SUMIF(VDR!$BL$13:$BL$531,A287,VDR!$HE$13:$HE$531)+G286</f>
        <v>0</v>
      </c>
      <c r="H287" s="149">
        <f>SUMIF(VDR!$BJ$13:$BJ$531,A287,VDR!$HG$13:$HG$531)+H286</f>
        <v>0</v>
      </c>
      <c r="I287" s="149"/>
      <c r="J287" s="150">
        <f>SUMIF(VDR!$BL$13:$BL$531,A287,VDR!$HG$13:$HG$531)+J286</f>
        <v>0</v>
      </c>
    </row>
    <row r="288" spans="1:10">
      <c r="A288" s="184">
        <v>43544</v>
      </c>
      <c r="B288" s="149">
        <f>SUMIF(VDR!$BJ$13:$BJ$531,A288,VDR!$HC$13:$HC$531)+B287</f>
        <v>0</v>
      </c>
      <c r="C288" s="149"/>
      <c r="D288" s="149">
        <f>SUMIF(VDR!$BL$13:$BL$531,A288,VDR!$HC$13:$HC$531)+D287</f>
        <v>0</v>
      </c>
      <c r="E288" s="149">
        <f>SUMIF(VDR!$BJ$13:$BJ$531,A288,VDR!$HE$13:$HE$531)+E287</f>
        <v>0</v>
      </c>
      <c r="F288" s="149"/>
      <c r="G288" s="149">
        <f>SUMIF(VDR!$BL$13:$BL$531,A288,VDR!$HE$13:$HE$531)+G287</f>
        <v>0</v>
      </c>
      <c r="H288" s="149">
        <f>SUMIF(VDR!$BJ$13:$BJ$531,A288,VDR!$HG$13:$HG$531)+H287</f>
        <v>0</v>
      </c>
      <c r="I288" s="149"/>
      <c r="J288" s="150">
        <f>SUMIF(VDR!$BL$13:$BL$531,A288,VDR!$HG$13:$HG$531)+J287</f>
        <v>0</v>
      </c>
    </row>
    <row r="289" spans="1:10">
      <c r="A289" s="184">
        <v>43545</v>
      </c>
      <c r="B289" s="149">
        <f>SUMIF(VDR!$BJ$13:$BJ$531,A289,VDR!$HC$13:$HC$531)+B288</f>
        <v>0</v>
      </c>
      <c r="C289" s="149"/>
      <c r="D289" s="149">
        <f>SUMIF(VDR!$BL$13:$BL$531,A289,VDR!$HC$13:$HC$531)+D288</f>
        <v>0</v>
      </c>
      <c r="E289" s="149">
        <f>SUMIF(VDR!$BJ$13:$BJ$531,A289,VDR!$HE$13:$HE$531)+E288</f>
        <v>0</v>
      </c>
      <c r="F289" s="149"/>
      <c r="G289" s="149">
        <f>SUMIF(VDR!$BL$13:$BL$531,A289,VDR!$HE$13:$HE$531)+G288</f>
        <v>0</v>
      </c>
      <c r="H289" s="149">
        <f>SUMIF(VDR!$BJ$13:$BJ$531,A289,VDR!$HG$13:$HG$531)+H288</f>
        <v>0</v>
      </c>
      <c r="I289" s="149"/>
      <c r="J289" s="150">
        <f>SUMIF(VDR!$BL$13:$BL$531,A289,VDR!$HG$13:$HG$531)+J288</f>
        <v>0</v>
      </c>
    </row>
    <row r="290" spans="1:10">
      <c r="A290" s="184">
        <v>43546</v>
      </c>
      <c r="B290" s="149">
        <f>SUMIF(VDR!$BJ$13:$BJ$531,A290,VDR!$HC$13:$HC$531)+B289</f>
        <v>0</v>
      </c>
      <c r="C290" s="149"/>
      <c r="D290" s="149">
        <f>SUMIF(VDR!$BL$13:$BL$531,A290,VDR!$HC$13:$HC$531)+D289</f>
        <v>0</v>
      </c>
      <c r="E290" s="149">
        <f>SUMIF(VDR!$BJ$13:$BJ$531,A290,VDR!$HE$13:$HE$531)+E289</f>
        <v>0</v>
      </c>
      <c r="F290" s="149"/>
      <c r="G290" s="149">
        <f>SUMIF(VDR!$BL$13:$BL$531,A290,VDR!$HE$13:$HE$531)+G289</f>
        <v>0</v>
      </c>
      <c r="H290" s="149">
        <f>SUMIF(VDR!$BJ$13:$BJ$531,A290,VDR!$HG$13:$HG$531)+H289</f>
        <v>0</v>
      </c>
      <c r="I290" s="149"/>
      <c r="J290" s="150">
        <f>SUMIF(VDR!$BL$13:$BL$531,A290,VDR!$HG$13:$HG$531)+J289</f>
        <v>0</v>
      </c>
    </row>
    <row r="291" spans="1:10">
      <c r="A291" s="184">
        <v>43547</v>
      </c>
      <c r="B291" s="149">
        <f>SUMIF(VDR!$BJ$13:$BJ$531,A291,VDR!$HC$13:$HC$531)+B290</f>
        <v>0</v>
      </c>
      <c r="C291" s="149"/>
      <c r="D291" s="149">
        <f>SUMIF(VDR!$BL$13:$BL$531,A291,VDR!$HC$13:$HC$531)+D290</f>
        <v>0</v>
      </c>
      <c r="E291" s="149">
        <f>SUMIF(VDR!$BJ$13:$BJ$531,A291,VDR!$HE$13:$HE$531)+E290</f>
        <v>0</v>
      </c>
      <c r="F291" s="149"/>
      <c r="G291" s="149">
        <f>SUMIF(VDR!$BL$13:$BL$531,A291,VDR!$HE$13:$HE$531)+G290</f>
        <v>0</v>
      </c>
      <c r="H291" s="149">
        <f>SUMIF(VDR!$BJ$13:$BJ$531,A291,VDR!$HG$13:$HG$531)+H290</f>
        <v>0</v>
      </c>
      <c r="I291" s="149"/>
      <c r="J291" s="150">
        <f>SUMIF(VDR!$BL$13:$BL$531,A291,VDR!$HG$13:$HG$531)+J290</f>
        <v>0</v>
      </c>
    </row>
    <row r="292" spans="1:10">
      <c r="A292" s="184">
        <v>43548</v>
      </c>
      <c r="B292" s="149">
        <f>SUMIF(VDR!$BJ$13:$BJ$531,A292,VDR!$HC$13:$HC$531)+B291</f>
        <v>0</v>
      </c>
      <c r="C292" s="149"/>
      <c r="D292" s="149">
        <f>SUMIF(VDR!$BL$13:$BL$531,A292,VDR!$HC$13:$HC$531)+D291</f>
        <v>0</v>
      </c>
      <c r="E292" s="149">
        <f>SUMIF(VDR!$BJ$13:$BJ$531,A292,VDR!$HE$13:$HE$531)+E291</f>
        <v>0</v>
      </c>
      <c r="F292" s="149"/>
      <c r="G292" s="149">
        <f>SUMIF(VDR!$BL$13:$BL$531,A292,VDR!$HE$13:$HE$531)+G291</f>
        <v>0</v>
      </c>
      <c r="H292" s="149">
        <f>SUMIF(VDR!$BJ$13:$BJ$531,A292,VDR!$HG$13:$HG$531)+H291</f>
        <v>0</v>
      </c>
      <c r="I292" s="149"/>
      <c r="J292" s="150">
        <f>SUMIF(VDR!$BL$13:$BL$531,A292,VDR!$HG$13:$HG$531)+J291</f>
        <v>0</v>
      </c>
    </row>
    <row r="293" spans="1:10">
      <c r="A293" s="184">
        <v>43549</v>
      </c>
      <c r="B293" s="149">
        <f>SUMIF(VDR!$BJ$13:$BJ$531,A293,VDR!$HC$13:$HC$531)+B292</f>
        <v>0</v>
      </c>
      <c r="C293" s="149"/>
      <c r="D293" s="149">
        <f>SUMIF(VDR!$BL$13:$BL$531,A293,VDR!$HC$13:$HC$531)+D292</f>
        <v>0</v>
      </c>
      <c r="E293" s="149">
        <f>SUMIF(VDR!$BJ$13:$BJ$531,A293,VDR!$HE$13:$HE$531)+E292</f>
        <v>0</v>
      </c>
      <c r="F293" s="149"/>
      <c r="G293" s="149">
        <f>SUMIF(VDR!$BL$13:$BL$531,A293,VDR!$HE$13:$HE$531)+G292</f>
        <v>0</v>
      </c>
      <c r="H293" s="149">
        <f>SUMIF(VDR!$BJ$13:$BJ$531,A293,VDR!$HG$13:$HG$531)+H292</f>
        <v>0</v>
      </c>
      <c r="I293" s="149"/>
      <c r="J293" s="150">
        <f>SUMIF(VDR!$BL$13:$BL$531,A293,VDR!$HG$13:$HG$531)+J292</f>
        <v>0</v>
      </c>
    </row>
    <row r="294" spans="1:10">
      <c r="A294" s="184">
        <v>43550</v>
      </c>
      <c r="B294" s="149">
        <f>SUMIF(VDR!$BJ$13:$BJ$531,A294,VDR!$HC$13:$HC$531)+B293</f>
        <v>0</v>
      </c>
      <c r="C294" s="149"/>
      <c r="D294" s="149">
        <f>SUMIF(VDR!$BL$13:$BL$531,A294,VDR!$HC$13:$HC$531)+D293</f>
        <v>0</v>
      </c>
      <c r="E294" s="149">
        <f>SUMIF(VDR!$BJ$13:$BJ$531,A294,VDR!$HE$13:$HE$531)+E293</f>
        <v>0</v>
      </c>
      <c r="F294" s="149"/>
      <c r="G294" s="149">
        <f>SUMIF(VDR!$BL$13:$BL$531,A294,VDR!$HE$13:$HE$531)+G293</f>
        <v>0</v>
      </c>
      <c r="H294" s="149">
        <f>SUMIF(VDR!$BJ$13:$BJ$531,A294,VDR!$HG$13:$HG$531)+H293</f>
        <v>0</v>
      </c>
      <c r="I294" s="149"/>
      <c r="J294" s="150">
        <f>SUMIF(VDR!$BL$13:$BL$531,A294,VDR!$HG$13:$HG$531)+J293</f>
        <v>0</v>
      </c>
    </row>
    <row r="295" spans="1:10">
      <c r="A295" s="184">
        <v>43551</v>
      </c>
      <c r="B295" s="149">
        <f>SUMIF(VDR!$BJ$13:$BJ$531,A295,VDR!$HC$13:$HC$531)+B294</f>
        <v>0</v>
      </c>
      <c r="C295" s="149"/>
      <c r="D295" s="149">
        <f>SUMIF(VDR!$BL$13:$BL$531,A295,VDR!$HC$13:$HC$531)+D294</f>
        <v>0</v>
      </c>
      <c r="E295" s="149">
        <f>SUMIF(VDR!$BJ$13:$BJ$531,A295,VDR!$HE$13:$HE$531)+E294</f>
        <v>0</v>
      </c>
      <c r="F295" s="149"/>
      <c r="G295" s="149">
        <f>SUMIF(VDR!$BL$13:$BL$531,A295,VDR!$HE$13:$HE$531)+G294</f>
        <v>0</v>
      </c>
      <c r="H295" s="149">
        <f>SUMIF(VDR!$BJ$13:$BJ$531,A295,VDR!$HG$13:$HG$531)+H294</f>
        <v>0</v>
      </c>
      <c r="I295" s="149"/>
      <c r="J295" s="150">
        <f>SUMIF(VDR!$BL$13:$BL$531,A295,VDR!$HG$13:$HG$531)+J294</f>
        <v>0</v>
      </c>
    </row>
    <row r="296" spans="1:10">
      <c r="A296" s="184">
        <v>43552</v>
      </c>
      <c r="B296" s="149">
        <f>SUMIF(VDR!$BJ$13:$BJ$531,A296,VDR!$HC$13:$HC$531)+B295</f>
        <v>0</v>
      </c>
      <c r="C296" s="149"/>
      <c r="D296" s="149">
        <f>SUMIF(VDR!$BL$13:$BL$531,A296,VDR!$HC$13:$HC$531)+D295</f>
        <v>0</v>
      </c>
      <c r="E296" s="149">
        <f>SUMIF(VDR!$BJ$13:$BJ$531,A296,VDR!$HE$13:$HE$531)+E295</f>
        <v>0</v>
      </c>
      <c r="F296" s="149"/>
      <c r="G296" s="149">
        <f>SUMIF(VDR!$BL$13:$BL$531,A296,VDR!$HE$13:$HE$531)+G295</f>
        <v>0</v>
      </c>
      <c r="H296" s="149">
        <f>SUMIF(VDR!$BJ$13:$BJ$531,A296,VDR!$HG$13:$HG$531)+H295</f>
        <v>0</v>
      </c>
      <c r="I296" s="149"/>
      <c r="J296" s="150">
        <f>SUMIF(VDR!$BL$13:$BL$531,A296,VDR!$HG$13:$HG$531)+J295</f>
        <v>0</v>
      </c>
    </row>
    <row r="297" spans="1:10">
      <c r="A297" s="184">
        <v>43553</v>
      </c>
      <c r="B297" s="149">
        <f>SUMIF(VDR!$BJ$13:$BJ$531,A297,VDR!$HC$13:$HC$531)+B296</f>
        <v>0</v>
      </c>
      <c r="C297" s="149"/>
      <c r="D297" s="149">
        <f>SUMIF(VDR!$BL$13:$BL$531,A297,VDR!$HC$13:$HC$531)+D296</f>
        <v>0</v>
      </c>
      <c r="E297" s="149">
        <f>SUMIF(VDR!$BJ$13:$BJ$531,A297,VDR!$HE$13:$HE$531)+E296</f>
        <v>0</v>
      </c>
      <c r="F297" s="149"/>
      <c r="G297" s="149">
        <f>SUMIF(VDR!$BL$13:$BL$531,A297,VDR!$HE$13:$HE$531)+G296</f>
        <v>0</v>
      </c>
      <c r="H297" s="149">
        <f>SUMIF(VDR!$BJ$13:$BJ$531,A297,VDR!$HG$13:$HG$531)+H296</f>
        <v>0</v>
      </c>
      <c r="I297" s="149"/>
      <c r="J297" s="150">
        <f>SUMIF(VDR!$BL$13:$BL$531,A297,VDR!$HG$13:$HG$531)+J296</f>
        <v>0</v>
      </c>
    </row>
    <row r="298" spans="1:10">
      <c r="A298" s="184">
        <v>43554</v>
      </c>
      <c r="B298" s="149">
        <f>SUMIF(VDR!$BJ$13:$BJ$531,A298,VDR!$HC$13:$HC$531)+B297</f>
        <v>0</v>
      </c>
      <c r="C298" s="149"/>
      <c r="D298" s="149">
        <f>SUMIF(VDR!$BL$13:$BL$531,A298,VDR!$HC$13:$HC$531)+D297</f>
        <v>0</v>
      </c>
      <c r="E298" s="149">
        <f>SUMIF(VDR!$BJ$13:$BJ$531,A298,VDR!$HE$13:$HE$531)+E297</f>
        <v>0</v>
      </c>
      <c r="F298" s="149"/>
      <c r="G298" s="149">
        <f>SUMIF(VDR!$BL$13:$BL$531,A298,VDR!$HE$13:$HE$531)+G297</f>
        <v>0</v>
      </c>
      <c r="H298" s="149">
        <f>SUMIF(VDR!$BJ$13:$BJ$531,A298,VDR!$HG$13:$HG$531)+H297</f>
        <v>0</v>
      </c>
      <c r="I298" s="149"/>
      <c r="J298" s="150">
        <f>SUMIF(VDR!$BL$13:$BL$531,A298,VDR!$HG$13:$HG$531)+J297</f>
        <v>0</v>
      </c>
    </row>
    <row r="299" spans="1:10">
      <c r="A299" s="184">
        <v>43555</v>
      </c>
      <c r="B299" s="149">
        <f>SUMIF(VDR!$BJ$13:$BJ$531,A299,VDR!$HC$13:$HC$531)+B298</f>
        <v>0</v>
      </c>
      <c r="C299" s="149"/>
      <c r="D299" s="149">
        <f>SUMIF(VDR!$BL$13:$BL$531,A299,VDR!$HC$13:$HC$531)+D298</f>
        <v>0</v>
      </c>
      <c r="E299" s="149">
        <f>SUMIF(VDR!$BJ$13:$BJ$531,A299,VDR!$HE$13:$HE$531)+E298</f>
        <v>0</v>
      </c>
      <c r="F299" s="149"/>
      <c r="G299" s="149">
        <f>SUMIF(VDR!$BL$13:$BL$531,A299,VDR!$HE$13:$HE$531)+G298</f>
        <v>0</v>
      </c>
      <c r="H299" s="149">
        <f>SUMIF(VDR!$BJ$13:$BJ$531,A299,VDR!$HG$13:$HG$531)+H298</f>
        <v>0</v>
      </c>
      <c r="I299" s="149"/>
      <c r="J299" s="150">
        <f>SUMIF(VDR!$BL$13:$BL$531,A299,VDR!$HG$13:$HG$531)+J298</f>
        <v>0</v>
      </c>
    </row>
    <row r="300" spans="1:10">
      <c r="A300" s="184">
        <v>43556</v>
      </c>
      <c r="B300" s="149">
        <f>SUMIF(VDR!$BJ$13:$BJ$531,A300,VDR!$HC$13:$HC$531)+B299</f>
        <v>0</v>
      </c>
      <c r="C300" s="149"/>
      <c r="D300" s="149">
        <f>SUMIF(VDR!$BL$13:$BL$531,A300,VDR!$HC$13:$HC$531)+D299</f>
        <v>0</v>
      </c>
      <c r="E300" s="149">
        <f>SUMIF(VDR!$BJ$13:$BJ$531,A300,VDR!$HE$13:$HE$531)+E299</f>
        <v>0</v>
      </c>
      <c r="F300" s="149"/>
      <c r="G300" s="149">
        <f>SUMIF(VDR!$BL$13:$BL$531,A300,VDR!$HE$13:$HE$531)+G299</f>
        <v>0</v>
      </c>
      <c r="H300" s="149">
        <f>SUMIF(VDR!$BJ$13:$BJ$531,A300,VDR!$HG$13:$HG$531)+H299</f>
        <v>0</v>
      </c>
      <c r="I300" s="149"/>
      <c r="J300" s="150">
        <f>SUMIF(VDR!$BL$13:$BL$531,A300,VDR!$HG$13:$HG$531)+J299</f>
        <v>0</v>
      </c>
    </row>
    <row r="301" spans="1:10">
      <c r="A301" s="184">
        <v>43557</v>
      </c>
      <c r="B301" s="149">
        <f>SUMIF(VDR!$BJ$13:$BJ$531,A301,VDR!$HC$13:$HC$531)+B300</f>
        <v>0</v>
      </c>
      <c r="C301" s="149"/>
      <c r="D301" s="149">
        <f>SUMIF(VDR!$BL$13:$BL$531,A301,VDR!$HC$13:$HC$531)+D300</f>
        <v>0</v>
      </c>
      <c r="E301" s="149">
        <f>SUMIF(VDR!$BJ$13:$BJ$531,A301,VDR!$HE$13:$HE$531)+E300</f>
        <v>0</v>
      </c>
      <c r="F301" s="149"/>
      <c r="G301" s="149">
        <f>SUMIF(VDR!$BL$13:$BL$531,A301,VDR!$HE$13:$HE$531)+G300</f>
        <v>0</v>
      </c>
      <c r="H301" s="149">
        <f>SUMIF(VDR!$BJ$13:$BJ$531,A301,VDR!$HG$13:$HG$531)+H300</f>
        <v>0</v>
      </c>
      <c r="I301" s="149"/>
      <c r="J301" s="150">
        <f>SUMIF(VDR!$BL$13:$BL$531,A301,VDR!$HG$13:$HG$531)+J300</f>
        <v>0</v>
      </c>
    </row>
    <row r="302" spans="1:10">
      <c r="A302" s="184">
        <v>43558</v>
      </c>
      <c r="B302" s="149">
        <f>SUMIF(VDR!$BJ$13:$BJ$531,A302,VDR!$HC$13:$HC$531)+B301</f>
        <v>0</v>
      </c>
      <c r="C302" s="149"/>
      <c r="D302" s="149">
        <f>SUMIF(VDR!$BL$13:$BL$531,A302,VDR!$HC$13:$HC$531)+D301</f>
        <v>0</v>
      </c>
      <c r="E302" s="149">
        <f>SUMIF(VDR!$BJ$13:$BJ$531,A302,VDR!$HE$13:$HE$531)+E301</f>
        <v>0</v>
      </c>
      <c r="F302" s="149"/>
      <c r="G302" s="149">
        <f>SUMIF(VDR!$BL$13:$BL$531,A302,VDR!$HE$13:$HE$531)+G301</f>
        <v>0</v>
      </c>
      <c r="H302" s="149">
        <f>SUMIF(VDR!$BJ$13:$BJ$531,A302,VDR!$HG$13:$HG$531)+H301</f>
        <v>0</v>
      </c>
      <c r="I302" s="149"/>
      <c r="J302" s="150">
        <f>SUMIF(VDR!$BL$13:$BL$531,A302,VDR!$HG$13:$HG$531)+J301</f>
        <v>0</v>
      </c>
    </row>
    <row r="303" spans="1:10">
      <c r="A303" s="184">
        <v>43559</v>
      </c>
      <c r="B303" s="149">
        <f>SUMIF(VDR!$BJ$13:$BJ$531,A303,VDR!$HC$13:$HC$531)+B302</f>
        <v>0</v>
      </c>
      <c r="C303" s="149"/>
      <c r="D303" s="149">
        <f>SUMIF(VDR!$BL$13:$BL$531,A303,VDR!$HC$13:$HC$531)+D302</f>
        <v>0</v>
      </c>
      <c r="E303" s="149">
        <f>SUMIF(VDR!$BJ$13:$BJ$531,A303,VDR!$HE$13:$HE$531)+E302</f>
        <v>0</v>
      </c>
      <c r="F303" s="149"/>
      <c r="G303" s="149">
        <f>SUMIF(VDR!$BL$13:$BL$531,A303,VDR!$HE$13:$HE$531)+G302</f>
        <v>0</v>
      </c>
      <c r="H303" s="149">
        <f>SUMIF(VDR!$BJ$13:$BJ$531,A303,VDR!$HG$13:$HG$531)+H302</f>
        <v>0</v>
      </c>
      <c r="I303" s="149"/>
      <c r="J303" s="150">
        <f>SUMIF(VDR!$BL$13:$BL$531,A303,VDR!$HG$13:$HG$531)+J302</f>
        <v>0</v>
      </c>
    </row>
    <row r="304" spans="1:10">
      <c r="A304" s="184">
        <v>43560</v>
      </c>
      <c r="B304" s="149">
        <f>SUMIF(VDR!$BJ$13:$BJ$531,A304,VDR!$HC$13:$HC$531)+B303</f>
        <v>0</v>
      </c>
      <c r="C304" s="149"/>
      <c r="D304" s="149">
        <f>SUMIF(VDR!$BL$13:$BL$531,A304,VDR!$HC$13:$HC$531)+D303</f>
        <v>0</v>
      </c>
      <c r="E304" s="149">
        <f>SUMIF(VDR!$BJ$13:$BJ$531,A304,VDR!$HE$13:$HE$531)+E303</f>
        <v>0</v>
      </c>
      <c r="F304" s="149"/>
      <c r="G304" s="149">
        <f>SUMIF(VDR!$BL$13:$BL$531,A304,VDR!$HE$13:$HE$531)+G303</f>
        <v>0</v>
      </c>
      <c r="H304" s="149">
        <f>SUMIF(VDR!$BJ$13:$BJ$531,A304,VDR!$HG$13:$HG$531)+H303</f>
        <v>0</v>
      </c>
      <c r="I304" s="149"/>
      <c r="J304" s="150">
        <f>SUMIF(VDR!$BL$13:$BL$531,A304,VDR!$HG$13:$HG$531)+J303</f>
        <v>0</v>
      </c>
    </row>
    <row r="305" spans="1:10">
      <c r="A305" s="184">
        <v>43561</v>
      </c>
      <c r="B305" s="149">
        <f>SUMIF(VDR!$BJ$13:$BJ$531,A305,VDR!$HC$13:$HC$531)+B304</f>
        <v>0</v>
      </c>
      <c r="C305" s="149"/>
      <c r="D305" s="149">
        <f>SUMIF(VDR!$BL$13:$BL$531,A305,VDR!$HC$13:$HC$531)+D304</f>
        <v>0</v>
      </c>
      <c r="E305" s="149">
        <f>SUMIF(VDR!$BJ$13:$BJ$531,A305,VDR!$HE$13:$HE$531)+E304</f>
        <v>0</v>
      </c>
      <c r="F305" s="149"/>
      <c r="G305" s="149">
        <f>SUMIF(VDR!$BL$13:$BL$531,A305,VDR!$HE$13:$HE$531)+G304</f>
        <v>0</v>
      </c>
      <c r="H305" s="149">
        <f>SUMIF(VDR!$BJ$13:$BJ$531,A305,VDR!$HG$13:$HG$531)+H304</f>
        <v>0</v>
      </c>
      <c r="I305" s="149"/>
      <c r="J305" s="150">
        <f>SUMIF(VDR!$BL$13:$BL$531,A305,VDR!$HG$13:$HG$531)+J304</f>
        <v>0</v>
      </c>
    </row>
    <row r="306" spans="1:10">
      <c r="A306" s="184">
        <v>43562</v>
      </c>
      <c r="B306" s="149">
        <f>SUMIF(VDR!$BJ$13:$BJ$531,A306,VDR!$HC$13:$HC$531)+B305</f>
        <v>0</v>
      </c>
      <c r="C306" s="149"/>
      <c r="D306" s="149">
        <f>SUMIF(VDR!$BL$13:$BL$531,A306,VDR!$HC$13:$HC$531)+D305</f>
        <v>0</v>
      </c>
      <c r="E306" s="149">
        <f>SUMIF(VDR!$BJ$13:$BJ$531,A306,VDR!$HE$13:$HE$531)+E305</f>
        <v>0</v>
      </c>
      <c r="F306" s="149"/>
      <c r="G306" s="149">
        <f>SUMIF(VDR!$BL$13:$BL$531,A306,VDR!$HE$13:$HE$531)+G305</f>
        <v>0</v>
      </c>
      <c r="H306" s="149">
        <f>SUMIF(VDR!$BJ$13:$BJ$531,A306,VDR!$HG$13:$HG$531)+H305</f>
        <v>0</v>
      </c>
      <c r="I306" s="149"/>
      <c r="J306" s="150">
        <f>SUMIF(VDR!$BL$13:$BL$531,A306,VDR!$HG$13:$HG$531)+J305</f>
        <v>0</v>
      </c>
    </row>
    <row r="307" spans="1:10">
      <c r="A307" s="184">
        <v>43563</v>
      </c>
      <c r="B307" s="149">
        <f>SUMIF(VDR!$BJ$13:$BJ$531,A307,VDR!$HC$13:$HC$531)+B306</f>
        <v>0</v>
      </c>
      <c r="C307" s="149"/>
      <c r="D307" s="149">
        <f>SUMIF(VDR!$BL$13:$BL$531,A307,VDR!$HC$13:$HC$531)+D306</f>
        <v>0</v>
      </c>
      <c r="E307" s="149">
        <f>SUMIF(VDR!$BJ$13:$BJ$531,A307,VDR!$HE$13:$HE$531)+E306</f>
        <v>0</v>
      </c>
      <c r="F307" s="149"/>
      <c r="G307" s="149">
        <f>SUMIF(VDR!$BL$13:$BL$531,A307,VDR!$HE$13:$HE$531)+G306</f>
        <v>0</v>
      </c>
      <c r="H307" s="149">
        <f>SUMIF(VDR!$BJ$13:$BJ$531,A307,VDR!$HG$13:$HG$531)+H306</f>
        <v>0</v>
      </c>
      <c r="I307" s="149"/>
      <c r="J307" s="150">
        <f>SUMIF(VDR!$BL$13:$BL$531,A307,VDR!$HG$13:$HG$531)+J306</f>
        <v>0</v>
      </c>
    </row>
    <row r="308" spans="1:10">
      <c r="A308" s="184">
        <v>43564</v>
      </c>
      <c r="B308" s="149">
        <f>SUMIF(VDR!$BJ$13:$BJ$531,A308,VDR!$HC$13:$HC$531)+B307</f>
        <v>0</v>
      </c>
      <c r="C308" s="149"/>
      <c r="D308" s="149">
        <f>SUMIF(VDR!$BL$13:$BL$531,A308,VDR!$HC$13:$HC$531)+D307</f>
        <v>0</v>
      </c>
      <c r="E308" s="149">
        <f>SUMIF(VDR!$BJ$13:$BJ$531,A308,VDR!$HE$13:$HE$531)+E307</f>
        <v>0</v>
      </c>
      <c r="F308" s="149"/>
      <c r="G308" s="149">
        <f>SUMIF(VDR!$BL$13:$BL$531,A308,VDR!$HE$13:$HE$531)+G307</f>
        <v>0</v>
      </c>
      <c r="H308" s="149">
        <f>SUMIF(VDR!$BJ$13:$BJ$531,A308,VDR!$HG$13:$HG$531)+H307</f>
        <v>0</v>
      </c>
      <c r="I308" s="149"/>
      <c r="J308" s="150">
        <f>SUMIF(VDR!$BL$13:$BL$531,A308,VDR!$HG$13:$HG$531)+J307</f>
        <v>0</v>
      </c>
    </row>
    <row r="309" spans="1:10">
      <c r="A309" s="184">
        <v>43565</v>
      </c>
      <c r="B309" s="149">
        <f>SUMIF(VDR!$BJ$13:$BJ$531,A309,VDR!$HC$13:$HC$531)+B308</f>
        <v>0</v>
      </c>
      <c r="C309" s="149"/>
      <c r="D309" s="149">
        <f>SUMIF(VDR!$BL$13:$BL$531,A309,VDR!$HC$13:$HC$531)+D308</f>
        <v>0</v>
      </c>
      <c r="E309" s="149">
        <f>SUMIF(VDR!$BJ$13:$BJ$531,A309,VDR!$HE$13:$HE$531)+E308</f>
        <v>0</v>
      </c>
      <c r="F309" s="149"/>
      <c r="G309" s="149">
        <f>SUMIF(VDR!$BL$13:$BL$531,A309,VDR!$HE$13:$HE$531)+G308</f>
        <v>0</v>
      </c>
      <c r="H309" s="149">
        <f>SUMIF(VDR!$BJ$13:$BJ$531,A309,VDR!$HG$13:$HG$531)+H308</f>
        <v>0</v>
      </c>
      <c r="I309" s="149"/>
      <c r="J309" s="150">
        <f>SUMIF(VDR!$BL$13:$BL$531,A309,VDR!$HG$13:$HG$531)+J308</f>
        <v>0</v>
      </c>
    </row>
    <row r="310" spans="1:10">
      <c r="A310" s="184">
        <v>43566</v>
      </c>
      <c r="B310" s="149">
        <f>SUMIF(VDR!$BJ$13:$BJ$531,A310,VDR!$HC$13:$HC$531)+B309</f>
        <v>0</v>
      </c>
      <c r="C310" s="149"/>
      <c r="D310" s="149">
        <f>SUMIF(VDR!$BL$13:$BL$531,A310,VDR!$HC$13:$HC$531)+D309</f>
        <v>0</v>
      </c>
      <c r="E310" s="149">
        <f>SUMIF(VDR!$BJ$13:$BJ$531,A310,VDR!$HE$13:$HE$531)+E309</f>
        <v>0</v>
      </c>
      <c r="F310" s="149"/>
      <c r="G310" s="149">
        <f>SUMIF(VDR!$BL$13:$BL$531,A310,VDR!$HE$13:$HE$531)+G309</f>
        <v>0</v>
      </c>
      <c r="H310" s="149">
        <f>SUMIF(VDR!$BJ$13:$BJ$531,A310,VDR!$HG$13:$HG$531)+H309</f>
        <v>0</v>
      </c>
      <c r="I310" s="149"/>
      <c r="J310" s="150">
        <f>SUMIF(VDR!$BL$13:$BL$531,A310,VDR!$HG$13:$HG$531)+J309</f>
        <v>0</v>
      </c>
    </row>
    <row r="311" spans="1:10">
      <c r="A311" s="184">
        <v>43567</v>
      </c>
      <c r="B311" s="149">
        <f>SUMIF(VDR!$BJ$13:$BJ$531,A311,VDR!$HC$13:$HC$531)+B310</f>
        <v>0</v>
      </c>
      <c r="C311" s="149"/>
      <c r="D311" s="149">
        <f>SUMIF(VDR!$BL$13:$BL$531,A311,VDR!$HC$13:$HC$531)+D310</f>
        <v>0</v>
      </c>
      <c r="E311" s="149">
        <f>SUMIF(VDR!$BJ$13:$BJ$531,A311,VDR!$HE$13:$HE$531)+E310</f>
        <v>0</v>
      </c>
      <c r="F311" s="149"/>
      <c r="G311" s="149">
        <f>SUMIF(VDR!$BL$13:$BL$531,A311,VDR!$HE$13:$HE$531)+G310</f>
        <v>0</v>
      </c>
      <c r="H311" s="149">
        <f>SUMIF(VDR!$BJ$13:$BJ$531,A311,VDR!$HG$13:$HG$531)+H310</f>
        <v>0</v>
      </c>
      <c r="I311" s="149"/>
      <c r="J311" s="150">
        <f>SUMIF(VDR!$BL$13:$BL$531,A311,VDR!$HG$13:$HG$531)+J310</f>
        <v>0</v>
      </c>
    </row>
    <row r="312" spans="1:10">
      <c r="A312" s="184">
        <v>43568</v>
      </c>
      <c r="B312" s="149">
        <f>SUMIF(VDR!$BJ$13:$BJ$531,A312,VDR!$HC$13:$HC$531)+B311</f>
        <v>0</v>
      </c>
      <c r="C312" s="149"/>
      <c r="D312" s="149">
        <f>SUMIF(VDR!$BL$13:$BL$531,A312,VDR!$HC$13:$HC$531)+D311</f>
        <v>0</v>
      </c>
      <c r="E312" s="149">
        <f>SUMIF(VDR!$BJ$13:$BJ$531,A312,VDR!$HE$13:$HE$531)+E311</f>
        <v>0</v>
      </c>
      <c r="F312" s="149"/>
      <c r="G312" s="149">
        <f>SUMIF(VDR!$BL$13:$BL$531,A312,VDR!$HE$13:$HE$531)+G311</f>
        <v>0</v>
      </c>
      <c r="H312" s="149">
        <f>SUMIF(VDR!$BJ$13:$BJ$531,A312,VDR!$HG$13:$HG$531)+H311</f>
        <v>0</v>
      </c>
      <c r="I312" s="149"/>
      <c r="J312" s="150">
        <f>SUMIF(VDR!$BL$13:$BL$531,A312,VDR!$HG$13:$HG$531)+J311</f>
        <v>0</v>
      </c>
    </row>
    <row r="313" spans="1:10">
      <c r="A313" s="184">
        <v>43569</v>
      </c>
      <c r="B313" s="149">
        <f>SUMIF(VDR!$BJ$13:$BJ$531,A313,VDR!$HC$13:$HC$531)+B312</f>
        <v>0</v>
      </c>
      <c r="C313" s="149"/>
      <c r="D313" s="149">
        <f>SUMIF(VDR!$BL$13:$BL$531,A313,VDR!$HC$13:$HC$531)+D312</f>
        <v>0</v>
      </c>
      <c r="E313" s="149">
        <f>SUMIF(VDR!$BJ$13:$BJ$531,A313,VDR!$HE$13:$HE$531)+E312</f>
        <v>0</v>
      </c>
      <c r="F313" s="149"/>
      <c r="G313" s="149">
        <f>SUMIF(VDR!$BL$13:$BL$531,A313,VDR!$HE$13:$HE$531)+G312</f>
        <v>0</v>
      </c>
      <c r="H313" s="149">
        <f>SUMIF(VDR!$BJ$13:$BJ$531,A313,VDR!$HG$13:$HG$531)+H312</f>
        <v>0</v>
      </c>
      <c r="I313" s="149"/>
      <c r="J313" s="150">
        <f>SUMIF(VDR!$BL$13:$BL$531,A313,VDR!$HG$13:$HG$531)+J312</f>
        <v>0</v>
      </c>
    </row>
    <row r="314" spans="1:10">
      <c r="A314" s="184">
        <v>43570</v>
      </c>
      <c r="B314" s="149">
        <f>SUMIF(VDR!$BJ$13:$BJ$531,A314,VDR!$HC$13:$HC$531)+B313</f>
        <v>0</v>
      </c>
      <c r="C314" s="149"/>
      <c r="D314" s="149">
        <f>SUMIF(VDR!$BL$13:$BL$531,A314,VDR!$HC$13:$HC$531)+D313</f>
        <v>0</v>
      </c>
      <c r="E314" s="149">
        <f>SUMIF(VDR!$BJ$13:$BJ$531,A314,VDR!$HE$13:$HE$531)+E313</f>
        <v>0</v>
      </c>
      <c r="F314" s="149"/>
      <c r="G314" s="149">
        <f>SUMIF(VDR!$BL$13:$BL$531,A314,VDR!$HE$13:$HE$531)+G313</f>
        <v>0</v>
      </c>
      <c r="H314" s="149">
        <f>SUMIF(VDR!$BJ$13:$BJ$531,A314,VDR!$HG$13:$HG$531)+H313</f>
        <v>0</v>
      </c>
      <c r="I314" s="149"/>
      <c r="J314" s="150">
        <f>SUMIF(VDR!$BL$13:$BL$531,A314,VDR!$HG$13:$HG$531)+J313</f>
        <v>0</v>
      </c>
    </row>
    <row r="315" spans="1:10">
      <c r="A315" s="184">
        <v>43571</v>
      </c>
      <c r="B315" s="149">
        <f>SUMIF(VDR!$BJ$13:$BJ$531,A315,VDR!$HC$13:$HC$531)+B314</f>
        <v>0</v>
      </c>
      <c r="C315" s="149"/>
      <c r="D315" s="149">
        <f>SUMIF(VDR!$BL$13:$BL$531,A315,VDR!$HC$13:$HC$531)+D314</f>
        <v>0</v>
      </c>
      <c r="E315" s="149">
        <f>SUMIF(VDR!$BJ$13:$BJ$531,A315,VDR!$HE$13:$HE$531)+E314</f>
        <v>0</v>
      </c>
      <c r="F315" s="149"/>
      <c r="G315" s="149">
        <f>SUMIF(VDR!$BL$13:$BL$531,A315,VDR!$HE$13:$HE$531)+G314</f>
        <v>0</v>
      </c>
      <c r="H315" s="149">
        <f>SUMIF(VDR!$BJ$13:$BJ$531,A315,VDR!$HG$13:$HG$531)+H314</f>
        <v>0</v>
      </c>
      <c r="I315" s="149"/>
      <c r="J315" s="150">
        <f>SUMIF(VDR!$BL$13:$BL$531,A315,VDR!$HG$13:$HG$531)+J314</f>
        <v>0</v>
      </c>
    </row>
    <row r="316" spans="1:10">
      <c r="A316" s="184">
        <v>43572</v>
      </c>
      <c r="B316" s="149">
        <f>SUMIF(VDR!$BJ$13:$BJ$531,A316,VDR!$HC$13:$HC$531)+B315</f>
        <v>0</v>
      </c>
      <c r="C316" s="149"/>
      <c r="D316" s="149">
        <f>SUMIF(VDR!$BL$13:$BL$531,A316,VDR!$HC$13:$HC$531)+D315</f>
        <v>0</v>
      </c>
      <c r="E316" s="149">
        <f>SUMIF(VDR!$BJ$13:$BJ$531,A316,VDR!$HE$13:$HE$531)+E315</f>
        <v>0</v>
      </c>
      <c r="F316" s="149"/>
      <c r="G316" s="149">
        <f>SUMIF(VDR!$BL$13:$BL$531,A316,VDR!$HE$13:$HE$531)+G315</f>
        <v>0</v>
      </c>
      <c r="H316" s="149">
        <f>SUMIF(VDR!$BJ$13:$BJ$531,A316,VDR!$HG$13:$HG$531)+H315</f>
        <v>0</v>
      </c>
      <c r="I316" s="149"/>
      <c r="J316" s="150">
        <f>SUMIF(VDR!$BL$13:$BL$531,A316,VDR!$HG$13:$HG$531)+J315</f>
        <v>0</v>
      </c>
    </row>
    <row r="317" spans="1:10">
      <c r="A317" s="184">
        <v>43573</v>
      </c>
      <c r="B317" s="149">
        <f>SUMIF(VDR!$BJ$13:$BJ$531,A317,VDR!$HC$13:$HC$531)+B316</f>
        <v>0</v>
      </c>
      <c r="C317" s="149"/>
      <c r="D317" s="149">
        <f>SUMIF(VDR!$BL$13:$BL$531,A317,VDR!$HC$13:$HC$531)+D316</f>
        <v>0</v>
      </c>
      <c r="E317" s="149">
        <f>SUMIF(VDR!$BJ$13:$BJ$531,A317,VDR!$HE$13:$HE$531)+E316</f>
        <v>0</v>
      </c>
      <c r="F317" s="149"/>
      <c r="G317" s="149">
        <f>SUMIF(VDR!$BL$13:$BL$531,A317,VDR!$HE$13:$HE$531)+G316</f>
        <v>0</v>
      </c>
      <c r="H317" s="149">
        <f>SUMIF(VDR!$BJ$13:$BJ$531,A317,VDR!$HG$13:$HG$531)+H316</f>
        <v>0</v>
      </c>
      <c r="I317" s="149"/>
      <c r="J317" s="150">
        <f>SUMIF(VDR!$BL$13:$BL$531,A317,VDR!$HG$13:$HG$531)+J316</f>
        <v>0</v>
      </c>
    </row>
    <row r="318" spans="1:10">
      <c r="A318" s="184">
        <v>43574</v>
      </c>
      <c r="B318" s="149">
        <f>SUMIF(VDR!$BJ$13:$BJ$531,A318,VDR!$HC$13:$HC$531)+B317</f>
        <v>0</v>
      </c>
      <c r="C318" s="149"/>
      <c r="D318" s="149">
        <f>SUMIF(VDR!$BL$13:$BL$531,A318,VDR!$HC$13:$HC$531)+D317</f>
        <v>0</v>
      </c>
      <c r="E318" s="149">
        <f>SUMIF(VDR!$BJ$13:$BJ$531,A318,VDR!$HE$13:$HE$531)+E317</f>
        <v>0</v>
      </c>
      <c r="F318" s="149"/>
      <c r="G318" s="149">
        <f>SUMIF(VDR!$BL$13:$BL$531,A318,VDR!$HE$13:$HE$531)+G317</f>
        <v>0</v>
      </c>
      <c r="H318" s="149">
        <f>SUMIF(VDR!$BJ$13:$BJ$531,A318,VDR!$HG$13:$HG$531)+H317</f>
        <v>0</v>
      </c>
      <c r="I318" s="149"/>
      <c r="J318" s="150">
        <f>SUMIF(VDR!$BL$13:$BL$531,A318,VDR!$HG$13:$HG$531)+J317</f>
        <v>0</v>
      </c>
    </row>
    <row r="319" spans="1:10">
      <c r="A319" s="184">
        <v>43575</v>
      </c>
      <c r="B319" s="149">
        <f>SUMIF(VDR!$BJ$13:$BJ$531,A319,VDR!$HC$13:$HC$531)+B318</f>
        <v>0</v>
      </c>
      <c r="C319" s="149"/>
      <c r="D319" s="149">
        <f>SUMIF(VDR!$BL$13:$BL$531,A319,VDR!$HC$13:$HC$531)+D318</f>
        <v>0</v>
      </c>
      <c r="E319" s="149">
        <f>SUMIF(VDR!$BJ$13:$BJ$531,A319,VDR!$HE$13:$HE$531)+E318</f>
        <v>0</v>
      </c>
      <c r="F319" s="149"/>
      <c r="G319" s="149">
        <f>SUMIF(VDR!$BL$13:$BL$531,A319,VDR!$HE$13:$HE$531)+G318</f>
        <v>0</v>
      </c>
      <c r="H319" s="149">
        <f>SUMIF(VDR!$BJ$13:$BJ$531,A319,VDR!$HG$13:$HG$531)+H318</f>
        <v>0</v>
      </c>
      <c r="I319" s="149"/>
      <c r="J319" s="150">
        <f>SUMIF(VDR!$BL$13:$BL$531,A319,VDR!$HG$13:$HG$531)+J318</f>
        <v>0</v>
      </c>
    </row>
    <row r="320" spans="1:10">
      <c r="A320" s="184">
        <v>43576</v>
      </c>
      <c r="B320" s="149">
        <f>SUMIF(VDR!$BJ$13:$BJ$531,A320,VDR!$HC$13:$HC$531)+B319</f>
        <v>0</v>
      </c>
      <c r="C320" s="149"/>
      <c r="D320" s="149">
        <f>SUMIF(VDR!$BL$13:$BL$531,A320,VDR!$HC$13:$HC$531)+D319</f>
        <v>0</v>
      </c>
      <c r="E320" s="149">
        <f>SUMIF(VDR!$BJ$13:$BJ$531,A320,VDR!$HE$13:$HE$531)+E319</f>
        <v>0</v>
      </c>
      <c r="F320" s="149"/>
      <c r="G320" s="149">
        <f>SUMIF(VDR!$BL$13:$BL$531,A320,VDR!$HE$13:$HE$531)+G319</f>
        <v>0</v>
      </c>
      <c r="H320" s="149">
        <f>SUMIF(VDR!$BJ$13:$BJ$531,A320,VDR!$HG$13:$HG$531)+H319</f>
        <v>0</v>
      </c>
      <c r="I320" s="149"/>
      <c r="J320" s="150">
        <f>SUMIF(VDR!$BL$13:$BL$531,A320,VDR!$HG$13:$HG$531)+J319</f>
        <v>0</v>
      </c>
    </row>
    <row r="321" spans="1:10">
      <c r="A321" s="184">
        <v>43577</v>
      </c>
      <c r="B321" s="149">
        <f>SUMIF(VDR!$BJ$13:$BJ$531,A321,VDR!$HC$13:$HC$531)+B320</f>
        <v>0</v>
      </c>
      <c r="C321" s="149"/>
      <c r="D321" s="149">
        <f>SUMIF(VDR!$BL$13:$BL$531,A321,VDR!$HC$13:$HC$531)+D320</f>
        <v>0</v>
      </c>
      <c r="E321" s="149">
        <f>SUMIF(VDR!$BJ$13:$BJ$531,A321,VDR!$HE$13:$HE$531)+E320</f>
        <v>0</v>
      </c>
      <c r="F321" s="149"/>
      <c r="G321" s="149">
        <f>SUMIF(VDR!$BL$13:$BL$531,A321,VDR!$HE$13:$HE$531)+G320</f>
        <v>0</v>
      </c>
      <c r="H321" s="149">
        <f>SUMIF(VDR!$BJ$13:$BJ$531,A321,VDR!$HG$13:$HG$531)+H320</f>
        <v>0</v>
      </c>
      <c r="I321" s="149"/>
      <c r="J321" s="150">
        <f>SUMIF(VDR!$BL$13:$BL$531,A321,VDR!$HG$13:$HG$531)+J320</f>
        <v>0</v>
      </c>
    </row>
    <row r="322" spans="1:10">
      <c r="A322" s="184">
        <v>43578</v>
      </c>
      <c r="B322" s="149">
        <f>SUMIF(VDR!$BJ$13:$BJ$531,A322,VDR!$HC$13:$HC$531)+B321</f>
        <v>0</v>
      </c>
      <c r="C322" s="149"/>
      <c r="D322" s="149">
        <f>SUMIF(VDR!$BL$13:$BL$531,A322,VDR!$HC$13:$HC$531)+D321</f>
        <v>0</v>
      </c>
      <c r="E322" s="149">
        <f>SUMIF(VDR!$BJ$13:$BJ$531,A322,VDR!$HE$13:$HE$531)+E321</f>
        <v>0</v>
      </c>
      <c r="F322" s="149"/>
      <c r="G322" s="149">
        <f>SUMIF(VDR!$BL$13:$BL$531,A322,VDR!$HE$13:$HE$531)+G321</f>
        <v>0</v>
      </c>
      <c r="H322" s="149">
        <f>SUMIF(VDR!$BJ$13:$BJ$531,A322,VDR!$HG$13:$HG$531)+H321</f>
        <v>0</v>
      </c>
      <c r="I322" s="149"/>
      <c r="J322" s="150">
        <f>SUMIF(VDR!$BL$13:$BL$531,A322,VDR!$HG$13:$HG$531)+J321</f>
        <v>0</v>
      </c>
    </row>
    <row r="323" spans="1:10">
      <c r="A323" s="184">
        <v>43579</v>
      </c>
      <c r="B323" s="149">
        <f>SUMIF(VDR!$BJ$13:$BJ$531,A323,VDR!$HC$13:$HC$531)+B322</f>
        <v>0</v>
      </c>
      <c r="C323" s="149"/>
      <c r="D323" s="149">
        <f>SUMIF(VDR!$BL$13:$BL$531,A323,VDR!$HC$13:$HC$531)+D322</f>
        <v>0</v>
      </c>
      <c r="E323" s="149">
        <f>SUMIF(VDR!$BJ$13:$BJ$531,A323,VDR!$HE$13:$HE$531)+E322</f>
        <v>0</v>
      </c>
      <c r="F323" s="149"/>
      <c r="G323" s="149">
        <f>SUMIF(VDR!$BL$13:$BL$531,A323,VDR!$HE$13:$HE$531)+G322</f>
        <v>0</v>
      </c>
      <c r="H323" s="149">
        <f>SUMIF(VDR!$BJ$13:$BJ$531,A323,VDR!$HG$13:$HG$531)+H322</f>
        <v>0</v>
      </c>
      <c r="I323" s="149"/>
      <c r="J323" s="150">
        <f>SUMIF(VDR!$BL$13:$BL$531,A323,VDR!$HG$13:$HG$531)+J322</f>
        <v>0</v>
      </c>
    </row>
    <row r="324" spans="1:10">
      <c r="A324" s="184">
        <v>43580</v>
      </c>
      <c r="B324" s="149">
        <f>SUMIF(VDR!$BJ$13:$BJ$531,A324,VDR!$HC$13:$HC$531)+B323</f>
        <v>0</v>
      </c>
      <c r="C324" s="149"/>
      <c r="D324" s="149">
        <f>SUMIF(VDR!$BL$13:$BL$531,A324,VDR!$HC$13:$HC$531)+D323</f>
        <v>0</v>
      </c>
      <c r="E324" s="149">
        <f>SUMIF(VDR!$BJ$13:$BJ$531,A324,VDR!$HE$13:$HE$531)+E323</f>
        <v>0</v>
      </c>
      <c r="F324" s="149"/>
      <c r="G324" s="149">
        <f>SUMIF(VDR!$BL$13:$BL$531,A324,VDR!$HE$13:$HE$531)+G323</f>
        <v>0</v>
      </c>
      <c r="H324" s="149">
        <f>SUMIF(VDR!$BJ$13:$BJ$531,A324,VDR!$HG$13:$HG$531)+H323</f>
        <v>0</v>
      </c>
      <c r="I324" s="149"/>
      <c r="J324" s="150">
        <f>SUMIF(VDR!$BL$13:$BL$531,A324,VDR!$HG$13:$HG$531)+J323</f>
        <v>0</v>
      </c>
    </row>
    <row r="325" spans="1:10">
      <c r="A325" s="184">
        <v>43581</v>
      </c>
      <c r="B325" s="149">
        <f>SUMIF(VDR!$BJ$13:$BJ$531,A325,VDR!$HC$13:$HC$531)+B324</f>
        <v>0</v>
      </c>
      <c r="C325" s="149"/>
      <c r="D325" s="149">
        <f>SUMIF(VDR!$BL$13:$BL$531,A325,VDR!$HC$13:$HC$531)+D324</f>
        <v>0</v>
      </c>
      <c r="E325" s="149">
        <f>SUMIF(VDR!$BJ$13:$BJ$531,A325,VDR!$HE$13:$HE$531)+E324</f>
        <v>0</v>
      </c>
      <c r="F325" s="149"/>
      <c r="G325" s="149">
        <f>SUMIF(VDR!$BL$13:$BL$531,A325,VDR!$HE$13:$HE$531)+G324</f>
        <v>0</v>
      </c>
      <c r="H325" s="149">
        <f>SUMIF(VDR!$BJ$13:$BJ$531,A325,VDR!$HG$13:$HG$531)+H324</f>
        <v>0</v>
      </c>
      <c r="I325" s="149"/>
      <c r="J325" s="150">
        <f>SUMIF(VDR!$BL$13:$BL$531,A325,VDR!$HG$13:$HG$531)+J324</f>
        <v>0</v>
      </c>
    </row>
    <row r="326" spans="1:10">
      <c r="A326" s="184">
        <v>43582</v>
      </c>
      <c r="B326" s="149">
        <f>SUMIF(VDR!$BJ$13:$BJ$531,A326,VDR!$HC$13:$HC$531)+B325</f>
        <v>0</v>
      </c>
      <c r="C326" s="149"/>
      <c r="D326" s="149">
        <f>SUMIF(VDR!$BL$13:$BL$531,A326,VDR!$HC$13:$HC$531)+D325</f>
        <v>0</v>
      </c>
      <c r="E326" s="149">
        <f>SUMIF(VDR!$BJ$13:$BJ$531,A326,VDR!$HE$13:$HE$531)+E325</f>
        <v>0</v>
      </c>
      <c r="F326" s="149"/>
      <c r="G326" s="149">
        <f>SUMIF(VDR!$BL$13:$BL$531,A326,VDR!$HE$13:$HE$531)+G325</f>
        <v>0</v>
      </c>
      <c r="H326" s="149">
        <f>SUMIF(VDR!$BJ$13:$BJ$531,A326,VDR!$HG$13:$HG$531)+H325</f>
        <v>0</v>
      </c>
      <c r="I326" s="149"/>
      <c r="J326" s="150">
        <f>SUMIF(VDR!$BL$13:$BL$531,A326,VDR!$HG$13:$HG$531)+J325</f>
        <v>0</v>
      </c>
    </row>
    <row r="327" spans="1:10">
      <c r="A327" s="184">
        <v>43583</v>
      </c>
      <c r="B327" s="149">
        <f>SUMIF(VDR!$BJ$13:$BJ$531,A327,VDR!$HC$13:$HC$531)+B326</f>
        <v>0</v>
      </c>
      <c r="C327" s="149"/>
      <c r="D327" s="149">
        <f>SUMIF(VDR!$BL$13:$BL$531,A327,VDR!$HC$13:$HC$531)+D326</f>
        <v>0</v>
      </c>
      <c r="E327" s="149">
        <f>SUMIF(VDR!$BJ$13:$BJ$531,A327,VDR!$HE$13:$HE$531)+E326</f>
        <v>0</v>
      </c>
      <c r="F327" s="149"/>
      <c r="G327" s="149">
        <f>SUMIF(VDR!$BL$13:$BL$531,A327,VDR!$HE$13:$HE$531)+G326</f>
        <v>0</v>
      </c>
      <c r="H327" s="149">
        <f>SUMIF(VDR!$BJ$13:$BJ$531,A327,VDR!$HG$13:$HG$531)+H326</f>
        <v>0</v>
      </c>
      <c r="I327" s="149"/>
      <c r="J327" s="150">
        <f>SUMIF(VDR!$BL$13:$BL$531,A327,VDR!$HG$13:$HG$531)+J326</f>
        <v>0</v>
      </c>
    </row>
    <row r="328" spans="1:10">
      <c r="A328" s="184">
        <v>43584</v>
      </c>
      <c r="B328" s="149">
        <f>SUMIF(VDR!$BJ$13:$BJ$531,A328,VDR!$HC$13:$HC$531)+B327</f>
        <v>0</v>
      </c>
      <c r="C328" s="149"/>
      <c r="D328" s="149">
        <f>SUMIF(VDR!$BL$13:$BL$531,A328,VDR!$HC$13:$HC$531)+D327</f>
        <v>0</v>
      </c>
      <c r="E328" s="149">
        <f>SUMIF(VDR!$BJ$13:$BJ$531,A328,VDR!$HE$13:$HE$531)+E327</f>
        <v>0</v>
      </c>
      <c r="F328" s="149"/>
      <c r="G328" s="149">
        <f>SUMIF(VDR!$BL$13:$BL$531,A328,VDR!$HE$13:$HE$531)+G327</f>
        <v>0</v>
      </c>
      <c r="H328" s="149">
        <f>SUMIF(VDR!$BJ$13:$BJ$531,A328,VDR!$HG$13:$HG$531)+H327</f>
        <v>0</v>
      </c>
      <c r="I328" s="149"/>
      <c r="J328" s="150">
        <f>SUMIF(VDR!$BL$13:$BL$531,A328,VDR!$HG$13:$HG$531)+J327</f>
        <v>0</v>
      </c>
    </row>
    <row r="329" spans="1:10">
      <c r="A329" s="184">
        <v>43585</v>
      </c>
      <c r="B329" s="149">
        <f>SUMIF(VDR!$BJ$13:$BJ$531,A329,VDR!$HC$13:$HC$531)+B328</f>
        <v>0</v>
      </c>
      <c r="C329" s="149"/>
      <c r="D329" s="149">
        <f>SUMIF(VDR!$BL$13:$BL$531,A329,VDR!$HC$13:$HC$531)+D328</f>
        <v>0</v>
      </c>
      <c r="E329" s="149">
        <f>SUMIF(VDR!$BJ$13:$BJ$531,A329,VDR!$HE$13:$HE$531)+E328</f>
        <v>0</v>
      </c>
      <c r="F329" s="149"/>
      <c r="G329" s="149">
        <f>SUMIF(VDR!$BL$13:$BL$531,A329,VDR!$HE$13:$HE$531)+G328</f>
        <v>0</v>
      </c>
      <c r="H329" s="149">
        <f>SUMIF(VDR!$BJ$13:$BJ$531,A329,VDR!$HG$13:$HG$531)+H328</f>
        <v>0</v>
      </c>
      <c r="I329" s="149"/>
      <c r="J329" s="150">
        <f>SUMIF(VDR!$BL$13:$BL$531,A329,VDR!$HG$13:$HG$531)+J328</f>
        <v>0</v>
      </c>
    </row>
    <row r="330" spans="1:10">
      <c r="A330" s="184">
        <v>43586</v>
      </c>
      <c r="B330" s="149">
        <f>SUMIF(VDR!$BJ$13:$BJ$531,A330,VDR!$HC$13:$HC$531)+B329</f>
        <v>0</v>
      </c>
      <c r="C330" s="149"/>
      <c r="D330" s="149">
        <f>SUMIF(VDR!$BL$13:$BL$531,A330,VDR!$HC$13:$HC$531)+D329</f>
        <v>0</v>
      </c>
      <c r="E330" s="149">
        <f>SUMIF(VDR!$BJ$13:$BJ$531,A330,VDR!$HE$13:$HE$531)+E329</f>
        <v>0</v>
      </c>
      <c r="F330" s="149"/>
      <c r="G330" s="149">
        <f>SUMIF(VDR!$BL$13:$BL$531,A330,VDR!$HE$13:$HE$531)+G329</f>
        <v>0</v>
      </c>
      <c r="H330" s="149">
        <f>SUMIF(VDR!$BJ$13:$BJ$531,A330,VDR!$HG$13:$HG$531)+H329</f>
        <v>0</v>
      </c>
      <c r="I330" s="149"/>
      <c r="J330" s="150">
        <f>SUMIF(VDR!$BL$13:$BL$531,A330,VDR!$HG$13:$HG$531)+J329</f>
        <v>0</v>
      </c>
    </row>
    <row r="331" spans="1:10">
      <c r="A331" s="184">
        <v>43587</v>
      </c>
      <c r="B331" s="149">
        <f>SUMIF(VDR!$BJ$13:$BJ$531,A331,VDR!$HC$13:$HC$531)+B330</f>
        <v>0</v>
      </c>
      <c r="C331" s="149"/>
      <c r="D331" s="149">
        <f>SUMIF(VDR!$BL$13:$BL$531,A331,VDR!$HC$13:$HC$531)+D330</f>
        <v>0</v>
      </c>
      <c r="E331" s="149">
        <f>SUMIF(VDR!$BJ$13:$BJ$531,A331,VDR!$HE$13:$HE$531)+E330</f>
        <v>0</v>
      </c>
      <c r="F331" s="149"/>
      <c r="G331" s="149">
        <f>SUMIF(VDR!$BL$13:$BL$531,A331,VDR!$HE$13:$HE$531)+G330</f>
        <v>0</v>
      </c>
      <c r="H331" s="149">
        <f>SUMIF(VDR!$BJ$13:$BJ$531,A331,VDR!$HG$13:$HG$531)+H330</f>
        <v>0</v>
      </c>
      <c r="I331" s="149"/>
      <c r="J331" s="150">
        <f>SUMIF(VDR!$BL$13:$BL$531,A331,VDR!$HG$13:$HG$531)+J330</f>
        <v>0</v>
      </c>
    </row>
    <row r="332" spans="1:10">
      <c r="A332" s="184">
        <v>43588</v>
      </c>
      <c r="B332" s="149">
        <f>SUMIF(VDR!$BJ$13:$BJ$531,A332,VDR!$HC$13:$HC$531)+B331</f>
        <v>0</v>
      </c>
      <c r="C332" s="149"/>
      <c r="D332" s="149">
        <f>SUMIF(VDR!$BL$13:$BL$531,A332,VDR!$HC$13:$HC$531)+D331</f>
        <v>0</v>
      </c>
      <c r="E332" s="149">
        <f>SUMIF(VDR!$BJ$13:$BJ$531,A332,VDR!$HE$13:$HE$531)+E331</f>
        <v>0</v>
      </c>
      <c r="F332" s="149"/>
      <c r="G332" s="149">
        <f>SUMIF(VDR!$BL$13:$BL$531,A332,VDR!$HE$13:$HE$531)+G331</f>
        <v>0</v>
      </c>
      <c r="H332" s="149">
        <f>SUMIF(VDR!$BJ$13:$BJ$531,A332,VDR!$HG$13:$HG$531)+H331</f>
        <v>0</v>
      </c>
      <c r="I332" s="149"/>
      <c r="J332" s="150">
        <f>SUMIF(VDR!$BL$13:$BL$531,A332,VDR!$HG$13:$HG$531)+J331</f>
        <v>0</v>
      </c>
    </row>
    <row r="333" spans="1:10">
      <c r="A333" s="184">
        <v>43589</v>
      </c>
      <c r="B333" s="149">
        <f>SUMIF(VDR!$BJ$13:$BJ$531,A333,VDR!$HC$13:$HC$531)+B332</f>
        <v>0</v>
      </c>
      <c r="C333" s="149"/>
      <c r="D333" s="149">
        <f>SUMIF(VDR!$BL$13:$BL$531,A333,VDR!$HC$13:$HC$531)+D332</f>
        <v>0</v>
      </c>
      <c r="E333" s="149">
        <f>SUMIF(VDR!$BJ$13:$BJ$531,A333,VDR!$HE$13:$HE$531)+E332</f>
        <v>0</v>
      </c>
      <c r="F333" s="149"/>
      <c r="G333" s="149">
        <f>SUMIF(VDR!$BL$13:$BL$531,A333,VDR!$HE$13:$HE$531)+G332</f>
        <v>0</v>
      </c>
      <c r="H333" s="149">
        <f>SUMIF(VDR!$BJ$13:$BJ$531,A333,VDR!$HG$13:$HG$531)+H332</f>
        <v>0</v>
      </c>
      <c r="I333" s="149"/>
      <c r="J333" s="150">
        <f>SUMIF(VDR!$BL$13:$BL$531,A333,VDR!$HG$13:$HG$531)+J332</f>
        <v>0</v>
      </c>
    </row>
    <row r="334" spans="1:10">
      <c r="A334" s="184">
        <v>43590</v>
      </c>
      <c r="B334" s="149">
        <f>SUMIF(VDR!$BJ$13:$BJ$531,A334,VDR!$HC$13:$HC$531)+B333</f>
        <v>0</v>
      </c>
      <c r="C334" s="149"/>
      <c r="D334" s="149">
        <f>SUMIF(VDR!$BL$13:$BL$531,A334,VDR!$HC$13:$HC$531)+D333</f>
        <v>0</v>
      </c>
      <c r="E334" s="149">
        <f>SUMIF(VDR!$BJ$13:$BJ$531,A334,VDR!$HE$13:$HE$531)+E333</f>
        <v>0</v>
      </c>
      <c r="F334" s="149"/>
      <c r="G334" s="149">
        <f>SUMIF(VDR!$BL$13:$BL$531,A334,VDR!$HE$13:$HE$531)+G333</f>
        <v>0</v>
      </c>
      <c r="H334" s="149">
        <f>SUMIF(VDR!$BJ$13:$BJ$531,A334,VDR!$HG$13:$HG$531)+H333</f>
        <v>0</v>
      </c>
      <c r="I334" s="149"/>
      <c r="J334" s="150">
        <f>SUMIF(VDR!$BL$13:$BL$531,A334,VDR!$HG$13:$HG$531)+J333</f>
        <v>0</v>
      </c>
    </row>
    <row r="335" spans="1:10">
      <c r="A335" s="184">
        <v>43591</v>
      </c>
      <c r="B335" s="149">
        <f>SUMIF(VDR!$BJ$13:$BJ$531,A335,VDR!$HC$13:$HC$531)+B334</f>
        <v>0</v>
      </c>
      <c r="C335" s="149"/>
      <c r="D335" s="149">
        <f>SUMIF(VDR!$BL$13:$BL$531,A335,VDR!$HC$13:$HC$531)+D334</f>
        <v>0</v>
      </c>
      <c r="E335" s="149">
        <f>SUMIF(VDR!$BJ$13:$BJ$531,A335,VDR!$HE$13:$HE$531)+E334</f>
        <v>0</v>
      </c>
      <c r="F335" s="149"/>
      <c r="G335" s="149">
        <f>SUMIF(VDR!$BL$13:$BL$531,A335,VDR!$HE$13:$HE$531)+G334</f>
        <v>0</v>
      </c>
      <c r="H335" s="149">
        <f>SUMIF(VDR!$BJ$13:$BJ$531,A335,VDR!$HG$13:$HG$531)+H334</f>
        <v>0</v>
      </c>
      <c r="I335" s="149"/>
      <c r="J335" s="150">
        <f>SUMIF(VDR!$BL$13:$BL$531,A335,VDR!$HG$13:$HG$531)+J334</f>
        <v>0</v>
      </c>
    </row>
    <row r="336" spans="1:10">
      <c r="A336" s="184">
        <v>43592</v>
      </c>
      <c r="B336" s="149">
        <f>SUMIF(VDR!$BJ$13:$BJ$531,A336,VDR!$HC$13:$HC$531)+B335</f>
        <v>0</v>
      </c>
      <c r="C336" s="149"/>
      <c r="D336" s="149">
        <f>SUMIF(VDR!$BL$13:$BL$531,A336,VDR!$HC$13:$HC$531)+D335</f>
        <v>0</v>
      </c>
      <c r="E336" s="149">
        <f>SUMIF(VDR!$BJ$13:$BJ$531,A336,VDR!$HE$13:$HE$531)+E335</f>
        <v>0</v>
      </c>
      <c r="F336" s="149"/>
      <c r="G336" s="149">
        <f>SUMIF(VDR!$BL$13:$BL$531,A336,VDR!$HE$13:$HE$531)+G335</f>
        <v>0</v>
      </c>
      <c r="H336" s="149">
        <f>SUMIF(VDR!$BJ$13:$BJ$531,A336,VDR!$HG$13:$HG$531)+H335</f>
        <v>0</v>
      </c>
      <c r="I336" s="149"/>
      <c r="J336" s="150">
        <f>SUMIF(VDR!$BL$13:$BL$531,A336,VDR!$HG$13:$HG$531)+J335</f>
        <v>0</v>
      </c>
    </row>
    <row r="337" spans="1:10">
      <c r="A337" s="184">
        <v>43593</v>
      </c>
      <c r="B337" s="149">
        <f>SUMIF(VDR!$BJ$13:$BJ$531,A337,VDR!$HC$13:$HC$531)+B336</f>
        <v>0</v>
      </c>
      <c r="C337" s="149"/>
      <c r="D337" s="149">
        <f>SUMIF(VDR!$BL$13:$BL$531,A337,VDR!$HC$13:$HC$531)+D336</f>
        <v>0</v>
      </c>
      <c r="E337" s="149">
        <f>SUMIF(VDR!$BJ$13:$BJ$531,A337,VDR!$HE$13:$HE$531)+E336</f>
        <v>0</v>
      </c>
      <c r="F337" s="149"/>
      <c r="G337" s="149">
        <f>SUMIF(VDR!$BL$13:$BL$531,A337,VDR!$HE$13:$HE$531)+G336</f>
        <v>0</v>
      </c>
      <c r="H337" s="149">
        <f>SUMIF(VDR!$BJ$13:$BJ$531,A337,VDR!$HG$13:$HG$531)+H336</f>
        <v>0</v>
      </c>
      <c r="I337" s="149"/>
      <c r="J337" s="150">
        <f>SUMIF(VDR!$BL$13:$BL$531,A337,VDR!$HG$13:$HG$531)+J336</f>
        <v>0</v>
      </c>
    </row>
    <row r="338" spans="1:10">
      <c r="A338" s="184">
        <v>43594</v>
      </c>
      <c r="B338" s="149">
        <f>SUMIF(VDR!$BJ$13:$BJ$531,A338,VDR!$HC$13:$HC$531)+B337</f>
        <v>0</v>
      </c>
      <c r="C338" s="149"/>
      <c r="D338" s="149">
        <f>SUMIF(VDR!$BL$13:$BL$531,A338,VDR!$HC$13:$HC$531)+D337</f>
        <v>0</v>
      </c>
      <c r="E338" s="149">
        <f>SUMIF(VDR!$BJ$13:$BJ$531,A338,VDR!$HE$13:$HE$531)+E337</f>
        <v>0</v>
      </c>
      <c r="F338" s="149"/>
      <c r="G338" s="149">
        <f>SUMIF(VDR!$BL$13:$BL$531,A338,VDR!$HE$13:$HE$531)+G337</f>
        <v>0</v>
      </c>
      <c r="H338" s="149">
        <f>SUMIF(VDR!$BJ$13:$BJ$531,A338,VDR!$HG$13:$HG$531)+H337</f>
        <v>0</v>
      </c>
      <c r="I338" s="149"/>
      <c r="J338" s="150">
        <f>SUMIF(VDR!$BL$13:$BL$531,A338,VDR!$HG$13:$HG$531)+J337</f>
        <v>0</v>
      </c>
    </row>
    <row r="339" spans="1:10">
      <c r="A339" s="184">
        <v>43595</v>
      </c>
      <c r="B339" s="149">
        <f>SUMIF(VDR!$BJ$13:$BJ$531,A339,VDR!$HC$13:$HC$531)+B338</f>
        <v>0</v>
      </c>
      <c r="C339" s="149"/>
      <c r="D339" s="149">
        <f>SUMIF(VDR!$BL$13:$BL$531,A339,VDR!$HC$13:$HC$531)+D338</f>
        <v>0</v>
      </c>
      <c r="E339" s="149">
        <f>SUMIF(VDR!$BJ$13:$BJ$531,A339,VDR!$HE$13:$HE$531)+E338</f>
        <v>0</v>
      </c>
      <c r="F339" s="149"/>
      <c r="G339" s="149">
        <f>SUMIF(VDR!$BL$13:$BL$531,A339,VDR!$HE$13:$HE$531)+G338</f>
        <v>0</v>
      </c>
      <c r="H339" s="149">
        <f>SUMIF(VDR!$BJ$13:$BJ$531,A339,VDR!$HG$13:$HG$531)+H338</f>
        <v>0</v>
      </c>
      <c r="I339" s="149"/>
      <c r="J339" s="150">
        <f>SUMIF(VDR!$BL$13:$BL$531,A339,VDR!$HG$13:$HG$531)+J338</f>
        <v>0</v>
      </c>
    </row>
    <row r="340" spans="1:10">
      <c r="A340" s="184">
        <v>43596</v>
      </c>
      <c r="B340" s="149">
        <f>SUMIF(VDR!$BJ$13:$BJ$531,A340,VDR!$HC$13:$HC$531)+B339</f>
        <v>0</v>
      </c>
      <c r="C340" s="149"/>
      <c r="D340" s="149">
        <f>SUMIF(VDR!$BL$13:$BL$531,A340,VDR!$HC$13:$HC$531)+D339</f>
        <v>0</v>
      </c>
      <c r="E340" s="149">
        <f>SUMIF(VDR!$BJ$13:$BJ$531,A340,VDR!$HE$13:$HE$531)+E339</f>
        <v>0</v>
      </c>
      <c r="F340" s="149"/>
      <c r="G340" s="149">
        <f>SUMIF(VDR!$BL$13:$BL$531,A340,VDR!$HE$13:$HE$531)+G339</f>
        <v>0</v>
      </c>
      <c r="H340" s="149">
        <f>SUMIF(VDR!$BJ$13:$BJ$531,A340,VDR!$HG$13:$HG$531)+H339</f>
        <v>0</v>
      </c>
      <c r="I340" s="149"/>
      <c r="J340" s="150">
        <f>SUMIF(VDR!$BL$13:$BL$531,A340,VDR!$HG$13:$HG$531)+J339</f>
        <v>0</v>
      </c>
    </row>
    <row r="341" spans="1:10">
      <c r="A341" s="184">
        <v>43597</v>
      </c>
      <c r="B341" s="149">
        <f>SUMIF(VDR!$BJ$13:$BJ$531,A341,VDR!$HC$13:$HC$531)+B340</f>
        <v>0</v>
      </c>
      <c r="C341" s="149"/>
      <c r="D341" s="149">
        <f>SUMIF(VDR!$BL$13:$BL$531,A341,VDR!$HC$13:$HC$531)+D340</f>
        <v>0</v>
      </c>
      <c r="E341" s="149">
        <f>SUMIF(VDR!$BJ$13:$BJ$531,A341,VDR!$HE$13:$HE$531)+E340</f>
        <v>0</v>
      </c>
      <c r="F341" s="149"/>
      <c r="G341" s="149">
        <f>SUMIF(VDR!$BL$13:$BL$531,A341,VDR!$HE$13:$HE$531)+G340</f>
        <v>0</v>
      </c>
      <c r="H341" s="149">
        <f>SUMIF(VDR!$BJ$13:$BJ$531,A341,VDR!$HG$13:$HG$531)+H340</f>
        <v>0</v>
      </c>
      <c r="I341" s="149"/>
      <c r="J341" s="150">
        <f>SUMIF(VDR!$BL$13:$BL$531,A341,VDR!$HG$13:$HG$531)+J340</f>
        <v>0</v>
      </c>
    </row>
    <row r="342" spans="1:10">
      <c r="A342" s="184">
        <v>43598</v>
      </c>
      <c r="B342" s="149">
        <f>SUMIF(VDR!$BJ$13:$BJ$531,A342,VDR!$HC$13:$HC$531)+B341</f>
        <v>0</v>
      </c>
      <c r="C342" s="149"/>
      <c r="D342" s="149">
        <f>SUMIF(VDR!$BL$13:$BL$531,A342,VDR!$HC$13:$HC$531)+D341</f>
        <v>0</v>
      </c>
      <c r="E342" s="149">
        <f>SUMIF(VDR!$BJ$13:$BJ$531,A342,VDR!$HE$13:$HE$531)+E341</f>
        <v>0</v>
      </c>
      <c r="F342" s="149"/>
      <c r="G342" s="149">
        <f>SUMIF(VDR!$BL$13:$BL$531,A342,VDR!$HE$13:$HE$531)+G341</f>
        <v>0</v>
      </c>
      <c r="H342" s="149">
        <f>SUMIF(VDR!$BJ$13:$BJ$531,A342,VDR!$HG$13:$HG$531)+H341</f>
        <v>0</v>
      </c>
      <c r="I342" s="149"/>
      <c r="J342" s="150">
        <f>SUMIF(VDR!$BL$13:$BL$531,A342,VDR!$HG$13:$HG$531)+J341</f>
        <v>0</v>
      </c>
    </row>
    <row r="343" spans="1:10">
      <c r="A343" s="184">
        <v>43599</v>
      </c>
      <c r="B343" s="149">
        <f>SUMIF(VDR!$BJ$13:$BJ$531,A343,VDR!$HC$13:$HC$531)+B342</f>
        <v>0</v>
      </c>
      <c r="C343" s="149"/>
      <c r="D343" s="149">
        <f>SUMIF(VDR!$BL$13:$BL$531,A343,VDR!$HC$13:$HC$531)+D342</f>
        <v>0</v>
      </c>
      <c r="E343" s="149">
        <f>SUMIF(VDR!$BJ$13:$BJ$531,A343,VDR!$HE$13:$HE$531)+E342</f>
        <v>0</v>
      </c>
      <c r="F343" s="149"/>
      <c r="G343" s="149">
        <f>SUMIF(VDR!$BL$13:$BL$531,A343,VDR!$HE$13:$HE$531)+G342</f>
        <v>0</v>
      </c>
      <c r="H343" s="149">
        <f>SUMIF(VDR!$BJ$13:$BJ$531,A343,VDR!$HG$13:$HG$531)+H342</f>
        <v>0</v>
      </c>
      <c r="I343" s="149"/>
      <c r="J343" s="150">
        <f>SUMIF(VDR!$BL$13:$BL$531,A343,VDR!$HG$13:$HG$531)+J342</f>
        <v>0</v>
      </c>
    </row>
    <row r="344" spans="1:10">
      <c r="A344" s="184">
        <v>43600</v>
      </c>
      <c r="B344" s="149">
        <f>SUMIF(VDR!$BJ$13:$BJ$531,A344,VDR!$HC$13:$HC$531)+B343</f>
        <v>0</v>
      </c>
      <c r="C344" s="149"/>
      <c r="D344" s="149">
        <f>SUMIF(VDR!$BL$13:$BL$531,A344,VDR!$HC$13:$HC$531)+D343</f>
        <v>0</v>
      </c>
      <c r="E344" s="149">
        <f>SUMIF(VDR!$BJ$13:$BJ$531,A344,VDR!$HE$13:$HE$531)+E343</f>
        <v>0</v>
      </c>
      <c r="F344" s="149"/>
      <c r="G344" s="149">
        <f>SUMIF(VDR!$BL$13:$BL$531,A344,VDR!$HE$13:$HE$531)+G343</f>
        <v>0</v>
      </c>
      <c r="H344" s="149">
        <f>SUMIF(VDR!$BJ$13:$BJ$531,A344,VDR!$HG$13:$HG$531)+H343</f>
        <v>0</v>
      </c>
      <c r="I344" s="149"/>
      <c r="J344" s="150">
        <f>SUMIF(VDR!$BL$13:$BL$531,A344,VDR!$HG$13:$HG$531)+J343</f>
        <v>0</v>
      </c>
    </row>
    <row r="345" spans="1:10">
      <c r="A345" s="184">
        <v>43601</v>
      </c>
      <c r="B345" s="149">
        <f>SUMIF(VDR!$BJ$13:$BJ$531,A345,VDR!$HC$13:$HC$531)+B344</f>
        <v>0</v>
      </c>
      <c r="C345" s="149"/>
      <c r="D345" s="149">
        <f>SUMIF(VDR!$BL$13:$BL$531,A345,VDR!$HC$13:$HC$531)+D344</f>
        <v>0</v>
      </c>
      <c r="E345" s="149">
        <f>SUMIF(VDR!$BJ$13:$BJ$531,A345,VDR!$HE$13:$HE$531)+E344</f>
        <v>0</v>
      </c>
      <c r="F345" s="149"/>
      <c r="G345" s="149">
        <f>SUMIF(VDR!$BL$13:$BL$531,A345,VDR!$HE$13:$HE$531)+G344</f>
        <v>0</v>
      </c>
      <c r="H345" s="149">
        <f>SUMIF(VDR!$BJ$13:$BJ$531,A345,VDR!$HG$13:$HG$531)+H344</f>
        <v>0</v>
      </c>
      <c r="I345" s="149"/>
      <c r="J345" s="150">
        <f>SUMIF(VDR!$BL$13:$BL$531,A345,VDR!$HG$13:$HG$531)+J344</f>
        <v>0</v>
      </c>
    </row>
    <row r="346" spans="1:10">
      <c r="A346" s="184">
        <v>43602</v>
      </c>
      <c r="B346" s="149">
        <f>SUMIF(VDR!$BJ$13:$BJ$531,A346,VDR!$HC$13:$HC$531)+B345</f>
        <v>0</v>
      </c>
      <c r="C346" s="149"/>
      <c r="D346" s="149">
        <f>SUMIF(VDR!$BL$13:$BL$531,A346,VDR!$HC$13:$HC$531)+D345</f>
        <v>0</v>
      </c>
      <c r="E346" s="149">
        <f>SUMIF(VDR!$BJ$13:$BJ$531,A346,VDR!$HE$13:$HE$531)+E345</f>
        <v>0</v>
      </c>
      <c r="F346" s="149"/>
      <c r="G346" s="149">
        <f>SUMIF(VDR!$BL$13:$BL$531,A346,VDR!$HE$13:$HE$531)+G345</f>
        <v>0</v>
      </c>
      <c r="H346" s="149">
        <f>SUMIF(VDR!$BJ$13:$BJ$531,A346,VDR!$HG$13:$HG$531)+H345</f>
        <v>0</v>
      </c>
      <c r="I346" s="149"/>
      <c r="J346" s="150">
        <f>SUMIF(VDR!$BL$13:$BL$531,A346,VDR!$HG$13:$HG$531)+J345</f>
        <v>0</v>
      </c>
    </row>
    <row r="347" spans="1:10">
      <c r="A347" s="184">
        <v>43603</v>
      </c>
      <c r="B347" s="149">
        <f>SUMIF(VDR!$BJ$13:$BJ$531,A347,VDR!$HC$13:$HC$531)+B346</f>
        <v>0</v>
      </c>
      <c r="C347" s="149"/>
      <c r="D347" s="149">
        <f>SUMIF(VDR!$BL$13:$BL$531,A347,VDR!$HC$13:$HC$531)+D346</f>
        <v>0</v>
      </c>
      <c r="E347" s="149">
        <f>SUMIF(VDR!$BJ$13:$BJ$531,A347,VDR!$HE$13:$HE$531)+E346</f>
        <v>0</v>
      </c>
      <c r="F347" s="149"/>
      <c r="G347" s="149">
        <f>SUMIF(VDR!$BL$13:$BL$531,A347,VDR!$HE$13:$HE$531)+G346</f>
        <v>0</v>
      </c>
      <c r="H347" s="149">
        <f>SUMIF(VDR!$BJ$13:$BJ$531,A347,VDR!$HG$13:$HG$531)+H346</f>
        <v>0</v>
      </c>
      <c r="I347" s="149"/>
      <c r="J347" s="150">
        <f>SUMIF(VDR!$BL$13:$BL$531,A347,VDR!$HG$13:$HG$531)+J346</f>
        <v>0</v>
      </c>
    </row>
    <row r="348" spans="1:10">
      <c r="A348" s="184">
        <v>43604</v>
      </c>
      <c r="B348" s="149">
        <f>SUMIF(VDR!$BJ$13:$BJ$531,A348,VDR!$HC$13:$HC$531)+B347</f>
        <v>0</v>
      </c>
      <c r="C348" s="149"/>
      <c r="D348" s="149">
        <f>SUMIF(VDR!$BL$13:$BL$531,A348,VDR!$HC$13:$HC$531)+D347</f>
        <v>0</v>
      </c>
      <c r="E348" s="149">
        <f>SUMIF(VDR!$BJ$13:$BJ$531,A348,VDR!$HE$13:$HE$531)+E347</f>
        <v>0</v>
      </c>
      <c r="F348" s="149"/>
      <c r="G348" s="149">
        <f>SUMIF(VDR!$BL$13:$BL$531,A348,VDR!$HE$13:$HE$531)+G347</f>
        <v>0</v>
      </c>
      <c r="H348" s="149">
        <f>SUMIF(VDR!$BJ$13:$BJ$531,A348,VDR!$HG$13:$HG$531)+H347</f>
        <v>0</v>
      </c>
      <c r="I348" s="149"/>
      <c r="J348" s="150">
        <f>SUMIF(VDR!$BL$13:$BL$531,A348,VDR!$HG$13:$HG$531)+J347</f>
        <v>0</v>
      </c>
    </row>
    <row r="349" spans="1:10">
      <c r="A349" s="184">
        <v>43605</v>
      </c>
      <c r="B349" s="149">
        <f>SUMIF(VDR!$BJ$13:$BJ$531,A349,VDR!$HC$13:$HC$531)+B348</f>
        <v>0</v>
      </c>
      <c r="C349" s="149"/>
      <c r="D349" s="149">
        <f>SUMIF(VDR!$BL$13:$BL$531,A349,VDR!$HC$13:$HC$531)+D348</f>
        <v>0</v>
      </c>
      <c r="E349" s="149">
        <f>SUMIF(VDR!$BJ$13:$BJ$531,A349,VDR!$HE$13:$HE$531)+E348</f>
        <v>0</v>
      </c>
      <c r="F349" s="149"/>
      <c r="G349" s="149">
        <f>SUMIF(VDR!$BL$13:$BL$531,A349,VDR!$HE$13:$HE$531)+G348</f>
        <v>0</v>
      </c>
      <c r="H349" s="149">
        <f>SUMIF(VDR!$BJ$13:$BJ$531,A349,VDR!$HG$13:$HG$531)+H348</f>
        <v>0</v>
      </c>
      <c r="I349" s="149"/>
      <c r="J349" s="150">
        <f>SUMIF(VDR!$BL$13:$BL$531,A349,VDR!$HG$13:$HG$531)+J348</f>
        <v>0</v>
      </c>
    </row>
    <row r="350" spans="1:10">
      <c r="A350" s="184">
        <v>43606</v>
      </c>
      <c r="B350" s="149">
        <f>SUMIF(VDR!$BJ$13:$BJ$531,A350,VDR!$HC$13:$HC$531)+B349</f>
        <v>0</v>
      </c>
      <c r="C350" s="149"/>
      <c r="D350" s="149">
        <f>SUMIF(VDR!$BL$13:$BL$531,A350,VDR!$HC$13:$HC$531)+D349</f>
        <v>0</v>
      </c>
      <c r="E350" s="149">
        <f>SUMIF(VDR!$BJ$13:$BJ$531,A350,VDR!$HE$13:$HE$531)+E349</f>
        <v>0</v>
      </c>
      <c r="F350" s="149"/>
      <c r="G350" s="149">
        <f>SUMIF(VDR!$BL$13:$BL$531,A350,VDR!$HE$13:$HE$531)+G349</f>
        <v>0</v>
      </c>
      <c r="H350" s="149">
        <f>SUMIF(VDR!$BJ$13:$BJ$531,A350,VDR!$HG$13:$HG$531)+H349</f>
        <v>0</v>
      </c>
      <c r="I350" s="149"/>
      <c r="J350" s="150">
        <f>SUMIF(VDR!$BL$13:$BL$531,A350,VDR!$HG$13:$HG$531)+J349</f>
        <v>0</v>
      </c>
    </row>
    <row r="351" spans="1:10">
      <c r="A351" s="184">
        <v>43607</v>
      </c>
      <c r="B351" s="149">
        <f>SUMIF(VDR!$BJ$13:$BJ$531,A351,VDR!$HC$13:$HC$531)+B350</f>
        <v>0</v>
      </c>
      <c r="C351" s="149"/>
      <c r="D351" s="149">
        <f>SUMIF(VDR!$BL$13:$BL$531,A351,VDR!$HC$13:$HC$531)+D350</f>
        <v>0</v>
      </c>
      <c r="E351" s="149">
        <f>SUMIF(VDR!$BJ$13:$BJ$531,A351,VDR!$HE$13:$HE$531)+E350</f>
        <v>0</v>
      </c>
      <c r="F351" s="149"/>
      <c r="G351" s="149">
        <f>SUMIF(VDR!$BL$13:$BL$531,A351,VDR!$HE$13:$HE$531)+G350</f>
        <v>0</v>
      </c>
      <c r="H351" s="149">
        <f>SUMIF(VDR!$BJ$13:$BJ$531,A351,VDR!$HG$13:$HG$531)+H350</f>
        <v>0</v>
      </c>
      <c r="I351" s="149"/>
      <c r="J351" s="150">
        <f>SUMIF(VDR!$BL$13:$BL$531,A351,VDR!$HG$13:$HG$531)+J350</f>
        <v>0</v>
      </c>
    </row>
    <row r="352" spans="1:10">
      <c r="A352" s="184">
        <v>43608</v>
      </c>
      <c r="B352" s="149">
        <f>SUMIF(VDR!$BJ$13:$BJ$531,A352,VDR!$HC$13:$HC$531)+B351</f>
        <v>0</v>
      </c>
      <c r="C352" s="149"/>
      <c r="D352" s="149">
        <f>SUMIF(VDR!$BL$13:$BL$531,A352,VDR!$HC$13:$HC$531)+D351</f>
        <v>0</v>
      </c>
      <c r="E352" s="149">
        <f>SUMIF(VDR!$BJ$13:$BJ$531,A352,VDR!$HE$13:$HE$531)+E351</f>
        <v>0</v>
      </c>
      <c r="F352" s="149"/>
      <c r="G352" s="149">
        <f>SUMIF(VDR!$BL$13:$BL$531,A352,VDR!$HE$13:$HE$531)+G351</f>
        <v>0</v>
      </c>
      <c r="H352" s="149">
        <f>SUMIF(VDR!$BJ$13:$BJ$531,A352,VDR!$HG$13:$HG$531)+H351</f>
        <v>0</v>
      </c>
      <c r="I352" s="149"/>
      <c r="J352" s="150">
        <f>SUMIF(VDR!$BL$13:$BL$531,A352,VDR!$HG$13:$HG$531)+J351</f>
        <v>0</v>
      </c>
    </row>
    <row r="353" spans="1:10">
      <c r="A353" s="184">
        <v>43609</v>
      </c>
      <c r="B353" s="149">
        <f>SUMIF(VDR!$BJ$13:$BJ$531,A353,VDR!$HC$13:$HC$531)+B352</f>
        <v>0</v>
      </c>
      <c r="C353" s="149"/>
      <c r="D353" s="149">
        <f>SUMIF(VDR!$BL$13:$BL$531,A353,VDR!$HC$13:$HC$531)+D352</f>
        <v>0</v>
      </c>
      <c r="E353" s="149">
        <f>SUMIF(VDR!$BJ$13:$BJ$531,A353,VDR!$HE$13:$HE$531)+E352</f>
        <v>0</v>
      </c>
      <c r="F353" s="149"/>
      <c r="G353" s="149">
        <f>SUMIF(VDR!$BL$13:$BL$531,A353,VDR!$HE$13:$HE$531)+G352</f>
        <v>0</v>
      </c>
      <c r="H353" s="149">
        <f>SUMIF(VDR!$BJ$13:$BJ$531,A353,VDR!$HG$13:$HG$531)+H352</f>
        <v>0</v>
      </c>
      <c r="I353" s="149"/>
      <c r="J353" s="150">
        <f>SUMIF(VDR!$BL$13:$BL$531,A353,VDR!$HG$13:$HG$531)+J352</f>
        <v>0</v>
      </c>
    </row>
    <row r="354" spans="1:10">
      <c r="A354" s="184">
        <v>43610</v>
      </c>
      <c r="B354" s="149">
        <f>SUMIF(VDR!$BJ$13:$BJ$531,A354,VDR!$HC$13:$HC$531)+B353</f>
        <v>0</v>
      </c>
      <c r="C354" s="149"/>
      <c r="D354" s="149">
        <f>SUMIF(VDR!$BL$13:$BL$531,A354,VDR!$HC$13:$HC$531)+D353</f>
        <v>0</v>
      </c>
      <c r="E354" s="149">
        <f>SUMIF(VDR!$BJ$13:$BJ$531,A354,VDR!$HE$13:$HE$531)+E353</f>
        <v>0</v>
      </c>
      <c r="F354" s="149"/>
      <c r="G354" s="149">
        <f>SUMIF(VDR!$BL$13:$BL$531,A354,VDR!$HE$13:$HE$531)+G353</f>
        <v>0</v>
      </c>
      <c r="H354" s="149">
        <f>SUMIF(VDR!$BJ$13:$BJ$531,A354,VDR!$HG$13:$HG$531)+H353</f>
        <v>0</v>
      </c>
      <c r="I354" s="149"/>
      <c r="J354" s="150">
        <f>SUMIF(VDR!$BL$13:$BL$531,A354,VDR!$HG$13:$HG$531)+J353</f>
        <v>0</v>
      </c>
    </row>
    <row r="355" spans="1:10">
      <c r="A355" s="184">
        <v>43611</v>
      </c>
      <c r="B355" s="149">
        <f>SUMIF(VDR!$BJ$13:$BJ$531,A355,VDR!$HC$13:$HC$531)+B354</f>
        <v>0</v>
      </c>
      <c r="C355" s="149"/>
      <c r="D355" s="149">
        <f>SUMIF(VDR!$BL$13:$BL$531,A355,VDR!$HC$13:$HC$531)+D354</f>
        <v>0</v>
      </c>
      <c r="E355" s="149">
        <f>SUMIF(VDR!$BJ$13:$BJ$531,A355,VDR!$HE$13:$HE$531)+E354</f>
        <v>0</v>
      </c>
      <c r="F355" s="149"/>
      <c r="G355" s="149">
        <f>SUMIF(VDR!$BL$13:$BL$531,A355,VDR!$HE$13:$HE$531)+G354</f>
        <v>0</v>
      </c>
      <c r="H355" s="149">
        <f>SUMIF(VDR!$BJ$13:$BJ$531,A355,VDR!$HG$13:$HG$531)+H354</f>
        <v>0</v>
      </c>
      <c r="I355" s="149"/>
      <c r="J355" s="150">
        <f>SUMIF(VDR!$BL$13:$BL$531,A355,VDR!$HG$13:$HG$531)+J354</f>
        <v>0</v>
      </c>
    </row>
    <row r="356" spans="1:10">
      <c r="A356" s="184">
        <v>43612</v>
      </c>
      <c r="B356" s="149">
        <f>SUMIF(VDR!$BJ$13:$BJ$531,A356,VDR!$HC$13:$HC$531)+B355</f>
        <v>0</v>
      </c>
      <c r="C356" s="149"/>
      <c r="D356" s="149">
        <f>SUMIF(VDR!$BL$13:$BL$531,A356,VDR!$HC$13:$HC$531)+D355</f>
        <v>0</v>
      </c>
      <c r="E356" s="149">
        <f>SUMIF(VDR!$BJ$13:$BJ$531,A356,VDR!$HE$13:$HE$531)+E355</f>
        <v>0</v>
      </c>
      <c r="F356" s="149"/>
      <c r="G356" s="149">
        <f>SUMIF(VDR!$BL$13:$BL$531,A356,VDR!$HE$13:$HE$531)+G355</f>
        <v>0</v>
      </c>
      <c r="H356" s="149">
        <f>SUMIF(VDR!$BJ$13:$BJ$531,A356,VDR!$HG$13:$HG$531)+H355</f>
        <v>0</v>
      </c>
      <c r="I356" s="149"/>
      <c r="J356" s="150">
        <f>SUMIF(VDR!$BL$13:$BL$531,A356,VDR!$HG$13:$HG$531)+J355</f>
        <v>0</v>
      </c>
    </row>
    <row r="357" spans="1:10">
      <c r="A357" s="184">
        <v>43613</v>
      </c>
      <c r="B357" s="149">
        <f>SUMIF(VDR!$BJ$13:$BJ$531,A357,VDR!$HC$13:$HC$531)+B356</f>
        <v>0</v>
      </c>
      <c r="C357" s="149"/>
      <c r="D357" s="149">
        <f>SUMIF(VDR!$BL$13:$BL$531,A357,VDR!$HC$13:$HC$531)+D356</f>
        <v>0</v>
      </c>
      <c r="E357" s="149">
        <f>SUMIF(VDR!$BJ$13:$BJ$531,A357,VDR!$HE$13:$HE$531)+E356</f>
        <v>0</v>
      </c>
      <c r="F357" s="149"/>
      <c r="G357" s="149">
        <f>SUMIF(VDR!$BL$13:$BL$531,A357,VDR!$HE$13:$HE$531)+G356</f>
        <v>0</v>
      </c>
      <c r="H357" s="149">
        <f>SUMIF(VDR!$BJ$13:$BJ$531,A357,VDR!$HG$13:$HG$531)+H356</f>
        <v>0</v>
      </c>
      <c r="I357" s="149"/>
      <c r="J357" s="150">
        <f>SUMIF(VDR!$BL$13:$BL$531,A357,VDR!$HG$13:$HG$531)+J356</f>
        <v>0</v>
      </c>
    </row>
    <row r="358" spans="1:10">
      <c r="A358" s="184">
        <v>43614</v>
      </c>
      <c r="B358" s="149">
        <f>SUMIF(VDR!$BJ$13:$BJ$531,A358,VDR!$HC$13:$HC$531)+B357</f>
        <v>0</v>
      </c>
      <c r="C358" s="149"/>
      <c r="D358" s="149">
        <f>SUMIF(VDR!$BL$13:$BL$531,A358,VDR!$HC$13:$HC$531)+D357</f>
        <v>0</v>
      </c>
      <c r="E358" s="149">
        <f>SUMIF(VDR!$BJ$13:$BJ$531,A358,VDR!$HE$13:$HE$531)+E357</f>
        <v>0</v>
      </c>
      <c r="F358" s="149"/>
      <c r="G358" s="149">
        <f>SUMIF(VDR!$BL$13:$BL$531,A358,VDR!$HE$13:$HE$531)+G357</f>
        <v>0</v>
      </c>
      <c r="H358" s="149">
        <f>SUMIF(VDR!$BJ$13:$BJ$531,A358,VDR!$HG$13:$HG$531)+H357</f>
        <v>0</v>
      </c>
      <c r="I358" s="149"/>
      <c r="J358" s="150">
        <f>SUMIF(VDR!$BL$13:$BL$531,A358,VDR!$HG$13:$HG$531)+J357</f>
        <v>0</v>
      </c>
    </row>
    <row r="359" spans="1:10">
      <c r="A359" s="184">
        <v>43615</v>
      </c>
      <c r="B359" s="149">
        <f>SUMIF(VDR!$BJ$13:$BJ$531,A359,VDR!$HC$13:$HC$531)+B358</f>
        <v>0</v>
      </c>
      <c r="C359" s="149"/>
      <c r="D359" s="149">
        <f>SUMIF(VDR!$BL$13:$BL$531,A359,VDR!$HC$13:$HC$531)+D358</f>
        <v>0</v>
      </c>
      <c r="E359" s="149">
        <f>SUMIF(VDR!$BJ$13:$BJ$531,A359,VDR!$HE$13:$HE$531)+E358</f>
        <v>0</v>
      </c>
      <c r="F359" s="149"/>
      <c r="G359" s="149">
        <f>SUMIF(VDR!$BL$13:$BL$531,A359,VDR!$HE$13:$HE$531)+G358</f>
        <v>0</v>
      </c>
      <c r="H359" s="149">
        <f>SUMIF(VDR!$BJ$13:$BJ$531,A359,VDR!$HG$13:$HG$531)+H358</f>
        <v>0</v>
      </c>
      <c r="I359" s="149"/>
      <c r="J359" s="150">
        <f>SUMIF(VDR!$BL$13:$BL$531,A359,VDR!$HG$13:$HG$531)+J358</f>
        <v>0</v>
      </c>
    </row>
    <row r="360" spans="1:10">
      <c r="A360" s="184">
        <v>43616</v>
      </c>
      <c r="B360" s="149">
        <f>SUMIF(VDR!$BJ$13:$BJ$531,A360,VDR!$HC$13:$HC$531)+B359</f>
        <v>0</v>
      </c>
      <c r="C360" s="149"/>
      <c r="D360" s="149">
        <f>SUMIF(VDR!$BL$13:$BL$531,A360,VDR!$HC$13:$HC$531)+D359</f>
        <v>0</v>
      </c>
      <c r="E360" s="149">
        <f>SUMIF(VDR!$BJ$13:$BJ$531,A360,VDR!$HE$13:$HE$531)+E359</f>
        <v>0</v>
      </c>
      <c r="F360" s="149"/>
      <c r="G360" s="149">
        <f>SUMIF(VDR!$BL$13:$BL$531,A360,VDR!$HE$13:$HE$531)+G359</f>
        <v>0</v>
      </c>
      <c r="H360" s="149">
        <f>SUMIF(VDR!$BJ$13:$BJ$531,A360,VDR!$HG$13:$HG$531)+H359</f>
        <v>0</v>
      </c>
      <c r="I360" s="149"/>
      <c r="J360" s="150">
        <f>SUMIF(VDR!$BL$13:$BL$531,A360,VDR!$HG$13:$HG$531)+J359</f>
        <v>0</v>
      </c>
    </row>
    <row r="361" spans="1:10">
      <c r="A361" s="184">
        <v>43617</v>
      </c>
      <c r="B361" s="149">
        <f>SUMIF(VDR!$BJ$13:$BJ$531,A361,VDR!$HC$13:$HC$531)+B360</f>
        <v>0</v>
      </c>
      <c r="C361" s="149"/>
      <c r="D361" s="149">
        <f>SUMIF(VDR!$BL$13:$BL$531,A361,VDR!$HC$13:$HC$531)+D360</f>
        <v>0</v>
      </c>
      <c r="E361" s="149">
        <f>SUMIF(VDR!$BJ$13:$BJ$531,A361,VDR!$HE$13:$HE$531)+E360</f>
        <v>0</v>
      </c>
      <c r="F361" s="149"/>
      <c r="G361" s="149">
        <f>SUMIF(VDR!$BL$13:$BL$531,A361,VDR!$HE$13:$HE$531)+G360</f>
        <v>0</v>
      </c>
      <c r="H361" s="149">
        <f>SUMIF(VDR!$BJ$13:$BJ$531,A361,VDR!$HG$13:$HG$531)+H360</f>
        <v>0</v>
      </c>
      <c r="I361" s="149"/>
      <c r="J361" s="150">
        <f>SUMIF(VDR!$BL$13:$BL$531,A361,VDR!$HG$13:$HG$531)+J360</f>
        <v>0</v>
      </c>
    </row>
    <row r="362" spans="1:10">
      <c r="A362" s="184">
        <v>43618</v>
      </c>
      <c r="B362" s="149">
        <f>SUMIF(VDR!$BJ$13:$BJ$531,A362,VDR!$HC$13:$HC$531)+B361</f>
        <v>0</v>
      </c>
      <c r="C362" s="149"/>
      <c r="D362" s="149">
        <f>SUMIF(VDR!$BL$13:$BL$531,A362,VDR!$HC$13:$HC$531)+D361</f>
        <v>0</v>
      </c>
      <c r="E362" s="149">
        <f>SUMIF(VDR!$BJ$13:$BJ$531,A362,VDR!$HE$13:$HE$531)+E361</f>
        <v>0</v>
      </c>
      <c r="F362" s="149"/>
      <c r="G362" s="149">
        <f>SUMIF(VDR!$BL$13:$BL$531,A362,VDR!$HE$13:$HE$531)+G361</f>
        <v>0</v>
      </c>
      <c r="H362" s="149">
        <f>SUMIF(VDR!$BJ$13:$BJ$531,A362,VDR!$HG$13:$HG$531)+H361</f>
        <v>0</v>
      </c>
      <c r="I362" s="149"/>
      <c r="J362" s="150">
        <f>SUMIF(VDR!$BL$13:$BL$531,A362,VDR!$HG$13:$HG$531)+J361</f>
        <v>0</v>
      </c>
    </row>
    <row r="363" spans="1:10">
      <c r="A363" s="184">
        <v>43619</v>
      </c>
      <c r="B363" s="149">
        <f>SUMIF(VDR!$BJ$13:$BJ$531,A363,VDR!$HC$13:$HC$531)+B362</f>
        <v>0</v>
      </c>
      <c r="C363" s="149"/>
      <c r="D363" s="149">
        <f>SUMIF(VDR!$BL$13:$BL$531,A363,VDR!$HC$13:$HC$531)+D362</f>
        <v>0</v>
      </c>
      <c r="E363" s="149">
        <f>SUMIF(VDR!$BJ$13:$BJ$531,A363,VDR!$HE$13:$HE$531)+E362</f>
        <v>0</v>
      </c>
      <c r="F363" s="149"/>
      <c r="G363" s="149">
        <f>SUMIF(VDR!$BL$13:$BL$531,A363,VDR!$HE$13:$HE$531)+G362</f>
        <v>0</v>
      </c>
      <c r="H363" s="149">
        <f>SUMIF(VDR!$BJ$13:$BJ$531,A363,VDR!$HG$13:$HG$531)+H362</f>
        <v>0</v>
      </c>
      <c r="I363" s="149"/>
      <c r="J363" s="150">
        <f>SUMIF(VDR!$BL$13:$BL$531,A363,VDR!$HG$13:$HG$531)+J362</f>
        <v>0</v>
      </c>
    </row>
    <row r="364" spans="1:10">
      <c r="A364" s="184">
        <v>43620</v>
      </c>
      <c r="B364" s="149">
        <f>SUMIF(VDR!$BJ$13:$BJ$531,A364,VDR!$HC$13:$HC$531)+B363</f>
        <v>0</v>
      </c>
      <c r="C364" s="149"/>
      <c r="D364" s="149">
        <f>SUMIF(VDR!$BL$13:$BL$531,A364,VDR!$HC$13:$HC$531)+D363</f>
        <v>0</v>
      </c>
      <c r="E364" s="149">
        <f>SUMIF(VDR!$BJ$13:$BJ$531,A364,VDR!$HE$13:$HE$531)+E363</f>
        <v>0</v>
      </c>
      <c r="F364" s="149"/>
      <c r="G364" s="149">
        <f>SUMIF(VDR!$BL$13:$BL$531,A364,VDR!$HE$13:$HE$531)+G363</f>
        <v>0</v>
      </c>
      <c r="H364" s="149">
        <f>SUMIF(VDR!$BJ$13:$BJ$531,A364,VDR!$HG$13:$HG$531)+H363</f>
        <v>0</v>
      </c>
      <c r="I364" s="149"/>
      <c r="J364" s="150">
        <f>SUMIF(VDR!$BL$13:$BL$531,A364,VDR!$HG$13:$HG$531)+J363</f>
        <v>0</v>
      </c>
    </row>
    <row r="365" spans="1:10">
      <c r="A365" s="184">
        <v>43621</v>
      </c>
      <c r="B365" s="149">
        <f>SUMIF(VDR!$BJ$13:$BJ$531,A365,VDR!$HC$13:$HC$531)+B364</f>
        <v>0</v>
      </c>
      <c r="C365" s="149"/>
      <c r="D365" s="149">
        <f>SUMIF(VDR!$BL$13:$BL$531,A365,VDR!$HC$13:$HC$531)+D364</f>
        <v>0</v>
      </c>
      <c r="E365" s="149">
        <f>SUMIF(VDR!$BJ$13:$BJ$531,A365,VDR!$HE$13:$HE$531)+E364</f>
        <v>0</v>
      </c>
      <c r="F365" s="149"/>
      <c r="G365" s="149">
        <f>SUMIF(VDR!$BL$13:$BL$531,A365,VDR!$HE$13:$HE$531)+G364</f>
        <v>0</v>
      </c>
      <c r="H365" s="149">
        <f>SUMIF(VDR!$BJ$13:$BJ$531,A365,VDR!$HG$13:$HG$531)+H364</f>
        <v>0</v>
      </c>
      <c r="I365" s="149"/>
      <c r="J365" s="150">
        <f>SUMIF(VDR!$BL$13:$BL$531,A365,VDR!$HG$13:$HG$531)+J364</f>
        <v>0</v>
      </c>
    </row>
    <row r="366" spans="1:10">
      <c r="A366" s="184">
        <v>43622</v>
      </c>
      <c r="B366" s="149">
        <f>SUMIF(VDR!$BJ$13:$BJ$531,A366,VDR!$HC$13:$HC$531)+B365</f>
        <v>0</v>
      </c>
      <c r="C366" s="149"/>
      <c r="D366" s="149">
        <f>SUMIF(VDR!$BL$13:$BL$531,A366,VDR!$HC$13:$HC$531)+D365</f>
        <v>0</v>
      </c>
      <c r="E366" s="149">
        <f>SUMIF(VDR!$BJ$13:$BJ$531,A366,VDR!$HE$13:$HE$531)+E365</f>
        <v>0</v>
      </c>
      <c r="F366" s="149"/>
      <c r="G366" s="149">
        <f>SUMIF(VDR!$BL$13:$BL$531,A366,VDR!$HE$13:$HE$531)+G365</f>
        <v>0</v>
      </c>
      <c r="H366" s="149">
        <f>SUMIF(VDR!$BJ$13:$BJ$531,A366,VDR!$HG$13:$HG$531)+H365</f>
        <v>0</v>
      </c>
      <c r="I366" s="149"/>
      <c r="J366" s="150">
        <f>SUMIF(VDR!$BL$13:$BL$531,A366,VDR!$HG$13:$HG$531)+J365</f>
        <v>0</v>
      </c>
    </row>
    <row r="367" spans="1:10">
      <c r="A367" s="184">
        <v>43623</v>
      </c>
      <c r="B367" s="149">
        <f>SUMIF(VDR!$BJ$13:$BJ$531,A367,VDR!$HC$13:$HC$531)+B366</f>
        <v>0</v>
      </c>
      <c r="C367" s="149"/>
      <c r="D367" s="149">
        <f>SUMIF(VDR!$BL$13:$BL$531,A367,VDR!$HC$13:$HC$531)+D366</f>
        <v>0</v>
      </c>
      <c r="E367" s="149">
        <f>SUMIF(VDR!$BJ$13:$BJ$531,A367,VDR!$HE$13:$HE$531)+E366</f>
        <v>0</v>
      </c>
      <c r="F367" s="149"/>
      <c r="G367" s="149">
        <f>SUMIF(VDR!$BL$13:$BL$531,A367,VDR!$HE$13:$HE$531)+G366</f>
        <v>0</v>
      </c>
      <c r="H367" s="149">
        <f>SUMIF(VDR!$BJ$13:$BJ$531,A367,VDR!$HG$13:$HG$531)+H366</f>
        <v>0</v>
      </c>
      <c r="I367" s="149"/>
      <c r="J367" s="150">
        <f>SUMIF(VDR!$BL$13:$BL$531,A367,VDR!$HG$13:$HG$531)+J366</f>
        <v>0</v>
      </c>
    </row>
    <row r="368" spans="1:10">
      <c r="A368" s="184">
        <v>43624</v>
      </c>
      <c r="B368" s="149">
        <f>SUMIF(VDR!$BJ$13:$BJ$531,A368,VDR!$HC$13:$HC$531)+B367</f>
        <v>0</v>
      </c>
      <c r="C368" s="149"/>
      <c r="D368" s="149">
        <f>SUMIF(VDR!$BL$13:$BL$531,A368,VDR!$HC$13:$HC$531)+D367</f>
        <v>0</v>
      </c>
      <c r="E368" s="149">
        <f>SUMIF(VDR!$BJ$13:$BJ$531,A368,VDR!$HE$13:$HE$531)+E367</f>
        <v>0</v>
      </c>
      <c r="F368" s="149"/>
      <c r="G368" s="149">
        <f>SUMIF(VDR!$BL$13:$BL$531,A368,VDR!$HE$13:$HE$531)+G367</f>
        <v>0</v>
      </c>
      <c r="H368" s="149">
        <f>SUMIF(VDR!$BJ$13:$BJ$531,A368,VDR!$HG$13:$HG$531)+H367</f>
        <v>0</v>
      </c>
      <c r="I368" s="149"/>
      <c r="J368" s="150">
        <f>SUMIF(VDR!$BL$13:$BL$531,A368,VDR!$HG$13:$HG$531)+J367</f>
        <v>0</v>
      </c>
    </row>
    <row r="369" spans="1:10">
      <c r="A369" s="184">
        <v>43625</v>
      </c>
      <c r="B369" s="149">
        <f>SUMIF(VDR!$BJ$13:$BJ$531,A369,VDR!$HC$13:$HC$531)+B368</f>
        <v>0</v>
      </c>
      <c r="C369" s="149"/>
      <c r="D369" s="149">
        <f>SUMIF(VDR!$BL$13:$BL$531,A369,VDR!$HC$13:$HC$531)+D368</f>
        <v>0</v>
      </c>
      <c r="E369" s="149">
        <f>SUMIF(VDR!$BJ$13:$BJ$531,A369,VDR!$HE$13:$HE$531)+E368</f>
        <v>0</v>
      </c>
      <c r="F369" s="149"/>
      <c r="G369" s="149">
        <f>SUMIF(VDR!$BL$13:$BL$531,A369,VDR!$HE$13:$HE$531)+G368</f>
        <v>0</v>
      </c>
      <c r="H369" s="149">
        <f>SUMIF(VDR!$BJ$13:$BJ$531,A369,VDR!$HG$13:$HG$531)+H368</f>
        <v>0</v>
      </c>
      <c r="I369" s="149"/>
      <c r="J369" s="150">
        <f>SUMIF(VDR!$BL$13:$BL$531,A369,VDR!$HG$13:$HG$531)+J368</f>
        <v>0</v>
      </c>
    </row>
    <row r="370" spans="1:10">
      <c r="A370" s="184">
        <v>43626</v>
      </c>
      <c r="B370" s="149">
        <f>SUMIF(VDR!$BJ$13:$BJ$531,A370,VDR!$HC$13:$HC$531)+B369</f>
        <v>0</v>
      </c>
      <c r="C370" s="149"/>
      <c r="D370" s="149">
        <f>SUMIF(VDR!$BL$13:$BL$531,A370,VDR!$HC$13:$HC$531)+D369</f>
        <v>0</v>
      </c>
      <c r="E370" s="149">
        <f>SUMIF(VDR!$BJ$13:$BJ$531,A370,VDR!$HE$13:$HE$531)+E369</f>
        <v>0</v>
      </c>
      <c r="F370" s="149"/>
      <c r="G370" s="149">
        <f>SUMIF(VDR!$BL$13:$BL$531,A370,VDR!$HE$13:$HE$531)+G369</f>
        <v>0</v>
      </c>
      <c r="H370" s="149">
        <f>SUMIF(VDR!$BJ$13:$BJ$531,A370,VDR!$HG$13:$HG$531)+H369</f>
        <v>0</v>
      </c>
      <c r="I370" s="149"/>
      <c r="J370" s="150">
        <f>SUMIF(VDR!$BL$13:$BL$531,A370,VDR!$HG$13:$HG$531)+J369</f>
        <v>0</v>
      </c>
    </row>
    <row r="371" spans="1:10">
      <c r="A371" s="184">
        <v>43627</v>
      </c>
      <c r="B371" s="149">
        <f>SUMIF(VDR!$BJ$13:$BJ$531,A371,VDR!$HC$13:$HC$531)+B370</f>
        <v>0</v>
      </c>
      <c r="C371" s="149"/>
      <c r="D371" s="149">
        <f>SUMIF(VDR!$BL$13:$BL$531,A371,VDR!$HC$13:$HC$531)+D370</f>
        <v>0</v>
      </c>
      <c r="E371" s="149">
        <f>SUMIF(VDR!$BJ$13:$BJ$531,A371,VDR!$HE$13:$HE$531)+E370</f>
        <v>0</v>
      </c>
      <c r="F371" s="149"/>
      <c r="G371" s="149">
        <f>SUMIF(VDR!$BL$13:$BL$531,A371,VDR!$HE$13:$HE$531)+G370</f>
        <v>0</v>
      </c>
      <c r="H371" s="149">
        <f>SUMIF(VDR!$BJ$13:$BJ$531,A371,VDR!$HG$13:$HG$531)+H370</f>
        <v>0</v>
      </c>
      <c r="I371" s="149"/>
      <c r="J371" s="150">
        <f>SUMIF(VDR!$BL$13:$BL$531,A371,VDR!$HG$13:$HG$531)+J370</f>
        <v>0</v>
      </c>
    </row>
    <row r="372" spans="1:10">
      <c r="A372" s="184">
        <v>43628</v>
      </c>
      <c r="B372" s="149">
        <f>SUMIF(VDR!$BJ$13:$BJ$531,A372,VDR!$HC$13:$HC$531)+B371</f>
        <v>0</v>
      </c>
      <c r="C372" s="149"/>
      <c r="D372" s="149">
        <f>SUMIF(VDR!$BL$13:$BL$531,A372,VDR!$HC$13:$HC$531)+D371</f>
        <v>0</v>
      </c>
      <c r="E372" s="149">
        <f>SUMIF(VDR!$BJ$13:$BJ$531,A372,VDR!$HE$13:$HE$531)+E371</f>
        <v>0</v>
      </c>
      <c r="F372" s="149"/>
      <c r="G372" s="149">
        <f>SUMIF(VDR!$BL$13:$BL$531,A372,VDR!$HE$13:$HE$531)+G371</f>
        <v>0</v>
      </c>
      <c r="H372" s="149">
        <f>SUMIF(VDR!$BJ$13:$BJ$531,A372,VDR!$HG$13:$HG$531)+H371</f>
        <v>0</v>
      </c>
      <c r="I372" s="149"/>
      <c r="J372" s="150">
        <f>SUMIF(VDR!$BL$13:$BL$531,A372,VDR!$HG$13:$HG$531)+J371</f>
        <v>0</v>
      </c>
    </row>
    <row r="373" spans="1:10">
      <c r="A373" s="184">
        <v>43629</v>
      </c>
      <c r="B373" s="149">
        <f>SUMIF(VDR!$BJ$13:$BJ$531,A373,VDR!$HC$13:$HC$531)+B372</f>
        <v>0</v>
      </c>
      <c r="C373" s="149"/>
      <c r="D373" s="149">
        <f>SUMIF(VDR!$BL$13:$BL$531,A373,VDR!$HC$13:$HC$531)+D372</f>
        <v>0</v>
      </c>
      <c r="E373" s="149">
        <f>SUMIF(VDR!$BJ$13:$BJ$531,A373,VDR!$HE$13:$HE$531)+E372</f>
        <v>0</v>
      </c>
      <c r="F373" s="149"/>
      <c r="G373" s="149">
        <f>SUMIF(VDR!$BL$13:$BL$531,A373,VDR!$HE$13:$HE$531)+G372</f>
        <v>0</v>
      </c>
      <c r="H373" s="149">
        <f>SUMIF(VDR!$BJ$13:$BJ$531,A373,VDR!$HG$13:$HG$531)+H372</f>
        <v>0</v>
      </c>
      <c r="I373" s="149"/>
      <c r="J373" s="150">
        <f>SUMIF(VDR!$BL$13:$BL$531,A373,VDR!$HG$13:$HG$531)+J372</f>
        <v>0</v>
      </c>
    </row>
    <row r="374" spans="1:10">
      <c r="A374" s="184">
        <v>43630</v>
      </c>
      <c r="B374" s="149">
        <f>SUMIF(VDR!$BJ$13:$BJ$531,A374,VDR!$HC$13:$HC$531)+B373</f>
        <v>0</v>
      </c>
      <c r="C374" s="149"/>
      <c r="D374" s="149">
        <f>SUMIF(VDR!$BL$13:$BL$531,A374,VDR!$HC$13:$HC$531)+D373</f>
        <v>0</v>
      </c>
      <c r="E374" s="149">
        <f>SUMIF(VDR!$BJ$13:$BJ$531,A374,VDR!$HE$13:$HE$531)+E373</f>
        <v>0</v>
      </c>
      <c r="F374" s="149"/>
      <c r="G374" s="149">
        <f>SUMIF(VDR!$BL$13:$BL$531,A374,VDR!$HE$13:$HE$531)+G373</f>
        <v>0</v>
      </c>
      <c r="H374" s="149">
        <f>SUMIF(VDR!$BJ$13:$BJ$531,A374,VDR!$HG$13:$HG$531)+H373</f>
        <v>0</v>
      </c>
      <c r="I374" s="149"/>
      <c r="J374" s="150">
        <f>SUMIF(VDR!$BL$13:$BL$531,A374,VDR!$HG$13:$HG$531)+J373</f>
        <v>0</v>
      </c>
    </row>
    <row r="375" spans="1:10">
      <c r="A375" s="184">
        <v>43631</v>
      </c>
      <c r="B375" s="149">
        <f>SUMIF(VDR!$BJ$13:$BJ$531,A375,VDR!$HC$13:$HC$531)+B374</f>
        <v>0</v>
      </c>
      <c r="C375" s="149"/>
      <c r="D375" s="149">
        <f>SUMIF(VDR!$BL$13:$BL$531,A375,VDR!$HC$13:$HC$531)+D374</f>
        <v>0</v>
      </c>
      <c r="E375" s="149">
        <f>SUMIF(VDR!$BJ$13:$BJ$531,A375,VDR!$HE$13:$HE$531)+E374</f>
        <v>0</v>
      </c>
      <c r="F375" s="149"/>
      <c r="G375" s="149">
        <f>SUMIF(VDR!$BL$13:$BL$531,A375,VDR!$HE$13:$HE$531)+G374</f>
        <v>0</v>
      </c>
      <c r="H375" s="149">
        <f>SUMIF(VDR!$BJ$13:$BJ$531,A375,VDR!$HG$13:$HG$531)+H374</f>
        <v>0</v>
      </c>
      <c r="I375" s="149"/>
      <c r="J375" s="150">
        <f>SUMIF(VDR!$BL$13:$BL$531,A375,VDR!$HG$13:$HG$531)+J374</f>
        <v>0</v>
      </c>
    </row>
    <row r="376" spans="1:10">
      <c r="A376" s="184">
        <v>43632</v>
      </c>
      <c r="B376" s="149">
        <f>SUMIF(VDR!$BJ$13:$BJ$531,A376,VDR!$HC$13:$HC$531)+B375</f>
        <v>0</v>
      </c>
      <c r="C376" s="149"/>
      <c r="D376" s="149">
        <f>SUMIF(VDR!$BL$13:$BL$531,A376,VDR!$HC$13:$HC$531)+D375</f>
        <v>0</v>
      </c>
      <c r="E376" s="149">
        <f>SUMIF(VDR!$BJ$13:$BJ$531,A376,VDR!$HE$13:$HE$531)+E375</f>
        <v>0</v>
      </c>
      <c r="F376" s="149"/>
      <c r="G376" s="149">
        <f>SUMIF(VDR!$BL$13:$BL$531,A376,VDR!$HE$13:$HE$531)+G375</f>
        <v>0</v>
      </c>
      <c r="H376" s="149">
        <f>SUMIF(VDR!$BJ$13:$BJ$531,A376,VDR!$HG$13:$HG$531)+H375</f>
        <v>0</v>
      </c>
      <c r="I376" s="149"/>
      <c r="J376" s="150">
        <f>SUMIF(VDR!$BL$13:$BL$531,A376,VDR!$HG$13:$HG$531)+J375</f>
        <v>0</v>
      </c>
    </row>
    <row r="377" spans="1:10">
      <c r="A377" s="184">
        <v>43633</v>
      </c>
      <c r="B377" s="149">
        <f>SUMIF(VDR!$BJ$13:$BJ$531,A377,VDR!$HC$13:$HC$531)+B376</f>
        <v>0</v>
      </c>
      <c r="C377" s="149"/>
      <c r="D377" s="149">
        <f>SUMIF(VDR!$BL$13:$BL$531,A377,VDR!$HC$13:$HC$531)+D376</f>
        <v>0</v>
      </c>
      <c r="E377" s="149">
        <f>SUMIF(VDR!$BJ$13:$BJ$531,A377,VDR!$HE$13:$HE$531)+E376</f>
        <v>0</v>
      </c>
      <c r="F377" s="149"/>
      <c r="G377" s="149">
        <f>SUMIF(VDR!$BL$13:$BL$531,A377,VDR!$HE$13:$HE$531)+G376</f>
        <v>0</v>
      </c>
      <c r="H377" s="149">
        <f>SUMIF(VDR!$BJ$13:$BJ$531,A377,VDR!$HG$13:$HG$531)+H376</f>
        <v>0</v>
      </c>
      <c r="I377" s="149"/>
      <c r="J377" s="150">
        <f>SUMIF(VDR!$BL$13:$BL$531,A377,VDR!$HG$13:$HG$531)+J376</f>
        <v>0</v>
      </c>
    </row>
    <row r="378" spans="1:10">
      <c r="A378" s="184">
        <v>43634</v>
      </c>
      <c r="B378" s="149">
        <f>SUMIF(VDR!$BJ$13:$BJ$531,A378,VDR!$HC$13:$HC$531)+B377</f>
        <v>0</v>
      </c>
      <c r="C378" s="149"/>
      <c r="D378" s="149">
        <f>SUMIF(VDR!$BL$13:$BL$531,A378,VDR!$HC$13:$HC$531)+D377</f>
        <v>0</v>
      </c>
      <c r="E378" s="149">
        <f>SUMIF(VDR!$BJ$13:$BJ$531,A378,VDR!$HE$13:$HE$531)+E377</f>
        <v>0</v>
      </c>
      <c r="F378" s="149"/>
      <c r="G378" s="149">
        <f>SUMIF(VDR!$BL$13:$BL$531,A378,VDR!$HE$13:$HE$531)+G377</f>
        <v>0</v>
      </c>
      <c r="H378" s="149">
        <f>SUMIF(VDR!$BJ$13:$BJ$531,A378,VDR!$HG$13:$HG$531)+H377</f>
        <v>0</v>
      </c>
      <c r="I378" s="149"/>
      <c r="J378" s="150">
        <f>SUMIF(VDR!$BL$13:$BL$531,A378,VDR!$HG$13:$HG$531)+J377</f>
        <v>0</v>
      </c>
    </row>
    <row r="379" spans="1:10">
      <c r="A379" s="184">
        <v>43635</v>
      </c>
      <c r="B379" s="149">
        <f>SUMIF(VDR!$BJ$13:$BJ$531,A379,VDR!$HC$13:$HC$531)+B378</f>
        <v>0</v>
      </c>
      <c r="C379" s="149"/>
      <c r="D379" s="149">
        <f>SUMIF(VDR!$BL$13:$BL$531,A379,VDR!$HC$13:$HC$531)+D378</f>
        <v>0</v>
      </c>
      <c r="E379" s="149">
        <f>SUMIF(VDR!$BJ$13:$BJ$531,A379,VDR!$HE$13:$HE$531)+E378</f>
        <v>0</v>
      </c>
      <c r="F379" s="149"/>
      <c r="G379" s="149">
        <f>SUMIF(VDR!$BL$13:$BL$531,A379,VDR!$HE$13:$HE$531)+G378</f>
        <v>0</v>
      </c>
      <c r="H379" s="149">
        <f>SUMIF(VDR!$BJ$13:$BJ$531,A379,VDR!$HG$13:$HG$531)+H378</f>
        <v>0</v>
      </c>
      <c r="I379" s="149"/>
      <c r="J379" s="150">
        <f>SUMIF(VDR!$BL$13:$BL$531,A379,VDR!$HG$13:$HG$531)+J378</f>
        <v>0</v>
      </c>
    </row>
    <row r="380" spans="1:10">
      <c r="A380" s="184">
        <v>43636</v>
      </c>
      <c r="B380" s="149">
        <f>SUMIF(VDR!$BJ$13:$BJ$531,A380,VDR!$HC$13:$HC$531)+B379</f>
        <v>0</v>
      </c>
      <c r="C380" s="149"/>
      <c r="D380" s="149">
        <f>SUMIF(VDR!$BL$13:$BL$531,A380,VDR!$HC$13:$HC$531)+D379</f>
        <v>0</v>
      </c>
      <c r="E380" s="149">
        <f>SUMIF(VDR!$BJ$13:$BJ$531,A380,VDR!$HE$13:$HE$531)+E379</f>
        <v>0</v>
      </c>
      <c r="F380" s="149"/>
      <c r="G380" s="149">
        <f>SUMIF(VDR!$BL$13:$BL$531,A380,VDR!$HE$13:$HE$531)+G379</f>
        <v>0</v>
      </c>
      <c r="H380" s="149">
        <f>SUMIF(VDR!$BJ$13:$BJ$531,A380,VDR!$HG$13:$HG$531)+H379</f>
        <v>0</v>
      </c>
      <c r="I380" s="149"/>
      <c r="J380" s="150">
        <f>SUMIF(VDR!$BL$13:$BL$531,A380,VDR!$HG$13:$HG$531)+J379</f>
        <v>0</v>
      </c>
    </row>
    <row r="381" spans="1:10">
      <c r="A381" s="184">
        <v>43637</v>
      </c>
      <c r="B381" s="149">
        <f>SUMIF(VDR!$BJ$13:$BJ$531,A381,VDR!$HC$13:$HC$531)+B380</f>
        <v>0</v>
      </c>
      <c r="C381" s="149"/>
      <c r="D381" s="149">
        <f>SUMIF(VDR!$BL$13:$BL$531,A381,VDR!$HC$13:$HC$531)+D380</f>
        <v>0</v>
      </c>
      <c r="E381" s="149">
        <f>SUMIF(VDR!$BJ$13:$BJ$531,A381,VDR!$HE$13:$HE$531)+E380</f>
        <v>0</v>
      </c>
      <c r="F381" s="149"/>
      <c r="G381" s="149">
        <f>SUMIF(VDR!$BL$13:$BL$531,A381,VDR!$HE$13:$HE$531)+G380</f>
        <v>0</v>
      </c>
      <c r="H381" s="149">
        <f>SUMIF(VDR!$BJ$13:$BJ$531,A381,VDR!$HG$13:$HG$531)+H380</f>
        <v>0</v>
      </c>
      <c r="I381" s="149"/>
      <c r="J381" s="150">
        <f>SUMIF(VDR!$BL$13:$BL$531,A381,VDR!$HG$13:$HG$531)+J380</f>
        <v>0</v>
      </c>
    </row>
    <row r="382" spans="1:10">
      <c r="A382" s="184">
        <v>43638</v>
      </c>
      <c r="B382" s="149">
        <f>SUMIF(VDR!$BJ$13:$BJ$531,A382,VDR!$HC$13:$HC$531)+B381</f>
        <v>0</v>
      </c>
      <c r="C382" s="149"/>
      <c r="D382" s="149">
        <f>SUMIF(VDR!$BL$13:$BL$531,A382,VDR!$HC$13:$HC$531)+D381</f>
        <v>0</v>
      </c>
      <c r="E382" s="149">
        <f>SUMIF(VDR!$BJ$13:$BJ$531,A382,VDR!$HE$13:$HE$531)+E381</f>
        <v>0</v>
      </c>
      <c r="F382" s="149"/>
      <c r="G382" s="149">
        <f>SUMIF(VDR!$BL$13:$BL$531,A382,VDR!$HE$13:$HE$531)+G381</f>
        <v>0</v>
      </c>
      <c r="H382" s="149">
        <f>SUMIF(VDR!$BJ$13:$BJ$531,A382,VDR!$HG$13:$HG$531)+H381</f>
        <v>0</v>
      </c>
      <c r="I382" s="149"/>
      <c r="J382" s="150">
        <f>SUMIF(VDR!$BL$13:$BL$531,A382,VDR!$HG$13:$HG$531)+J381</f>
        <v>0</v>
      </c>
    </row>
    <row r="383" spans="1:10">
      <c r="A383" s="184">
        <v>43639</v>
      </c>
      <c r="B383" s="149">
        <f>SUMIF(VDR!$BJ$13:$BJ$531,A383,VDR!$HC$13:$HC$531)+B382</f>
        <v>0</v>
      </c>
      <c r="C383" s="149"/>
      <c r="D383" s="149">
        <f>SUMIF(VDR!$BL$13:$BL$531,A383,VDR!$HC$13:$HC$531)+D382</f>
        <v>0</v>
      </c>
      <c r="E383" s="149">
        <f>SUMIF(VDR!$BJ$13:$BJ$531,A383,VDR!$HE$13:$HE$531)+E382</f>
        <v>0</v>
      </c>
      <c r="F383" s="149"/>
      <c r="G383" s="149">
        <f>SUMIF(VDR!$BL$13:$BL$531,A383,VDR!$HE$13:$HE$531)+G382</f>
        <v>0</v>
      </c>
      <c r="H383" s="149">
        <f>SUMIF(VDR!$BJ$13:$BJ$531,A383,VDR!$HG$13:$HG$531)+H382</f>
        <v>0</v>
      </c>
      <c r="I383" s="149"/>
      <c r="J383" s="150">
        <f>SUMIF(VDR!$BL$13:$BL$531,A383,VDR!$HG$13:$HG$531)+J382</f>
        <v>0</v>
      </c>
    </row>
    <row r="384" spans="1:10">
      <c r="A384" s="184">
        <v>43640</v>
      </c>
      <c r="B384" s="149">
        <f>SUMIF(VDR!$BJ$13:$BJ$531,A384,VDR!$HC$13:$HC$531)+B383</f>
        <v>0</v>
      </c>
      <c r="C384" s="149"/>
      <c r="D384" s="149">
        <f>SUMIF(VDR!$BL$13:$BL$531,A384,VDR!$HC$13:$HC$531)+D383</f>
        <v>0</v>
      </c>
      <c r="E384" s="149">
        <f>SUMIF(VDR!$BJ$13:$BJ$531,A384,VDR!$HE$13:$HE$531)+E383</f>
        <v>0</v>
      </c>
      <c r="F384" s="149"/>
      <c r="G384" s="149">
        <f>SUMIF(VDR!$BL$13:$BL$531,A384,VDR!$HE$13:$HE$531)+G383</f>
        <v>0</v>
      </c>
      <c r="H384" s="149">
        <f>SUMIF(VDR!$BJ$13:$BJ$531,A384,VDR!$HG$13:$HG$531)+H383</f>
        <v>0</v>
      </c>
      <c r="I384" s="149"/>
      <c r="J384" s="150">
        <f>SUMIF(VDR!$BL$13:$BL$531,A384,VDR!$HG$13:$HG$531)+J383</f>
        <v>0</v>
      </c>
    </row>
    <row r="385" spans="1:10">
      <c r="A385" s="184">
        <v>43641</v>
      </c>
      <c r="B385" s="149">
        <f>SUMIF(VDR!$BJ$13:$BJ$531,A385,VDR!$HC$13:$HC$531)+B384</f>
        <v>0</v>
      </c>
      <c r="C385" s="149"/>
      <c r="D385" s="149">
        <f>SUMIF(VDR!$BL$13:$BL$531,A385,VDR!$HC$13:$HC$531)+D384</f>
        <v>0</v>
      </c>
      <c r="E385" s="149">
        <f>SUMIF(VDR!$BJ$13:$BJ$531,A385,VDR!$HE$13:$HE$531)+E384</f>
        <v>0</v>
      </c>
      <c r="F385" s="149"/>
      <c r="G385" s="149">
        <f>SUMIF(VDR!$BL$13:$BL$531,A385,VDR!$HE$13:$HE$531)+G384</f>
        <v>0</v>
      </c>
      <c r="H385" s="149">
        <f>SUMIF(VDR!$BJ$13:$BJ$531,A385,VDR!$HG$13:$HG$531)+H384</f>
        <v>0</v>
      </c>
      <c r="I385" s="149"/>
      <c r="J385" s="150">
        <f>SUMIF(VDR!$BL$13:$BL$531,A385,VDR!$HG$13:$HG$531)+J384</f>
        <v>0</v>
      </c>
    </row>
    <row r="386" spans="1:10">
      <c r="A386" s="184">
        <v>43642</v>
      </c>
      <c r="B386" s="149">
        <f>SUMIF(VDR!$BJ$13:$BJ$531,A386,VDR!$HC$13:$HC$531)+B385</f>
        <v>0</v>
      </c>
      <c r="C386" s="149"/>
      <c r="D386" s="149">
        <f>SUMIF(VDR!$BL$13:$BL$531,A386,VDR!$HC$13:$HC$531)+D385</f>
        <v>0</v>
      </c>
      <c r="E386" s="149">
        <f>SUMIF(VDR!$BJ$13:$BJ$531,A386,VDR!$HE$13:$HE$531)+E385</f>
        <v>0</v>
      </c>
      <c r="F386" s="149"/>
      <c r="G386" s="149">
        <f>SUMIF(VDR!$BL$13:$BL$531,A386,VDR!$HE$13:$HE$531)+G385</f>
        <v>0</v>
      </c>
      <c r="H386" s="149">
        <f>SUMIF(VDR!$BJ$13:$BJ$531,A386,VDR!$HG$13:$HG$531)+H385</f>
        <v>0</v>
      </c>
      <c r="I386" s="149"/>
      <c r="J386" s="150">
        <f>SUMIF(VDR!$BL$13:$BL$531,A386,VDR!$HG$13:$HG$531)+J385</f>
        <v>0</v>
      </c>
    </row>
    <row r="387" spans="1:10">
      <c r="A387" s="184">
        <v>43643</v>
      </c>
      <c r="B387" s="149">
        <f>SUMIF(VDR!$BJ$13:$BJ$531,A387,VDR!$HC$13:$HC$531)+B386</f>
        <v>0</v>
      </c>
      <c r="C387" s="149"/>
      <c r="D387" s="149">
        <f>SUMIF(VDR!$BL$13:$BL$531,A387,VDR!$HC$13:$HC$531)+D386</f>
        <v>0</v>
      </c>
      <c r="E387" s="149">
        <f>SUMIF(VDR!$BJ$13:$BJ$531,A387,VDR!$HE$13:$HE$531)+E386</f>
        <v>0</v>
      </c>
      <c r="F387" s="149"/>
      <c r="G387" s="149">
        <f>SUMIF(VDR!$BL$13:$BL$531,A387,VDR!$HE$13:$HE$531)+G386</f>
        <v>0</v>
      </c>
      <c r="H387" s="149">
        <f>SUMIF(VDR!$BJ$13:$BJ$531,A387,VDR!$HG$13:$HG$531)+H386</f>
        <v>0</v>
      </c>
      <c r="I387" s="149"/>
      <c r="J387" s="150">
        <f>SUMIF(VDR!$BL$13:$BL$531,A387,VDR!$HG$13:$HG$531)+J386</f>
        <v>0</v>
      </c>
    </row>
    <row r="388" spans="1:10">
      <c r="A388" s="184">
        <v>43644</v>
      </c>
      <c r="B388" s="149">
        <f>SUMIF(VDR!$BJ$13:$BJ$531,A388,VDR!$HC$13:$HC$531)+B387</f>
        <v>0</v>
      </c>
      <c r="C388" s="149"/>
      <c r="D388" s="149">
        <f>SUMIF(VDR!$BL$13:$BL$531,A388,VDR!$HC$13:$HC$531)+D387</f>
        <v>0</v>
      </c>
      <c r="E388" s="149">
        <f>SUMIF(VDR!$BJ$13:$BJ$531,A388,VDR!$HE$13:$HE$531)+E387</f>
        <v>0</v>
      </c>
      <c r="F388" s="149"/>
      <c r="G388" s="149">
        <f>SUMIF(VDR!$BL$13:$BL$531,A388,VDR!$HE$13:$HE$531)+G387</f>
        <v>0</v>
      </c>
      <c r="H388" s="149">
        <f>SUMIF(VDR!$BJ$13:$BJ$531,A388,VDR!$HG$13:$HG$531)+H387</f>
        <v>0</v>
      </c>
      <c r="I388" s="149"/>
      <c r="J388" s="150">
        <f>SUMIF(VDR!$BL$13:$BL$531,A388,VDR!$HG$13:$HG$531)+J387</f>
        <v>0</v>
      </c>
    </row>
    <row r="389" spans="1:10">
      <c r="A389" s="184">
        <v>43645</v>
      </c>
      <c r="B389" s="149">
        <f>SUMIF(VDR!$BJ$13:$BJ$531,A389,VDR!$HC$13:$HC$531)+B388</f>
        <v>0</v>
      </c>
      <c r="C389" s="149"/>
      <c r="D389" s="149">
        <f>SUMIF(VDR!$BL$13:$BL$531,A389,VDR!$HC$13:$HC$531)+D388</f>
        <v>0</v>
      </c>
      <c r="E389" s="149">
        <f>SUMIF(VDR!$BJ$13:$BJ$531,A389,VDR!$HE$13:$HE$531)+E388</f>
        <v>0</v>
      </c>
      <c r="F389" s="149"/>
      <c r="G389" s="149">
        <f>SUMIF(VDR!$BL$13:$BL$531,A389,VDR!$HE$13:$HE$531)+G388</f>
        <v>0</v>
      </c>
      <c r="H389" s="149">
        <f>SUMIF(VDR!$BJ$13:$BJ$531,A389,VDR!$HG$13:$HG$531)+H388</f>
        <v>0</v>
      </c>
      <c r="I389" s="149"/>
      <c r="J389" s="150">
        <f>SUMIF(VDR!$BL$13:$BL$531,A389,VDR!$HG$13:$HG$531)+J388</f>
        <v>0</v>
      </c>
    </row>
    <row r="390" spans="1:10">
      <c r="A390" s="184">
        <v>43646</v>
      </c>
      <c r="B390" s="149">
        <f>SUMIF(VDR!$BJ$13:$BJ$531,A390,VDR!$HC$13:$HC$531)+B389</f>
        <v>0</v>
      </c>
      <c r="C390" s="149"/>
      <c r="D390" s="149">
        <f>SUMIF(VDR!$BL$13:$BL$531,A390,VDR!$HC$13:$HC$531)+D389</f>
        <v>0</v>
      </c>
      <c r="E390" s="149">
        <f>SUMIF(VDR!$BJ$13:$BJ$531,A390,VDR!$HE$13:$HE$531)+E389</f>
        <v>0</v>
      </c>
      <c r="F390" s="149"/>
      <c r="G390" s="149">
        <f>SUMIF(VDR!$BL$13:$BL$531,A390,VDR!$HE$13:$HE$531)+G389</f>
        <v>0</v>
      </c>
      <c r="H390" s="149">
        <f>SUMIF(VDR!$BJ$13:$BJ$531,A390,VDR!$HG$13:$HG$531)+H389</f>
        <v>0</v>
      </c>
      <c r="I390" s="149"/>
      <c r="J390" s="150">
        <f>SUMIF(VDR!$BL$13:$BL$531,A390,VDR!$HG$13:$HG$531)+J389</f>
        <v>0</v>
      </c>
    </row>
    <row r="391" spans="1:10">
      <c r="A391" s="184">
        <v>43647</v>
      </c>
      <c r="B391" s="149">
        <f>SUMIF(VDR!$BJ$13:$BJ$531,A391,VDR!$HC$13:$HC$531)+B390</f>
        <v>0</v>
      </c>
      <c r="C391" s="149"/>
      <c r="D391" s="149">
        <f>SUMIF(VDR!$BL$13:$BL$531,A391,VDR!$HC$13:$HC$531)+D390</f>
        <v>0</v>
      </c>
      <c r="E391" s="149">
        <f>SUMIF(VDR!$BJ$13:$BJ$531,A391,VDR!$HE$13:$HE$531)+E390</f>
        <v>0</v>
      </c>
      <c r="F391" s="149"/>
      <c r="G391" s="149">
        <f>SUMIF(VDR!$BL$13:$BL$531,A391,VDR!$HE$13:$HE$531)+G390</f>
        <v>0</v>
      </c>
      <c r="H391" s="149">
        <f>SUMIF(VDR!$BJ$13:$BJ$531,A391,VDR!$HG$13:$HG$531)+H390</f>
        <v>0</v>
      </c>
      <c r="I391" s="149"/>
      <c r="J391" s="150">
        <f>SUMIF(VDR!$BL$13:$BL$531,A391,VDR!$HG$13:$HG$531)+J390</f>
        <v>0</v>
      </c>
    </row>
    <row r="392" spans="1:10">
      <c r="A392" s="184">
        <v>43648</v>
      </c>
      <c r="B392" s="149">
        <f>SUMIF(VDR!$BJ$13:$BJ$531,A392,VDR!$HC$13:$HC$531)+B391</f>
        <v>0</v>
      </c>
      <c r="C392" s="149"/>
      <c r="D392" s="149">
        <f>SUMIF(VDR!$BL$13:$BL$531,A392,VDR!$HC$13:$HC$531)+D391</f>
        <v>0</v>
      </c>
      <c r="E392" s="149">
        <f>SUMIF(VDR!$BJ$13:$BJ$531,A392,VDR!$HE$13:$HE$531)+E391</f>
        <v>0</v>
      </c>
      <c r="F392" s="149"/>
      <c r="G392" s="149">
        <f>SUMIF(VDR!$BL$13:$BL$531,A392,VDR!$HE$13:$HE$531)+G391</f>
        <v>0</v>
      </c>
      <c r="H392" s="149">
        <f>SUMIF(VDR!$BJ$13:$BJ$531,A392,VDR!$HG$13:$HG$531)+H391</f>
        <v>0</v>
      </c>
      <c r="I392" s="149"/>
      <c r="J392" s="150">
        <f>SUMIF(VDR!$BL$13:$BL$531,A392,VDR!$HG$13:$HG$531)+J391</f>
        <v>0</v>
      </c>
    </row>
    <row r="393" spans="1:10">
      <c r="A393" s="184">
        <v>43649</v>
      </c>
      <c r="B393" s="149">
        <f>SUMIF(VDR!$BJ$13:$BJ$531,A393,VDR!$HC$13:$HC$531)+B392</f>
        <v>0</v>
      </c>
      <c r="C393" s="149"/>
      <c r="D393" s="149">
        <f>SUMIF(VDR!$BL$13:$BL$531,A393,VDR!$HC$13:$HC$531)+D392</f>
        <v>0</v>
      </c>
      <c r="E393" s="149">
        <f>SUMIF(VDR!$BJ$13:$BJ$531,A393,VDR!$HE$13:$HE$531)+E392</f>
        <v>0</v>
      </c>
      <c r="F393" s="149"/>
      <c r="G393" s="149">
        <f>SUMIF(VDR!$BL$13:$BL$531,A393,VDR!$HE$13:$HE$531)+G392</f>
        <v>0</v>
      </c>
      <c r="H393" s="149">
        <f>SUMIF(VDR!$BJ$13:$BJ$531,A393,VDR!$HG$13:$HG$531)+H392</f>
        <v>0</v>
      </c>
      <c r="I393" s="149"/>
      <c r="J393" s="150">
        <f>SUMIF(VDR!$BL$13:$BL$531,A393,VDR!$HG$13:$HG$531)+J392</f>
        <v>0</v>
      </c>
    </row>
    <row r="394" spans="1:10">
      <c r="A394" s="184">
        <v>43650</v>
      </c>
      <c r="B394" s="149">
        <f>SUMIF(VDR!$BJ$13:$BJ$531,A394,VDR!$HC$13:$HC$531)+B393</f>
        <v>0</v>
      </c>
      <c r="C394" s="149"/>
      <c r="D394" s="149">
        <f>SUMIF(VDR!$BL$13:$BL$531,A394,VDR!$HC$13:$HC$531)+D393</f>
        <v>0</v>
      </c>
      <c r="E394" s="149">
        <f>SUMIF(VDR!$BJ$13:$BJ$531,A394,VDR!$HE$13:$HE$531)+E393</f>
        <v>0</v>
      </c>
      <c r="F394" s="149"/>
      <c r="G394" s="149">
        <f>SUMIF(VDR!$BL$13:$BL$531,A394,VDR!$HE$13:$HE$531)+G393</f>
        <v>0</v>
      </c>
      <c r="H394" s="149">
        <f>SUMIF(VDR!$BJ$13:$BJ$531,A394,VDR!$HG$13:$HG$531)+H393</f>
        <v>0</v>
      </c>
      <c r="I394" s="149"/>
      <c r="J394" s="150">
        <f>SUMIF(VDR!$BL$13:$BL$531,A394,VDR!$HG$13:$HG$531)+J393</f>
        <v>0</v>
      </c>
    </row>
    <row r="395" spans="1:10">
      <c r="A395" s="184">
        <v>43651</v>
      </c>
      <c r="B395" s="149">
        <f>SUMIF(VDR!$BJ$13:$BJ$531,A395,VDR!$HC$13:$HC$531)+B394</f>
        <v>0</v>
      </c>
      <c r="C395" s="149">
        <v>0.37919999999999998</v>
      </c>
      <c r="D395" s="149">
        <f>SUMIF(VDR!$BL$13:$BL$531,A395,VDR!$HC$13:$HC$531)+D394</f>
        <v>0</v>
      </c>
      <c r="E395" s="149">
        <f>SUMIF(VDR!$BJ$13:$BJ$531,A395,VDR!$HE$13:$HE$531)+E394</f>
        <v>0</v>
      </c>
      <c r="F395" s="149">
        <v>0.35060000000000002</v>
      </c>
      <c r="G395" s="149">
        <f>SUMIF(VDR!$BL$13:$BL$531,A395,VDR!$HE$13:$HE$531)+G394</f>
        <v>0</v>
      </c>
      <c r="H395" s="149">
        <f>SUMIF(VDR!$BJ$13:$BJ$531,A395,VDR!$HG$13:$HG$531)+H394</f>
        <v>0</v>
      </c>
      <c r="I395" s="149">
        <v>0.44500000000000001</v>
      </c>
      <c r="J395" s="150">
        <f>SUMIF(VDR!$BL$13:$BL$531,A395,VDR!$HG$13:$HG$531)+J394</f>
        <v>0</v>
      </c>
    </row>
    <row r="396" spans="1:10">
      <c r="A396" s="184">
        <v>43652</v>
      </c>
      <c r="B396" s="149">
        <f>SUMIF(VDR!$BJ$13:$BJ$531,A396,VDR!$HC$13:$HC$531)+B395</f>
        <v>0</v>
      </c>
      <c r="C396" s="149">
        <f ca="1">SUMIF(VDR!$BK$13:$BK$531,A396,VDR!$HC$13:$HC$531)+C395</f>
        <v>0.37919999999999998</v>
      </c>
      <c r="D396" s="185"/>
      <c r="E396" s="149">
        <f>SUMIF(VDR!$BJ$13:$BJ$531,A396,VDR!$HE$13:$HE$531)+E395</f>
        <v>0</v>
      </c>
      <c r="F396" s="149">
        <f ca="1">SUMIF(VDR!$BK$13:$BK$531,A396,VDR!$HE$13:$HE$531)+F395</f>
        <v>0.35060000000000002</v>
      </c>
      <c r="G396" s="149"/>
      <c r="H396" s="149">
        <f>SUMIF(VDR!$BJ$13:$BJ$531,A396,VDR!$HG$13:$HG$531)+H395</f>
        <v>0</v>
      </c>
      <c r="I396" s="149">
        <f ca="1">SUMIF(VDR!$BK$13:$BK$531,A396,VDR!$HG$13:$HG$531)+I395</f>
        <v>0.44500000000000001</v>
      </c>
      <c r="J396" s="186"/>
    </row>
    <row r="397" spans="1:10">
      <c r="A397" s="184">
        <v>43653</v>
      </c>
      <c r="B397" s="149">
        <f>SUMIF(VDR!$BJ$13:$BJ$531,A397,VDR!$HC$13:$HC$531)+B396</f>
        <v>0</v>
      </c>
      <c r="C397" s="149">
        <f ca="1">SUMIF(VDR!$BK$13:$BK$531,A397,VDR!$HC$13:$HC$531)+C396</f>
        <v>0.37919999999999998</v>
      </c>
      <c r="D397" s="185"/>
      <c r="E397" s="149">
        <f>SUMIF(VDR!$BJ$13:$BJ$531,A397,VDR!$HE$13:$HE$531)+E396</f>
        <v>0</v>
      </c>
      <c r="F397" s="149">
        <f ca="1">SUMIF(VDR!$BK$13:$BK$531,A397,VDR!$HE$13:$HE$531)+F396</f>
        <v>0.35060000000000002</v>
      </c>
      <c r="G397" s="149"/>
      <c r="H397" s="149">
        <f>SUMIF(VDR!$BJ$13:$BJ$531,A397,VDR!$HG$13:$HG$531)+H396</f>
        <v>0</v>
      </c>
      <c r="I397" s="149">
        <f ca="1">SUMIF(VDR!$BK$13:$BK$531,A397,VDR!$HG$13:$HG$531)+I396</f>
        <v>0.44500000000000001</v>
      </c>
      <c r="J397" s="186"/>
    </row>
    <row r="398" spans="1:10">
      <c r="A398" s="184">
        <v>43654</v>
      </c>
      <c r="B398" s="149">
        <f>SUMIF(VDR!$BJ$13:$BJ$531,A398,VDR!$HC$13:$HC$531)+B397</f>
        <v>0</v>
      </c>
      <c r="C398" s="149">
        <f ca="1">SUMIF(VDR!$BK$13:$BK$531,A398,VDR!$HC$13:$HC$531)+C397</f>
        <v>0.37919999999999998</v>
      </c>
      <c r="D398" s="185"/>
      <c r="E398" s="149">
        <f>SUMIF(VDR!$BJ$13:$BJ$531,A398,VDR!$HE$13:$HE$531)+E397</f>
        <v>0</v>
      </c>
      <c r="F398" s="149">
        <f ca="1">SUMIF(VDR!$BK$13:$BK$531,A398,VDR!$HE$13:$HE$531)+F397</f>
        <v>0.35060000000000002</v>
      </c>
      <c r="G398" s="149"/>
      <c r="H398" s="149">
        <f>SUMIF(VDR!$BJ$13:$BJ$531,A398,VDR!$HG$13:$HG$531)+H397</f>
        <v>0</v>
      </c>
      <c r="I398" s="149">
        <f ca="1">SUMIF(VDR!$BK$13:$BK$531,A398,VDR!$HG$13:$HG$531)+I397</f>
        <v>0.44500000000000001</v>
      </c>
      <c r="J398" s="186"/>
    </row>
    <row r="399" spans="1:10">
      <c r="A399" s="184">
        <v>43655</v>
      </c>
      <c r="B399" s="149">
        <f>SUMIF(VDR!$BJ$13:$BJ$531,A399,VDR!$HC$13:$HC$531)+B398</f>
        <v>0</v>
      </c>
      <c r="C399" s="149">
        <f ca="1">SUMIF(VDR!$BK$13:$BK$531,A399,VDR!$HC$13:$HC$531)+C398</f>
        <v>0.37919999999999998</v>
      </c>
      <c r="D399" s="185"/>
      <c r="E399" s="149">
        <f>SUMIF(VDR!$BJ$13:$BJ$531,A399,VDR!$HE$13:$HE$531)+E398</f>
        <v>0</v>
      </c>
      <c r="F399" s="149">
        <f ca="1">SUMIF(VDR!$BK$13:$BK$531,A399,VDR!$HE$13:$HE$531)+F398</f>
        <v>0.35060000000000002</v>
      </c>
      <c r="G399" s="149"/>
      <c r="H399" s="149">
        <f>SUMIF(VDR!$BJ$13:$BJ$531,A399,VDR!$HG$13:$HG$531)+H398</f>
        <v>0</v>
      </c>
      <c r="I399" s="149">
        <f ca="1">SUMIF(VDR!$BK$13:$BK$531,A399,VDR!$HG$13:$HG$531)+I398</f>
        <v>0.44500000000000001</v>
      </c>
      <c r="J399" s="186"/>
    </row>
    <row r="400" spans="1:10">
      <c r="A400" s="184">
        <v>43656</v>
      </c>
      <c r="B400" s="149">
        <f>SUMIF(VDR!$BJ$13:$BJ$531,A400,VDR!$HC$13:$HC$531)+B399</f>
        <v>0</v>
      </c>
      <c r="C400" s="149">
        <f ca="1">SUMIF(VDR!$BK$13:$BK$531,A400,VDR!$HC$13:$HC$531)+C399</f>
        <v>0.37919999999999998</v>
      </c>
      <c r="D400" s="185"/>
      <c r="E400" s="149">
        <f>SUMIF(VDR!$BJ$13:$BJ$531,A400,VDR!$HE$13:$HE$531)+E399</f>
        <v>0</v>
      </c>
      <c r="F400" s="149">
        <f ca="1">SUMIF(VDR!$BK$13:$BK$531,A400,VDR!$HE$13:$HE$531)+F399</f>
        <v>0.35060000000000002</v>
      </c>
      <c r="G400" s="149"/>
      <c r="H400" s="149">
        <f>SUMIF(VDR!$BJ$13:$BJ$531,A400,VDR!$HG$13:$HG$531)+H399</f>
        <v>0</v>
      </c>
      <c r="I400" s="149">
        <f ca="1">SUMIF(VDR!$BK$13:$BK$531,A400,VDR!$HG$13:$HG$531)+I399</f>
        <v>0.44500000000000001</v>
      </c>
      <c r="J400" s="186"/>
    </row>
    <row r="401" spans="1:10">
      <c r="A401" s="184">
        <v>43657</v>
      </c>
      <c r="B401" s="149">
        <f>SUMIF(VDR!$BJ$13:$BJ$531,A401,VDR!$HC$13:$HC$531)+B400</f>
        <v>0</v>
      </c>
      <c r="C401" s="149">
        <f ca="1">SUMIF(VDR!$BK$13:$BK$531,A401,VDR!$HC$13:$HC$531)+C400</f>
        <v>0.37919999999999998</v>
      </c>
      <c r="D401" s="185"/>
      <c r="E401" s="149">
        <f>SUMIF(VDR!$BJ$13:$BJ$531,A401,VDR!$HE$13:$HE$531)+E400</f>
        <v>0</v>
      </c>
      <c r="F401" s="149">
        <f ca="1">SUMIF(VDR!$BK$13:$BK$531,A401,VDR!$HE$13:$HE$531)+F400</f>
        <v>0.35060000000000002</v>
      </c>
      <c r="G401" s="149"/>
      <c r="H401" s="149">
        <f>SUMIF(VDR!$BJ$13:$BJ$531,A401,VDR!$HG$13:$HG$531)+H400</f>
        <v>0</v>
      </c>
      <c r="I401" s="149">
        <f ca="1">SUMIF(VDR!$BK$13:$BK$531,A401,VDR!$HG$13:$HG$531)+I400</f>
        <v>0.44500000000000001</v>
      </c>
      <c r="J401" s="186"/>
    </row>
    <row r="402" spans="1:10">
      <c r="A402" s="184">
        <v>43658</v>
      </c>
      <c r="B402" s="149">
        <f>SUMIF(VDR!$BJ$13:$BJ$531,A402,VDR!$HC$13:$HC$531)+B401</f>
        <v>0</v>
      </c>
      <c r="C402" s="149">
        <f ca="1">SUMIF(VDR!$BK$13:$BK$531,A402,VDR!$HC$13:$HC$531)+C401</f>
        <v>0.37919999999999998</v>
      </c>
      <c r="D402" s="185"/>
      <c r="E402" s="149">
        <f>SUMIF(VDR!$BJ$13:$BJ$531,A402,VDR!$HE$13:$HE$531)+E401</f>
        <v>0</v>
      </c>
      <c r="F402" s="149">
        <f ca="1">SUMIF(VDR!$BK$13:$BK$531,A402,VDR!$HE$13:$HE$531)+F401</f>
        <v>0.35060000000000002</v>
      </c>
      <c r="G402" s="149"/>
      <c r="H402" s="149">
        <f>SUMIF(VDR!$BJ$13:$BJ$531,A402,VDR!$HG$13:$HG$531)+H401</f>
        <v>0</v>
      </c>
      <c r="I402" s="149">
        <f ca="1">SUMIF(VDR!$BK$13:$BK$531,A402,VDR!$HG$13:$HG$531)+I401</f>
        <v>0.44500000000000001</v>
      </c>
      <c r="J402" s="186"/>
    </row>
    <row r="403" spans="1:10">
      <c r="A403" s="184">
        <v>43659</v>
      </c>
      <c r="B403" s="149">
        <f>SUMIF(VDR!$BJ$13:$BJ$531,A403,VDR!$HC$13:$HC$531)+B402</f>
        <v>0</v>
      </c>
      <c r="C403" s="149">
        <f ca="1">SUMIF(VDR!$BK$13:$BK$531,A403,VDR!$HC$13:$HC$531)+C402</f>
        <v>0.37919999999999998</v>
      </c>
      <c r="D403" s="185"/>
      <c r="E403" s="149">
        <f>SUMIF(VDR!$BJ$13:$BJ$531,A403,VDR!$HE$13:$HE$531)+E402</f>
        <v>0</v>
      </c>
      <c r="F403" s="149">
        <f ca="1">SUMIF(VDR!$BK$13:$BK$531,A403,VDR!$HE$13:$HE$531)+F402</f>
        <v>0.35060000000000002</v>
      </c>
      <c r="G403" s="149"/>
      <c r="H403" s="149">
        <f>SUMIF(VDR!$BJ$13:$BJ$531,A403,VDR!$HG$13:$HG$531)+H402</f>
        <v>0</v>
      </c>
      <c r="I403" s="149">
        <f ca="1">SUMIF(VDR!$BK$13:$BK$531,A403,VDR!$HG$13:$HG$531)+I402</f>
        <v>0.44500000000000001</v>
      </c>
      <c r="J403" s="186"/>
    </row>
    <row r="404" spans="1:10">
      <c r="A404" s="184">
        <v>43660</v>
      </c>
      <c r="B404" s="149">
        <f>SUMIF(VDR!$BJ$13:$BJ$531,A404,VDR!$HC$13:$HC$531)+B403</f>
        <v>0</v>
      </c>
      <c r="C404" s="149">
        <f ca="1">SUMIF(VDR!$BK$13:$BK$531,A404,VDR!$HC$13:$HC$531)+C403</f>
        <v>0.37919999999999998</v>
      </c>
      <c r="D404" s="185"/>
      <c r="E404" s="149">
        <f>SUMIF(VDR!$BJ$13:$BJ$531,A404,VDR!$HE$13:$HE$531)+E403</f>
        <v>0</v>
      </c>
      <c r="F404" s="149">
        <f ca="1">SUMIF(VDR!$BK$13:$BK$531,A404,VDR!$HE$13:$HE$531)+F403</f>
        <v>0.35060000000000002</v>
      </c>
      <c r="G404" s="149"/>
      <c r="H404" s="149">
        <f>SUMIF(VDR!$BJ$13:$BJ$531,A404,VDR!$HG$13:$HG$531)+H403</f>
        <v>0</v>
      </c>
      <c r="I404" s="149">
        <f ca="1">SUMIF(VDR!$BK$13:$BK$531,A404,VDR!$HG$13:$HG$531)+I403</f>
        <v>0.44500000000000001</v>
      </c>
      <c r="J404" s="186"/>
    </row>
    <row r="405" spans="1:10">
      <c r="A405" s="184">
        <v>43661</v>
      </c>
      <c r="B405" s="149">
        <f>SUMIF(VDR!$BJ$13:$BJ$531,A405,VDR!$HC$13:$HC$531)+B404</f>
        <v>0</v>
      </c>
      <c r="C405" s="149">
        <f ca="1">SUMIF(VDR!$BK$13:$BK$531,A405,VDR!$HC$13:$HC$531)+C404</f>
        <v>0.37919999999999998</v>
      </c>
      <c r="D405" s="185"/>
      <c r="E405" s="149">
        <f>SUMIF(VDR!$BJ$13:$BJ$531,A405,VDR!$HE$13:$HE$531)+E404</f>
        <v>0</v>
      </c>
      <c r="F405" s="149">
        <f ca="1">SUMIF(VDR!$BK$13:$BK$531,A405,VDR!$HE$13:$HE$531)+F404</f>
        <v>0.35060000000000002</v>
      </c>
      <c r="G405" s="149"/>
      <c r="H405" s="149">
        <f>SUMIF(VDR!$BJ$13:$BJ$531,A405,VDR!$HG$13:$HG$531)+H404</f>
        <v>0</v>
      </c>
      <c r="I405" s="149">
        <f ca="1">SUMIF(VDR!$BK$13:$BK$531,A405,VDR!$HG$13:$HG$531)+I404</f>
        <v>0.44500000000000001</v>
      </c>
      <c r="J405" s="186"/>
    </row>
    <row r="406" spans="1:10">
      <c r="A406" s="184">
        <v>43662</v>
      </c>
      <c r="B406" s="149">
        <f>SUMIF(VDR!$BJ$13:$BJ$531,A406,VDR!$HC$13:$HC$531)+B405</f>
        <v>0</v>
      </c>
      <c r="C406" s="149">
        <f ca="1">SUMIF(VDR!$BK$13:$BK$531,A406,VDR!$HC$13:$HC$531)+C405</f>
        <v>0.37919999999999998</v>
      </c>
      <c r="D406" s="185"/>
      <c r="E406" s="149">
        <f>SUMIF(VDR!$BJ$13:$BJ$531,A406,VDR!$HE$13:$HE$531)+E405</f>
        <v>0</v>
      </c>
      <c r="F406" s="149">
        <f ca="1">SUMIF(VDR!$BK$13:$BK$531,A406,VDR!$HE$13:$HE$531)+F405</f>
        <v>0.35060000000000002</v>
      </c>
      <c r="G406" s="149"/>
      <c r="H406" s="149">
        <f>SUMIF(VDR!$BJ$13:$BJ$531,A406,VDR!$HG$13:$HG$531)+H405</f>
        <v>0</v>
      </c>
      <c r="I406" s="149">
        <f ca="1">SUMIF(VDR!$BK$13:$BK$531,A406,VDR!$HG$13:$HG$531)+I405</f>
        <v>0.44500000000000001</v>
      </c>
      <c r="J406" s="186"/>
    </row>
    <row r="407" spans="1:10">
      <c r="A407" s="184">
        <v>43663</v>
      </c>
      <c r="B407" s="149">
        <f>SUMIF(VDR!$BJ$13:$BJ$531,A407,VDR!$HC$13:$HC$531)+B406</f>
        <v>0</v>
      </c>
      <c r="C407" s="149">
        <f ca="1">SUMIF(VDR!$BK$13:$BK$531,A407,VDR!$HC$13:$HC$531)+C406</f>
        <v>0.37919999999999998</v>
      </c>
      <c r="D407" s="185"/>
      <c r="E407" s="149">
        <f>SUMIF(VDR!$BJ$13:$BJ$531,A407,VDR!$HE$13:$HE$531)+E406</f>
        <v>0</v>
      </c>
      <c r="F407" s="149">
        <f ca="1">SUMIF(VDR!$BK$13:$BK$531,A407,VDR!$HE$13:$HE$531)+F406</f>
        <v>0.35060000000000002</v>
      </c>
      <c r="G407" s="149"/>
      <c r="H407" s="149">
        <f>SUMIF(VDR!$BJ$13:$BJ$531,A407,VDR!$HG$13:$HG$531)+H406</f>
        <v>0</v>
      </c>
      <c r="I407" s="149">
        <f ca="1">SUMIF(VDR!$BK$13:$BK$531,A407,VDR!$HG$13:$HG$531)+I406</f>
        <v>0.44500000000000001</v>
      </c>
      <c r="J407" s="186"/>
    </row>
    <row r="408" spans="1:10">
      <c r="A408" s="184">
        <v>43664</v>
      </c>
      <c r="B408" s="149">
        <f>SUMIF(VDR!$BJ$13:$BJ$531,A408,VDR!$HC$13:$HC$531)+B407</f>
        <v>0</v>
      </c>
      <c r="C408" s="149">
        <f ca="1">SUMIF(VDR!$BK$13:$BK$531,A408,VDR!$HC$13:$HC$531)+C407</f>
        <v>0.37919999999999998</v>
      </c>
      <c r="D408" s="185"/>
      <c r="E408" s="149">
        <f>SUMIF(VDR!$BJ$13:$BJ$531,A408,VDR!$HE$13:$HE$531)+E407</f>
        <v>0</v>
      </c>
      <c r="F408" s="149">
        <f ca="1">SUMIF(VDR!$BK$13:$BK$531,A408,VDR!$HE$13:$HE$531)+F407</f>
        <v>0.35060000000000002</v>
      </c>
      <c r="G408" s="149"/>
      <c r="H408" s="149">
        <f>SUMIF(VDR!$BJ$13:$BJ$531,A408,VDR!$HG$13:$HG$531)+H407</f>
        <v>0</v>
      </c>
      <c r="I408" s="149">
        <f ca="1">SUMIF(VDR!$BK$13:$BK$531,A408,VDR!$HG$13:$HG$531)+I407</f>
        <v>0.44500000000000001</v>
      </c>
      <c r="J408" s="186"/>
    </row>
    <row r="409" spans="1:10">
      <c r="A409" s="184">
        <v>43665</v>
      </c>
      <c r="B409" s="149">
        <f>SUMIF(VDR!$BJ$13:$BJ$531,A409,VDR!$HC$13:$HC$531)+B408</f>
        <v>0</v>
      </c>
      <c r="C409" s="149">
        <f ca="1">SUMIF(VDR!$BK$13:$BK$531,A409,VDR!$HC$13:$HC$531)+C408</f>
        <v>0.37919999999999998</v>
      </c>
      <c r="D409" s="185"/>
      <c r="E409" s="149">
        <f>SUMIF(VDR!$BJ$13:$BJ$531,A409,VDR!$HE$13:$HE$531)+E408</f>
        <v>0</v>
      </c>
      <c r="F409" s="149">
        <f ca="1">SUMIF(VDR!$BK$13:$BK$531,A409,VDR!$HE$13:$HE$531)+F408</f>
        <v>0.35060000000000002</v>
      </c>
      <c r="G409" s="149"/>
      <c r="H409" s="149">
        <f>SUMIF(VDR!$BJ$13:$BJ$531,A409,VDR!$HG$13:$HG$531)+H408</f>
        <v>0</v>
      </c>
      <c r="I409" s="149">
        <f ca="1">SUMIF(VDR!$BK$13:$BK$531,A409,VDR!$HG$13:$HG$531)+I408</f>
        <v>0.44500000000000001</v>
      </c>
      <c r="J409" s="186"/>
    </row>
    <row r="410" spans="1:10">
      <c r="A410" s="184">
        <v>43666</v>
      </c>
      <c r="B410" s="149">
        <f>SUMIF(VDR!$BJ$13:$BJ$531,A410,VDR!$HC$13:$HC$531)+B409</f>
        <v>0</v>
      </c>
      <c r="C410" s="149">
        <f ca="1">SUMIF(VDR!$BK$13:$BK$531,A410,VDR!$HC$13:$HC$531)+C409</f>
        <v>0.37919999999999998</v>
      </c>
      <c r="D410" s="185"/>
      <c r="E410" s="149">
        <f>SUMIF(VDR!$BJ$13:$BJ$531,A410,VDR!$HE$13:$HE$531)+E409</f>
        <v>0</v>
      </c>
      <c r="F410" s="149">
        <f ca="1">SUMIF(VDR!$BK$13:$BK$531,A410,VDR!$HE$13:$HE$531)+F409</f>
        <v>0.35060000000000002</v>
      </c>
      <c r="G410" s="149"/>
      <c r="H410" s="149">
        <f>SUMIF(VDR!$BJ$13:$BJ$531,A410,VDR!$HG$13:$HG$531)+H409</f>
        <v>0</v>
      </c>
      <c r="I410" s="149">
        <f ca="1">SUMIF(VDR!$BK$13:$BK$531,A410,VDR!$HG$13:$HG$531)+I409</f>
        <v>0.44500000000000001</v>
      </c>
      <c r="J410" s="186"/>
    </row>
    <row r="411" spans="1:10">
      <c r="A411" s="184">
        <v>43667</v>
      </c>
      <c r="B411" s="149">
        <f>SUMIF(VDR!$BJ$13:$BJ$531,A411,VDR!$HC$13:$HC$531)+B410</f>
        <v>0</v>
      </c>
      <c r="C411" s="149">
        <f ca="1">SUMIF(VDR!$BK$13:$BK$531,A411,VDR!$HC$13:$HC$531)+C410</f>
        <v>0.37919999999999998</v>
      </c>
      <c r="D411" s="185"/>
      <c r="E411" s="149">
        <f>SUMIF(VDR!$BJ$13:$BJ$531,A411,VDR!$HE$13:$HE$531)+E410</f>
        <v>0</v>
      </c>
      <c r="F411" s="149">
        <f ca="1">SUMIF(VDR!$BK$13:$BK$531,A411,VDR!$HE$13:$HE$531)+F410</f>
        <v>0.35060000000000002</v>
      </c>
      <c r="G411" s="149"/>
      <c r="H411" s="149">
        <f>SUMIF(VDR!$BJ$13:$BJ$531,A411,VDR!$HG$13:$HG$531)+H410</f>
        <v>0</v>
      </c>
      <c r="I411" s="149">
        <f ca="1">SUMIF(VDR!$BK$13:$BK$531,A411,VDR!$HG$13:$HG$531)+I410</f>
        <v>0.44500000000000001</v>
      </c>
      <c r="J411" s="186"/>
    </row>
    <row r="412" spans="1:10">
      <c r="A412" s="184">
        <v>43668</v>
      </c>
      <c r="B412" s="149">
        <f>SUMIF(VDR!$BJ$13:$BJ$531,A412,VDR!$HC$13:$HC$531)+B411</f>
        <v>0</v>
      </c>
      <c r="C412" s="149">
        <f ca="1">SUMIF(VDR!$BK$13:$BK$531,A412,VDR!$HC$13:$HC$531)+C411</f>
        <v>0.37919999999999998</v>
      </c>
      <c r="D412" s="185"/>
      <c r="E412" s="149">
        <f>SUMIF(VDR!$BJ$13:$BJ$531,A412,VDR!$HE$13:$HE$531)+E411</f>
        <v>0</v>
      </c>
      <c r="F412" s="149">
        <f ca="1">SUMIF(VDR!$BK$13:$BK$531,A412,VDR!$HE$13:$HE$531)+F411</f>
        <v>0.35060000000000002</v>
      </c>
      <c r="G412" s="149"/>
      <c r="H412" s="149">
        <f>SUMIF(VDR!$BJ$13:$BJ$531,A412,VDR!$HG$13:$HG$531)+H411</f>
        <v>0</v>
      </c>
      <c r="I412" s="149">
        <f ca="1">SUMIF(VDR!$BK$13:$BK$531,A412,VDR!$HG$13:$HG$531)+I411</f>
        <v>0.44500000000000001</v>
      </c>
      <c r="J412" s="186"/>
    </row>
    <row r="413" spans="1:10">
      <c r="A413" s="184">
        <v>43669</v>
      </c>
      <c r="B413" s="149">
        <f>SUMIF(VDR!$BJ$13:$BJ$531,A413,VDR!$HC$13:$HC$531)+B412</f>
        <v>0</v>
      </c>
      <c r="C413" s="149">
        <f ca="1">SUMIF(VDR!$BK$13:$BK$531,A413,VDR!$HC$13:$HC$531)+C412</f>
        <v>0.37919999999999998</v>
      </c>
      <c r="D413" s="185"/>
      <c r="E413" s="149">
        <f>SUMIF(VDR!$BJ$13:$BJ$531,A413,VDR!$HE$13:$HE$531)+E412</f>
        <v>0</v>
      </c>
      <c r="F413" s="149">
        <f ca="1">SUMIF(VDR!$BK$13:$BK$531,A413,VDR!$HE$13:$HE$531)+F412</f>
        <v>0.35060000000000002</v>
      </c>
      <c r="G413" s="149"/>
      <c r="H413" s="149">
        <f>SUMIF(VDR!$BJ$13:$BJ$531,A413,VDR!$HG$13:$HG$531)+H412</f>
        <v>0</v>
      </c>
      <c r="I413" s="149">
        <f ca="1">SUMIF(VDR!$BK$13:$BK$531,A413,VDR!$HG$13:$HG$531)+I412</f>
        <v>0.44500000000000001</v>
      </c>
      <c r="J413" s="186"/>
    </row>
    <row r="414" spans="1:10">
      <c r="A414" s="184">
        <v>43670</v>
      </c>
      <c r="B414" s="149">
        <f>SUMIF(VDR!$BJ$13:$BJ$531,A414,VDR!$HC$13:$HC$531)+B413</f>
        <v>0</v>
      </c>
      <c r="C414" s="149">
        <f ca="1">SUMIF(VDR!$BK$13:$BK$531,A414,VDR!$HC$13:$HC$531)+C413</f>
        <v>0.37919999999999998</v>
      </c>
      <c r="D414" s="185"/>
      <c r="E414" s="149">
        <f>SUMIF(VDR!$BJ$13:$BJ$531,A414,VDR!$HE$13:$HE$531)+E413</f>
        <v>0</v>
      </c>
      <c r="F414" s="149">
        <f ca="1">SUMIF(VDR!$BK$13:$BK$531,A414,VDR!$HE$13:$HE$531)+F413</f>
        <v>0.35060000000000002</v>
      </c>
      <c r="G414" s="149"/>
      <c r="H414" s="149">
        <f>SUMIF(VDR!$BJ$13:$BJ$531,A414,VDR!$HG$13:$HG$531)+H413</f>
        <v>0</v>
      </c>
      <c r="I414" s="149">
        <f ca="1">SUMIF(VDR!$BK$13:$BK$531,A414,VDR!$HG$13:$HG$531)+I413</f>
        <v>0.44500000000000001</v>
      </c>
      <c r="J414" s="186"/>
    </row>
    <row r="415" spans="1:10">
      <c r="A415" s="184">
        <v>43671</v>
      </c>
      <c r="B415" s="149">
        <f>SUMIF(VDR!$BJ$13:$BJ$531,A415,VDR!$HC$13:$HC$531)+B414</f>
        <v>0</v>
      </c>
      <c r="C415" s="149">
        <f ca="1">SUMIF(VDR!$BK$13:$BK$531,A415,VDR!$HC$13:$HC$531)+C414</f>
        <v>0.37919999999999998</v>
      </c>
      <c r="D415" s="185"/>
      <c r="E415" s="149">
        <f>SUMIF(VDR!$BJ$13:$BJ$531,A415,VDR!$HE$13:$HE$531)+E414</f>
        <v>0</v>
      </c>
      <c r="F415" s="149">
        <f ca="1">SUMIF(VDR!$BK$13:$BK$531,A415,VDR!$HE$13:$HE$531)+F414</f>
        <v>0.35060000000000002</v>
      </c>
      <c r="G415" s="149"/>
      <c r="H415" s="149">
        <f>SUMIF(VDR!$BJ$13:$BJ$531,A415,VDR!$HG$13:$HG$531)+H414</f>
        <v>0</v>
      </c>
      <c r="I415" s="149">
        <f ca="1">SUMIF(VDR!$BK$13:$BK$531,A415,VDR!$HG$13:$HG$531)+I414</f>
        <v>0.44500000000000001</v>
      </c>
      <c r="J415" s="186"/>
    </row>
    <row r="416" spans="1:10">
      <c r="A416" s="184">
        <v>43672</v>
      </c>
      <c r="B416" s="149">
        <f>SUMIF(VDR!$BJ$13:$BJ$531,A416,VDR!$HC$13:$HC$531)+B415</f>
        <v>0</v>
      </c>
      <c r="C416" s="149">
        <f ca="1">SUMIF(VDR!$BK$13:$BK$531,A416,VDR!$HC$13:$HC$531)+C415</f>
        <v>0.37919999999999998</v>
      </c>
      <c r="D416" s="185"/>
      <c r="E416" s="149">
        <f>SUMIF(VDR!$BJ$13:$BJ$531,A416,VDR!$HE$13:$HE$531)+E415</f>
        <v>0</v>
      </c>
      <c r="F416" s="149">
        <f ca="1">SUMIF(VDR!$BK$13:$BK$531,A416,VDR!$HE$13:$HE$531)+F415</f>
        <v>0.35060000000000002</v>
      </c>
      <c r="G416" s="149"/>
      <c r="H416" s="149">
        <f>SUMIF(VDR!$BJ$13:$BJ$531,A416,VDR!$HG$13:$HG$531)+H415</f>
        <v>0</v>
      </c>
      <c r="I416" s="149">
        <f ca="1">SUMIF(VDR!$BK$13:$BK$531,A416,VDR!$HG$13:$HG$531)+I415</f>
        <v>0.44500000000000001</v>
      </c>
      <c r="J416" s="186"/>
    </row>
    <row r="417" spans="1:10">
      <c r="A417" s="184">
        <v>43673</v>
      </c>
      <c r="B417" s="149">
        <f>SUMIF(VDR!$BJ$13:$BJ$531,A417,VDR!$HC$13:$HC$531)+B416</f>
        <v>0</v>
      </c>
      <c r="C417" s="149">
        <f ca="1">SUMIF(VDR!$BK$13:$BK$531,A417,VDR!$HC$13:$HC$531)+C416</f>
        <v>0.37919999999999998</v>
      </c>
      <c r="D417" s="185"/>
      <c r="E417" s="149">
        <f>SUMIF(VDR!$BJ$13:$BJ$531,A417,VDR!$HE$13:$HE$531)+E416</f>
        <v>0</v>
      </c>
      <c r="F417" s="149">
        <f ca="1">SUMIF(VDR!$BK$13:$BK$531,A417,VDR!$HE$13:$HE$531)+F416</f>
        <v>0.35060000000000002</v>
      </c>
      <c r="G417" s="149"/>
      <c r="H417" s="149">
        <f>SUMIF(VDR!$BJ$13:$BJ$531,A417,VDR!$HG$13:$HG$531)+H416</f>
        <v>0</v>
      </c>
      <c r="I417" s="149">
        <f ca="1">SUMIF(VDR!$BK$13:$BK$531,A417,VDR!$HG$13:$HG$531)+I416</f>
        <v>0.44500000000000001</v>
      </c>
      <c r="J417" s="186"/>
    </row>
    <row r="418" spans="1:10">
      <c r="A418" s="184">
        <v>43674</v>
      </c>
      <c r="B418" s="149">
        <f>SUMIF(VDR!$BJ$13:$BJ$531,A418,VDR!$HC$13:$HC$531)+B417</f>
        <v>0</v>
      </c>
      <c r="C418" s="149">
        <f ca="1">SUMIF(VDR!$BK$13:$BK$531,A418,VDR!$HC$13:$HC$531)+C417</f>
        <v>0.37919999999999998</v>
      </c>
      <c r="D418" s="185"/>
      <c r="E418" s="149">
        <f>SUMIF(VDR!$BJ$13:$BJ$531,A418,VDR!$HE$13:$HE$531)+E417</f>
        <v>0</v>
      </c>
      <c r="F418" s="149">
        <f ca="1">SUMIF(VDR!$BK$13:$BK$531,A418,VDR!$HE$13:$HE$531)+F417</f>
        <v>0.35060000000000002</v>
      </c>
      <c r="G418" s="149"/>
      <c r="H418" s="149">
        <f>SUMIF(VDR!$BJ$13:$BJ$531,A418,VDR!$HG$13:$HG$531)+H417</f>
        <v>0</v>
      </c>
      <c r="I418" s="149">
        <f ca="1">SUMIF(VDR!$BK$13:$BK$531,A418,VDR!$HG$13:$HG$531)+I417</f>
        <v>0.44500000000000001</v>
      </c>
      <c r="J418" s="186"/>
    </row>
    <row r="419" spans="1:10">
      <c r="A419" s="184">
        <v>43675</v>
      </c>
      <c r="B419" s="149">
        <f>SUMIF(VDR!$BJ$13:$BJ$531,A419,VDR!$HC$13:$HC$531)+B418</f>
        <v>0</v>
      </c>
      <c r="C419" s="149">
        <f ca="1">SUMIF(VDR!$BK$13:$BK$531,A419,VDR!$HC$13:$HC$531)+C418</f>
        <v>0.37919999999999998</v>
      </c>
      <c r="D419" s="185"/>
      <c r="E419" s="149">
        <f>SUMIF(VDR!$BJ$13:$BJ$531,A419,VDR!$HE$13:$HE$531)+E418</f>
        <v>0</v>
      </c>
      <c r="F419" s="149">
        <f ca="1">SUMIF(VDR!$BK$13:$BK$531,A419,VDR!$HE$13:$HE$531)+F418</f>
        <v>0.35060000000000002</v>
      </c>
      <c r="G419" s="149"/>
      <c r="H419" s="149">
        <f>SUMIF(VDR!$BJ$13:$BJ$531,A419,VDR!$HG$13:$HG$531)+H418</f>
        <v>0</v>
      </c>
      <c r="I419" s="149">
        <f ca="1">SUMIF(VDR!$BK$13:$BK$531,A419,VDR!$HG$13:$HG$531)+I418</f>
        <v>0.44500000000000001</v>
      </c>
      <c r="J419" s="186"/>
    </row>
    <row r="420" spans="1:10">
      <c r="A420" s="184">
        <v>43676</v>
      </c>
      <c r="B420" s="149">
        <f>SUMIF(VDR!$BJ$13:$BJ$531,A420,VDR!$HC$13:$HC$531)+B419</f>
        <v>0</v>
      </c>
      <c r="C420" s="149">
        <f ca="1">SUMIF(VDR!$BK$13:$BK$531,A420,VDR!$HC$13:$HC$531)+C419</f>
        <v>0.37919999999999998</v>
      </c>
      <c r="D420" s="185"/>
      <c r="E420" s="149">
        <f>SUMIF(VDR!$BJ$13:$BJ$531,A420,VDR!$HE$13:$HE$531)+E419</f>
        <v>0</v>
      </c>
      <c r="F420" s="149">
        <f ca="1">SUMIF(VDR!$BK$13:$BK$531,A420,VDR!$HE$13:$HE$531)+F419</f>
        <v>0.35060000000000002</v>
      </c>
      <c r="G420" s="149"/>
      <c r="H420" s="149">
        <f>SUMIF(VDR!$BJ$13:$BJ$531,A420,VDR!$HG$13:$HG$531)+H419</f>
        <v>0</v>
      </c>
      <c r="I420" s="149">
        <f ca="1">SUMIF(VDR!$BK$13:$BK$531,A420,VDR!$HG$13:$HG$531)+I419</f>
        <v>0.44500000000000001</v>
      </c>
      <c r="J420" s="186"/>
    </row>
    <row r="421" spans="1:10">
      <c r="A421" s="184">
        <v>43677</v>
      </c>
      <c r="B421" s="149">
        <f>SUMIF(VDR!$BJ$13:$BJ$531,A421,VDR!$HC$13:$HC$531)+B420</f>
        <v>0</v>
      </c>
      <c r="C421" s="149">
        <f ca="1">SUMIF(VDR!$BK$13:$BK$531,A421,VDR!$HC$13:$HC$531)+C420</f>
        <v>0.37919999999999998</v>
      </c>
      <c r="D421" s="185"/>
      <c r="E421" s="149">
        <f>SUMIF(VDR!$BJ$13:$BJ$531,A421,VDR!$HE$13:$HE$531)+E420</f>
        <v>0</v>
      </c>
      <c r="F421" s="149">
        <f ca="1">SUMIF(VDR!$BK$13:$BK$531,A421,VDR!$HE$13:$HE$531)+F420</f>
        <v>0.35060000000000002</v>
      </c>
      <c r="G421" s="149"/>
      <c r="H421" s="149">
        <f>SUMIF(VDR!$BJ$13:$BJ$531,A421,VDR!$HG$13:$HG$531)+H420</f>
        <v>0</v>
      </c>
      <c r="I421" s="149">
        <f ca="1">SUMIF(VDR!$BK$13:$BK$531,A421,VDR!$HG$13:$HG$531)+I420</f>
        <v>0.44500000000000001</v>
      </c>
      <c r="J421" s="186"/>
    </row>
    <row r="422" spans="1:10">
      <c r="A422" s="184">
        <v>43678</v>
      </c>
      <c r="B422" s="149">
        <f>SUMIF(VDR!$BJ$13:$BJ$531,A422,VDR!$HC$13:$HC$531)+B421</f>
        <v>0</v>
      </c>
      <c r="C422" s="149">
        <f ca="1">SUMIF(VDR!$BK$13:$BK$531,A422,VDR!$HC$13:$HC$531)+C421</f>
        <v>0.37919999999999998</v>
      </c>
      <c r="D422" s="185"/>
      <c r="E422" s="149">
        <f>SUMIF(VDR!$BJ$13:$BJ$531,A422,VDR!$HE$13:$HE$531)+E421</f>
        <v>0</v>
      </c>
      <c r="F422" s="149">
        <f ca="1">SUMIF(VDR!$BK$13:$BK$531,A422,VDR!$HE$13:$HE$531)+F421</f>
        <v>0.35060000000000002</v>
      </c>
      <c r="G422" s="149"/>
      <c r="H422" s="149">
        <f>SUMIF(VDR!$BJ$13:$BJ$531,A422,VDR!$HG$13:$HG$531)+H421</f>
        <v>0</v>
      </c>
      <c r="I422" s="149">
        <f ca="1">SUMIF(VDR!$BK$13:$BK$531,A422,VDR!$HG$13:$HG$531)+I421</f>
        <v>0.44500000000000001</v>
      </c>
      <c r="J422" s="186"/>
    </row>
    <row r="423" spans="1:10">
      <c r="A423" s="184">
        <v>43679</v>
      </c>
      <c r="B423" s="149">
        <f>SUMIF(VDR!$BJ$13:$BJ$531,A423,VDR!$HC$13:$HC$531)+B422</f>
        <v>0</v>
      </c>
      <c r="C423" s="149">
        <f ca="1">SUMIF(VDR!$BK$13:$BK$531,A423,VDR!$HC$13:$HC$531)+C422</f>
        <v>0.37919999999999998</v>
      </c>
      <c r="D423" s="185"/>
      <c r="E423" s="149">
        <f>SUMIF(VDR!$BJ$13:$BJ$531,A423,VDR!$HE$13:$HE$531)+E422</f>
        <v>0</v>
      </c>
      <c r="F423" s="149">
        <f ca="1">SUMIF(VDR!$BK$13:$BK$531,A423,VDR!$HE$13:$HE$531)+F422</f>
        <v>0.35060000000000002</v>
      </c>
      <c r="G423" s="149"/>
      <c r="H423" s="149">
        <f>SUMIF(VDR!$BJ$13:$BJ$531,A423,VDR!$HG$13:$HG$531)+H422</f>
        <v>0</v>
      </c>
      <c r="I423" s="149">
        <f ca="1">SUMIF(VDR!$BK$13:$BK$531,A423,VDR!$HG$13:$HG$531)+I422</f>
        <v>0.44500000000000001</v>
      </c>
      <c r="J423" s="186"/>
    </row>
    <row r="424" spans="1:10">
      <c r="A424" s="184">
        <v>43680</v>
      </c>
      <c r="B424" s="149">
        <f>SUMIF(VDR!$BJ$13:$BJ$531,A424,VDR!$HC$13:$HC$531)+B423</f>
        <v>0</v>
      </c>
      <c r="C424" s="149">
        <f ca="1">SUMIF(VDR!$BK$13:$BK$531,A424,VDR!$HC$13:$HC$531)+C423</f>
        <v>0.37919999999999998</v>
      </c>
      <c r="D424" s="185"/>
      <c r="E424" s="149">
        <f>SUMIF(VDR!$BJ$13:$BJ$531,A424,VDR!$HE$13:$HE$531)+E423</f>
        <v>0</v>
      </c>
      <c r="F424" s="149">
        <f ca="1">SUMIF(VDR!$BK$13:$BK$531,A424,VDR!$HE$13:$HE$531)+F423</f>
        <v>0.35060000000000002</v>
      </c>
      <c r="G424" s="149"/>
      <c r="H424" s="149">
        <f>SUMIF(VDR!$BJ$13:$BJ$531,A424,VDR!$HG$13:$HG$531)+H423</f>
        <v>0</v>
      </c>
      <c r="I424" s="149">
        <f ca="1">SUMIF(VDR!$BK$13:$BK$531,A424,VDR!$HG$13:$HG$531)+I423</f>
        <v>0.44500000000000001</v>
      </c>
      <c r="J424" s="186"/>
    </row>
    <row r="425" spans="1:10">
      <c r="A425" s="184">
        <v>43681</v>
      </c>
      <c r="B425" s="149">
        <f>SUMIF(VDR!$BJ$13:$BJ$531,A425,VDR!$HC$13:$HC$531)+B424</f>
        <v>0</v>
      </c>
      <c r="C425" s="149">
        <f ca="1">SUMIF(VDR!$BK$13:$BK$531,A425,VDR!$HC$13:$HC$531)+C424</f>
        <v>0.37919999999999998</v>
      </c>
      <c r="D425" s="185"/>
      <c r="E425" s="149">
        <f>SUMIF(VDR!$BJ$13:$BJ$531,A425,VDR!$HE$13:$HE$531)+E424</f>
        <v>0</v>
      </c>
      <c r="F425" s="149">
        <f ca="1">SUMIF(VDR!$BK$13:$BK$531,A425,VDR!$HE$13:$HE$531)+F424</f>
        <v>0.35060000000000002</v>
      </c>
      <c r="G425" s="149"/>
      <c r="H425" s="149">
        <f>SUMIF(VDR!$BJ$13:$BJ$531,A425,VDR!$HG$13:$HG$531)+H424</f>
        <v>0</v>
      </c>
      <c r="I425" s="149">
        <f ca="1">SUMIF(VDR!$BK$13:$BK$531,A425,VDR!$HG$13:$HG$531)+I424</f>
        <v>0.44500000000000001</v>
      </c>
      <c r="J425" s="186"/>
    </row>
    <row r="426" spans="1:10">
      <c r="A426" s="184">
        <v>43682</v>
      </c>
      <c r="B426" s="149">
        <f>SUMIF(VDR!$BJ$13:$BJ$531,A426,VDR!$HC$13:$HC$531)+B425</f>
        <v>0</v>
      </c>
      <c r="C426" s="149">
        <f ca="1">SUMIF(VDR!$BK$13:$BK$531,A426,VDR!$HC$13:$HC$531)+C425</f>
        <v>0.37919999999999998</v>
      </c>
      <c r="D426" s="185"/>
      <c r="E426" s="149">
        <f>SUMIF(VDR!$BJ$13:$BJ$531,A426,VDR!$HE$13:$HE$531)+E425</f>
        <v>0</v>
      </c>
      <c r="F426" s="149">
        <f ca="1">SUMIF(VDR!$BK$13:$BK$531,A426,VDR!$HE$13:$HE$531)+F425</f>
        <v>0.35060000000000002</v>
      </c>
      <c r="G426" s="149"/>
      <c r="H426" s="149">
        <f>SUMIF(VDR!$BJ$13:$BJ$531,A426,VDR!$HG$13:$HG$531)+H425</f>
        <v>0</v>
      </c>
      <c r="I426" s="149">
        <f ca="1">SUMIF(VDR!$BK$13:$BK$531,A426,VDR!$HG$13:$HG$531)+I425</f>
        <v>0.44500000000000001</v>
      </c>
      <c r="J426" s="186"/>
    </row>
    <row r="427" spans="1:10">
      <c r="A427" s="184">
        <v>43683</v>
      </c>
      <c r="B427" s="149">
        <f>SUMIF(VDR!$BJ$13:$BJ$531,A427,VDR!$HC$13:$HC$531)+B426</f>
        <v>0</v>
      </c>
      <c r="C427" s="149">
        <f ca="1">SUMIF(VDR!$BK$13:$BK$531,A427,VDR!$HC$13:$HC$531)+C426</f>
        <v>0.37919999999999998</v>
      </c>
      <c r="D427" s="185"/>
      <c r="E427" s="149">
        <f>SUMIF(VDR!$BJ$13:$BJ$531,A427,VDR!$HE$13:$HE$531)+E426</f>
        <v>0</v>
      </c>
      <c r="F427" s="149">
        <f ca="1">SUMIF(VDR!$BK$13:$BK$531,A427,VDR!$HE$13:$HE$531)+F426</f>
        <v>0.35060000000000002</v>
      </c>
      <c r="G427" s="149"/>
      <c r="H427" s="149">
        <f>SUMIF(VDR!$BJ$13:$BJ$531,A427,VDR!$HG$13:$HG$531)+H426</f>
        <v>0</v>
      </c>
      <c r="I427" s="149">
        <f ca="1">SUMIF(VDR!$BK$13:$BK$531,A427,VDR!$HG$13:$HG$531)+I426</f>
        <v>0.44500000000000001</v>
      </c>
      <c r="J427" s="186"/>
    </row>
    <row r="428" spans="1:10">
      <c r="A428" s="184">
        <v>43684</v>
      </c>
      <c r="B428" s="149">
        <f>SUMIF(VDR!$BJ$13:$BJ$531,A428,VDR!$HC$13:$HC$531)+B427</f>
        <v>0</v>
      </c>
      <c r="C428" s="149">
        <f ca="1">SUMIF(VDR!$BK$13:$BK$531,A428,VDR!$HC$13:$HC$531)+C427</f>
        <v>0.37919999999999998</v>
      </c>
      <c r="D428" s="185"/>
      <c r="E428" s="149">
        <f>SUMIF(VDR!$BJ$13:$BJ$531,A428,VDR!$HE$13:$HE$531)+E427</f>
        <v>0</v>
      </c>
      <c r="F428" s="149">
        <f ca="1">SUMIF(VDR!$BK$13:$BK$531,A428,VDR!$HE$13:$HE$531)+F427</f>
        <v>0.35060000000000002</v>
      </c>
      <c r="G428" s="149"/>
      <c r="H428" s="149">
        <f>SUMIF(VDR!$BJ$13:$BJ$531,A428,VDR!$HG$13:$HG$531)+H427</f>
        <v>0</v>
      </c>
      <c r="I428" s="149">
        <f ca="1">SUMIF(VDR!$BK$13:$BK$531,A428,VDR!$HG$13:$HG$531)+I427</f>
        <v>0.44500000000000001</v>
      </c>
      <c r="J428" s="186"/>
    </row>
    <row r="429" spans="1:10">
      <c r="A429" s="184">
        <v>43685</v>
      </c>
      <c r="B429" s="149">
        <f>SUMIF(VDR!$BJ$13:$BJ$531,A429,VDR!$HC$13:$HC$531)+B428</f>
        <v>0</v>
      </c>
      <c r="C429" s="149">
        <f ca="1">SUMIF(VDR!$BK$13:$BK$531,A429,VDR!$HC$13:$HC$531)+C428</f>
        <v>0.37919999999999998</v>
      </c>
      <c r="D429" s="185"/>
      <c r="E429" s="149">
        <f>SUMIF(VDR!$BJ$13:$BJ$531,A429,VDR!$HE$13:$HE$531)+E428</f>
        <v>0</v>
      </c>
      <c r="F429" s="149">
        <f ca="1">SUMIF(VDR!$BK$13:$BK$531,A429,VDR!$HE$13:$HE$531)+F428</f>
        <v>0.35060000000000002</v>
      </c>
      <c r="G429" s="149"/>
      <c r="H429" s="149">
        <f>SUMIF(VDR!$BJ$13:$BJ$531,A429,VDR!$HG$13:$HG$531)+H428</f>
        <v>0</v>
      </c>
      <c r="I429" s="149">
        <f ca="1">SUMIF(VDR!$BK$13:$BK$531,A429,VDR!$HG$13:$HG$531)+I428</f>
        <v>0.44500000000000001</v>
      </c>
      <c r="J429" s="186"/>
    </row>
    <row r="430" spans="1:10">
      <c r="A430" s="184">
        <v>43686</v>
      </c>
      <c r="B430" s="149">
        <f>SUMIF(VDR!$BJ$13:$BJ$531,A430,VDR!$HC$13:$HC$531)+B429</f>
        <v>0</v>
      </c>
      <c r="C430" s="149">
        <f ca="1">SUMIF(VDR!$BK$13:$BK$531,A430,VDR!$HC$13:$HC$531)+C429</f>
        <v>0.37919999999999998</v>
      </c>
      <c r="D430" s="185"/>
      <c r="E430" s="149">
        <f>SUMIF(VDR!$BJ$13:$BJ$531,A430,VDR!$HE$13:$HE$531)+E429</f>
        <v>0</v>
      </c>
      <c r="F430" s="149">
        <f ca="1">SUMIF(VDR!$BK$13:$BK$531,A430,VDR!$HE$13:$HE$531)+F429</f>
        <v>0.35060000000000002</v>
      </c>
      <c r="G430" s="149"/>
      <c r="H430" s="149">
        <f>SUMIF(VDR!$BJ$13:$BJ$531,A430,VDR!$HG$13:$HG$531)+H429</f>
        <v>0</v>
      </c>
      <c r="I430" s="149">
        <f ca="1">SUMIF(VDR!$BK$13:$BK$531,A430,VDR!$HG$13:$HG$531)+I429</f>
        <v>0.44500000000000001</v>
      </c>
      <c r="J430" s="186"/>
    </row>
    <row r="431" spans="1:10">
      <c r="A431" s="184">
        <v>43687</v>
      </c>
      <c r="B431" s="149">
        <f>SUMIF(VDR!$BJ$13:$BJ$531,A431,VDR!$HC$13:$HC$531)+B430</f>
        <v>0</v>
      </c>
      <c r="C431" s="149">
        <f ca="1">SUMIF(VDR!$BK$13:$BK$531,A431,VDR!$HC$13:$HC$531)+C430</f>
        <v>0.37919999999999998</v>
      </c>
      <c r="D431" s="185"/>
      <c r="E431" s="149">
        <f>SUMIF(VDR!$BJ$13:$BJ$531,A431,VDR!$HE$13:$HE$531)+E430</f>
        <v>0</v>
      </c>
      <c r="F431" s="149">
        <f ca="1">SUMIF(VDR!$BK$13:$BK$531,A431,VDR!$HE$13:$HE$531)+F430</f>
        <v>0.35060000000000002</v>
      </c>
      <c r="G431" s="149"/>
      <c r="H431" s="149">
        <f>SUMIF(VDR!$BJ$13:$BJ$531,A431,VDR!$HG$13:$HG$531)+H430</f>
        <v>0</v>
      </c>
      <c r="I431" s="149">
        <f ca="1">SUMIF(VDR!$BK$13:$BK$531,A431,VDR!$HG$13:$HG$531)+I430</f>
        <v>0.44500000000000001</v>
      </c>
      <c r="J431" s="186"/>
    </row>
    <row r="432" spans="1:10">
      <c r="A432" s="184">
        <v>43688</v>
      </c>
      <c r="B432" s="149">
        <f>SUMIF(VDR!$BJ$13:$BJ$531,A432,VDR!$HC$13:$HC$531)+B431</f>
        <v>0</v>
      </c>
      <c r="C432" s="149">
        <f ca="1">SUMIF(VDR!$BK$13:$BK$531,A432,VDR!$HC$13:$HC$531)+C431</f>
        <v>0.37919999999999998</v>
      </c>
      <c r="D432" s="185"/>
      <c r="E432" s="149">
        <f>SUMIF(VDR!$BJ$13:$BJ$531,A432,VDR!$HE$13:$HE$531)+E431</f>
        <v>0</v>
      </c>
      <c r="F432" s="149">
        <f ca="1">SUMIF(VDR!$BK$13:$BK$531,A432,VDR!$HE$13:$HE$531)+F431</f>
        <v>0.35060000000000002</v>
      </c>
      <c r="G432" s="149"/>
      <c r="H432" s="149">
        <f>SUMIF(VDR!$BJ$13:$BJ$531,A432,VDR!$HG$13:$HG$531)+H431</f>
        <v>0</v>
      </c>
      <c r="I432" s="149">
        <f ca="1">SUMIF(VDR!$BK$13:$BK$531,A432,VDR!$HG$13:$HG$531)+I431</f>
        <v>0.44500000000000001</v>
      </c>
      <c r="J432" s="186"/>
    </row>
    <row r="433" spans="1:10">
      <c r="A433" s="184">
        <v>43689</v>
      </c>
      <c r="B433" s="149">
        <f>SUMIF(VDR!$BJ$13:$BJ$531,A433,VDR!$HC$13:$HC$531)+B432</f>
        <v>0</v>
      </c>
      <c r="C433" s="149">
        <f ca="1">SUMIF(VDR!$BK$13:$BK$531,A433,VDR!$HC$13:$HC$531)+C432</f>
        <v>0.37919999999999998</v>
      </c>
      <c r="D433" s="185"/>
      <c r="E433" s="149">
        <f>SUMIF(VDR!$BJ$13:$BJ$531,A433,VDR!$HE$13:$HE$531)+E432</f>
        <v>0</v>
      </c>
      <c r="F433" s="149">
        <f ca="1">SUMIF(VDR!$BK$13:$BK$531,A433,VDR!$HE$13:$HE$531)+F432</f>
        <v>0.35060000000000002</v>
      </c>
      <c r="G433" s="149"/>
      <c r="H433" s="149">
        <f>SUMIF(VDR!$BJ$13:$BJ$531,A433,VDR!$HG$13:$HG$531)+H432</f>
        <v>0</v>
      </c>
      <c r="I433" s="149">
        <f ca="1">SUMIF(VDR!$BK$13:$BK$531,A433,VDR!$HG$13:$HG$531)+I432</f>
        <v>0.44500000000000001</v>
      </c>
      <c r="J433" s="186"/>
    </row>
    <row r="434" spans="1:10">
      <c r="A434" s="184">
        <v>43690</v>
      </c>
      <c r="B434" s="149">
        <f>SUMIF(VDR!$BJ$13:$BJ$531,A434,VDR!$HC$13:$HC$531)+B433</f>
        <v>0</v>
      </c>
      <c r="C434" s="149">
        <f ca="1">SUMIF(VDR!$BK$13:$BK$531,A434,VDR!$HC$13:$HC$531)+C433</f>
        <v>0.37919999999999998</v>
      </c>
      <c r="D434" s="185"/>
      <c r="E434" s="149">
        <f>SUMIF(VDR!$BJ$13:$BJ$531,A434,VDR!$HE$13:$HE$531)+E433</f>
        <v>0</v>
      </c>
      <c r="F434" s="149">
        <f ca="1">SUMIF(VDR!$BK$13:$BK$531,A434,VDR!$HE$13:$HE$531)+F433</f>
        <v>0.35060000000000002</v>
      </c>
      <c r="G434" s="149"/>
      <c r="H434" s="149">
        <f>SUMIF(VDR!$BJ$13:$BJ$531,A434,VDR!$HG$13:$HG$531)+H433</f>
        <v>0</v>
      </c>
      <c r="I434" s="149">
        <f ca="1">SUMIF(VDR!$BK$13:$BK$531,A434,VDR!$HG$13:$HG$531)+I433</f>
        <v>0.44500000000000001</v>
      </c>
      <c r="J434" s="186"/>
    </row>
    <row r="435" spans="1:10">
      <c r="A435" s="184">
        <v>43691</v>
      </c>
      <c r="B435" s="149">
        <f>SUMIF(VDR!$BJ$13:$BJ$531,A435,VDR!$HC$13:$HC$531)+B434</f>
        <v>0</v>
      </c>
      <c r="C435" s="149">
        <f ca="1">SUMIF(VDR!$BK$13:$BK$531,A435,VDR!$HC$13:$HC$531)+C434</f>
        <v>0.37919999999999998</v>
      </c>
      <c r="D435" s="185"/>
      <c r="E435" s="149">
        <f>SUMIF(VDR!$BJ$13:$BJ$531,A435,VDR!$HE$13:$HE$531)+E434</f>
        <v>0</v>
      </c>
      <c r="F435" s="149">
        <f ca="1">SUMIF(VDR!$BK$13:$BK$531,A435,VDR!$HE$13:$HE$531)+F434</f>
        <v>0.35060000000000002</v>
      </c>
      <c r="G435" s="149"/>
      <c r="H435" s="149">
        <f>SUMIF(VDR!$BJ$13:$BJ$531,A435,VDR!$HG$13:$HG$531)+H434</f>
        <v>0</v>
      </c>
      <c r="I435" s="149">
        <f ca="1">SUMIF(VDR!$BK$13:$BK$531,A435,VDR!$HG$13:$HG$531)+I434</f>
        <v>0.44500000000000001</v>
      </c>
      <c r="J435" s="186"/>
    </row>
    <row r="436" spans="1:10">
      <c r="A436" s="184">
        <v>43692</v>
      </c>
      <c r="B436" s="149">
        <f>SUMIF(VDR!$BJ$13:$BJ$531,A436,VDR!$HC$13:$HC$531)+B435</f>
        <v>0</v>
      </c>
      <c r="C436" s="149">
        <f ca="1">SUMIF(VDR!$BK$13:$BK$531,A436,VDR!$HC$13:$HC$531)+C435</f>
        <v>0.37919999999999998</v>
      </c>
      <c r="D436" s="185"/>
      <c r="E436" s="149">
        <f>SUMIF(VDR!$BJ$13:$BJ$531,A436,VDR!$HE$13:$HE$531)+E435</f>
        <v>0</v>
      </c>
      <c r="F436" s="149">
        <f ca="1">SUMIF(VDR!$BK$13:$BK$531,A436,VDR!$HE$13:$HE$531)+F435</f>
        <v>0.35060000000000002</v>
      </c>
      <c r="G436" s="149"/>
      <c r="H436" s="149">
        <f>SUMIF(VDR!$BJ$13:$BJ$531,A436,VDR!$HG$13:$HG$531)+H435</f>
        <v>0</v>
      </c>
      <c r="I436" s="149">
        <f ca="1">SUMIF(VDR!$BK$13:$BK$531,A436,VDR!$HG$13:$HG$531)+I435</f>
        <v>0.44500000000000001</v>
      </c>
      <c r="J436" s="186"/>
    </row>
    <row r="437" spans="1:10">
      <c r="A437" s="184">
        <v>43693</v>
      </c>
      <c r="B437" s="149">
        <f>SUMIF(VDR!$BJ$13:$BJ$531,A437,VDR!$HC$13:$HC$531)+B436</f>
        <v>0</v>
      </c>
      <c r="C437" s="149">
        <f ca="1">SUMIF(VDR!$BK$13:$BK$531,A437,VDR!$HC$13:$HC$531)+C436</f>
        <v>0.37919999999999998</v>
      </c>
      <c r="D437" s="185"/>
      <c r="E437" s="149">
        <f>SUMIF(VDR!$BJ$13:$BJ$531,A437,VDR!$HE$13:$HE$531)+E436</f>
        <v>0</v>
      </c>
      <c r="F437" s="149">
        <f ca="1">SUMIF(VDR!$BK$13:$BK$531,A437,VDR!$HE$13:$HE$531)+F436</f>
        <v>0.35060000000000002</v>
      </c>
      <c r="G437" s="149"/>
      <c r="H437" s="149">
        <f>SUMIF(VDR!$BJ$13:$BJ$531,A437,VDR!$HG$13:$HG$531)+H436</f>
        <v>0</v>
      </c>
      <c r="I437" s="149">
        <f ca="1">SUMIF(VDR!$BK$13:$BK$531,A437,VDR!$HG$13:$HG$531)+I436</f>
        <v>0.44500000000000001</v>
      </c>
      <c r="J437" s="186"/>
    </row>
    <row r="438" spans="1:10">
      <c r="A438" s="184">
        <v>43694</v>
      </c>
      <c r="B438" s="149">
        <f>SUMIF(VDR!$BJ$13:$BJ$531,A438,VDR!$HC$13:$HC$531)+B437</f>
        <v>0</v>
      </c>
      <c r="C438" s="149">
        <f ca="1">SUMIF(VDR!$BK$13:$BK$531,A438,VDR!$HC$13:$HC$531)+C437</f>
        <v>0.37919999999999998</v>
      </c>
      <c r="D438" s="185"/>
      <c r="E438" s="149">
        <f>SUMIF(VDR!$BJ$13:$BJ$531,A438,VDR!$HE$13:$HE$531)+E437</f>
        <v>0</v>
      </c>
      <c r="F438" s="149">
        <f ca="1">SUMIF(VDR!$BK$13:$BK$531,A438,VDR!$HE$13:$HE$531)+F437</f>
        <v>0.35060000000000002</v>
      </c>
      <c r="G438" s="149"/>
      <c r="H438" s="149">
        <f>SUMIF(VDR!$BJ$13:$BJ$531,A438,VDR!$HG$13:$HG$531)+H437</f>
        <v>0</v>
      </c>
      <c r="I438" s="149">
        <f ca="1">SUMIF(VDR!$BK$13:$BK$531,A438,VDR!$HG$13:$HG$531)+I437</f>
        <v>0.44500000000000001</v>
      </c>
      <c r="J438" s="186"/>
    </row>
    <row r="439" spans="1:10">
      <c r="A439" s="184">
        <v>43695</v>
      </c>
      <c r="B439" s="149">
        <f>SUMIF(VDR!$BJ$13:$BJ$531,A439,VDR!$HC$13:$HC$531)+B438</f>
        <v>0</v>
      </c>
      <c r="C439" s="149">
        <f ca="1">SUMIF(VDR!$BK$13:$BK$531,A439,VDR!$HC$13:$HC$531)+C438</f>
        <v>0.37919999999999998</v>
      </c>
      <c r="D439" s="185"/>
      <c r="E439" s="149">
        <f>SUMIF(VDR!$BJ$13:$BJ$531,A439,VDR!$HE$13:$HE$531)+E438</f>
        <v>0</v>
      </c>
      <c r="F439" s="149">
        <f ca="1">SUMIF(VDR!$BK$13:$BK$531,A439,VDR!$HE$13:$HE$531)+F438</f>
        <v>0.35060000000000002</v>
      </c>
      <c r="G439" s="149"/>
      <c r="H439" s="149">
        <f>SUMIF(VDR!$BJ$13:$BJ$531,A439,VDR!$HG$13:$HG$531)+H438</f>
        <v>0</v>
      </c>
      <c r="I439" s="149">
        <f ca="1">SUMIF(VDR!$BK$13:$BK$531,A439,VDR!$HG$13:$HG$531)+I438</f>
        <v>0.44500000000000001</v>
      </c>
      <c r="J439" s="186"/>
    </row>
    <row r="440" spans="1:10">
      <c r="A440" s="184">
        <v>43696</v>
      </c>
      <c r="B440" s="149">
        <f>SUMIF(VDR!$BJ$13:$BJ$531,A440,VDR!$HC$13:$HC$531)+B439</f>
        <v>0</v>
      </c>
      <c r="C440" s="149">
        <f ca="1">SUMIF(VDR!$BK$13:$BK$531,A440,VDR!$HC$13:$HC$531)+C439</f>
        <v>0.37919999999999998</v>
      </c>
      <c r="D440" s="185"/>
      <c r="E440" s="149">
        <f>SUMIF(VDR!$BJ$13:$BJ$531,A440,VDR!$HE$13:$HE$531)+E439</f>
        <v>0</v>
      </c>
      <c r="F440" s="149">
        <f ca="1">SUMIF(VDR!$BK$13:$BK$531,A440,VDR!$HE$13:$HE$531)+F439</f>
        <v>0.35060000000000002</v>
      </c>
      <c r="G440" s="149"/>
      <c r="H440" s="149">
        <f>SUMIF(VDR!$BJ$13:$BJ$531,A440,VDR!$HG$13:$HG$531)+H439</f>
        <v>0</v>
      </c>
      <c r="I440" s="149">
        <f ca="1">SUMIF(VDR!$BK$13:$BK$531,A440,VDR!$HG$13:$HG$531)+I439</f>
        <v>0.44500000000000001</v>
      </c>
      <c r="J440" s="186"/>
    </row>
    <row r="441" spans="1:10">
      <c r="A441" s="184">
        <v>43697</v>
      </c>
      <c r="B441" s="149">
        <f>SUMIF(VDR!$BJ$13:$BJ$531,A441,VDR!$HC$13:$HC$531)+B440</f>
        <v>0</v>
      </c>
      <c r="C441" s="149">
        <f ca="1">SUMIF(VDR!$BK$13:$BK$531,A441,VDR!$HC$13:$HC$531)+C440</f>
        <v>0.37919999999999998</v>
      </c>
      <c r="D441" s="185"/>
      <c r="E441" s="149">
        <f>SUMIF(VDR!$BJ$13:$BJ$531,A441,VDR!$HE$13:$HE$531)+E440</f>
        <v>0</v>
      </c>
      <c r="F441" s="149">
        <f ca="1">SUMIF(VDR!$BK$13:$BK$531,A441,VDR!$HE$13:$HE$531)+F440</f>
        <v>0.35060000000000002</v>
      </c>
      <c r="G441" s="149"/>
      <c r="H441" s="149">
        <f>SUMIF(VDR!$BJ$13:$BJ$531,A441,VDR!$HG$13:$HG$531)+H440</f>
        <v>0</v>
      </c>
      <c r="I441" s="149">
        <f ca="1">SUMIF(VDR!$BK$13:$BK$531,A441,VDR!$HG$13:$HG$531)+I440</f>
        <v>0.44500000000000001</v>
      </c>
      <c r="J441" s="186"/>
    </row>
    <row r="442" spans="1:10">
      <c r="A442" s="184">
        <v>43698</v>
      </c>
      <c r="B442" s="149">
        <f>SUMIF(VDR!$BJ$13:$BJ$531,A442,VDR!$HC$13:$HC$531)+B441</f>
        <v>0</v>
      </c>
      <c r="C442" s="149">
        <f ca="1">SUMIF(VDR!$BK$13:$BK$531,A442,VDR!$HC$13:$HC$531)+C441</f>
        <v>0.37919999999999998</v>
      </c>
      <c r="D442" s="185"/>
      <c r="E442" s="149">
        <f>SUMIF(VDR!$BJ$13:$BJ$531,A442,VDR!$HE$13:$HE$531)+E441</f>
        <v>0</v>
      </c>
      <c r="F442" s="149">
        <f ca="1">SUMIF(VDR!$BK$13:$BK$531,A442,VDR!$HE$13:$HE$531)+F441</f>
        <v>0.35060000000000002</v>
      </c>
      <c r="G442" s="149"/>
      <c r="H442" s="149">
        <f>SUMIF(VDR!$BJ$13:$BJ$531,A442,VDR!$HG$13:$HG$531)+H441</f>
        <v>0</v>
      </c>
      <c r="I442" s="149">
        <f ca="1">SUMIF(VDR!$BK$13:$BK$531,A442,VDR!$HG$13:$HG$531)+I441</f>
        <v>0.44500000000000001</v>
      </c>
      <c r="J442" s="186"/>
    </row>
    <row r="443" spans="1:10">
      <c r="A443" s="184">
        <v>43699</v>
      </c>
      <c r="B443" s="149">
        <f>SUMIF(VDR!$BJ$13:$BJ$531,A443,VDR!$HC$13:$HC$531)+B442</f>
        <v>0</v>
      </c>
      <c r="C443" s="149">
        <f ca="1">SUMIF(VDR!$BK$13:$BK$531,A443,VDR!$HC$13:$HC$531)+C442</f>
        <v>0.37919999999999998</v>
      </c>
      <c r="D443" s="185"/>
      <c r="E443" s="149">
        <f>SUMIF(VDR!$BJ$13:$BJ$531,A443,VDR!$HE$13:$HE$531)+E442</f>
        <v>0</v>
      </c>
      <c r="F443" s="149">
        <f ca="1">SUMIF(VDR!$BK$13:$BK$531,A443,VDR!$HE$13:$HE$531)+F442</f>
        <v>0.35060000000000002</v>
      </c>
      <c r="G443" s="149"/>
      <c r="H443" s="149">
        <f>SUMIF(VDR!$BJ$13:$BJ$531,A443,VDR!$HG$13:$HG$531)+H442</f>
        <v>0</v>
      </c>
      <c r="I443" s="149">
        <f ca="1">SUMIF(VDR!$BK$13:$BK$531,A443,VDR!$HG$13:$HG$531)+I442</f>
        <v>0.44500000000000001</v>
      </c>
      <c r="J443" s="186"/>
    </row>
    <row r="444" spans="1:10">
      <c r="A444" s="184">
        <v>43700</v>
      </c>
      <c r="B444" s="149">
        <f>SUMIF(VDR!$BJ$13:$BJ$531,A444,VDR!$HC$13:$HC$531)+B443</f>
        <v>0</v>
      </c>
      <c r="C444" s="149">
        <f ca="1">SUMIF(VDR!$BK$13:$BK$531,A444,VDR!$HC$13:$HC$531)+C443</f>
        <v>0.37919999999999998</v>
      </c>
      <c r="D444" s="185"/>
      <c r="E444" s="149">
        <f>SUMIF(VDR!$BJ$13:$BJ$531,A444,VDR!$HE$13:$HE$531)+E443</f>
        <v>0</v>
      </c>
      <c r="F444" s="149">
        <f ca="1">SUMIF(VDR!$BK$13:$BK$531,A444,VDR!$HE$13:$HE$531)+F443</f>
        <v>0.35060000000000002</v>
      </c>
      <c r="G444" s="149"/>
      <c r="H444" s="149">
        <f>SUMIF(VDR!$BJ$13:$BJ$531,A444,VDR!$HG$13:$HG$531)+H443</f>
        <v>0</v>
      </c>
      <c r="I444" s="149">
        <f ca="1">SUMIF(VDR!$BK$13:$BK$531,A444,VDR!$HG$13:$HG$531)+I443</f>
        <v>0.44500000000000001</v>
      </c>
      <c r="J444" s="186"/>
    </row>
    <row r="445" spans="1:10">
      <c r="A445" s="184">
        <v>43701</v>
      </c>
      <c r="B445" s="149">
        <f>SUMIF(VDR!$BJ$13:$BJ$531,A445,VDR!$HC$13:$HC$531)+B444</f>
        <v>0</v>
      </c>
      <c r="C445" s="149">
        <f ca="1">SUMIF(VDR!$BK$13:$BK$531,A445,VDR!$HC$13:$HC$531)+C444</f>
        <v>0.37919999999999998</v>
      </c>
      <c r="D445" s="185"/>
      <c r="E445" s="149">
        <f>SUMIF(VDR!$BJ$13:$BJ$531,A445,VDR!$HE$13:$HE$531)+E444</f>
        <v>0</v>
      </c>
      <c r="F445" s="149">
        <f ca="1">SUMIF(VDR!$BK$13:$BK$531,A445,VDR!$HE$13:$HE$531)+F444</f>
        <v>0.35060000000000002</v>
      </c>
      <c r="G445" s="149"/>
      <c r="H445" s="149">
        <f>SUMIF(VDR!$BJ$13:$BJ$531,A445,VDR!$HG$13:$HG$531)+H444</f>
        <v>0</v>
      </c>
      <c r="I445" s="149">
        <f ca="1">SUMIF(VDR!$BK$13:$BK$531,A445,VDR!$HG$13:$HG$531)+I444</f>
        <v>0.44500000000000001</v>
      </c>
      <c r="J445" s="186"/>
    </row>
    <row r="446" spans="1:10">
      <c r="A446" s="184">
        <v>43702</v>
      </c>
      <c r="B446" s="149">
        <f>SUMIF(VDR!$BJ$13:$BJ$531,A446,VDR!$HC$13:$HC$531)+B445</f>
        <v>0</v>
      </c>
      <c r="C446" s="149">
        <f ca="1">SUMIF(VDR!$BK$13:$BK$531,A446,VDR!$HC$13:$HC$531)+C445</f>
        <v>0.37919999999999998</v>
      </c>
      <c r="D446" s="185"/>
      <c r="E446" s="149">
        <f>SUMIF(VDR!$BJ$13:$BJ$531,A446,VDR!$HE$13:$HE$531)+E445</f>
        <v>0</v>
      </c>
      <c r="F446" s="149">
        <f ca="1">SUMIF(VDR!$BK$13:$BK$531,A446,VDR!$HE$13:$HE$531)+F445</f>
        <v>0.35060000000000002</v>
      </c>
      <c r="G446" s="149"/>
      <c r="H446" s="149">
        <f>SUMIF(VDR!$BJ$13:$BJ$531,A446,VDR!$HG$13:$HG$531)+H445</f>
        <v>0</v>
      </c>
      <c r="I446" s="149">
        <f ca="1">SUMIF(VDR!$BK$13:$BK$531,A446,VDR!$HG$13:$HG$531)+I445</f>
        <v>0.44500000000000001</v>
      </c>
      <c r="J446" s="186"/>
    </row>
    <row r="447" spans="1:10">
      <c r="A447" s="184">
        <v>43703</v>
      </c>
      <c r="B447" s="149">
        <f>SUMIF(VDR!$BJ$13:$BJ$531,A447,VDR!$HC$13:$HC$531)+B446</f>
        <v>0</v>
      </c>
      <c r="C447" s="149">
        <f ca="1">SUMIF(VDR!$BK$13:$BK$531,A447,VDR!$HC$13:$HC$531)+C446</f>
        <v>0.37919999999999998</v>
      </c>
      <c r="D447" s="185"/>
      <c r="E447" s="149">
        <f>SUMIF(VDR!$BJ$13:$BJ$531,A447,VDR!$HE$13:$HE$531)+E446</f>
        <v>0</v>
      </c>
      <c r="F447" s="149">
        <f ca="1">SUMIF(VDR!$BK$13:$BK$531,A447,VDR!$HE$13:$HE$531)+F446</f>
        <v>0.35060000000000002</v>
      </c>
      <c r="G447" s="149"/>
      <c r="H447" s="149">
        <f>SUMIF(VDR!$BJ$13:$BJ$531,A447,VDR!$HG$13:$HG$531)+H446</f>
        <v>0</v>
      </c>
      <c r="I447" s="149">
        <f ca="1">SUMIF(VDR!$BK$13:$BK$531,A447,VDR!$HG$13:$HG$531)+I446</f>
        <v>0.44500000000000001</v>
      </c>
      <c r="J447" s="186"/>
    </row>
    <row r="448" spans="1:10">
      <c r="A448" s="184">
        <v>43704</v>
      </c>
      <c r="B448" s="149">
        <f>SUMIF(VDR!$BJ$13:$BJ$531,A448,VDR!$HC$13:$HC$531)+B447</f>
        <v>0</v>
      </c>
      <c r="C448" s="149">
        <f ca="1">SUMIF(VDR!$BK$13:$BK$531,A448,VDR!$HC$13:$HC$531)+C447</f>
        <v>0.37919999999999998</v>
      </c>
      <c r="D448" s="185"/>
      <c r="E448" s="149">
        <f>SUMIF(VDR!$BJ$13:$BJ$531,A448,VDR!$HE$13:$HE$531)+E447</f>
        <v>0</v>
      </c>
      <c r="F448" s="149">
        <f ca="1">SUMIF(VDR!$BK$13:$BK$531,A448,VDR!$HE$13:$HE$531)+F447</f>
        <v>0.35060000000000002</v>
      </c>
      <c r="G448" s="149"/>
      <c r="H448" s="149">
        <f>SUMIF(VDR!$BJ$13:$BJ$531,A448,VDR!$HG$13:$HG$531)+H447</f>
        <v>0</v>
      </c>
      <c r="I448" s="149">
        <f ca="1">SUMIF(VDR!$BK$13:$BK$531,A448,VDR!$HG$13:$HG$531)+I447</f>
        <v>0.44500000000000001</v>
      </c>
      <c r="J448" s="186"/>
    </row>
    <row r="449" spans="1:10">
      <c r="A449" s="184">
        <v>43705</v>
      </c>
      <c r="B449" s="149">
        <f>SUMIF(VDR!$BJ$13:$BJ$531,A449,VDR!$HC$13:$HC$531)+B448</f>
        <v>0</v>
      </c>
      <c r="C449" s="149">
        <f ca="1">SUMIF(VDR!$BK$13:$BK$531,A449,VDR!$HC$13:$HC$531)+C448</f>
        <v>0.37919999999999998</v>
      </c>
      <c r="D449" s="185"/>
      <c r="E449" s="149">
        <f>SUMIF(VDR!$BJ$13:$BJ$531,A449,VDR!$HE$13:$HE$531)+E448</f>
        <v>0</v>
      </c>
      <c r="F449" s="149">
        <f ca="1">SUMIF(VDR!$BK$13:$BK$531,A449,VDR!$HE$13:$HE$531)+F448</f>
        <v>0.35060000000000002</v>
      </c>
      <c r="G449" s="149"/>
      <c r="H449" s="149">
        <f>SUMIF(VDR!$BJ$13:$BJ$531,A449,VDR!$HG$13:$HG$531)+H448</f>
        <v>0</v>
      </c>
      <c r="I449" s="149">
        <f ca="1">SUMIF(VDR!$BK$13:$BK$531,A449,VDR!$HG$13:$HG$531)+I448</f>
        <v>0.44500000000000001</v>
      </c>
      <c r="J449" s="186"/>
    </row>
    <row r="450" spans="1:10">
      <c r="A450" s="184">
        <v>43706</v>
      </c>
      <c r="B450" s="149">
        <f>SUMIF(VDR!$BJ$13:$BJ$531,A450,VDR!$HC$13:$HC$531)+B449</f>
        <v>0</v>
      </c>
      <c r="C450" s="149">
        <f ca="1">SUMIF(VDR!$BK$13:$BK$531,A450,VDR!$HC$13:$HC$531)+C449</f>
        <v>0.37919999999999998</v>
      </c>
      <c r="D450" s="185"/>
      <c r="E450" s="149">
        <f>SUMIF(VDR!$BJ$13:$BJ$531,A450,VDR!$HE$13:$HE$531)+E449</f>
        <v>0</v>
      </c>
      <c r="F450" s="149">
        <f ca="1">SUMIF(VDR!$BK$13:$BK$531,A450,VDR!$HE$13:$HE$531)+F449</f>
        <v>0.35060000000000002</v>
      </c>
      <c r="G450" s="149"/>
      <c r="H450" s="149">
        <f>SUMIF(VDR!$BJ$13:$BJ$531,A450,VDR!$HG$13:$HG$531)+H449</f>
        <v>0</v>
      </c>
      <c r="I450" s="149">
        <f ca="1">SUMIF(VDR!$BK$13:$BK$531,A450,VDR!$HG$13:$HG$531)+I449</f>
        <v>0.44500000000000001</v>
      </c>
      <c r="J450" s="186"/>
    </row>
    <row r="451" spans="1:10">
      <c r="A451" s="184">
        <v>43707</v>
      </c>
      <c r="B451" s="149">
        <f>SUMIF(VDR!$BJ$13:$BJ$531,A451,VDR!$HC$13:$HC$531)+B450</f>
        <v>0</v>
      </c>
      <c r="C451" s="149">
        <f ca="1">SUMIF(VDR!$BK$13:$BK$531,A451,VDR!$HC$13:$HC$531)+C450</f>
        <v>0.37919999999999998</v>
      </c>
      <c r="D451" s="185"/>
      <c r="E451" s="149">
        <f>SUMIF(VDR!$BJ$13:$BJ$531,A451,VDR!$HE$13:$HE$531)+E450</f>
        <v>0</v>
      </c>
      <c r="F451" s="149">
        <f ca="1">SUMIF(VDR!$BK$13:$BK$531,A451,VDR!$HE$13:$HE$531)+F450</f>
        <v>0.35060000000000002</v>
      </c>
      <c r="G451" s="149"/>
      <c r="H451" s="149">
        <f>SUMIF(VDR!$BJ$13:$BJ$531,A451,VDR!$HG$13:$HG$531)+H450</f>
        <v>0</v>
      </c>
      <c r="I451" s="149">
        <f ca="1">SUMIF(VDR!$BK$13:$BK$531,A451,VDR!$HG$13:$HG$531)+I450</f>
        <v>0.44500000000000001</v>
      </c>
      <c r="J451" s="186"/>
    </row>
    <row r="452" spans="1:10">
      <c r="A452" s="187">
        <v>43708</v>
      </c>
      <c r="B452" s="151">
        <f>SUMIF(VDR!$BJ$13:$BJ$531,A452,VDR!$HC$13:$HC$531)+B451</f>
        <v>0</v>
      </c>
      <c r="C452" s="151">
        <f ca="1">SUMIF(VDR!$BK$13:$BK$531,A452,VDR!$HC$13:$HC$531)+C451</f>
        <v>0.37919999999999998</v>
      </c>
      <c r="D452" s="188"/>
      <c r="E452" s="151">
        <f>SUMIF(VDR!$BJ$13:$BJ$531,A452,VDR!$HE$13:$HE$531)+E451</f>
        <v>0</v>
      </c>
      <c r="F452" s="151">
        <f ca="1">SUMIF(VDR!$BK$13:$BK$531,A452,VDR!$HE$13:$HE$531)+F451</f>
        <v>0.35060000000000002</v>
      </c>
      <c r="G452" s="151"/>
      <c r="H452" s="151">
        <f>SUMIF(VDR!$BJ$13:$BJ$531,A452,VDR!$HG$13:$HG$531)+H451</f>
        <v>0</v>
      </c>
      <c r="I452" s="151">
        <f ca="1">SUMIF(VDR!$BK$13:$BK$531,A452,VDR!$HG$13:$HG$531)+I451</f>
        <v>0.44500000000000001</v>
      </c>
      <c r="J452" s="189"/>
    </row>
    <row r="453" spans="1:10" s="183" customFormat="1">
      <c r="A453" s="182"/>
    </row>
  </sheetData>
  <mergeCells count="7">
    <mergeCell ref="B7:D7"/>
    <mergeCell ref="A7:A9"/>
    <mergeCell ref="H8:J8"/>
    <mergeCell ref="B8:D8"/>
    <mergeCell ref="E8:G8"/>
    <mergeCell ref="H7:J7"/>
    <mergeCell ref="E7:G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
  <sheetViews>
    <sheetView zoomScale="85" zoomScaleNormal="85" workbookViewId="0">
      <selection activeCell="K110" sqref="K110"/>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D13"/>
  <sheetViews>
    <sheetView zoomScale="85" zoomScaleNormal="85" workbookViewId="0">
      <selection activeCell="AR87" sqref="AR87"/>
    </sheetView>
  </sheetViews>
  <sheetFormatPr defaultRowHeight="15"/>
  <cols>
    <col min="1" max="1" width="12" customWidth="1"/>
  </cols>
  <sheetData>
    <row r="1" spans="1:4">
      <c r="A1" s="148">
        <f ca="1">TODAY()</f>
        <v>44103</v>
      </c>
    </row>
    <row r="2" spans="1:4">
      <c r="A2" s="148"/>
    </row>
    <row r="5" spans="1:4">
      <c r="A5" s="157" t="s">
        <v>614</v>
      </c>
      <c r="B5" s="155" t="s">
        <v>617</v>
      </c>
      <c r="C5" s="155" t="s">
        <v>618</v>
      </c>
      <c r="D5" s="155" t="s">
        <v>619</v>
      </c>
    </row>
    <row r="6" spans="1:4">
      <c r="A6" s="154" t="s">
        <v>612</v>
      </c>
      <c r="B6" s="156">
        <f ca="1">'SUM A1'!D2</f>
        <v>0</v>
      </c>
      <c r="C6" s="156">
        <f ca="1">'SUM A1'!E2</f>
        <v>0</v>
      </c>
      <c r="D6" s="156">
        <f ca="1">'SUM A1'!F2</f>
        <v>0</v>
      </c>
    </row>
    <row r="7" spans="1:4">
      <c r="A7" s="154" t="s">
        <v>610</v>
      </c>
      <c r="B7" s="156">
        <f ca="1">'SUM A1'!D3</f>
        <v>0</v>
      </c>
      <c r="C7" s="156">
        <f ca="1">'SUM A1'!E3</f>
        <v>0</v>
      </c>
      <c r="D7" s="156">
        <f ca="1">'SUM A1'!F3</f>
        <v>0</v>
      </c>
    </row>
    <row r="8" spans="1:4">
      <c r="A8" s="154" t="s">
        <v>611</v>
      </c>
      <c r="B8" s="156">
        <f ca="1">'SUM A1'!D4</f>
        <v>0</v>
      </c>
      <c r="C8" s="156">
        <f ca="1">'SUM A1'!E4</f>
        <v>0</v>
      </c>
      <c r="D8" s="156">
        <f ca="1">'SUM A1'!F4</f>
        <v>0</v>
      </c>
    </row>
    <row r="10" spans="1:4">
      <c r="A10" s="157" t="s">
        <v>615</v>
      </c>
      <c r="B10" s="155" t="s">
        <v>617</v>
      </c>
      <c r="C10" s="155" t="s">
        <v>618</v>
      </c>
      <c r="D10" s="155" t="s">
        <v>619</v>
      </c>
    </row>
    <row r="11" spans="1:4">
      <c r="A11" s="154" t="s">
        <v>612</v>
      </c>
      <c r="B11" s="156">
        <f ca="1">'SUM 00 V2'!N6</f>
        <v>0</v>
      </c>
      <c r="C11" s="156">
        <f ca="1">'SUM 00 V2'!O6</f>
        <v>0</v>
      </c>
      <c r="D11" s="156">
        <f ca="1">'SUM 00 V2'!P6</f>
        <v>0</v>
      </c>
    </row>
    <row r="12" spans="1:4">
      <c r="A12" s="154" t="s">
        <v>610</v>
      </c>
      <c r="B12" s="156">
        <f ca="1">'SUM 00 V2'!N7</f>
        <v>0</v>
      </c>
      <c r="C12" s="156">
        <f ca="1">'SUM 00 V2'!O7</f>
        <v>0</v>
      </c>
      <c r="D12" s="156">
        <f ca="1">'SUM 00 V2'!P7</f>
        <v>0</v>
      </c>
    </row>
    <row r="13" spans="1:4">
      <c r="A13" s="154" t="s">
        <v>611</v>
      </c>
      <c r="B13" s="156">
        <f ca="1">'SUM 00 V2'!N8</f>
        <v>0</v>
      </c>
      <c r="C13" s="156">
        <f ca="1">'SUM 00 V2'!O8</f>
        <v>0</v>
      </c>
      <c r="D13" s="156">
        <f ca="1">'SUM 00 V2'!P8</f>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
  <sheetViews>
    <sheetView workbookViewId="0">
      <selection activeCell="R32" sqref="R32"/>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dimension ref="A1:AH23"/>
  <sheetViews>
    <sheetView zoomScale="70" zoomScaleNormal="70" workbookViewId="0">
      <selection activeCell="B15" sqref="B15"/>
    </sheetView>
  </sheetViews>
  <sheetFormatPr defaultRowHeight="15"/>
  <cols>
    <col min="1" max="1" width="20.28515625" customWidth="1"/>
    <col min="2" max="2" width="30.7109375" customWidth="1"/>
    <col min="3" max="3" width="19.85546875" customWidth="1"/>
    <col min="4" max="4" width="8.7109375" customWidth="1"/>
    <col min="5" max="5" width="11.5703125" bestFit="1" customWidth="1"/>
    <col min="6" max="27" width="8.7109375" customWidth="1"/>
  </cols>
  <sheetData>
    <row r="1" spans="1:27" ht="30">
      <c r="A1" s="589" t="s">
        <v>676</v>
      </c>
      <c r="B1" s="589"/>
      <c r="C1" s="589"/>
      <c r="D1" s="589"/>
      <c r="E1" s="589"/>
      <c r="F1" s="589"/>
      <c r="G1" s="589"/>
      <c r="H1" s="589"/>
      <c r="I1" s="589"/>
      <c r="J1" s="589"/>
      <c r="K1" s="589"/>
      <c r="L1" s="589"/>
      <c r="M1" s="589"/>
      <c r="N1" s="589"/>
      <c r="O1" s="589"/>
      <c r="P1" s="589"/>
      <c r="Q1" s="589"/>
      <c r="R1" s="589"/>
      <c r="S1" s="589"/>
      <c r="T1" s="589"/>
      <c r="U1" s="589"/>
      <c r="V1" s="589"/>
      <c r="W1" s="589"/>
      <c r="X1" s="589"/>
      <c r="Y1" s="589"/>
      <c r="Z1" s="589"/>
      <c r="AA1" s="589"/>
    </row>
    <row r="2" spans="1:27" ht="25.5">
      <c r="A2" s="590" t="s">
        <v>677</v>
      </c>
      <c r="B2" s="590"/>
      <c r="C2" s="590"/>
      <c r="D2" s="590"/>
      <c r="E2" s="590"/>
      <c r="F2" s="590"/>
      <c r="G2" s="590"/>
      <c r="H2" s="590"/>
      <c r="I2" s="590"/>
      <c r="J2" s="590"/>
      <c r="K2" s="590"/>
      <c r="L2" s="590"/>
      <c r="M2" s="590"/>
      <c r="N2" s="590"/>
      <c r="O2" s="590"/>
      <c r="P2" s="590"/>
      <c r="Q2" s="590"/>
      <c r="R2" s="590"/>
      <c r="S2" s="590"/>
      <c r="T2" s="590"/>
      <c r="U2" s="590"/>
      <c r="V2" s="590"/>
      <c r="W2" s="590"/>
      <c r="X2" s="590"/>
      <c r="Y2" s="590"/>
      <c r="Z2" s="590"/>
      <c r="AA2" s="590"/>
    </row>
    <row r="3" spans="1:27" ht="30.75" thickBot="1">
      <c r="A3" s="591" t="s">
        <v>678</v>
      </c>
      <c r="B3" s="591"/>
      <c r="C3" s="591"/>
      <c r="D3" s="591"/>
      <c r="E3" s="591"/>
      <c r="F3" s="591"/>
      <c r="G3" s="591"/>
      <c r="H3" s="591"/>
      <c r="I3" s="591"/>
      <c r="J3" s="591"/>
      <c r="K3" s="591"/>
      <c r="L3" s="591"/>
      <c r="M3" s="591"/>
      <c r="N3" s="591"/>
      <c r="O3" s="591"/>
      <c r="P3" s="591"/>
      <c r="Q3" s="591"/>
      <c r="R3" s="591"/>
      <c r="S3" s="591"/>
      <c r="T3" s="591"/>
      <c r="U3" s="591"/>
      <c r="V3" s="591"/>
      <c r="W3" s="591"/>
      <c r="X3" s="591"/>
      <c r="Y3" s="591"/>
      <c r="Z3" s="591"/>
      <c r="AA3" s="591"/>
    </row>
    <row r="4" spans="1:27" ht="21" thickBot="1">
      <c r="A4" s="592" t="s">
        <v>679</v>
      </c>
      <c r="B4" s="594" t="s">
        <v>680</v>
      </c>
      <c r="C4" s="596" t="s">
        <v>681</v>
      </c>
      <c r="D4" s="598" t="s">
        <v>682</v>
      </c>
      <c r="E4" s="599"/>
      <c r="F4" s="600"/>
      <c r="G4" s="579" t="s">
        <v>683</v>
      </c>
      <c r="H4" s="580"/>
      <c r="I4" s="581"/>
      <c r="J4" s="579" t="s">
        <v>684</v>
      </c>
      <c r="K4" s="580"/>
      <c r="L4" s="581"/>
      <c r="M4" s="579" t="s">
        <v>685</v>
      </c>
      <c r="N4" s="580"/>
      <c r="O4" s="581"/>
      <c r="P4" s="579" t="s">
        <v>686</v>
      </c>
      <c r="Q4" s="580"/>
      <c r="R4" s="581"/>
      <c r="S4" s="579" t="s">
        <v>687</v>
      </c>
      <c r="T4" s="580"/>
      <c r="U4" s="581"/>
      <c r="V4" s="579" t="s">
        <v>688</v>
      </c>
      <c r="W4" s="580"/>
      <c r="X4" s="581"/>
      <c r="Y4" s="580" t="s">
        <v>689</v>
      </c>
      <c r="Z4" s="580"/>
      <c r="AA4" s="581"/>
    </row>
    <row r="5" spans="1:27" ht="36" thickBot="1">
      <c r="A5" s="593"/>
      <c r="B5" s="595"/>
      <c r="C5" s="597"/>
      <c r="D5" s="232" t="s">
        <v>690</v>
      </c>
      <c r="E5" s="233" t="s">
        <v>691</v>
      </c>
      <c r="F5" s="234" t="s">
        <v>692</v>
      </c>
      <c r="G5" s="232" t="s">
        <v>690</v>
      </c>
      <c r="H5" s="233" t="s">
        <v>691</v>
      </c>
      <c r="I5" s="234" t="s">
        <v>692</v>
      </c>
      <c r="J5" s="232" t="s">
        <v>690</v>
      </c>
      <c r="K5" s="233" t="s">
        <v>691</v>
      </c>
      <c r="L5" s="234" t="s">
        <v>692</v>
      </c>
      <c r="M5" s="232" t="s">
        <v>690</v>
      </c>
      <c r="N5" s="233" t="s">
        <v>691</v>
      </c>
      <c r="O5" s="234" t="s">
        <v>692</v>
      </c>
      <c r="P5" s="232" t="s">
        <v>690</v>
      </c>
      <c r="Q5" s="233" t="s">
        <v>691</v>
      </c>
      <c r="R5" s="234" t="s">
        <v>692</v>
      </c>
      <c r="S5" s="232" t="s">
        <v>690</v>
      </c>
      <c r="T5" s="233" t="s">
        <v>691</v>
      </c>
      <c r="U5" s="234" t="s">
        <v>692</v>
      </c>
      <c r="V5" s="232" t="s">
        <v>690</v>
      </c>
      <c r="W5" s="233" t="s">
        <v>691</v>
      </c>
      <c r="X5" s="234" t="s">
        <v>692</v>
      </c>
      <c r="Y5" s="232" t="s">
        <v>690</v>
      </c>
      <c r="Z5" s="233" t="s">
        <v>691</v>
      </c>
      <c r="AA5" s="234" t="s">
        <v>692</v>
      </c>
    </row>
    <row r="6" spans="1:27" ht="20.25">
      <c r="A6" s="582" t="s">
        <v>693</v>
      </c>
      <c r="B6" s="235" t="s">
        <v>694</v>
      </c>
      <c r="C6" s="236">
        <f>SUM(D6:AA6)</f>
        <v>6</v>
      </c>
      <c r="D6" s="280">
        <f>SUMIFS(VDR!$HM$19:$HM$530,VDR!$AN$19:$AN$530,$A$18,VDR!$AL$19:$AL$530,$B14,VDR!$HI$19:$HI$530,$A$19,VDR!$X$19:$X$530,C$18,VDR!$Y$19:$Y$530,D$18)</f>
        <v>0</v>
      </c>
      <c r="E6" s="281">
        <f>SUMIFS(VDR!$HM$20:$HM$534,VDR!$AN$20:$AN$534,$A$18,VDR!$AL$20:$AL$534,$B18,VDR!$HI$20:$HI$534,$A$21,VDR!$X$20:$X$534,C$18,VDR!$Y$20:$Y$534,D$18)</f>
        <v>0</v>
      </c>
      <c r="F6" s="282">
        <f>SUMIFS(VDR!$HM$20:$HM$534,VDR!$AN$20:$AN$534,$A$18,VDR!$AL$20:$AL$534,$B18,VDR!$HI$20:$HI$534,$A$20,VDR!$X$20:$X$534,C$18,VDR!$Y$20:$Y$534,D$18)</f>
        <v>6</v>
      </c>
      <c r="G6" s="280">
        <f>SUMIFS(VDR!$HM$19:$HM$530,VDR!$AN$19:$AN$530,$A$18,VDR!$AL$19:$AL$530,$B18,VDR!$HI$19:$HI$530,$A$19,VDR!$X$19:$X$530,G$18,VDR!$Y$19:$Y$530,H$18)</f>
        <v>0</v>
      </c>
      <c r="H6" s="281">
        <f>SUMIFS(VDR!$HM$20:$HM$534,VDR!$AN$20:$AN$534,$A$18,VDR!$AL$20:$AL$534,$B18,VDR!$HI$20:$HI$534,$A$21,VDR!$X$20:$X$534,G$18,VDR!$Y$20:$Y$534,H$18)</f>
        <v>0</v>
      </c>
      <c r="I6" s="282">
        <f>SUMIFS(VDR!$HM$20:$HM$534,VDR!$AN$20:$AN$534,$A$18,VDR!$AL$20:$AL$534,$B18,VDR!$HI$20:$HI$534,$A$20,VDR!$X$20:$X$534,G$18,VDR!$Y$20:$Y$534,H$18)</f>
        <v>0</v>
      </c>
      <c r="J6" s="280">
        <f>SUMIFS(VDR!$HM$19:$HM$530,VDR!$AN$19:$AN$530,$A$18,VDR!$AL$19:$AL$530,$B18,VDR!$HI$19:$HI$530,$A$19,VDR!$X$19:$X$530,K$18,VDR!$Y$19:$Y$530,L$18)</f>
        <v>0</v>
      </c>
      <c r="K6" s="281">
        <f>SUMIFS(VDR!$HM$20:$HM$534,VDR!$AN$20:$AN$534,$A$18,VDR!$AL$20:$AL$534,$B18,VDR!$HI$20:$HI$534,$A$21,VDR!$X$20:$X$534,K$18,VDR!$Y$20:$Y$534,L$18)</f>
        <v>0</v>
      </c>
      <c r="L6" s="282">
        <f>SUMIFS(VDR!$HM$20:$HM$534,VDR!$AN$20:$AN$534,$A$18,VDR!$AL$20:$AL$534,$B18,VDR!$HI$20:$HI$534,$A$20,VDR!$X$20:$X$534,K$18,VDR!$Y$20:$Y$534,L$18)</f>
        <v>0</v>
      </c>
      <c r="M6" s="280">
        <f>SUMIFS(VDR!$HM$19:$HM$530,VDR!$AN$19:$AN$530,$A$18,VDR!$AL$19:$AL$530,$B18,VDR!$HI$19:$HI$530,$A$19,VDR!$X$19:$X$530,O$18,VDR!$Y$19:$Y$530,P$18)</f>
        <v>0</v>
      </c>
      <c r="N6" s="281">
        <f>SUMIFS(VDR!$HM$20:$HM$534,VDR!$AN$20:$AN$534,$A$18,VDR!$AL$20:$AL$534,$B18,VDR!$HI$20:$HI$534,$A$21,VDR!$X$20:$X$534,O$18,VDR!$Y$20:$Y$534,P$18)</f>
        <v>0</v>
      </c>
      <c r="O6" s="282">
        <f>SUMIFS(VDR!$HM$20:$HM$534,VDR!$AN$20:$AN$534,$A$18,VDR!$AL$20:$AL$534,$B18,VDR!$HI$20:$HI$534,$A$20,VDR!$X$20:$X$534,O$18,VDR!$Y$20:$Y$534,P$18)</f>
        <v>0</v>
      </c>
      <c r="P6" s="280">
        <f>SUMIFS(VDR!$HM$19:$HM$530,VDR!$AN$19:$AN$530,$A$18,VDR!$AL$19:$AL$530,$B18,VDR!$HI$19:$HI$530,$A$19,VDR!$X$19:$X$530,S$18,VDR!$Y$19:$Y$530,T$18)</f>
        <v>0</v>
      </c>
      <c r="Q6" s="281">
        <f>SUMIFS(VDR!$HM$20:$HM$534,VDR!$AN$20:$AN$534,$A$18,VDR!$AL$20:$AL$534,$B18,VDR!$HI$20:$HI$534,$A$21,VDR!$X$20:$X$534,S$18,VDR!$Y$20:$Y$534,T$18)</f>
        <v>0</v>
      </c>
      <c r="R6" s="282">
        <f>SUMIFS(VDR!$HM$20:$HM$534,VDR!$AN$20:$AN$534,$A$18,VDR!$AL$20:$AL$534,$B18,VDR!$HI$20:$HI$534,$A$20,VDR!$X$20:$X$534,S$18,VDR!$Y$20:$Y$534,T$18)</f>
        <v>0</v>
      </c>
      <c r="S6" s="280">
        <f>SUMIFS(VDR!$HM$19:$HM$530,VDR!$AN$19:$AN$530,$A$18,VDR!$AL$19:$AL$530,$B18,VDR!$HI$19:$HI$530,$A$19,VDR!$X$19:$X$530,W$18,VDR!$Y$19:$Y$530,X$18)</f>
        <v>0</v>
      </c>
      <c r="T6" s="281">
        <f>SUMIFS(VDR!$HM$20:$HM$534,VDR!$AN$20:$AN$534,$A$18,VDR!$AL$20:$AL$534,$B18,VDR!$HI$20:$HI$534,$A$21,VDR!$X$20:$X$534,W$18,VDR!$Y$20:$Y$534,X$18)</f>
        <v>0</v>
      </c>
      <c r="U6" s="282">
        <f>SUMIFS(VDR!$HM$20:$HM$534,VDR!$AN$20:$AN$534,$A$18,VDR!$AL$20:$AL$534,$B18,VDR!$HI$20:$HI$534,$A$20,VDR!$X$20:$X$534,W$18,VDR!$Y$20:$Y$534,X$18)</f>
        <v>0</v>
      </c>
      <c r="V6" s="280">
        <f>SUMIFS(VDR!$HM$19:$HM$530,VDR!$AN$19:$AN$530,$A$18,VDR!$AL$19:$AL$530,$B18,VDR!$HI$19:$HI$530,$A$19,VDR!$X$19:$X$530,AA$18,VDR!$Y$19:$Y$530,AB$18)</f>
        <v>0</v>
      </c>
      <c r="W6" s="281">
        <f>SUMIFS(VDR!$HM$20:$HM$534,VDR!$AN$20:$AN$534,$A$18,VDR!$AL$20:$AL$534,$B18,VDR!$HI$20:$HI$534,$A$21,VDR!$X$20:$X$534,AA$18,VDR!$Y$20:$Y$534,AB$18)</f>
        <v>0</v>
      </c>
      <c r="X6" s="282">
        <f>SUMIFS(VDR!$HM$20:$HM$534,VDR!$AN$20:$AN$534,$A$18,VDR!$AL$20:$AL$534,$B18,VDR!$HI$20:$HI$534,$A$20,VDR!$X$20:$X$534,AA$18,VDR!$Y$20:$Y$534,AB$18)</f>
        <v>0</v>
      </c>
      <c r="Y6" s="280">
        <f>SUMIFS(VDR!$HM$19:$HM$530,VDR!$AN$19:$AN$530,$A$18,VDR!$AL$19:$AL$530,$B18,VDR!$HI$19:$HI$530,$A$19,VDR!$X$19:$X$530,AE$18,VDR!$Y$19:$Y$530,AF$18)</f>
        <v>0</v>
      </c>
      <c r="Z6" s="281">
        <f>SUMIFS(VDR!$HM$20:$HM$534,VDR!$AN$20:$AN$534,$A$18,VDR!$AL$20:$AL$534,$B18,VDR!$HI$20:$HI$534,$A$21,VDR!$X$20:$X$534,AE$18,VDR!$Y$20:$Y$534,AF$18)</f>
        <v>0</v>
      </c>
      <c r="AA6" s="282">
        <f>SUMIFS(VDR!$HM$20:$HM$534,VDR!$AN$20:$AN$534,$A$18,VDR!$AL$20:$AL$534,$B18,VDR!$HI$20:$HI$534,$A$20,VDR!$X$20:$X$534,AE$18,VDR!$Y$20:$Y$534,AF$18)</f>
        <v>0</v>
      </c>
    </row>
    <row r="7" spans="1:27" ht="20.25">
      <c r="A7" s="583"/>
      <c r="B7" s="237" t="s">
        <v>713</v>
      </c>
      <c r="C7" s="236">
        <f t="shared" ref="C7:C11" si="0">SUM(D7:AA7)</f>
        <v>2</v>
      </c>
      <c r="D7" s="283">
        <f>SUMIFS(VDR!$HM$19:$HM$530,VDR!$AN$19:$AN$530,$A$18,VDR!$AL$19:$AL$530,$B15,VDR!$HI$19:$HI$530,$A$19,VDR!$X$19:$X$530,C$18,VDR!$Y$19:$Y$530,D$18)</f>
        <v>0</v>
      </c>
      <c r="E7" s="279">
        <f>SUMIFS(VDR!$HM$20:$HM$534,VDR!$AN$20:$AN$534,$A$18,VDR!$AL$20:$AL$534,$B19,VDR!$HI$20:$HI$534,$A$21,VDR!$X$20:$X$534,C$18,VDR!$Y$20:$Y$534,D$18)</f>
        <v>0</v>
      </c>
      <c r="F7" s="284">
        <f>SUMIFS(VDR!$HM$20:$HM$534,VDR!$AN$20:$AN$534,$A$18,VDR!$AL$20:$AL$534,$B19,VDR!$HI$20:$HI$534,$A$20,VDR!$X$20:$X$534,C$18,VDR!$Y$20:$Y$534,D$18)</f>
        <v>2</v>
      </c>
      <c r="G7" s="283">
        <f>SUMIFS(VDR!$HM$19:$HM$530,VDR!$AN$19:$AN$530,$A$18,VDR!$AL$19:$AL$530,$B19,VDR!$HI$19:$HI$530,$A$19,VDR!$X$19:$X$530,G$18,VDR!$Y$19:$Y$530,H$18)</f>
        <v>0</v>
      </c>
      <c r="H7" s="279">
        <f>SUMIFS(VDR!$HM$20:$HM$534,VDR!$AN$20:$AN$534,$A$18,VDR!$AL$20:$AL$534,$B19,VDR!$HI$20:$HI$534,$A$21,VDR!$X$20:$X$534,G$18,VDR!$Y$20:$Y$534,H$18)</f>
        <v>0</v>
      </c>
      <c r="I7" s="284">
        <f>SUMIFS(VDR!$HM$20:$HM$534,VDR!$AN$20:$AN$534,$A$18,VDR!$AL$20:$AL$534,$B19,VDR!$HI$20:$HI$534,$A$20,VDR!$X$20:$X$534,G$18,VDR!$Y$20:$Y$534,H$18)</f>
        <v>0</v>
      </c>
      <c r="J7" s="283">
        <f>SUMIFS(VDR!$HM$19:$HM$530,VDR!$AN$19:$AN$530,$A$18,VDR!$AL$19:$AL$530,$B19,VDR!$HI$19:$HI$530,$A$19,VDR!$X$19:$X$530,K$18,VDR!$Y$19:$Y$530,L$18)</f>
        <v>0</v>
      </c>
      <c r="K7" s="279">
        <f>SUMIFS(VDR!$HM$20:$HM$534,VDR!$AN$20:$AN$534,$A$18,VDR!$AL$20:$AL$534,$B19,VDR!$HI$20:$HI$534,$A$21,VDR!$X$20:$X$534,K$18,VDR!$Y$20:$Y$534,L$18)</f>
        <v>0</v>
      </c>
      <c r="L7" s="284">
        <f>SUMIFS(VDR!$HM$20:$HM$534,VDR!$AN$20:$AN$534,$A$18,VDR!$AL$20:$AL$534,$B19,VDR!$HI$20:$HI$534,$A$20,VDR!$X$20:$X$534,K$18,VDR!$Y$20:$Y$534,L$18)</f>
        <v>0</v>
      </c>
      <c r="M7" s="283">
        <f>SUMIFS(VDR!$HM$19:$HM$530,VDR!$AN$19:$AN$530,$A$18,VDR!$AL$19:$AL$530,$B19,VDR!$HI$19:$HI$530,$A$19,VDR!$X$19:$X$530,O$18,VDR!$Y$19:$Y$530,P$18)</f>
        <v>0</v>
      </c>
      <c r="N7" s="279">
        <f>SUMIFS(VDR!$HM$20:$HM$534,VDR!$AN$20:$AN$534,$A$18,VDR!$AL$20:$AL$534,$B19,VDR!$HI$20:$HI$534,$A$21,VDR!$X$20:$X$534,O$18,VDR!$Y$20:$Y$534,P$18)</f>
        <v>0</v>
      </c>
      <c r="O7" s="284">
        <f>SUMIFS(VDR!$HM$20:$HM$534,VDR!$AN$20:$AN$534,$A$18,VDR!$AL$20:$AL$534,$B19,VDR!$HI$20:$HI$534,$A$20,VDR!$X$20:$X$534,O$18,VDR!$Y$20:$Y$534,P$18)</f>
        <v>0</v>
      </c>
      <c r="P7" s="283">
        <f>SUMIFS(VDR!$HM$19:$HM$530,VDR!$AN$19:$AN$530,$A$18,VDR!$AL$19:$AL$530,$B19,VDR!$HI$19:$HI$530,$A$19,VDR!$X$19:$X$530,S$18,VDR!$Y$19:$Y$530,T$18)</f>
        <v>0</v>
      </c>
      <c r="Q7" s="279">
        <f>SUMIFS(VDR!$HM$20:$HM$534,VDR!$AN$20:$AN$534,$A$18,VDR!$AL$20:$AL$534,$B19,VDR!$HI$20:$HI$534,$A$21,VDR!$X$20:$X$534,S$18,VDR!$Y$20:$Y$534,T$18)</f>
        <v>0</v>
      </c>
      <c r="R7" s="284">
        <f>SUMIFS(VDR!$HM$20:$HM$534,VDR!$AN$20:$AN$534,$A$18,VDR!$AL$20:$AL$534,$B19,VDR!$HI$20:$HI$534,$A$20,VDR!$X$20:$X$534,S$18,VDR!$Y$20:$Y$534,T$18)</f>
        <v>0</v>
      </c>
      <c r="S7" s="283">
        <f>SUMIFS(VDR!$HM$19:$HM$530,VDR!$AN$19:$AN$530,$A$18,VDR!$AL$19:$AL$530,$B19,VDR!$HI$19:$HI$530,$A$19,VDR!$X$19:$X$530,W$18,VDR!$Y$19:$Y$530,X$18)</f>
        <v>0</v>
      </c>
      <c r="T7" s="279">
        <f>SUMIFS(VDR!$HM$20:$HM$534,VDR!$AN$20:$AN$534,$A$18,VDR!$AL$20:$AL$534,$B19,VDR!$HI$20:$HI$534,$A$21,VDR!$X$20:$X$534,W$18,VDR!$Y$20:$Y$534,X$18)</f>
        <v>0</v>
      </c>
      <c r="U7" s="284">
        <f>SUMIFS(VDR!$HM$20:$HM$534,VDR!$AN$20:$AN$534,$A$18,VDR!$AL$20:$AL$534,$B19,VDR!$HI$20:$HI$534,$A$20,VDR!$X$20:$X$534,W$18,VDR!$Y$20:$Y$534,X$18)</f>
        <v>0</v>
      </c>
      <c r="V7" s="283">
        <f>SUMIFS(VDR!$HM$19:$HM$530,VDR!$AN$19:$AN$530,$A$18,VDR!$AL$19:$AL$530,$B19,VDR!$HI$19:$HI$530,$A$19,VDR!$X$19:$X$530,AA$18,VDR!$Y$19:$Y$530,AB$18)</f>
        <v>0</v>
      </c>
      <c r="W7" s="279">
        <f>SUMIFS(VDR!$HM$20:$HM$534,VDR!$AN$20:$AN$534,$A$18,VDR!$AL$20:$AL$534,$B19,VDR!$HI$20:$HI$534,$A$21,VDR!$X$20:$X$534,AA$18,VDR!$Y$20:$Y$534,AB$18)</f>
        <v>0</v>
      </c>
      <c r="X7" s="284">
        <f>SUMIFS(VDR!$HM$20:$HM$534,VDR!$AN$20:$AN$534,$A$18,VDR!$AL$20:$AL$534,$B19,VDR!$HI$20:$HI$534,$A$20,VDR!$X$20:$X$534,AA$18,VDR!$Y$20:$Y$534,AB$18)</f>
        <v>0</v>
      </c>
      <c r="Y7" s="283">
        <f>SUMIFS(VDR!$HM$19:$HM$530,VDR!$AN$19:$AN$530,$A$18,VDR!$AL$19:$AL$530,$B19,VDR!$HI$19:$HI$530,$A$19,VDR!$X$19:$X$530,AE$18,VDR!$Y$19:$Y$530,AF$18)</f>
        <v>0</v>
      </c>
      <c r="Z7" s="279">
        <f>SUMIFS(VDR!$HM$20:$HM$534,VDR!$AN$20:$AN$534,$A$18,VDR!$AL$20:$AL$534,$B19,VDR!$HI$20:$HI$534,$A$21,VDR!$X$20:$X$534,AE$18,VDR!$Y$20:$Y$534,AF$18)</f>
        <v>0</v>
      </c>
      <c r="AA7" s="284">
        <f>SUMIFS(VDR!$HM$20:$HM$534,VDR!$AN$20:$AN$534,$A$18,VDR!$AL$20:$AL$534,$B19,VDR!$HI$20:$HI$534,$A$20,VDR!$X$20:$X$534,AE$18,VDR!$Y$20:$Y$534,AF$18)</f>
        <v>0</v>
      </c>
    </row>
    <row r="8" spans="1:27" ht="40.5">
      <c r="A8" s="583"/>
      <c r="B8" s="237" t="s">
        <v>695</v>
      </c>
      <c r="C8" s="236">
        <f t="shared" si="0"/>
        <v>0</v>
      </c>
      <c r="D8" s="283">
        <f>SUMIFS(VDR!$HM$19:$HM$530,VDR!$AN$19:$AN$530,$A$18,VDR!$AL$19:$AL$530,$B16,VDR!$HI$19:$HI$530,$A$19,VDR!$X$19:$X$530,C$18,VDR!$Y$19:$Y$530,D$18)</f>
        <v>0</v>
      </c>
      <c r="E8" s="279">
        <f>SUMIFS(VDR!$HM$20:$HM$534,VDR!$AN$20:$AN$534,$A$18,VDR!$AL$20:$AL$534,$B20,VDR!$HI$20:$HI$534,$A$21,VDR!$X$20:$X$534,C$18,VDR!$Y$20:$Y$534,D$18)</f>
        <v>0</v>
      </c>
      <c r="F8" s="284">
        <f>SUMIFS(VDR!$HM$20:$HM$534,VDR!$AN$20:$AN$534,$A$18,VDR!$AL$20:$AL$534,$B20,VDR!$HI$20:$HI$534,$A$20,VDR!$X$20:$X$534,C$18,VDR!$Y$20:$Y$534,D$18)</f>
        <v>0</v>
      </c>
      <c r="G8" s="283">
        <f>SUMIFS(VDR!$HM$19:$HM$530,VDR!$AN$19:$AN$530,$A$18,VDR!$AL$19:$AL$530,$B20,VDR!$HI$19:$HI$530,$A$19,VDR!$X$19:$X$530,G$18,VDR!$Y$19:$Y$530,H$18)</f>
        <v>0</v>
      </c>
      <c r="H8" s="279">
        <f>SUMIFS(VDR!$HM$20:$HM$534,VDR!$AN$20:$AN$534,$A$18,VDR!$AL$20:$AL$534,$B20,VDR!$HI$20:$HI$534,$A$21,VDR!$X$20:$X$534,G$18,VDR!$Y$20:$Y$534,H$18)</f>
        <v>0</v>
      </c>
      <c r="I8" s="284">
        <f>SUMIFS(VDR!$HM$20:$HM$534,VDR!$AN$20:$AN$534,$A$18,VDR!$AL$20:$AL$534,$B20,VDR!$HI$20:$HI$534,$A$20,VDR!$X$20:$X$534,G$18,VDR!$Y$20:$Y$534,H$18)</f>
        <v>0</v>
      </c>
      <c r="J8" s="283">
        <f>SUMIFS(VDR!$HM$19:$HM$530,VDR!$AN$19:$AN$530,$A$18,VDR!$AL$19:$AL$530,$B20,VDR!$HI$19:$HI$530,$A$19,VDR!$X$19:$X$530,K$18,VDR!$Y$19:$Y$530,L$18)</f>
        <v>0</v>
      </c>
      <c r="K8" s="279">
        <f>SUMIFS(VDR!$HM$20:$HM$534,VDR!$AN$20:$AN$534,$A$18,VDR!$AL$20:$AL$534,$B20,VDR!$HI$20:$HI$534,$A$21,VDR!$X$20:$X$534,K$18,VDR!$Y$20:$Y$534,L$18)</f>
        <v>0</v>
      </c>
      <c r="L8" s="284">
        <f>SUMIFS(VDR!$HM$20:$HM$534,VDR!$AN$20:$AN$534,$A$18,VDR!$AL$20:$AL$534,$B20,VDR!$HI$20:$HI$534,$A$20,VDR!$X$20:$X$534,K$18,VDR!$Y$20:$Y$534,L$18)</f>
        <v>0</v>
      </c>
      <c r="M8" s="283">
        <f>SUMIFS(VDR!$HM$19:$HM$530,VDR!$AN$19:$AN$530,$A$18,VDR!$AL$19:$AL$530,$B20,VDR!$HI$19:$HI$530,$A$19,VDR!$X$19:$X$530,O$18,VDR!$Y$19:$Y$530,P$18)</f>
        <v>0</v>
      </c>
      <c r="N8" s="279">
        <f>SUMIFS(VDR!$HM$20:$HM$534,VDR!$AN$20:$AN$534,$A$18,VDR!$AL$20:$AL$534,$B20,VDR!$HI$20:$HI$534,$A$21,VDR!$X$20:$X$534,O$18,VDR!$Y$20:$Y$534,P$18)</f>
        <v>0</v>
      </c>
      <c r="O8" s="284">
        <f>SUMIFS(VDR!$HM$20:$HM$534,VDR!$AN$20:$AN$534,$A$18,VDR!$AL$20:$AL$534,$B20,VDR!$HI$20:$HI$534,$A$20,VDR!$X$20:$X$534,O$18,VDR!$Y$20:$Y$534,P$18)</f>
        <v>0</v>
      </c>
      <c r="P8" s="283">
        <f>SUMIFS(VDR!$HM$19:$HM$530,VDR!$AN$19:$AN$530,$A$18,VDR!$AL$19:$AL$530,$B20,VDR!$HI$19:$HI$530,$A$19,VDR!$X$19:$X$530,S$18,VDR!$Y$19:$Y$530,T$18)</f>
        <v>0</v>
      </c>
      <c r="Q8" s="279">
        <f>SUMIFS(VDR!$HM$20:$HM$534,VDR!$AN$20:$AN$534,$A$18,VDR!$AL$20:$AL$534,$B20,VDR!$HI$20:$HI$534,$A$21,VDR!$X$20:$X$534,S$18,VDR!$Y$20:$Y$534,T$18)</f>
        <v>0</v>
      </c>
      <c r="R8" s="284">
        <f>SUMIFS(VDR!$HM$20:$HM$534,VDR!$AN$20:$AN$534,$A$18,VDR!$AL$20:$AL$534,$B20,VDR!$HI$20:$HI$534,$A$20,VDR!$X$20:$X$534,S$18,VDR!$Y$20:$Y$534,T$18)</f>
        <v>0</v>
      </c>
      <c r="S8" s="283">
        <f>SUMIFS(VDR!$HM$19:$HM$530,VDR!$AN$19:$AN$530,$A$18,VDR!$AL$19:$AL$530,$B20,VDR!$HI$19:$HI$530,$A$19,VDR!$X$19:$X$530,W$18,VDR!$Y$19:$Y$530,X$18)</f>
        <v>0</v>
      </c>
      <c r="T8" s="279">
        <f>SUMIFS(VDR!$HM$20:$HM$534,VDR!$AN$20:$AN$534,$A$18,VDR!$AL$20:$AL$534,$B20,VDR!$HI$20:$HI$534,$A$21,VDR!$X$20:$X$534,W$18,VDR!$Y$20:$Y$534,X$18)</f>
        <v>0</v>
      </c>
      <c r="U8" s="284">
        <f>SUMIFS(VDR!$HM$20:$HM$534,VDR!$AN$20:$AN$534,$A$18,VDR!$AL$20:$AL$534,$B20,VDR!$HI$20:$HI$534,$A$20,VDR!$X$20:$X$534,W$18,VDR!$Y$20:$Y$534,X$18)</f>
        <v>0</v>
      </c>
      <c r="V8" s="283">
        <f>SUMIFS(VDR!$HM$19:$HM$530,VDR!$AN$19:$AN$530,$A$18,VDR!$AL$19:$AL$530,$B20,VDR!$HI$19:$HI$530,$A$19,VDR!$X$19:$X$530,AA$18,VDR!$Y$19:$Y$530,AB$18)</f>
        <v>0</v>
      </c>
      <c r="W8" s="279">
        <f>SUMIFS(VDR!$HM$20:$HM$534,VDR!$AN$20:$AN$534,$A$18,VDR!$AL$20:$AL$534,$B20,VDR!$HI$20:$HI$534,$A$21,VDR!$X$20:$X$534,AA$18,VDR!$Y$20:$Y$534,AB$18)</f>
        <v>0</v>
      </c>
      <c r="X8" s="284">
        <f>SUMIFS(VDR!$HM$20:$HM$534,VDR!$AN$20:$AN$534,$A$18,VDR!$AL$20:$AL$534,$B20,VDR!$HI$20:$HI$534,$A$20,VDR!$X$20:$X$534,AA$18,VDR!$Y$20:$Y$534,AB$18)</f>
        <v>0</v>
      </c>
      <c r="Y8" s="283">
        <f>SUMIFS(VDR!$HM$19:$HM$530,VDR!$AN$19:$AN$530,$A$18,VDR!$AL$19:$AL$530,$B20,VDR!$HI$19:$HI$530,$A$19,VDR!$X$19:$X$530,AE$18,VDR!$Y$19:$Y$530,AF$18)</f>
        <v>0</v>
      </c>
      <c r="Z8" s="279">
        <f>SUMIFS(VDR!$HM$20:$HM$534,VDR!$AN$20:$AN$534,$A$18,VDR!$AL$20:$AL$534,$B20,VDR!$HI$20:$HI$534,$A$21,VDR!$X$20:$X$534,AE$18,VDR!$Y$20:$Y$534,AF$18)</f>
        <v>0</v>
      </c>
      <c r="AA8" s="284">
        <f>SUMIFS(VDR!$HM$20:$HM$534,VDR!$AN$20:$AN$534,$A$18,VDR!$AL$20:$AL$534,$B20,VDR!$HI$20:$HI$534,$A$20,VDR!$X$20:$X$534,AE$18,VDR!$Y$20:$Y$534,AF$18)</f>
        <v>0</v>
      </c>
    </row>
    <row r="9" spans="1:27" ht="20.25">
      <c r="A9" s="583"/>
      <c r="B9" s="237" t="s">
        <v>696</v>
      </c>
      <c r="C9" s="236">
        <f t="shared" si="0"/>
        <v>0</v>
      </c>
      <c r="D9" s="283">
        <f>SUMIFS(VDR!$HM$19:$HM$530,VDR!$AN$19:$AN$530,$A$18,VDR!$AL$19:$AL$530,$B17,VDR!$HI$19:$HI$530,$A$19,VDR!$X$19:$X$530,C$18,VDR!$Y$19:$Y$530,D$18)</f>
        <v>0</v>
      </c>
      <c r="E9" s="279">
        <f>SUMIFS(VDR!$HM$20:$HM$534,VDR!$AN$20:$AN$534,$A$18,VDR!$AL$20:$AL$534,$B21,VDR!$HI$20:$HI$534,$A$21,VDR!$X$20:$X$534,C$18,VDR!$Y$20:$Y$534,D$18)</f>
        <v>0</v>
      </c>
      <c r="F9" s="284">
        <f>SUMIFS(VDR!$HM$20:$HM$534,VDR!$AN$20:$AN$534,$A$18,VDR!$AL$20:$AL$534,$B21,VDR!$HI$20:$HI$534,$A$20,VDR!$X$20:$X$534,C$18,VDR!$Y$20:$Y$534,D$18)</f>
        <v>0</v>
      </c>
      <c r="G9" s="283">
        <f>SUMIFS(VDR!$HM$19:$HM$530,VDR!$AN$19:$AN$530,$A$18,VDR!$AL$19:$AL$530,$B21,VDR!$HI$19:$HI$530,$A$19,VDR!$X$19:$X$530,G$18,VDR!$Y$19:$Y$530,H$18)</f>
        <v>0</v>
      </c>
      <c r="H9" s="279">
        <f>SUMIFS(VDR!$HM$20:$HM$534,VDR!$AN$20:$AN$534,$A$18,VDR!$AL$20:$AL$534,$B21,VDR!$HI$20:$HI$534,$A$21,VDR!$X$20:$X$534,G$18,VDR!$Y$20:$Y$534,H$18)</f>
        <v>0</v>
      </c>
      <c r="I9" s="284">
        <f>SUMIFS(VDR!$HM$20:$HM$534,VDR!$AN$20:$AN$534,$A$18,VDR!$AL$20:$AL$534,$B21,VDR!$HI$20:$HI$534,$A$20,VDR!$X$20:$X$534,G$18,VDR!$Y$20:$Y$534,H$18)</f>
        <v>0</v>
      </c>
      <c r="J9" s="283">
        <f>SUMIFS(VDR!$HM$19:$HM$530,VDR!$AN$19:$AN$530,$A$18,VDR!$AL$19:$AL$530,$B21,VDR!$HI$19:$HI$530,$A$19,VDR!$X$19:$X$530,K$18,VDR!$Y$19:$Y$530,L$18)</f>
        <v>0</v>
      </c>
      <c r="K9" s="279">
        <f>SUMIFS(VDR!$HM$20:$HM$534,VDR!$AN$20:$AN$534,$A$18,VDR!$AL$20:$AL$534,$B21,VDR!$HI$20:$HI$534,$A$21,VDR!$X$20:$X$534,K$18,VDR!$Y$20:$Y$534,L$18)</f>
        <v>0</v>
      </c>
      <c r="L9" s="284">
        <f>SUMIFS(VDR!$HM$20:$HM$534,VDR!$AN$20:$AN$534,$A$18,VDR!$AL$20:$AL$534,$B21,VDR!$HI$20:$HI$534,$A$20,VDR!$X$20:$X$534,K$18,VDR!$Y$20:$Y$534,L$18)</f>
        <v>0</v>
      </c>
      <c r="M9" s="283">
        <f>SUMIFS(VDR!$HM$19:$HM$530,VDR!$AN$19:$AN$530,$A$18,VDR!$AL$19:$AL$530,$B21,VDR!$HI$19:$HI$530,$A$19,VDR!$X$19:$X$530,O$18,VDR!$Y$19:$Y$530,P$18)</f>
        <v>0</v>
      </c>
      <c r="N9" s="279">
        <f>SUMIFS(VDR!$HM$20:$HM$534,VDR!$AN$20:$AN$534,$A$18,VDR!$AL$20:$AL$534,$B21,VDR!$HI$20:$HI$534,$A$21,VDR!$X$20:$X$534,O$18,VDR!$Y$20:$Y$534,P$18)</f>
        <v>0</v>
      </c>
      <c r="O9" s="284">
        <f>SUMIFS(VDR!$HM$20:$HM$534,VDR!$AN$20:$AN$534,$A$18,VDR!$AL$20:$AL$534,$B21,VDR!$HI$20:$HI$534,$A$20,VDR!$X$20:$X$534,O$18,VDR!$Y$20:$Y$534,P$18)</f>
        <v>0</v>
      </c>
      <c r="P9" s="283">
        <f>SUMIFS(VDR!$HM$19:$HM$530,VDR!$AN$19:$AN$530,$A$18,VDR!$AL$19:$AL$530,$B21,VDR!$HI$19:$HI$530,$A$19,VDR!$X$19:$X$530,S$18,VDR!$Y$19:$Y$530,T$18)</f>
        <v>0</v>
      </c>
      <c r="Q9" s="279">
        <f>SUMIFS(VDR!$HM$20:$HM$534,VDR!$AN$20:$AN$534,$A$18,VDR!$AL$20:$AL$534,$B21,VDR!$HI$20:$HI$534,$A$21,VDR!$X$20:$X$534,S$18,VDR!$Y$20:$Y$534,T$18)</f>
        <v>0</v>
      </c>
      <c r="R9" s="284">
        <f>SUMIFS(VDR!$HM$20:$HM$534,VDR!$AN$20:$AN$534,$A$18,VDR!$AL$20:$AL$534,$B21,VDR!$HI$20:$HI$534,$A$20,VDR!$X$20:$X$534,S$18,VDR!$Y$20:$Y$534,T$18)</f>
        <v>0</v>
      </c>
      <c r="S9" s="283">
        <f>SUMIFS(VDR!$HM$19:$HM$530,VDR!$AN$19:$AN$530,$A$18,VDR!$AL$19:$AL$530,$B21,VDR!$HI$19:$HI$530,$A$19,VDR!$X$19:$X$530,W$18,VDR!$Y$19:$Y$530,X$18)</f>
        <v>0</v>
      </c>
      <c r="T9" s="279">
        <f>SUMIFS(VDR!$HM$20:$HM$534,VDR!$AN$20:$AN$534,$A$18,VDR!$AL$20:$AL$534,$B21,VDR!$HI$20:$HI$534,$A$21,VDR!$X$20:$X$534,W$18,VDR!$Y$20:$Y$534,X$18)</f>
        <v>0</v>
      </c>
      <c r="U9" s="284">
        <f>SUMIFS(VDR!$HM$20:$HM$534,VDR!$AN$20:$AN$534,$A$18,VDR!$AL$20:$AL$534,$B21,VDR!$HI$20:$HI$534,$A$20,VDR!$X$20:$X$534,W$18,VDR!$Y$20:$Y$534,X$18)</f>
        <v>0</v>
      </c>
      <c r="V9" s="283">
        <f>SUMIFS(VDR!$HM$19:$HM$530,VDR!$AN$19:$AN$530,$A$18,VDR!$AL$19:$AL$530,$B21,VDR!$HI$19:$HI$530,$A$19,VDR!$X$19:$X$530,AA$18,VDR!$Y$19:$Y$530,AB$18)</f>
        <v>0</v>
      </c>
      <c r="W9" s="279">
        <f>SUMIFS(VDR!$HM$20:$HM$534,VDR!$AN$20:$AN$534,$A$18,VDR!$AL$20:$AL$534,$B21,VDR!$HI$20:$HI$534,$A$21,VDR!$X$20:$X$534,AA$18,VDR!$Y$20:$Y$534,AB$18)</f>
        <v>0</v>
      </c>
      <c r="X9" s="284">
        <f>SUMIFS(VDR!$HM$20:$HM$534,VDR!$AN$20:$AN$534,$A$18,VDR!$AL$20:$AL$534,$B21,VDR!$HI$20:$HI$534,$A$20,VDR!$X$20:$X$534,AA$18,VDR!$Y$20:$Y$534,AB$18)</f>
        <v>0</v>
      </c>
      <c r="Y9" s="283">
        <f>SUMIFS(VDR!$HM$19:$HM$530,VDR!$AN$19:$AN$530,$A$18,VDR!$AL$19:$AL$530,$B21,VDR!$HI$19:$HI$530,$A$19,VDR!$X$19:$X$530,AE$18,VDR!$Y$19:$Y$530,AF$18)</f>
        <v>0</v>
      </c>
      <c r="Z9" s="279">
        <f>SUMIFS(VDR!$HM$20:$HM$534,VDR!$AN$20:$AN$534,$A$18,VDR!$AL$20:$AL$534,$B21,VDR!$HI$20:$HI$534,$A$21,VDR!$X$20:$X$534,AE$18,VDR!$Y$20:$Y$534,AF$18)</f>
        <v>0</v>
      </c>
      <c r="AA9" s="284">
        <f>SUMIFS(VDR!$HM$20:$HM$534,VDR!$AN$20:$AN$534,$A$18,VDR!$AL$20:$AL$534,$B21,VDR!$HI$20:$HI$534,$A$20,VDR!$X$20:$X$534,AE$18,VDR!$Y$20:$Y$534,AF$18)</f>
        <v>0</v>
      </c>
    </row>
    <row r="10" spans="1:27" ht="20.25">
      <c r="A10" s="583"/>
      <c r="B10" s="237" t="s">
        <v>697</v>
      </c>
      <c r="C10" s="236">
        <f t="shared" si="0"/>
        <v>0</v>
      </c>
      <c r="D10" s="283">
        <f>SUMIFS(VDR!$HM$19:$HM$530,VDR!$AN$19:$AN$530,$A$18,VDR!$AL$19:$AL$530,$B18,VDR!$HI$19:$HI$530,$A$19,VDR!$X$19:$X$530,C$18,VDR!$Y$19:$Y$530,D$18)</f>
        <v>0</v>
      </c>
      <c r="E10" s="279">
        <f>SUMIFS(VDR!$HM$20:$HM$534,VDR!$AN$20:$AN$534,$A$18,VDR!$AL$20:$AL$534,$B22,VDR!$HI$20:$HI$534,$A$21,VDR!$X$20:$X$534,C$18,VDR!$Y$20:$Y$534,D$18)</f>
        <v>0</v>
      </c>
      <c r="F10" s="284">
        <f>SUMIFS(VDR!$HM$20:$HM$534,VDR!$AN$20:$AN$534,$A$18,VDR!$AL$20:$AL$534,$B22,VDR!$HI$20:$HI$534,$A$20,VDR!$X$20:$X$534,C$18,VDR!$Y$20:$Y$534,D$18)</f>
        <v>0</v>
      </c>
      <c r="G10" s="283">
        <f>SUMIFS(VDR!$HM$19:$HM$530,VDR!$AN$19:$AN$530,$A$18,VDR!$AL$19:$AL$530,$B22,VDR!$HI$19:$HI$530,$A$19,VDR!$X$19:$X$530,G$18,VDR!$Y$19:$Y$530,H$18)</f>
        <v>0</v>
      </c>
      <c r="H10" s="279">
        <f>SUMIFS(VDR!$HM$20:$HM$534,VDR!$AN$20:$AN$534,$A$18,VDR!$AL$20:$AL$534,$B22,VDR!$HI$20:$HI$534,$A$21,VDR!$X$20:$X$534,G$18,VDR!$Y$20:$Y$534,H$18)</f>
        <v>0</v>
      </c>
      <c r="I10" s="284">
        <f>SUMIFS(VDR!$HM$20:$HM$534,VDR!$AN$20:$AN$534,$A$18,VDR!$AL$20:$AL$534,$B22,VDR!$HI$20:$HI$534,$A$20,VDR!$X$20:$X$534,G$18,VDR!$Y$20:$Y$534,H$18)</f>
        <v>0</v>
      </c>
      <c r="J10" s="283">
        <f>SUMIFS(VDR!$HM$19:$HM$530,VDR!$AN$19:$AN$530,$A$18,VDR!$AL$19:$AL$530,$B22,VDR!$HI$19:$HI$530,$A$19,VDR!$X$19:$X$530,K$18,VDR!$Y$19:$Y$530,L$18)</f>
        <v>0</v>
      </c>
      <c r="K10" s="279">
        <f>SUMIFS(VDR!$HM$20:$HM$534,VDR!$AN$20:$AN$534,$A$18,VDR!$AL$20:$AL$534,$B22,VDR!$HI$20:$HI$534,$A$21,VDR!$X$20:$X$534,K$18,VDR!$Y$20:$Y$534,L$18)</f>
        <v>0</v>
      </c>
      <c r="L10" s="284">
        <f>SUMIFS(VDR!$HM$20:$HM$534,VDR!$AN$20:$AN$534,$A$18,VDR!$AL$20:$AL$534,$B22,VDR!$HI$20:$HI$534,$A$20,VDR!$X$20:$X$534,K$18,VDR!$Y$20:$Y$534,L$18)</f>
        <v>0</v>
      </c>
      <c r="M10" s="283">
        <f>SUMIFS(VDR!$HM$19:$HM$530,VDR!$AN$19:$AN$530,$A$18,VDR!$AL$19:$AL$530,$B22,VDR!$HI$19:$HI$530,$A$19,VDR!$X$19:$X$530,O$18,VDR!$Y$19:$Y$530,P$18)</f>
        <v>0</v>
      </c>
      <c r="N10" s="279">
        <f>SUMIFS(VDR!$HM$20:$HM$534,VDR!$AN$20:$AN$534,$A$18,VDR!$AL$20:$AL$534,$B22,VDR!$HI$20:$HI$534,$A$21,VDR!$X$20:$X$534,O$18,VDR!$Y$20:$Y$534,P$18)</f>
        <v>0</v>
      </c>
      <c r="O10" s="284">
        <f>SUMIFS(VDR!$HM$20:$HM$534,VDR!$AN$20:$AN$534,$A$18,VDR!$AL$20:$AL$534,$B22,VDR!$HI$20:$HI$534,$A$20,VDR!$X$20:$X$534,O$18,VDR!$Y$20:$Y$534,P$18)</f>
        <v>0</v>
      </c>
      <c r="P10" s="283">
        <f>SUMIFS(VDR!$HM$19:$HM$530,VDR!$AN$19:$AN$530,$A$18,VDR!$AL$19:$AL$530,$B22,VDR!$HI$19:$HI$530,$A$19,VDR!$X$19:$X$530,S$18,VDR!$Y$19:$Y$530,T$18)</f>
        <v>0</v>
      </c>
      <c r="Q10" s="279">
        <f>SUMIFS(VDR!$HM$20:$HM$534,VDR!$AN$20:$AN$534,$A$18,VDR!$AL$20:$AL$534,$B22,VDR!$HI$20:$HI$534,$A$21,VDR!$X$20:$X$534,S$18,VDR!$Y$20:$Y$534,T$18)</f>
        <v>0</v>
      </c>
      <c r="R10" s="284">
        <f>SUMIFS(VDR!$HM$20:$HM$534,VDR!$AN$20:$AN$534,$A$18,VDR!$AL$20:$AL$534,$B22,VDR!$HI$20:$HI$534,$A$20,VDR!$X$20:$X$534,S$18,VDR!$Y$20:$Y$534,T$18)</f>
        <v>0</v>
      </c>
      <c r="S10" s="283">
        <f>SUMIFS(VDR!$HM$19:$HM$530,VDR!$AN$19:$AN$530,$A$18,VDR!$AL$19:$AL$530,$B22,VDR!$HI$19:$HI$530,$A$19,VDR!$X$19:$X$530,W$18,VDR!$Y$19:$Y$530,X$18)</f>
        <v>0</v>
      </c>
      <c r="T10" s="279">
        <f>SUMIFS(VDR!$HM$20:$HM$534,VDR!$AN$20:$AN$534,$A$18,VDR!$AL$20:$AL$534,$B22,VDR!$HI$20:$HI$534,$A$21,VDR!$X$20:$X$534,W$18,VDR!$Y$20:$Y$534,X$18)</f>
        <v>0</v>
      </c>
      <c r="U10" s="284">
        <f>SUMIFS(VDR!$HM$20:$HM$534,VDR!$AN$20:$AN$534,$A$18,VDR!$AL$20:$AL$534,$B22,VDR!$HI$20:$HI$534,$A$20,VDR!$X$20:$X$534,W$18,VDR!$Y$20:$Y$534,X$18)</f>
        <v>0</v>
      </c>
      <c r="V10" s="283">
        <f>SUMIFS(VDR!$HM$19:$HM$530,VDR!$AN$19:$AN$530,$A$18,VDR!$AL$19:$AL$530,$B22,VDR!$HI$19:$HI$530,$A$19,VDR!$X$19:$X$530,AA$18,VDR!$Y$19:$Y$530,AB$18)</f>
        <v>0</v>
      </c>
      <c r="W10" s="279">
        <f>SUMIFS(VDR!$HM$20:$HM$534,VDR!$AN$20:$AN$534,$A$18,VDR!$AL$20:$AL$534,$B22,VDR!$HI$20:$HI$534,$A$21,VDR!$X$20:$X$534,AA$18,VDR!$Y$20:$Y$534,AB$18)</f>
        <v>0</v>
      </c>
      <c r="X10" s="284">
        <f>SUMIFS(VDR!$HM$20:$HM$534,VDR!$AN$20:$AN$534,$A$18,VDR!$AL$20:$AL$534,$B22,VDR!$HI$20:$HI$534,$A$20,VDR!$X$20:$X$534,AA$18,VDR!$Y$20:$Y$534,AB$18)</f>
        <v>0</v>
      </c>
      <c r="Y10" s="283">
        <f>SUMIFS(VDR!$HM$19:$HM$530,VDR!$AN$19:$AN$530,$A$18,VDR!$AL$19:$AL$530,$B22,VDR!$HI$19:$HI$530,$A$19,VDR!$X$19:$X$530,AE$18,VDR!$Y$19:$Y$530,AF$18)</f>
        <v>0</v>
      </c>
      <c r="Z10" s="279">
        <f>SUMIFS(VDR!$HM$20:$HM$534,VDR!$AN$20:$AN$534,$A$18,VDR!$AL$20:$AL$534,$B22,VDR!$HI$20:$HI$534,$A$21,VDR!$X$20:$X$534,AE$18,VDR!$Y$20:$Y$534,AF$18)</f>
        <v>0</v>
      </c>
      <c r="AA10" s="284">
        <f>SUMIFS(VDR!$HM$20:$HM$534,VDR!$AN$20:$AN$534,$A$18,VDR!$AL$20:$AL$534,$B22,VDR!$HI$20:$HI$534,$A$20,VDR!$X$20:$X$534,AE$18,VDR!$Y$20:$Y$534,AF$18)</f>
        <v>0</v>
      </c>
    </row>
    <row r="11" spans="1:27" ht="21" thickBot="1">
      <c r="A11" s="584"/>
      <c r="B11" s="238" t="s">
        <v>712</v>
      </c>
      <c r="C11" s="236">
        <f t="shared" si="0"/>
        <v>0</v>
      </c>
      <c r="D11" s="285">
        <f>SUMIFS(VDR!$HM$19:$HM$530,VDR!$AN$19:$AN$530,$A$18,VDR!$AL$19:$AL$530,$B19,VDR!$HI$19:$HI$530,$A$19,VDR!$X$19:$X$530,C$18,VDR!$Y$19:$Y$530,D$18)</f>
        <v>0</v>
      </c>
      <c r="E11" s="286">
        <f>SUMIFS(VDR!$HM$20:$HM$534,VDR!$AN$20:$AN$534,$A$18,VDR!$AL$20:$AL$534,$B23,VDR!$HI$20:$HI$534,$A$21,VDR!$X$20:$X$534,C$18,VDR!$Y$20:$Y$534,D$18)</f>
        <v>0</v>
      </c>
      <c r="F11" s="287">
        <f>SUMIFS(VDR!$HM$20:$HM$534,VDR!$AN$20:$AN$534,$A$18,VDR!$AL$20:$AL$534,$B23,VDR!$HI$20:$HI$534,$A$20,VDR!$X$20:$X$534,C$18,VDR!$Y$20:$Y$534,D$18)</f>
        <v>0</v>
      </c>
      <c r="G11" s="285">
        <f>SUMIFS(VDR!$HM$19:$HM$530,VDR!$AN$19:$AN$530,$A$18,VDR!$AL$19:$AL$530,$B23,VDR!$HI$19:$HI$530,$A$19,VDR!$X$19:$X$530,G$18,VDR!$Y$19:$Y$530,H$18)</f>
        <v>0</v>
      </c>
      <c r="H11" s="286">
        <f>SUMIFS(VDR!$HM$20:$HM$534,VDR!$AN$20:$AN$534,$A$18,VDR!$AL$20:$AL$534,$B23,VDR!$HI$20:$HI$534,$A$21,VDR!$X$20:$X$534,G$18,VDR!$Y$20:$Y$534,H$18)</f>
        <v>0</v>
      </c>
      <c r="I11" s="287">
        <f>SUMIFS(VDR!$HM$20:$HM$534,VDR!$AN$20:$AN$534,$A$18,VDR!$AL$20:$AL$534,$B23,VDR!$HI$20:$HI$534,$A$20,VDR!$X$20:$X$534,G$18,VDR!$Y$20:$Y$534,H$18)</f>
        <v>0</v>
      </c>
      <c r="J11" s="285">
        <f>SUMIFS(VDR!$HM$19:$HM$530,VDR!$AN$19:$AN$530,$A$18,VDR!$AL$19:$AL$530,$B23,VDR!$HI$19:$HI$530,$A$19,VDR!$X$19:$X$530,K$18,VDR!$Y$19:$Y$530,L$18)</f>
        <v>0</v>
      </c>
      <c r="K11" s="286">
        <f>SUMIFS(VDR!$HM$20:$HM$534,VDR!$AN$20:$AN$534,$A$18,VDR!$AL$20:$AL$534,$B23,VDR!$HI$20:$HI$534,$A$21,VDR!$X$20:$X$534,K$18,VDR!$Y$20:$Y$534,L$18)</f>
        <v>0</v>
      </c>
      <c r="L11" s="287">
        <f>SUMIFS(VDR!$HM$20:$HM$534,VDR!$AN$20:$AN$534,$A$18,VDR!$AL$20:$AL$534,$B23,VDR!$HI$20:$HI$534,$A$20,VDR!$X$20:$X$534,K$18,VDR!$Y$20:$Y$534,L$18)</f>
        <v>0</v>
      </c>
      <c r="M11" s="285">
        <f>SUMIFS(VDR!$HM$19:$HM$530,VDR!$AN$19:$AN$530,$A$18,VDR!$AL$19:$AL$530,$B23,VDR!$HI$19:$HI$530,$A$19,VDR!$X$19:$X$530,O$18,VDR!$Y$19:$Y$530,P$18)</f>
        <v>0</v>
      </c>
      <c r="N11" s="286">
        <f>SUMIFS(VDR!$HM$20:$HM$534,VDR!$AN$20:$AN$534,$A$18,VDR!$AL$20:$AL$534,$B23,VDR!$HI$20:$HI$534,$A$21,VDR!$X$20:$X$534,O$18,VDR!$Y$20:$Y$534,P$18)</f>
        <v>0</v>
      </c>
      <c r="O11" s="287">
        <f>SUMIFS(VDR!$HM$20:$HM$534,VDR!$AN$20:$AN$534,$A$18,VDR!$AL$20:$AL$534,$B23,VDR!$HI$20:$HI$534,$A$20,VDR!$X$20:$X$534,O$18,VDR!$Y$20:$Y$534,P$18)</f>
        <v>0</v>
      </c>
      <c r="P11" s="285">
        <f>SUMIFS(VDR!$HM$19:$HM$530,VDR!$AN$19:$AN$530,$A$18,VDR!$AL$19:$AL$530,$B23,VDR!$HI$19:$HI$530,$A$19,VDR!$X$19:$X$530,S$18,VDR!$Y$19:$Y$530,T$18)</f>
        <v>0</v>
      </c>
      <c r="Q11" s="286">
        <f>SUMIFS(VDR!$HM$20:$HM$534,VDR!$AN$20:$AN$534,$A$18,VDR!$AL$20:$AL$534,$B23,VDR!$HI$20:$HI$534,$A$21,VDR!$X$20:$X$534,S$18,VDR!$Y$20:$Y$534,T$18)</f>
        <v>0</v>
      </c>
      <c r="R11" s="287">
        <f>SUMIFS(VDR!$HM$20:$HM$534,VDR!$AN$20:$AN$534,$A$18,VDR!$AL$20:$AL$534,$B23,VDR!$HI$20:$HI$534,$A$20,VDR!$X$20:$X$534,S$18,VDR!$Y$20:$Y$534,T$18)</f>
        <v>0</v>
      </c>
      <c r="S11" s="285">
        <f>SUMIFS(VDR!$HM$19:$HM$530,VDR!$AN$19:$AN$530,$A$18,VDR!$AL$19:$AL$530,$B23,VDR!$HI$19:$HI$530,$A$19,VDR!$X$19:$X$530,W$18,VDR!$Y$19:$Y$530,X$18)</f>
        <v>0</v>
      </c>
      <c r="T11" s="286">
        <f>SUMIFS(VDR!$HM$20:$HM$534,VDR!$AN$20:$AN$534,$A$18,VDR!$AL$20:$AL$534,$B23,VDR!$HI$20:$HI$534,$A$21,VDR!$X$20:$X$534,W$18,VDR!$Y$20:$Y$534,X$18)</f>
        <v>0</v>
      </c>
      <c r="U11" s="287">
        <f>SUMIFS(VDR!$HM$20:$HM$534,VDR!$AN$20:$AN$534,$A$18,VDR!$AL$20:$AL$534,$B23,VDR!$HI$20:$HI$534,$A$20,VDR!$X$20:$X$534,W$18,VDR!$Y$20:$Y$534,X$18)</f>
        <v>0</v>
      </c>
      <c r="V11" s="285">
        <f>SUMIFS(VDR!$HM$19:$HM$530,VDR!$AN$19:$AN$530,$A$18,VDR!$AL$19:$AL$530,$B23,VDR!$HI$19:$HI$530,$A$19,VDR!$X$19:$X$530,AA$18,VDR!$Y$19:$Y$530,AB$18)</f>
        <v>0</v>
      </c>
      <c r="W11" s="286">
        <f>SUMIFS(VDR!$HM$20:$HM$534,VDR!$AN$20:$AN$534,$A$18,VDR!$AL$20:$AL$534,$B23,VDR!$HI$20:$HI$534,$A$21,VDR!$X$20:$X$534,AA$18,VDR!$Y$20:$Y$534,AB$18)</f>
        <v>0</v>
      </c>
      <c r="X11" s="287">
        <f>SUMIFS(VDR!$HM$20:$HM$534,VDR!$AN$20:$AN$534,$A$18,VDR!$AL$20:$AL$534,$B23,VDR!$HI$20:$HI$534,$A$20,VDR!$X$20:$X$534,AA$18,VDR!$Y$20:$Y$534,AB$18)</f>
        <v>0</v>
      </c>
      <c r="Y11" s="285">
        <f>SUMIFS(VDR!$HM$19:$HM$530,VDR!$AN$19:$AN$530,$A$18,VDR!$AL$19:$AL$530,$B23,VDR!$HI$19:$HI$530,$A$19,VDR!$X$19:$X$530,AE$18,VDR!$Y$19:$Y$530,AF$18)</f>
        <v>0</v>
      </c>
      <c r="Z11" s="286">
        <f>SUMIFS(VDR!$HM$20:$HM$534,VDR!$AN$20:$AN$534,$A$18,VDR!$AL$20:$AL$534,$B23,VDR!$HI$20:$HI$534,$A$21,VDR!$X$20:$X$534,AE$18,VDR!$Y$20:$Y$534,AF$18)</f>
        <v>0</v>
      </c>
      <c r="AA11" s="287">
        <f>SUMIFS(VDR!$HM$20:$HM$534,VDR!$AN$20:$AN$534,$A$18,VDR!$AL$20:$AL$534,$B23,VDR!$HI$20:$HI$534,$A$20,VDR!$X$20:$X$534,AE$18,VDR!$Y$20:$Y$534,AF$18)</f>
        <v>0</v>
      </c>
    </row>
    <row r="12" spans="1:27" ht="21" thickBot="1">
      <c r="A12" s="239"/>
      <c r="B12" s="240" t="s">
        <v>698</v>
      </c>
      <c r="C12" s="241">
        <f>SUM(C6:C11)</f>
        <v>8</v>
      </c>
      <c r="D12" s="242"/>
      <c r="E12" s="242"/>
      <c r="F12" s="242"/>
      <c r="G12" s="242"/>
      <c r="H12" s="242"/>
      <c r="I12" s="242"/>
      <c r="J12" s="242"/>
      <c r="K12" s="242"/>
      <c r="L12" s="242"/>
      <c r="M12" s="242"/>
      <c r="N12" s="242"/>
      <c r="O12" s="242"/>
      <c r="P12" s="242"/>
      <c r="Q12" s="242"/>
      <c r="R12" s="242"/>
      <c r="S12" s="242"/>
      <c r="T12" s="242"/>
      <c r="U12" s="243"/>
      <c r="V12" s="242"/>
      <c r="W12" s="242"/>
      <c r="X12" s="242"/>
      <c r="Y12" s="242"/>
      <c r="Z12" s="242"/>
      <c r="AA12" s="242"/>
    </row>
    <row r="13" spans="1:27" ht="21" thickBot="1">
      <c r="A13" s="243" t="s">
        <v>699</v>
      </c>
      <c r="B13" s="244" t="s">
        <v>700</v>
      </c>
      <c r="C13" s="244"/>
      <c r="D13" s="243"/>
      <c r="E13" s="243"/>
      <c r="F13" s="243"/>
      <c r="G13" s="243"/>
      <c r="H13" s="243"/>
      <c r="I13" s="243"/>
      <c r="J13" s="185"/>
      <c r="K13" s="185"/>
      <c r="L13" s="245"/>
      <c r="M13" s="246"/>
      <c r="N13" s="246"/>
      <c r="O13" s="246"/>
      <c r="P13" s="246"/>
      <c r="Q13" s="246"/>
      <c r="R13" s="246"/>
      <c r="T13" s="243"/>
      <c r="V13" s="246"/>
      <c r="W13" s="246"/>
      <c r="X13" s="246"/>
      <c r="Y13" s="246"/>
      <c r="Z13" s="246"/>
      <c r="AA13" s="246"/>
    </row>
    <row r="14" spans="1:27" ht="41.25" thickBot="1">
      <c r="B14" s="247"/>
      <c r="C14" s="248" t="s">
        <v>701</v>
      </c>
      <c r="E14" s="249" t="s">
        <v>690</v>
      </c>
      <c r="F14" s="585" t="s">
        <v>702</v>
      </c>
      <c r="G14" s="586"/>
      <c r="H14" s="586"/>
      <c r="I14" s="586"/>
      <c r="L14" s="250" t="s">
        <v>691</v>
      </c>
      <c r="M14" s="587" t="s">
        <v>703</v>
      </c>
      <c r="N14" s="588"/>
      <c r="O14" s="588"/>
      <c r="P14" s="588"/>
      <c r="Q14" s="588"/>
      <c r="R14" s="251"/>
      <c r="T14" s="249" t="s">
        <v>692</v>
      </c>
      <c r="U14" s="585" t="s">
        <v>704</v>
      </c>
      <c r="V14" s="586"/>
      <c r="W14" s="586"/>
      <c r="X14" s="586"/>
      <c r="Y14" s="586"/>
      <c r="Z14" s="586"/>
      <c r="AA14" s="252"/>
    </row>
    <row r="15" spans="1:27" ht="40.5">
      <c r="A15" s="253" t="s">
        <v>705</v>
      </c>
      <c r="B15" s="248">
        <f>SUM(G6,J8,J10,M6,P6,S6,V6,Y6)</f>
        <v>0</v>
      </c>
      <c r="D15" s="254"/>
      <c r="E15" s="255">
        <f>SUM(D6:D11,G6:G11,J6:J11,M6:M11,P6:P11,S6:S11,V6:V11,Y6:Y11)</f>
        <v>0</v>
      </c>
      <c r="F15" s="256"/>
      <c r="G15" s="256"/>
      <c r="H15" s="256"/>
      <c r="I15" s="257"/>
      <c r="J15" s="1"/>
      <c r="K15" s="258"/>
      <c r="L15" s="242">
        <f>SUM(E6:E11,H6:H11,K6:K11,N6:N11,Q6:Q11,T6:T11,W6:W11,Z6:Z11)</f>
        <v>0</v>
      </c>
      <c r="M15" s="259"/>
      <c r="N15" s="259"/>
      <c r="O15" s="259"/>
      <c r="P15" s="259"/>
      <c r="Q15" s="259"/>
      <c r="R15" s="251"/>
      <c r="S15" s="1"/>
      <c r="T15" s="242">
        <f>SUM(F6:F11,I6:I11,L6:L11,O6:O11,R6:R11,U6:U11,X6:X11,AA6:AA11)</f>
        <v>8</v>
      </c>
      <c r="U15" s="256"/>
      <c r="V15" s="256"/>
      <c r="W15" s="256"/>
      <c r="X15" s="256"/>
      <c r="Y15" s="256"/>
      <c r="Z15" s="256"/>
      <c r="AA15" s="256"/>
    </row>
    <row r="16" spans="1:27" ht="20.25">
      <c r="A16" s="576" t="s">
        <v>706</v>
      </c>
      <c r="B16" s="576"/>
      <c r="C16" s="577" t="s">
        <v>707</v>
      </c>
      <c r="D16" s="577"/>
      <c r="E16" s="577"/>
      <c r="F16" s="577"/>
      <c r="G16" s="577"/>
      <c r="H16" s="577"/>
      <c r="I16" s="577"/>
      <c r="J16" s="577"/>
      <c r="K16" s="577"/>
      <c r="L16" s="577"/>
      <c r="M16" s="577"/>
      <c r="N16" s="577"/>
      <c r="O16" s="577"/>
      <c r="P16" s="577"/>
      <c r="Q16" s="577"/>
      <c r="R16" s="577"/>
      <c r="S16" s="577"/>
      <c r="T16" s="577"/>
      <c r="U16" s="577"/>
      <c r="V16" s="577"/>
      <c r="W16" s="577"/>
      <c r="X16" s="577"/>
      <c r="Y16" s="577"/>
      <c r="Z16" s="577"/>
      <c r="AA16" s="577"/>
    </row>
    <row r="17" spans="1:34" ht="20.25">
      <c r="A17" s="578" t="s">
        <v>708</v>
      </c>
      <c r="B17" s="578"/>
      <c r="C17" s="578"/>
      <c r="D17" s="578"/>
      <c r="E17" s="578"/>
      <c r="F17" s="578"/>
      <c r="G17" s="578"/>
      <c r="H17" s="578"/>
      <c r="I17" s="578"/>
      <c r="J17" s="578"/>
      <c r="K17" s="578"/>
      <c r="L17" s="578"/>
      <c r="M17" s="578"/>
      <c r="N17" s="578"/>
      <c r="O17" s="578"/>
      <c r="P17" s="578"/>
      <c r="Q17" s="578"/>
      <c r="R17" s="578"/>
      <c r="S17" s="578"/>
      <c r="T17" s="578"/>
      <c r="U17" s="578"/>
      <c r="V17" s="578"/>
      <c r="W17" s="578"/>
      <c r="X17" s="578"/>
      <c r="Y17" s="578"/>
      <c r="Z17" s="578"/>
      <c r="AA17" s="578"/>
    </row>
    <row r="18" spans="1:34">
      <c r="A18" t="s">
        <v>675</v>
      </c>
      <c r="B18" t="s">
        <v>127</v>
      </c>
      <c r="C18" s="146">
        <v>0</v>
      </c>
      <c r="D18" s="146">
        <v>54</v>
      </c>
      <c r="E18" s="146"/>
      <c r="F18" s="146"/>
      <c r="G18" s="146">
        <v>1</v>
      </c>
      <c r="H18" s="146">
        <v>11</v>
      </c>
      <c r="I18" s="146"/>
      <c r="J18" s="146"/>
      <c r="K18" s="146">
        <v>1</v>
      </c>
      <c r="L18" s="146">
        <v>20</v>
      </c>
      <c r="M18" s="146"/>
      <c r="N18" s="146"/>
      <c r="O18" s="146">
        <v>1</v>
      </c>
      <c r="P18" s="146">
        <v>30</v>
      </c>
      <c r="Q18" s="146"/>
      <c r="R18" s="146"/>
      <c r="S18" s="146">
        <v>1</v>
      </c>
      <c r="T18" s="146">
        <v>60</v>
      </c>
      <c r="U18" s="146"/>
      <c r="V18" s="146"/>
      <c r="W18" s="146">
        <v>1</v>
      </c>
      <c r="X18" s="146">
        <v>70</v>
      </c>
      <c r="Y18" s="146"/>
      <c r="Z18" s="146"/>
      <c r="AA18" s="146">
        <v>2</v>
      </c>
      <c r="AB18" s="146">
        <v>11</v>
      </c>
      <c r="AC18" s="146"/>
      <c r="AD18" s="146"/>
      <c r="AE18" s="146">
        <v>2</v>
      </c>
      <c r="AF18" s="146">
        <v>30</v>
      </c>
      <c r="AG18" s="146"/>
      <c r="AH18" s="146"/>
    </row>
    <row r="19" spans="1:34">
      <c r="A19" t="s">
        <v>711</v>
      </c>
      <c r="B19" t="s">
        <v>128</v>
      </c>
      <c r="C19" s="146"/>
      <c r="D19" s="146"/>
      <c r="E19" s="146"/>
      <c r="F19" s="146"/>
      <c r="G19" s="146"/>
      <c r="H19" s="146"/>
      <c r="I19" s="146"/>
      <c r="J19" s="146"/>
      <c r="K19" s="146"/>
      <c r="L19" s="146"/>
      <c r="M19" s="146"/>
      <c r="N19" s="146"/>
      <c r="O19" s="146"/>
      <c r="P19" s="146"/>
      <c r="Q19" s="146"/>
      <c r="R19" s="146"/>
      <c r="S19" s="146"/>
      <c r="T19" s="146"/>
      <c r="U19" s="146"/>
      <c r="V19" s="146"/>
      <c r="W19" s="146"/>
      <c r="X19" s="146"/>
      <c r="Y19" s="146"/>
      <c r="Z19" s="146"/>
      <c r="AA19" s="146"/>
      <c r="AB19" s="146"/>
      <c r="AC19" s="146"/>
      <c r="AD19" s="146"/>
      <c r="AE19" s="146"/>
      <c r="AF19" s="146"/>
      <c r="AG19" s="146"/>
      <c r="AH19" s="146"/>
    </row>
    <row r="20" spans="1:34">
      <c r="A20" t="s">
        <v>600</v>
      </c>
      <c r="B20" t="s">
        <v>129</v>
      </c>
      <c r="C20" s="146"/>
      <c r="D20" s="146"/>
      <c r="E20" s="146"/>
      <c r="F20" s="146"/>
      <c r="G20" s="146"/>
      <c r="H20" s="146"/>
      <c r="I20" s="146"/>
      <c r="J20" s="146"/>
      <c r="K20" s="146"/>
      <c r="L20" s="146"/>
      <c r="M20" s="146"/>
      <c r="N20" s="146"/>
      <c r="O20" s="146"/>
      <c r="P20" s="146"/>
      <c r="Q20" s="146"/>
      <c r="R20" s="146"/>
      <c r="S20" s="146"/>
      <c r="T20" s="146"/>
      <c r="U20" s="146"/>
      <c r="V20" s="146"/>
      <c r="W20" s="146"/>
      <c r="X20" s="146"/>
      <c r="Y20" s="146"/>
      <c r="Z20" s="146"/>
      <c r="AA20" s="146"/>
      <c r="AB20" s="146"/>
      <c r="AC20" s="146"/>
      <c r="AD20" s="146"/>
      <c r="AE20" s="146"/>
      <c r="AF20" s="146"/>
      <c r="AG20" s="146"/>
      <c r="AH20" s="146"/>
    </row>
    <row r="21" spans="1:34">
      <c r="A21" t="s">
        <v>529</v>
      </c>
      <c r="B21" t="s">
        <v>132</v>
      </c>
      <c r="C21" s="146"/>
      <c r="D21" s="146"/>
      <c r="E21" s="146"/>
      <c r="F21" s="146"/>
      <c r="G21" s="146"/>
      <c r="H21" s="146"/>
      <c r="I21" s="146"/>
      <c r="J21" s="146"/>
      <c r="K21" s="146"/>
      <c r="L21" s="146"/>
      <c r="M21" s="146"/>
      <c r="N21" s="146"/>
      <c r="O21" s="146"/>
      <c r="P21" s="146"/>
      <c r="Q21" s="146"/>
      <c r="R21" s="146"/>
      <c r="S21" s="146"/>
      <c r="T21" s="146"/>
      <c r="U21" s="146"/>
      <c r="V21" s="146"/>
      <c r="W21" s="146"/>
      <c r="X21" s="146"/>
      <c r="Y21" s="146"/>
      <c r="Z21" s="146"/>
      <c r="AA21" s="146"/>
      <c r="AB21" s="146"/>
      <c r="AC21" s="146"/>
      <c r="AD21" s="146"/>
      <c r="AE21" s="146"/>
      <c r="AF21" s="146"/>
      <c r="AG21" s="146"/>
      <c r="AH21" s="146"/>
    </row>
    <row r="22" spans="1:34">
      <c r="B22" t="s">
        <v>130</v>
      </c>
      <c r="C22" s="146"/>
      <c r="D22" s="146"/>
      <c r="E22" s="146"/>
      <c r="F22" s="146"/>
      <c r="G22" s="146"/>
      <c r="H22" s="146"/>
      <c r="I22" s="146"/>
      <c r="J22" s="146"/>
      <c r="K22" s="146"/>
      <c r="L22" s="146"/>
      <c r="M22" s="146"/>
      <c r="N22" s="146"/>
      <c r="O22" s="146"/>
      <c r="P22" s="146"/>
      <c r="Q22" s="146"/>
      <c r="R22" s="146"/>
      <c r="S22" s="146"/>
      <c r="T22" s="146"/>
      <c r="U22" s="146"/>
      <c r="V22" s="146"/>
      <c r="W22" s="146"/>
      <c r="X22" s="146"/>
      <c r="Y22" s="146"/>
      <c r="Z22" s="146"/>
      <c r="AA22" s="146"/>
      <c r="AB22" s="146"/>
      <c r="AC22" s="146"/>
      <c r="AD22" s="146"/>
      <c r="AE22" s="146"/>
      <c r="AF22" s="146"/>
      <c r="AG22" s="146"/>
      <c r="AH22" s="146"/>
    </row>
    <row r="23" spans="1:34">
      <c r="B23" t="s">
        <v>131</v>
      </c>
      <c r="C23" s="146"/>
      <c r="D23" s="146"/>
      <c r="E23" s="146"/>
      <c r="F23" s="146"/>
      <c r="G23" s="146"/>
      <c r="H23" s="146"/>
      <c r="I23" s="146"/>
      <c r="J23" s="146"/>
      <c r="K23" s="146"/>
      <c r="L23" s="146"/>
      <c r="M23" s="146"/>
      <c r="N23" s="146"/>
      <c r="O23" s="146"/>
      <c r="P23" s="146"/>
      <c r="Q23" s="146"/>
      <c r="R23" s="146"/>
      <c r="S23" s="146"/>
      <c r="T23" s="146"/>
      <c r="U23" s="146"/>
      <c r="V23" s="146"/>
      <c r="W23" s="146"/>
      <c r="X23" s="146"/>
      <c r="Y23" s="146"/>
      <c r="Z23" s="146"/>
      <c r="AA23" s="146"/>
      <c r="AB23" s="146"/>
      <c r="AC23" s="146"/>
      <c r="AD23" s="146"/>
      <c r="AE23" s="146"/>
      <c r="AF23" s="146"/>
      <c r="AG23" s="146"/>
      <c r="AH23" s="146"/>
    </row>
  </sheetData>
  <mergeCells count="21">
    <mergeCell ref="A1:AA1"/>
    <mergeCell ref="A2:AA2"/>
    <mergeCell ref="A3:AA3"/>
    <mergeCell ref="A4:A5"/>
    <mergeCell ref="B4:B5"/>
    <mergeCell ref="C4:C5"/>
    <mergeCell ref="D4:F4"/>
    <mergeCell ref="G4:I4"/>
    <mergeCell ref="J4:L4"/>
    <mergeCell ref="M4:O4"/>
    <mergeCell ref="A16:B16"/>
    <mergeCell ref="C16:AA16"/>
    <mergeCell ref="A17:AA17"/>
    <mergeCell ref="P4:R4"/>
    <mergeCell ref="S4:U4"/>
    <mergeCell ref="V4:X4"/>
    <mergeCell ref="Y4:AA4"/>
    <mergeCell ref="A6:A11"/>
    <mergeCell ref="F14:I14"/>
    <mergeCell ref="M14:Q14"/>
    <mergeCell ref="U14:Z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3</vt:i4>
      </vt:variant>
    </vt:vector>
  </HeadingPairs>
  <TitlesOfParts>
    <vt:vector size="12" baseType="lpstr">
      <vt:lpstr>Cover Page</vt:lpstr>
      <vt:lpstr>VDR</vt:lpstr>
      <vt:lpstr>SUM 00 V2</vt:lpstr>
      <vt:lpstr>Report 00 V2</vt:lpstr>
      <vt:lpstr>SUM A1</vt:lpstr>
      <vt:lpstr>Графики А1</vt:lpstr>
      <vt:lpstr>ИТОГ</vt:lpstr>
      <vt:lpstr>ПАМЯТКА</vt:lpstr>
      <vt:lpstr>Паспорта</vt:lpstr>
      <vt:lpstr>VDR!Заголовки_для_печати</vt:lpstr>
      <vt:lpstr>'Cover Page'!Область_печати</vt:lpstr>
      <vt:lpstr>VDR!Область_печати</vt:lpstr>
    </vt:vector>
  </TitlesOfParts>
  <Company>Fluor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Wenn</dc:creator>
  <cp:lastModifiedBy>Чурилов Анатолий Анатольевич</cp:lastModifiedBy>
  <cp:lastPrinted>2019-12-25T12:48:59Z</cp:lastPrinted>
  <dcterms:created xsi:type="dcterms:W3CDTF">2017-05-05T08:41:28Z</dcterms:created>
  <dcterms:modified xsi:type="dcterms:W3CDTF">2020-09-29T13:54:29Z</dcterms:modified>
</cp:coreProperties>
</file>